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codeName="{3D1A710C-6663-3D7B-7F91-EC182F24A4BC}"/>
  <workbookPr codeName="ThisWorkbook" autoCompressPictures="0" defaultThemeVersion="124226"/>
  <mc:AlternateContent xmlns:mc="http://schemas.openxmlformats.org/markup-compatibility/2006">
    <mc:Choice Requires="x15">
      <x15ac:absPath xmlns:x15ac="http://schemas.microsoft.com/office/spreadsheetml/2010/11/ac" url="C:\Users\m.nakimuli\Desktop\Desktop\Working Folder ERA ESI Data\Database\DATABASE 2024\Database for submission\Database with Dashboards\"/>
    </mc:Choice>
  </mc:AlternateContent>
  <xr:revisionPtr revIDLastSave="0" documentId="13_ncr:1_{6D77A5F8-020F-4086-A98F-BE19F16DD764}" xr6:coauthVersionLast="36" xr6:coauthVersionMax="36" xr10:uidLastSave="{00000000-0000-0000-0000-000000000000}"/>
  <bookViews>
    <workbookView xWindow="0" yWindow="0" windowWidth="24000" windowHeight="10320" tabRatio="598" firstSheet="1" activeTab="1" xr2:uid="{00000000-000D-0000-FFFF-FFFF00000000}"/>
  </bookViews>
  <sheets>
    <sheet name="Distrib Utility Report (Quarte)" sheetId="39" state="veryHidden" r:id="rId1"/>
    <sheet name="Distribution Dashboard" sheetId="40" r:id="rId2"/>
    <sheet name="Umm" sheetId="36" state="veryHidden" r:id="rId3"/>
    <sheet name="Sheet1" sheetId="29" state="veryHidden" r:id="rId4"/>
    <sheet name="Energy_Purchased_kWh" sheetId="45" r:id="rId5"/>
    <sheet name="Energy Sales_kWh" sheetId="46" r:id="rId6"/>
    <sheet name="Number of Employees" sheetId="47" r:id="rId7"/>
    <sheet name="Number of Customers " sheetId="48" r:id="rId8"/>
    <sheet name="Network Length (Kms)" sheetId="49" r:id="rId9"/>
    <sheet name="O&amp;M_ShsMillions " sheetId="50" r:id="rId10"/>
    <sheet name="Transformer_and_meters" sheetId="51" r:id="rId11"/>
    <sheet name="Energy Purchased" sheetId="41" state="veryHidden" r:id="rId12"/>
    <sheet name="Energy Sales" sheetId="42" state="veryHidden" r:id="rId13"/>
    <sheet name="Customers" sheetId="43" state="veryHidden" r:id="rId14"/>
    <sheet name="Network_Length" sheetId="44" state="veryHidden" r:id="rId15"/>
    <sheet name="a" sheetId="52" state="veryHidden" r:id="rId16"/>
    <sheet name="Notes" sheetId="28" state="veryHidden" r:id="rId17"/>
    <sheet name="Distribution" sheetId="31" state="veryHidden" r:id="rId18"/>
    <sheet name="REFERENCES" sheetId="33" state="veryHidden"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_123Graph_F" localSheetId="0" hidden="1">[1]RevenuesandCosts!#REF!</definedName>
    <definedName name="__123Graph_F" localSheetId="5" hidden="1">[1]RevenuesandCosts!#REF!</definedName>
    <definedName name="__123Graph_F" localSheetId="4" hidden="1">[1]RevenuesandCosts!#REF!</definedName>
    <definedName name="__123Graph_F" localSheetId="8" hidden="1">[1]RevenuesandCosts!#REF!</definedName>
    <definedName name="__123Graph_F" localSheetId="7" hidden="1">[1]RevenuesandCosts!#REF!</definedName>
    <definedName name="__123Graph_F" localSheetId="6" hidden="1">[1]RevenuesandCosts!#REF!</definedName>
    <definedName name="__123Graph_F" localSheetId="9" hidden="1">[1]RevenuesandCosts!#REF!</definedName>
    <definedName name="__123Graph_F" localSheetId="10" hidden="1">[1]RevenuesandCosts!#REF!</definedName>
    <definedName name="__123Graph_F" hidden="1">[1]RevenuesandCosts!#REF!</definedName>
    <definedName name="__123Graph_FChart1" localSheetId="0" hidden="1">[1]RevenuesandCosts!#REF!</definedName>
    <definedName name="__123Graph_FChart1" localSheetId="5" hidden="1">[1]RevenuesandCosts!#REF!</definedName>
    <definedName name="__123Graph_FChart1" localSheetId="4" hidden="1">[1]RevenuesandCosts!#REF!</definedName>
    <definedName name="__123Graph_FChart1" localSheetId="8" hidden="1">[1]RevenuesandCosts!#REF!</definedName>
    <definedName name="__123Graph_FChart1" localSheetId="7" hidden="1">[1]RevenuesandCosts!#REF!</definedName>
    <definedName name="__123Graph_FChart1" localSheetId="6" hidden="1">[1]RevenuesandCosts!#REF!</definedName>
    <definedName name="__123Graph_FChart1" localSheetId="9" hidden="1">[1]RevenuesandCosts!#REF!</definedName>
    <definedName name="__123Graph_FChart1" localSheetId="10" hidden="1">[1]RevenuesandCosts!#REF!</definedName>
    <definedName name="__123Graph_FChart1" hidden="1">[1]RevenuesandCosts!#REF!</definedName>
    <definedName name="__123Graph_FChart2" localSheetId="0" hidden="1">[1]RevenuesandCosts!#REF!</definedName>
    <definedName name="__123Graph_FChart2" hidden="1">[1]RevenuesandCosts!#REF!</definedName>
    <definedName name="__123Graph_FChart3" localSheetId="0" hidden="1">[1]RevenuesandCosts!#REF!</definedName>
    <definedName name="__123Graph_FChart3" hidden="1">[1]RevenuesandCosts!#REF!</definedName>
    <definedName name="__123Graph_FChart4" localSheetId="0" hidden="1">[1]RevenuesandCosts!#REF!</definedName>
    <definedName name="__123Graph_FChart4" hidden="1">[1]RevenuesandCosts!#REF!</definedName>
    <definedName name="__123Graph_FCurrent" localSheetId="0" hidden="1">[1]RevenuesandCosts!#REF!</definedName>
    <definedName name="__123Graph_FCurrent" hidden="1">[1]RevenuesandCosts!#REF!</definedName>
    <definedName name="_123Graph_Echart2" localSheetId="0" hidden="1">[2]RevenuesandCosts!#REF!</definedName>
    <definedName name="_123Graph_Echart2" hidden="1">[2]RevenuesandCosts!#REF!</definedName>
    <definedName name="_123Graph_Fchart3" localSheetId="0" hidden="1">[2]RevenuesandCosts!#REF!</definedName>
    <definedName name="_123Graph_Fchart3" hidden="1">[2]RevenuesandCosts!#REF!</definedName>
    <definedName name="_143graph_g" localSheetId="0" hidden="1">[2]RevenuesandCosts!#REF!</definedName>
    <definedName name="_143graph_g" hidden="1">[2]RevenuesandCosts!#REF!</definedName>
    <definedName name="_143pgraph_Cchart4" localSheetId="0" hidden="1">[2]RevenuesandCosts!#REF!</definedName>
    <definedName name="_143pgraph_Cchart4" hidden="1">[2]RevenuesandCosts!#REF!</definedName>
    <definedName name="_xlnm._FilterDatabase" localSheetId="17" hidden="1">Distribution!$A$1:$EX$586</definedName>
    <definedName name="_xlnm._FilterDatabase" localSheetId="5" hidden="1">'Energy Sales_kWh'!$B$3:$BC$71</definedName>
    <definedName name="_xlnm._FilterDatabase" localSheetId="4" hidden="1">Energy_Purchased_kWh!$B$3:$R$73</definedName>
    <definedName name="_xlnm._FilterDatabase" localSheetId="8" hidden="1">'Network Length (Kms)'!$B$3:$BC$85</definedName>
    <definedName name="_xlnm._FilterDatabase" localSheetId="7" hidden="1">'Number of Customers '!$B$3:$BN$75</definedName>
    <definedName name="_xlnm._FilterDatabase" localSheetId="6" hidden="1">'Number of Employees'!$B$6:$W$75</definedName>
    <definedName name="_xlnm._FilterDatabase" localSheetId="9" hidden="1">'O&amp;M_ShsMillions '!$B$4:$BO$69</definedName>
    <definedName name="_xlnm._FilterDatabase" localSheetId="18" hidden="1">REFERENCES!$A$46:$F$81</definedName>
    <definedName name="_xlnm._FilterDatabase" localSheetId="10" hidden="1">Transformer_and_meters!$B$3:$CY$64</definedName>
    <definedName name="_Table1_In1" localSheetId="0" hidden="1">[1]RevenuesandCosts!#REF!</definedName>
    <definedName name="_Table1_In1" localSheetId="5" hidden="1">[1]RevenuesandCosts!#REF!</definedName>
    <definedName name="_Table1_In1" localSheetId="4" hidden="1">[1]RevenuesandCosts!#REF!</definedName>
    <definedName name="_Table1_In1" localSheetId="8" hidden="1">[1]RevenuesandCosts!#REF!</definedName>
    <definedName name="_Table1_In1" localSheetId="7" hidden="1">[1]RevenuesandCosts!#REF!</definedName>
    <definedName name="_Table1_In1" localSheetId="6" hidden="1">[1]RevenuesandCosts!#REF!</definedName>
    <definedName name="_Table1_In1" localSheetId="9" hidden="1">[1]RevenuesandCosts!#REF!</definedName>
    <definedName name="_Table1_In1" localSheetId="10" hidden="1">[1]RevenuesandCosts!#REF!</definedName>
    <definedName name="_Table1_In1" hidden="1">[1]RevenuesandCosts!#REF!</definedName>
    <definedName name="_Table1_Out" localSheetId="0" hidden="1">[1]RevenuesandCosts!#REF!</definedName>
    <definedName name="_Table1_Out" localSheetId="5" hidden="1">[1]RevenuesandCosts!#REF!</definedName>
    <definedName name="_Table1_Out" localSheetId="4" hidden="1">[1]RevenuesandCosts!#REF!</definedName>
    <definedName name="_Table1_Out" localSheetId="8" hidden="1">[1]RevenuesandCosts!#REF!</definedName>
    <definedName name="_Table1_Out" localSheetId="7" hidden="1">[1]RevenuesandCosts!#REF!</definedName>
    <definedName name="_Table1_Out" localSheetId="6" hidden="1">[1]RevenuesandCosts!#REF!</definedName>
    <definedName name="_Table1_Out" localSheetId="9" hidden="1">[1]RevenuesandCosts!#REF!</definedName>
    <definedName name="_Table1_Out" localSheetId="10" hidden="1">[1]RevenuesandCosts!#REF!</definedName>
    <definedName name="_Table1_Out" hidden="1">[1]RevenuesandCosts!#REF!</definedName>
    <definedName name="Acronym1" localSheetId="0">[3]REFERENCES!$A$152:$D$167</definedName>
    <definedName name="Acronym1">[4]REFERENCES!$A$124:$D$138</definedName>
    <definedName name="ADJUSTMENTS">[5]Adjustments!$A$3:$P$202</definedName>
    <definedName name="Areas">[6]Reference!$B$53:$B$55</definedName>
    <definedName name="AS2DocOpenMode" hidden="1">"AS2DocumentEdit"</definedName>
    <definedName name="break_month">'[7]UMEME Billing data'!$B:$B</definedName>
    <definedName name="break_Total_customers">'[7]UMEME Billing data'!$Q:$Q</definedName>
    <definedName name="break_Year">'[7]UMEME Billing data'!$C:$C</definedName>
    <definedName name="BUDGET02">'[8]Budget 04'!$B$5:$R$527</definedName>
    <definedName name="BUDGET02DETAILED">'[5]Budget 04'!$A$5:$R$201</definedName>
    <definedName name="cash_flow">'[9]Alltex Full report'!$L$43:$AD$51</definedName>
    <definedName name="category">'[10]Performance by DISCOs'!$S$30:$T$43</definedName>
    <definedName name="Commercial_Sales_Kwh" localSheetId="0">[11]Distributions!$J$1:$J$65536</definedName>
    <definedName name="Commercial_Sales_Kwh">[12]Distributions!$J$1:$J$65536</definedName>
    <definedName name="Company_Name" localSheetId="0">[11]Distributions!$F$1:$F$65536</definedName>
    <definedName name="Company_Name">[12]Distributions!$F$1:$F$65536</definedName>
    <definedName name="Demand_Table" localSheetId="0">#REF!</definedName>
    <definedName name="Demand_Table">#REF!</definedName>
    <definedName name="Dist_Purchase_Totalkwh" localSheetId="0">[3]Distribution!$AG:$AG</definedName>
    <definedName name="Dist_Purchase_Totalkwh" localSheetId="18">Distribution!$AD:$AD</definedName>
    <definedName name="Dist_References" localSheetId="0">[13]Reference!$A$23:$CK$39</definedName>
    <definedName name="Dist_References">[6]Reference!$A$23:$CK$39</definedName>
    <definedName name="Distr_11KV" localSheetId="0">[3]Distribution!$EG:$EG</definedName>
    <definedName name="Distr_11KV" localSheetId="18">Distribution!$DR:$DR</definedName>
    <definedName name="Distr_33KV" localSheetId="0">[3]Distribution!$EH:$EH</definedName>
    <definedName name="Distr_33KV" localSheetId="18">Distribution!$DS:$DS</definedName>
    <definedName name="Distr_CostEnergy">[3]Distribution!$AI:$AI</definedName>
    <definedName name="Distr_cust_comm" localSheetId="0">[3]Distribution!$CH:$CH</definedName>
    <definedName name="Distr_cust_comm" localSheetId="18">Distribution!$BS:$BS</definedName>
    <definedName name="Distr_Cust_dome" localSheetId="0">[3]Distribution!$CG:$CG</definedName>
    <definedName name="Distr_Cust_dome" localSheetId="18">Distribution!$BR:$BR</definedName>
    <definedName name="Distr_Cust_extra" localSheetId="0">[3]Distribution!$CK:$CK</definedName>
    <definedName name="Distr_Cust_extra" localSheetId="18">Distribution!$BV:$BV</definedName>
    <definedName name="Distr_cust_Large" localSheetId="0">[3]Distribution!$CJ:$CJ</definedName>
    <definedName name="Distr_cust_Large" localSheetId="18">Distribution!$BU:$BU</definedName>
    <definedName name="Distr_cust_med" localSheetId="0">[3]Distribution!$CI:$CI</definedName>
    <definedName name="Distr_cust_med" localSheetId="18">Distribution!$BT:$BT</definedName>
    <definedName name="Distr_cust_street" localSheetId="0">[3]Distribution!$CL:$CL</definedName>
    <definedName name="Distr_cust_street" localSheetId="18">Distribution!$BW:$BW</definedName>
    <definedName name="Distr_Customers_Total" localSheetId="0">[3]Distribution!$CN:$CN</definedName>
    <definedName name="Distr_Customers_Total" localSheetId="18">Distribution!$BY:$BY</definedName>
    <definedName name="Distr_Lights">[3]Distribution!$EE:$EE</definedName>
    <definedName name="Distr_LV" localSheetId="0">[3]Distribution!$EF:$EF</definedName>
    <definedName name="Distr_LV" localSheetId="18">Distribution!$DQ:$DQ</definedName>
    <definedName name="Distr_Operator" localSheetId="0">[3]Distribution!$H:$H</definedName>
    <definedName name="Distr_Operator" localSheetId="18">Distribution!$H:$H</definedName>
    <definedName name="Distr_Quarter" localSheetId="0">[3]Distribution!$B:$B</definedName>
    <definedName name="Distr_Quarter" localSheetId="18">Distribution!$B:$B</definedName>
    <definedName name="Distr_Rev">[3]Distribution!$AB:$AB</definedName>
    <definedName name="Distr_Sales_Totalkwh" localSheetId="0">[3]Distribution!$R:$R</definedName>
    <definedName name="Distr_Sales_Totalkwh" localSheetId="18">Distribution!$R:$R</definedName>
    <definedName name="Distr_Total_distance" localSheetId="0">[3]Distribution!$EI:$EI</definedName>
    <definedName name="Distr_Total_distance" localSheetId="18">Distribution!$DT:$DT</definedName>
    <definedName name="Distr_Total_KVA" localSheetId="0">[3]Distribution!$BY:$BY</definedName>
    <definedName name="Distr_Total_Transf" localSheetId="0">[3]Distribution!$BZ:$BZ</definedName>
    <definedName name="Distr_Total_Transf">[14]Distribution!$BZ:$BZ</definedName>
    <definedName name="Distr_Utility" localSheetId="0">[3]Distribution!$G:$G</definedName>
    <definedName name="Distr_Utility" localSheetId="18">Distribution!$G:$G</definedName>
    <definedName name="Distr_Year" localSheetId="0">[3]Distribution!$A:$A</definedName>
    <definedName name="Distr_Year" localSheetId="18">Distribution!$A:$A</definedName>
    <definedName name="Distributor_Name">'[11]Distribution QC Report'!$O$2:$O$23</definedName>
    <definedName name="Distributors" localSheetId="0">[3]REFERENCES!$A$1:$D$13</definedName>
    <definedName name="DistTable">[15]Sheet4!$A$1:$A$17</definedName>
    <definedName name="DomesticSales_Kwh">[11]Distributions!$I$1:$I$65536</definedName>
    <definedName name="ExternalData_1" localSheetId="11" hidden="1">'Energy Purchased'!$A$1:$D$735</definedName>
    <definedName name="ExternalData_2" localSheetId="12" hidden="1">'Energy Sales'!$A$1:$E$1693</definedName>
    <definedName name="ExternalData_3" localSheetId="13" hidden="1">Customers!$A$1:$E$1846</definedName>
    <definedName name="ExternalData_3" localSheetId="14" hidden="1">Network_Length!$A$1:$E$1560</definedName>
    <definedName name="FACT">[16]KENYA!$G$3</definedName>
    <definedName name="FACTT">[16]TANZANIA!$G$3</definedName>
    <definedName name="FACTU">[16]UGANDA!$G$3</definedName>
    <definedName name="FAssets">[7]Financials!$G:$G</definedName>
    <definedName name="FBIT">[7]Financials!$J:$J</definedName>
    <definedName name="Fcapital">[7]Financials!$L:$L</definedName>
    <definedName name="FCurrentAssets">[7]Financials!$H:$H</definedName>
    <definedName name="FCurrentLiabilities">[7]Financials!$I:$I</definedName>
    <definedName name="FDebit" localSheetId="0">[7]Financials!#REF!</definedName>
    <definedName name="FDebit">[7]Financials!#REF!</definedName>
    <definedName name="FEquity">[7]Financials!$F:$F</definedName>
    <definedName name="FExpenses">[15]Financials!$D:$D</definedName>
    <definedName name="fin.costs">'[17]Alltex Full report'!$L$1</definedName>
    <definedName name="FInterestCharge">[15]Financials!$K:$K</definedName>
    <definedName name="FNetprofit">[15]Financials!$E:$E</definedName>
    <definedName name="FReceivables">[15]Financials!$M:$M</definedName>
    <definedName name="FRevenue">[15]Financials!$C:$C</definedName>
    <definedName name="Futility">[15]Financials!$A:$A</definedName>
    <definedName name="Fyear">[15]Financials!$B:$B</definedName>
    <definedName name="Gen_FirmID" localSheetId="0">'[3]Generation data'!$D:$D</definedName>
    <definedName name="Gen_FirmID">'[14]Generation data'!$D:$D</definedName>
    <definedName name="Generated_MWh" localSheetId="0">'[3]Generation data'!$J:$J</definedName>
    <definedName name="Generated_MWh">'[14]Generation data'!$J:$J</definedName>
    <definedName name="Generated_Quarter" localSheetId="0">'[3]Generation data'!$B:$B</definedName>
    <definedName name="Generated_Quarter">'[14]Generation data'!$B:$B</definedName>
    <definedName name="Generated_Technology" localSheetId="0">'[3]Generation data'!$AM:$AM</definedName>
    <definedName name="Generated_Technology">'[14]Generation data'!$AM:$AM</definedName>
    <definedName name="Generated_Utility" localSheetId="0">'[3]Generation data'!$C:$C</definedName>
    <definedName name="Generated_Utility">'[14]Generation data'!$C:$C</definedName>
    <definedName name="Generated_Year" localSheetId="0">'[3]Generation data'!$A:$A</definedName>
    <definedName name="Generated_Year">'[14]Generation data'!$A:$A</definedName>
    <definedName name="Generation_firms">[18]List!$A$3:$G$29</definedName>
    <definedName name="Generation_sale_MWh" localSheetId="0">'[3]Generation data'!$N:$N</definedName>
    <definedName name="Generation_sale_MWh">'[14]Generation data'!$N:$N</definedName>
    <definedName name="inv_2007">'[19]Invest. Cost V1'!$B$17:$E$59</definedName>
    <definedName name="inv_2018">'[19]Invest. Cost V1'!$B$74:$E$85</definedName>
    <definedName name="KES">'[9]Alltex Full report'!$L$1</definedName>
    <definedName name="kVA_100">[3]Distribution!$AW:$AW</definedName>
    <definedName name="kVA_150">[3]Distribution!$AX:$AX</definedName>
    <definedName name="kVA_16">[3]Distribution!$AR:$AR</definedName>
    <definedName name="kVA_200">[3]Distribution!$AZ:$AZ</definedName>
    <definedName name="kVA_25">[3]Distribution!$AS:$AS</definedName>
    <definedName name="kVA_250">[3]Distribution!$BA:$BA</definedName>
    <definedName name="kVA_300">[3]Distribution!$BB:$BB</definedName>
    <definedName name="kVA_315">[3]Distribution!$BC:$BC</definedName>
    <definedName name="kVA_50">[3]Distribution!$AT:$AT</definedName>
    <definedName name="kVA_500">[3]Distribution!$BF:$BF</definedName>
    <definedName name="kVA_above315">[3]Distribution!$BD:$BD</definedName>
    <definedName name="Large_Industry_Sales_Kwh">[11]Distributions!$L$1:$L$65536</definedName>
    <definedName name="List_Utilities">[18]List!$A$3:$A$29</definedName>
    <definedName name="MAdmin_Cost">[3]Distribution!$CR:$CR</definedName>
    <definedName name="Max_peak_demand" localSheetId="0">#REF!</definedName>
    <definedName name="Max_peak_demand">#REF!</definedName>
    <definedName name="Mcust_comm">[15]Minigrids!$BM:$BM</definedName>
    <definedName name="MCust_dome">[15]Minigrids!$BL:$BL</definedName>
    <definedName name="MCust_extra">[15]Minigrids!$BQ:$BQ</definedName>
    <definedName name="Mcust_Large">[15]Minigrids!$BO:$BO</definedName>
    <definedName name="Mcust_med">[15]Minigrids!$BN:$BN</definedName>
    <definedName name="Mcust_street">[15]Minigrids!$BP:$BP</definedName>
    <definedName name="MCustomers_Total">[15]Minigrids!$BS:$BS</definedName>
    <definedName name="Medium_Industry_Sales_Kwh">[11]Distributions!$K$1:$K$65536</definedName>
    <definedName name="Memployee_cost" localSheetId="0">[3]Distribution!$CO:$CO</definedName>
    <definedName name="MiniUtility">[15]Sheet3!$F$2:$F$16</definedName>
    <definedName name="Months" localSheetId="0">#REF!</definedName>
    <definedName name="Months">[14]!Table2[[#Headers],[Months]]</definedName>
    <definedName name="MOther_Cost">[3]Distribution!$CZ:$CZ</definedName>
    <definedName name="MPurchased_Total">[15]Minigrids!$AB:$AB</definedName>
    <definedName name="MQuarter">[15]Minigrids!$B:$B</definedName>
    <definedName name="MRepairMant_Cost">[3]Distribution!$CP:$CP</definedName>
    <definedName name="Msale_comm" localSheetId="0">[3]Distribution!$L:$L</definedName>
    <definedName name="Msale_comm" localSheetId="18">Distribution!$L:$L</definedName>
    <definedName name="Msale_Dom" localSheetId="0">[3]Distribution!$K:$K</definedName>
    <definedName name="Msale_Dom" localSheetId="18">Distribution!$K:$K</definedName>
    <definedName name="Msale_extra" localSheetId="0">[3]Distribution!$O:$O</definedName>
    <definedName name="Msale_extra" localSheetId="18">Distribution!$O:$O</definedName>
    <definedName name="Msale_large" localSheetId="0">[3]Distribution!$N:$N</definedName>
    <definedName name="Msale_large" localSheetId="18">Distribution!$N:$N</definedName>
    <definedName name="Msale_medi" localSheetId="0">[3]Distribution!$M:$M</definedName>
    <definedName name="Msale_medi" localSheetId="18">Distribution!$M:$M</definedName>
    <definedName name="Msale_street" localSheetId="0">[3]Distribution!$P:$P</definedName>
    <definedName name="Msale_street" localSheetId="18">Distribution!$P:$P</definedName>
    <definedName name="MSales_Cost">[3]Distribution!$CS:$CS</definedName>
    <definedName name="MSales_Total">[15]Minigrids!$P:$P</definedName>
    <definedName name="Mstaff_Total" localSheetId="0">[3]Distribution!$CC:$CC</definedName>
    <definedName name="MTotal_distance">[15]Minigrids!$DN:$DN</definedName>
    <definedName name="MTotal_KVA">[15]Minigrids!$BE:$BE</definedName>
    <definedName name="MTotal_OM" localSheetId="0">[3]Distribution!$DA:$DA</definedName>
    <definedName name="MTrans_Cost">[3]Distribution!$CQ:$CQ</definedName>
    <definedName name="MUtility">[15]Minigrids!$G:$G</definedName>
    <definedName name="MYear">[15]Minigrids!$A:$A</definedName>
    <definedName name="N">[13]Reference!$A$23:$BZ$39</definedName>
    <definedName name="OFcust_comm" localSheetId="0">[3]Offgrids!$BL:$BL</definedName>
    <definedName name="OFcust_comm">[14]Offgrids!$BL:$BL</definedName>
    <definedName name="OFCust_dome" localSheetId="0">[3]Offgrids!$BK:$BK</definedName>
    <definedName name="OFCust_dome">[14]Offgrids!$BK:$BK</definedName>
    <definedName name="OFCust_Large" localSheetId="0">[3]Offgrids!$BN:$BN</definedName>
    <definedName name="OFCust_Large">[14]Offgrids!$BN:$BN</definedName>
    <definedName name="OFcust_med" localSheetId="0">[3]Offgrids!$BM:$BM</definedName>
    <definedName name="OFcust_med">[14]Offgrids!$BM:$BM</definedName>
    <definedName name="OFcust_street" localSheetId="0">[3]Offgrids!$BO:$BO</definedName>
    <definedName name="OFcust_street">[14]Offgrids!$BO:$BO</definedName>
    <definedName name="OFCustomers_Total" localSheetId="0">[3]Offgrids!$BQ:$BQ</definedName>
    <definedName name="OFCustomers_Total">[14]Offgrids!$BQ:$BQ</definedName>
    <definedName name="Offgrid">'[7]OFFGRID REF'!$A$1:$C$7</definedName>
    <definedName name="OFOperator" localSheetId="0">[3]Offgrids!$E:$E</definedName>
    <definedName name="OFOperator">[14]Offgrids!$E:$E</definedName>
    <definedName name="OFPurchased_Total" localSheetId="0">[3]Offgrids!$AB:$AB</definedName>
    <definedName name="OFPurchased_Total">[14]Offgrids!$AB:$AB</definedName>
    <definedName name="OFQuarter" localSheetId="0">[3]Offgrids!$B:$B</definedName>
    <definedName name="OFQuarter">[14]Offgrids!$B:$B</definedName>
    <definedName name="OFsale_comm" localSheetId="0">[3]Offgrids!$I:$I</definedName>
    <definedName name="OFsale_comm">[14]Offgrids!$I:$I</definedName>
    <definedName name="OFsale_Dom" localSheetId="0">[3]Offgrids!$H:$H</definedName>
    <definedName name="OFsale_Dom">[14]Offgrids!$H:$H</definedName>
    <definedName name="OFsale_large" localSheetId="0">[3]Offgrids!$K:$K</definedName>
    <definedName name="OFsale_large">[14]Offgrids!$K:$K</definedName>
    <definedName name="OFsale_medi" localSheetId="0">[3]Offgrids!$J:$J</definedName>
    <definedName name="OFsale_medi">[14]Offgrids!$J:$J</definedName>
    <definedName name="OFSales_Total" localSheetId="0">[3]Offgrids!$O:$O</definedName>
    <definedName name="OFSales_Total">[14]Offgrids!$O:$O</definedName>
    <definedName name="OFYear" localSheetId="0">[3]Offgrids!$A:$A</definedName>
    <definedName name="OFYear">[14]Offgrids!$A:$A</definedName>
    <definedName name="Operator">[15]Minigrids!$H:$H</definedName>
    <definedName name="OtherSales__industrial__Kwh">[11]Distributions!$N$1:$N$65536</definedName>
    <definedName name="_xlnm.Print_Area" localSheetId="0">'Distrib Utility Report (Quarte)'!$A$1:$H$97</definedName>
    <definedName name="_xlnm.Print_Area" localSheetId="4">Energy_Purchased_kWh!$B$2:$R$69</definedName>
    <definedName name="_xlnm.Print_Area" localSheetId="7">'Number of Customers '!$B$3:$BN$71</definedName>
    <definedName name="_xlnm.Print_Area" localSheetId="6">'Number of Employees'!$B$2:$W$73</definedName>
    <definedName name="_xlnm.Print_Area" localSheetId="9">'O&amp;M_ShsMillions '!$B$3:$BO$66</definedName>
    <definedName name="_xlnm.Print_Titles" localSheetId="5">'Energy Sales_kWh'!$B:$C</definedName>
    <definedName name="_xlnm.Print_Titles" localSheetId="4">Energy_Purchased_kWh!$2:$3</definedName>
    <definedName name="_xlnm.Print_Titles" localSheetId="7">'Number of Customers '!$B:$C,'Number of Customers '!$3:$5</definedName>
    <definedName name="_xlnm.Print_Titles" localSheetId="6">'Number of Employees'!$B:$C</definedName>
    <definedName name="_xlnm.Print_Titles" localSheetId="9">'O&amp;M_ShsMillions '!$B:$C,'O&amp;M_ShsMillions '!$3:$4</definedName>
    <definedName name="Project_Company_2001_Budget">"Model"</definedName>
    <definedName name="Quart">[18]List!$A$90:$A$94</definedName>
    <definedName name="Quarter">[7]UMEME!$B:$B</definedName>
    <definedName name="Ref_Period">[18]List!$A$90:$D$94</definedName>
    <definedName name="Ref_Year">[18]Start!$R$6:$R$19</definedName>
    <definedName name="Report">'[9]Alltex Full report'!$A$1:$I$50</definedName>
    <definedName name="Report_period" localSheetId="0">[3]REFERENCES!$A$138:$A$146</definedName>
    <definedName name="Return1">'[20]Financial statements'!$D$118</definedName>
    <definedName name="Scenario">[20]DT!$B$19</definedName>
    <definedName name="select_Year">[15]Sheet5!$C$4:$C$19</definedName>
    <definedName name="Status" localSheetId="0">[3]REFERENCES!$A$216:$A$222</definedName>
    <definedName name="StreetLightSales_Mwh">[11]Distributions!$M$1:$M$65536</definedName>
    <definedName name="system_dom_offpeak" localSheetId="0">#REF!</definedName>
    <definedName name="system_dom_offpeak">#REF!</definedName>
    <definedName name="system_dom_offpeak_t">'[3]System Summaries'!$J:$J</definedName>
    <definedName name="system_dom_peak">'[3]System Summaries'!$G:$G</definedName>
    <definedName name="system_dom_peak_t">'[3]System Summaries'!$H:$H</definedName>
    <definedName name="system_dom_shoulder" localSheetId="0">#REF!</definedName>
    <definedName name="system_dom_shoulder">#REF!</definedName>
    <definedName name="system_dom_shoulder_t">'[3]System Summaries'!$I:$I</definedName>
    <definedName name="System_Max_Demand">'[3]System Summaries'!$F:$F</definedName>
    <definedName name="System_Months">'[3]System Summaries'!$A:$A</definedName>
    <definedName name="TariffCategory">'[21]Water Investment'!$D$11</definedName>
    <definedName name="TariffRate">'[21]Water Investment'!$D$12</definedName>
    <definedName name="TbVariables">[15]Sheet4!$A$1:$E$17</definedName>
    <definedName name="Total_montlyenergysales_kWh">'[15]UMEME Billing data'!$J:$J</definedName>
    <definedName name="Total_Prepaid_kWh" localSheetId="0">'[7]UMEME Billing data'!#REF!</definedName>
    <definedName name="Total_Prepaid_kWh">'[7]UMEME Billing data'!#REF!</definedName>
    <definedName name="Total_prepaid_Postpaid_kWh" localSheetId="0">'[7]UMEME Billing data'!#REF!</definedName>
    <definedName name="Total_prepaid_Postpaid_kWh">'[7]UMEME Billing data'!#REF!</definedName>
    <definedName name="TotalMonthlyEnergyPurchases">'[15]UMEME Billing data'!$R:$R</definedName>
    <definedName name="ToU_Trans_Offpeak" localSheetId="0">[3]Trans_ToU!$F:$F</definedName>
    <definedName name="ToU_Trans_Offpeak">[14]Trans_ToU!$F:$F</definedName>
    <definedName name="ToU_Trans_Peak" localSheetId="0">[3]Trans_ToU!$D:$D</definedName>
    <definedName name="ToU_Trans_Peak">[14]Trans_ToU!$D:$D</definedName>
    <definedName name="ToU_Trans_Quarter" localSheetId="0">[3]Trans_ToU!$B:$B</definedName>
    <definedName name="ToU_Trans_Quarter">[14]Trans_ToU!$B:$B</definedName>
    <definedName name="ToU_Trans_Shoulder" localSheetId="0">[3]Trans_ToU!$E:$E</definedName>
    <definedName name="ToU_Trans_Shoulder">[14]Trans_ToU!$E:$E</definedName>
    <definedName name="ToU_Trans_Year" localSheetId="0">[3]Trans_ToU!$A:$A</definedName>
    <definedName name="ToU_Trans_Year">[14]Trans_ToU!$A:$A</definedName>
    <definedName name="Trans_132kv" localSheetId="0">[3]Trans_Base!$AL:$AL</definedName>
    <definedName name="Trans_132kv">[14]Trans_Base!$AL:$AL</definedName>
    <definedName name="Trans_220kv" localSheetId="0">[3]Trans_Base!$AK:$AK</definedName>
    <definedName name="Trans_220kv">[14]Trans_Base!$AK:$AK</definedName>
    <definedName name="Trans_66kv" localSheetId="0">[3]Trans_Base!$AM:$AM</definedName>
    <definedName name="Trans_66kv">[14]Trans_Base!$AM:$AM</definedName>
    <definedName name="Trans_Base_Quarter" localSheetId="0">[3]Trans_Base!$B:$B</definedName>
    <definedName name="Trans_Base_Quarter">[14]Trans_Base!$B:$B</definedName>
    <definedName name="Trans_Base_Year" localSheetId="0">[3]Trans_Base!$A:$A</definedName>
    <definedName name="Trans_Base_Year">[14]Trans_Base!$A:$A</definedName>
    <definedName name="Trans_Length" localSheetId="0">[3]Trans_Base!$AN:$AN</definedName>
    <definedName name="Trans_Length">[14]Trans_Base!$AN:$AN</definedName>
    <definedName name="Trans_Pur_ID" localSheetId="0">[3]Trans_Purchases_Database!$G:$G</definedName>
    <definedName name="Trans_Pur_ID">[14]Trans_Purchases_Database!$G:$G</definedName>
    <definedName name="Trans_Pur_MWh" localSheetId="0">[3]Trans_Purchases_Database!$F:$F</definedName>
    <definedName name="Trans_Pur_MWh">[14]Trans_Purchases_Database!$F:$F</definedName>
    <definedName name="Trans_Pur_Quarter" localSheetId="0">[3]Trans_Purchases_Database!$B:$B</definedName>
    <definedName name="Trans_Pur_Quarter">[14]Trans_Purchases_Database!$B:$B</definedName>
    <definedName name="Trans_Pur_Tech" localSheetId="0">[3]Trans_Purchases_Database!$D:$D</definedName>
    <definedName name="Trans_Pur_Tech">[14]Trans_Purchases_Database!$D:$D</definedName>
    <definedName name="Trans_Pur_Utility" localSheetId="0">[3]Trans_Purchases_Database!$C:$C</definedName>
    <definedName name="Trans_Pur_Utility">[14]Trans_Purchases_Database!$C:$C</definedName>
    <definedName name="Trans_Pur_Year" localSheetId="0">[3]Trans_Purchases_Database!$A:$A</definedName>
    <definedName name="Trans_Pur_Year">[14]Trans_Purchases_Database!$A:$A</definedName>
    <definedName name="Trans_sale_area" localSheetId="0">[3]Trans_Sales_Database!$H:$H</definedName>
    <definedName name="Trans_sale_area">[14]Trans_Sales_Database!$H:$H</definedName>
    <definedName name="Trans_sale_MWh" localSheetId="0">[3]Trans_Sales_Database!$F:$F</definedName>
    <definedName name="Trans_sale_MWh">[14]Trans_Sales_Database!$F:$F</definedName>
    <definedName name="Trans_Sale_Quarter" localSheetId="0">[3]Trans_Sales_Database!$B:$B</definedName>
    <definedName name="Trans_Sale_Quarter">[14]Trans_Sales_Database!$B:$B</definedName>
    <definedName name="Trans_sale_Utility" localSheetId="0">[3]Trans_Sales_Database!$D:$D</definedName>
    <definedName name="Trans_sale_Utility">[14]Trans_Sales_Database!$D:$D</definedName>
    <definedName name="Trans_sale_Utility_Abbrev" localSheetId="0">[3]Trans_Sales_Database!$J:$J</definedName>
    <definedName name="Trans_sale_Utility_Abbrev">[14]Trans_Sales_Database!$J:$J</definedName>
    <definedName name="Trans_Sale_Year" localSheetId="0">[3]Trans_Sales_Database!$A:$A</definedName>
    <definedName name="Trans_Sale_Year">[14]Trans_Sales_Database!$A:$A</definedName>
    <definedName name="Trans_Source" localSheetId="0">[3]REFERENCES!$A$53:$F$106</definedName>
    <definedName name="UGX_INTEREST">[21]Assumptions!$C$7</definedName>
    <definedName name="wrn.Aging._.and._.Trend._.Analysis." localSheetId="0"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GUERARD._.VIALA." localSheetId="0" hidden="1">{#N/A,#N/A,TRUE,"GVFAR";#N/A,#N/A,TRUE,"GVFAR"}</definedName>
    <definedName name="wrn.GUERARD._.VIALA." localSheetId="17" hidden="1">{#N/A,#N/A,TRUE,"GVFAR";#N/A,#N/A,TRUE,"GVFAR"}</definedName>
    <definedName name="wrn.GUERARD._.VIALA." localSheetId="5" hidden="1">{#N/A,#N/A,TRUE,"GVFAR";#N/A,#N/A,TRUE,"GVFAR"}</definedName>
    <definedName name="wrn.GUERARD._.VIALA." localSheetId="4" hidden="1">{#N/A,#N/A,TRUE,"GVFAR";#N/A,#N/A,TRUE,"GVFAR"}</definedName>
    <definedName name="wrn.GUERARD._.VIALA." localSheetId="8" hidden="1">{#N/A,#N/A,TRUE,"GVFAR";#N/A,#N/A,TRUE,"GVFAR"}</definedName>
    <definedName name="wrn.GUERARD._.VIALA." localSheetId="7" hidden="1">{#N/A,#N/A,TRUE,"GVFAR";#N/A,#N/A,TRUE,"GVFAR"}</definedName>
    <definedName name="wrn.GUERARD._.VIALA." localSheetId="6" hidden="1">{#N/A,#N/A,TRUE,"GVFAR";#N/A,#N/A,TRUE,"GVFAR"}</definedName>
    <definedName name="wrn.GUERARD._.VIALA." localSheetId="9" hidden="1">{#N/A,#N/A,TRUE,"GVFAR";#N/A,#N/A,TRUE,"GVFAR"}</definedName>
    <definedName name="wrn.GUERARD._.VIALA." localSheetId="18" hidden="1">{#N/A,#N/A,TRUE,"GVFAR";#N/A,#N/A,TRUE,"GVFAR"}</definedName>
    <definedName name="wrn.GUERARD._.VIALA." localSheetId="10" hidden="1">{#N/A,#N/A,TRUE,"GVFAR";#N/A,#N/A,TRUE,"GVFAR"}</definedName>
    <definedName name="wrn.GUERARD._.VIALA." hidden="1">{#N/A,#N/A,TRUE,"GVFAR";#N/A,#N/A,TRUE,"GVFAR"}</definedName>
    <definedName name="xxx">'[13]UMEME Q1 2018'!$C$616:$C$617,'[13]UMEME Q1 2018'!$G$616:$H$617,'[13]UMEME Q1 2018'!$J$616:$K$617</definedName>
    <definedName name="Year">[7]UMEME!$A:$A</definedName>
    <definedName name="Years" localSheetId="0">[3]REFERENCES!$A$22:$A$43</definedName>
  </definedNames>
  <calcPr calcId="191029"/>
</workbook>
</file>

<file path=xl/calcChain.xml><?xml version="1.0" encoding="utf-8"?>
<calcChain xmlns="http://schemas.openxmlformats.org/spreadsheetml/2006/main">
  <c r="E100" i="52" l="1"/>
  <c r="D100" i="52" s="1"/>
  <c r="C100" i="52" s="1"/>
  <c r="B100" i="52" s="1"/>
  <c r="A100" i="52" s="1"/>
  <c r="W48" i="47"/>
  <c r="W47" i="47"/>
  <c r="E62" i="40" l="1"/>
  <c r="E64" i="40"/>
  <c r="H122" i="40"/>
  <c r="H120" i="40"/>
  <c r="H118" i="40"/>
  <c r="H116" i="40"/>
  <c r="H124" i="40"/>
  <c r="H112" i="40"/>
  <c r="H110" i="40"/>
  <c r="H100" i="40"/>
  <c r="H98" i="40"/>
  <c r="H96" i="40"/>
  <c r="H94" i="40"/>
  <c r="H92" i="40"/>
  <c r="H113" i="40"/>
  <c r="H99" i="40"/>
  <c r="H93" i="40"/>
  <c r="H111" i="40"/>
  <c r="H95" i="40"/>
  <c r="H123" i="40"/>
  <c r="H121" i="40"/>
  <c r="H119" i="40"/>
  <c r="H117" i="40"/>
  <c r="H97" i="40"/>
  <c r="H69" i="40"/>
  <c r="H67" i="40"/>
  <c r="H65" i="40"/>
  <c r="H108" i="40"/>
  <c r="H106" i="40"/>
  <c r="H104" i="40"/>
  <c r="H62" i="40"/>
  <c r="H79" i="40"/>
  <c r="H77" i="40"/>
  <c r="H75" i="40"/>
  <c r="H73" i="40"/>
  <c r="H70" i="40"/>
  <c r="H68" i="40"/>
  <c r="H66" i="40"/>
  <c r="H64" i="40"/>
  <c r="H107" i="40"/>
  <c r="H105" i="40"/>
  <c r="H103" i="40"/>
  <c r="H63" i="40"/>
  <c r="H80" i="40"/>
  <c r="H78" i="40"/>
  <c r="H76" i="40"/>
  <c r="H74" i="40"/>
  <c r="H72" i="40"/>
  <c r="I124" i="40"/>
  <c r="I122" i="40"/>
  <c r="I120" i="40"/>
  <c r="I118" i="40"/>
  <c r="I116" i="40"/>
  <c r="I112" i="40"/>
  <c r="I110" i="40"/>
  <c r="I100" i="40"/>
  <c r="I98" i="40"/>
  <c r="I96" i="40"/>
  <c r="I94" i="40"/>
  <c r="I92" i="40"/>
  <c r="I117" i="40"/>
  <c r="I121" i="40"/>
  <c r="I119" i="40"/>
  <c r="I123" i="40"/>
  <c r="I113" i="40"/>
  <c r="I111" i="40"/>
  <c r="I99" i="40"/>
  <c r="I97" i="40"/>
  <c r="I95" i="40"/>
  <c r="I93" i="40"/>
  <c r="I108" i="40"/>
  <c r="I106" i="40"/>
  <c r="I104" i="40"/>
  <c r="I79" i="40"/>
  <c r="I77" i="40"/>
  <c r="I75" i="40"/>
  <c r="I73" i="40"/>
  <c r="I70" i="40"/>
  <c r="I68" i="40"/>
  <c r="I66" i="40"/>
  <c r="I64" i="40"/>
  <c r="I62" i="40"/>
  <c r="I107" i="40"/>
  <c r="I105" i="40"/>
  <c r="I103" i="40"/>
  <c r="I80" i="40"/>
  <c r="I78" i="40"/>
  <c r="I76" i="40"/>
  <c r="I74" i="40"/>
  <c r="I72" i="40"/>
  <c r="I69" i="40"/>
  <c r="I67" i="40"/>
  <c r="I65" i="40"/>
  <c r="I63" i="40"/>
  <c r="H61" i="40"/>
  <c r="I89" i="40" l="1"/>
  <c r="I87" i="40"/>
  <c r="I85" i="40"/>
  <c r="I84" i="40"/>
  <c r="I86" i="40"/>
  <c r="I88" i="40"/>
  <c r="H84" i="40"/>
  <c r="H82" i="40"/>
  <c r="I83" i="40"/>
  <c r="I90" i="40"/>
  <c r="H86" i="40"/>
  <c r="H88" i="40"/>
  <c r="H90" i="40"/>
  <c r="H85" i="40"/>
  <c r="I82" i="40"/>
  <c r="H87" i="40"/>
  <c r="H83" i="40"/>
  <c r="H89" i="40"/>
  <c r="I58" i="40"/>
  <c r="E719" i="41" l="1"/>
  <c r="I61" i="40" l="1"/>
  <c r="I71" i="40" s="1"/>
  <c r="I81" i="40" s="1"/>
  <c r="I91" i="40" s="1"/>
  <c r="I102" i="40" s="1"/>
  <c r="I109" i="40" s="1"/>
  <c r="I115" i="40" s="1"/>
  <c r="G61" i="40"/>
  <c r="F113" i="40" l="1"/>
  <c r="F111" i="40"/>
  <c r="F99" i="40"/>
  <c r="F97" i="40"/>
  <c r="F95" i="40"/>
  <c r="F93" i="40"/>
  <c r="F121" i="40"/>
  <c r="F100" i="40"/>
  <c r="F96" i="40"/>
  <c r="F92" i="40"/>
  <c r="F119" i="40"/>
  <c r="F124" i="40"/>
  <c r="F122" i="40"/>
  <c r="F120" i="40"/>
  <c r="F118" i="40"/>
  <c r="F116" i="40"/>
  <c r="F112" i="40"/>
  <c r="F110" i="40"/>
  <c r="F98" i="40"/>
  <c r="F94" i="40"/>
  <c r="F123" i="40"/>
  <c r="F117" i="40"/>
  <c r="F80" i="40"/>
  <c r="F78" i="40"/>
  <c r="F76" i="40"/>
  <c r="F74" i="40"/>
  <c r="F72" i="40"/>
  <c r="F69" i="40"/>
  <c r="F67" i="40"/>
  <c r="F65" i="40"/>
  <c r="F63" i="40"/>
  <c r="F108" i="40"/>
  <c r="F106" i="40"/>
  <c r="F104" i="40"/>
  <c r="F79" i="40"/>
  <c r="F77" i="40"/>
  <c r="F75" i="40"/>
  <c r="F73" i="40"/>
  <c r="F70" i="40"/>
  <c r="F68" i="40"/>
  <c r="F66" i="40"/>
  <c r="F64" i="40"/>
  <c r="F62" i="40"/>
  <c r="F107" i="40"/>
  <c r="F105" i="40"/>
  <c r="F103" i="40"/>
  <c r="G113" i="40"/>
  <c r="G97" i="40"/>
  <c r="G95" i="40"/>
  <c r="G124" i="40"/>
  <c r="G122" i="40"/>
  <c r="G120" i="40"/>
  <c r="G118" i="40"/>
  <c r="G116" i="40"/>
  <c r="G112" i="40"/>
  <c r="G110" i="40"/>
  <c r="G100" i="40"/>
  <c r="G98" i="40"/>
  <c r="G96" i="40"/>
  <c r="G94" i="40"/>
  <c r="G92" i="40"/>
  <c r="G111" i="40"/>
  <c r="G93" i="40"/>
  <c r="G121" i="40"/>
  <c r="G119" i="40"/>
  <c r="G117" i="40"/>
  <c r="G99" i="40"/>
  <c r="G123" i="40"/>
  <c r="G80" i="40"/>
  <c r="G78" i="40"/>
  <c r="G76" i="40"/>
  <c r="G74" i="40"/>
  <c r="G72" i="40"/>
  <c r="G69" i="40"/>
  <c r="G67" i="40"/>
  <c r="G65" i="40"/>
  <c r="G63" i="40"/>
  <c r="G108" i="40"/>
  <c r="G106" i="40"/>
  <c r="G104" i="40"/>
  <c r="G79" i="40"/>
  <c r="G77" i="40"/>
  <c r="G75" i="40"/>
  <c r="G73" i="40"/>
  <c r="G70" i="40"/>
  <c r="G68" i="40"/>
  <c r="G66" i="40"/>
  <c r="G64" i="40"/>
  <c r="G62" i="40"/>
  <c r="G107" i="40"/>
  <c r="G105" i="40"/>
  <c r="G103" i="40"/>
  <c r="F61" i="40"/>
  <c r="I114" i="40"/>
  <c r="I101" i="40"/>
  <c r="I57" i="40"/>
  <c r="I59" i="40"/>
  <c r="I60" i="40" s="1"/>
  <c r="F90" i="40" l="1"/>
  <c r="F88" i="40"/>
  <c r="G82" i="40"/>
  <c r="G86" i="40"/>
  <c r="G88" i="40"/>
  <c r="G90" i="40"/>
  <c r="G85" i="40"/>
  <c r="F84" i="40"/>
  <c r="F86" i="40"/>
  <c r="G83" i="40"/>
  <c r="G87" i="40"/>
  <c r="F82" i="40"/>
  <c r="G84" i="40"/>
  <c r="F83" i="40"/>
  <c r="F85" i="40"/>
  <c r="F87" i="40"/>
  <c r="F89" i="40"/>
  <c r="G89" i="40"/>
  <c r="E120" i="40"/>
  <c r="E111" i="40"/>
  <c r="E97" i="40"/>
  <c r="E119" i="40"/>
  <c r="E96" i="40"/>
  <c r="E118" i="40"/>
  <c r="E95" i="40"/>
  <c r="E116" i="40"/>
  <c r="E112" i="40"/>
  <c r="E98" i="40"/>
  <c r="E117" i="40"/>
  <c r="E94" i="40"/>
  <c r="E124" i="40"/>
  <c r="E93" i="40"/>
  <c r="E113" i="40"/>
  <c r="E121" i="40"/>
  <c r="E123" i="40"/>
  <c r="E110" i="40"/>
  <c r="E100" i="40"/>
  <c r="E92" i="40"/>
  <c r="E122" i="40"/>
  <c r="E99" i="40"/>
  <c r="E108" i="40"/>
  <c r="E74" i="40"/>
  <c r="E107" i="40"/>
  <c r="E73" i="40"/>
  <c r="E68" i="40"/>
  <c r="E69" i="40"/>
  <c r="E106" i="40"/>
  <c r="E80" i="40"/>
  <c r="E72" i="40"/>
  <c r="E82" i="40" s="1"/>
  <c r="E67" i="40"/>
  <c r="E105" i="40"/>
  <c r="E79" i="40"/>
  <c r="E66" i="40"/>
  <c r="E65" i="40"/>
  <c r="E104" i="40"/>
  <c r="E78" i="40"/>
  <c r="E103" i="40"/>
  <c r="E77" i="40"/>
  <c r="E76" i="40"/>
  <c r="E63" i="40"/>
  <c r="E75" i="40"/>
  <c r="E84" i="40" s="1"/>
  <c r="E70" i="40"/>
  <c r="E61" i="40"/>
  <c r="E57" i="40" s="1"/>
  <c r="H114" i="40"/>
  <c r="H101" i="40"/>
  <c r="H59" i="40"/>
  <c r="H58" i="40"/>
  <c r="H71" i="40"/>
  <c r="H81" i="40" s="1"/>
  <c r="H91" i="40" s="1"/>
  <c r="H102" i="40" s="1"/>
  <c r="H109" i="40" s="1"/>
  <c r="H115" i="40" s="1"/>
  <c r="H57" i="40"/>
  <c r="E83" i="40" l="1"/>
  <c r="H60" i="40"/>
  <c r="E85" i="40"/>
  <c r="E87" i="40"/>
  <c r="E89" i="40"/>
  <c r="E86" i="40"/>
  <c r="E88" i="40"/>
  <c r="E90" i="40"/>
  <c r="E58" i="40"/>
  <c r="G114" i="40"/>
  <c r="G101" i="40"/>
  <c r="G71" i="40"/>
  <c r="G81" i="40" s="1"/>
  <c r="G91" i="40" s="1"/>
  <c r="G102" i="40" s="1"/>
  <c r="G109" i="40" s="1"/>
  <c r="G115" i="40" s="1"/>
  <c r="G57" i="40"/>
  <c r="G58" i="40"/>
  <c r="G59" i="40"/>
  <c r="G60" i="40" l="1"/>
  <c r="F114" i="40"/>
  <c r="F101" i="40"/>
  <c r="F58" i="40"/>
  <c r="F59" i="40"/>
  <c r="F71" i="40"/>
  <c r="F81" i="40" s="1"/>
  <c r="F91" i="40" s="1"/>
  <c r="F102" i="40" s="1"/>
  <c r="F109" i="40" s="1"/>
  <c r="F115" i="40" s="1"/>
  <c r="F57" i="40"/>
  <c r="F60" i="40" l="1"/>
  <c r="E101" i="40"/>
  <c r="E114" i="40"/>
  <c r="E71" i="40"/>
  <c r="E81" i="40" s="1"/>
  <c r="E91" i="40" s="1"/>
  <c r="E102" i="40" s="1"/>
  <c r="E109" i="40" s="1"/>
  <c r="E115" i="40" s="1"/>
  <c r="E59" i="40"/>
  <c r="E60" i="40" s="1"/>
  <c r="AB391" i="31" l="1"/>
  <c r="AA391" i="31"/>
  <c r="Z391" i="31"/>
  <c r="AD391" i="31" s="1"/>
  <c r="B43" i="39" l="1"/>
  <c r="B42" i="39"/>
  <c r="B41" i="39"/>
  <c r="B40" i="39"/>
  <c r="B39" i="39"/>
  <c r="B38" i="39"/>
  <c r="B37" i="39"/>
  <c r="T31" i="39"/>
  <c r="H8" i="39"/>
  <c r="H7" i="39"/>
  <c r="H17" i="39" s="1"/>
  <c r="G7" i="39" l="1"/>
  <c r="G17" i="39"/>
  <c r="H91" i="39"/>
  <c r="H92" i="39"/>
  <c r="G8" i="39"/>
  <c r="G11" i="39" s="1"/>
  <c r="G26" i="39" s="1"/>
  <c r="H11" i="39"/>
  <c r="H26" i="39" s="1"/>
  <c r="H36" i="39" s="1"/>
  <c r="H83" i="39"/>
  <c r="H43" i="39"/>
  <c r="H15" i="39"/>
  <c r="H95" i="39"/>
  <c r="F7" i="39" l="1"/>
  <c r="H45" i="39"/>
  <c r="H51" i="39" s="1"/>
  <c r="H54" i="39" s="1"/>
  <c r="H68" i="39" s="1"/>
  <c r="H76" i="39" s="1"/>
  <c r="H82" i="39" s="1"/>
  <c r="H90" i="39" s="1"/>
  <c r="H37" i="39"/>
  <c r="H97" i="39"/>
  <c r="H42" i="39"/>
  <c r="H40" i="39"/>
  <c r="H94" i="39"/>
  <c r="H96" i="39"/>
  <c r="H87" i="39"/>
  <c r="H86" i="39"/>
  <c r="H93" i="39"/>
  <c r="H39" i="39"/>
  <c r="H41" i="39"/>
  <c r="H38" i="39"/>
  <c r="H84" i="39"/>
  <c r="H85" i="39"/>
  <c r="F8" i="39"/>
  <c r="E8" i="39" s="1"/>
  <c r="D8" i="39" s="1"/>
  <c r="G95" i="39"/>
  <c r="G96" i="39"/>
  <c r="G42" i="39"/>
  <c r="G97" i="39"/>
  <c r="F17" i="39"/>
  <c r="F15" i="39"/>
  <c r="G41" i="39"/>
  <c r="G43" i="39"/>
  <c r="G92" i="39"/>
  <c r="G38" i="39"/>
  <c r="G83" i="39"/>
  <c r="G36" i="39"/>
  <c r="G45" i="39"/>
  <c r="G51" i="39" s="1"/>
  <c r="G54" i="39" s="1"/>
  <c r="G68" i="39" s="1"/>
  <c r="G76" i="39" s="1"/>
  <c r="G82" i="39" s="1"/>
  <c r="G90" i="39" s="1"/>
  <c r="G91" i="39"/>
  <c r="G37" i="39"/>
  <c r="G87" i="39"/>
  <c r="G86" i="39"/>
  <c r="G84" i="39"/>
  <c r="G85" i="39"/>
  <c r="G93" i="39"/>
  <c r="G39" i="39"/>
  <c r="G15" i="39"/>
  <c r="G40" i="39"/>
  <c r="G94" i="39"/>
  <c r="H88" i="39"/>
  <c r="E7" i="39" l="1"/>
  <c r="E11" i="39" s="1"/>
  <c r="E26" i="39" s="1"/>
  <c r="E36" i="39" s="1"/>
  <c r="F11" i="39"/>
  <c r="F26" i="39" s="1"/>
  <c r="F37" i="39"/>
  <c r="F42" i="39"/>
  <c r="F41" i="39"/>
  <c r="F39" i="39"/>
  <c r="F93" i="39"/>
  <c r="F84" i="39"/>
  <c r="F85" i="39"/>
  <c r="F92" i="39"/>
  <c r="F38" i="39"/>
  <c r="F83" i="39"/>
  <c r="F91" i="39"/>
  <c r="F97" i="39"/>
  <c r="F36" i="39"/>
  <c r="F45" i="39"/>
  <c r="F51" i="39" s="1"/>
  <c r="F54" i="39" s="1"/>
  <c r="F68" i="39" s="1"/>
  <c r="F76" i="39" s="1"/>
  <c r="F82" i="39" s="1"/>
  <c r="F90" i="39" s="1"/>
  <c r="G88" i="39"/>
  <c r="F95" i="39"/>
  <c r="E45" i="39"/>
  <c r="E51" i="39" s="1"/>
  <c r="E54" i="39" s="1"/>
  <c r="E68" i="39" s="1"/>
  <c r="E76" i="39" s="1"/>
  <c r="E82" i="39" s="1"/>
  <c r="E90" i="39" s="1"/>
  <c r="E17" i="39"/>
  <c r="C8" i="39"/>
  <c r="D7" i="39"/>
  <c r="D11" i="39" s="1"/>
  <c r="D26" i="39" s="1"/>
  <c r="F40" i="39"/>
  <c r="F94" i="39"/>
  <c r="F88" i="39"/>
  <c r="F43" i="39"/>
  <c r="F86" i="39"/>
  <c r="F87" i="39"/>
  <c r="F96" i="39" l="1"/>
  <c r="E15" i="39"/>
  <c r="D45" i="39"/>
  <c r="D51" i="39" s="1"/>
  <c r="D54" i="39" s="1"/>
  <c r="D68" i="39" s="1"/>
  <c r="D76" i="39" s="1"/>
  <c r="D82" i="39" s="1"/>
  <c r="D90" i="39" s="1"/>
  <c r="D36" i="39"/>
  <c r="E91" i="39"/>
  <c r="E37" i="39"/>
  <c r="E96" i="39"/>
  <c r="E42" i="39"/>
  <c r="E43" i="39"/>
  <c r="D17" i="39"/>
  <c r="E95" i="39"/>
  <c r="E41" i="39"/>
  <c r="E84" i="39"/>
  <c r="E85" i="39"/>
  <c r="C7" i="39"/>
  <c r="C11" i="39" s="1"/>
  <c r="C26" i="39" s="1"/>
  <c r="E83" i="39"/>
  <c r="E38" i="39"/>
  <c r="E92" i="39"/>
  <c r="E40" i="39"/>
  <c r="E94" i="39"/>
  <c r="E88" i="39"/>
  <c r="E97" i="39"/>
  <c r="E86" i="39"/>
  <c r="E87" i="39"/>
  <c r="E39" i="39"/>
  <c r="E93" i="39"/>
  <c r="C36" i="39" l="1"/>
  <c r="C45" i="39"/>
  <c r="C51" i="39" s="1"/>
  <c r="C54" i="39" s="1"/>
  <c r="C68" i="39" s="1"/>
  <c r="C76" i="39" s="1"/>
  <c r="C82" i="39" s="1"/>
  <c r="C90" i="39" s="1"/>
  <c r="D85" i="39"/>
  <c r="D84" i="39"/>
  <c r="D37" i="39"/>
  <c r="D91" i="39"/>
  <c r="D96" i="39"/>
  <c r="D42" i="39"/>
  <c r="D83" i="39"/>
  <c r="D43" i="39"/>
  <c r="D95" i="39"/>
  <c r="D41" i="39"/>
  <c r="D38" i="39"/>
  <c r="D92" i="39"/>
  <c r="D97" i="39"/>
  <c r="D86" i="39"/>
  <c r="D87" i="39"/>
  <c r="D39" i="39"/>
  <c r="D93" i="39"/>
  <c r="D94" i="39"/>
  <c r="D40" i="39"/>
  <c r="D15" i="39"/>
  <c r="C17" i="39"/>
  <c r="C97" i="39"/>
  <c r="C83" i="39" l="1"/>
  <c r="C39" i="39"/>
  <c r="C93" i="39"/>
  <c r="D88" i="39"/>
  <c r="C85" i="39"/>
  <c r="C84" i="39"/>
  <c r="C37" i="39"/>
  <c r="C91" i="39"/>
  <c r="C95" i="39"/>
  <c r="C41" i="39"/>
  <c r="C43" i="39"/>
  <c r="C96" i="39"/>
  <c r="C42" i="39"/>
  <c r="C38" i="39"/>
  <c r="C92" i="39"/>
  <c r="C86" i="39"/>
  <c r="C87" i="39"/>
  <c r="C94" i="39"/>
  <c r="C40" i="39"/>
  <c r="C15" i="39"/>
  <c r="C88" i="39" s="1"/>
  <c r="DT2" i="31" l="1"/>
  <c r="DT3" i="31"/>
  <c r="DT4" i="31"/>
  <c r="DT5" i="31"/>
  <c r="DT6" i="31"/>
  <c r="DT7" i="31"/>
  <c r="DT8" i="31"/>
  <c r="DT9" i="31"/>
  <c r="DT10" i="31"/>
  <c r="DT11" i="31"/>
  <c r="DT12" i="31"/>
  <c r="DT13" i="31"/>
  <c r="DT14" i="31"/>
  <c r="DT15" i="31"/>
  <c r="DT16" i="31"/>
  <c r="DT17" i="31"/>
  <c r="DT18" i="31"/>
  <c r="DT19" i="31"/>
  <c r="DT20" i="31"/>
  <c r="DT21" i="31"/>
  <c r="DT22" i="31"/>
  <c r="DT23" i="31"/>
  <c r="DT24" i="31"/>
  <c r="DT25" i="31"/>
  <c r="DT26" i="31"/>
  <c r="DT27" i="31"/>
  <c r="DT28" i="31"/>
  <c r="DT29" i="31"/>
  <c r="DT30" i="31"/>
  <c r="DT31" i="31"/>
  <c r="DT32" i="31"/>
  <c r="DT33" i="31"/>
  <c r="DT34" i="31"/>
  <c r="DT35" i="31"/>
  <c r="DT36" i="31"/>
  <c r="DT37" i="31"/>
  <c r="DT38" i="31"/>
  <c r="DT39" i="31"/>
  <c r="DT40" i="31"/>
  <c r="DT41" i="31"/>
  <c r="DT42" i="31"/>
  <c r="DT43" i="31"/>
  <c r="DT44" i="31"/>
  <c r="DT45" i="31"/>
  <c r="DT46" i="31"/>
  <c r="DT47" i="31"/>
  <c r="DT48" i="31"/>
  <c r="DT49" i="31"/>
  <c r="DT50" i="31"/>
  <c r="DT51" i="31"/>
  <c r="DT52" i="31"/>
  <c r="DT53" i="31"/>
  <c r="DT54" i="31"/>
  <c r="DT55" i="31"/>
  <c r="DT56" i="31"/>
  <c r="DT57" i="31"/>
  <c r="DT58" i="31"/>
  <c r="DT59" i="31"/>
  <c r="DT60" i="31"/>
  <c r="DT61" i="31"/>
  <c r="DT62" i="31"/>
  <c r="DT63" i="31"/>
  <c r="DT64" i="31"/>
  <c r="DT65" i="31"/>
  <c r="DT66" i="31"/>
  <c r="DT67" i="31"/>
  <c r="DT68" i="31"/>
  <c r="DT69" i="31"/>
  <c r="DT70" i="31"/>
  <c r="DT71" i="31"/>
  <c r="DT72" i="31"/>
  <c r="DT73" i="31"/>
  <c r="DT74" i="31"/>
  <c r="DT75" i="31"/>
  <c r="DT76" i="31"/>
  <c r="DT77" i="31"/>
  <c r="DT78" i="31"/>
  <c r="DT79" i="31"/>
  <c r="DT80" i="31"/>
  <c r="DT81" i="31"/>
  <c r="DT82" i="31"/>
  <c r="DT83" i="31"/>
  <c r="DT84" i="31"/>
  <c r="DT85" i="31"/>
  <c r="DT86" i="31"/>
  <c r="DT87" i="31"/>
  <c r="DT88" i="31"/>
  <c r="DT89" i="31"/>
  <c r="DT90" i="31"/>
  <c r="DT91" i="31"/>
  <c r="DT92" i="31"/>
  <c r="DT93" i="31"/>
  <c r="DT94" i="31"/>
  <c r="DT95" i="31"/>
  <c r="DT96" i="31"/>
  <c r="DT97" i="31"/>
  <c r="DT98" i="31"/>
  <c r="DT99" i="31"/>
  <c r="DT100" i="31"/>
  <c r="DT101" i="31"/>
  <c r="DT102" i="31"/>
  <c r="DT103" i="31"/>
  <c r="DT104" i="31"/>
  <c r="DT105" i="31"/>
  <c r="DT106" i="31"/>
  <c r="DT107" i="31"/>
  <c r="DT108" i="31"/>
  <c r="DT109" i="31"/>
  <c r="DT110" i="31"/>
  <c r="DT111" i="31"/>
  <c r="DT112" i="31"/>
  <c r="DT113" i="31"/>
  <c r="DT114" i="31"/>
  <c r="DT115" i="31"/>
  <c r="DT116" i="31"/>
  <c r="DT117" i="31"/>
  <c r="DT118" i="31"/>
  <c r="DT119" i="31"/>
  <c r="DT120" i="31"/>
  <c r="DT121" i="31"/>
  <c r="DT122" i="31"/>
  <c r="DT123" i="31"/>
  <c r="DT124" i="31"/>
  <c r="DT125" i="31"/>
  <c r="DT126" i="31"/>
  <c r="DT127" i="31"/>
  <c r="DT128" i="31"/>
  <c r="DT129" i="31"/>
  <c r="DT130" i="31"/>
  <c r="DT131" i="31"/>
  <c r="DT132" i="31"/>
  <c r="DT133" i="31"/>
  <c r="DT134" i="31"/>
  <c r="DT135" i="31"/>
  <c r="DT136" i="31"/>
  <c r="DT137" i="31"/>
  <c r="DT138" i="31"/>
  <c r="DT139" i="31"/>
  <c r="DT140" i="31"/>
  <c r="DT141" i="31"/>
  <c r="DT142" i="31"/>
  <c r="DT143" i="31"/>
  <c r="DT144" i="31"/>
  <c r="DT145" i="31"/>
  <c r="DT146" i="31"/>
  <c r="DT147" i="31"/>
  <c r="DT148" i="31"/>
  <c r="DT149" i="31"/>
  <c r="DT150" i="31"/>
  <c r="DT151" i="31"/>
  <c r="DT152" i="31"/>
  <c r="DT153" i="31"/>
  <c r="DT154" i="31"/>
  <c r="DT155" i="31"/>
  <c r="DT156" i="31"/>
  <c r="DT157" i="31"/>
  <c r="DT158" i="31"/>
  <c r="DT159" i="31"/>
  <c r="DT160" i="31"/>
  <c r="DT161" i="31"/>
  <c r="DT162" i="31"/>
  <c r="DT163" i="31"/>
  <c r="DT164" i="31"/>
  <c r="DT165" i="31"/>
  <c r="DT166" i="31"/>
  <c r="DT167" i="31"/>
  <c r="DT168" i="31"/>
  <c r="DT169" i="31"/>
  <c r="DT170" i="31"/>
  <c r="DT171" i="31"/>
  <c r="DT172" i="31"/>
  <c r="DT173" i="31"/>
  <c r="DT174" i="31"/>
  <c r="DT175" i="31"/>
  <c r="DT176" i="31"/>
  <c r="DT177" i="31"/>
  <c r="DT178" i="31"/>
  <c r="DT179" i="31"/>
  <c r="DT180" i="31"/>
  <c r="DT181" i="31"/>
  <c r="DT182" i="31"/>
  <c r="DT183" i="31"/>
  <c r="DT184" i="31"/>
  <c r="DT185" i="31"/>
  <c r="DT186" i="31"/>
  <c r="DT187" i="31"/>
  <c r="DT188" i="31"/>
  <c r="DT189" i="31"/>
  <c r="DT190" i="31"/>
  <c r="DT191" i="31"/>
  <c r="DT192" i="31"/>
  <c r="DT193" i="31"/>
  <c r="DT194" i="31"/>
  <c r="DT195" i="31"/>
  <c r="DT196" i="31"/>
  <c r="DT197" i="31"/>
  <c r="DT198" i="31"/>
  <c r="DT199" i="31"/>
  <c r="DT200" i="31"/>
  <c r="DT201" i="31"/>
  <c r="DT202" i="31"/>
  <c r="DT203" i="31"/>
  <c r="DT204" i="31"/>
  <c r="DT205" i="31"/>
  <c r="DT206" i="31"/>
  <c r="DT207" i="31"/>
  <c r="DT208" i="31"/>
  <c r="DT209" i="31"/>
  <c r="DT210" i="31"/>
  <c r="DT211" i="31"/>
  <c r="DT212" i="31"/>
  <c r="DT213" i="31"/>
  <c r="DT214" i="31"/>
  <c r="DT215" i="31"/>
  <c r="DT216" i="31"/>
  <c r="DT217" i="31"/>
  <c r="DT218" i="31"/>
  <c r="DT219" i="31"/>
  <c r="DT220" i="31"/>
  <c r="DT221" i="31"/>
  <c r="DT222" i="31"/>
  <c r="DT223" i="31"/>
  <c r="DT224" i="31"/>
  <c r="DT225" i="31"/>
  <c r="DT226" i="31"/>
  <c r="DT227" i="31"/>
  <c r="DT228" i="31"/>
  <c r="DT229" i="31"/>
  <c r="DT230" i="31"/>
  <c r="DT231" i="31"/>
  <c r="DT232" i="31"/>
  <c r="DT233" i="31"/>
  <c r="DT234" i="31"/>
  <c r="DT235" i="31"/>
  <c r="DT236" i="31"/>
  <c r="DT237" i="31"/>
  <c r="DT238" i="31"/>
  <c r="DT239" i="31"/>
  <c r="DT240" i="31"/>
  <c r="DT241" i="31"/>
  <c r="DT242" i="31"/>
  <c r="DT243" i="31"/>
  <c r="DT244" i="31"/>
  <c r="DT245" i="31"/>
  <c r="DT246" i="31"/>
  <c r="DT247" i="31"/>
  <c r="DT248" i="31"/>
  <c r="DT249" i="31"/>
  <c r="DT250" i="31"/>
  <c r="DT251" i="31"/>
  <c r="DT252" i="31"/>
  <c r="DT253" i="31"/>
  <c r="DT254" i="31"/>
  <c r="DT255" i="31"/>
  <c r="DT256" i="31"/>
  <c r="DT257" i="31"/>
  <c r="DT258" i="31"/>
  <c r="DT259" i="31"/>
  <c r="DT260" i="31"/>
  <c r="DT261" i="31"/>
  <c r="DT262" i="31"/>
  <c r="DT263" i="31"/>
  <c r="DT264" i="31"/>
  <c r="DT265" i="31"/>
  <c r="DT266" i="31"/>
  <c r="DT267" i="31"/>
  <c r="DT268" i="31"/>
  <c r="DT269" i="31"/>
  <c r="DT270" i="31"/>
  <c r="DT271" i="31"/>
  <c r="DT272" i="31"/>
  <c r="DT273" i="31"/>
  <c r="DT274" i="31"/>
  <c r="DT275" i="31"/>
  <c r="DT276" i="31"/>
  <c r="DT277" i="31"/>
  <c r="DT278" i="31"/>
  <c r="DT279" i="31"/>
  <c r="DT280" i="31"/>
  <c r="DT281" i="31"/>
  <c r="DT282" i="31"/>
  <c r="DT283" i="31"/>
  <c r="DT284" i="31"/>
  <c r="DT285" i="31"/>
  <c r="DT286" i="31"/>
  <c r="DT287" i="31"/>
  <c r="DT288" i="31"/>
  <c r="DT289" i="31"/>
  <c r="DT290" i="31"/>
  <c r="DT291" i="31"/>
  <c r="DT292" i="31"/>
  <c r="DT293" i="31"/>
  <c r="DT294" i="31"/>
  <c r="DT295" i="31"/>
  <c r="DT296" i="31"/>
  <c r="DT297" i="31"/>
  <c r="DT298" i="31"/>
  <c r="DT299" i="31"/>
  <c r="DT300" i="31"/>
  <c r="DT301" i="31"/>
  <c r="DT302" i="31"/>
  <c r="DT303" i="31"/>
  <c r="DT304" i="31"/>
  <c r="DT305" i="31"/>
  <c r="DT306" i="31"/>
  <c r="DT307" i="31"/>
  <c r="DT308" i="31"/>
  <c r="DT309" i="31"/>
  <c r="DT310" i="31"/>
  <c r="DT311" i="31"/>
  <c r="DT312" i="31"/>
  <c r="DT313" i="31"/>
  <c r="DT314" i="31"/>
  <c r="DT315" i="31"/>
  <c r="DT316" i="31"/>
  <c r="DT317" i="31"/>
  <c r="DT318" i="31"/>
  <c r="DT319" i="31"/>
  <c r="DT320" i="31"/>
  <c r="DT321" i="31"/>
  <c r="DT322" i="31"/>
  <c r="DT323" i="31"/>
  <c r="DT324" i="31"/>
  <c r="DT325" i="31"/>
  <c r="DT326" i="31"/>
  <c r="DT327" i="31"/>
  <c r="DT328" i="31"/>
  <c r="DT329" i="31"/>
  <c r="DT330" i="31"/>
  <c r="DT331" i="31"/>
  <c r="DT332" i="31"/>
  <c r="DT333" i="31"/>
  <c r="DT334" i="31"/>
  <c r="DT335" i="31"/>
  <c r="DT336" i="31"/>
  <c r="DT337" i="31"/>
  <c r="DT338" i="31"/>
  <c r="DT339" i="31"/>
  <c r="DT340" i="31"/>
  <c r="DT341" i="31"/>
  <c r="DT342" i="31"/>
  <c r="DT343" i="31"/>
  <c r="DT344" i="31"/>
  <c r="DT345" i="31"/>
  <c r="DT346" i="31"/>
  <c r="DT347" i="31"/>
  <c r="DT348" i="31"/>
  <c r="DT349" i="31"/>
  <c r="DT350" i="31"/>
  <c r="DT351" i="31"/>
  <c r="DT352" i="31"/>
  <c r="DT353" i="31"/>
  <c r="DT354" i="31"/>
  <c r="DT355" i="31"/>
  <c r="DT356" i="31"/>
  <c r="DT357" i="31"/>
  <c r="DT358" i="31"/>
  <c r="DT359" i="31"/>
  <c r="DT360" i="31"/>
  <c r="DT361" i="31"/>
  <c r="DT362" i="31"/>
  <c r="DT363" i="31"/>
  <c r="DT364" i="31"/>
  <c r="DT365" i="31"/>
  <c r="DT366" i="31"/>
  <c r="DT367" i="31"/>
  <c r="DT368" i="31"/>
  <c r="DT369" i="31"/>
  <c r="DT370" i="31"/>
  <c r="DT371" i="31"/>
  <c r="DT372" i="31"/>
  <c r="DT373" i="31"/>
  <c r="DT374" i="31"/>
  <c r="DT375" i="31"/>
  <c r="DT376" i="31"/>
  <c r="DT377" i="31"/>
  <c r="M2" i="36" l="1"/>
  <c r="N2" i="36"/>
  <c r="O2" i="36"/>
  <c r="P2" i="36"/>
  <c r="Q2" i="36"/>
  <c r="L2" i="36"/>
  <c r="Q3" i="36"/>
  <c r="M3" i="36"/>
  <c r="N3" i="36"/>
  <c r="O3" i="36"/>
  <c r="P3" i="36"/>
  <c r="M4" i="36"/>
  <c r="N4" i="36"/>
  <c r="O4" i="36"/>
  <c r="P4" i="36"/>
  <c r="Q4" i="36"/>
  <c r="M5" i="36"/>
  <c r="N5" i="36"/>
  <c r="O5" i="36"/>
  <c r="P5" i="36"/>
  <c r="Q5" i="36"/>
  <c r="M6" i="36"/>
  <c r="N6" i="36"/>
  <c r="O6" i="36"/>
  <c r="P6" i="36"/>
  <c r="Q6" i="36"/>
  <c r="M7" i="36"/>
  <c r="N7" i="36"/>
  <c r="O7" i="36"/>
  <c r="P7" i="36"/>
  <c r="Q7" i="36"/>
  <c r="M8" i="36"/>
  <c r="N8" i="36"/>
  <c r="O8" i="36"/>
  <c r="P8" i="36"/>
  <c r="Q8" i="36"/>
  <c r="M9" i="36"/>
  <c r="N9" i="36"/>
  <c r="O9" i="36"/>
  <c r="P9" i="36"/>
  <c r="Q9" i="36"/>
  <c r="M10" i="36"/>
  <c r="N10" i="36"/>
  <c r="O10" i="36"/>
  <c r="P10" i="36"/>
  <c r="Q10" i="36"/>
  <c r="M11" i="36"/>
  <c r="N11" i="36"/>
  <c r="O11" i="36"/>
  <c r="P11" i="36"/>
  <c r="Q11" i="36"/>
  <c r="M12" i="36"/>
  <c r="N12" i="36"/>
  <c r="O12" i="36"/>
  <c r="P12" i="36"/>
  <c r="Q12" i="36"/>
  <c r="M13" i="36"/>
  <c r="N13" i="36"/>
  <c r="O13" i="36"/>
  <c r="P13" i="36"/>
  <c r="Q13" i="36"/>
  <c r="M14" i="36"/>
  <c r="N14" i="36"/>
  <c r="O14" i="36"/>
  <c r="P14" i="36"/>
  <c r="Q14" i="36"/>
  <c r="M15" i="36"/>
  <c r="N15" i="36"/>
  <c r="O15" i="36"/>
  <c r="P15" i="36"/>
  <c r="Q15" i="36"/>
  <c r="M16" i="36"/>
  <c r="N16" i="36"/>
  <c r="O16" i="36"/>
  <c r="P16" i="36"/>
  <c r="Q16" i="36"/>
  <c r="M17" i="36"/>
  <c r="N17" i="36"/>
  <c r="O17" i="36"/>
  <c r="P17" i="36"/>
  <c r="Q17" i="36"/>
  <c r="M18" i="36"/>
  <c r="N18" i="36"/>
  <c r="O18" i="36"/>
  <c r="P18" i="36"/>
  <c r="Q18" i="36"/>
  <c r="M19" i="36"/>
  <c r="N19" i="36"/>
  <c r="O19" i="36"/>
  <c r="P19" i="36"/>
  <c r="Q19" i="36"/>
  <c r="M20" i="36"/>
  <c r="N20" i="36"/>
  <c r="O20" i="36"/>
  <c r="P20" i="36"/>
  <c r="Q20" i="36"/>
  <c r="M21" i="36"/>
  <c r="N21" i="36"/>
  <c r="O21" i="36"/>
  <c r="P21" i="36"/>
  <c r="Q21" i="36"/>
  <c r="M22" i="36"/>
  <c r="N22" i="36"/>
  <c r="O22" i="36"/>
  <c r="P22" i="36"/>
  <c r="Q22" i="36"/>
  <c r="M23" i="36"/>
  <c r="N23" i="36"/>
  <c r="O23" i="36"/>
  <c r="P23" i="36"/>
  <c r="Q23" i="36"/>
  <c r="M24" i="36"/>
  <c r="N24" i="36"/>
  <c r="O24" i="36"/>
  <c r="P24" i="36"/>
  <c r="Q24" i="36"/>
  <c r="M25" i="36"/>
  <c r="N25" i="36"/>
  <c r="O25" i="36"/>
  <c r="P25" i="36"/>
  <c r="Q25" i="36"/>
  <c r="M26" i="36"/>
  <c r="N26" i="36"/>
  <c r="O26" i="36"/>
  <c r="P26" i="36"/>
  <c r="Q26" i="36"/>
  <c r="M27" i="36"/>
  <c r="N27" i="36"/>
  <c r="O27" i="36"/>
  <c r="P27" i="36"/>
  <c r="Q27" i="36"/>
  <c r="M28" i="36"/>
  <c r="N28" i="36"/>
  <c r="O28" i="36"/>
  <c r="P28" i="36"/>
  <c r="Q28" i="36"/>
  <c r="M29" i="36"/>
  <c r="N29" i="36"/>
  <c r="O29" i="36"/>
  <c r="P29" i="36"/>
  <c r="Q29" i="36"/>
  <c r="M30" i="36"/>
  <c r="N30" i="36"/>
  <c r="O30" i="36"/>
  <c r="P30" i="36"/>
  <c r="Q30" i="36"/>
  <c r="M31" i="36"/>
  <c r="N31" i="36"/>
  <c r="O31" i="36"/>
  <c r="P31" i="36"/>
  <c r="Q31" i="36"/>
  <c r="M32" i="36"/>
  <c r="N32" i="36"/>
  <c r="O32" i="36"/>
  <c r="P32" i="36"/>
  <c r="Q32" i="36"/>
  <c r="M33" i="36"/>
  <c r="N33" i="36"/>
  <c r="O33" i="36"/>
  <c r="P33" i="36"/>
  <c r="Q33" i="36"/>
  <c r="M34" i="36"/>
  <c r="N34" i="36"/>
  <c r="O34" i="36"/>
  <c r="P34" i="36"/>
  <c r="Q34" i="36"/>
  <c r="M35" i="36"/>
  <c r="N35" i="36"/>
  <c r="O35" i="36"/>
  <c r="P35" i="36"/>
  <c r="Q35" i="36"/>
  <c r="M36" i="36"/>
  <c r="N36" i="36"/>
  <c r="O36" i="36"/>
  <c r="P36" i="36"/>
  <c r="Q36" i="36"/>
  <c r="M37" i="36"/>
  <c r="N37" i="36"/>
  <c r="O37" i="36"/>
  <c r="P37" i="36"/>
  <c r="Q37" i="36"/>
  <c r="M38" i="36"/>
  <c r="N38" i="36"/>
  <c r="O38" i="36"/>
  <c r="P38" i="36"/>
  <c r="Q38" i="36"/>
  <c r="M39" i="36"/>
  <c r="N39" i="36"/>
  <c r="O39" i="36"/>
  <c r="P39" i="36"/>
  <c r="Q39" i="36"/>
  <c r="M40" i="36"/>
  <c r="N40" i="36"/>
  <c r="O40" i="36"/>
  <c r="P40" i="36"/>
  <c r="Q40" i="36"/>
  <c r="M41" i="36"/>
  <c r="N41" i="36"/>
  <c r="O41" i="36"/>
  <c r="P41" i="36"/>
  <c r="Q41" i="36"/>
  <c r="M42" i="36"/>
  <c r="N42" i="36"/>
  <c r="O42" i="36"/>
  <c r="P42" i="36"/>
  <c r="Q42" i="36"/>
  <c r="M43" i="36"/>
  <c r="N43" i="36"/>
  <c r="O43" i="36"/>
  <c r="P43" i="36"/>
  <c r="Q43" i="36"/>
  <c r="M44" i="36"/>
  <c r="N44" i="36"/>
  <c r="O44" i="36"/>
  <c r="P44" i="36"/>
  <c r="Q44" i="36"/>
  <c r="M45" i="36"/>
  <c r="N45" i="36"/>
  <c r="O45" i="36"/>
  <c r="P45" i="36"/>
  <c r="Q45" i="36"/>
  <c r="M46" i="36"/>
  <c r="N46" i="36"/>
  <c r="O46" i="36"/>
  <c r="P46" i="36"/>
  <c r="Q46" i="36"/>
  <c r="M47" i="36"/>
  <c r="N47" i="36"/>
  <c r="O47" i="36"/>
  <c r="P47" i="36"/>
  <c r="Q47" i="36"/>
  <c r="M48" i="36"/>
  <c r="N48" i="36"/>
  <c r="O48" i="36"/>
  <c r="P48" i="36"/>
  <c r="Q48" i="36"/>
  <c r="M49" i="36"/>
  <c r="N49" i="36"/>
  <c r="O49" i="36"/>
  <c r="P49" i="36"/>
  <c r="Q49" i="36"/>
  <c r="M50" i="36"/>
  <c r="N50" i="36"/>
  <c r="O50" i="36"/>
  <c r="P50" i="36"/>
  <c r="Q50" i="36"/>
  <c r="M51" i="36"/>
  <c r="N51" i="36"/>
  <c r="O51" i="36"/>
  <c r="P51" i="36"/>
  <c r="Q51" i="36"/>
  <c r="M52" i="36"/>
  <c r="N52" i="36"/>
  <c r="O52" i="36"/>
  <c r="P52" i="36"/>
  <c r="Q52" i="36"/>
  <c r="M53" i="36"/>
  <c r="N53" i="36"/>
  <c r="O53" i="36"/>
  <c r="P53" i="36"/>
  <c r="Q53" i="36"/>
  <c r="M54" i="36"/>
  <c r="N54" i="36"/>
  <c r="O54" i="36"/>
  <c r="P54" i="36"/>
  <c r="Q54" i="36"/>
  <c r="M55" i="36"/>
  <c r="N55" i="36"/>
  <c r="O55" i="36"/>
  <c r="P55" i="36"/>
  <c r="Q55" i="36"/>
  <c r="M56" i="36"/>
  <c r="N56" i="36"/>
  <c r="O56" i="36"/>
  <c r="P56" i="36"/>
  <c r="Q56" i="36"/>
  <c r="L4" i="36"/>
  <c r="L5" i="36"/>
  <c r="L6" i="36"/>
  <c r="L7" i="36"/>
  <c r="L8" i="36"/>
  <c r="L9" i="36"/>
  <c r="L10" i="36"/>
  <c r="L11" i="36"/>
  <c r="L12" i="36"/>
  <c r="L13" i="36"/>
  <c r="L14" i="36"/>
  <c r="L15" i="36"/>
  <c r="L16" i="36"/>
  <c r="L17" i="36"/>
  <c r="L18" i="36"/>
  <c r="L19" i="36"/>
  <c r="L20" i="36"/>
  <c r="L21" i="36"/>
  <c r="L22" i="36"/>
  <c r="L23" i="36"/>
  <c r="L24" i="36"/>
  <c r="L25" i="36"/>
  <c r="L26" i="36"/>
  <c r="L27" i="36"/>
  <c r="L28" i="36"/>
  <c r="L29" i="36"/>
  <c r="L30" i="36"/>
  <c r="L31" i="36"/>
  <c r="L32" i="36"/>
  <c r="L33" i="36"/>
  <c r="L34" i="36"/>
  <c r="L35" i="36"/>
  <c r="L36" i="36"/>
  <c r="L37" i="36"/>
  <c r="L38" i="36"/>
  <c r="L39" i="36"/>
  <c r="L40" i="36"/>
  <c r="L41" i="36"/>
  <c r="L42" i="36"/>
  <c r="L43" i="36"/>
  <c r="L44" i="36"/>
  <c r="L45" i="36"/>
  <c r="L46" i="36"/>
  <c r="L47" i="36"/>
  <c r="L48" i="36"/>
  <c r="L49" i="36"/>
  <c r="L50" i="36"/>
  <c r="L51" i="36"/>
  <c r="L52" i="36"/>
  <c r="L53" i="36"/>
  <c r="L54" i="36"/>
  <c r="L55" i="36"/>
  <c r="L56" i="36"/>
  <c r="L3" i="36"/>
  <c r="C4" i="36"/>
  <c r="C5" i="36"/>
  <c r="C6" i="36"/>
  <c r="C7" i="36"/>
  <c r="C8" i="36"/>
  <c r="C9" i="36"/>
  <c r="C10" i="36"/>
  <c r="C11" i="36"/>
  <c r="C12" i="36"/>
  <c r="C13" i="36"/>
  <c r="C14" i="36"/>
  <c r="C15" i="36"/>
  <c r="C16" i="36"/>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50" i="36"/>
  <c r="C51" i="36"/>
  <c r="C52" i="36"/>
  <c r="C53" i="36"/>
  <c r="C54" i="36"/>
  <c r="C55" i="36"/>
  <c r="C56" i="36"/>
  <c r="C3" i="36"/>
  <c r="J4" i="36"/>
  <c r="J5" i="36"/>
  <c r="J6" i="36"/>
  <c r="J7" i="36"/>
  <c r="J8" i="36"/>
  <c r="J9" i="36"/>
  <c r="J10" i="36"/>
  <c r="J11" i="36"/>
  <c r="J12" i="36"/>
  <c r="J13" i="36"/>
  <c r="J14" i="36"/>
  <c r="J15" i="36"/>
  <c r="J16" i="36"/>
  <c r="J17" i="36"/>
  <c r="J18" i="36"/>
  <c r="J19" i="36"/>
  <c r="J20" i="36"/>
  <c r="J21" i="36"/>
  <c r="J22" i="36"/>
  <c r="J23" i="36"/>
  <c r="J24" i="36"/>
  <c r="J25" i="36"/>
  <c r="J26" i="36"/>
  <c r="J27" i="36"/>
  <c r="J28" i="36"/>
  <c r="J29" i="36"/>
  <c r="J30" i="36"/>
  <c r="J31" i="36"/>
  <c r="J32" i="36"/>
  <c r="J33" i="36"/>
  <c r="J34" i="36"/>
  <c r="J35" i="36"/>
  <c r="J36" i="36"/>
  <c r="J37" i="36"/>
  <c r="J38" i="36"/>
  <c r="J39" i="36"/>
  <c r="J40" i="36"/>
  <c r="J41" i="36"/>
  <c r="J42" i="36"/>
  <c r="J43" i="36"/>
  <c r="J44" i="36"/>
  <c r="J45" i="36"/>
  <c r="J46" i="36"/>
  <c r="J47" i="36"/>
  <c r="J48" i="36"/>
  <c r="J49" i="36"/>
  <c r="J50" i="36"/>
  <c r="J51" i="36"/>
  <c r="J52" i="36"/>
  <c r="J53" i="36"/>
  <c r="J54" i="36"/>
  <c r="J55" i="36"/>
  <c r="J56" i="36"/>
  <c r="J3" i="36"/>
  <c r="J144" i="33" l="1"/>
  <c r="CL377" i="31"/>
  <c r="BY377" i="31"/>
  <c r="BN377" i="31"/>
  <c r="BK377" i="31"/>
  <c r="AD377" i="31"/>
  <c r="C377" i="31"/>
  <c r="CL376" i="31"/>
  <c r="BY376" i="31"/>
  <c r="BN376" i="31"/>
  <c r="BK376" i="31"/>
  <c r="AD376" i="31"/>
  <c r="C376" i="31"/>
  <c r="CL375" i="31"/>
  <c r="BY375" i="31"/>
  <c r="BN375" i="31"/>
  <c r="BK375" i="31"/>
  <c r="AD375" i="31"/>
  <c r="C375" i="31"/>
  <c r="CL374" i="31"/>
  <c r="BY374" i="31"/>
  <c r="BN374" i="31"/>
  <c r="BK374" i="31"/>
  <c r="AD374" i="31"/>
  <c r="C374" i="31"/>
  <c r="CL373" i="31"/>
  <c r="BY373" i="31"/>
  <c r="BN373" i="31"/>
  <c r="BK373" i="31"/>
  <c r="AD373" i="31"/>
  <c r="C373" i="31"/>
  <c r="CL372" i="31"/>
  <c r="BY372" i="31"/>
  <c r="BN372" i="31"/>
  <c r="BK372" i="31"/>
  <c r="AD372" i="31"/>
  <c r="C372" i="31"/>
  <c r="CL371" i="31"/>
  <c r="BY371" i="31"/>
  <c r="BN371" i="31"/>
  <c r="BK371" i="31"/>
  <c r="AD371" i="31"/>
  <c r="C371" i="31"/>
  <c r="CL370" i="31"/>
  <c r="BY370" i="31"/>
  <c r="BN370" i="31"/>
  <c r="BK370" i="31"/>
  <c r="AD370" i="31"/>
  <c r="C370" i="31"/>
  <c r="CL369" i="31"/>
  <c r="BY369" i="31"/>
  <c r="BN369" i="31"/>
  <c r="BK369" i="31"/>
  <c r="AD369" i="31"/>
  <c r="C369" i="31"/>
  <c r="CL368" i="31"/>
  <c r="BY368" i="31"/>
  <c r="BN368" i="31"/>
  <c r="BK368" i="31"/>
  <c r="AD368" i="31"/>
  <c r="C368" i="31"/>
  <c r="CL367" i="31"/>
  <c r="BY367" i="31"/>
  <c r="BN367" i="31"/>
  <c r="BK367" i="31"/>
  <c r="AD367" i="31"/>
  <c r="C367" i="31"/>
  <c r="CL366" i="31"/>
  <c r="BY366" i="31"/>
  <c r="BN366" i="31"/>
  <c r="BK366" i="31"/>
  <c r="AD366" i="31"/>
  <c r="C366" i="31"/>
  <c r="CL365" i="31"/>
  <c r="BY365" i="31"/>
  <c r="BN365" i="31"/>
  <c r="BK365" i="31"/>
  <c r="AD365" i="31"/>
  <c r="C365" i="31"/>
  <c r="CL364" i="31"/>
  <c r="BY364" i="31"/>
  <c r="BN364" i="31"/>
  <c r="BK364" i="31"/>
  <c r="AD364" i="31"/>
  <c r="C364" i="31"/>
  <c r="CL363" i="31"/>
  <c r="BY363" i="31"/>
  <c r="BN363" i="31"/>
  <c r="BK363" i="31"/>
  <c r="AD363" i="31"/>
  <c r="C363" i="31"/>
  <c r="CL362" i="31"/>
  <c r="BY362" i="31"/>
  <c r="BN362" i="31"/>
  <c r="BK362" i="31"/>
  <c r="AD362" i="31"/>
  <c r="C362" i="31"/>
  <c r="CL361" i="31"/>
  <c r="BY361" i="31"/>
  <c r="BN361" i="31"/>
  <c r="BK361" i="31"/>
  <c r="AD361" i="31"/>
  <c r="C361" i="31"/>
  <c r="CL360" i="31"/>
  <c r="BY360" i="31"/>
  <c r="BN360" i="31"/>
  <c r="BK360" i="31"/>
  <c r="AD360" i="31"/>
  <c r="C360" i="31"/>
  <c r="CL359" i="31"/>
  <c r="BY359" i="31"/>
  <c r="BN359" i="31"/>
  <c r="BK359" i="31"/>
  <c r="AD359" i="31"/>
  <c r="C359" i="31"/>
  <c r="CL358" i="31"/>
  <c r="BY358" i="31"/>
  <c r="BN358" i="31"/>
  <c r="BK358" i="31"/>
  <c r="AD358" i="31"/>
  <c r="C358" i="31"/>
  <c r="CL357" i="31"/>
  <c r="BY357" i="31"/>
  <c r="BN357" i="31"/>
  <c r="BK357" i="31"/>
  <c r="AD357" i="31"/>
  <c r="C357" i="31"/>
  <c r="CL356" i="31"/>
  <c r="BY356" i="31"/>
  <c r="BN356" i="31"/>
  <c r="BK356" i="31"/>
  <c r="AD356" i="31"/>
  <c r="C356" i="31"/>
  <c r="CL355" i="31"/>
  <c r="BY355" i="31"/>
  <c r="BN355" i="31"/>
  <c r="BK355" i="31"/>
  <c r="AD355" i="31"/>
  <c r="C355" i="31"/>
  <c r="CL354" i="31"/>
  <c r="BY354" i="31"/>
  <c r="BN354" i="31"/>
  <c r="BK354" i="31"/>
  <c r="AD354" i="31"/>
  <c r="C354" i="31"/>
  <c r="CL353" i="31"/>
  <c r="BY353" i="31"/>
  <c r="BN353" i="31"/>
  <c r="BK353" i="31"/>
  <c r="AD353" i="31"/>
  <c r="C353" i="31"/>
  <c r="CL352" i="31"/>
  <c r="BY352" i="31"/>
  <c r="BN352" i="31"/>
  <c r="BK352" i="31"/>
  <c r="AD352" i="31"/>
  <c r="C352" i="31"/>
  <c r="CL351" i="31"/>
  <c r="BY351" i="31"/>
  <c r="BN351" i="31"/>
  <c r="BK351" i="31"/>
  <c r="AD351" i="31"/>
  <c r="C351" i="31"/>
  <c r="CL350" i="31"/>
  <c r="BY350" i="31"/>
  <c r="BN350" i="31"/>
  <c r="BK350" i="31"/>
  <c r="AD350" i="31"/>
  <c r="C350" i="31"/>
  <c r="CL349" i="31"/>
  <c r="BY349" i="31"/>
  <c r="BN349" i="31"/>
  <c r="BK349" i="31"/>
  <c r="AD349" i="31"/>
  <c r="C349" i="31"/>
  <c r="CL348" i="31"/>
  <c r="BY348" i="31"/>
  <c r="BN348" i="31"/>
  <c r="BK348" i="31"/>
  <c r="AD348" i="31"/>
  <c r="C348" i="31"/>
  <c r="CL347" i="31"/>
  <c r="BY347" i="31"/>
  <c r="BN347" i="31"/>
  <c r="BK347" i="31"/>
  <c r="AD347" i="31"/>
  <c r="C347" i="31"/>
  <c r="CL346" i="31"/>
  <c r="BY346" i="31"/>
  <c r="BN346" i="31"/>
  <c r="BK346" i="31"/>
  <c r="AD346" i="31"/>
  <c r="C346" i="31"/>
  <c r="CL345" i="31"/>
  <c r="BY345" i="31"/>
  <c r="BN345" i="31"/>
  <c r="BK345" i="31"/>
  <c r="AD345" i="31"/>
  <c r="C345" i="31"/>
  <c r="CL344" i="31"/>
  <c r="BY344" i="31"/>
  <c r="BN344" i="31"/>
  <c r="BK344" i="31"/>
  <c r="AD344" i="31"/>
  <c r="C344" i="31"/>
  <c r="CL343" i="31"/>
  <c r="BY343" i="31"/>
  <c r="BN343" i="31"/>
  <c r="BK343" i="31"/>
  <c r="AD343" i="31"/>
  <c r="C343" i="31"/>
  <c r="CL342" i="31"/>
  <c r="BY342" i="31"/>
  <c r="BN342" i="31"/>
  <c r="BK342" i="31"/>
  <c r="AD342" i="31"/>
  <c r="C342" i="31"/>
  <c r="CL341" i="31"/>
  <c r="BY341" i="31"/>
  <c r="BN341" i="31"/>
  <c r="BK341" i="31"/>
  <c r="AD341" i="31"/>
  <c r="C341" i="31"/>
  <c r="CL340" i="31"/>
  <c r="BY340" i="31"/>
  <c r="BN340" i="31"/>
  <c r="BK340" i="31"/>
  <c r="AD340" i="31"/>
  <c r="C340" i="31"/>
  <c r="CL339" i="31"/>
  <c r="BY339" i="31"/>
  <c r="BN339" i="31"/>
  <c r="BK339" i="31"/>
  <c r="AD339" i="31"/>
  <c r="C339" i="31"/>
  <c r="CL338" i="31"/>
  <c r="BY338" i="31"/>
  <c r="BN338" i="31"/>
  <c r="BK338" i="31"/>
  <c r="AD338" i="31"/>
  <c r="C338" i="31"/>
  <c r="CL337" i="31"/>
  <c r="BY337" i="31"/>
  <c r="BN337" i="31"/>
  <c r="BK337" i="31"/>
  <c r="AD337" i="31"/>
  <c r="C337" i="31"/>
  <c r="CL336" i="31"/>
  <c r="BY336" i="31"/>
  <c r="BN336" i="31"/>
  <c r="BK336" i="31"/>
  <c r="AD336" i="31"/>
  <c r="C336" i="31"/>
  <c r="CL335" i="31"/>
  <c r="BY335" i="31"/>
  <c r="BN335" i="31"/>
  <c r="BK335" i="31"/>
  <c r="AD335" i="31"/>
  <c r="C335" i="31"/>
  <c r="CL334" i="31"/>
  <c r="BY334" i="31"/>
  <c r="BN334" i="31"/>
  <c r="BK334" i="31"/>
  <c r="AD334" i="31"/>
  <c r="C334" i="31"/>
  <c r="CL333" i="31"/>
  <c r="BY333" i="31"/>
  <c r="BN333" i="31"/>
  <c r="BK333" i="31"/>
  <c r="AD333" i="31"/>
  <c r="C333" i="31"/>
  <c r="CL332" i="31"/>
  <c r="BY332" i="31"/>
  <c r="BN332" i="31"/>
  <c r="BK332" i="31"/>
  <c r="AD332" i="31"/>
  <c r="C332" i="31"/>
  <c r="CL331" i="31"/>
  <c r="BY331" i="31"/>
  <c r="BN331" i="31"/>
  <c r="BK331" i="31"/>
  <c r="AD331" i="31"/>
  <c r="C331" i="31"/>
  <c r="CL330" i="31"/>
  <c r="BY330" i="31"/>
  <c r="BN330" i="31"/>
  <c r="BK330" i="31"/>
  <c r="AD330" i="31"/>
  <c r="C330" i="31"/>
  <c r="CL329" i="31"/>
  <c r="BY329" i="31"/>
  <c r="BN329" i="31"/>
  <c r="BK329" i="31"/>
  <c r="AD329" i="31"/>
  <c r="C329" i="31"/>
  <c r="CL328" i="31"/>
  <c r="BY328" i="31"/>
  <c r="BN328" i="31"/>
  <c r="BK328" i="31"/>
  <c r="AD328" i="31"/>
  <c r="C328" i="31"/>
  <c r="CL327" i="31"/>
  <c r="BY327" i="31"/>
  <c r="BN327" i="31"/>
  <c r="BK327" i="31"/>
  <c r="AD327" i="31"/>
  <c r="C327" i="31"/>
  <c r="CL326" i="31"/>
  <c r="BY326" i="31"/>
  <c r="BN326" i="31"/>
  <c r="BK326" i="31"/>
  <c r="AD326" i="31"/>
  <c r="C326" i="31"/>
  <c r="CL325" i="31"/>
  <c r="BY325" i="31"/>
  <c r="BN325" i="31"/>
  <c r="BK325" i="31"/>
  <c r="AD325" i="31"/>
  <c r="C325" i="31"/>
  <c r="CL324" i="31"/>
  <c r="BY324" i="31"/>
  <c r="BN324" i="31"/>
  <c r="BK324" i="31"/>
  <c r="AD324" i="31"/>
  <c r="C324" i="31"/>
  <c r="CL323" i="31"/>
  <c r="BY323" i="31"/>
  <c r="BN323" i="31"/>
  <c r="BK323" i="31"/>
  <c r="AD323" i="31"/>
  <c r="C323" i="31"/>
  <c r="CL322" i="31"/>
  <c r="BY322" i="31"/>
  <c r="BN322" i="31"/>
  <c r="BK322" i="31"/>
  <c r="AD322" i="31"/>
  <c r="C322" i="31"/>
  <c r="CL321" i="31"/>
  <c r="BY321" i="31"/>
  <c r="BN321" i="31"/>
  <c r="BK321" i="31"/>
  <c r="AD321" i="31"/>
  <c r="C321" i="31"/>
  <c r="CL320" i="31"/>
  <c r="BY320" i="31"/>
  <c r="BN320" i="31"/>
  <c r="BK320" i="31"/>
  <c r="AD320" i="31"/>
  <c r="C320" i="31"/>
  <c r="CL319" i="31"/>
  <c r="BY319" i="31"/>
  <c r="BN319" i="31"/>
  <c r="BK319" i="31"/>
  <c r="AD319" i="31"/>
  <c r="C319" i="31"/>
  <c r="CL318" i="31"/>
  <c r="BY318" i="31"/>
  <c r="BN318" i="31"/>
  <c r="BK318" i="31"/>
  <c r="AD318" i="31"/>
  <c r="C318" i="31"/>
  <c r="CL317" i="31"/>
  <c r="BY317" i="31"/>
  <c r="BN317" i="31"/>
  <c r="BK317" i="31"/>
  <c r="AD317" i="31"/>
  <c r="C317" i="31"/>
  <c r="CL316" i="31"/>
  <c r="BY316" i="31"/>
  <c r="BN316" i="31"/>
  <c r="BK316" i="31"/>
  <c r="AD316" i="31"/>
  <c r="C316" i="31"/>
  <c r="CL315" i="31"/>
  <c r="BY315" i="31"/>
  <c r="BN315" i="31"/>
  <c r="BK315" i="31"/>
  <c r="AD315" i="31"/>
  <c r="C315" i="31"/>
  <c r="CL314" i="31"/>
  <c r="BY314" i="31"/>
  <c r="BN314" i="31"/>
  <c r="BK314" i="31"/>
  <c r="AD314" i="31"/>
  <c r="C314" i="31"/>
  <c r="CL313" i="31"/>
  <c r="BY313" i="31"/>
  <c r="BN313" i="31"/>
  <c r="BK313" i="31"/>
  <c r="AD313" i="31"/>
  <c r="C313" i="31"/>
  <c r="CL312" i="31"/>
  <c r="BY312" i="31"/>
  <c r="BN312" i="31"/>
  <c r="BK312" i="31"/>
  <c r="AD312" i="31"/>
  <c r="C312" i="31"/>
  <c r="CL311" i="31"/>
  <c r="BY311" i="31"/>
  <c r="BN311" i="31"/>
  <c r="BK311" i="31"/>
  <c r="AD311" i="31"/>
  <c r="C311" i="31"/>
  <c r="CL310" i="31"/>
  <c r="BY310" i="31"/>
  <c r="BN310" i="31"/>
  <c r="BK310" i="31"/>
  <c r="AD310" i="31"/>
  <c r="C310" i="31"/>
  <c r="CL309" i="31"/>
  <c r="BY309" i="31"/>
  <c r="BN309" i="31"/>
  <c r="BK309" i="31"/>
  <c r="AD309" i="31"/>
  <c r="C309" i="31"/>
  <c r="CL308" i="31"/>
  <c r="BY308" i="31"/>
  <c r="BN308" i="31"/>
  <c r="BK308" i="31"/>
  <c r="AD308" i="31"/>
  <c r="C308" i="31"/>
  <c r="CL307" i="31"/>
  <c r="BY307" i="31"/>
  <c r="BN307" i="31"/>
  <c r="BK307" i="31"/>
  <c r="AD307" i="31"/>
  <c r="C307" i="31"/>
  <c r="CL306" i="31"/>
  <c r="BY306" i="31"/>
  <c r="BN306" i="31"/>
  <c r="BK306" i="31"/>
  <c r="AD306" i="31"/>
  <c r="C306" i="31"/>
  <c r="CL305" i="31"/>
  <c r="BY305" i="31"/>
  <c r="BN305" i="31"/>
  <c r="BK305" i="31"/>
  <c r="AD305" i="31"/>
  <c r="C305" i="31"/>
  <c r="CL304" i="31"/>
  <c r="BY304" i="31"/>
  <c r="BN304" i="31"/>
  <c r="BK304" i="31"/>
  <c r="AD304" i="31"/>
  <c r="C304" i="31"/>
  <c r="CL303" i="31"/>
  <c r="BY303" i="31"/>
  <c r="BN303" i="31"/>
  <c r="BK303" i="31"/>
  <c r="AD303" i="31"/>
  <c r="C303" i="31"/>
  <c r="CL302" i="31"/>
  <c r="BY302" i="31"/>
  <c r="BN302" i="31"/>
  <c r="BK302" i="31"/>
  <c r="AD302" i="31"/>
  <c r="C302" i="31"/>
  <c r="CL301" i="31"/>
  <c r="BY301" i="31"/>
  <c r="BN301" i="31"/>
  <c r="BK301" i="31"/>
  <c r="AD301" i="31"/>
  <c r="C301" i="31"/>
  <c r="CL300" i="31"/>
  <c r="BY300" i="31"/>
  <c r="BN300" i="31"/>
  <c r="BK300" i="31"/>
  <c r="AD300" i="31"/>
  <c r="C300" i="31"/>
  <c r="CL299" i="31"/>
  <c r="BY299" i="31"/>
  <c r="BN299" i="31"/>
  <c r="BK299" i="31"/>
  <c r="AD299" i="31"/>
  <c r="C299" i="31"/>
  <c r="CL298" i="31"/>
  <c r="BY298" i="31"/>
  <c r="BN298" i="31"/>
  <c r="BK298" i="31"/>
  <c r="AD298" i="31"/>
  <c r="C298" i="31"/>
  <c r="CL297" i="31"/>
  <c r="BY297" i="31"/>
  <c r="BN297" i="31"/>
  <c r="BK297" i="31"/>
  <c r="AD297" i="31"/>
  <c r="C297" i="31"/>
  <c r="CL296" i="31"/>
  <c r="BY296" i="31"/>
  <c r="BN296" i="31"/>
  <c r="BK296" i="31"/>
  <c r="AD296" i="31"/>
  <c r="C296" i="31"/>
  <c r="CL295" i="31"/>
  <c r="BY295" i="31"/>
  <c r="BN295" i="31"/>
  <c r="BK295" i="31"/>
  <c r="AD295" i="31"/>
  <c r="C295" i="31"/>
  <c r="CL294" i="31"/>
  <c r="BY294" i="31"/>
  <c r="BN294" i="31"/>
  <c r="BK294" i="31"/>
  <c r="AD294" i="31"/>
  <c r="C294" i="31"/>
  <c r="CL293" i="31"/>
  <c r="BY293" i="31"/>
  <c r="BN293" i="31"/>
  <c r="BK293" i="31"/>
  <c r="AD293" i="31"/>
  <c r="C293" i="31"/>
  <c r="CL292" i="31"/>
  <c r="BY292" i="31"/>
  <c r="BN292" i="31"/>
  <c r="BK292" i="31"/>
  <c r="AD292" i="31"/>
  <c r="C292" i="31"/>
  <c r="CL291" i="31"/>
  <c r="BY291" i="31"/>
  <c r="BN291" i="31"/>
  <c r="BK291" i="31"/>
  <c r="AD291" i="31"/>
  <c r="C291" i="31"/>
  <c r="CL290" i="31"/>
  <c r="BY290" i="31"/>
  <c r="BN290" i="31"/>
  <c r="BK290" i="31"/>
  <c r="AD290" i="31"/>
  <c r="C290" i="31"/>
  <c r="CL289" i="31"/>
  <c r="BY289" i="31"/>
  <c r="BN289" i="31"/>
  <c r="BK289" i="31"/>
  <c r="AD289" i="31"/>
  <c r="C289" i="31"/>
  <c r="CL288" i="31"/>
  <c r="BY288" i="31"/>
  <c r="BN288" i="31"/>
  <c r="BK288" i="31"/>
  <c r="AD288" i="31"/>
  <c r="C288" i="31"/>
  <c r="CL287" i="31"/>
  <c r="BY287" i="31"/>
  <c r="BN287" i="31"/>
  <c r="BK287" i="31"/>
  <c r="AD287" i="31"/>
  <c r="C287" i="31"/>
  <c r="CL286" i="31"/>
  <c r="BY286" i="31"/>
  <c r="BN286" i="31"/>
  <c r="BK286" i="31"/>
  <c r="AD286" i="31"/>
  <c r="C286" i="31"/>
  <c r="CL285" i="31"/>
  <c r="BY285" i="31"/>
  <c r="BN285" i="31"/>
  <c r="BK285" i="31"/>
  <c r="AD285" i="31"/>
  <c r="C285" i="31"/>
  <c r="CL284" i="31"/>
  <c r="BY284" i="31"/>
  <c r="BN284" i="31"/>
  <c r="BK284" i="31"/>
  <c r="AD284" i="31"/>
  <c r="C284" i="31"/>
  <c r="CL283" i="31"/>
  <c r="BY283" i="31"/>
  <c r="BN283" i="31"/>
  <c r="BK283" i="31"/>
  <c r="AD283" i="31"/>
  <c r="C283" i="31"/>
  <c r="CL282" i="31"/>
  <c r="BY282" i="31"/>
  <c r="BN282" i="31"/>
  <c r="BK282" i="31"/>
  <c r="AD282" i="31"/>
  <c r="C282" i="31"/>
  <c r="CL281" i="31"/>
  <c r="BY281" i="31"/>
  <c r="BN281" i="31"/>
  <c r="BK281" i="31"/>
  <c r="AD281" i="31"/>
  <c r="C281" i="31"/>
  <c r="CL280" i="31"/>
  <c r="BY280" i="31"/>
  <c r="BN280" i="31"/>
  <c r="BK280" i="31"/>
  <c r="AD280" i="31"/>
  <c r="C280" i="31"/>
  <c r="CL279" i="31"/>
  <c r="BY279" i="31"/>
  <c r="BN279" i="31"/>
  <c r="BK279" i="31"/>
  <c r="AD279" i="31"/>
  <c r="C279" i="31"/>
  <c r="CL278" i="31"/>
  <c r="BY278" i="31"/>
  <c r="BN278" i="31"/>
  <c r="BK278" i="31"/>
  <c r="AD278" i="31"/>
  <c r="C278" i="31"/>
  <c r="CL277" i="31"/>
  <c r="BY277" i="31"/>
  <c r="BN277" i="31"/>
  <c r="BK277" i="31"/>
  <c r="AD277" i="31"/>
  <c r="C277" i="31"/>
  <c r="CL276" i="31"/>
  <c r="BY276" i="31"/>
  <c r="BN276" i="31"/>
  <c r="BK276" i="31"/>
  <c r="AD276" i="31"/>
  <c r="C276" i="31"/>
  <c r="CL275" i="31"/>
  <c r="BY275" i="31"/>
  <c r="BN275" i="31"/>
  <c r="BK275" i="31"/>
  <c r="AD275" i="31"/>
  <c r="C275" i="31"/>
  <c r="CL274" i="31"/>
  <c r="BY274" i="31"/>
  <c r="BN274" i="31"/>
  <c r="BK274" i="31"/>
  <c r="AD274" i="31"/>
  <c r="C274" i="31"/>
  <c r="CL273" i="31"/>
  <c r="BY273" i="31"/>
  <c r="BN273" i="31"/>
  <c r="BK273" i="31"/>
  <c r="AD273" i="31"/>
  <c r="C273" i="31"/>
  <c r="CL272" i="31"/>
  <c r="BY272" i="31"/>
  <c r="BN272" i="31"/>
  <c r="BK272" i="31"/>
  <c r="AD272" i="31"/>
  <c r="C272" i="31"/>
  <c r="CL271" i="31"/>
  <c r="BY271" i="31"/>
  <c r="BN271" i="31"/>
  <c r="BK271" i="31"/>
  <c r="AD271" i="31"/>
  <c r="C271" i="31"/>
  <c r="CL270" i="31"/>
  <c r="BY270" i="31"/>
  <c r="BN270" i="31"/>
  <c r="BK270" i="31"/>
  <c r="AD270" i="31"/>
  <c r="C270" i="31"/>
  <c r="CL269" i="31"/>
  <c r="BY269" i="31"/>
  <c r="BN269" i="31"/>
  <c r="BK269" i="31"/>
  <c r="AD269" i="31"/>
  <c r="C269" i="31"/>
  <c r="CL268" i="31"/>
  <c r="BY268" i="31"/>
  <c r="BN268" i="31"/>
  <c r="BK268" i="31"/>
  <c r="AD268" i="31"/>
  <c r="C268" i="31"/>
  <c r="CL267" i="31"/>
  <c r="BY267" i="31"/>
  <c r="BN267" i="31"/>
  <c r="BK267" i="31"/>
  <c r="AD267" i="31"/>
  <c r="C267" i="31"/>
  <c r="CL266" i="31"/>
  <c r="BY266" i="31"/>
  <c r="BN266" i="31"/>
  <c r="BK266" i="31"/>
  <c r="AD266" i="31"/>
  <c r="C266" i="31"/>
  <c r="CL265" i="31"/>
  <c r="BY265" i="31"/>
  <c r="BN265" i="31"/>
  <c r="BK265" i="31"/>
  <c r="AD265" i="31"/>
  <c r="C265" i="31"/>
  <c r="CL264" i="31"/>
  <c r="BY264" i="31"/>
  <c r="BN264" i="31"/>
  <c r="BK264" i="31"/>
  <c r="AD264" i="31"/>
  <c r="C264" i="31"/>
  <c r="CL263" i="31"/>
  <c r="BY263" i="31"/>
  <c r="BN263" i="31"/>
  <c r="BK263" i="31"/>
  <c r="AD263" i="31"/>
  <c r="C263" i="31"/>
  <c r="CL262" i="31"/>
  <c r="BY262" i="31"/>
  <c r="BN262" i="31"/>
  <c r="BK262" i="31"/>
  <c r="AD262" i="31"/>
  <c r="C262" i="31"/>
  <c r="CL261" i="31"/>
  <c r="BY261" i="31"/>
  <c r="BN261" i="31"/>
  <c r="BK261" i="31"/>
  <c r="AD261" i="31"/>
  <c r="C261" i="31"/>
  <c r="CL260" i="31"/>
  <c r="BY260" i="31"/>
  <c r="BN260" i="31"/>
  <c r="BK260" i="31"/>
  <c r="AD260" i="31"/>
  <c r="C260" i="31"/>
  <c r="CL259" i="31"/>
  <c r="BY259" i="31"/>
  <c r="BN259" i="31"/>
  <c r="BK259" i="31"/>
  <c r="AD259" i="31"/>
  <c r="C259" i="31"/>
  <c r="CL258" i="31"/>
  <c r="BY258" i="31"/>
  <c r="BN258" i="31"/>
  <c r="BK258" i="31"/>
  <c r="AD258" i="31"/>
  <c r="C258" i="31"/>
  <c r="CL257" i="31"/>
  <c r="BY257" i="31"/>
  <c r="BN257" i="31"/>
  <c r="BK257" i="31"/>
  <c r="AD257" i="31"/>
  <c r="C257" i="31"/>
  <c r="CL256" i="31"/>
  <c r="BY256" i="31"/>
  <c r="BN256" i="31"/>
  <c r="BK256" i="31"/>
  <c r="AD256" i="31"/>
  <c r="C256" i="31"/>
  <c r="CL255" i="31"/>
  <c r="BY255" i="31"/>
  <c r="BN255" i="31"/>
  <c r="BK255" i="31"/>
  <c r="AD255" i="31"/>
  <c r="C255" i="31"/>
  <c r="CL254" i="31"/>
  <c r="BY254" i="31"/>
  <c r="BN254" i="31"/>
  <c r="BK254" i="31"/>
  <c r="AD254" i="31"/>
  <c r="C254" i="31"/>
  <c r="CL253" i="31"/>
  <c r="BY253" i="31"/>
  <c r="BN253" i="31"/>
  <c r="BK253" i="31"/>
  <c r="AD253" i="31"/>
  <c r="C253" i="31"/>
  <c r="CL252" i="31"/>
  <c r="BY252" i="31"/>
  <c r="BN252" i="31"/>
  <c r="BK252" i="31"/>
  <c r="AD252" i="31"/>
  <c r="C252" i="31"/>
  <c r="CL251" i="31"/>
  <c r="BY251" i="31"/>
  <c r="BN251" i="31"/>
  <c r="BK251" i="31"/>
  <c r="AD251" i="31"/>
  <c r="C251" i="31"/>
  <c r="CL250" i="31"/>
  <c r="BY250" i="31"/>
  <c r="BN250" i="31"/>
  <c r="BK250" i="31"/>
  <c r="AD250" i="31"/>
  <c r="C250" i="31"/>
  <c r="CL249" i="31"/>
  <c r="BY249" i="31"/>
  <c r="BN249" i="31"/>
  <c r="BK249" i="31"/>
  <c r="AD249" i="31"/>
  <c r="C249" i="31"/>
  <c r="CL248" i="31"/>
  <c r="BY248" i="31"/>
  <c r="BN248" i="31"/>
  <c r="BK248" i="31"/>
  <c r="AD248" i="31"/>
  <c r="C248" i="31"/>
  <c r="CL247" i="31"/>
  <c r="BY247" i="31"/>
  <c r="BN247" i="31"/>
  <c r="BK247" i="31"/>
  <c r="AD247" i="31"/>
  <c r="C247" i="31"/>
  <c r="CL246" i="31"/>
  <c r="BY246" i="31"/>
  <c r="BN246" i="31"/>
  <c r="BK246" i="31"/>
  <c r="AD246" i="31"/>
  <c r="C246" i="31"/>
  <c r="CL245" i="31"/>
  <c r="BY245" i="31"/>
  <c r="BN245" i="31"/>
  <c r="BK245" i="31"/>
  <c r="AD245" i="31"/>
  <c r="C245" i="31"/>
  <c r="CL244" i="31"/>
  <c r="BY244" i="31"/>
  <c r="BN244" i="31"/>
  <c r="BK244" i="31"/>
  <c r="AD244" i="31"/>
  <c r="C244" i="31"/>
  <c r="CL243" i="31"/>
  <c r="BY243" i="31"/>
  <c r="BN243" i="31"/>
  <c r="BK243" i="31"/>
  <c r="AD243" i="31"/>
  <c r="C243" i="31"/>
  <c r="CL242" i="31"/>
  <c r="BY242" i="31"/>
  <c r="BN242" i="31"/>
  <c r="BK242" i="31"/>
  <c r="AD242" i="31"/>
  <c r="C242" i="31"/>
  <c r="CL241" i="31"/>
  <c r="BY241" i="31"/>
  <c r="BN241" i="31"/>
  <c r="BK241" i="31"/>
  <c r="AD241" i="31"/>
  <c r="C241" i="31"/>
  <c r="CL240" i="31"/>
  <c r="BY240" i="31"/>
  <c r="BN240" i="31"/>
  <c r="BK240" i="31"/>
  <c r="AD240" i="31"/>
  <c r="C240" i="31"/>
  <c r="CL239" i="31"/>
  <c r="BY239" i="31"/>
  <c r="BN239" i="31"/>
  <c r="BK239" i="31"/>
  <c r="AD239" i="31"/>
  <c r="C239" i="31"/>
  <c r="CL238" i="31"/>
  <c r="BY238" i="31"/>
  <c r="BN238" i="31"/>
  <c r="BK238" i="31"/>
  <c r="AD238" i="31"/>
  <c r="C238" i="31"/>
  <c r="CL237" i="31"/>
  <c r="BY237" i="31"/>
  <c r="BN237" i="31"/>
  <c r="BK237" i="31"/>
  <c r="AD237" i="31"/>
  <c r="C237" i="31"/>
  <c r="CL236" i="31"/>
  <c r="BY236" i="31"/>
  <c r="BN236" i="31"/>
  <c r="BK236" i="31"/>
  <c r="AD236" i="31"/>
  <c r="C236" i="31"/>
  <c r="CL235" i="31"/>
  <c r="BY235" i="31"/>
  <c r="BN235" i="31"/>
  <c r="BK235" i="31"/>
  <c r="AD235" i="31"/>
  <c r="C235" i="31"/>
  <c r="CL234" i="31"/>
  <c r="BY234" i="31"/>
  <c r="BN234" i="31"/>
  <c r="BK234" i="31"/>
  <c r="AD234" i="31"/>
  <c r="C234" i="31"/>
  <c r="CL233" i="31"/>
  <c r="BY233" i="31"/>
  <c r="BN233" i="31"/>
  <c r="BK233" i="31"/>
  <c r="AD233" i="31"/>
  <c r="C233" i="31"/>
  <c r="CL232" i="31"/>
  <c r="BY232" i="31"/>
  <c r="BN232" i="31"/>
  <c r="BK232" i="31"/>
  <c r="AD232" i="31"/>
  <c r="C232" i="31"/>
  <c r="CL231" i="31"/>
  <c r="BY231" i="31"/>
  <c r="BN231" i="31"/>
  <c r="BK231" i="31"/>
  <c r="AD231" i="31"/>
  <c r="C231" i="31"/>
  <c r="CL230" i="31"/>
  <c r="BY230" i="31"/>
  <c r="BN230" i="31"/>
  <c r="BK230" i="31"/>
  <c r="AD230" i="31"/>
  <c r="C230" i="31"/>
  <c r="CL229" i="31"/>
  <c r="BY229" i="31"/>
  <c r="BN229" i="31"/>
  <c r="BK229" i="31"/>
  <c r="AD229" i="31"/>
  <c r="C229" i="31"/>
  <c r="CL228" i="31"/>
  <c r="BY228" i="31"/>
  <c r="BN228" i="31"/>
  <c r="BK228" i="31"/>
  <c r="AD228" i="31"/>
  <c r="C228" i="31"/>
  <c r="CL227" i="31"/>
  <c r="BY227" i="31"/>
  <c r="BN227" i="31"/>
  <c r="BK227" i="31"/>
  <c r="AD227" i="31"/>
  <c r="C227" i="31"/>
  <c r="CL226" i="31"/>
  <c r="BY226" i="31"/>
  <c r="BN226" i="31"/>
  <c r="BK226" i="31"/>
  <c r="AD226" i="31"/>
  <c r="C226" i="31"/>
  <c r="CL225" i="31"/>
  <c r="BY225" i="31"/>
  <c r="BN225" i="31"/>
  <c r="BK225" i="31"/>
  <c r="AD225" i="31"/>
  <c r="C225" i="31"/>
  <c r="CL224" i="31"/>
  <c r="BY224" i="31"/>
  <c r="BN224" i="31"/>
  <c r="BK224" i="31"/>
  <c r="AD224" i="31"/>
  <c r="C224" i="31"/>
  <c r="CL223" i="31"/>
  <c r="BY223" i="31"/>
  <c r="BN223" i="31"/>
  <c r="BK223" i="31"/>
  <c r="AD223" i="31"/>
  <c r="C223" i="31"/>
  <c r="CL222" i="31"/>
  <c r="BY222" i="31"/>
  <c r="BN222" i="31"/>
  <c r="BK222" i="31"/>
  <c r="AD222" i="31"/>
  <c r="C222" i="31"/>
  <c r="CL221" i="31"/>
  <c r="BY221" i="31"/>
  <c r="BN221" i="31"/>
  <c r="BK221" i="31"/>
  <c r="AD221" i="31"/>
  <c r="C221" i="31"/>
  <c r="CL220" i="31"/>
  <c r="BY220" i="31"/>
  <c r="BN220" i="31"/>
  <c r="BK220" i="31"/>
  <c r="AD220" i="31"/>
  <c r="C220" i="31"/>
  <c r="CL219" i="31"/>
  <c r="BY219" i="31"/>
  <c r="BN219" i="31"/>
  <c r="BK219" i="31"/>
  <c r="AD219" i="31"/>
  <c r="C219" i="31"/>
  <c r="CL218" i="31"/>
  <c r="BY218" i="31"/>
  <c r="BN218" i="31"/>
  <c r="BK218" i="31"/>
  <c r="AD218" i="31"/>
  <c r="C218" i="31"/>
  <c r="CL217" i="31"/>
  <c r="BY217" i="31"/>
  <c r="BN217" i="31"/>
  <c r="BK217" i="31"/>
  <c r="AD217" i="31"/>
  <c r="C217" i="31"/>
  <c r="CL216" i="31"/>
  <c r="BY216" i="31"/>
  <c r="BN216" i="31"/>
  <c r="BK216" i="31"/>
  <c r="AD216" i="31"/>
  <c r="C216" i="31"/>
  <c r="CL215" i="31"/>
  <c r="BY215" i="31"/>
  <c r="BN215" i="31"/>
  <c r="BK215" i="31"/>
  <c r="AD215" i="31"/>
  <c r="C215" i="31"/>
  <c r="CL214" i="31"/>
  <c r="BY214" i="31"/>
  <c r="BN214" i="31"/>
  <c r="BK214" i="31"/>
  <c r="AD214" i="31"/>
  <c r="C214" i="31"/>
  <c r="CL213" i="31"/>
  <c r="BY213" i="31"/>
  <c r="BN213" i="31"/>
  <c r="BK213" i="31"/>
  <c r="AD213" i="31"/>
  <c r="C213" i="31"/>
  <c r="CL212" i="31"/>
  <c r="BY212" i="31"/>
  <c r="BN212" i="31"/>
  <c r="BK212" i="31"/>
  <c r="AD212" i="31"/>
  <c r="C212" i="31"/>
  <c r="CL211" i="31"/>
  <c r="BY211" i="31"/>
  <c r="BN211" i="31"/>
  <c r="BK211" i="31"/>
  <c r="AD211" i="31"/>
  <c r="C211" i="31"/>
  <c r="CL210" i="31"/>
  <c r="BY210" i="31"/>
  <c r="BN210" i="31"/>
  <c r="BK210" i="31"/>
  <c r="AD210" i="31"/>
  <c r="C210" i="31"/>
  <c r="CL209" i="31"/>
  <c r="BY209" i="31"/>
  <c r="BN209" i="31"/>
  <c r="BK209" i="31"/>
  <c r="AD209" i="31"/>
  <c r="C209" i="31"/>
  <c r="CL208" i="31"/>
  <c r="BY208" i="31"/>
  <c r="BN208" i="31"/>
  <c r="BK208" i="31"/>
  <c r="AD208" i="31"/>
  <c r="C208" i="31"/>
  <c r="CL207" i="31"/>
  <c r="BY207" i="31"/>
  <c r="BK207" i="31"/>
  <c r="AD207" i="31"/>
  <c r="C207" i="31"/>
  <c r="CL206" i="31"/>
  <c r="BY206" i="31"/>
  <c r="BN206" i="31"/>
  <c r="BK206" i="31"/>
  <c r="AD206" i="31"/>
  <c r="C206" i="31"/>
  <c r="CL205" i="31"/>
  <c r="BY205" i="31"/>
  <c r="BN205" i="31"/>
  <c r="BK205" i="31"/>
  <c r="AD205" i="31"/>
  <c r="C205" i="31"/>
  <c r="CL204" i="31"/>
  <c r="BY204" i="31"/>
  <c r="BN204" i="31"/>
  <c r="BK204" i="31"/>
  <c r="AD204" i="31"/>
  <c r="C204" i="31"/>
  <c r="CL203" i="31"/>
  <c r="BY203" i="31"/>
  <c r="BN203" i="31"/>
  <c r="BK203" i="31"/>
  <c r="AD203" i="31"/>
  <c r="C203" i="31"/>
  <c r="CL202" i="31"/>
  <c r="BY202" i="31"/>
  <c r="BN202" i="31"/>
  <c r="BK202" i="31"/>
  <c r="AD202" i="31"/>
  <c r="C202" i="31"/>
  <c r="CL201" i="31"/>
  <c r="BY201" i="31"/>
  <c r="BN201" i="31"/>
  <c r="BK201" i="31"/>
  <c r="AD201" i="31"/>
  <c r="C201" i="31"/>
  <c r="CL200" i="31"/>
  <c r="BY200" i="31"/>
  <c r="BN200" i="31"/>
  <c r="BK200" i="31"/>
  <c r="AD200" i="31"/>
  <c r="C200" i="31"/>
  <c r="CL199" i="31"/>
  <c r="BY199" i="31"/>
  <c r="BN199" i="31"/>
  <c r="BK199" i="31"/>
  <c r="AD199" i="31"/>
  <c r="C199" i="31"/>
  <c r="CL198" i="31"/>
  <c r="BY198" i="31"/>
  <c r="BN198" i="31"/>
  <c r="BK198" i="31"/>
  <c r="AD198" i="31"/>
  <c r="C198" i="31"/>
  <c r="CL197" i="31"/>
  <c r="BY197" i="31"/>
  <c r="BN197" i="31"/>
  <c r="BK197" i="31"/>
  <c r="AD197" i="31"/>
  <c r="C197" i="31"/>
  <c r="CL196" i="31"/>
  <c r="BY196" i="31"/>
  <c r="BN196" i="31"/>
  <c r="BK196" i="31"/>
  <c r="AD196" i="31"/>
  <c r="C196" i="31"/>
  <c r="CL195" i="31"/>
  <c r="BY195" i="31"/>
  <c r="BN195" i="31"/>
  <c r="BK195" i="31"/>
  <c r="AD195" i="31"/>
  <c r="C195" i="31"/>
  <c r="CL194" i="31"/>
  <c r="BY194" i="31"/>
  <c r="BN194" i="31"/>
  <c r="BK194" i="31"/>
  <c r="AD194" i="31"/>
  <c r="C194" i="31"/>
  <c r="CL193" i="31"/>
  <c r="BY193" i="31"/>
  <c r="BN193" i="31"/>
  <c r="BK193" i="31"/>
  <c r="AD193" i="31"/>
  <c r="C193" i="31"/>
  <c r="CL192" i="31"/>
  <c r="BY192" i="31"/>
  <c r="BN192" i="31"/>
  <c r="BK192" i="31"/>
  <c r="AD192" i="31"/>
  <c r="C192" i="31"/>
  <c r="CL191" i="31"/>
  <c r="BY191" i="31"/>
  <c r="BN191" i="31"/>
  <c r="BK191" i="31"/>
  <c r="AD191" i="31"/>
  <c r="C191" i="31"/>
  <c r="CL190" i="31"/>
  <c r="BY190" i="31"/>
  <c r="BN190" i="31"/>
  <c r="BK190" i="31"/>
  <c r="AD190" i="31"/>
  <c r="C190" i="31"/>
  <c r="CL189" i="31"/>
  <c r="BY189" i="31"/>
  <c r="BN189" i="31"/>
  <c r="BK189" i="31"/>
  <c r="AD189" i="31"/>
  <c r="C189" i="31"/>
  <c r="CL188" i="31"/>
  <c r="BY188" i="31"/>
  <c r="BN188" i="31"/>
  <c r="BK188" i="31"/>
  <c r="AD188" i="31"/>
  <c r="C188" i="31"/>
  <c r="CL187" i="31"/>
  <c r="BY187" i="31"/>
  <c r="BN187" i="31"/>
  <c r="BK187" i="31"/>
  <c r="AD187" i="31"/>
  <c r="C187" i="31"/>
  <c r="CL186" i="31"/>
  <c r="BY186" i="31"/>
  <c r="BN186" i="31"/>
  <c r="BK186" i="31"/>
  <c r="AD186" i="31"/>
  <c r="C186" i="31"/>
  <c r="CL185" i="31"/>
  <c r="BY185" i="31"/>
  <c r="BN185" i="31"/>
  <c r="BK185" i="31"/>
  <c r="AD185" i="31"/>
  <c r="C185" i="31"/>
  <c r="CL184" i="31"/>
  <c r="BY184" i="31"/>
  <c r="BN184" i="31"/>
  <c r="BK184" i="31"/>
  <c r="AD184" i="31"/>
  <c r="C184" i="31"/>
  <c r="CL183" i="31"/>
  <c r="BY183" i="31"/>
  <c r="BN183" i="31"/>
  <c r="BK183" i="31"/>
  <c r="AD183" i="31"/>
  <c r="C183" i="31"/>
  <c r="CL182" i="31"/>
  <c r="BY182" i="31"/>
  <c r="BN182" i="31"/>
  <c r="BK182" i="31"/>
  <c r="AD182" i="31"/>
  <c r="C182" i="31"/>
  <c r="CL181" i="31"/>
  <c r="BY181" i="31"/>
  <c r="BN181" i="31"/>
  <c r="BK181" i="31"/>
  <c r="AD181" i="31"/>
  <c r="C181" i="31"/>
  <c r="CL180" i="31"/>
  <c r="BY180" i="31"/>
  <c r="BN180" i="31"/>
  <c r="BK180" i="31"/>
  <c r="AD180" i="31"/>
  <c r="C180" i="31"/>
  <c r="CL179" i="31"/>
  <c r="BY179" i="31"/>
  <c r="BN179" i="31"/>
  <c r="BK179" i="31"/>
  <c r="AD179" i="31"/>
  <c r="C179" i="31"/>
  <c r="CL178" i="31"/>
  <c r="BY178" i="31"/>
  <c r="BN178" i="31"/>
  <c r="BK178" i="31"/>
  <c r="AD178" i="31"/>
  <c r="C178" i="31"/>
  <c r="CL177" i="31"/>
  <c r="BY177" i="31"/>
  <c r="BN177" i="31"/>
  <c r="BK177" i="31"/>
  <c r="AD177" i="31"/>
  <c r="C177" i="31"/>
  <c r="CL176" i="31"/>
  <c r="BY176" i="31"/>
  <c r="BN176" i="31"/>
  <c r="BK176" i="31"/>
  <c r="AD176" i="31"/>
  <c r="C176" i="31"/>
  <c r="CL175" i="31"/>
  <c r="BY175" i="31"/>
  <c r="BN175" i="31"/>
  <c r="BK175" i="31"/>
  <c r="AD175" i="31"/>
  <c r="C175" i="31"/>
  <c r="CL174" i="31"/>
  <c r="BY174" i="31"/>
  <c r="BN174" i="31"/>
  <c r="BK174" i="31"/>
  <c r="AD174" i="31"/>
  <c r="C174" i="31"/>
  <c r="CL173" i="31"/>
  <c r="BY173" i="31"/>
  <c r="BN173" i="31"/>
  <c r="BK173" i="31"/>
  <c r="AD173" i="31"/>
  <c r="C173" i="31"/>
  <c r="CL172" i="31"/>
  <c r="BY172" i="31"/>
  <c r="BN172" i="31"/>
  <c r="BK172" i="31"/>
  <c r="AD172" i="31"/>
  <c r="C172" i="31"/>
  <c r="CL171" i="31"/>
  <c r="BY171" i="31"/>
  <c r="BN171" i="31"/>
  <c r="BK171" i="31"/>
  <c r="AD171" i="31"/>
  <c r="C171" i="31"/>
  <c r="CL170" i="31"/>
  <c r="BY170" i="31"/>
  <c r="BN170" i="31"/>
  <c r="BK170" i="31"/>
  <c r="AD170" i="31"/>
  <c r="C170" i="31"/>
  <c r="CL169" i="31"/>
  <c r="BY169" i="31"/>
  <c r="BN169" i="31"/>
  <c r="BK169" i="31"/>
  <c r="AD169" i="31"/>
  <c r="C169" i="31"/>
  <c r="CL168" i="31"/>
  <c r="BY168" i="31"/>
  <c r="BN168" i="31"/>
  <c r="BK168" i="31"/>
  <c r="AD168" i="31"/>
  <c r="C168" i="31"/>
  <c r="CL167" i="31"/>
  <c r="BY167" i="31"/>
  <c r="BN167" i="31"/>
  <c r="BK167" i="31"/>
  <c r="AD167" i="31"/>
  <c r="C167" i="31"/>
  <c r="CL166" i="31"/>
  <c r="BY166" i="31"/>
  <c r="BN166" i="31"/>
  <c r="BK166" i="31"/>
  <c r="AD166" i="31"/>
  <c r="C166" i="31"/>
  <c r="CL165" i="31"/>
  <c r="BY165" i="31"/>
  <c r="BN165" i="31"/>
  <c r="BK165" i="31"/>
  <c r="AD165" i="31"/>
  <c r="C165" i="31"/>
  <c r="CL164" i="31"/>
  <c r="BY164" i="31"/>
  <c r="BN164" i="31"/>
  <c r="BK164" i="31"/>
  <c r="AD164" i="31"/>
  <c r="C164" i="31"/>
  <c r="CL163" i="31"/>
  <c r="BY163" i="31"/>
  <c r="BN163" i="31"/>
  <c r="BK163" i="31"/>
  <c r="AD163" i="31"/>
  <c r="C163" i="31"/>
  <c r="CL162" i="31"/>
  <c r="BY162" i="31"/>
  <c r="BN162" i="31"/>
  <c r="BK162" i="31"/>
  <c r="AD162" i="31"/>
  <c r="C162" i="31"/>
  <c r="CL161" i="31"/>
  <c r="BY161" i="31"/>
  <c r="BN161" i="31"/>
  <c r="BK161" i="31"/>
  <c r="AD161" i="31"/>
  <c r="C161" i="31"/>
  <c r="CL160" i="31"/>
  <c r="BY160" i="31"/>
  <c r="BN160" i="31"/>
  <c r="BK160" i="31"/>
  <c r="AD160" i="31"/>
  <c r="C160" i="31"/>
  <c r="CL159" i="31"/>
  <c r="BY159" i="31"/>
  <c r="BN159" i="31"/>
  <c r="BK159" i="31"/>
  <c r="AD159" i="31"/>
  <c r="C159" i="31"/>
  <c r="CL158" i="31"/>
  <c r="BY158" i="31"/>
  <c r="BN158" i="31"/>
  <c r="BK158" i="31"/>
  <c r="AD158" i="31"/>
  <c r="C158" i="31"/>
  <c r="CL157" i="31"/>
  <c r="BY157" i="31"/>
  <c r="BN157" i="31"/>
  <c r="BK157" i="31"/>
  <c r="AD157" i="31"/>
  <c r="C157" i="31"/>
  <c r="CL156" i="31"/>
  <c r="BY156" i="31"/>
  <c r="BN156" i="31"/>
  <c r="BK156" i="31"/>
  <c r="AD156" i="31"/>
  <c r="C156" i="31"/>
  <c r="CL155" i="31"/>
  <c r="BY155" i="31"/>
  <c r="BN155" i="31"/>
  <c r="BK155" i="31"/>
  <c r="AD155" i="31"/>
  <c r="C155" i="31"/>
  <c r="CL154" i="31"/>
  <c r="BY154" i="31"/>
  <c r="BN154" i="31"/>
  <c r="BK154" i="31"/>
  <c r="AD154" i="31"/>
  <c r="C154" i="31"/>
  <c r="CL153" i="31"/>
  <c r="BY153" i="31"/>
  <c r="BN153" i="31"/>
  <c r="BK153" i="31"/>
  <c r="AD153" i="31"/>
  <c r="C153" i="31"/>
  <c r="CL152" i="31"/>
  <c r="BY152" i="31"/>
  <c r="BN152" i="31"/>
  <c r="BK152" i="31"/>
  <c r="AD152" i="31"/>
  <c r="C152" i="31"/>
  <c r="CL151" i="31"/>
  <c r="BY151" i="31"/>
  <c r="BN151" i="31"/>
  <c r="BK151" i="31"/>
  <c r="AD151" i="31"/>
  <c r="C151" i="31"/>
  <c r="CL150" i="31"/>
  <c r="BY150" i="31"/>
  <c r="BN150" i="31"/>
  <c r="BK150" i="31"/>
  <c r="AD150" i="31"/>
  <c r="C150" i="31"/>
  <c r="CL149" i="31"/>
  <c r="BY149" i="31"/>
  <c r="BN149" i="31"/>
  <c r="BK149" i="31"/>
  <c r="AD149" i="31"/>
  <c r="C149" i="31"/>
  <c r="CL148" i="31"/>
  <c r="BY148" i="31"/>
  <c r="BN148" i="31"/>
  <c r="BK148" i="31"/>
  <c r="AD148" i="31"/>
  <c r="C148" i="31"/>
  <c r="CL147" i="31"/>
  <c r="BY147" i="31"/>
  <c r="BN147" i="31"/>
  <c r="BK147" i="31"/>
  <c r="AD147" i="31"/>
  <c r="C147" i="31"/>
  <c r="CL146" i="31"/>
  <c r="BY146" i="31"/>
  <c r="BN146" i="31"/>
  <c r="BK146" i="31"/>
  <c r="AD146" i="31"/>
  <c r="C146" i="31"/>
  <c r="CL145" i="31"/>
  <c r="BY145" i="31"/>
  <c r="BN145" i="31"/>
  <c r="BK145" i="31"/>
  <c r="AD145" i="31"/>
  <c r="C145" i="31"/>
  <c r="CL144" i="31"/>
  <c r="BY144" i="31"/>
  <c r="BN144" i="31"/>
  <c r="BK144" i="31"/>
  <c r="AD144" i="31"/>
  <c r="C144" i="31"/>
  <c r="CL143" i="31"/>
  <c r="BY143" i="31"/>
  <c r="BN143" i="31"/>
  <c r="BK143" i="31"/>
  <c r="AD143" i="31"/>
  <c r="C143" i="31"/>
  <c r="CL142" i="31"/>
  <c r="BY142" i="31"/>
  <c r="BN142" i="31"/>
  <c r="BK142" i="31"/>
  <c r="AD142" i="31"/>
  <c r="C142" i="31"/>
  <c r="CL141" i="31"/>
  <c r="BY141" i="31"/>
  <c r="BN141" i="31"/>
  <c r="BK141" i="31"/>
  <c r="AD141" i="31"/>
  <c r="C141" i="31"/>
  <c r="CL140" i="31"/>
  <c r="BY140" i="31"/>
  <c r="BN140" i="31"/>
  <c r="BK140" i="31"/>
  <c r="AD140" i="31"/>
  <c r="C140" i="31"/>
  <c r="CL139" i="31"/>
  <c r="BY139" i="31"/>
  <c r="BN139" i="31"/>
  <c r="BK139" i="31"/>
  <c r="AD139" i="31"/>
  <c r="C139" i="31"/>
  <c r="CL138" i="31"/>
  <c r="BY138" i="31"/>
  <c r="BN138" i="31"/>
  <c r="BK138" i="31"/>
  <c r="AD138" i="31"/>
  <c r="C138" i="31"/>
  <c r="CL137" i="31"/>
  <c r="BY137" i="31"/>
  <c r="BN137" i="31"/>
  <c r="BK137" i="31"/>
  <c r="AD137" i="31"/>
  <c r="C137" i="31"/>
  <c r="CL136" i="31"/>
  <c r="BY136" i="31"/>
  <c r="BN136" i="31"/>
  <c r="BK136" i="31"/>
  <c r="AD136" i="31"/>
  <c r="C136" i="31"/>
  <c r="CL135" i="31"/>
  <c r="BY135" i="31"/>
  <c r="BN135" i="31"/>
  <c r="BK135" i="31"/>
  <c r="AD135" i="31"/>
  <c r="C135" i="31"/>
  <c r="CL134" i="31"/>
  <c r="BY134" i="31"/>
  <c r="BN134" i="31"/>
  <c r="BK134" i="31"/>
  <c r="AD134" i="31"/>
  <c r="C134" i="31"/>
  <c r="CL133" i="31"/>
  <c r="BY133" i="31"/>
  <c r="BN133" i="31"/>
  <c r="BK133" i="31"/>
  <c r="AD133" i="31"/>
  <c r="C133" i="31"/>
  <c r="CL132" i="31"/>
  <c r="BY132" i="31"/>
  <c r="BN132" i="31"/>
  <c r="BK132" i="31"/>
  <c r="AD132" i="31"/>
  <c r="C132" i="31"/>
  <c r="CL131" i="31"/>
  <c r="BY131" i="31"/>
  <c r="BN131" i="31"/>
  <c r="BK131" i="31"/>
  <c r="AD131" i="31"/>
  <c r="C131" i="31"/>
  <c r="CL130" i="31"/>
  <c r="BY130" i="31"/>
  <c r="BN130" i="31"/>
  <c r="BK130" i="31"/>
  <c r="AD130" i="31"/>
  <c r="C130" i="31"/>
  <c r="CL129" i="31"/>
  <c r="BY129" i="31"/>
  <c r="BN129" i="31"/>
  <c r="BK129" i="31"/>
  <c r="AD129" i="31"/>
  <c r="C129" i="31"/>
  <c r="CL128" i="31"/>
  <c r="BY128" i="31"/>
  <c r="BN128" i="31"/>
  <c r="BK128" i="31"/>
  <c r="AD128" i="31"/>
  <c r="C128" i="31"/>
  <c r="CL127" i="31"/>
  <c r="BY127" i="31"/>
  <c r="BN127" i="31"/>
  <c r="BK127" i="31"/>
  <c r="AD127" i="31"/>
  <c r="C127" i="31"/>
  <c r="CL126" i="31"/>
  <c r="BY126" i="31"/>
  <c r="BN126" i="31"/>
  <c r="BK126" i="31"/>
  <c r="AD126" i="31"/>
  <c r="C126" i="31"/>
  <c r="CL125" i="31"/>
  <c r="BY125" i="31"/>
  <c r="BN125" i="31"/>
  <c r="BK125" i="31"/>
  <c r="AD125" i="31"/>
  <c r="C125" i="31"/>
  <c r="CL124" i="31"/>
  <c r="BY124" i="31"/>
  <c r="BN124" i="31"/>
  <c r="BK124" i="31"/>
  <c r="AD124" i="31"/>
  <c r="C124" i="31"/>
  <c r="CL123" i="31"/>
  <c r="BY123" i="31"/>
  <c r="BN123" i="31"/>
  <c r="BK123" i="31"/>
  <c r="AD123" i="31"/>
  <c r="C123" i="31"/>
  <c r="CL122" i="31"/>
  <c r="BY122" i="31"/>
  <c r="BN122" i="31"/>
  <c r="BK122" i="31"/>
  <c r="AD122" i="31"/>
  <c r="C122" i="31"/>
  <c r="CL121" i="31"/>
  <c r="BY121" i="31"/>
  <c r="BN121" i="31"/>
  <c r="BK121" i="31"/>
  <c r="AD121" i="31"/>
  <c r="C121" i="31"/>
  <c r="CL120" i="31"/>
  <c r="BY120" i="31"/>
  <c r="BN120" i="31"/>
  <c r="BK120" i="31"/>
  <c r="AD120" i="31"/>
  <c r="C120" i="31"/>
  <c r="CL119" i="31"/>
  <c r="BY119" i="31"/>
  <c r="BN119" i="31"/>
  <c r="BK119" i="31"/>
  <c r="AD119" i="31"/>
  <c r="C119" i="31"/>
  <c r="CL118" i="31"/>
  <c r="BY118" i="31"/>
  <c r="BN118" i="31"/>
  <c r="BK118" i="31"/>
  <c r="AD118" i="31"/>
  <c r="C118" i="31"/>
  <c r="CL117" i="31"/>
  <c r="BY117" i="31"/>
  <c r="BN117" i="31"/>
  <c r="BK117" i="31"/>
  <c r="AD117" i="31"/>
  <c r="C117" i="31"/>
  <c r="CL116" i="31"/>
  <c r="BY116" i="31"/>
  <c r="BN116" i="31"/>
  <c r="BK116" i="31"/>
  <c r="AD116" i="31"/>
  <c r="C116" i="31"/>
  <c r="CL115" i="31"/>
  <c r="BY115" i="31"/>
  <c r="BN115" i="31"/>
  <c r="BK115" i="31"/>
  <c r="AD115" i="31"/>
  <c r="C115" i="31"/>
  <c r="CL114" i="31"/>
  <c r="BY114" i="31"/>
  <c r="BN114" i="31"/>
  <c r="BK114" i="31"/>
  <c r="AD114" i="31"/>
  <c r="C114" i="31"/>
  <c r="CL113" i="31"/>
  <c r="BY113" i="31"/>
  <c r="BN113" i="31"/>
  <c r="BK113" i="31"/>
  <c r="AD113" i="31"/>
  <c r="C113" i="31"/>
  <c r="CL112" i="31"/>
  <c r="BY112" i="31"/>
  <c r="BN112" i="31"/>
  <c r="BK112" i="31"/>
  <c r="AD112" i="31"/>
  <c r="C112" i="31"/>
  <c r="CL111" i="31"/>
  <c r="BY111" i="31"/>
  <c r="BN111" i="31"/>
  <c r="BK111" i="31"/>
  <c r="AD111" i="31"/>
  <c r="C111" i="31"/>
  <c r="CL110" i="31"/>
  <c r="BY110" i="31"/>
  <c r="BN110" i="31"/>
  <c r="BK110" i="31"/>
  <c r="AD110" i="31"/>
  <c r="C110" i="31"/>
  <c r="CL109" i="31"/>
  <c r="BY109" i="31"/>
  <c r="BN109" i="31"/>
  <c r="BK109" i="31"/>
  <c r="AD109" i="31"/>
  <c r="C109" i="31"/>
  <c r="CL108" i="31"/>
  <c r="BY108" i="31"/>
  <c r="BN108" i="31"/>
  <c r="BK108" i="31"/>
  <c r="AD108" i="31"/>
  <c r="C108" i="31"/>
  <c r="CL107" i="31"/>
  <c r="BY107" i="31"/>
  <c r="BN107" i="31"/>
  <c r="BK107" i="31"/>
  <c r="AD107" i="31"/>
  <c r="C107" i="31"/>
  <c r="CL106" i="31"/>
  <c r="BY106" i="31"/>
  <c r="BN106" i="31"/>
  <c r="BK106" i="31"/>
  <c r="AD106" i="31"/>
  <c r="C106" i="31"/>
  <c r="CL105" i="31"/>
  <c r="BY105" i="31"/>
  <c r="BN105" i="31"/>
  <c r="BK105" i="31"/>
  <c r="AD105" i="31"/>
  <c r="C105" i="31"/>
  <c r="CL104" i="31"/>
  <c r="BY104" i="31"/>
  <c r="BN104" i="31"/>
  <c r="BK104" i="31"/>
  <c r="AD104" i="31"/>
  <c r="C104" i="31"/>
  <c r="CL103" i="31"/>
  <c r="BY103" i="31"/>
  <c r="BN103" i="31"/>
  <c r="BK103" i="31"/>
  <c r="AD103" i="31"/>
  <c r="C103" i="31"/>
  <c r="CL102" i="31"/>
  <c r="BY102" i="31"/>
  <c r="BN102" i="31"/>
  <c r="BK102" i="31"/>
  <c r="AD102" i="31"/>
  <c r="C102" i="31"/>
  <c r="CL101" i="31"/>
  <c r="BY101" i="31"/>
  <c r="BN101" i="31"/>
  <c r="BK101" i="31"/>
  <c r="AD101" i="31"/>
  <c r="C101" i="31"/>
  <c r="CL100" i="31"/>
  <c r="BY100" i="31"/>
  <c r="BN100" i="31"/>
  <c r="BK100" i="31"/>
  <c r="AD100" i="31"/>
  <c r="C100" i="31"/>
  <c r="CL99" i="31"/>
  <c r="BY99" i="31"/>
  <c r="BN99" i="31"/>
  <c r="BK99" i="31"/>
  <c r="AD99" i="31"/>
  <c r="C99" i="31"/>
  <c r="CL98" i="31"/>
  <c r="BY98" i="31"/>
  <c r="BN98" i="31"/>
  <c r="BK98" i="31"/>
  <c r="AD98" i="31"/>
  <c r="C98" i="31"/>
  <c r="CL97" i="31"/>
  <c r="BY97" i="31"/>
  <c r="BN97" i="31"/>
  <c r="BK97" i="31"/>
  <c r="AD97" i="31"/>
  <c r="C97" i="31"/>
  <c r="CL96" i="31"/>
  <c r="BY96" i="31"/>
  <c r="BN96" i="31"/>
  <c r="BK96" i="31"/>
  <c r="AD96" i="31"/>
  <c r="C96" i="31"/>
  <c r="CL95" i="31"/>
  <c r="BY95" i="31"/>
  <c r="BN95" i="31"/>
  <c r="BK95" i="31"/>
  <c r="AD95" i="31"/>
  <c r="C95" i="31"/>
  <c r="CL94" i="31"/>
  <c r="BY94" i="31"/>
  <c r="BN94" i="31"/>
  <c r="BK94" i="31"/>
  <c r="AD94" i="31"/>
  <c r="C94" i="31"/>
  <c r="CL93" i="31"/>
  <c r="BY93" i="31"/>
  <c r="BN93" i="31"/>
  <c r="BK93" i="31"/>
  <c r="AD93" i="31"/>
  <c r="C93" i="31"/>
  <c r="CL92" i="31"/>
  <c r="BY92" i="31"/>
  <c r="BN92" i="31"/>
  <c r="BK92" i="31"/>
  <c r="AD92" i="31"/>
  <c r="C92" i="31"/>
  <c r="CL91" i="31"/>
  <c r="BY91" i="31"/>
  <c r="BN91" i="31"/>
  <c r="BK91" i="31"/>
  <c r="AD91" i="31"/>
  <c r="C91" i="31"/>
  <c r="CL90" i="31"/>
  <c r="BY90" i="31"/>
  <c r="BN90" i="31"/>
  <c r="BK90" i="31"/>
  <c r="AD90" i="31"/>
  <c r="C90" i="31"/>
  <c r="CL89" i="31"/>
  <c r="BY89" i="31"/>
  <c r="BN89" i="31"/>
  <c r="BK89" i="31"/>
  <c r="AD89" i="31"/>
  <c r="C89" i="31"/>
  <c r="CL88" i="31"/>
  <c r="BY88" i="31"/>
  <c r="BN88" i="31"/>
  <c r="BK88" i="31"/>
  <c r="AD88" i="31"/>
  <c r="C88" i="31"/>
  <c r="CL87" i="31"/>
  <c r="BY87" i="31"/>
  <c r="BN87" i="31"/>
  <c r="BK87" i="31"/>
  <c r="AD87" i="31"/>
  <c r="C87" i="31"/>
  <c r="CL86" i="31"/>
  <c r="BY86" i="31"/>
  <c r="BN86" i="31"/>
  <c r="BK86" i="31"/>
  <c r="AD86" i="31"/>
  <c r="C86" i="31"/>
  <c r="CL85" i="31"/>
  <c r="BY85" i="31"/>
  <c r="BN85" i="31"/>
  <c r="BK85" i="31"/>
  <c r="AD85" i="31"/>
  <c r="C85" i="31"/>
  <c r="CL84" i="31"/>
  <c r="BY84" i="31"/>
  <c r="BN84" i="31"/>
  <c r="BK84" i="31"/>
  <c r="AD84" i="31"/>
  <c r="C84" i="31"/>
  <c r="CL83" i="31"/>
  <c r="BY83" i="31"/>
  <c r="BN83" i="31"/>
  <c r="BK83" i="31"/>
  <c r="AD83" i="31"/>
  <c r="C83" i="31"/>
  <c r="CL82" i="31"/>
  <c r="BY82" i="31"/>
  <c r="BN82" i="31"/>
  <c r="BK82" i="31"/>
  <c r="AD82" i="31"/>
  <c r="C82" i="31"/>
  <c r="CL81" i="31"/>
  <c r="BY81" i="31"/>
  <c r="BN81" i="31"/>
  <c r="BK81" i="31"/>
  <c r="AD81" i="31"/>
  <c r="C81" i="31"/>
  <c r="CL80" i="31"/>
  <c r="BY80" i="31"/>
  <c r="BN80" i="31"/>
  <c r="BK80" i="31"/>
  <c r="AD80" i="31"/>
  <c r="C80" i="31"/>
  <c r="CL79" i="31"/>
  <c r="BY79" i="31"/>
  <c r="BN79" i="31"/>
  <c r="BK79" i="31"/>
  <c r="AD79" i="31"/>
  <c r="C79" i="31"/>
  <c r="CL78" i="31"/>
  <c r="BY78" i="31"/>
  <c r="BN78" i="31"/>
  <c r="BK78" i="31"/>
  <c r="AD78" i="31"/>
  <c r="C78" i="31"/>
  <c r="CL77" i="31"/>
  <c r="BY77" i="31"/>
  <c r="BN77" i="31"/>
  <c r="BK77" i="31"/>
  <c r="AD77" i="31"/>
  <c r="C77" i="31"/>
  <c r="CL76" i="31"/>
  <c r="BY76" i="31"/>
  <c r="BN76" i="31"/>
  <c r="BK76" i="31"/>
  <c r="AD76" i="31"/>
  <c r="C76" i="31"/>
  <c r="CL75" i="31"/>
  <c r="BY75" i="31"/>
  <c r="BN75" i="31"/>
  <c r="BK75" i="31"/>
  <c r="AD75" i="31"/>
  <c r="C75" i="31"/>
  <c r="CL74" i="31"/>
  <c r="BY74" i="31"/>
  <c r="BN74" i="31"/>
  <c r="BK74" i="31"/>
  <c r="AD74" i="31"/>
  <c r="C74" i="31"/>
  <c r="CL73" i="31"/>
  <c r="BY73" i="31"/>
  <c r="BN73" i="31"/>
  <c r="BK73" i="31"/>
  <c r="AD73" i="31"/>
  <c r="C73" i="31"/>
  <c r="CL72" i="31"/>
  <c r="BY72" i="31"/>
  <c r="BN72" i="31"/>
  <c r="BK72" i="31"/>
  <c r="AD72" i="31"/>
  <c r="C72" i="31"/>
  <c r="CL71" i="31"/>
  <c r="BY71" i="31"/>
  <c r="BN71" i="31"/>
  <c r="BK71" i="31"/>
  <c r="AD71" i="31"/>
  <c r="C71" i="31"/>
  <c r="CL70" i="31"/>
  <c r="BY70" i="31"/>
  <c r="BN70" i="31"/>
  <c r="BK70" i="31"/>
  <c r="AD70" i="31"/>
  <c r="C70" i="31"/>
  <c r="CL69" i="31"/>
  <c r="BY69" i="31"/>
  <c r="BN69" i="31"/>
  <c r="BK69" i="31"/>
  <c r="AD69" i="31"/>
  <c r="C69" i="31"/>
  <c r="CL68" i="31"/>
  <c r="BY68" i="31"/>
  <c r="BN68" i="31"/>
  <c r="BK68" i="31"/>
  <c r="AD68" i="31"/>
  <c r="C68" i="31"/>
  <c r="CL67" i="31"/>
  <c r="BY67" i="31"/>
  <c r="BN67" i="31"/>
  <c r="BK67" i="31"/>
  <c r="AD67" i="31"/>
  <c r="C67" i="31"/>
  <c r="CL66" i="31"/>
  <c r="BY66" i="31"/>
  <c r="BN66" i="31"/>
  <c r="BK66" i="31"/>
  <c r="AD66" i="31"/>
  <c r="C66" i="31"/>
  <c r="CL65" i="31"/>
  <c r="BY65" i="31"/>
  <c r="BN65" i="31"/>
  <c r="BK65" i="31"/>
  <c r="AD65" i="31"/>
  <c r="C65" i="31"/>
  <c r="CL64" i="31"/>
  <c r="BY64" i="31"/>
  <c r="BN64" i="31"/>
  <c r="BK64" i="31"/>
  <c r="AD64" i="31"/>
  <c r="C64" i="31"/>
  <c r="CL63" i="31"/>
  <c r="BY63" i="31"/>
  <c r="BN63" i="31"/>
  <c r="BK63" i="31"/>
  <c r="AD63" i="31"/>
  <c r="C63" i="31"/>
  <c r="CL62" i="31"/>
  <c r="BY62" i="31"/>
  <c r="BN62" i="31"/>
  <c r="BK62" i="31"/>
  <c r="AD62" i="31"/>
  <c r="C62" i="31"/>
  <c r="CL61" i="31"/>
  <c r="BY61" i="31"/>
  <c r="BN61" i="31"/>
  <c r="BK61" i="31"/>
  <c r="AD61" i="31"/>
  <c r="C61" i="31"/>
  <c r="CL60" i="31"/>
  <c r="BY60" i="31"/>
  <c r="BN60" i="31"/>
  <c r="BK60" i="31"/>
  <c r="AD60" i="31"/>
  <c r="C60" i="31"/>
  <c r="CL59" i="31"/>
  <c r="BY59" i="31"/>
  <c r="BN59" i="31"/>
  <c r="BK59" i="31"/>
  <c r="AD59" i="31"/>
  <c r="C59" i="31"/>
  <c r="CL58" i="31"/>
  <c r="BY58" i="31"/>
  <c r="BN58" i="31"/>
  <c r="BK58" i="31"/>
  <c r="AD58" i="31"/>
  <c r="C58" i="31"/>
  <c r="CL57" i="31"/>
  <c r="BY57" i="31"/>
  <c r="BN57" i="31"/>
  <c r="BK57" i="31"/>
  <c r="AD57" i="31"/>
  <c r="C57" i="31"/>
  <c r="CL56" i="31"/>
  <c r="BY56" i="31"/>
  <c r="BN56" i="31"/>
  <c r="BK56" i="31"/>
  <c r="AD56" i="31"/>
  <c r="C56" i="31"/>
  <c r="CL55" i="31"/>
  <c r="BY55" i="31"/>
  <c r="BN55" i="31"/>
  <c r="BK55" i="31"/>
  <c r="AD55" i="31"/>
  <c r="C55" i="31"/>
  <c r="CL54" i="31"/>
  <c r="BY54" i="31"/>
  <c r="BN54" i="31"/>
  <c r="BK54" i="31"/>
  <c r="AD54" i="31"/>
  <c r="C54" i="31"/>
  <c r="CL53" i="31"/>
  <c r="BY53" i="31"/>
  <c r="BN53" i="31"/>
  <c r="BK53" i="31"/>
  <c r="AD53" i="31"/>
  <c r="C53" i="31"/>
  <c r="CL52" i="31"/>
  <c r="BY52" i="31"/>
  <c r="BN52" i="31"/>
  <c r="BK52" i="31"/>
  <c r="AD52" i="31"/>
  <c r="C52" i="31"/>
  <c r="CL51" i="31"/>
  <c r="BY51" i="31"/>
  <c r="BN51" i="31"/>
  <c r="BK51" i="31"/>
  <c r="AD51" i="31"/>
  <c r="C51" i="31"/>
  <c r="CL50" i="31"/>
  <c r="BY50" i="31"/>
  <c r="BN50" i="31"/>
  <c r="BK50" i="31"/>
  <c r="AD50" i="31"/>
  <c r="C50" i="31"/>
  <c r="CL49" i="31"/>
  <c r="BY49" i="31"/>
  <c r="BN49" i="31"/>
  <c r="BK49" i="31"/>
  <c r="AD49" i="31"/>
  <c r="C49" i="31"/>
  <c r="CL48" i="31"/>
  <c r="BY48" i="31"/>
  <c r="BN48" i="31"/>
  <c r="BK48" i="31"/>
  <c r="AD48" i="31"/>
  <c r="C48" i="31"/>
  <c r="CL47" i="31"/>
  <c r="BY47" i="31"/>
  <c r="BN47" i="31"/>
  <c r="BK47" i="31"/>
  <c r="AD47" i="31"/>
  <c r="C47" i="31"/>
  <c r="CL46" i="31"/>
  <c r="BY46" i="31"/>
  <c r="BN46" i="31"/>
  <c r="BK46" i="31"/>
  <c r="AD46" i="31"/>
  <c r="C46" i="31"/>
  <c r="CL45" i="31"/>
  <c r="BY45" i="31"/>
  <c r="BN45" i="31"/>
  <c r="BK45" i="31"/>
  <c r="AD45" i="31"/>
  <c r="C45" i="31"/>
  <c r="CL44" i="31"/>
  <c r="BY44" i="31"/>
  <c r="BN44" i="31"/>
  <c r="BK44" i="31"/>
  <c r="AD44" i="31"/>
  <c r="C44" i="31"/>
  <c r="CL43" i="31"/>
  <c r="BY43" i="31"/>
  <c r="BN43" i="31"/>
  <c r="BK43" i="31"/>
  <c r="AD43" i="31"/>
  <c r="C43" i="31"/>
  <c r="CL42" i="31"/>
  <c r="BY42" i="31"/>
  <c r="BN42" i="31"/>
  <c r="BK42" i="31"/>
  <c r="AD42" i="31"/>
  <c r="C42" i="31"/>
  <c r="CL41" i="31"/>
  <c r="BY41" i="31"/>
  <c r="BN41" i="31"/>
  <c r="BK41" i="31"/>
  <c r="AD41" i="31"/>
  <c r="C41" i="31"/>
  <c r="CL40" i="31"/>
  <c r="BY40" i="31"/>
  <c r="BN40" i="31"/>
  <c r="BK40" i="31"/>
  <c r="AD40" i="31"/>
  <c r="C40" i="31"/>
  <c r="CL39" i="31"/>
  <c r="BY39" i="31"/>
  <c r="BN39" i="31"/>
  <c r="BK39" i="31"/>
  <c r="AD39" i="31"/>
  <c r="C39" i="31"/>
  <c r="CL38" i="31"/>
  <c r="BY38" i="31"/>
  <c r="BN38" i="31"/>
  <c r="BK38" i="31"/>
  <c r="AD38" i="31"/>
  <c r="C38" i="31"/>
  <c r="CL37" i="31"/>
  <c r="BY37" i="31"/>
  <c r="BN37" i="31"/>
  <c r="BK37" i="31"/>
  <c r="AD37" i="31"/>
  <c r="C37" i="31"/>
  <c r="CL36" i="31"/>
  <c r="BY36" i="31"/>
  <c r="BN36" i="31"/>
  <c r="BK36" i="31"/>
  <c r="AD36" i="31"/>
  <c r="C36" i="31"/>
  <c r="CL35" i="31"/>
  <c r="BY35" i="31"/>
  <c r="BN35" i="31"/>
  <c r="BK35" i="31"/>
  <c r="AD35" i="31"/>
  <c r="C35" i="31"/>
  <c r="CL34" i="31"/>
  <c r="BY34" i="31"/>
  <c r="BN34" i="31"/>
  <c r="BK34" i="31"/>
  <c r="AD34" i="31"/>
  <c r="C34" i="31"/>
  <c r="CL33" i="31"/>
  <c r="BY33" i="31"/>
  <c r="BN33" i="31"/>
  <c r="BK33" i="31"/>
  <c r="AD33" i="31"/>
  <c r="C33" i="31"/>
  <c r="CL32" i="31"/>
  <c r="BY32" i="31"/>
  <c r="BN32" i="31"/>
  <c r="BK32" i="31"/>
  <c r="AD32" i="31"/>
  <c r="C32" i="31"/>
  <c r="CL31" i="31"/>
  <c r="BY31" i="31"/>
  <c r="BN31" i="31"/>
  <c r="BK31" i="31"/>
  <c r="AD31" i="31"/>
  <c r="C31" i="31"/>
  <c r="CL30" i="31"/>
  <c r="BY30" i="31"/>
  <c r="BN30" i="31"/>
  <c r="BK30" i="31"/>
  <c r="AD30" i="31"/>
  <c r="C30" i="31"/>
  <c r="CL29" i="31"/>
  <c r="BY29" i="31"/>
  <c r="BN29" i="31"/>
  <c r="BK29" i="31"/>
  <c r="AD29" i="31"/>
  <c r="C29" i="31"/>
  <c r="DD28" i="31"/>
  <c r="DA28" i="31"/>
  <c r="CX28" i="31"/>
  <c r="CR28" i="31"/>
  <c r="CO28" i="31"/>
  <c r="CL28" i="31"/>
  <c r="BY28" i="31"/>
  <c r="BN28" i="31"/>
  <c r="BK28" i="31"/>
  <c r="AD28" i="31"/>
  <c r="C28" i="31"/>
  <c r="CL27" i="31"/>
  <c r="BY27" i="31"/>
  <c r="BN27" i="31"/>
  <c r="BK27" i="31"/>
  <c r="AD27" i="31"/>
  <c r="C27" i="31"/>
  <c r="CL26" i="31"/>
  <c r="BY26" i="31"/>
  <c r="BN26" i="31"/>
  <c r="BK26" i="31"/>
  <c r="AD26" i="31"/>
  <c r="C26" i="31"/>
  <c r="CL25" i="31"/>
  <c r="BY25" i="31"/>
  <c r="BN25" i="31"/>
  <c r="BK25" i="31"/>
  <c r="AD25" i="31"/>
  <c r="C25" i="31"/>
  <c r="CL24" i="31"/>
  <c r="BY24" i="31"/>
  <c r="BN24" i="31"/>
  <c r="BK24" i="31"/>
  <c r="AD24" i="31"/>
  <c r="C24" i="31"/>
  <c r="CL23" i="31"/>
  <c r="BY23" i="31"/>
  <c r="BN23" i="31"/>
  <c r="BK23" i="31"/>
  <c r="AD23" i="31"/>
  <c r="C23" i="31"/>
  <c r="CL22" i="31"/>
  <c r="BY22" i="31"/>
  <c r="BN22" i="31"/>
  <c r="BK22" i="31"/>
  <c r="AD22" i="31"/>
  <c r="C22" i="31"/>
  <c r="CL21" i="31"/>
  <c r="BY21" i="31"/>
  <c r="BN21" i="31"/>
  <c r="BK21" i="31"/>
  <c r="AD21" i="31"/>
  <c r="C21" i="31"/>
  <c r="CL20" i="31"/>
  <c r="BY20" i="31"/>
  <c r="BN20" i="31"/>
  <c r="BK20" i="31"/>
  <c r="AD20" i="31"/>
  <c r="C20" i="31"/>
  <c r="CL19" i="31"/>
  <c r="BY19" i="31"/>
  <c r="BN19" i="31"/>
  <c r="BK19" i="31"/>
  <c r="AD19" i="31"/>
  <c r="C19" i="31"/>
  <c r="CL18" i="31"/>
  <c r="BY18" i="31"/>
  <c r="BN18" i="31"/>
  <c r="BK18" i="31"/>
  <c r="AD18" i="31"/>
  <c r="C18" i="31"/>
  <c r="CL17" i="31"/>
  <c r="BY17" i="31"/>
  <c r="BN17" i="31"/>
  <c r="BK17" i="31"/>
  <c r="AD17" i="31"/>
  <c r="C17" i="31"/>
  <c r="CL16" i="31"/>
  <c r="BY16" i="31"/>
  <c r="BN16" i="31"/>
  <c r="BK16" i="31"/>
  <c r="AD16" i="31"/>
  <c r="C16" i="31"/>
  <c r="CL15" i="31"/>
  <c r="BY15" i="31"/>
  <c r="BN15" i="31"/>
  <c r="BK15" i="31"/>
  <c r="AD15" i="31"/>
  <c r="C15" i="31"/>
  <c r="CL14" i="31"/>
  <c r="BY14" i="31"/>
  <c r="BN14" i="31"/>
  <c r="BK14" i="31"/>
  <c r="AD14" i="31"/>
  <c r="C14" i="31"/>
  <c r="CL13" i="31"/>
  <c r="BY13" i="31"/>
  <c r="BN13" i="31"/>
  <c r="BK13" i="31"/>
  <c r="AD13" i="31"/>
  <c r="C13" i="31"/>
  <c r="CL12" i="31"/>
  <c r="BY12" i="31"/>
  <c r="BN12" i="31"/>
  <c r="BK12" i="31"/>
  <c r="AD12" i="31"/>
  <c r="C12" i="31"/>
  <c r="CL11" i="31"/>
  <c r="BY11" i="31"/>
  <c r="BN11" i="31"/>
  <c r="BK11" i="31"/>
  <c r="AD11" i="31"/>
  <c r="C11" i="31"/>
  <c r="CL10" i="31"/>
  <c r="BY10" i="31"/>
  <c r="BN10" i="31"/>
  <c r="BK10" i="31"/>
  <c r="AD10" i="31"/>
  <c r="C10" i="31"/>
  <c r="CL9" i="31"/>
  <c r="BY9" i="31"/>
  <c r="BN9" i="31"/>
  <c r="BK9" i="31"/>
  <c r="AD9" i="31"/>
  <c r="C9" i="31"/>
  <c r="CL8" i="31"/>
  <c r="BY8" i="31"/>
  <c r="BN8" i="31"/>
  <c r="BK8" i="31"/>
  <c r="AD8" i="31"/>
  <c r="C8" i="31"/>
  <c r="CL7" i="31"/>
  <c r="BY7" i="31"/>
  <c r="BN7" i="31"/>
  <c r="BK7" i="31"/>
  <c r="AD7" i="31"/>
  <c r="C7" i="31"/>
  <c r="CL6" i="31"/>
  <c r="BY6" i="31"/>
  <c r="BN6" i="31"/>
  <c r="BK6" i="31"/>
  <c r="AD6" i="31"/>
  <c r="C6" i="31"/>
  <c r="CL5" i="31"/>
  <c r="BY5" i="31"/>
  <c r="BN5" i="31"/>
  <c r="BK5" i="31"/>
  <c r="AD5" i="31"/>
  <c r="C5" i="31"/>
  <c r="CL4" i="31"/>
  <c r="BY4" i="31"/>
  <c r="BN4" i="31"/>
  <c r="BK4" i="31"/>
  <c r="AD4" i="31"/>
  <c r="C4" i="31"/>
  <c r="CL3" i="31"/>
  <c r="BY3" i="31"/>
  <c r="BN3" i="31"/>
  <c r="BK3" i="31"/>
  <c r="C3" i="31"/>
  <c r="CL2" i="31"/>
  <c r="BY2" i="31"/>
  <c r="BN2" i="31"/>
  <c r="BK2" i="31"/>
  <c r="AD2" i="31"/>
  <c r="C2" i="31"/>
  <c r="J35" i="31" l="1"/>
  <c r="J59" i="31"/>
  <c r="J33" i="31"/>
  <c r="J41" i="31"/>
  <c r="J53" i="31"/>
  <c r="J91" i="31"/>
  <c r="J214" i="31"/>
  <c r="J238" i="31"/>
  <c r="J246" i="31"/>
  <c r="J254" i="31"/>
  <c r="J264" i="31"/>
  <c r="J262" i="31"/>
  <c r="J272" i="31"/>
  <c r="J280" i="31"/>
  <c r="J21" i="31"/>
  <c r="J99" i="31"/>
  <c r="J107" i="31"/>
  <c r="J115" i="31"/>
  <c r="J123" i="31"/>
  <c r="J147" i="31"/>
  <c r="J155" i="31"/>
  <c r="J5" i="31"/>
  <c r="J27" i="31"/>
  <c r="J163" i="31"/>
  <c r="J261" i="31"/>
  <c r="J288" i="31"/>
  <c r="J296" i="31"/>
  <c r="J304" i="31"/>
  <c r="J352" i="31"/>
  <c r="J161" i="31"/>
  <c r="J150" i="31"/>
  <c r="J174" i="31"/>
  <c r="J182" i="31"/>
  <c r="J240" i="31"/>
  <c r="J270" i="31"/>
  <c r="J278" i="31"/>
  <c r="J286" i="31"/>
  <c r="J294" i="31"/>
  <c r="J350" i="31"/>
  <c r="J120" i="31"/>
  <c r="J124" i="31"/>
  <c r="J168" i="31"/>
  <c r="J231" i="31"/>
  <c r="J26" i="31"/>
  <c r="J145" i="31"/>
  <c r="J221" i="31"/>
  <c r="J229" i="31"/>
  <c r="J301" i="31"/>
  <c r="J309" i="31"/>
  <c r="J325" i="31"/>
  <c r="J12" i="31"/>
  <c r="J28" i="31"/>
  <c r="J2" i="31"/>
  <c r="J32" i="31"/>
  <c r="J48" i="31"/>
  <c r="J56" i="31"/>
  <c r="J72" i="31"/>
  <c r="J80" i="31"/>
  <c r="J104" i="31"/>
  <c r="J128" i="31"/>
  <c r="J187" i="31"/>
  <c r="J358" i="31"/>
  <c r="J374" i="31"/>
  <c r="J7" i="31"/>
  <c r="J15" i="31"/>
  <c r="J152" i="31"/>
  <c r="J208" i="31"/>
  <c r="J216" i="31"/>
  <c r="J287" i="31"/>
  <c r="J303" i="31"/>
  <c r="J319" i="31"/>
  <c r="J335" i="31"/>
  <c r="J343" i="31"/>
  <c r="J351" i="31"/>
  <c r="J65" i="31"/>
  <c r="J85" i="31"/>
  <c r="J89" i="31"/>
  <c r="J93" i="31"/>
  <c r="J97" i="31"/>
  <c r="J113" i="31"/>
  <c r="J117" i="31"/>
  <c r="J121" i="31"/>
  <c r="J137" i="31"/>
  <c r="J176" i="31"/>
  <c r="J192" i="31"/>
  <c r="J248" i="31"/>
  <c r="J256" i="31"/>
  <c r="J349" i="31"/>
  <c r="J359" i="31"/>
  <c r="J6" i="31"/>
  <c r="J30" i="31"/>
  <c r="J46" i="31"/>
  <c r="J62" i="31"/>
  <c r="J78" i="31"/>
  <c r="J102" i="31"/>
  <c r="J126" i="31"/>
  <c r="J185" i="31"/>
  <c r="J201" i="31"/>
  <c r="J334" i="31"/>
  <c r="J342" i="31"/>
  <c r="J360" i="31"/>
  <c r="J376" i="31"/>
  <c r="J9" i="31"/>
  <c r="J17" i="31"/>
  <c r="J369" i="31"/>
  <c r="J112" i="31"/>
  <c r="J226" i="31"/>
  <c r="J276" i="31"/>
  <c r="J312" i="31"/>
  <c r="J101" i="31"/>
  <c r="J105" i="31"/>
  <c r="J297" i="31"/>
  <c r="J38" i="31"/>
  <c r="J228" i="31"/>
  <c r="J274" i="31"/>
  <c r="J282" i="31"/>
  <c r="J314" i="31"/>
  <c r="J299" i="31"/>
  <c r="J357" i="31"/>
  <c r="J365" i="31"/>
  <c r="J16" i="31"/>
  <c r="J55" i="31"/>
  <c r="J122" i="31"/>
  <c r="J135" i="31"/>
  <c r="J140" i="31"/>
  <c r="J169" i="31"/>
  <c r="J188" i="31"/>
  <c r="J219" i="31"/>
  <c r="J233" i="31"/>
  <c r="J265" i="31"/>
  <c r="J267" i="31"/>
  <c r="J285" i="31"/>
  <c r="J293" i="31"/>
  <c r="J81" i="31"/>
  <c r="J133" i="31"/>
  <c r="J138" i="31"/>
  <c r="J148" i="31"/>
  <c r="J177" i="31"/>
  <c r="J199" i="31"/>
  <c r="J236" i="31"/>
  <c r="J243" i="31"/>
  <c r="J252" i="31"/>
  <c r="J259" i="31"/>
  <c r="J308" i="31"/>
  <c r="J315" i="31"/>
  <c r="J328" i="31"/>
  <c r="J373" i="31"/>
  <c r="J136" i="31"/>
  <c r="J153" i="31"/>
  <c r="J160" i="31"/>
  <c r="J170" i="31"/>
  <c r="J175" i="31"/>
  <c r="J189" i="31"/>
  <c r="J202" i="31"/>
  <c r="J213" i="31"/>
  <c r="J220" i="31"/>
  <c r="J234" i="31"/>
  <c r="J241" i="31"/>
  <c r="J250" i="31"/>
  <c r="J257" i="31"/>
  <c r="J298" i="31"/>
  <c r="J371" i="31"/>
  <c r="J336" i="31"/>
  <c r="J273" i="31"/>
  <c r="J275" i="31"/>
  <c r="J292" i="31"/>
  <c r="J8" i="31"/>
  <c r="J40" i="31"/>
  <c r="J57" i="31"/>
  <c r="J64" i="31"/>
  <c r="J125" i="31"/>
  <c r="J157" i="31"/>
  <c r="J162" i="31"/>
  <c r="J167" i="31"/>
  <c r="J184" i="31"/>
  <c r="J191" i="31"/>
  <c r="J204" i="31"/>
  <c r="J217" i="31"/>
  <c r="J222" i="31"/>
  <c r="J245" i="31"/>
  <c r="J324" i="31"/>
  <c r="J329" i="31"/>
  <c r="J331" i="31"/>
  <c r="J344" i="31"/>
  <c r="J14" i="31"/>
  <c r="J109" i="31"/>
  <c r="J144" i="31"/>
  <c r="J146" i="31"/>
  <c r="J180" i="31"/>
  <c r="J197" i="31"/>
  <c r="J218" i="31"/>
  <c r="J266" i="31"/>
  <c r="J268" i="31"/>
  <c r="J281" i="31"/>
  <c r="J283" i="31"/>
  <c r="J302" i="31"/>
  <c r="J310" i="31"/>
  <c r="J25" i="31"/>
  <c r="J44" i="31"/>
  <c r="J73" i="31"/>
  <c r="J88" i="31"/>
  <c r="J100" i="31"/>
  <c r="J129" i="31"/>
  <c r="J149" i="31"/>
  <c r="J200" i="31"/>
  <c r="J211" i="31"/>
  <c r="J230" i="31"/>
  <c r="J237" i="31"/>
  <c r="J253" i="31"/>
  <c r="J277" i="31"/>
  <c r="J320" i="31"/>
  <c r="J330" i="31"/>
  <c r="J368" i="31"/>
  <c r="J370" i="31"/>
  <c r="J372" i="31"/>
  <c r="J235" i="31"/>
  <c r="J244" i="31"/>
  <c r="J251" i="31"/>
  <c r="J260" i="31"/>
  <c r="J313" i="31"/>
  <c r="J23" i="31"/>
  <c r="J42" i="31"/>
  <c r="J71" i="31"/>
  <c r="J79" i="31"/>
  <c r="J84" i="31"/>
  <c r="J96" i="31"/>
  <c r="J127" i="31"/>
  <c r="J193" i="31"/>
  <c r="J198" i="31"/>
  <c r="J206" i="31"/>
  <c r="J242" i="31"/>
  <c r="J247" i="31"/>
  <c r="J249" i="31"/>
  <c r="J258" i="31"/>
  <c r="J269" i="31"/>
  <c r="J318" i="31"/>
  <c r="J326" i="31"/>
  <c r="J333" i="31"/>
  <c r="J341" i="31"/>
  <c r="J366" i="31"/>
  <c r="J375" i="31"/>
  <c r="J377" i="31"/>
  <c r="J3" i="31"/>
  <c r="J36" i="31"/>
  <c r="J68" i="31"/>
  <c r="J77" i="31"/>
  <c r="J92" i="31"/>
  <c r="J103" i="31"/>
  <c r="J116" i="31"/>
  <c r="J151" i="31"/>
  <c r="J164" i="31"/>
  <c r="J173" i="31"/>
  <c r="J186" i="31"/>
  <c r="J209" i="31"/>
  <c r="J223" i="31"/>
  <c r="J289" i="31"/>
  <c r="J291" i="31"/>
  <c r="J321" i="31"/>
  <c r="J323" i="31"/>
  <c r="J327" i="31"/>
  <c r="J332" i="31"/>
  <c r="J345" i="31"/>
  <c r="J347" i="31"/>
  <c r="J362" i="31"/>
  <c r="J364" i="31"/>
  <c r="J20" i="31"/>
  <c r="J34" i="31"/>
  <c r="J45" i="31"/>
  <c r="J47" i="31"/>
  <c r="J49" i="31"/>
  <c r="J51" i="31"/>
  <c r="J61" i="31"/>
  <c r="J70" i="31"/>
  <c r="J139" i="31"/>
  <c r="J166" i="31"/>
  <c r="J203" i="31"/>
  <c r="J83" i="31"/>
  <c r="J94" i="31"/>
  <c r="J118" i="31"/>
  <c r="J142" i="31"/>
  <c r="J179" i="31"/>
  <c r="J215" i="31"/>
  <c r="J232" i="31"/>
  <c r="J295" i="31"/>
  <c r="J300" i="31"/>
  <c r="J306" i="31"/>
  <c r="J337" i="31"/>
  <c r="J339" i="31"/>
  <c r="J354" i="31"/>
  <c r="J356" i="31"/>
  <c r="J19" i="31"/>
  <c r="J37" i="31"/>
  <c r="J39" i="31"/>
  <c r="J54" i="31"/>
  <c r="J60" i="31"/>
  <c r="J69" i="31"/>
  <c r="J95" i="31"/>
  <c r="J108" i="31"/>
  <c r="J119" i="31"/>
  <c r="J143" i="31"/>
  <c r="J156" i="31"/>
  <c r="J165" i="31"/>
  <c r="J178" i="31"/>
  <c r="J207" i="31"/>
  <c r="J210" i="31"/>
  <c r="J212" i="31"/>
  <c r="J227" i="31"/>
  <c r="J18" i="31"/>
  <c r="J10" i="31"/>
  <c r="J13" i="31"/>
  <c r="J86" i="31"/>
  <c r="J110" i="31"/>
  <c r="J131" i="31"/>
  <c r="J132" i="31"/>
  <c r="J141" i="31"/>
  <c r="J154" i="31"/>
  <c r="J158" i="31"/>
  <c r="J183" i="31"/>
  <c r="J195" i="31"/>
  <c r="J196" i="31"/>
  <c r="J205" i="31"/>
  <c r="J224" i="31"/>
  <c r="J225" i="31"/>
  <c r="J239" i="31"/>
  <c r="J255" i="31"/>
  <c r="J263" i="31"/>
  <c r="J271" i="31"/>
  <c r="J279" i="31"/>
  <c r="J284" i="31"/>
  <c r="J290" i="31"/>
  <c r="J317" i="31"/>
  <c r="J322" i="31"/>
  <c r="J346" i="31"/>
  <c r="J348" i="31"/>
  <c r="J361" i="31"/>
  <c r="J363" i="31"/>
  <c r="J4" i="31"/>
  <c r="J11" i="31"/>
  <c r="J22" i="31"/>
  <c r="J24" i="31"/>
  <c r="J29" i="31"/>
  <c r="J31" i="31"/>
  <c r="J43" i="31"/>
  <c r="J50" i="31"/>
  <c r="J52" i="31"/>
  <c r="J63" i="31"/>
  <c r="J67" i="31"/>
  <c r="J75" i="31"/>
  <c r="J76" i="31"/>
  <c r="J87" i="31"/>
  <c r="J111" i="31"/>
  <c r="J130" i="31"/>
  <c r="J134" i="31"/>
  <c r="J159" i="31"/>
  <c r="J171" i="31"/>
  <c r="J172" i="31"/>
  <c r="J181" i="31"/>
  <c r="J190" i="31"/>
  <c r="J194" i="31"/>
  <c r="J367" i="31"/>
  <c r="J305" i="31"/>
  <c r="J307" i="31"/>
  <c r="J311" i="31"/>
  <c r="J316" i="31"/>
  <c r="J338" i="31"/>
  <c r="J340" i="31"/>
  <c r="J353" i="31"/>
  <c r="J355" i="31"/>
  <c r="J58" i="31"/>
  <c r="J90" i="31"/>
  <c r="J82" i="31"/>
  <c r="J114" i="31"/>
  <c r="J74" i="31"/>
  <c r="J106" i="31"/>
  <c r="J66" i="31"/>
  <c r="J98"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Milly Nakimuli</author>
  </authors>
  <commentList>
    <comment ref="U5" authorId="0" shapeId="0" xr:uid="{E25432EA-FE02-441A-B44D-DD699A62A348}">
      <text>
        <r>
          <rPr>
            <b/>
            <sz val="9"/>
            <color indexed="81"/>
            <rFont val="Tahoma"/>
            <family val="2"/>
          </rPr>
          <t>Milly Nakimuli:</t>
        </r>
        <r>
          <rPr>
            <sz val="9"/>
            <color indexed="81"/>
            <rFont val="Tahoma"/>
            <family val="2"/>
          </rPr>
          <t xml:space="preserve">
Until Q1 2024, WENRECO and KIS were operating as Offgrids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Mike Mbaziira</author>
    <author>Patrick Tutembe</author>
  </authors>
  <commentList>
    <comment ref="BR63" authorId="0" shapeId="0" xr:uid="{00000000-0006-0000-0B00-000005000000}">
      <text>
        <r>
          <rPr>
            <b/>
            <sz val="9"/>
            <color indexed="81"/>
            <rFont val="Tahoma"/>
            <family val="2"/>
          </rPr>
          <t>Mike Mbaziira:</t>
        </r>
        <r>
          <rPr>
            <sz val="9"/>
            <color indexed="81"/>
            <rFont val="Tahoma"/>
            <family val="2"/>
          </rPr>
          <t xml:space="preserve">
5860</t>
        </r>
      </text>
    </comment>
    <comment ref="BS63" authorId="0" shapeId="0" xr:uid="{00000000-0006-0000-0B00-000006000000}">
      <text>
        <r>
          <rPr>
            <b/>
            <sz val="9"/>
            <color indexed="81"/>
            <rFont val="Tahoma"/>
            <family val="2"/>
          </rPr>
          <t>Mike Mbaziira:</t>
        </r>
        <r>
          <rPr>
            <sz val="9"/>
            <color indexed="81"/>
            <rFont val="Tahoma"/>
            <family val="2"/>
          </rPr>
          <t xml:space="preserve">
128</t>
        </r>
      </text>
    </comment>
    <comment ref="BT63" authorId="0" shapeId="0" xr:uid="{00000000-0006-0000-0B00-000007000000}">
      <text>
        <r>
          <rPr>
            <b/>
            <sz val="9"/>
            <color indexed="81"/>
            <rFont val="Tahoma"/>
            <family val="2"/>
          </rPr>
          <t>Mike Mbaziira:</t>
        </r>
        <r>
          <rPr>
            <sz val="9"/>
            <color indexed="81"/>
            <rFont val="Tahoma"/>
            <family val="2"/>
          </rPr>
          <t xml:space="preserve">
9</t>
        </r>
      </text>
    </comment>
    <comment ref="CM103" authorId="1" shapeId="0" xr:uid="{00000000-0006-0000-0B00-000008000000}">
      <text>
        <r>
          <rPr>
            <b/>
            <sz val="9"/>
            <color indexed="81"/>
            <rFont val="Tahoma"/>
            <family val="2"/>
          </rPr>
          <t>Patrick Tutembe:</t>
        </r>
        <r>
          <rPr>
            <sz val="9"/>
            <color indexed="81"/>
            <rFont val="Tahoma"/>
            <family val="2"/>
          </rPr>
          <t xml:space="preserve">
Quarterly</t>
        </r>
      </text>
    </comment>
    <comment ref="K389" authorId="0" shapeId="0" xr:uid="{E024D512-CD3A-4E8E-97F5-B40FFD768C08}">
      <text>
        <r>
          <rPr>
            <b/>
            <sz val="9"/>
            <color indexed="81"/>
            <rFont val="Tahoma"/>
            <family val="2"/>
          </rPr>
          <t>Mike Mbaziira:</t>
        </r>
        <r>
          <rPr>
            <sz val="9"/>
            <color indexed="81"/>
            <rFont val="Tahoma"/>
            <family val="2"/>
          </rPr>
          <t xml:space="preserve">
Used the UETCL Reporting as BECS did not report. Growth rate of sales estimated at 5%</t>
        </r>
      </text>
    </comment>
    <comment ref="BR389" authorId="0" shapeId="0" xr:uid="{534A19B7-FC17-431D-8C44-B256E25B5CAF}">
      <text>
        <r>
          <rPr>
            <b/>
            <sz val="9"/>
            <color indexed="81"/>
            <rFont val="Tahoma"/>
            <family val="2"/>
          </rPr>
          <t>Mike Mbaziira:</t>
        </r>
        <r>
          <rPr>
            <sz val="9"/>
            <color indexed="81"/>
            <rFont val="Tahoma"/>
            <family val="2"/>
          </rPr>
          <t xml:space="preserve">
add 1005 for ECP 2019</t>
        </r>
      </text>
    </comment>
    <comment ref="K399" authorId="0" shapeId="0" xr:uid="{C26FE9A8-2CD5-4991-A6D6-8B9EEA122459}">
      <text>
        <r>
          <rPr>
            <b/>
            <sz val="9"/>
            <color indexed="81"/>
            <rFont val="Tahoma"/>
            <family val="2"/>
          </rPr>
          <t>Mike Mbaziira:</t>
        </r>
        <r>
          <rPr>
            <sz val="9"/>
            <color indexed="81"/>
            <rFont val="Tahoma"/>
            <family val="2"/>
          </rPr>
          <t xml:space="preserve">
Figures may change after reconciliation</t>
        </r>
      </text>
    </comment>
    <comment ref="K401" authorId="0" shapeId="0" xr:uid="{4C42E01E-4356-4B3A-9563-A6DA95F728C1}">
      <text>
        <r>
          <rPr>
            <b/>
            <sz val="9"/>
            <color indexed="81"/>
            <rFont val="Tahoma"/>
            <family val="2"/>
          </rPr>
          <t>Mike Mbaziira:</t>
        </r>
        <r>
          <rPr>
            <sz val="9"/>
            <color indexed="81"/>
            <rFont val="Tahoma"/>
            <family val="2"/>
          </rPr>
          <t xml:space="preserve">
Used the UETCL Reporting as BECS did not report</t>
        </r>
      </text>
    </comment>
    <comment ref="K412" authorId="0" shapeId="0" xr:uid="{20C4744D-7091-476C-9163-9A9D28D3AE4B}">
      <text>
        <r>
          <rPr>
            <b/>
            <sz val="9"/>
            <color indexed="81"/>
            <rFont val="Tahoma"/>
            <family val="2"/>
          </rPr>
          <t>Mike Mbaziira:</t>
        </r>
        <r>
          <rPr>
            <sz val="9"/>
            <color indexed="81"/>
            <rFont val="Tahoma"/>
            <family val="2"/>
          </rPr>
          <t xml:space="preserve">
Used the UETCL Reporting as BECS did not report</t>
        </r>
      </text>
    </comment>
    <comment ref="Z412" authorId="0" shapeId="0" xr:uid="{088A8083-A99F-4476-9225-6960E7BAB69A}">
      <text>
        <r>
          <rPr>
            <b/>
            <sz val="9"/>
            <color indexed="81"/>
            <rFont val="Tahoma"/>
            <family val="2"/>
          </rPr>
          <t>Mike Mbaziira
Value of energy sales by UETCL</t>
        </r>
      </text>
    </comment>
    <comment ref="K479" authorId="0" shapeId="0" xr:uid="{FFFEE7F8-08E2-4EEF-B96E-F67BAA10E435}">
      <text>
        <r>
          <rPr>
            <b/>
            <sz val="9"/>
            <color indexed="81"/>
            <rFont val="Tahoma"/>
            <family val="2"/>
          </rPr>
          <t>Mike Mbaziira:</t>
        </r>
        <r>
          <rPr>
            <sz val="9"/>
            <color indexed="81"/>
            <rFont val="Tahoma"/>
            <family val="2"/>
          </rPr>
          <t xml:space="preserve">
The figure computed as loss factor used for tariff determination of 20.68%</t>
        </r>
      </text>
    </comment>
    <comment ref="Z479" authorId="0" shapeId="0" xr:uid="{B6D2EA4D-2365-4C34-945C-8E6949C64600}">
      <text>
        <r>
          <rPr>
            <b/>
            <sz val="9"/>
            <color indexed="81"/>
            <rFont val="Tahoma"/>
            <family val="2"/>
          </rPr>
          <t>Mike Mbaziira:</t>
        </r>
        <r>
          <rPr>
            <sz val="9"/>
            <color indexed="81"/>
            <rFont val="Tahoma"/>
            <family val="2"/>
          </rPr>
          <t xml:space="preserve">
Used the UETCL Reporting as BECS did not report</t>
        </r>
      </text>
    </comment>
    <comment ref="K506" authorId="0" shapeId="0" xr:uid="{1C21D1B3-E3BF-4420-B6BA-1FF8139C2ACD}">
      <text>
        <r>
          <rPr>
            <b/>
            <sz val="9"/>
            <color indexed="81"/>
            <rFont val="Tahoma"/>
            <family val="2"/>
          </rPr>
          <t>Mike Mbaziira:</t>
        </r>
        <r>
          <rPr>
            <sz val="9"/>
            <color indexed="81"/>
            <rFont val="Tahoma"/>
            <family val="2"/>
          </rPr>
          <t xml:space="preserve">
Projected</t>
        </r>
      </text>
    </comment>
    <comment ref="R506" authorId="0" shapeId="0" xr:uid="{5152D1B6-F711-4B62-BC9A-BC3C27023A8A}">
      <text>
        <r>
          <rPr>
            <b/>
            <sz val="9"/>
            <color indexed="81"/>
            <rFont val="Tahoma"/>
            <family val="2"/>
          </rPr>
          <t>Mike Mbaziira:</t>
        </r>
        <r>
          <rPr>
            <sz val="9"/>
            <color indexed="81"/>
            <rFont val="Tahoma"/>
            <family val="2"/>
          </rPr>
          <t xml:space="preserve">
Forecasted Value</t>
        </r>
      </text>
    </comment>
    <comment ref="K507" authorId="0" shapeId="0" xr:uid="{87E94F0B-B065-4F63-AFFB-0D2EC84008F0}">
      <text>
        <r>
          <rPr>
            <b/>
            <sz val="9"/>
            <color indexed="81"/>
            <rFont val="Tahoma"/>
            <family val="2"/>
          </rPr>
          <t>Mike Mbaziira:</t>
        </r>
        <r>
          <rPr>
            <sz val="9"/>
            <color indexed="81"/>
            <rFont val="Tahoma"/>
            <family val="2"/>
          </rPr>
          <t xml:space="preserve">
Projected
</t>
        </r>
      </text>
    </comment>
    <comment ref="AD534" authorId="0" shapeId="0" xr:uid="{987E0E09-BE65-42E9-B1CC-ACA39BC7C8A7}">
      <text>
        <r>
          <rPr>
            <b/>
            <sz val="9"/>
            <color indexed="81"/>
            <rFont val="Tahoma"/>
            <family val="2"/>
          </rPr>
          <t>Mike Mbaziira:</t>
        </r>
        <r>
          <rPr>
            <sz val="9"/>
            <color indexed="81"/>
            <rFont val="Tahoma"/>
            <family val="2"/>
          </rPr>
          <t xml:space="preserve">
The energy sales exceeded the energy purchases reported because CNST had a faulty bulk meter at Lwalla -Kaberamido under which no monthly advances were registered despite the fact that UEDCL was feeding from Umeme at that particular node</t>
        </r>
      </text>
    </comment>
  </commentList>
</comments>
</file>

<file path=xl/sharedStrings.xml><?xml version="1.0" encoding="utf-8"?>
<sst xmlns="http://schemas.openxmlformats.org/spreadsheetml/2006/main" count="23908" uniqueCount="880">
  <si>
    <t xml:space="preserve">UMEME UGANDA LIMITED </t>
  </si>
  <si>
    <t>National</t>
  </si>
  <si>
    <t xml:space="preserve">UMEME UGANDA LIMITED </t>
    <phoneticPr fontId="6" type="noConversion"/>
  </si>
  <si>
    <t>Period</t>
  </si>
  <si>
    <t>Year</t>
  </si>
  <si>
    <t>Quarter</t>
  </si>
  <si>
    <t>Q1</t>
  </si>
  <si>
    <t>Q2</t>
  </si>
  <si>
    <t>Q3</t>
  </si>
  <si>
    <t>Q4</t>
  </si>
  <si>
    <t>-</t>
  </si>
  <si>
    <t xml:space="preserve">National </t>
  </si>
  <si>
    <t xml:space="preserve">FERDSULT ENGINEERING SERVICES </t>
  </si>
  <si>
    <t>PACMECS</t>
  </si>
  <si>
    <t>KILEMBE INVESTMENTS LIMITED</t>
  </si>
  <si>
    <t xml:space="preserve">KILEMBE INVESTMENT LIMITED </t>
  </si>
  <si>
    <t xml:space="preserve">Domestic </t>
  </si>
  <si>
    <t>Commercial</t>
  </si>
  <si>
    <t>Domestic</t>
  </si>
  <si>
    <t>Medium Indusries</t>
  </si>
  <si>
    <t>Large Industries</t>
  </si>
  <si>
    <t>Street Lights</t>
  </si>
  <si>
    <t>Medium Industrial</t>
  </si>
  <si>
    <t>KILEMBE INVESTMENT LIMITED</t>
  </si>
  <si>
    <t>Staff costs</t>
  </si>
  <si>
    <t>Repairs &amp; maintenance</t>
  </si>
  <si>
    <t>Transport &amp; vehicles</t>
  </si>
  <si>
    <t>Admin Expenses</t>
  </si>
  <si>
    <t>BECS</t>
  </si>
  <si>
    <t>KIL</t>
  </si>
  <si>
    <t xml:space="preserve"> </t>
  </si>
  <si>
    <t>Medium Industries</t>
  </si>
  <si>
    <t>UGANDA ELECTRICITY DISTRIBUTION COMPANY LIMITED</t>
  </si>
  <si>
    <t>KRECS</t>
  </si>
  <si>
    <t>Above 315 kVA</t>
  </si>
  <si>
    <t>NNWST</t>
  </si>
  <si>
    <t>NEST</t>
  </si>
  <si>
    <t>MWST</t>
  </si>
  <si>
    <t>EST</t>
  </si>
  <si>
    <t>CNST</t>
  </si>
  <si>
    <t>UEDCL - NNWST</t>
  </si>
  <si>
    <t>UEDCL - NEST</t>
  </si>
  <si>
    <t>UEDCL - MWST</t>
  </si>
  <si>
    <t>UEDCL - EST</t>
  </si>
  <si>
    <t>UEDCL - CNST</t>
  </si>
  <si>
    <t>SST</t>
  </si>
  <si>
    <t>SWST</t>
  </si>
  <si>
    <t>NWST</t>
  </si>
  <si>
    <t>Reported under service territorries</t>
  </si>
  <si>
    <t>Extra Large</t>
  </si>
  <si>
    <t>Large Industrial</t>
  </si>
  <si>
    <t>11 KV</t>
  </si>
  <si>
    <t>UMEME</t>
  </si>
  <si>
    <t>NWST (Kibaale-Kyenjojo)</t>
  </si>
  <si>
    <t>SWST (Rukungiri-Kanungu)</t>
  </si>
  <si>
    <t>SST (Masaka-Rakai-Isingiro)</t>
  </si>
  <si>
    <t>LV</t>
  </si>
  <si>
    <t>33 kV</t>
  </si>
  <si>
    <t>The concession of Rukungiri-Kanungu, Kibaale-Kyenjojo, and Masaka-Rakai-Isingiro-Ntungamo were previously operated by Ferdsult till January 2018 when they were taken over by UEDCL</t>
  </si>
  <si>
    <t>SUM(IF([ESI_Database_09_2019.xlsx]Distribution!$G$2:$G$481=C$3,IF([ESI_Database_09_2019.xlsx]Distribution!$A$2:$A$481=$A6,IF([ESI_Database_09_2019.xlsx]Distribution!$B$2:$B$481=$B6,IF([ESI_Database_09_2019.xlsx]Distribution!$AK$1:$BJ$1=C$4,[ESI_Database_09_2019.xlsx]Distribution!$AK$2:$BJ$481)))))</t>
  </si>
  <si>
    <t>250 KVA</t>
  </si>
  <si>
    <t>Street lights</t>
  </si>
  <si>
    <t>11 kV</t>
  </si>
  <si>
    <t>Years</t>
  </si>
  <si>
    <t>Quarters</t>
  </si>
  <si>
    <t>ElectricitySector</t>
  </si>
  <si>
    <t>DivideName</t>
  </si>
  <si>
    <t>Utility</t>
  </si>
  <si>
    <t>Abbreviation</t>
  </si>
  <si>
    <t>Type</t>
  </si>
  <si>
    <t>code</t>
  </si>
  <si>
    <t>REC_ID</t>
  </si>
  <si>
    <t>Domestic Sales(Kwh)</t>
  </si>
  <si>
    <t>Commercial Sales(Kwh)</t>
  </si>
  <si>
    <t>Medium Industry Sales(Kwh)</t>
  </si>
  <si>
    <t>Large Industry Sales(Kwh)</t>
  </si>
  <si>
    <t>Extra Large (Kwh)</t>
  </si>
  <si>
    <t>StreetLightSales(Mwh)</t>
  </si>
  <si>
    <t>OtherSales (industrial (Kwh)</t>
  </si>
  <si>
    <t>Total_sales_KWh</t>
  </si>
  <si>
    <t>Energy sales Domestic billed (UGX millions)</t>
  </si>
  <si>
    <t>Energy sales Commercial billed (UGX millions)</t>
  </si>
  <si>
    <t>Energy sales Industial billed (UGX millions)</t>
  </si>
  <si>
    <t>Energy sales Domestic collected (UGX millions)</t>
  </si>
  <si>
    <t>Energy sales Commercial collected (UGX millions)</t>
  </si>
  <si>
    <t>Energy sales Industial collected (UGX millions)</t>
  </si>
  <si>
    <t>Energy sales (Total Millions)</t>
  </si>
  <si>
    <t>PeakPurchased(kwh)</t>
  </si>
  <si>
    <t>ShoulderPurchased(kwh)</t>
  </si>
  <si>
    <t>Off-PeakPurchased(kwh)</t>
  </si>
  <si>
    <t>Otherpurchased(kwh)</t>
  </si>
  <si>
    <t>Total_purchased</t>
  </si>
  <si>
    <t>own generation (MWh)</t>
  </si>
  <si>
    <t>Purchases (UGX Millions)</t>
  </si>
  <si>
    <t>Energy wheeled (MWh)</t>
  </si>
  <si>
    <t>Wheeling losses</t>
  </si>
  <si>
    <t>Technical loss estimates</t>
  </si>
  <si>
    <t>Commercial loss estimates</t>
  </si>
  <si>
    <t>4 KVA</t>
  </si>
  <si>
    <t>5 kVA</t>
  </si>
  <si>
    <t>6 KVA</t>
  </si>
  <si>
    <t>15 kVA</t>
  </si>
  <si>
    <t>16 kVA</t>
  </si>
  <si>
    <t>25 kVA</t>
  </si>
  <si>
    <t>50 kVA</t>
  </si>
  <si>
    <t>63 kVA</t>
  </si>
  <si>
    <t>80 kVA</t>
  </si>
  <si>
    <t>100 kVA</t>
  </si>
  <si>
    <t>150 kVA</t>
  </si>
  <si>
    <t>160 kVA</t>
  </si>
  <si>
    <t>200 kVA</t>
  </si>
  <si>
    <t>250 kVA</t>
  </si>
  <si>
    <t>300 kVA</t>
  </si>
  <si>
    <t>315 kVA</t>
  </si>
  <si>
    <t>400 kVA</t>
  </si>
  <si>
    <t>500 kVA</t>
  </si>
  <si>
    <t>500 KVA and Above</t>
  </si>
  <si>
    <t>600 kVA</t>
  </si>
  <si>
    <t>630 kVA</t>
  </si>
  <si>
    <t>750 kVA</t>
  </si>
  <si>
    <t>800 kVA</t>
  </si>
  <si>
    <t>1000 kVA and Above</t>
  </si>
  <si>
    <t>Total KVA</t>
  </si>
  <si>
    <t>Total Transformers</t>
  </si>
  <si>
    <t>ExpatriateEmployees</t>
  </si>
  <si>
    <t>NationalEmployees</t>
  </si>
  <si>
    <t>staff_Total</t>
  </si>
  <si>
    <t>Permanent staff</t>
  </si>
  <si>
    <t>Contract staff</t>
  </si>
  <si>
    <t xml:space="preserve">Casual labourers </t>
  </si>
  <si>
    <t>DomesticCustomers</t>
  </si>
  <si>
    <t>CommercialCustomers</t>
  </si>
  <si>
    <t>Medium IndustrialCustomers</t>
  </si>
  <si>
    <t>Large IndustryCustomers</t>
  </si>
  <si>
    <t>Extra Large customers</t>
  </si>
  <si>
    <t>Street LightCustomers</t>
  </si>
  <si>
    <t>Industrial Customers</t>
  </si>
  <si>
    <t>Customers Total</t>
  </si>
  <si>
    <t>StaffCosts(Shs Mil)</t>
  </si>
  <si>
    <t>RepairsMaintenance(Shs Mil)</t>
  </si>
  <si>
    <t>TransportVehicles(Shs Mil)</t>
  </si>
  <si>
    <t>AdminExpenses(Shs Mil)</t>
  </si>
  <si>
    <t>SalesMarketing(Shs Mil)</t>
  </si>
  <si>
    <t>OtherCosts(Shs Mil)</t>
  </si>
  <si>
    <t>Licences(Shs Mil)</t>
  </si>
  <si>
    <t>Generation fuel costs</t>
  </si>
  <si>
    <t>Banking charges</t>
  </si>
  <si>
    <t>Annual General meeting</t>
  </si>
  <si>
    <t>BOD Costs</t>
  </si>
  <si>
    <t>Regulatory &amp; Other fees</t>
  </si>
  <si>
    <t>Total O&amp;M</t>
  </si>
  <si>
    <t>Scheduled outages (Hrs)</t>
  </si>
  <si>
    <t>Scheduled outages (Mwh)</t>
  </si>
  <si>
    <t>Scheduled outages (UGX 'Mill)</t>
  </si>
  <si>
    <t>Unscheduled outages (Hrs)</t>
  </si>
  <si>
    <t>Unscheduled outages (MWh)</t>
  </si>
  <si>
    <t>Unscheduled outages  (UGX 'Mill)</t>
  </si>
  <si>
    <t>Outages due to another distributor/generator (Hrs)</t>
  </si>
  <si>
    <t>Outages due to another distributor/generator (MWh)</t>
  </si>
  <si>
    <t>Outages due to another distributor/generator  (UGX 'Mill)</t>
  </si>
  <si>
    <t>Outages due to Umeme (Hrs)</t>
  </si>
  <si>
    <t>Outages due to Umeme (MWh)</t>
  </si>
  <si>
    <t>Outages due to Umeme  (UGX 'Mill)</t>
  </si>
  <si>
    <t>Outages due to UETCL (Hrs)</t>
  </si>
  <si>
    <t>Outages due to UETCL (MWh)</t>
  </si>
  <si>
    <t>Outages due to UETCL  (UGX 'Mill)</t>
  </si>
  <si>
    <t>Force majeure outages</t>
  </si>
  <si>
    <t>Force majeure outages (MWh)</t>
  </si>
  <si>
    <t>Force majeure outages  (UGX 'Mill)</t>
  </si>
  <si>
    <t>Complaint received Billing</t>
  </si>
  <si>
    <t>Complaint received Metering</t>
  </si>
  <si>
    <t>Complaint received Quality of supply</t>
  </si>
  <si>
    <t>Complaint received Other</t>
  </si>
  <si>
    <t>Complaint received Outstanding applications to connect</t>
  </si>
  <si>
    <t>Complaint resolved Billing</t>
  </si>
  <si>
    <t>Complaint resolved Metering</t>
  </si>
  <si>
    <t>Complaint resolved Quality of supply</t>
  </si>
  <si>
    <t>Complaint resolved Other</t>
  </si>
  <si>
    <t>Complaint Response Outstanding applications to connect</t>
  </si>
  <si>
    <t>Meters</t>
  </si>
  <si>
    <t>Total Distance</t>
  </si>
  <si>
    <t>Comments</t>
  </si>
  <si>
    <t xml:space="preserve">Service Fee/Fixed Monthly Charge </t>
  </si>
  <si>
    <t>Reconnection fees</t>
  </si>
  <si>
    <t>Meter/transformer test fees</t>
  </si>
  <si>
    <t>Fines/Penalties</t>
  </si>
  <si>
    <t>Service Fee</t>
  </si>
  <si>
    <t>Inspection fee</t>
  </si>
  <si>
    <t>Meter connection fee</t>
  </si>
  <si>
    <t>Line extensions</t>
  </si>
  <si>
    <t>Commission fees</t>
  </si>
  <si>
    <t>Inventory</t>
  </si>
  <si>
    <t>Wiring certificate fees</t>
  </si>
  <si>
    <t>category</t>
  </si>
  <si>
    <t>Street_overhead</t>
  </si>
  <si>
    <t>Street_Ground</t>
  </si>
  <si>
    <t>Low voltage _head</t>
  </si>
  <si>
    <t>Low Voltage_Ground</t>
  </si>
  <si>
    <t>11Kv _head</t>
  </si>
  <si>
    <t>11kv_Ground</t>
  </si>
  <si>
    <t>33Kv _head</t>
  </si>
  <si>
    <t>33kv_Ground</t>
  </si>
  <si>
    <t>Poles</t>
  </si>
  <si>
    <t>- Borrowings</t>
  </si>
  <si>
    <t>- Finance leases</t>
  </si>
  <si>
    <t>- Lease rental expenses</t>
  </si>
  <si>
    <t>Interest income</t>
  </si>
  <si>
    <t>Dividend income</t>
  </si>
  <si>
    <t>Wheeling losses%</t>
  </si>
  <si>
    <t>Technical loss estimates%</t>
  </si>
  <si>
    <t>Commercial loss estimates%</t>
  </si>
  <si>
    <t>Distribution</t>
  </si>
  <si>
    <t>Local</t>
  </si>
  <si>
    <t>Kyegegewa Rural Electricity Cooperation Society</t>
  </si>
  <si>
    <t>2019Q4</t>
  </si>
  <si>
    <t>UMEME(U) Limited</t>
  </si>
  <si>
    <t/>
  </si>
  <si>
    <t>NA</t>
  </si>
  <si>
    <t>Central North Service Territory (CNST)</t>
  </si>
  <si>
    <t>Eastern Service Territory (EST)</t>
  </si>
  <si>
    <t>Mid West Service Territory (MWST)</t>
  </si>
  <si>
    <t>North East Service Territory (NEST)</t>
  </si>
  <si>
    <t>North North West Service Territory (NNWST)</t>
  </si>
  <si>
    <t>Southern Service Territory (SST)</t>
  </si>
  <si>
    <t>Southern West Service Territory (SWST)</t>
  </si>
  <si>
    <t>North Western Service Territory (NWST)</t>
  </si>
  <si>
    <t>Kilembe Investment Limited</t>
  </si>
  <si>
    <t>Pader Abim Community Multipurpose Electric Co-operative Society Limited</t>
  </si>
  <si>
    <t>Bundibugyo Energy Cooperative Society (BECS)</t>
  </si>
  <si>
    <t>Minigrid</t>
  </si>
  <si>
    <t>2018Q1</t>
  </si>
  <si>
    <t>UEDCL</t>
  </si>
  <si>
    <t>{"1. Although there has been improvement in availability of ssupply there still remains communication gap by UMEME when there is an outage","2. More poles have continued to get rotten and eaten  by termites therefore largely affecting power stability this has sustained for a long time and we are still waiting to receive the poles as promised by REA","4. Need for capacity building for our staff in areas of new technology is still a necessary requirement especially in transformer repairs and meter calibrations and repair","5. Delay in reimbursement of OBA funds by REA has greatly affected business","6. Change or, shifting from Sanxing software to Sanplant hich has caused a lot of irregularities ranging from billing complaints to charge in fixed monthly charges and being user unfriendly to staff "}</t>
  </si>
  <si>
    <t>2019Q1</t>
  </si>
  <si>
    <t>Chose Year</t>
  </si>
  <si>
    <t>Reporting period</t>
  </si>
  <si>
    <t>Calender Year</t>
  </si>
  <si>
    <t>Extra Large Industrial</t>
  </si>
  <si>
    <t>Total</t>
  </si>
  <si>
    <t>Umeme</t>
  </si>
  <si>
    <t>Energy Purchased (GWh)</t>
  </si>
  <si>
    <t>Energy Sold (GWh)</t>
  </si>
  <si>
    <t>Energy Losses (GWh)</t>
  </si>
  <si>
    <t>Energy Losses (%)</t>
  </si>
  <si>
    <t>Sales</t>
  </si>
  <si>
    <t>11kv</t>
  </si>
  <si>
    <t>33kv</t>
  </si>
  <si>
    <t>Plant</t>
  </si>
  <si>
    <t>Code</t>
  </si>
  <si>
    <t>ESKOM (U) LIMITED</t>
  </si>
  <si>
    <t>Eskom (Nalubaale &amp; Kiira)</t>
  </si>
  <si>
    <t>GNL1</t>
  </si>
  <si>
    <t>BUJAGALI ELECTRICITY LIMITED</t>
  </si>
  <si>
    <t>Bujagali HPP</t>
  </si>
  <si>
    <t>GNL2</t>
  </si>
  <si>
    <t>Isimba</t>
  </si>
  <si>
    <t>GNL3</t>
  </si>
  <si>
    <t>KASESE COBALT COMPANY LIMITED</t>
  </si>
  <si>
    <t>Mobuku III HPP</t>
  </si>
  <si>
    <t>GNE1</t>
  </si>
  <si>
    <t>KILEMBE MINES LIMITED (KLM)</t>
  </si>
  <si>
    <t>Mobuku I HPP</t>
  </si>
  <si>
    <t>GNE2</t>
  </si>
  <si>
    <t>MAJI-POWER BUGOYE-LIMITED</t>
  </si>
  <si>
    <t>Bugoye (Mobuku II) HPP</t>
  </si>
  <si>
    <t>GNE3</t>
  </si>
  <si>
    <t>AEMS-MPANGA</t>
  </si>
  <si>
    <t>Mpanga HPP</t>
  </si>
  <si>
    <t>GNE5</t>
  </si>
  <si>
    <t>ECOPOWER-ISHASHA</t>
  </si>
  <si>
    <t>Ishasha HPP</t>
  </si>
  <si>
    <t>GNE6</t>
  </si>
  <si>
    <t>KABALEGA HYDROMAX</t>
  </si>
  <si>
    <t>Kabalega (Buseruka) HPP</t>
  </si>
  <si>
    <t>GNE4</t>
  </si>
  <si>
    <t>MUVUMBE HYDRO (U) LIMITED</t>
  </si>
  <si>
    <t>Muvumbe HPP</t>
  </si>
  <si>
    <t>GNE7</t>
  </si>
  <si>
    <t>ELGON HYDRO SITI</t>
  </si>
  <si>
    <t>Siiti 1 HPP</t>
  </si>
  <si>
    <t>GNE8</t>
  </si>
  <si>
    <t>RWIMI</t>
  </si>
  <si>
    <t>Rwimi HPP</t>
  </si>
  <si>
    <t>NYAMWAMBA</t>
  </si>
  <si>
    <t>Nyamwamba HPP</t>
  </si>
  <si>
    <t>GNE10</t>
  </si>
  <si>
    <t>LUBILIA</t>
  </si>
  <si>
    <t>Lubilia HPP</t>
  </si>
  <si>
    <t>GNE11</t>
  </si>
  <si>
    <t>NKUSI</t>
  </si>
  <si>
    <t>Nkusi HPP</t>
  </si>
  <si>
    <t>GNE12</t>
  </si>
  <si>
    <t>HYDROMAX NKUSI (WAKI)</t>
  </si>
  <si>
    <t>GNE13</t>
  </si>
  <si>
    <t>MAHOMA</t>
  </si>
  <si>
    <t>GNE14</t>
  </si>
  <si>
    <t>ELECTROMAXX (U) LIMITED</t>
  </si>
  <si>
    <t>Electromaxx</t>
  </si>
  <si>
    <t>GNT2</t>
  </si>
  <si>
    <t>JACOBSEN (U) LIMITED</t>
  </si>
  <si>
    <t>Namanve - Jacobsen</t>
  </si>
  <si>
    <t>GNT1</t>
  </si>
  <si>
    <t>KAKIRA SUGAR WORKS</t>
  </si>
  <si>
    <t>Kakira</t>
  </si>
  <si>
    <t>GNC1</t>
  </si>
  <si>
    <t>KINYARA SUGAR WORKS</t>
  </si>
  <si>
    <t>Kinyara</t>
  </si>
  <si>
    <t>GNC2</t>
  </si>
  <si>
    <t>SAIL KALIRO</t>
  </si>
  <si>
    <t>SAIL Kaliro PP</t>
  </si>
  <si>
    <t>GNC3</t>
  </si>
  <si>
    <t>ACCESS SOLAR</t>
  </si>
  <si>
    <t>Access Solar PV PP</t>
  </si>
  <si>
    <t>GNS1</t>
  </si>
  <si>
    <t>TORORO SOLAR</t>
  </si>
  <si>
    <t>Tororo Solar PV PP</t>
  </si>
  <si>
    <t>GNS2</t>
  </si>
  <si>
    <t>XSABO SOLAR</t>
  </si>
  <si>
    <t>GNS3</t>
  </si>
  <si>
    <t>GNS4</t>
  </si>
  <si>
    <t>Sindila</t>
  </si>
  <si>
    <t>GNE15</t>
  </si>
  <si>
    <t>KENYA POWER LIGHTING COMPANY (KPLC)</t>
  </si>
  <si>
    <t>Kenya</t>
  </si>
  <si>
    <t>GNIM1</t>
  </si>
  <si>
    <t>RWANDA</t>
  </si>
  <si>
    <t>Rwanda</t>
  </si>
  <si>
    <t>GNIM2</t>
  </si>
  <si>
    <t>IDA AGGREKO MUTUNDWE</t>
  </si>
  <si>
    <t>Aggreko Mutundwe</t>
  </si>
  <si>
    <t>GNT3</t>
  </si>
  <si>
    <t>AGGREKO KIIRA</t>
  </si>
  <si>
    <t>Aggreko Kiira</t>
  </si>
  <si>
    <t>UMEME (U) Limited</t>
  </si>
  <si>
    <t>Kilembe Investment Limited (KIL)</t>
  </si>
  <si>
    <t>Bundibugyo Energy Cooperative Society (BECSL)</t>
  </si>
  <si>
    <t>Pader Abim Community Multipurpose Electric Co-operative Society Limited (PACMECS)</t>
  </si>
  <si>
    <t xml:space="preserve">Kyegegwa Rural Electricity Cooperation Society </t>
  </si>
  <si>
    <t>KPLC</t>
  </si>
  <si>
    <t>TANESCO</t>
  </si>
  <si>
    <t>Rwanda (EWSA)</t>
  </si>
  <si>
    <t>DRC SNEL</t>
  </si>
  <si>
    <t>Ferdsult</t>
  </si>
  <si>
    <t>Area</t>
  </si>
  <si>
    <t>D101</t>
  </si>
  <si>
    <t>D106</t>
  </si>
  <si>
    <t>D109</t>
  </si>
  <si>
    <t>D107</t>
  </si>
  <si>
    <t>BECSL</t>
  </si>
  <si>
    <t>D108</t>
  </si>
  <si>
    <t>D110</t>
  </si>
  <si>
    <t>D111</t>
  </si>
  <si>
    <t>D102</t>
  </si>
  <si>
    <t>Export</t>
  </si>
  <si>
    <t>KENYA</t>
  </si>
  <si>
    <t>D103</t>
  </si>
  <si>
    <t>D104</t>
  </si>
  <si>
    <t>D105</t>
  </si>
  <si>
    <t>DRC</t>
  </si>
  <si>
    <t>WENRECO</t>
  </si>
  <si>
    <t>D112</t>
  </si>
  <si>
    <t>Tech</t>
  </si>
  <si>
    <t>No_online</t>
  </si>
  <si>
    <t>UETCL Naming Energy</t>
  </si>
  <si>
    <t>UETCL Naming Finance</t>
  </si>
  <si>
    <t>Large Hydro</t>
  </si>
  <si>
    <t>Eskom</t>
  </si>
  <si>
    <t>Bujagali</t>
  </si>
  <si>
    <t>Small Hydro</t>
  </si>
  <si>
    <t>KCCL</t>
  </si>
  <si>
    <t>KML</t>
  </si>
  <si>
    <t>Bugoye-Tronder</t>
  </si>
  <si>
    <t>Mpanga</t>
  </si>
  <si>
    <t>Thermal</t>
  </si>
  <si>
    <t>Electromax</t>
  </si>
  <si>
    <t>Jacobsen Plant- Namanve</t>
  </si>
  <si>
    <t>Ishaha Ecopower</t>
  </si>
  <si>
    <t>Bagasse</t>
  </si>
  <si>
    <t>Kakira SW</t>
  </si>
  <si>
    <t>Buseruka Hydromax</t>
  </si>
  <si>
    <t>SAIL Kaliro</t>
  </si>
  <si>
    <t>Solar</t>
  </si>
  <si>
    <t>Access Solar</t>
  </si>
  <si>
    <t>Muvumbe</t>
  </si>
  <si>
    <t>Elgon Hydro Siti</t>
  </si>
  <si>
    <t>Elgon Siti 1</t>
  </si>
  <si>
    <t>Tororo Solar</t>
  </si>
  <si>
    <t>Tororo Solar North</t>
  </si>
  <si>
    <t>Imports</t>
  </si>
  <si>
    <t xml:space="preserve">Rwanda </t>
  </si>
  <si>
    <t>TIBET HIMA (U) LIMITED</t>
  </si>
  <si>
    <t>AGGREKO 3(Mutundwe)</t>
  </si>
  <si>
    <t>GNE9</t>
  </si>
  <si>
    <t>Rwimi</t>
  </si>
  <si>
    <t>GNT4</t>
  </si>
  <si>
    <t>AGGREKO 2(Kiira)</t>
  </si>
  <si>
    <t>Nyamwamba  HP</t>
  </si>
  <si>
    <t>Lubilia</t>
  </si>
  <si>
    <t>Nkuusi SHPP</t>
  </si>
  <si>
    <t>Nkusi Shpp</t>
  </si>
  <si>
    <t>ISIMBA</t>
  </si>
  <si>
    <t>Waki</t>
  </si>
  <si>
    <t>Emmerging Solar Power (Bufulubi)</t>
  </si>
  <si>
    <t>Bufulubi Solar PV</t>
  </si>
  <si>
    <t>Emmerging Power</t>
  </si>
  <si>
    <t>Bufulumbi Power</t>
  </si>
  <si>
    <t xml:space="preserve">Ziba </t>
  </si>
  <si>
    <t>GNE16</t>
  </si>
  <si>
    <t>Ziba HPP</t>
  </si>
  <si>
    <t>Ziba</t>
  </si>
  <si>
    <t>Siti 2</t>
  </si>
  <si>
    <t>GNE17</t>
  </si>
  <si>
    <t>Siti 2 HPP</t>
  </si>
  <si>
    <t>Ndugutu</t>
  </si>
  <si>
    <t>GNE18</t>
  </si>
  <si>
    <t>Ngugutu HPP</t>
  </si>
  <si>
    <t>Achwa 2</t>
  </si>
  <si>
    <t>GNL4</t>
  </si>
  <si>
    <t>Agago Achwa HPP (ARPE)</t>
  </si>
  <si>
    <t>Purchases</t>
  </si>
  <si>
    <t>SUM((SUMIFS(Trans_Pur_MWh,Trans_Pur_Year,B$6,Trans_Pur_Quarter,"Q1")))</t>
  </si>
  <si>
    <t>SUM((SUMIFS(Trans_Pur_MWh,Trans_Pur_Year,B$6,Trans_Pur_Quarter,"Q2")))</t>
  </si>
  <si>
    <t>SUM((SUMIFS(Trans_Pur_MWh,Trans_Pur_Year,B$6,Trans_Pur_Quarter,"Q3")))</t>
  </si>
  <si>
    <t>SUM((SUMIFS(Trans_Pur_MWh,Trans_Pur_Year,B$6,Trans_Pur_Quarter,"Q4")))</t>
  </si>
  <si>
    <t>Financial Year</t>
  </si>
  <si>
    <t>SUM(SUMIFS(Trans_Pur_MWh,Trans_Pur_Year,B$91, Trans_Pur_Quarter,"Q2")/10^3, SUMIFS(Trans_Pur_MWh,Trans_Pur_Year,B$91, Trans_Pur_Quarter,"Q1")/10^3, SUMIFS(Trans_Pur_MWh,Trans_Pur_Year,B$91-1, Trans_Pur_Quarter,"Q4")/10^3, SUMIFS(Trans_Pur_MWh,Trans_Pur_Year,B$91-1, Trans_Pur_Quarter,"Q3")/10^3)</t>
  </si>
  <si>
    <t>SUM((SUMIFS(Trans_Pur_MWh,Trans_Pur_Year,B$6)))</t>
  </si>
  <si>
    <t>Jan - June (Bi-annual)</t>
  </si>
  <si>
    <t>SUM((SUMIFS(Trans_Pur_MWh,Trans_Pur_Year,B$6,Trans_Pur_Quarter,"Q1"))/10^3,(SUMIFS(Trans_Pur_MWh,Trans_Pur_Year,B$6,Trans_Pur_Quarter,"Q2"))/10^3)</t>
  </si>
  <si>
    <t>Jan - Sept</t>
  </si>
  <si>
    <t>SUM((SUMIFS(Trans_Pur_MWh,Trans_Pur_Year,B$6,Trans_Pur_Quarter,"Q1"))/10^3,(SUMIFS(Trans_Pur_MWh,Trans_Pur_Year,B$6,Trans_Pur_Quarter,"Q2"))/10^3,(SUMIFS(Trans_Pur_MWh,Trans_Pur_Year,B$6,Trans_Pur_Quarter,"Q3"))/10^3)</t>
  </si>
  <si>
    <t>Jul - Dec (Bi-annual)</t>
  </si>
  <si>
    <t>Operator</t>
  </si>
  <si>
    <t>No</t>
  </si>
  <si>
    <t>D1</t>
  </si>
  <si>
    <t>D2</t>
  </si>
  <si>
    <t>D3</t>
  </si>
  <si>
    <t>D4</t>
  </si>
  <si>
    <t>D5</t>
  </si>
  <si>
    <t>D6</t>
  </si>
  <si>
    <t>D7</t>
  </si>
  <si>
    <t>D8</t>
  </si>
  <si>
    <t>Kibale Kyenjojo</t>
  </si>
  <si>
    <t>Former Ferdult</t>
  </si>
  <si>
    <t>D9</t>
  </si>
  <si>
    <t>D10</t>
  </si>
  <si>
    <t>D11</t>
  </si>
  <si>
    <t>D12</t>
  </si>
  <si>
    <t>D13</t>
  </si>
  <si>
    <t>D14</t>
  </si>
  <si>
    <t>Status</t>
  </si>
  <si>
    <t>Operating</t>
  </si>
  <si>
    <t>Construction</t>
  </si>
  <si>
    <t>Licensed</t>
  </si>
  <si>
    <t>Feasibility</t>
  </si>
  <si>
    <t>Potential</t>
  </si>
  <si>
    <t>Import</t>
  </si>
  <si>
    <t>Financial Year Performance (July to June)</t>
  </si>
  <si>
    <t>Quarter 1 (January to March)</t>
  </si>
  <si>
    <t>Quarter 2 (April to June)</t>
  </si>
  <si>
    <t>Quarter 3 (July to September)</t>
  </si>
  <si>
    <t>Quarter 4 (October to December)</t>
  </si>
  <si>
    <t>Calender Year Performance (Jan to December)</t>
  </si>
  <si>
    <t>Half Year Performances (Jan to June)</t>
  </si>
  <si>
    <t>Performances of January to September</t>
  </si>
  <si>
    <t>Performances of periods July to December</t>
  </si>
  <si>
    <t>SUM(IF('[ESI_Database_09_2019-DESKTOP-7GOBKDM 22.09.2020v1.xlsx]Distribution'!$G$2:$G$430=C$3,IF('[ESI_Database_09_2019-DESKTOP-7GOBKDM 22.09.2020v1.xlsx]Distribution'!$A$2:$A$430=$A6, IF('[ESI_Database_09_2019-DESKTOP-7GOBKDM 22.09.2020v1.xlsx]Distribution'!$B$2:$B$430=$B6,IF('[ESI_Database_09_2019-DESKTOP-7GOBKDM 22.09.2020v1.xlsx]Distribution'!$DS$1:$DV$1=C$4,'[ESI_Database_09_2019-DESKTOP-7GOBKDM 22.09.2020v1.xlsx]Distribution'!$DS$2:$DV$430)))))</t>
  </si>
  <si>
    <t>2020Q1</t>
  </si>
  <si>
    <t>2020Q1D1</t>
  </si>
  <si>
    <t>2020Q1D2</t>
  </si>
  <si>
    <t>2020Q1D3</t>
  </si>
  <si>
    <t>2020Q1D4</t>
  </si>
  <si>
    <t>2020Q1D5</t>
  </si>
  <si>
    <t>2020Q1D6</t>
  </si>
  <si>
    <t>2020Q1D7</t>
  </si>
  <si>
    <t>2020Q1D8</t>
  </si>
  <si>
    <t>2020Q1D11</t>
  </si>
  <si>
    <t>2020Q1D12</t>
  </si>
  <si>
    <t>2020Q1D9</t>
  </si>
  <si>
    <t>2020Q1D14</t>
  </si>
  <si>
    <t>2020Q2</t>
  </si>
  <si>
    <t>2020Q2D1</t>
  </si>
  <si>
    <t>2020Q2D2</t>
  </si>
  <si>
    <t>2020Q2D3</t>
  </si>
  <si>
    <t>2020Q2D4</t>
  </si>
  <si>
    <t>2020Q2D5</t>
  </si>
  <si>
    <t>2020Q2D6</t>
  </si>
  <si>
    <t>2020Q2D7</t>
  </si>
  <si>
    <t>2020Q2D8</t>
  </si>
  <si>
    <t>2020Q2D11</t>
  </si>
  <si>
    <t>2020Q2D12</t>
  </si>
  <si>
    <t>2020Q2D9</t>
  </si>
  <si>
    <t>2020Q2D14</t>
  </si>
  <si>
    <t>2020Q1D10</t>
  </si>
  <si>
    <t>2020Q2D10</t>
  </si>
  <si>
    <t>SUMIFS('ESI_Database_09_2019-DESKTOP-7GOBKDM 22.09.2020v2.xlsx'!Dist_Purchase_Totalkwh,'ESI_Database_09_2019-DESKTOP-7GOBKDM 22.09.2020v2.xlsx'!Distr_Year,$B4,'ESI_Database_09_2019-DESKTOP-7GOBKDM 22.09.2020v2.xlsx'!Distr_Quarter,$C4,'ESI_Database_09_2019-DESKTOP-7GOBKDM 22.09.2020v2.xlsx'!Distr_Utility,G$3)</t>
  </si>
  <si>
    <t>Transformers</t>
  </si>
  <si>
    <t>2020Q3</t>
  </si>
  <si>
    <t>2020Q3D1</t>
  </si>
  <si>
    <t>2020Q3D2</t>
  </si>
  <si>
    <t>2020Q3D3</t>
  </si>
  <si>
    <t>2020Q3D4</t>
  </si>
  <si>
    <t>2020Q3D5</t>
  </si>
  <si>
    <t>2020Q3D6</t>
  </si>
  <si>
    <t>2020Q3D7</t>
  </si>
  <si>
    <t>2020Q3D8</t>
  </si>
  <si>
    <t>2020Q3D11</t>
  </si>
  <si>
    <t>2020Q3D12</t>
  </si>
  <si>
    <t>2020Q3D9</t>
  </si>
  <si>
    <t>2020Q3D10</t>
  </si>
  <si>
    <t>2020Q3D14</t>
  </si>
  <si>
    <t>2020Q4</t>
  </si>
  <si>
    <t>2020Q4D1</t>
  </si>
  <si>
    <t>2020Q4D2</t>
  </si>
  <si>
    <t>2020Q4D3</t>
  </si>
  <si>
    <t>2020Q4D4</t>
  </si>
  <si>
    <t>2020Q4D5</t>
  </si>
  <si>
    <t>2020Q4D6</t>
  </si>
  <si>
    <t>2020Q4D7</t>
  </si>
  <si>
    <t>2020Q4D8</t>
  </si>
  <si>
    <t>2020Q4D11</t>
  </si>
  <si>
    <t>2020Q4D12</t>
  </si>
  <si>
    <t>2020Q4D9</t>
  </si>
  <si>
    <t>2020Q4D10</t>
  </si>
  <si>
    <t>2020Q4D14</t>
  </si>
  <si>
    <t>2021Q1</t>
  </si>
  <si>
    <t>2021Q1D1</t>
  </si>
  <si>
    <t>2021Q1D2</t>
  </si>
  <si>
    <t>2021Q1D3</t>
  </si>
  <si>
    <t>2021Q1D4</t>
  </si>
  <si>
    <t>2021Q1D5</t>
  </si>
  <si>
    <t>2021Q1D6</t>
  </si>
  <si>
    <t>2021Q1D7</t>
  </si>
  <si>
    <t>2021Q1D8</t>
  </si>
  <si>
    <t>2021Q1D11</t>
  </si>
  <si>
    <t>2021Q1D12</t>
  </si>
  <si>
    <t>2021Q1D9</t>
  </si>
  <si>
    <t>2021Q1D10</t>
  </si>
  <si>
    <t>2021Q1D14</t>
  </si>
  <si>
    <t xml:space="preserve"> =SUMIFS('ESI_Database_09_2019-DESKTOP-7GOBKDM 22.09.2020v2.xlsx'!Memployee_cost,'ESI_Database_09_2019-DESKTOP-7GOBKDM 22.09.2020v2.xlsx'!Distr_Year,$A23,'ESI_Database_09_2019-DESKTOP-7GOBKDM 22.09.2020v2.xlsx'!Distr_Quarter,$B23,'ESI_Database_09_2019-DESKTOP-7GOBKDM 22.09.2020v2.xlsx'!Distr_Utility,C$2)</t>
  </si>
  <si>
    <t xml:space="preserve"> =SUMIFS('ESI_Database_09_2019-DESKTOP-7GOBKDM 22.09.2020v2.xlsx'!MRepairMant_Cost,'ESI_Database_09_2019-DESKTOP-7GOBKDM 22.09.2020v2.xlsx'!Distr_Year,$A23,'ESI_Database_09_2019-DESKTOP-7GOBKDM 22.09.2020v2.xlsx'!Distr_Quarter,$B23,'ESI_Database_09_2019-DESKTOP-7GOBKDM 22.09.2020v2.xlsx'!Distr_Utility,D$2)</t>
  </si>
  <si>
    <t xml:space="preserve"> =SUMIFS('ESI_Database_09_2019-DESKTOP-7GOBKDM 22.09.2020v2.xlsx'!MTrans_Cost,'ESI_Database_09_2019-DESKTOP-7GOBKDM 22.09.2020v2.xlsx'!Distr_Year,$A23,'ESI_Database_09_2019-DESKTOP-7GOBKDM 22.09.2020v2.xlsx'!Distr_Quarter,$B23,'ESI_Database_09_2019-DESKTOP-7GOBKDM 22.09.2020v2.xlsx'!Distr_Utility,E$2)</t>
  </si>
  <si>
    <t xml:space="preserve"> =SUMIFS('ESI_Database_09_2019-DESKTOP-7GOBKDM 22.09.2020v2.xlsx'!MAdmin_Cost,'ESI_Database_09_2019-DESKTOP-7GOBKDM 22.09.2020v2.xlsx'!Distr_Year,$A23,'ESI_Database_09_2019-DESKTOP-7GOBKDM 22.09.2020v2.xlsx'!Distr_Quarter,$B23,'ESI_Database_09_2019-DESKTOP-7GOBKDM 22.09.2020v2.xlsx'!Distr_Utility,F$2)</t>
  </si>
  <si>
    <t xml:space="preserve"> =SUMIFS('ESI_Database_09_2019-DESKTOP-7GOBKDM 22.09.2020v2.xlsx'!MOther_Cost,'ESI_Database_09_2019-DESKTOP-7GOBKDM 22.09.2020v2.xlsx'!Distr_Year,$A23,'ESI_Database_09_2019-DESKTOP-7GOBKDM 22.09.2020v2.xlsx'!Distr_Quarter,$B23,'ESI_Database_09_2019-DESKTOP-7GOBKDM 22.09.2020v2.xlsx'!Distr_Utility,G$2)</t>
  </si>
  <si>
    <t>GWh</t>
  </si>
  <si>
    <t>RST</t>
  </si>
  <si>
    <t>employees</t>
  </si>
  <si>
    <t>sales by customer category</t>
  </si>
  <si>
    <t>Customers</t>
  </si>
  <si>
    <t>Sales &amp; Other costs</t>
  </si>
  <si>
    <t>O&amp;M Costs</t>
  </si>
  <si>
    <t>Distance</t>
  </si>
  <si>
    <t>2021Q2</t>
  </si>
  <si>
    <t>Rwenzori Service Territorry</t>
  </si>
  <si>
    <t>2021Q3</t>
  </si>
  <si>
    <t>Regulatory, Sales &amp; Other costs</t>
  </si>
  <si>
    <t>ESI_Database_09_2019-DESKTOP-7GOBKDM 06.xlsx'!</t>
  </si>
  <si>
    <t>SUMIFS('ESI_Database_09_2019-DESKTOP-7GOBKDM 06.xlsx'!Mstaff_Total,'ESI_Database_09_2019-DESKTOP-7GOBKDM 06.xlsx'!Distr_Year,$A6,'ESI_Database_09_2019-DESKTOP-7GOBKDM 06.xlsx'!Distr_Quarter,$B6,'ESI_Database_09_2019-DESKTOP-7GOBKDM 06.xlsx'!Distr_Utility,E$3)</t>
  </si>
  <si>
    <t>2021Q4</t>
  </si>
  <si>
    <t>IF(C$4="Domestic",SUMIFS('ESI_Database_09_2019-DESKTOP-7GOBKDM 16.04.2022v3.xlsx'!Msale_Dom,'ESI_Database_09_2019-DESKTOP-7GOBKDM 16.04.2022v3.xlsx'!Distr_Year,$A5,'ESI_Database_09_2019-DESKTOP-7GOBKDM 16.04.2022v3.xlsx'!Distr_Quarter,$B5,'ESI_Database_09_2019-DESKTOP-7GOBKDM 16.04.2022v3.xlsx'!Distr_Utility,C$2),IF(C$4="Commercial",SUMIFS('ESI_Database_09_2019-DESKTOP-7GOBKDM 16.04.2022v3.xlsx'!Msale_comm,'ESI_Database_09_2019-DESKTOP-7GOBKDM 16.04.2022v3.xlsx'!Distr_Year,$A5,'ESI_Database_09_2019-DESKTOP-7GOBKDM 16.04.2022v3.xlsx'!Distr_Quarter,$B5,'ESI_Database_09_2019-DESKTOP-7GOBKDM 16.04.2022v3.xlsx'!Distr_Utility,C$2),IF(C$4="Medium Industries",SUMIFS('ESI_Database_09_2019-DESKTOP-7GOBKDM 16.04.2022v3.xlsx'!Msale_medi,'ESI_Database_09_2019-DESKTOP-7GOBKDM 16.04.2022v3.xlsx'!Distr_Year,$A5,'ESI_Database_09_2019-DESKTOP-7GOBKDM 16.04.2022v3.xlsx'!Distr_Quarter,$B5,'ESI_Database_09_2019-DESKTOP-7GOBKDM 16.04.2022v3.xlsx'!Distr_Utility,C$2),IF(C$4="Large Industries",SUMIFS('ESI_Database_09_2019-DESKTOP-7GOBKDM 16.04.2022v3.xlsx'!Msale_large,'ESI_Database_09_2019-DESKTOP-7GOBKDM 16.04.2022v3.xlsx'!Distr_Year,$A5,'ESI_Database_09_2019-DESKTOP-7GOBKDM 16.04.2022v3.xlsx'!Distr_Quarter,$B5,'ESI_Database_09_2019-DESKTOP-7GOBKDM 16.04.2022v3.xlsx'!Distr_Utility,C$2),IF(C$4="Extra Large",SUMIFS('ESI_Database_09_2019-DESKTOP-7GOBKDM 16.04.2022v3.xlsx'!Msale_extra,'ESI_Database_09_2019-DESKTOP-7GOBKDM 16.04.2022v3.xlsx'!Distr_Year,$A5,'ESI_Database_09_2019-DESKTOP-7GOBKDM 16.04.2022v3.xlsx'!Distr_Quarter,$B5,'ESI_Database_09_2019-DESKTOP-7GOBKDM 16.04.2022v3.xlsx'!Distr_Utility,C$2),IF(C$4="Street Lights",SUMIFS('ESI_Database_09_2019-DESKTOP-7GOBKDM 16.04.2022v3.xlsx'!Msale_street,'ESI_Database_09_2019-DESKTOP-7GOBKDM 16.04.2022v3.xlsx'!Distr_Year,$A5,'ESI_Database_09_2019-DESKTOP-7GOBKDM 16.04.2022v3.xlsx'!Distr_Quarter,$B5,'ESI_Database_09_2019-DESKTOP-7GOBKDM 16.04.2022v3.xlsx'!Distr_Utility,C$2),0))))))</t>
  </si>
  <si>
    <t>IF(C$4="Domestic",SUMIFS('ESI_Database_09_2019-DESKTOP-7GOBKDM 16.04.2022v3.xlsx'!Distr_Cust_dome,'ESI_Database_09_2019-DESKTOP-7GOBKDM 16.04.2022v3.xlsx'!Distr_Year,$A5,'ESI_Database_09_2019-DESKTOP-7GOBKDM 16.04.2022v3.xlsx'!Distr_Quarter,$B5,'ESI_Database_09_2019-DESKTOP-7GOBKDM 16.04.2022v3.xlsx'!Distr_Utility,C$1),IF(C$4="Commercial", SUMIFS('ESI_Database_09_2019-DESKTOP-7GOBKDM 16.04.2022v3.xlsx'!Distr_cust_comm,'ESI_Database_09_2019-DESKTOP-7GOBKDM 16.04.2022v3.xlsx'!Distr_Year,$A5,'ESI_Database_09_2019-DESKTOP-7GOBKDM 16.04.2022v3.xlsx'!Distr_Quarter,$B5,'ESI_Database_09_2019-DESKTOP-7GOBKDM 16.04.2022v3.xlsx'!Distr_Utility,C$1),IF(C$4="Medium Industries", SUMIFS('ESI_Database_09_2019-DESKTOP-7GOBKDM 16.04.2022v3.xlsx'!Distr_cust_med,'ESI_Database_09_2019-DESKTOP-7GOBKDM 16.04.2022v3.xlsx'!Distr_Year,$A5,'ESI_Database_09_2019-DESKTOP-7GOBKDM 16.04.2022v3.xlsx'!Distr_Quarter,$B5,'ESI_Database_09_2019-DESKTOP-7GOBKDM 16.04.2022v3.xlsx'!Distr_Utility,C$1),IF(C$4="Large Industries", SUMIFS('ESI_Database_09_2019-DESKTOP-7GOBKDM 16.04.2022v3.xlsx'!Distr_cust_Large,'ESI_Database_09_2019-DESKTOP-7GOBKDM 16.04.2022v3.xlsx'!Distr_Year,$A5,'ESI_Database_09_2019-DESKTOP-7GOBKDM 16.04.2022v3.xlsx'!Distr_Quarter,$B5,'ESI_Database_09_2019-DESKTOP-7GOBKDM 16.04.2022v3.xlsx'!Distr_Utility,C$1),IF(C$4="Extra Large", SUMIFS('ESI_Database_09_2019-DESKTOP-7GOBKDM 16.04.2022v3.xlsx'!Distr_Cust_extra,'ESI_Database_09_2019-DESKTOP-7GOBKDM 16.04.2022v3.xlsx'!Distr_Year,$A5,'ESI_Database_09_2019-DESKTOP-7GOBKDM 16.04.2022v3.xlsx'!Distr_Quarter,$B5,'ESI_Database_09_2019-DESKTOP-7GOBKDM 16.04.2022v3.xlsx'!Distr_Utility,C$1),IF(C$4="Street Lights", SUMIFS('ESI_Database_09_2019-DESKTOP-7GOBKDM 16.04.2022v3.xlsx'!Distr_cust_street,'ESI_Database_09_2019-DESKTOP-7GOBKDM 16.04.2022v3.xlsx'!Distr_Year,$A5,'ESI_Database_09_2019-DESKTOP-7GOBKDM 16.04.2022v3.xlsx'!Distr_Quarter,$B5,'ESI_Database_09_2019-DESKTOP-7GOBKDM 16.04.2022v3.xlsx'!Distr_Utility,C$1),0))))))</t>
  </si>
  <si>
    <t>IF(C$4="Staff Costs",SUMIFS('ESI_Database_09_2019-DESKTOP-7GOBKDM 16.04.2022v3.xlsx'!Memployee_cost,'ESI_Database_09_2019-DESKTOP-7GOBKDM 16.04.2022v3.xlsx'!Distr_Year,$A5,'ESI_Database_09_2019-DESKTOP-7GOBKDM 16.04.2022v3.xlsx'!Distr_Quarter,$B5,'ESI_Database_09_2019-DESKTOP-7GOBKDM 16.04.2022v3.xlsx'!Distr_Utility,C$2),IF(C$4="Repairs &amp; maintenance",SUMIFS('ESI_Database_09_2019-DESKTOP-7GOBKDM 16.04.2022v3.xlsx'!MRepairMant_Cost,'ESI_Database_09_2019-DESKTOP-7GOBKDM 16.04.2022v3.xlsx'!Distr_Year,$A5,'ESI_Database_09_2019-DESKTOP-7GOBKDM 16.04.2022v3.xlsx'!Distr_Quarter,$B5,'ESI_Database_09_2019-DESKTOP-7GOBKDM 16.04.2022v3.xlsx'!Distr_Utility,C$2),IF(C$4="Admin Expenses",SUMIFS('ESI_Database_09_2019-DESKTOP-7GOBKDM 16.04.2022v3.xlsx'!MAdmin_Cost,'ESI_Database_09_2019-DESKTOP-7GOBKDM 16.04.2022v3.xlsx'!Distr_Year,$A5,'ESI_Database_09_2019-DESKTOP-7GOBKDM 16.04.2022v3.xlsx'!Distr_Quarter,$B5,'ESI_Database_09_2019-DESKTOP-7GOBKDM 16.04.2022v3.xlsx'!Distr_Utility,C$2),IF(C$4="Transport &amp; vehicles",SUMIFS('ESI_Database_09_2019-DESKTOP-7GOBKDM 16.04.2022v3.xlsx'!MTrans_Cost,'ESI_Database_09_2019-DESKTOP-7GOBKDM 16.04.2022v3.xlsx'!Distr_Year,$A5,'ESI_Database_09_2019-DESKTOP-7GOBKDM 16.04.2022v3.xlsx'!Distr_Quarter,$B5,'ESI_Database_09_2019-DESKTOP-7GOBKDM 16.04.2022v3.xlsx'!Distr_Utility,C$2),IF(C$4="Sales &amp; Other Costs",SUM(SUMIFS('ESI_Database_09_2019-DESKTOP-7GOBKDM 16.04.2022v3.xlsx'!MOther_Cost,'ESI_Database_09_2019-DESKTOP-7GOBKDM 16.04.2022v3.xlsx'!Distr_Year,$A5,'ESI_Database_09_2019-DESKTOP-7GOBKDM 16.04.2022v3.xlsx'!Distr_Quarter,$B5,'ESI_Database_09_2019-DESKTOP-7GOBKDM 16.04.2022v3.xlsx'!Distr_Utility,C$2),SUMIFS('ESI_Database_09_2019-DESKTOP-7GOBKDM 16.04.2022v3.xlsx'!MSales_Cost,'ESI_Database_09_2019-DESKTOP-7GOBKDM 16.04.2022v3.xlsx'!Distr_Year,$A5,'ESI_Database_09_2019-DESKTOP-7GOBKDM 16.04.2022v3.xlsx'!Distr_Quarter,$B5,'ESI_Database_09_2019-DESKTOP-7GOBKDM 16.04.2022v3.xlsx'!Distr_Utility,C$2)))))))</t>
  </si>
  <si>
    <t>SUM(IF('[ESI_Database_09_2019-DESKTOP-7GOBKDM 16.04.2022v3.xlsx]Distribution'!$A$2:$A$583=$A5,IF('[ESI_Database_09_2019-DESKTOP-7GOBKDM 16.04.2022v3.xlsx]Distribution'!$B$2:$B$583=$B5,IF('[ESI_Database_09_2019-DESKTOP-7GOBKDM 16.04.2022v3.xlsx]Distribution'!$G$2:$G$583=C$2,IF('[ESI_Database_09_2019-DESKTOP-7GOBKDM 16.04.2022v3.xlsx]Distribution'!$AN$1:$BX$1=C$3,'[ESI_Database_09_2019-DESKTOP-7GOBKDM 16.04.2022v3.xlsx]Distribution'!$AN$2:$BX$583)))))</t>
  </si>
  <si>
    <t>IF(C$4="Street lights",SUMIFS('ESI_Database_09_2019-DESKTOP-7GOBKDM 16.04.2022v3.xlsx'!Distr_Lights,'ESI_Database_09_2019-DESKTOP-7GOBKDM 16.04.2022v3.xlsx'!Distr_Year,$A5,'ESI_Database_09_2019-DESKTOP-7GOBKDM 16.04.2022v3.xlsx'!Distr_Quarter,$B5,'ESI_Database_09_2019-DESKTOP-7GOBKDM 16.04.2022v3.xlsx'!Distr_Utility,C$3), IF(C$4="LV",SUMIFS('ESI_Database_09_2019-DESKTOP-7GOBKDM 16.04.2022v3.xlsx'!Distr_LV,'ESI_Database_09_2019-DESKTOP-7GOBKDM 16.04.2022v3.xlsx'!Distr_Year,$A5,'ESI_Database_09_2019-DESKTOP-7GOBKDM 16.04.2022v3.xlsx'!Distr_Quarter,$B5,'ESI_Database_09_2019-DESKTOP-7GOBKDM 16.04.2022v3.xlsx'!Distr_Utility,C$3), IF(C$4="11 kV",SUMIFS('ESI_Database_09_2019-DESKTOP-7GOBKDM 16.04.2022v3.xlsx'!Distr_11KV,'ESI_Database_09_2019-DESKTOP-7GOBKDM 16.04.2022v3.xlsx'!Distr_Year,$A5,'ESI_Database_09_2019-DESKTOP-7GOBKDM 16.04.2022v3.xlsx'!Distr_Quarter,$B5,'ESI_Database_09_2019-DESKTOP-7GOBKDM 16.04.2022v3.xlsx'!Distr_Utility,C$3),IF(C$4="33 kv",SUMIFS('ESI_Database_09_2019-DESKTOP-7GOBKDM 16.04.2022v3.xlsx'!Distr_33KV,'ESI_Database_09_2019-DESKTOP-7GOBKDM 16.04.2022v3.xlsx'!Distr_Year,$A5,'ESI_Database_09_2019-DESKTOP-7GOBKDM 16.04.2022v3.xlsx'!Distr_Quarter,$B5,'ESI_Database_09_2019-DESKTOP-7GOBKDM 16.04.2022v3.xlsx'!Distr_Utility,C$3)))))</t>
  </si>
  <si>
    <t>2019Q4D11</t>
  </si>
  <si>
    <t>2019Q4D14</t>
  </si>
  <si>
    <t>2019Q4D1</t>
  </si>
  <si>
    <t>2019Q4D2</t>
  </si>
  <si>
    <t>2019Q4D3</t>
  </si>
  <si>
    <t>2019Q4D4</t>
  </si>
  <si>
    <t>2019Q4D5</t>
  </si>
  <si>
    <t>2019Q4D6</t>
  </si>
  <si>
    <t>2019Q4D7</t>
  </si>
  <si>
    <t>2019Q4D12</t>
  </si>
  <si>
    <t>2019Q4D9</t>
  </si>
  <si>
    <t>2019Q4D10</t>
  </si>
  <si>
    <t>2019Q3</t>
  </si>
  <si>
    <t>2019Q3D11</t>
  </si>
  <si>
    <t>2019Q3D14</t>
  </si>
  <si>
    <t>2019Q3D1</t>
  </si>
  <si>
    <t>2019Q3D2</t>
  </si>
  <si>
    <t>2019Q3D3</t>
  </si>
  <si>
    <t>2019Q3D4</t>
  </si>
  <si>
    <t>2019Q3D5</t>
  </si>
  <si>
    <t>2019Q3D6</t>
  </si>
  <si>
    <t>2019Q3D7</t>
  </si>
  <si>
    <t>2019Q3D12</t>
  </si>
  <si>
    <t>2019Q3D9</t>
  </si>
  <si>
    <t>2019Q3D10</t>
  </si>
  <si>
    <t>2019Q2</t>
  </si>
  <si>
    <t>2019Q2D11</t>
  </si>
  <si>
    <t>2019Q2D1</t>
  </si>
  <si>
    <t>2019Q2D2</t>
  </si>
  <si>
    <t>2019Q2D3</t>
  </si>
  <si>
    <t>2019Q2D4</t>
  </si>
  <si>
    <t>2019Q2D5</t>
  </si>
  <si>
    <t>2019Q2D6</t>
  </si>
  <si>
    <t>2019Q2D7</t>
  </si>
  <si>
    <t>2019Q2D12</t>
  </si>
  <si>
    <t>2019Q2D9</t>
  </si>
  <si>
    <t>2019Q2D10</t>
  </si>
  <si>
    <t>2019Q2D14</t>
  </si>
  <si>
    <t>2018Q4</t>
  </si>
  <si>
    <t>2018Q4D10</t>
  </si>
  <si>
    <t>2018Q4D6</t>
  </si>
  <si>
    <t>2018Q4D12</t>
  </si>
  <si>
    <t>2019Q1D9</t>
  </si>
  <si>
    <t>2018Q4D7</t>
  </si>
  <si>
    <t>2018Q4D1</t>
  </si>
  <si>
    <t>2018Q4D2</t>
  </si>
  <si>
    <t>2018Q4D3</t>
  </si>
  <si>
    <t>2018Q4D5</t>
  </si>
  <si>
    <t>2018Q4D4</t>
  </si>
  <si>
    <t>2018Q4D11</t>
  </si>
  <si>
    <t>2018Q4D14</t>
  </si>
  <si>
    <t>2018Q3</t>
  </si>
  <si>
    <t>2018Q3D1</t>
  </si>
  <si>
    <t>2018Q3D2</t>
  </si>
  <si>
    <t>2018Q3D3</t>
  </si>
  <si>
    <t>2018Q3D4</t>
  </si>
  <si>
    <t>2018Q3D5</t>
  </si>
  <si>
    <t>2018Q3D6</t>
  </si>
  <si>
    <t>2018Q3D7</t>
  </si>
  <si>
    <t>2018Q4D9</t>
  </si>
  <si>
    <t>2018Q3D10</t>
  </si>
  <si>
    <t>2018Q3D12</t>
  </si>
  <si>
    <t>2018Q3D11</t>
  </si>
  <si>
    <t>2018Q3D14</t>
  </si>
  <si>
    <t>2018Q2</t>
  </si>
  <si>
    <t>2018Q2D1</t>
  </si>
  <si>
    <t>2018Q2D2</t>
  </si>
  <si>
    <t>2018Q2D3</t>
  </si>
  <si>
    <t>2018Q2D4</t>
  </si>
  <si>
    <t>2018Q2D5</t>
  </si>
  <si>
    <t>2018Q2D6</t>
  </si>
  <si>
    <t>2018Q2D7</t>
  </si>
  <si>
    <t>2018Q3D9</t>
  </si>
  <si>
    <t>2018Q2D12</t>
  </si>
  <si>
    <t>2018Q2D10</t>
  </si>
  <si>
    <t>2018Q2D11</t>
  </si>
  <si>
    <t>2018Q2D14</t>
  </si>
  <si>
    <t>2018Q2D9</t>
  </si>
  <si>
    <t>2018Q1D10</t>
  </si>
  <si>
    <t>2018Q1D12</t>
  </si>
  <si>
    <t>2018Q1D1</t>
  </si>
  <si>
    <t>2018Q1D2</t>
  </si>
  <si>
    <t>2018Q1D3</t>
  </si>
  <si>
    <t>2018Q1D4</t>
  </si>
  <si>
    <t>2018Q1D5</t>
  </si>
  <si>
    <t>2018Q1D6</t>
  </si>
  <si>
    <t>2018Q1D7</t>
  </si>
  <si>
    <t>2018Q1D11</t>
  </si>
  <si>
    <t>2018Q1D14</t>
  </si>
  <si>
    <t>2018Q1D8</t>
  </si>
  <si>
    <t>2018Q2D8</t>
  </si>
  <si>
    <t>2018Q3D8</t>
  </si>
  <si>
    <t>2018Q4D8</t>
  </si>
  <si>
    <t>2019Q1D8</t>
  </si>
  <si>
    <t>2019Q2D8</t>
  </si>
  <si>
    <t>2019Q3D8</t>
  </si>
  <si>
    <t>2019Q1D1</t>
  </si>
  <si>
    <t>2019Q1D2</t>
  </si>
  <si>
    <t>2019Q1D3</t>
  </si>
  <si>
    <t>2019Q1D4</t>
  </si>
  <si>
    <t>2019Q1D5</t>
  </si>
  <si>
    <t>2019Q1D6</t>
  </si>
  <si>
    <t>2019Q1D7</t>
  </si>
  <si>
    <t>2019Q4D8</t>
  </si>
  <si>
    <t>2019Q1D12</t>
  </si>
  <si>
    <t>2018Q1D9</t>
  </si>
  <si>
    <t>2019Q1D10</t>
  </si>
  <si>
    <t>2019Q1D14</t>
  </si>
  <si>
    <t>2019Q1D11</t>
  </si>
  <si>
    <t>2021Q2D1</t>
  </si>
  <si>
    <t>2021Q2D2</t>
  </si>
  <si>
    <t>2021Q2D3</t>
  </si>
  <si>
    <t>2021Q2D4</t>
  </si>
  <si>
    <t>2021Q2D5</t>
  </si>
  <si>
    <t>2021Q2D6</t>
  </si>
  <si>
    <t>2021Q2D7</t>
  </si>
  <si>
    <t>2021Q2D8</t>
  </si>
  <si>
    <t>2021Q2D10</t>
  </si>
  <si>
    <t>2021Q2D11</t>
  </si>
  <si>
    <t>2021Q2D12</t>
  </si>
  <si>
    <t>2021Q2D9</t>
  </si>
  <si>
    <t>2021Q2D14</t>
  </si>
  <si>
    <t>2021Q3D1</t>
  </si>
  <si>
    <t>2021Q3D2</t>
  </si>
  <si>
    <t>2021Q3D3</t>
  </si>
  <si>
    <t>2021Q3D4</t>
  </si>
  <si>
    <t>2021Q3D5</t>
  </si>
  <si>
    <t>2021Q3D6</t>
  </si>
  <si>
    <t>2021Q3D7</t>
  </si>
  <si>
    <t>2021Q3D8</t>
  </si>
  <si>
    <t>2021Q3D10</t>
  </si>
  <si>
    <t>2021Q3D11</t>
  </si>
  <si>
    <t>2021Q3D12</t>
  </si>
  <si>
    <t>2021Q3D9</t>
  </si>
  <si>
    <t>2021Q3D14</t>
  </si>
  <si>
    <t>2021Q4D1</t>
  </si>
  <si>
    <t>2021Q4D2</t>
  </si>
  <si>
    <t>2021Q4D3</t>
  </si>
  <si>
    <t>2021Q4D4</t>
  </si>
  <si>
    <t>2021Q4D5</t>
  </si>
  <si>
    <t>2021Q4D6</t>
  </si>
  <si>
    <t>2021Q4D7</t>
  </si>
  <si>
    <t>2021Q4D8</t>
  </si>
  <si>
    <t>2021Q4D10</t>
  </si>
  <si>
    <t>2021Q4D11</t>
  </si>
  <si>
    <t>2021Q4D12</t>
  </si>
  <si>
    <t>2021Q4D9</t>
  </si>
  <si>
    <t>2021Q4D14</t>
  </si>
  <si>
    <t>2022Q1</t>
  </si>
  <si>
    <t>2022Q1D1</t>
  </si>
  <si>
    <t>2022Q1D2</t>
  </si>
  <si>
    <t>2022Q1D3</t>
  </si>
  <si>
    <t>2022Q1D4</t>
  </si>
  <si>
    <t>2022Q1D5</t>
  </si>
  <si>
    <t>2022Q1D6</t>
  </si>
  <si>
    <t>2022Q1D7</t>
  </si>
  <si>
    <t>2022Q1D8</t>
  </si>
  <si>
    <t>2022Q1D10</t>
  </si>
  <si>
    <t>2022Q1D11</t>
  </si>
  <si>
    <t>2022Q1D12</t>
  </si>
  <si>
    <t>2022Q1D9</t>
  </si>
  <si>
    <t>2022Q1D14</t>
  </si>
  <si>
    <t>Choose Year</t>
  </si>
  <si>
    <t>Choose Period</t>
  </si>
  <si>
    <t>Distribution Utility or Service Point</t>
  </si>
  <si>
    <t>Choose Distribution Utility</t>
  </si>
  <si>
    <t>Distribution Purchases and sales</t>
  </si>
  <si>
    <t>Customer Numbers</t>
  </si>
  <si>
    <t>Sales by customer category (GWh)</t>
  </si>
  <si>
    <t>Network Length (Kms)</t>
  </si>
  <si>
    <t>Employees</t>
  </si>
  <si>
    <t>Total Transformer Capacity (KVA)</t>
  </si>
  <si>
    <t>16 KVA</t>
  </si>
  <si>
    <t>25 KVA</t>
  </si>
  <si>
    <t>50 KVA</t>
  </si>
  <si>
    <t>100 KVA</t>
  </si>
  <si>
    <t>150 KVA</t>
  </si>
  <si>
    <t>200 KVA</t>
  </si>
  <si>
    <t>300 KVA</t>
  </si>
  <si>
    <t>315 KVA</t>
  </si>
  <si>
    <t>&gt;315 kva</t>
  </si>
  <si>
    <t>500KVA</t>
  </si>
  <si>
    <t>O&amp;M</t>
  </si>
  <si>
    <t>Total O&amp;M (Shs' Millions)</t>
  </si>
  <si>
    <t>Staff Costs</t>
  </si>
  <si>
    <t>R&amp;M</t>
  </si>
  <si>
    <t>Transport</t>
  </si>
  <si>
    <t>Admin</t>
  </si>
  <si>
    <t>Regulatory &amp; Others</t>
  </si>
  <si>
    <t>Cost of Purchases and Sales</t>
  </si>
  <si>
    <t>Cost of Energy (Shs' Millions)</t>
  </si>
  <si>
    <t>Revenue</t>
  </si>
  <si>
    <t>Cost per Unit (shs/kwh)</t>
  </si>
  <si>
    <t>Revenue per Unit (Shs/kwh)</t>
  </si>
  <si>
    <t>Performance indicators</t>
  </si>
  <si>
    <t>Customer to Employee Ratio</t>
  </si>
  <si>
    <t>Employee to Energy sales (MWh)</t>
  </si>
  <si>
    <t>Average Energy sales per customer (MWh)</t>
  </si>
  <si>
    <t>O&amp;M (shs) per kWh sold</t>
  </si>
  <si>
    <t>O&amp;M (Million. Shs) per KM of Network length</t>
  </si>
  <si>
    <t>Distribution Loss Factor</t>
  </si>
  <si>
    <t>Average consumption per customer</t>
  </si>
  <si>
    <t>Domestic customers (Kwh)</t>
  </si>
  <si>
    <t>Commercial customers (kWh)</t>
  </si>
  <si>
    <t>Medium industries (kWh)</t>
  </si>
  <si>
    <t>Large industrial customers (kwh)</t>
  </si>
  <si>
    <t>Extra large industries (kwh)</t>
  </si>
  <si>
    <t>Transformation Capacity in kvA per km</t>
  </si>
  <si>
    <t>IF(C4="Domestic",SUMIFS('ESI_Database_09_2019-DESKTOP-7GOBKDM 16.04.2022v3.xlsx'!Msale_Dom,'ESI_Database_09_2019-DESKTOP-7GOBKDM 16.04.2022v3.xlsx'!Distr_Year,$A5,'ESI_Database_09_2019-DESKTOP-7GOBKDM 16.04.2022v3.xlsx'!Distr_Quarter,$B5,'ESI_Database_09_2019-DESKTOP-7GOBKDM 16.04.2022v3.xlsx'!Distr_Utility,C$2),IF(C4="Commercial",SUMIFS('ESI_Database_09_2019-DESKTOP-7GOBKDM 16.04.2022v3.xlsx'!Msale_comm,'ESI_Database_09_2019-DESKTOP-7GOBKDM 16.04.2022v3.xlsx'!Distr_Year,$A5,'ESI_Database_09_2019-DESKTOP-7GOBKDM 16.04.2022v3.xlsx'!Distr_Quarter,$B5,'ESI_Database_09_2019-DESKTOP-7GOBKDM 16.04.2022v3.xlsx'!Distr_Utility,C$2),IF(C4="Medium Industries",SUMIFS('ESI_Database_09_2019-DESKTOP-7GOBKDM 16.04.2022v3.xlsx'!Msale_medi,'ESI_Database_09_2019-DESKTOP-7GOBKDM 16.04.2022v3.xlsx'!Distr_Year,$A5,'ESI_Database_09_2019-DESKTOP-7GOBKDM 16.04.2022v3.xlsx'!Distr_Quarter,$B5,'ESI_Database_09_2019-DESKTOP-7GOBKDM 16.04.2022v3.xlsx'!Distr_Utility,C$2),IF(C4="Large Industries",SUMIFS('ESI_Database_09_2019-DESKTOP-7GOBKDM 16.04.2022v3.xlsx'!Msale_large,'ESI_Database_09_2019-DESKTOP-7GOBKDM 16.04.2022v3.xlsx'!Distr_Year,$A5,'ESI_Database_09_2019-DESKTOP-7GOBKDM 16.04.2022v3.xlsx'!Distr_Quarter,$B5,'ESI_Database_09_2019-DESKTOP-7GOBKDM 16.04.2022v3.xlsx'!Distr_Utility,C$2),IF(C4="Extra Large",SUMIFS('ESI_Database_09_2019-DESKTOP-7GOBKDM 16.04.2022v3.xlsx'!Msale_extra,'ESI_Database_09_2019-DESKTOP-7GOBKDM 16.04.2022v3.xlsx'!Distr_Year,$A5,'ESI_Database_09_2019-DESKTOP-7GOBKDM 16.04.2022v3.xlsx'!Distr_Quarter,$B5,'ESI_Database_09_2019-DESKTOP-7GOBKDM 16.04.2022v3.xlsx'!Distr_Utility,C$2),IF(C4="Street Lights",SUMIFS('ESI_Database_09_2019-DESKTOP-7GOBKDM 16.04.2022v3.xlsx'!Msale_street,'ESI_Database_09_2019-DESKTOP-7GOBKDM 16.04.2022v3.xlsx'!Distr_Year,$A5,'ESI_Database_09_2019-DESKTOP-7GOBKDM 16.04.2022v3.xlsx'!Distr_Quarter,$B5,'ESI_Database_09_2019-DESKTOP-7GOBKDM 16.04.2022v3.xlsx'!Distr_Utility,C$2),0))))))</t>
  </si>
  <si>
    <t>energy sales</t>
  </si>
  <si>
    <t>IF(C4="Domestic",SUMIFS('ESI_Database_09_2019-DESKTOP-7GOBKDM 16.04.2022v3.xlsx'!Distr_Cust_dome,'ESI_Database_09_2019-DESKTOP-7GOBKDM 16.04.2022v3.xlsx'!Distr_Year,$A5,'ESI_Database_09_2019-DESKTOP-7GOBKDM 16.04.2022v3.xlsx'!Distr_Quarter,$B5,'ESI_Database_09_2019-DESKTOP-7GOBKDM 16.04.2022v3.xlsx'!Distr_Utility,C$1),IF(C4="Commercial",SUMIFS('ESI_Database_09_2019-DESKTOP-7GOBKDM 16.04.2022v3.xlsx'!Distr_cust_comm,'ESI_Database_09_2019-DESKTOP-7GOBKDM 16.04.2022v3.xlsx'!Distr_Year,$A5,'ESI_Database_09_2019-DESKTOP-7GOBKDM 16.04.2022v3.xlsx'!Distr_Quarter,$B5,'ESI_Database_09_2019-DESKTOP-7GOBKDM 16.04.2022v3.xlsx'!Distr_Utility,C$1),IF(C4="Medium Industries",SUMIFS('ESI_Database_09_2019-DESKTOP-7GOBKDM 16.04.2022v3.xlsx'!Distr_cust_med,'ESI_Database_09_2019-DESKTOP-7GOBKDM 16.04.2022v3.xlsx'!Distr_Year,$A5,'ESI_Database_09_2019-DESKTOP-7GOBKDM 16.04.2022v3.xlsx'!Distr_Quarter,$B5,'ESI_Database_09_2019-DESKTOP-7GOBKDM 16.04.2022v3.xlsx'!Distr_Utility,C$1),IF(C4="Large Industries",SUMIFS('ESI_Database_09_2019-DESKTOP-7GOBKDM 16.04.2022v3.xlsx'!Distr_cust_Large,'ESI_Database_09_2019-DESKTOP-7GOBKDM 16.04.2022v3.xlsx'!Distr_Year,$A5,'ESI_Database_09_2019-DESKTOP-7GOBKDM 16.04.2022v3.xlsx'!Distr_Quarter,$B5,'ESI_Database_09_2019-DESKTOP-7GOBKDM 16.04.2022v3.xlsx'!Distr_Utility,C$1),IF(C4="Extra Large",SUMIFS('ESI_Database_09_2019-DESKTOP-7GOBKDM 16.04.2022v3.xlsx'!Distr_Cust_extra,'ESI_Database_09_2019-DESKTOP-7GOBKDM 16.04.2022v3.xlsx'!Distr_Year,$A5,'ESI_Database_09_2019-DESKTOP-7GOBKDM 16.04.2022v3.xlsx'!Distr_Quarter,$B5,'ESI_Database_09_2019-DESKTOP-7GOBKDM 16.04.2022v3.xlsx'!Distr_Utility,C$1),IF(C4="Street Lights",SUMIFS('ESI_Database_09_2019-DESKTOP-7GOBKDM 16.04.2022v3.xlsx'!Distr_cust_street,'ESI_Database_09_2019-DESKTOP-7GOBKDM 16.04.2022v3.xlsx'!Distr_Year,$A5,'ESI_Database_09_2019-DESKTOP-7GOBKDM 16.04.2022v3.xlsx'!Distr_Quarter,$B5,'ESI_Database_09_2019-DESKTOP-7GOBKDM 16.04.2022v3.xlsx'!Distr_Utility,C$1),0))))))</t>
  </si>
  <si>
    <t>IF(C$4="Staff Costs",SUMIFS('ESI_Database_09_2019-DESKTOP-7GOBKDM 16.04.2022v3.xlsx'!Memployee_cost,'ESI_Database_09_2019-DESKTOP-7GOBKDM 16.04.2022v3.xlsx'!Distr_Year,$A5,'ESI_Database_09_2019-DESKTOP-7GOBKDM 16.04.2022v3.xlsx'!Distr_Quarter,$B5,'ESI_Database_09_2019-DESKTOP-7GOBKDM 16.04.2022v3.xlsx'!Distr_Utility,C$2),IF(C$4="Repairs &amp; maintenance",SUMIFS('ESI_Database_09_2019-DESKTOP-7GOBKDM 16.04.2022v3.xlsx'!MRepairMant_Cost,'ESI_Database_09_2019-DESKTOP-7GOBKDM 16.04.2022v3.xlsx'!Distr_Year,$A5,'ESI_Database_09_2019-DESKTOP-7GOBKDM 16.04.2022v3.xlsx'!Distr_Quarter,$B5,'ESI_Database_09_2019-DESKTOP-7GOBKDM 16.04.2022v3.xlsx'!Distr_Utility,C$2),IF(C$4="Admin Expenses",SUMIFS('ESI_Database_09_2019-DESKTOP-7GOBKDM 16.04.2022v3.xlsx'!MAdmin_Cost,'ESI_Database_09_2019-DESKTOP-7GOBKDM 16.04.2022v3.xlsx'!Distr_Year,$A5,'ESI_Database_09_2019-DESKTOP-7GOBKDM 16.04.2022v3.xlsx'!Distr_Quarter,$B5,'ESI_Database_09_2019-DESKTOP-7GOBKDM 16.04.2022v3.xlsx'!Distr_Utility,C$2),IF(OR(C$4="Regulatory, Sales &amp; Other costs",C$4="Sales &amp; Other costs"),SUMIFS('ESI_Database_09_2019-DESKTOP-7GOBKDM 16.04.2022v3.xlsx'!MOther_Cost,'ESI_Database_09_2019-DESKTOP-7GOBKDM 16.04.2022v3.xlsx'!Distr_Year,$A5,'ESI_Database_09_2019-DESKTOP-7GOBKDM 16.04.2022v3.xlsx'!Distr_Quarter,$B5,'ESI_Database_09_2019-DESKTOP-7GOBKDM 16.04.2022v3.xlsx'!Distr_Utility,C$2),IF(C$4="Transport &amp; vehicles",SUMIFS('ESI_Database_09_2019-DESKTOP-7GOBKDM 16.04.2022v3.xlsx'!MTrans_Cost,'ESI_Database_09_2019-DESKTOP-7GOBKDM 16.04.2022v3.xlsx'!Distr_Year,$A5,'ESI_Database_09_2019-DESKTOP-7GOBKDM 16.04.2022v3.xlsx'!Distr_Quarter,$B5,'ESI_Database_09_2019-DESKTOP-7GOBKDM 16.04.2022v3.xlsx'!Distr_Utility,C$2),0)))))</t>
  </si>
  <si>
    <t>O*M</t>
  </si>
  <si>
    <t>SUM(IF('[ESI_Database_09_2019-DESKTOP-7GOBKDM 16.04.2022v3.xlsx]Distribution'!$A$2:$A$537=$A5,IF('[ESI_Database_09_2019-DESKTOP-7GOBKDM 16.04.2022v3.xlsx]Distribution'!$B$2:$B$537=$B5,IF('[ESI_Database_09_2019-DESKTOP-7GOBKDM 16.04.2022v3.xlsx]Distribution'!$G$2:$G$537=C$2,IF('[ESI_Database_09_2019-DESKTOP-7GOBKDM 16.04.2022v3.xlsx]Distribution'!$AN$1:$BX$1=C$3,'[ESI_Database_09_2019-DESKTOP-7GOBKDM 16.04.2022v3.xlsx]Distribution'!$AN$2:$BX$537)))))</t>
  </si>
  <si>
    <t>TX</t>
  </si>
  <si>
    <t>IF(C$4="Street lights",SUMIFS('ESI_Database_09_2019-DESKTOP-7GOBKDM 16.04.2022v3.xlsx'!Distr_Lights,'ESI_Database_09_2019-DESKTOP-7GOBKDM 16.04.2022v3.xlsx'!Distr_Year,$A5,'ESI_Database_09_2019-DESKTOP-7GOBKDM 16.04.2022v3.xlsx'!Distr_Quarter,$B5,'ESI_Database_09_2019-DESKTOP-7GOBKDM 16.04.2022v3.xlsx'!Distr_Utility,C$3),IF(C$4="LV",SUMIFS('ESI_Database_09_2019-DESKTOP-7GOBKDM 16.04.2022v3.xlsx'!Distr_LV,'ESI_Database_09_2019-DESKTOP-7GOBKDM 16.04.2022v3.xlsx'!Distr_Year,$A5,'ESI_Database_09_2019-DESKTOP-7GOBKDM 16.04.2022v3.xlsx'!Distr_Quarter,$B5,'ESI_Database_09_2019-DESKTOP-7GOBKDM 16.04.2022v3.xlsx'!Distr_Utility,C$3),IF(C$4="11 kv",SUMIFS('ESI_Database_09_2019-DESKTOP-7GOBKDM 16.04.2022v3.xlsx'!Distr_11KV,'ESI_Database_09_2019-DESKTOP-7GOBKDM 16.04.2022v3.xlsx'!Distr_Year,$A5,'ESI_Database_09_2019-DESKTOP-7GOBKDM 16.04.2022v3.xlsx'!Distr_Quarter,$B5,'ESI_Database_09_2019-DESKTOP-7GOBKDM 16.04.2022v3.xlsx'!Distr_Utility,C$3),IF(C$4="33 kv",SUMIFS('ESI_Database_09_2019-DESKTOP-7GOBKDM 16.04.2022v3.xlsx'!Distr_33KV,'ESI_Database_09_2019-DESKTOP-7GOBKDM 16.04.2022v3.xlsx'!Distr_Year,$A5,'ESI_Database_09_2019-DESKTOP-7GOBKDM 16.04.2022v3.xlsx'!Distr_Quarter,$B5,'ESI_Database_09_2019-DESKTOP-7GOBKDM 16.04.2022v3.xlsx'!Distr_Utility,C$3),0))))</t>
  </si>
  <si>
    <t>Network</t>
  </si>
  <si>
    <t>2022Q2</t>
  </si>
  <si>
    <t>2022Q2D1</t>
  </si>
  <si>
    <t>2022Q2D2</t>
  </si>
  <si>
    <t>2022Q2D3</t>
  </si>
  <si>
    <t>2022Q2D4</t>
  </si>
  <si>
    <t>2022Q2D5</t>
  </si>
  <si>
    <t>2022Q2D6</t>
  </si>
  <si>
    <t>2022Q2D7</t>
  </si>
  <si>
    <t>2022Q2D8</t>
  </si>
  <si>
    <t>2022Q2D10</t>
  </si>
  <si>
    <t>2022Q2D11</t>
  </si>
  <si>
    <t>Growth in network includes two new lines built by REA (Nakasongola and Kasiso Luwero, applied to ERA to run the lines)</t>
  </si>
  <si>
    <t>2022Q2D12</t>
  </si>
  <si>
    <t>2022Q2D9</t>
  </si>
  <si>
    <t>2022Q2D14</t>
  </si>
  <si>
    <t>315kVA</t>
  </si>
  <si>
    <t>Streetlighting</t>
  </si>
  <si>
    <t>250kVA</t>
  </si>
  <si>
    <t>200KVA</t>
  </si>
  <si>
    <t>Source: ERA ESI database</t>
  </si>
  <si>
    <t xml:space="preserve">Before utility commenced operations </t>
  </si>
  <si>
    <t>PEAK</t>
  </si>
  <si>
    <t>SHOULDER</t>
  </si>
  <si>
    <t>OFF-PEAK</t>
  </si>
  <si>
    <t>PERIOD</t>
  </si>
  <si>
    <t>NWST (Kibaale-Kyenjojo (NWST)</t>
  </si>
  <si>
    <t xml:space="preserve">Expatriates </t>
  </si>
  <si>
    <t>Reported under sercive territories</t>
  </si>
  <si>
    <t>Before utility commenced operations</t>
  </si>
  <si>
    <t>SST  (Masaka-Rakai-Ntungamo Concession)</t>
  </si>
  <si>
    <t>SWST  (Rukungiri-Kanungu Concession)</t>
  </si>
  <si>
    <t>NWST (Kibaale-Kagadi-kyenjojo Concession)</t>
  </si>
  <si>
    <t>YEAR</t>
  </si>
  <si>
    <t>QUARTER</t>
  </si>
  <si>
    <t>Category not applicable</t>
  </si>
  <si>
    <t>Category Not applicable</t>
  </si>
  <si>
    <t>Before concession commenced</t>
  </si>
  <si>
    <t>Street Lighting</t>
  </si>
  <si>
    <t>Before UEDCL Takeover</t>
  </si>
  <si>
    <t>RWENZORI SERVICE TERRITORY***</t>
  </si>
  <si>
    <t>NST***</t>
  </si>
  <si>
    <t>RST***</t>
  </si>
  <si>
    <t>CST***</t>
  </si>
  <si>
    <t>UEDCL-NST***</t>
  </si>
  <si>
    <t>RST*** (BECS)</t>
  </si>
  <si>
    <t>CST (KRECS)</t>
  </si>
  <si>
    <t>CST***(KRECS)</t>
  </si>
  <si>
    <t>KABALEGA HYDROMAX**</t>
  </si>
  <si>
    <t>Transition from Distribution Utility to UEDCL Territory</t>
  </si>
  <si>
    <t>Calendar Year</t>
  </si>
  <si>
    <t>Energy Purchased</t>
  </si>
  <si>
    <t>Energy Sales</t>
  </si>
  <si>
    <t>Category</t>
  </si>
  <si>
    <t>Length</t>
  </si>
  <si>
    <t>Energy Purchases by Utility (MWh)</t>
  </si>
  <si>
    <t>Energy Sales by Utility (MWh)</t>
  </si>
  <si>
    <t>Energy Losses by Utility (%age)</t>
  </si>
  <si>
    <t>Energy Purchases (MWh)</t>
  </si>
  <si>
    <t>Energy Sales (MWh)</t>
  </si>
  <si>
    <t>Energy Losses (%age)</t>
  </si>
  <si>
    <t>Total Customer Numbers</t>
  </si>
  <si>
    <t>Total Network Length</t>
  </si>
  <si>
    <t>Customer Numbers by Utility</t>
  </si>
  <si>
    <t>Network Length (Kms) by Utility</t>
  </si>
  <si>
    <t>Customer Numbers by Category</t>
  </si>
  <si>
    <t>Network Length (Kms) by category</t>
  </si>
  <si>
    <t>KALANGALA INFRASTRUCTURE SERVICES</t>
  </si>
  <si>
    <t>KIS</t>
  </si>
  <si>
    <t>Select the Reporting Period of Choice here</t>
  </si>
  <si>
    <t>WESTNILE RURAL ELECTRIFICATION COMPANY*</t>
  </si>
  <si>
    <t>KALANGALA INFRASTRUCTURE SERVICES*</t>
  </si>
  <si>
    <t>KABALEGA</t>
  </si>
  <si>
    <t>5kVA</t>
  </si>
  <si>
    <t>6kVA</t>
  </si>
  <si>
    <t>10kVA</t>
  </si>
  <si>
    <t>15kVA</t>
  </si>
  <si>
    <t>16kVA</t>
  </si>
  <si>
    <t>25kVA</t>
  </si>
  <si>
    <t>50kVA</t>
  </si>
  <si>
    <t>63kVA</t>
  </si>
  <si>
    <t>100kVA</t>
  </si>
  <si>
    <t>150kVA</t>
  </si>
  <si>
    <t>160kVA</t>
  </si>
  <si>
    <t>200kVA</t>
  </si>
  <si>
    <t>300kVA</t>
  </si>
  <si>
    <t>400kVA</t>
  </si>
  <si>
    <t>500kVA</t>
  </si>
  <si>
    <t>600kVA</t>
  </si>
  <si>
    <t>630kVA</t>
  </si>
  <si>
    <t>750kVA</t>
  </si>
  <si>
    <t>800kVA</t>
  </si>
  <si>
    <t>1000kVA and Above</t>
  </si>
  <si>
    <t>500kVA and Above</t>
  </si>
  <si>
    <t>Above 315kVA</t>
  </si>
  <si>
    <t>Above315kVA</t>
  </si>
  <si>
    <t>315KVA</t>
  </si>
  <si>
    <t>137kVA</t>
  </si>
  <si>
    <t>Above 1000kVA</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</si>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</sst>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 #,##0.00_);_(* \(#,##0.00\);_(* &quot;-&quot;??_);_(@_)"/>
    <numFmt numFmtId="165" formatCode="_(* #,##0_);_(* \(#,##0\);_(* &quot;-&quot;??_);_(@_)"/>
    <numFmt numFmtId="166" formatCode="#,##0.000"/>
    <numFmt numFmtId="167" formatCode="_-* #,##0_-;\-* #,##0_-;_-* &quot;-&quot;??_-;_-@_-"/>
    <numFmt numFmtId="168" formatCode="_(* #,##0.0_);_(* \(#,##0.0\);_(* &quot;-&quot;??_);_(@_)"/>
    <numFmt numFmtId="169" formatCode="0.0"/>
    <numFmt numFmtId="170" formatCode="_-* #,##0.0_-;\-* #,##0.0_-;_-* &quot;-&quot;??_-;_-@_-"/>
    <numFmt numFmtId="171" formatCode="0.0%"/>
    <numFmt numFmtId="172" formatCode="_-* #,##0.000_-;\-* #,##0.000_-;_-* &quot;-&quot;??_-;_-@_-"/>
  </numFmts>
  <fonts count="51">
    <font>
      <sz val="11"/>
      <color theme="1"/>
      <name val="Calibri"/>
      <family val="2"/>
      <scheme val="minor"/>
    </font>
    <font>
      <sz val="10"/>
      <name val="Arial"/>
      <family val="2"/>
    </font>
    <font>
      <sz val="11"/>
      <color theme="1"/>
      <name val="Calibri"/>
      <family val="2"/>
      <scheme val="minor"/>
    </font>
    <font>
      <sz val="10"/>
      <color indexed="8"/>
      <name val="Helvetica Condensed"/>
      <family val="2"/>
    </font>
    <font>
      <b/>
      <sz val="11"/>
      <color theme="1"/>
      <name val="Calibri"/>
      <family val="2"/>
      <scheme val="minor"/>
    </font>
    <font>
      <sz val="10"/>
      <name val="Arial"/>
      <family val="2"/>
    </font>
    <font>
      <sz val="8"/>
      <name val="Verdana"/>
      <family val="2"/>
    </font>
    <font>
      <b/>
      <sz val="11"/>
      <name val="Calibri"/>
      <family val="2"/>
      <scheme val="minor"/>
    </font>
    <font>
      <sz val="11"/>
      <color indexed="8"/>
      <name val="Calibri"/>
      <family val="2"/>
      <scheme val="minor"/>
    </font>
    <font>
      <sz val="10"/>
      <color indexed="8"/>
      <name val="Calibri"/>
      <family val="2"/>
      <scheme val="minor"/>
    </font>
    <font>
      <b/>
      <sz val="10"/>
      <name val="Calibri"/>
      <family val="2"/>
      <scheme val="minor"/>
    </font>
    <font>
      <sz val="10"/>
      <name val="Calibri"/>
      <family val="2"/>
      <scheme val="minor"/>
    </font>
    <font>
      <sz val="10"/>
      <color theme="1"/>
      <name val="Calibri"/>
      <family val="2"/>
      <scheme val="minor"/>
    </font>
    <font>
      <sz val="10"/>
      <name val="Arial"/>
      <family val="2"/>
    </font>
    <font>
      <sz val="11"/>
      <name val="Calibri"/>
      <family val="2"/>
      <scheme val="minor"/>
    </font>
    <font>
      <sz val="9"/>
      <color indexed="81"/>
      <name val="Tahoma"/>
      <family val="2"/>
    </font>
    <font>
      <b/>
      <sz val="9"/>
      <color indexed="81"/>
      <name val="Tahoma"/>
      <family val="2"/>
    </font>
    <font>
      <sz val="12.5"/>
      <color indexed="8"/>
      <name val="Candara"/>
      <family val="2"/>
    </font>
    <font>
      <sz val="12.5"/>
      <color theme="1"/>
      <name val="Candara"/>
      <family val="2"/>
    </font>
    <font>
      <b/>
      <sz val="10"/>
      <name val="Arial"/>
      <family val="2"/>
    </font>
    <font>
      <sz val="11"/>
      <color rgb="FFFF0000"/>
      <name val="Calibri"/>
      <family val="2"/>
      <scheme val="minor"/>
    </font>
    <font>
      <sz val="11"/>
      <color theme="0" tint="-0.34998626667073579"/>
      <name val="Calibri"/>
      <family val="2"/>
      <scheme val="minor"/>
    </font>
    <font>
      <b/>
      <i/>
      <sz val="11"/>
      <color theme="1"/>
      <name val="Calibri"/>
      <family val="2"/>
      <scheme val="minor"/>
    </font>
    <font>
      <sz val="11"/>
      <color theme="1"/>
      <name val="Book Antiqua"/>
      <family val="1"/>
    </font>
    <font>
      <sz val="15"/>
      <color theme="1"/>
      <name val="Calibri"/>
      <family val="2"/>
      <scheme val="minor"/>
    </font>
    <font>
      <sz val="10"/>
      <name val="Century Gothic"/>
      <family val="2"/>
    </font>
    <font>
      <sz val="12.5"/>
      <color indexed="8"/>
      <name val="Century Gothic"/>
      <family val="2"/>
    </font>
    <font>
      <sz val="10"/>
      <color indexed="8"/>
      <name val="Century Gothic"/>
      <family val="2"/>
    </font>
    <font>
      <sz val="10"/>
      <color theme="1"/>
      <name val="Centaur"/>
      <family val="1"/>
    </font>
    <font>
      <sz val="9"/>
      <name val="Century Gothic"/>
      <family val="2"/>
    </font>
    <font>
      <b/>
      <sz val="9"/>
      <name val="Century Gothic"/>
      <family val="2"/>
    </font>
    <font>
      <sz val="9"/>
      <color theme="1"/>
      <name val="Century Gothic"/>
      <family val="2"/>
    </font>
    <font>
      <b/>
      <sz val="10"/>
      <color indexed="8"/>
      <name val="Helvetica Condensed"/>
      <family val="2"/>
    </font>
    <font>
      <b/>
      <i/>
      <sz val="11"/>
      <color rgb="FFFF0000"/>
      <name val="Calibri"/>
      <family val="2"/>
      <scheme val="minor"/>
    </font>
    <font>
      <sz val="12"/>
      <color indexed="8"/>
      <name val="Century Gothic"/>
      <family val="2"/>
    </font>
    <font>
      <b/>
      <sz val="12"/>
      <name val="Century Gothic"/>
      <family val="2"/>
    </font>
    <font>
      <b/>
      <u/>
      <sz val="12"/>
      <name val="Century Gothic"/>
      <family val="2"/>
    </font>
    <font>
      <b/>
      <sz val="12"/>
      <color theme="1"/>
      <name val="Candara"/>
      <family val="2"/>
    </font>
    <font>
      <sz val="12"/>
      <color theme="1"/>
      <name val="Candara"/>
      <family val="2"/>
    </font>
    <font>
      <sz val="12"/>
      <color rgb="FF000000"/>
      <name val="Candara"/>
      <family val="2"/>
    </font>
    <font>
      <sz val="12"/>
      <name val="Candara"/>
      <family val="2"/>
    </font>
    <font>
      <b/>
      <sz val="12"/>
      <name val="Candara"/>
      <family val="2"/>
    </font>
    <font>
      <sz val="12"/>
      <color indexed="8"/>
      <name val="Candara"/>
      <family val="2"/>
    </font>
    <font>
      <b/>
      <sz val="12"/>
      <color indexed="8"/>
      <name val="Candara"/>
      <family val="2"/>
    </font>
    <font>
      <b/>
      <sz val="12"/>
      <color rgb="FF000000"/>
      <name val="Candara"/>
      <family val="2"/>
    </font>
    <font>
      <b/>
      <sz val="10"/>
      <color theme="1"/>
      <name val="Centaur"/>
      <family val="1"/>
    </font>
    <font>
      <b/>
      <sz val="12.5"/>
      <color indexed="8"/>
      <name val="Candara"/>
      <family val="2"/>
    </font>
    <font>
      <sz val="10"/>
      <color theme="1"/>
      <name val="Candara"/>
      <family val="2"/>
    </font>
    <font>
      <b/>
      <sz val="10"/>
      <color theme="1"/>
      <name val="Candara"/>
      <family val="2"/>
    </font>
    <font>
      <b/>
      <sz val="14"/>
      <color theme="3" tint="-0.499984740745262"/>
      <name val="Candara"/>
      <family val="2"/>
    </font>
    <font>
      <b/>
      <sz val="13.5"/>
      <color theme="1"/>
      <name val="Candara"/>
      <family val="2"/>
    </font>
  </fonts>
  <fills count="34">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FFFF00"/>
        <bgColor indexed="64"/>
      </patternFill>
    </fill>
    <fill>
      <patternFill patternType="solid">
        <fgColor theme="8"/>
        <bgColor indexed="64"/>
      </patternFill>
    </fill>
    <fill>
      <patternFill patternType="solid">
        <fgColor theme="6" tint="0.79998168889431442"/>
        <bgColor indexed="64"/>
      </patternFill>
    </fill>
    <fill>
      <patternFill patternType="solid">
        <fgColor indexed="42"/>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4" tint="0.79998168889431442"/>
        <bgColor theme="4" tint="0.79998168889431442"/>
      </patternFill>
    </fill>
    <fill>
      <patternFill patternType="solid">
        <fgColor theme="3"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4"/>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rgb="FFCCC0DA"/>
        <bgColor rgb="FF000000"/>
      </patternFill>
    </fill>
    <fill>
      <patternFill patternType="solid">
        <fgColor rgb="FFDDD9C4"/>
        <bgColor rgb="FF000000"/>
      </patternFill>
    </fill>
    <fill>
      <patternFill patternType="solid">
        <fgColor theme="2" tint="-9.9978637043366805E-2"/>
        <bgColor indexed="64"/>
      </patternFill>
    </fill>
    <fill>
      <patternFill patternType="solid">
        <fgColor theme="2" tint="-9.9978637043366805E-2"/>
        <bgColor rgb="FF000000"/>
      </patternFill>
    </fill>
    <fill>
      <patternFill patternType="solid">
        <fgColor theme="7" tint="0.59999389629810485"/>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6" tint="0.59999389629810485"/>
        <bgColor rgb="FF000000"/>
      </patternFill>
    </fill>
    <fill>
      <patternFill patternType="solid">
        <fgColor theme="0" tint="-4.9989318521683403E-2"/>
        <bgColor indexed="64"/>
      </patternFill>
    </fill>
    <fill>
      <patternFill patternType="solid">
        <fgColor theme="0"/>
        <bgColor rgb="FF000000"/>
      </patternFill>
    </fill>
    <fill>
      <patternFill patternType="solid">
        <fgColor theme="8" tint="0.79998168889431442"/>
        <bgColor rgb="FF000000"/>
      </patternFill>
    </fill>
    <fill>
      <patternFill patternType="solid">
        <fgColor rgb="FFFFFFCC"/>
        <bgColor indexed="64"/>
      </patternFill>
    </fill>
    <fill>
      <patternFill patternType="solid">
        <fgColor rgb="FFFFFF99"/>
        <bgColor indexed="64"/>
      </patternFill>
    </fill>
    <fill>
      <patternFill patternType="solid">
        <fgColor theme="9" tint="0.79998168889431442"/>
        <bgColor indexed="64"/>
      </patternFill>
    </fill>
  </fills>
  <borders count="12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double">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double">
        <color indexed="64"/>
      </left>
      <right/>
      <top/>
      <bottom/>
      <diagonal/>
    </border>
    <border>
      <left style="medium">
        <color indexed="64"/>
      </left>
      <right style="medium">
        <color indexed="64"/>
      </right>
      <top style="double">
        <color theme="9"/>
      </top>
      <bottom style="thin">
        <color indexed="64"/>
      </bottom>
      <diagonal/>
    </border>
    <border>
      <left style="medium">
        <color theme="5"/>
      </left>
      <right style="double">
        <color theme="4"/>
      </right>
      <top style="medium">
        <color theme="5"/>
      </top>
      <bottom style="medium">
        <color theme="5"/>
      </bottom>
      <diagonal/>
    </border>
    <border>
      <left style="double">
        <color theme="4"/>
      </left>
      <right style="double">
        <color theme="4"/>
      </right>
      <top style="double">
        <color theme="4"/>
      </top>
      <bottom style="double">
        <color theme="4"/>
      </bottom>
      <diagonal/>
    </border>
    <border>
      <left style="double">
        <color auto="1"/>
      </left>
      <right/>
      <top style="double">
        <color auto="1"/>
      </top>
      <bottom style="double">
        <color auto="1"/>
      </bottom>
      <diagonal/>
    </border>
    <border>
      <left/>
      <right/>
      <top style="double">
        <color auto="1"/>
      </top>
      <bottom style="double">
        <color auto="1"/>
      </bottom>
      <diagonal/>
    </border>
    <border>
      <left style="thin">
        <color indexed="64"/>
      </left>
      <right style="thin">
        <color indexed="64"/>
      </right>
      <top style="thick">
        <color indexed="64"/>
      </top>
      <bottom/>
      <diagonal/>
    </border>
    <border>
      <left style="thick">
        <color indexed="64"/>
      </left>
      <right style="medium">
        <color indexed="64"/>
      </right>
      <top style="thin">
        <color indexed="64"/>
      </top>
      <bottom style="thin">
        <color indexed="64"/>
      </bottom>
      <diagonal/>
    </border>
    <border>
      <left style="medium">
        <color indexed="64"/>
      </left>
      <right style="thick">
        <color indexed="64"/>
      </right>
      <top style="thin">
        <color indexed="64"/>
      </top>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bottom style="thin">
        <color indexed="64"/>
      </bottom>
      <diagonal/>
    </border>
    <border>
      <left style="thick">
        <color indexed="64"/>
      </left>
      <right style="medium">
        <color indexed="64"/>
      </right>
      <top style="thin">
        <color indexed="64"/>
      </top>
      <bottom/>
      <diagonal/>
    </border>
    <border>
      <left style="medium">
        <color indexed="64"/>
      </left>
      <right style="thick">
        <color indexed="64"/>
      </right>
      <top style="double">
        <color theme="9"/>
      </top>
      <bottom style="thin">
        <color indexed="64"/>
      </bottom>
      <diagonal/>
    </border>
    <border>
      <left style="thick">
        <color indexed="64"/>
      </left>
      <right style="medium">
        <color indexed="64"/>
      </right>
      <top style="thin">
        <color indexed="64"/>
      </top>
      <bottom style="thick">
        <color indexed="64"/>
      </bottom>
      <diagonal/>
    </border>
    <border>
      <left style="medium">
        <color indexed="64"/>
      </left>
      <right style="medium">
        <color indexed="64"/>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ck">
        <color indexed="64"/>
      </left>
      <right style="medium">
        <color indexed="64"/>
      </right>
      <top style="double">
        <color theme="9"/>
      </top>
      <bottom style="thin">
        <color indexed="64"/>
      </bottom>
      <diagonal/>
    </border>
    <border>
      <left style="medium">
        <color indexed="64"/>
      </left>
      <right style="medium">
        <color indexed="64"/>
      </right>
      <top/>
      <bottom style="thick">
        <color indexed="64"/>
      </bottom>
      <diagonal/>
    </border>
    <border>
      <left style="medium">
        <color indexed="64"/>
      </left>
      <right style="thick">
        <color indexed="64"/>
      </right>
      <top style="thick">
        <color indexed="64"/>
      </top>
      <bottom style="medium">
        <color indexed="64"/>
      </bottom>
      <diagonal/>
    </border>
    <border>
      <left style="medium">
        <color indexed="64"/>
      </left>
      <right style="thick">
        <color indexed="64"/>
      </right>
      <top/>
      <bottom style="thick">
        <color indexed="64"/>
      </bottom>
      <diagonal/>
    </border>
    <border>
      <left style="medium">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ck">
        <color indexed="64"/>
      </left>
      <right style="medium">
        <color indexed="64"/>
      </right>
      <top style="double">
        <color theme="9" tint="-0.24994659260841701"/>
      </top>
      <bottom style="thin">
        <color indexed="64"/>
      </bottom>
      <diagonal/>
    </border>
    <border>
      <left style="medium">
        <color indexed="64"/>
      </left>
      <right style="medium">
        <color indexed="64"/>
      </right>
      <top style="double">
        <color theme="9" tint="-0.24994659260841701"/>
      </top>
      <bottom style="thin">
        <color indexed="64"/>
      </bottom>
      <diagonal/>
    </border>
    <border>
      <left style="medium">
        <color indexed="64"/>
      </left>
      <right style="thick">
        <color indexed="64"/>
      </right>
      <top style="double">
        <color theme="9" tint="-0.24994659260841701"/>
      </top>
      <bottom style="thin">
        <color indexed="64"/>
      </bottom>
      <diagonal/>
    </border>
    <border>
      <left style="medium">
        <color indexed="64"/>
      </left>
      <right/>
      <top style="double">
        <color theme="9" tint="-0.24994659260841701"/>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style="double">
        <color theme="9" tint="-0.24994659260841701"/>
      </top>
      <bottom style="thin">
        <color indexed="64"/>
      </bottom>
      <diagonal/>
    </border>
    <border>
      <left style="medium">
        <color indexed="64"/>
      </left>
      <right style="medium">
        <color indexed="64"/>
      </right>
      <top style="thin">
        <color indexed="64"/>
      </top>
      <bottom style="double">
        <color theme="9" tint="-0.24994659260841701"/>
      </bottom>
      <diagonal/>
    </border>
    <border>
      <left style="medium">
        <color auto="1"/>
      </left>
      <right style="thick">
        <color auto="1"/>
      </right>
      <top/>
      <bottom/>
      <diagonal/>
    </border>
    <border>
      <left style="medium">
        <color indexed="64"/>
      </left>
      <right style="thick">
        <color auto="1"/>
      </right>
      <top style="thin">
        <color indexed="64"/>
      </top>
      <bottom style="double">
        <color theme="9" tint="-0.24994659260841701"/>
      </bottom>
      <diagonal/>
    </border>
    <border>
      <left style="thick">
        <color indexed="64"/>
      </left>
      <right style="medium">
        <color indexed="64"/>
      </right>
      <top/>
      <bottom/>
      <diagonal/>
    </border>
    <border>
      <left style="thick">
        <color indexed="64"/>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theme="9" tint="-0.24994659260841701"/>
      </top>
      <bottom style="thin">
        <color indexed="64"/>
      </bottom>
      <diagonal/>
    </border>
    <border>
      <left style="thin">
        <color indexed="64"/>
      </left>
      <right style="thin">
        <color indexed="64"/>
      </right>
      <top style="double">
        <color theme="9" tint="-0.24994659260841701"/>
      </top>
      <bottom style="thin">
        <color indexed="64"/>
      </bottom>
      <diagonal/>
    </border>
    <border>
      <left style="thin">
        <color indexed="64"/>
      </left>
      <right style="medium">
        <color indexed="64"/>
      </right>
      <top style="double">
        <color theme="9" tint="-0.24994659260841701"/>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style="medium">
        <color indexed="64"/>
      </left>
      <right style="thin">
        <color indexed="64"/>
      </right>
      <top style="thick">
        <color indexed="64"/>
      </top>
      <bottom/>
      <diagonal/>
    </border>
    <border>
      <left style="medium">
        <color indexed="64"/>
      </left>
      <right style="thin">
        <color indexed="64"/>
      </right>
      <top/>
      <bottom/>
      <diagonal/>
    </border>
    <border>
      <left style="thick">
        <color indexed="64"/>
      </left>
      <right/>
      <top style="thick">
        <color indexed="64"/>
      </top>
      <bottom/>
      <diagonal/>
    </border>
    <border>
      <left/>
      <right/>
      <top style="thick">
        <color indexed="64"/>
      </top>
      <bottom/>
      <diagonal/>
    </border>
    <border>
      <left/>
      <right style="thin">
        <color indexed="64"/>
      </right>
      <top style="double">
        <color theme="9" tint="-0.24994659260841701"/>
      </top>
      <bottom style="thin">
        <color indexed="64"/>
      </bottom>
      <diagonal/>
    </border>
    <border>
      <left style="thin">
        <color indexed="64"/>
      </left>
      <right/>
      <top style="double">
        <color theme="9" tint="-0.24994659260841701"/>
      </top>
      <bottom style="thin">
        <color indexed="64"/>
      </bottom>
      <diagonal/>
    </border>
    <border>
      <left style="medium">
        <color indexed="64"/>
      </left>
      <right/>
      <top style="thick">
        <color indexed="64"/>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ck">
        <color indexed="64"/>
      </left>
      <right style="medium">
        <color indexed="64"/>
      </right>
      <top style="thick">
        <color indexed="64"/>
      </top>
      <bottom/>
      <diagonal/>
    </border>
    <border>
      <left style="thick">
        <color indexed="64"/>
      </left>
      <right/>
      <top/>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right style="thick">
        <color indexed="64"/>
      </right>
      <top style="thick">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right style="thick">
        <color indexed="64"/>
      </right>
      <top style="thick">
        <color indexed="64"/>
      </top>
      <bottom style="thick">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ck">
        <color indexed="64"/>
      </bottom>
      <diagonal/>
    </border>
    <border>
      <left style="medium">
        <color indexed="64"/>
      </left>
      <right style="medium">
        <color indexed="64"/>
      </right>
      <top style="thick">
        <color indexed="64"/>
      </top>
      <bottom/>
      <diagonal/>
    </border>
    <border>
      <left style="thin">
        <color indexed="64"/>
      </left>
      <right/>
      <top style="medium">
        <color indexed="64"/>
      </top>
      <bottom style="medium">
        <color indexed="64"/>
      </bottom>
      <diagonal/>
    </border>
    <border>
      <left/>
      <right/>
      <top style="double">
        <color theme="9" tint="-0.24994659260841701"/>
      </top>
      <bottom style="thin">
        <color indexed="64"/>
      </bottom>
      <diagonal/>
    </border>
    <border>
      <left/>
      <right/>
      <top style="thin">
        <color indexed="64"/>
      </top>
      <bottom style="medium">
        <color indexed="64"/>
      </bottom>
      <diagonal/>
    </border>
  </borders>
  <cellStyleXfs count="63">
    <xf numFmtId="0" fontId="0" fillId="0" borderId="0"/>
    <xf numFmtId="0" fontId="1" fillId="0" borderId="0"/>
    <xf numFmtId="164" fontId="1" fillId="0" borderId="0" applyFont="0" applyFill="0" applyBorder="0" applyAlignment="0" applyProtection="0"/>
    <xf numFmtId="164" fontId="2" fillId="0" borderId="0" applyFont="0" applyFill="0" applyBorder="0" applyAlignment="0" applyProtection="0"/>
    <xf numFmtId="0" fontId="1" fillId="0" borderId="0">
      <alignment wrapText="1"/>
    </xf>
    <xf numFmtId="0" fontId="2" fillId="0" borderId="0"/>
    <xf numFmtId="164" fontId="1"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 fillId="0" borderId="0"/>
    <xf numFmtId="9" fontId="1" fillId="0" borderId="0" applyFont="0" applyFill="0" applyBorder="0" applyAlignment="0" applyProtection="0"/>
    <xf numFmtId="0" fontId="5" fillId="0" borderId="0"/>
    <xf numFmtId="0" fontId="2" fillId="0" borderId="0"/>
    <xf numFmtId="0" fontId="13" fillId="0" borderId="0">
      <alignment wrapText="1"/>
    </xf>
    <xf numFmtId="0" fontId="1" fillId="0" borderId="0">
      <alignment wrapText="1"/>
    </xf>
    <xf numFmtId="164" fontId="1" fillId="0" borderId="0" applyFont="0" applyFill="0" applyBorder="0" applyAlignment="0" applyProtection="0">
      <alignment wrapText="1"/>
    </xf>
    <xf numFmtId="43"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41" fontId="2" fillId="0" borderId="0" applyFont="0" applyFill="0" applyBorder="0" applyAlignment="0" applyProtection="0"/>
    <xf numFmtId="0" fontId="2" fillId="0" borderId="0"/>
    <xf numFmtId="0" fontId="1" fillId="0" borderId="0"/>
  </cellStyleXfs>
  <cellXfs count="1260">
    <xf numFmtId="0" fontId="0" fillId="0" borderId="0" xfId="0"/>
    <xf numFmtId="0" fontId="3" fillId="0" borderId="0" xfId="0" applyFont="1"/>
    <xf numFmtId="0" fontId="3" fillId="0" borderId="0" xfId="0" applyFont="1" applyAlignment="1">
      <alignment horizontal="center" vertical="center" wrapText="1"/>
    </xf>
    <xf numFmtId="0" fontId="3" fillId="0" borderId="0" xfId="0" applyFont="1" applyAlignment="1">
      <alignment wrapText="1"/>
    </xf>
    <xf numFmtId="0" fontId="8" fillId="0" borderId="0" xfId="0" applyFont="1" applyAlignment="1">
      <alignment horizontal="center"/>
    </xf>
    <xf numFmtId="0" fontId="8" fillId="0" borderId="0" xfId="0" applyFont="1" applyAlignment="1">
      <alignment wrapText="1"/>
    </xf>
    <xf numFmtId="0" fontId="8" fillId="0" borderId="0" xfId="0" applyFont="1"/>
    <xf numFmtId="0" fontId="8" fillId="0" borderId="0" xfId="0" applyFont="1" applyFill="1"/>
    <xf numFmtId="0" fontId="3" fillId="0" borderId="0" xfId="0" applyFont="1" applyAlignment="1">
      <alignment horizontal="right" wrapText="1"/>
    </xf>
    <xf numFmtId="0" fontId="9" fillId="0" borderId="0" xfId="0" applyFont="1"/>
    <xf numFmtId="0" fontId="8" fillId="0" borderId="0" xfId="0" applyFont="1" applyAlignment="1">
      <alignment horizontal="center" vertical="center"/>
    </xf>
    <xf numFmtId="0" fontId="9" fillId="0" borderId="0" xfId="0" applyFont="1" applyAlignment="1">
      <alignment horizontal="center"/>
    </xf>
    <xf numFmtId="165" fontId="10" fillId="0" borderId="0" xfId="3" applyNumberFormat="1" applyFont="1" applyFill="1" applyBorder="1" applyAlignment="1">
      <alignment horizontal="center" vertical="center" wrapText="1"/>
    </xf>
    <xf numFmtId="0" fontId="8" fillId="0" borderId="0" xfId="0" applyFont="1" applyBorder="1" applyAlignment="1">
      <alignment horizontal="center" vertical="center"/>
    </xf>
    <xf numFmtId="0" fontId="0" fillId="0" borderId="0" xfId="0" applyProtection="1">
      <protection hidden="1"/>
    </xf>
    <xf numFmtId="0" fontId="9" fillId="0" borderId="6" xfId="0" applyFont="1" applyBorder="1" applyAlignment="1">
      <alignment vertical="center"/>
    </xf>
    <xf numFmtId="0" fontId="17" fillId="0" borderId="0" xfId="0" applyFont="1"/>
    <xf numFmtId="0" fontId="17" fillId="0" borderId="0" xfId="0" applyFont="1" applyAlignment="1">
      <alignment horizontal="center" vertical="center"/>
    </xf>
    <xf numFmtId="0" fontId="18" fillId="0" borderId="0" xfId="0" applyFont="1"/>
    <xf numFmtId="0" fontId="17" fillId="0" borderId="0" xfId="0" applyFont="1" applyAlignment="1">
      <alignment horizontal="center" wrapText="1"/>
    </xf>
    <xf numFmtId="0" fontId="17" fillId="0" borderId="0" xfId="0" applyFont="1" applyAlignment="1">
      <alignment horizontal="center"/>
    </xf>
    <xf numFmtId="0" fontId="17" fillId="0" borderId="0" xfId="0" applyFont="1" applyAlignment="1">
      <alignment horizontal="left" vertical="center"/>
    </xf>
    <xf numFmtId="165" fontId="17" fillId="0" borderId="0" xfId="0" applyNumberFormat="1" applyFont="1"/>
    <xf numFmtId="0" fontId="17" fillId="0" borderId="0" xfId="0" applyFont="1" applyAlignment="1">
      <alignment vertical="center"/>
    </xf>
    <xf numFmtId="0" fontId="17" fillId="0" borderId="0" xfId="0" applyFont="1" applyAlignment="1">
      <alignment horizontal="center" vertical="center" wrapText="1"/>
    </xf>
    <xf numFmtId="0" fontId="14" fillId="0" borderId="0" xfId="32" applyFont="1" applyFill="1" applyBorder="1"/>
    <xf numFmtId="0" fontId="2" fillId="0" borderId="0" xfId="32"/>
    <xf numFmtId="0" fontId="2" fillId="5" borderId="0" xfId="32" applyFill="1"/>
    <xf numFmtId="0" fontId="2" fillId="0" borderId="0" xfId="30" applyNumberFormat="1" applyFont="1"/>
    <xf numFmtId="0" fontId="2" fillId="0" borderId="0" xfId="32" applyFont="1"/>
    <xf numFmtId="0" fontId="0" fillId="8" borderId="0" xfId="0" applyFill="1"/>
    <xf numFmtId="0" fontId="0" fillId="2" borderId="0" xfId="0" applyFill="1"/>
    <xf numFmtId="0" fontId="21" fillId="2" borderId="0" xfId="0" applyFont="1" applyFill="1"/>
    <xf numFmtId="0" fontId="21" fillId="8" borderId="0" xfId="0" applyFont="1" applyFill="1"/>
    <xf numFmtId="9" fontId="14" fillId="2" borderId="0" xfId="57" applyFont="1" applyFill="1"/>
    <xf numFmtId="9" fontId="20" fillId="2" borderId="0" xfId="57" applyFont="1" applyFill="1"/>
    <xf numFmtId="0" fontId="20" fillId="2" borderId="0" xfId="0" applyFont="1" applyFill="1"/>
    <xf numFmtId="9" fontId="20" fillId="4" borderId="0" xfId="57" applyFont="1" applyFill="1"/>
    <xf numFmtId="167" fontId="2" fillId="0" borderId="0" xfId="30" applyNumberFormat="1" applyFont="1" applyFill="1" applyBorder="1" applyAlignment="1">
      <alignment horizontal="right" wrapText="1"/>
    </xf>
    <xf numFmtId="9" fontId="21" fillId="2" borderId="0" xfId="57" applyFont="1" applyFill="1"/>
    <xf numFmtId="9" fontId="0" fillId="2" borderId="0" xfId="57" applyFont="1" applyFill="1" applyBorder="1"/>
    <xf numFmtId="167" fontId="21" fillId="2" borderId="0" xfId="0" applyNumberFormat="1" applyFont="1" applyFill="1"/>
    <xf numFmtId="0" fontId="0" fillId="9" borderId="0" xfId="0" applyFill="1"/>
    <xf numFmtId="0" fontId="11" fillId="0" borderId="0" xfId="0" applyFont="1" applyAlignment="1">
      <alignment wrapText="1"/>
    </xf>
    <xf numFmtId="0" fontId="0" fillId="0" borderId="19" xfId="0" applyBorder="1" applyProtection="1">
      <protection hidden="1"/>
    </xf>
    <xf numFmtId="0" fontId="0" fillId="4" borderId="0" xfId="0" applyFill="1" applyProtection="1">
      <protection hidden="1"/>
    </xf>
    <xf numFmtId="0" fontId="0" fillId="3" borderId="0" xfId="0" applyFill="1" applyProtection="1">
      <protection hidden="1"/>
    </xf>
    <xf numFmtId="0" fontId="12" fillId="0" borderId="0" xfId="5" applyFont="1" applyProtection="1">
      <protection hidden="1"/>
    </xf>
    <xf numFmtId="0" fontId="12" fillId="0" borderId="0" xfId="5" applyFont="1" applyFill="1" applyProtection="1">
      <protection hidden="1"/>
    </xf>
    <xf numFmtId="0" fontId="23" fillId="4" borderId="0" xfId="0" applyFont="1" applyFill="1" applyProtection="1">
      <protection hidden="1"/>
    </xf>
    <xf numFmtId="0" fontId="0" fillId="0" borderId="0" xfId="0" applyAlignment="1" applyProtection="1">
      <alignment wrapText="1"/>
      <protection hidden="1"/>
    </xf>
    <xf numFmtId="0" fontId="12" fillId="10" borderId="19" xfId="32" applyNumberFormat="1" applyFont="1" applyFill="1" applyBorder="1" applyAlignment="1" applyProtection="1">
      <protection hidden="1"/>
    </xf>
    <xf numFmtId="167" fontId="19" fillId="0" borderId="19" xfId="30" applyNumberFormat="1" applyFont="1" applyFill="1" applyBorder="1" applyAlignment="1" applyProtection="1">
      <alignment wrapText="1"/>
      <protection hidden="1"/>
    </xf>
    <xf numFmtId="167" fontId="10" fillId="0" borderId="19" xfId="30" applyNumberFormat="1" applyFont="1" applyFill="1" applyBorder="1" applyAlignment="1" applyProtection="1">
      <alignment wrapText="1"/>
      <protection hidden="1"/>
    </xf>
    <xf numFmtId="0" fontId="4" fillId="0" borderId="19" xfId="0" applyFont="1" applyBorder="1" applyProtection="1">
      <protection hidden="1"/>
    </xf>
    <xf numFmtId="0" fontId="24" fillId="0" borderId="0" xfId="0" applyFont="1" applyProtection="1">
      <protection hidden="1"/>
    </xf>
    <xf numFmtId="0" fontId="26" fillId="0" borderId="0" xfId="0" applyFont="1" applyAlignment="1">
      <alignment horizontal="center" wrapText="1"/>
    </xf>
    <xf numFmtId="0" fontId="26" fillId="0" borderId="0" xfId="0" applyFont="1" applyAlignment="1">
      <alignment horizontal="center" vertical="center"/>
    </xf>
    <xf numFmtId="0" fontId="26" fillId="0" borderId="0" xfId="0" applyFont="1" applyAlignment="1">
      <alignment horizontal="left" vertical="center"/>
    </xf>
    <xf numFmtId="0" fontId="27" fillId="0" borderId="0" xfId="0" applyFont="1"/>
    <xf numFmtId="0" fontId="28" fillId="0" borderId="0" xfId="0" applyFont="1"/>
    <xf numFmtId="0" fontId="28" fillId="0" borderId="0" xfId="0" applyFont="1" applyProtection="1">
      <protection hidden="1"/>
    </xf>
    <xf numFmtId="43" fontId="27" fillId="0" borderId="0" xfId="0" applyNumberFormat="1" applyFont="1"/>
    <xf numFmtId="0" fontId="27" fillId="0" borderId="0" xfId="0" applyNumberFormat="1" applyFont="1"/>
    <xf numFmtId="164" fontId="27" fillId="0" borderId="0" xfId="0" applyNumberFormat="1" applyFont="1"/>
    <xf numFmtId="0" fontId="25" fillId="0" borderId="0" xfId="0" applyFont="1"/>
    <xf numFmtId="0" fontId="27" fillId="2" borderId="0" xfId="0" applyFont="1" applyFill="1"/>
    <xf numFmtId="167" fontId="29" fillId="0" borderId="19" xfId="30" applyNumberFormat="1" applyFont="1" applyFill="1" applyBorder="1" applyAlignment="1"/>
    <xf numFmtId="167" fontId="29" fillId="0" borderId="19" xfId="30" applyNumberFormat="1" applyFont="1" applyFill="1" applyBorder="1" applyAlignment="1">
      <alignment wrapText="1"/>
    </xf>
    <xf numFmtId="167" fontId="30" fillId="0" borderId="19" xfId="30" applyNumberFormat="1" applyFont="1" applyFill="1" applyBorder="1" applyAlignment="1"/>
    <xf numFmtId="167" fontId="30" fillId="0" borderId="19" xfId="30" applyNumberFormat="1" applyFont="1" applyFill="1" applyBorder="1" applyAlignment="1">
      <alignment wrapText="1"/>
    </xf>
    <xf numFmtId="169" fontId="30" fillId="0" borderId="19" xfId="32" applyNumberFormat="1" applyFont="1" applyFill="1" applyBorder="1" applyAlignment="1"/>
    <xf numFmtId="169" fontId="30" fillId="0" borderId="19" xfId="32" applyNumberFormat="1" applyFont="1" applyFill="1" applyBorder="1" applyAlignment="1">
      <alignment vertical="top"/>
    </xf>
    <xf numFmtId="167" fontId="30" fillId="0" borderId="19" xfId="32" applyNumberFormat="1" applyFont="1" applyFill="1" applyBorder="1" applyAlignment="1">
      <alignment wrapText="1"/>
    </xf>
    <xf numFmtId="0" fontId="29" fillId="7" borderId="35" xfId="0" applyFont="1" applyFill="1" applyBorder="1"/>
    <xf numFmtId="0" fontId="29" fillId="7" borderId="32" xfId="0" applyFont="1" applyFill="1" applyBorder="1"/>
    <xf numFmtId="0" fontId="29" fillId="7" borderId="16" xfId="0" applyFont="1" applyFill="1" applyBorder="1"/>
    <xf numFmtId="0" fontId="29" fillId="0" borderId="19" xfId="32" applyFont="1" applyFill="1" applyBorder="1"/>
    <xf numFmtId="167" fontId="29" fillId="0" borderId="19" xfId="30" applyNumberFormat="1" applyFont="1" applyFill="1" applyBorder="1" applyAlignment="1">
      <alignment horizontal="center"/>
    </xf>
    <xf numFmtId="167" fontId="29" fillId="0" borderId="19" xfId="30" applyNumberFormat="1" applyFont="1" applyFill="1" applyBorder="1"/>
    <xf numFmtId="0" fontId="29" fillId="0" borderId="19" xfId="30" applyNumberFormat="1" applyFont="1" applyFill="1" applyBorder="1" applyAlignment="1">
      <alignment wrapText="1"/>
    </xf>
    <xf numFmtId="0" fontId="31" fillId="0" borderId="0" xfId="0" applyFont="1"/>
    <xf numFmtId="169" fontId="29" fillId="0" borderId="19" xfId="32" applyNumberFormat="1" applyFont="1" applyFill="1" applyBorder="1" applyAlignment="1"/>
    <xf numFmtId="169" fontId="29" fillId="0" borderId="19" xfId="58" applyNumberFormat="1" applyFont="1" applyFill="1" applyBorder="1"/>
    <xf numFmtId="165" fontId="29" fillId="0" borderId="19" xfId="58" applyNumberFormat="1" applyFont="1" applyFill="1" applyBorder="1" applyAlignment="1">
      <alignment horizontal="center" vertical="center" wrapText="1"/>
    </xf>
    <xf numFmtId="167" fontId="29" fillId="0" borderId="19" xfId="30" applyNumberFormat="1" applyFont="1" applyFill="1" applyBorder="1" applyAlignment="1">
      <alignment horizontal="center" vertical="center" wrapText="1"/>
    </xf>
    <xf numFmtId="0" fontId="29" fillId="0" borderId="19" xfId="30" applyNumberFormat="1" applyFont="1" applyFill="1" applyBorder="1" applyAlignment="1"/>
    <xf numFmtId="167" fontId="29" fillId="0" borderId="19" xfId="30" applyNumberFormat="1" applyFont="1" applyFill="1" applyBorder="1" applyAlignment="1">
      <alignment horizontal="right"/>
    </xf>
    <xf numFmtId="169" fontId="29" fillId="0" borderId="19" xfId="24" applyNumberFormat="1" applyFont="1" applyFill="1" applyBorder="1"/>
    <xf numFmtId="167" fontId="29" fillId="0" borderId="19" xfId="30" applyNumberFormat="1" applyFont="1" applyFill="1" applyBorder="1" applyAlignment="1">
      <alignment vertical="center"/>
    </xf>
    <xf numFmtId="164" fontId="30" fillId="7" borderId="32" xfId="50" applyFont="1" applyFill="1" applyBorder="1"/>
    <xf numFmtId="164" fontId="30" fillId="7" borderId="15" xfId="50" applyFont="1" applyFill="1" applyBorder="1"/>
    <xf numFmtId="164" fontId="30" fillId="7" borderId="16" xfId="50" applyFont="1" applyFill="1" applyBorder="1"/>
    <xf numFmtId="0" fontId="29" fillId="7" borderId="43" xfId="0" applyFont="1" applyFill="1" applyBorder="1"/>
    <xf numFmtId="9" fontId="29" fillId="7" borderId="35" xfId="24" applyFont="1" applyFill="1" applyBorder="1"/>
    <xf numFmtId="9" fontId="29" fillId="7" borderId="11" xfId="24" applyFont="1" applyFill="1" applyBorder="1"/>
    <xf numFmtId="167" fontId="29" fillId="0" borderId="19" xfId="30" applyNumberFormat="1" applyFont="1" applyFill="1" applyBorder="1" applyAlignment="1">
      <alignment horizontal="right" vertical="center"/>
    </xf>
    <xf numFmtId="167" fontId="30" fillId="0" borderId="19" xfId="30" applyNumberFormat="1" applyFont="1" applyFill="1" applyBorder="1"/>
    <xf numFmtId="167" fontId="29" fillId="0" borderId="19" xfId="30" applyNumberFormat="1" applyFont="1" applyFill="1" applyBorder="1" applyAlignment="1">
      <alignment horizontal="center" wrapText="1"/>
    </xf>
    <xf numFmtId="166" fontId="29" fillId="0" borderId="19" xfId="0" applyNumberFormat="1" applyFont="1" applyFill="1" applyBorder="1" applyAlignment="1"/>
    <xf numFmtId="169" fontId="0" fillId="0" borderId="0" xfId="0" applyNumberFormat="1"/>
    <xf numFmtId="0" fontId="32" fillId="0" borderId="0" xfId="0" applyFont="1" applyAlignment="1">
      <alignment wrapText="1"/>
    </xf>
    <xf numFmtId="0" fontId="0" fillId="0" borderId="0" xfId="0" quotePrefix="1"/>
    <xf numFmtId="0" fontId="0" fillId="14" borderId="0" xfId="0" applyFill="1"/>
    <xf numFmtId="0" fontId="0" fillId="2" borderId="46" xfId="0" applyFill="1" applyBorder="1"/>
    <xf numFmtId="0" fontId="4" fillId="2" borderId="47" xfId="0" applyFont="1" applyFill="1" applyBorder="1"/>
    <xf numFmtId="0" fontId="33" fillId="2" borderId="0" xfId="0" applyFont="1" applyFill="1"/>
    <xf numFmtId="0" fontId="22" fillId="2" borderId="0" xfId="0" applyFont="1" applyFill="1"/>
    <xf numFmtId="167" fontId="4" fillId="2" borderId="19" xfId="30" applyNumberFormat="1" applyFont="1" applyFill="1" applyBorder="1" applyAlignment="1">
      <alignment horizontal="right" wrapText="1"/>
    </xf>
    <xf numFmtId="0" fontId="4" fillId="13" borderId="19" xfId="0" applyFont="1" applyFill="1" applyBorder="1" applyAlignment="1">
      <alignment horizontal="left" wrapText="1"/>
    </xf>
    <xf numFmtId="0" fontId="4" fillId="13" borderId="19" xfId="0" applyFont="1" applyFill="1" applyBorder="1" applyAlignment="1">
      <alignment horizontal="right" wrapText="1"/>
    </xf>
    <xf numFmtId="0" fontId="4" fillId="14" borderId="0" xfId="0" applyFont="1" applyFill="1"/>
    <xf numFmtId="0" fontId="0" fillId="2" borderId="19" xfId="0" applyFill="1" applyBorder="1"/>
    <xf numFmtId="43" fontId="0" fillId="2" borderId="19" xfId="30" applyNumberFormat="1" applyFont="1" applyFill="1" applyBorder="1"/>
    <xf numFmtId="171" fontId="0" fillId="2" borderId="19" xfId="57" applyNumberFormat="1" applyFont="1" applyFill="1" applyBorder="1"/>
    <xf numFmtId="171" fontId="0" fillId="2" borderId="0" xfId="57" applyNumberFormat="1" applyFont="1" applyFill="1" applyBorder="1"/>
    <xf numFmtId="0" fontId="4" fillId="2" borderId="19" xfId="0" applyFont="1" applyFill="1" applyBorder="1" applyAlignment="1">
      <alignment horizontal="left" wrapText="1"/>
    </xf>
    <xf numFmtId="0" fontId="0" fillId="2" borderId="19" xfId="0" applyFill="1" applyBorder="1" applyAlignment="1">
      <alignment wrapText="1"/>
    </xf>
    <xf numFmtId="167" fontId="0" fillId="2" borderId="19" xfId="30" applyNumberFormat="1" applyFont="1" applyFill="1" applyBorder="1" applyAlignment="1">
      <alignment horizontal="right" wrapText="1"/>
    </xf>
    <xf numFmtId="167" fontId="0" fillId="2" borderId="20" xfId="30" applyNumberFormat="1" applyFont="1" applyFill="1" applyBorder="1" applyAlignment="1">
      <alignment horizontal="right" wrapText="1"/>
    </xf>
    <xf numFmtId="0" fontId="0" fillId="14" borderId="0" xfId="0" applyFill="1" applyBorder="1"/>
    <xf numFmtId="0" fontId="0" fillId="14" borderId="0" xfId="0" applyFont="1" applyFill="1" applyBorder="1" applyAlignment="1">
      <alignment horizontal="right" wrapText="1"/>
    </xf>
    <xf numFmtId="0" fontId="0" fillId="0" borderId="0" xfId="0" applyFont="1" applyFill="1" applyBorder="1" applyAlignment="1">
      <alignment horizontal="right" wrapText="1"/>
    </xf>
    <xf numFmtId="9" fontId="21" fillId="17" borderId="0" xfId="57" applyFont="1" applyFill="1"/>
    <xf numFmtId="167" fontId="2" fillId="2" borderId="19" xfId="30" applyNumberFormat="1" applyFont="1" applyFill="1" applyBorder="1" applyAlignment="1">
      <alignment horizontal="right" wrapText="1"/>
    </xf>
    <xf numFmtId="167" fontId="2" fillId="2" borderId="20" xfId="30" applyNumberFormat="1" applyFont="1" applyFill="1" applyBorder="1" applyAlignment="1">
      <alignment horizontal="right" wrapText="1"/>
    </xf>
    <xf numFmtId="0" fontId="4" fillId="13" borderId="20" xfId="0" applyFont="1" applyFill="1" applyBorder="1" applyAlignment="1">
      <alignment horizontal="right" wrapText="1"/>
    </xf>
    <xf numFmtId="170" fontId="0" fillId="2" borderId="19" xfId="30" applyNumberFormat="1" applyFont="1" applyFill="1" applyBorder="1" applyAlignment="1">
      <alignment horizontal="right" wrapText="1"/>
    </xf>
    <xf numFmtId="170" fontId="0" fillId="2" borderId="20" xfId="0" applyNumberFormat="1" applyFont="1" applyFill="1" applyBorder="1" applyAlignment="1">
      <alignment horizontal="right" wrapText="1"/>
    </xf>
    <xf numFmtId="167" fontId="0" fillId="14" borderId="0" xfId="30" applyNumberFormat="1" applyFont="1" applyFill="1" applyBorder="1" applyAlignment="1">
      <alignment horizontal="right" wrapText="1"/>
    </xf>
    <xf numFmtId="167" fontId="0" fillId="0" borderId="0" xfId="30" applyNumberFormat="1" applyFont="1" applyFill="1" applyBorder="1" applyAlignment="1">
      <alignment horizontal="right" wrapText="1"/>
    </xf>
    <xf numFmtId="170" fontId="2" fillId="2" borderId="19" xfId="30" applyNumberFormat="1" applyFont="1" applyFill="1" applyBorder="1" applyAlignment="1">
      <alignment horizontal="right" wrapText="1"/>
    </xf>
    <xf numFmtId="170" fontId="0" fillId="2" borderId="19" xfId="0" applyNumberFormat="1" applyFont="1" applyFill="1" applyBorder="1" applyAlignment="1">
      <alignment horizontal="right" wrapText="1"/>
    </xf>
    <xf numFmtId="172" fontId="0" fillId="2" borderId="19" xfId="30" applyNumberFormat="1" applyFont="1" applyFill="1" applyBorder="1" applyAlignment="1">
      <alignment horizontal="right" wrapText="1"/>
    </xf>
    <xf numFmtId="172" fontId="0" fillId="2" borderId="20" xfId="30" applyNumberFormat="1" applyFont="1" applyFill="1" applyBorder="1" applyAlignment="1">
      <alignment horizontal="right" wrapText="1"/>
    </xf>
    <xf numFmtId="167" fontId="0" fillId="2" borderId="19" xfId="0" applyNumberFormat="1" applyFont="1" applyFill="1" applyBorder="1" applyAlignment="1">
      <alignment horizontal="right" wrapText="1"/>
    </xf>
    <xf numFmtId="43" fontId="0" fillId="2" borderId="20" xfId="30" applyNumberFormat="1" applyFont="1" applyFill="1" applyBorder="1"/>
    <xf numFmtId="167" fontId="2" fillId="14" borderId="0" xfId="30" applyNumberFormat="1" applyFont="1" applyFill="1" applyBorder="1" applyAlignment="1">
      <alignment horizontal="right" wrapText="1"/>
    </xf>
    <xf numFmtId="0" fontId="0" fillId="2" borderId="0" xfId="0" applyFill="1" applyBorder="1" applyAlignment="1">
      <alignment wrapText="1"/>
    </xf>
    <xf numFmtId="169" fontId="0" fillId="2" borderId="0" xfId="0" applyNumberFormat="1" applyFill="1" applyBorder="1"/>
    <xf numFmtId="0" fontId="4" fillId="2" borderId="19" xfId="0" applyFont="1" applyFill="1" applyBorder="1" applyAlignment="1">
      <alignment horizontal="right" wrapText="1"/>
    </xf>
    <xf numFmtId="0" fontId="4" fillId="2" borderId="20" xfId="0" applyFont="1" applyFill="1" applyBorder="1" applyAlignment="1">
      <alignment horizontal="right" wrapText="1"/>
    </xf>
    <xf numFmtId="0" fontId="4" fillId="14" borderId="0" xfId="0" applyFont="1" applyFill="1" applyBorder="1" applyAlignment="1">
      <alignment horizontal="right" wrapText="1"/>
    </xf>
    <xf numFmtId="0" fontId="4" fillId="13" borderId="14" xfId="0" applyFont="1" applyFill="1" applyBorder="1" applyAlignment="1">
      <alignment horizontal="right" wrapText="1"/>
    </xf>
    <xf numFmtId="0" fontId="7" fillId="2" borderId="19" xfId="0" applyFont="1" applyFill="1" applyBorder="1" applyAlignment="1">
      <alignment horizontal="centerContinuous"/>
    </xf>
    <xf numFmtId="0" fontId="14" fillId="2" borderId="19" xfId="0" applyFont="1" applyFill="1" applyBorder="1" applyAlignment="1">
      <alignment wrapText="1"/>
    </xf>
    <xf numFmtId="170" fontId="0" fillId="2" borderId="20" xfId="30" applyNumberFormat="1" applyFont="1" applyFill="1" applyBorder="1" applyAlignment="1">
      <alignment horizontal="right" wrapText="1"/>
    </xf>
    <xf numFmtId="0" fontId="20" fillId="2" borderId="0" xfId="0" applyFont="1" applyFill="1" applyBorder="1" applyAlignment="1">
      <alignment wrapText="1"/>
    </xf>
    <xf numFmtId="167" fontId="20" fillId="2" borderId="0" xfId="30" applyNumberFormat="1" applyFont="1" applyFill="1" applyBorder="1"/>
    <xf numFmtId="0" fontId="0" fillId="0" borderId="0" xfId="0" applyFill="1"/>
    <xf numFmtId="0" fontId="21" fillId="0" borderId="0" xfId="0" applyFont="1" applyFill="1"/>
    <xf numFmtId="0" fontId="4" fillId="18" borderId="19" xfId="0" applyFont="1" applyFill="1" applyBorder="1" applyAlignment="1">
      <alignment horizontal="left" wrapText="1"/>
    </xf>
    <xf numFmtId="0" fontId="4" fillId="13" borderId="20" xfId="0" applyFont="1" applyFill="1" applyBorder="1" applyAlignment="1">
      <alignment horizontal="left" wrapText="1"/>
    </xf>
    <xf numFmtId="0" fontId="14" fillId="2" borderId="19" xfId="0" applyFont="1" applyFill="1" applyBorder="1"/>
    <xf numFmtId="170" fontId="0" fillId="16" borderId="19" xfId="30" applyNumberFormat="1" applyFont="1" applyFill="1" applyBorder="1" applyAlignment="1">
      <alignment horizontal="right" wrapText="1"/>
    </xf>
    <xf numFmtId="41" fontId="20" fillId="14" borderId="0" xfId="60" applyFont="1" applyFill="1" applyBorder="1"/>
    <xf numFmtId="41" fontId="20" fillId="0" borderId="0" xfId="60" applyFont="1" applyFill="1"/>
    <xf numFmtId="0" fontId="14" fillId="2" borderId="0" xfId="0" applyFont="1" applyFill="1" applyBorder="1"/>
    <xf numFmtId="41" fontId="14" fillId="2" borderId="0" xfId="60" applyFont="1" applyFill="1" applyBorder="1"/>
    <xf numFmtId="41" fontId="14" fillId="16" borderId="0" xfId="60" applyFont="1" applyFill="1" applyBorder="1"/>
    <xf numFmtId="0" fontId="2" fillId="2" borderId="44" xfId="61" applyFill="1" applyBorder="1" applyAlignment="1">
      <alignment wrapText="1"/>
    </xf>
    <xf numFmtId="168" fontId="0" fillId="2" borderId="0" xfId="58" applyNumberFormat="1" applyFont="1" applyFill="1" applyAlignment="1">
      <alignment horizontal="right" wrapText="1"/>
    </xf>
    <xf numFmtId="0" fontId="0" fillId="8" borderId="0" xfId="0" applyFill="1" applyBorder="1"/>
    <xf numFmtId="0" fontId="2" fillId="2" borderId="44" xfId="61" applyFont="1" applyFill="1" applyBorder="1" applyAlignment="1">
      <alignment wrapText="1"/>
    </xf>
    <xf numFmtId="0" fontId="0" fillId="9" borderId="0" xfId="0" applyFill="1" applyBorder="1"/>
    <xf numFmtId="0" fontId="21" fillId="2" borderId="0" xfId="0" applyFont="1" applyFill="1" applyBorder="1"/>
    <xf numFmtId="0" fontId="21" fillId="8" borderId="0" xfId="0" applyFont="1" applyFill="1" applyBorder="1"/>
    <xf numFmtId="171" fontId="0" fillId="2" borderId="0" xfId="57" applyNumberFormat="1" applyFont="1" applyFill="1" applyAlignment="1">
      <alignment horizontal="right" wrapText="1"/>
    </xf>
    <xf numFmtId="0" fontId="2" fillId="2" borderId="0" xfId="61" applyFill="1" applyBorder="1" applyAlignment="1">
      <alignment wrapText="1"/>
    </xf>
    <xf numFmtId="0" fontId="2" fillId="2" borderId="44" xfId="61" applyFont="1" applyFill="1" applyBorder="1" applyAlignment="1">
      <alignment horizontal="left" wrapText="1"/>
    </xf>
    <xf numFmtId="0" fontId="0" fillId="2" borderId="44" xfId="61" applyFont="1" applyFill="1" applyBorder="1" applyAlignment="1">
      <alignment horizontal="left" wrapText="1"/>
    </xf>
    <xf numFmtId="0" fontId="2" fillId="2" borderId="48" xfId="61" applyFont="1" applyFill="1" applyBorder="1" applyAlignment="1">
      <alignment wrapText="1"/>
    </xf>
    <xf numFmtId="168" fontId="0" fillId="2" borderId="49" xfId="58" applyNumberFormat="1" applyFont="1" applyFill="1" applyBorder="1" applyAlignment="1">
      <alignment horizontal="right" wrapText="1"/>
    </xf>
    <xf numFmtId="0" fontId="34" fillId="0" borderId="0" xfId="0" applyFont="1"/>
    <xf numFmtId="0" fontId="34" fillId="0" borderId="0" xfId="0" applyFont="1" applyBorder="1"/>
    <xf numFmtId="0" fontId="0" fillId="6" borderId="0" xfId="0" applyFill="1"/>
    <xf numFmtId="0" fontId="9" fillId="0" borderId="0" xfId="0" applyFont="1" applyAlignment="1">
      <alignment horizontal="right"/>
    </xf>
    <xf numFmtId="0" fontId="34" fillId="0" borderId="0" xfId="0" applyFont="1" applyAlignment="1">
      <alignment horizontal="right"/>
    </xf>
    <xf numFmtId="41" fontId="9" fillId="0" borderId="0" xfId="60" applyFont="1" applyAlignment="1">
      <alignment horizontal="right"/>
    </xf>
    <xf numFmtId="41" fontId="35" fillId="0" borderId="7" xfId="60" applyFont="1" applyBorder="1" applyAlignment="1">
      <alignment horizontal="right" vertical="center" wrapText="1"/>
    </xf>
    <xf numFmtId="41" fontId="35" fillId="0" borderId="9" xfId="60" applyFont="1" applyFill="1" applyBorder="1" applyAlignment="1">
      <alignment horizontal="right" vertical="center" wrapText="1"/>
    </xf>
    <xf numFmtId="41" fontId="35" fillId="0" borderId="13" xfId="60" applyFont="1" applyFill="1" applyBorder="1" applyAlignment="1">
      <alignment horizontal="right" vertical="center" wrapText="1"/>
    </xf>
    <xf numFmtId="41" fontId="34" fillId="0" borderId="11" xfId="60" applyFont="1" applyBorder="1" applyAlignment="1">
      <alignment horizontal="right" vertical="center"/>
    </xf>
    <xf numFmtId="41" fontId="34" fillId="0" borderId="0" xfId="60" applyFont="1" applyAlignment="1">
      <alignment horizontal="right"/>
    </xf>
    <xf numFmtId="41" fontId="34" fillId="0" borderId="0" xfId="60" applyFont="1" applyBorder="1" applyAlignment="1">
      <alignment horizontal="right"/>
    </xf>
    <xf numFmtId="0" fontId="17" fillId="0" borderId="19" xfId="0" applyFont="1" applyBorder="1" applyAlignment="1">
      <alignment horizontal="center"/>
    </xf>
    <xf numFmtId="0" fontId="28" fillId="0" borderId="0" xfId="0" applyFont="1" applyBorder="1" applyAlignment="1">
      <alignment horizontal="right"/>
    </xf>
    <xf numFmtId="0" fontId="17" fillId="0" borderId="0" xfId="0" applyFont="1" applyBorder="1" applyAlignment="1">
      <alignment horizontal="center"/>
    </xf>
    <xf numFmtId="41" fontId="34" fillId="0" borderId="0" xfId="60" applyFont="1" applyBorder="1" applyAlignment="1">
      <alignment horizontal="right" vertical="center"/>
    </xf>
    <xf numFmtId="0" fontId="27" fillId="0" borderId="0" xfId="0" applyFont="1" applyBorder="1"/>
    <xf numFmtId="0" fontId="17" fillId="0" borderId="0" xfId="0" applyFont="1" applyBorder="1" applyAlignment="1">
      <alignment horizontal="center" wrapText="1"/>
    </xf>
    <xf numFmtId="0" fontId="9" fillId="0" borderId="0" xfId="0" applyFont="1" applyBorder="1" applyAlignment="1">
      <alignment horizontal="center"/>
    </xf>
    <xf numFmtId="0" fontId="8" fillId="0" borderId="0" xfId="0" applyFont="1" applyBorder="1" applyAlignment="1">
      <alignment horizontal="center"/>
    </xf>
    <xf numFmtId="0" fontId="8" fillId="0" borderId="0" xfId="0" applyFont="1" applyBorder="1"/>
    <xf numFmtId="0" fontId="17" fillId="0" borderId="0" xfId="0" applyFont="1" applyBorder="1"/>
    <xf numFmtId="0" fontId="37" fillId="0" borderId="0" xfId="0" applyFont="1" applyFill="1" applyBorder="1" applyAlignment="1"/>
    <xf numFmtId="0" fontId="38" fillId="0" borderId="0" xfId="0" applyFont="1" applyFill="1" applyBorder="1"/>
    <xf numFmtId="0" fontId="37" fillId="0" borderId="0" xfId="0" applyFont="1" applyFill="1" applyBorder="1"/>
    <xf numFmtId="0" fontId="40" fillId="14" borderId="60" xfId="0" applyFont="1" applyFill="1" applyBorder="1" applyAlignment="1">
      <alignment horizontal="center" vertical="top"/>
    </xf>
    <xf numFmtId="0" fontId="40" fillId="14" borderId="45" xfId="0" applyFont="1" applyFill="1" applyBorder="1" applyAlignment="1">
      <alignment horizontal="center" vertical="top"/>
    </xf>
    <xf numFmtId="165" fontId="40" fillId="0" borderId="45" xfId="3" applyNumberFormat="1" applyFont="1" applyFill="1" applyBorder="1" applyAlignment="1">
      <alignment horizontal="center" vertical="top"/>
    </xf>
    <xf numFmtId="0" fontId="40" fillId="14" borderId="51" xfId="0" applyFont="1" applyFill="1" applyBorder="1" applyAlignment="1">
      <alignment horizontal="center" vertical="top"/>
    </xf>
    <xf numFmtId="0" fontId="40" fillId="14" borderId="15" xfId="0" applyFont="1" applyFill="1" applyBorder="1" applyAlignment="1">
      <alignment horizontal="center" vertical="top"/>
    </xf>
    <xf numFmtId="165" fontId="40" fillId="0" borderId="15" xfId="3" applyNumberFormat="1" applyFont="1" applyFill="1" applyBorder="1" applyAlignment="1">
      <alignment horizontal="center" vertical="top"/>
    </xf>
    <xf numFmtId="165" fontId="38" fillId="0" borderId="15" xfId="3" applyNumberFormat="1" applyFont="1" applyFill="1" applyBorder="1" applyAlignment="1">
      <alignment horizontal="center" vertical="top"/>
    </xf>
    <xf numFmtId="165" fontId="40" fillId="0" borderId="31" xfId="3" applyNumberFormat="1" applyFont="1" applyFill="1" applyBorder="1" applyAlignment="1">
      <alignment horizontal="center" vertical="top"/>
    </xf>
    <xf numFmtId="0" fontId="40" fillId="14" borderId="55" xfId="0" applyFont="1" applyFill="1" applyBorder="1" applyAlignment="1">
      <alignment horizontal="center" vertical="top"/>
    </xf>
    <xf numFmtId="0" fontId="40" fillId="14" borderId="31" xfId="0" applyFont="1" applyFill="1" applyBorder="1" applyAlignment="1">
      <alignment horizontal="center" vertical="top"/>
    </xf>
    <xf numFmtId="41" fontId="40" fillId="2" borderId="45" xfId="60" applyFont="1" applyFill="1" applyBorder="1" applyAlignment="1">
      <alignment horizontal="center" vertical="top"/>
    </xf>
    <xf numFmtId="41" fontId="40" fillId="2" borderId="45" xfId="60" applyFont="1" applyFill="1" applyBorder="1" applyAlignment="1">
      <alignment horizontal="center" vertical="top" wrapText="1"/>
    </xf>
    <xf numFmtId="165" fontId="40" fillId="0" borderId="32" xfId="3" applyNumberFormat="1" applyFont="1" applyFill="1" applyBorder="1" applyAlignment="1">
      <alignment horizontal="center" vertical="top"/>
    </xf>
    <xf numFmtId="165" fontId="40" fillId="0" borderId="31" xfId="3" applyNumberFormat="1" applyFont="1" applyFill="1" applyBorder="1" applyAlignment="1">
      <alignment horizontal="center" vertical="top" wrapText="1"/>
    </xf>
    <xf numFmtId="165" fontId="38" fillId="0" borderId="31" xfId="3" applyNumberFormat="1" applyFont="1" applyFill="1" applyBorder="1" applyAlignment="1">
      <alignment horizontal="center" vertical="top"/>
    </xf>
    <xf numFmtId="165" fontId="40" fillId="0" borderId="45" xfId="3" applyNumberFormat="1" applyFont="1" applyFill="1" applyBorder="1" applyAlignment="1">
      <alignment horizontal="center" vertical="top" wrapText="1"/>
    </xf>
    <xf numFmtId="165" fontId="40" fillId="0" borderId="15" xfId="3" applyNumberFormat="1" applyFont="1" applyFill="1" applyBorder="1" applyAlignment="1">
      <alignment horizontal="center" vertical="top" wrapText="1"/>
    </xf>
    <xf numFmtId="0" fontId="40" fillId="14" borderId="57" xfId="0" applyFont="1" applyFill="1" applyBorder="1" applyAlignment="1">
      <alignment horizontal="center" vertical="top"/>
    </xf>
    <xf numFmtId="0" fontId="40" fillId="14" borderId="58" xfId="0" applyFont="1" applyFill="1" applyBorder="1" applyAlignment="1">
      <alignment horizontal="center" vertical="top"/>
    </xf>
    <xf numFmtId="165" fontId="40" fillId="0" borderId="58" xfId="3" applyNumberFormat="1" applyFont="1" applyFill="1" applyBorder="1" applyAlignment="1">
      <alignment horizontal="center" vertical="top"/>
    </xf>
    <xf numFmtId="0" fontId="42" fillId="0" borderId="0" xfId="0" applyFont="1"/>
    <xf numFmtId="0" fontId="42" fillId="0" borderId="0" xfId="0" applyFont="1" applyAlignment="1">
      <alignment horizontal="left" vertical="center"/>
    </xf>
    <xf numFmtId="0" fontId="42" fillId="0" borderId="0" xfId="0" applyFont="1" applyAlignment="1">
      <alignment horizontal="center" vertical="center"/>
    </xf>
    <xf numFmtId="41" fontId="40" fillId="19" borderId="31" xfId="60" applyFont="1" applyFill="1" applyBorder="1" applyAlignment="1">
      <alignment horizontal="center" vertical="top"/>
    </xf>
    <xf numFmtId="166" fontId="40" fillId="22" borderId="45" xfId="0" applyNumberFormat="1" applyFont="1" applyFill="1" applyBorder="1" applyAlignment="1">
      <alignment horizontal="center" vertical="top"/>
    </xf>
    <xf numFmtId="165" fontId="40" fillId="22" borderId="45" xfId="3" applyNumberFormat="1" applyFont="1" applyFill="1" applyBorder="1" applyAlignment="1">
      <alignment horizontal="center" vertical="top" wrapText="1"/>
    </xf>
    <xf numFmtId="165" fontId="40" fillId="22" borderId="56" xfId="3" applyNumberFormat="1" applyFont="1" applyFill="1" applyBorder="1" applyAlignment="1">
      <alignment horizontal="center" vertical="top" wrapText="1"/>
    </xf>
    <xf numFmtId="166" fontId="40" fillId="22" borderId="15" xfId="0" applyNumberFormat="1" applyFont="1" applyFill="1" applyBorder="1" applyAlignment="1">
      <alignment horizontal="center" vertical="top"/>
    </xf>
    <xf numFmtId="165" fontId="40" fillId="22" borderId="15" xfId="3" applyNumberFormat="1" applyFont="1" applyFill="1" applyBorder="1" applyAlignment="1">
      <alignment horizontal="center" vertical="top" wrapText="1"/>
    </xf>
    <xf numFmtId="165" fontId="40" fillId="22" borderId="53" xfId="3" applyNumberFormat="1" applyFont="1" applyFill="1" applyBorder="1" applyAlignment="1">
      <alignment horizontal="center" vertical="top" wrapText="1"/>
    </xf>
    <xf numFmtId="0" fontId="39" fillId="23" borderId="19" xfId="0" applyFont="1" applyFill="1" applyBorder="1" applyAlignment="1"/>
    <xf numFmtId="166" fontId="40" fillId="22" borderId="58" xfId="0" applyNumberFormat="1" applyFont="1" applyFill="1" applyBorder="1" applyAlignment="1">
      <alignment horizontal="center" vertical="top"/>
    </xf>
    <xf numFmtId="165" fontId="38" fillId="22" borderId="58" xfId="3" applyNumberFormat="1" applyFont="1" applyFill="1" applyBorder="1" applyAlignment="1">
      <alignment horizontal="center" vertical="top"/>
    </xf>
    <xf numFmtId="165" fontId="38" fillId="22" borderId="59" xfId="3" applyNumberFormat="1" applyFont="1" applyFill="1" applyBorder="1" applyAlignment="1">
      <alignment horizontal="center" vertical="top"/>
    </xf>
    <xf numFmtId="166" fontId="40" fillId="22" borderId="31" xfId="0" applyNumberFormat="1" applyFont="1" applyFill="1" applyBorder="1" applyAlignment="1">
      <alignment horizontal="center" vertical="top"/>
    </xf>
    <xf numFmtId="166" fontId="40" fillId="0" borderId="45" xfId="0" applyNumberFormat="1" applyFont="1" applyFill="1" applyBorder="1" applyAlignment="1">
      <alignment horizontal="center" vertical="top"/>
    </xf>
    <xf numFmtId="166" fontId="40" fillId="0" borderId="15" xfId="0" applyNumberFormat="1" applyFont="1" applyFill="1" applyBorder="1" applyAlignment="1">
      <alignment horizontal="center" vertical="top"/>
    </xf>
    <xf numFmtId="165" fontId="38" fillId="22" borderId="31" xfId="3" applyNumberFormat="1" applyFont="1" applyFill="1" applyBorder="1" applyAlignment="1">
      <alignment horizontal="center" vertical="top"/>
    </xf>
    <xf numFmtId="165" fontId="38" fillId="22" borderId="52" xfId="3" applyNumberFormat="1" applyFont="1" applyFill="1" applyBorder="1" applyAlignment="1">
      <alignment horizontal="center" vertical="top"/>
    </xf>
    <xf numFmtId="0" fontId="17" fillId="0" borderId="0" xfId="0" applyFont="1" applyBorder="1" applyAlignment="1">
      <alignment horizontal="left" vertical="center"/>
    </xf>
    <xf numFmtId="0" fontId="17" fillId="0" borderId="0" xfId="0" applyFont="1" applyBorder="1" applyAlignment="1">
      <alignment horizontal="center" vertical="center" wrapText="1"/>
    </xf>
    <xf numFmtId="0" fontId="26" fillId="0" borderId="0" xfId="0" applyFont="1" applyBorder="1" applyAlignment="1">
      <alignment horizontal="center" wrapText="1"/>
    </xf>
    <xf numFmtId="0" fontId="34" fillId="0" borderId="0" xfId="0" applyFont="1" applyBorder="1" applyAlignment="1">
      <alignment horizontal="center" wrapText="1"/>
    </xf>
    <xf numFmtId="0" fontId="26" fillId="0" borderId="0" xfId="0" applyFont="1" applyBorder="1" applyAlignment="1">
      <alignment horizontal="center" vertical="center"/>
    </xf>
    <xf numFmtId="0" fontId="26" fillId="0" borderId="0" xfId="0" applyFont="1" applyBorder="1" applyAlignment="1">
      <alignment horizontal="left" vertical="center"/>
    </xf>
    <xf numFmtId="0" fontId="35" fillId="0" borderId="0" xfId="0" applyFont="1" applyBorder="1" applyAlignment="1">
      <alignment vertical="center"/>
    </xf>
    <xf numFmtId="164" fontId="35" fillId="0" borderId="0" xfId="0" applyNumberFormat="1" applyFont="1" applyBorder="1" applyAlignment="1">
      <alignment vertical="center"/>
    </xf>
    <xf numFmtId="0" fontId="35" fillId="0" borderId="0" xfId="0" applyFont="1" applyBorder="1" applyAlignment="1">
      <alignment horizontal="left" vertical="center"/>
    </xf>
    <xf numFmtId="0" fontId="36" fillId="0" borderId="0" xfId="0" applyFont="1" applyBorder="1" applyAlignment="1">
      <alignment vertical="center"/>
    </xf>
    <xf numFmtId="0" fontId="34" fillId="0" borderId="0" xfId="0" applyFont="1" applyBorder="1" applyAlignment="1">
      <alignment vertical="center"/>
    </xf>
    <xf numFmtId="0" fontId="38" fillId="0" borderId="0" xfId="0" applyFont="1" applyFill="1" applyBorder="1" applyAlignment="1">
      <alignment vertical="top"/>
    </xf>
    <xf numFmtId="0" fontId="42" fillId="0" borderId="0" xfId="0" applyFont="1" applyAlignment="1">
      <alignment vertical="top"/>
    </xf>
    <xf numFmtId="0" fontId="37" fillId="0" borderId="0" xfId="0" applyFont="1" applyFill="1" applyBorder="1" applyAlignment="1">
      <alignment vertical="top"/>
    </xf>
    <xf numFmtId="0" fontId="44" fillId="20" borderId="19" xfId="0" applyFont="1" applyFill="1" applyBorder="1" applyAlignment="1">
      <alignment vertical="top"/>
    </xf>
    <xf numFmtId="165" fontId="40" fillId="0" borderId="19" xfId="3" applyNumberFormat="1" applyFont="1" applyBorder="1" applyAlignment="1">
      <alignment horizontal="center" vertical="top"/>
    </xf>
    <xf numFmtId="41" fontId="40" fillId="0" borderId="19" xfId="60" applyFont="1" applyFill="1" applyBorder="1" applyAlignment="1">
      <alignment horizontal="center" vertical="top"/>
    </xf>
    <xf numFmtId="41" fontId="38" fillId="0" borderId="19" xfId="60" applyFont="1" applyBorder="1" applyAlignment="1">
      <alignment horizontal="center" vertical="top"/>
    </xf>
    <xf numFmtId="41" fontId="40" fillId="0" borderId="19" xfId="60" applyFont="1" applyBorder="1" applyAlignment="1">
      <alignment horizontal="center" vertical="top"/>
    </xf>
    <xf numFmtId="165" fontId="40" fillId="0" borderId="19" xfId="3" applyNumberFormat="1" applyFont="1" applyFill="1" applyBorder="1" applyAlignment="1">
      <alignment horizontal="center" vertical="top"/>
    </xf>
    <xf numFmtId="0" fontId="42" fillId="0" borderId="0" xfId="0" applyFont="1" applyBorder="1" applyAlignment="1">
      <alignment vertical="top"/>
    </xf>
    <xf numFmtId="165" fontId="39" fillId="21" borderId="15" xfId="0" applyNumberFormat="1" applyFont="1" applyFill="1" applyBorder="1" applyAlignment="1">
      <alignment horizontal="center" vertical="top"/>
    </xf>
    <xf numFmtId="165" fontId="40" fillId="0" borderId="15" xfId="3" applyNumberFormat="1" applyFont="1" applyBorder="1" applyAlignment="1">
      <alignment horizontal="center" vertical="top"/>
    </xf>
    <xf numFmtId="165" fontId="40" fillId="24" borderId="15" xfId="60" applyNumberFormat="1" applyFont="1" applyFill="1" applyBorder="1" applyAlignment="1">
      <alignment horizontal="center" vertical="top"/>
    </xf>
    <xf numFmtId="165" fontId="38" fillId="0" borderId="15" xfId="3" applyNumberFormat="1" applyFont="1" applyFill="1" applyBorder="1" applyAlignment="1">
      <alignment horizontal="center" vertical="top" wrapText="1"/>
    </xf>
    <xf numFmtId="165" fontId="40" fillId="2" borderId="15" xfId="3" applyNumberFormat="1" applyFont="1" applyFill="1" applyBorder="1" applyAlignment="1">
      <alignment horizontal="center" vertical="top"/>
    </xf>
    <xf numFmtId="165" fontId="39" fillId="21" borderId="53" xfId="0" applyNumberFormat="1" applyFont="1" applyFill="1" applyBorder="1" applyAlignment="1">
      <alignment horizontal="center" vertical="top"/>
    </xf>
    <xf numFmtId="165" fontId="39" fillId="0" borderId="15" xfId="0" applyNumberFormat="1" applyFont="1" applyFill="1" applyBorder="1" applyAlignment="1">
      <alignment horizontal="center" vertical="top"/>
    </xf>
    <xf numFmtId="165" fontId="40" fillId="0" borderId="15" xfId="0" applyNumberFormat="1" applyFont="1" applyFill="1" applyBorder="1" applyAlignment="1">
      <alignment horizontal="center" vertical="top"/>
    </xf>
    <xf numFmtId="165" fontId="40" fillId="0" borderId="15" xfId="30" applyNumberFormat="1" applyFont="1" applyFill="1" applyBorder="1" applyAlignment="1">
      <alignment horizontal="center" vertical="top"/>
    </xf>
    <xf numFmtId="165" fontId="40" fillId="0" borderId="58" xfId="3" applyNumberFormat="1" applyFont="1" applyBorder="1" applyAlignment="1">
      <alignment horizontal="center" vertical="top"/>
    </xf>
    <xf numFmtId="165" fontId="39" fillId="21" borderId="58" xfId="0" applyNumberFormat="1" applyFont="1" applyFill="1" applyBorder="1" applyAlignment="1">
      <alignment horizontal="center" vertical="top"/>
    </xf>
    <xf numFmtId="165" fontId="39" fillId="21" borderId="59" xfId="0" applyNumberFormat="1" applyFont="1" applyFill="1" applyBorder="1" applyAlignment="1">
      <alignment horizontal="center" vertical="top"/>
    </xf>
    <xf numFmtId="165" fontId="40" fillId="0" borderId="31" xfId="3" applyNumberFormat="1" applyFont="1" applyBorder="1" applyAlignment="1">
      <alignment horizontal="center" vertical="top"/>
    </xf>
    <xf numFmtId="165" fontId="39" fillId="21" borderId="31" xfId="0" applyNumberFormat="1" applyFont="1" applyFill="1" applyBorder="1" applyAlignment="1">
      <alignment horizontal="center" vertical="top"/>
    </xf>
    <xf numFmtId="165" fontId="39" fillId="21" borderId="52" xfId="0" applyNumberFormat="1" applyFont="1" applyFill="1" applyBorder="1" applyAlignment="1">
      <alignment horizontal="center" vertical="top"/>
    </xf>
    <xf numFmtId="165" fontId="39" fillId="0" borderId="31" xfId="0" applyNumberFormat="1" applyFont="1" applyFill="1" applyBorder="1" applyAlignment="1">
      <alignment horizontal="center" vertical="top"/>
    </xf>
    <xf numFmtId="165" fontId="40" fillId="0" borderId="31" xfId="0" applyNumberFormat="1" applyFont="1" applyFill="1" applyBorder="1" applyAlignment="1">
      <alignment horizontal="center" vertical="top"/>
    </xf>
    <xf numFmtId="0" fontId="40" fillId="14" borderId="66" xfId="0" applyFont="1" applyFill="1" applyBorder="1" applyAlignment="1">
      <alignment horizontal="center" vertical="top"/>
    </xf>
    <xf numFmtId="0" fontId="40" fillId="14" borderId="67" xfId="0" applyFont="1" applyFill="1" applyBorder="1" applyAlignment="1">
      <alignment horizontal="center" vertical="top"/>
    </xf>
    <xf numFmtId="165" fontId="40" fillId="0" borderId="67" xfId="3" applyNumberFormat="1" applyFont="1" applyFill="1" applyBorder="1" applyAlignment="1">
      <alignment horizontal="center" vertical="top" wrapText="1"/>
    </xf>
    <xf numFmtId="165" fontId="40" fillId="0" borderId="67" xfId="3" applyNumberFormat="1" applyFont="1" applyBorder="1" applyAlignment="1">
      <alignment horizontal="center" vertical="top"/>
    </xf>
    <xf numFmtId="165" fontId="38" fillId="0" borderId="67" xfId="60" applyNumberFormat="1" applyFont="1" applyBorder="1" applyAlignment="1">
      <alignment horizontal="center" vertical="top"/>
    </xf>
    <xf numFmtId="165" fontId="39" fillId="21" borderId="67" xfId="0" applyNumberFormat="1" applyFont="1" applyFill="1" applyBorder="1" applyAlignment="1">
      <alignment horizontal="center" vertical="top"/>
    </xf>
    <xf numFmtId="165" fontId="40" fillId="0" borderId="67" xfId="60" applyNumberFormat="1" applyFont="1" applyFill="1" applyBorder="1" applyAlignment="1">
      <alignment horizontal="center" vertical="top"/>
    </xf>
    <xf numFmtId="165" fontId="40" fillId="0" borderId="67" xfId="60" applyNumberFormat="1" applyFont="1" applyBorder="1" applyAlignment="1">
      <alignment horizontal="center" vertical="top"/>
    </xf>
    <xf numFmtId="165" fontId="38" fillId="0" borderId="67" xfId="3" applyNumberFormat="1" applyFont="1" applyBorder="1" applyAlignment="1">
      <alignment horizontal="center" vertical="top"/>
    </xf>
    <xf numFmtId="165" fontId="40" fillId="0" borderId="67" xfId="3" applyNumberFormat="1" applyFont="1" applyFill="1" applyBorder="1" applyAlignment="1">
      <alignment horizontal="center" vertical="top"/>
    </xf>
    <xf numFmtId="165" fontId="39" fillId="21" borderId="68" xfId="0" applyNumberFormat="1" applyFont="1" applyFill="1" applyBorder="1" applyAlignment="1">
      <alignment horizontal="center" vertical="top"/>
    </xf>
    <xf numFmtId="165" fontId="39" fillId="0" borderId="67" xfId="0" applyNumberFormat="1" applyFont="1" applyFill="1" applyBorder="1" applyAlignment="1">
      <alignment horizontal="center" vertical="top"/>
    </xf>
    <xf numFmtId="165" fontId="40" fillId="0" borderId="67" xfId="0" applyNumberFormat="1" applyFont="1" applyFill="1" applyBorder="1" applyAlignment="1">
      <alignment horizontal="center" vertical="top"/>
    </xf>
    <xf numFmtId="165" fontId="40" fillId="2" borderId="67" xfId="2" applyNumberFormat="1" applyFont="1" applyFill="1" applyBorder="1" applyAlignment="1">
      <alignment horizontal="center" vertical="top"/>
    </xf>
    <xf numFmtId="165" fontId="40" fillId="0" borderId="69" xfId="3" applyNumberFormat="1" applyFont="1" applyFill="1" applyBorder="1" applyAlignment="1">
      <alignment horizontal="center" vertical="top" wrapText="1"/>
    </xf>
    <xf numFmtId="165" fontId="40" fillId="0" borderId="70" xfId="3" applyNumberFormat="1" applyFont="1" applyFill="1" applyBorder="1" applyAlignment="1">
      <alignment horizontal="center" vertical="top" wrapText="1"/>
    </xf>
    <xf numFmtId="165" fontId="39" fillId="21" borderId="26" xfId="0" applyNumberFormat="1" applyFont="1" applyFill="1" applyBorder="1" applyAlignment="1">
      <alignment horizontal="center" vertical="top"/>
    </xf>
    <xf numFmtId="165" fontId="40" fillId="0" borderId="71" xfId="3" applyNumberFormat="1" applyFont="1" applyFill="1" applyBorder="1" applyAlignment="1">
      <alignment horizontal="center" vertical="top"/>
    </xf>
    <xf numFmtId="165" fontId="40" fillId="0" borderId="72" xfId="3" applyNumberFormat="1" applyFont="1" applyFill="1" applyBorder="1" applyAlignment="1">
      <alignment horizontal="center" vertical="top"/>
    </xf>
    <xf numFmtId="165" fontId="40" fillId="0" borderId="36" xfId="3" applyNumberFormat="1" applyFont="1" applyFill="1" applyBorder="1" applyAlignment="1">
      <alignment horizontal="center" vertical="top"/>
    </xf>
    <xf numFmtId="165" fontId="39" fillId="21" borderId="73" xfId="0" applyNumberFormat="1" applyFont="1" applyFill="1" applyBorder="1" applyAlignment="1">
      <alignment horizontal="center" vertical="top"/>
    </xf>
    <xf numFmtId="165" fontId="40" fillId="0" borderId="73" xfId="3" applyNumberFormat="1" applyFont="1" applyFill="1" applyBorder="1" applyAlignment="1">
      <alignment horizontal="center" vertical="top"/>
    </xf>
    <xf numFmtId="0" fontId="34" fillId="0" borderId="0" xfId="0" applyFont="1" applyBorder="1" applyAlignment="1">
      <alignment horizontal="right"/>
    </xf>
    <xf numFmtId="41" fontId="35" fillId="0" borderId="0" xfId="60" applyFont="1" applyBorder="1" applyAlignment="1">
      <alignment horizontal="right" vertical="center" wrapText="1"/>
    </xf>
    <xf numFmtId="41" fontId="35" fillId="0" borderId="0" xfId="60" applyFont="1" applyFill="1" applyBorder="1" applyAlignment="1">
      <alignment horizontal="right" vertical="center" wrapText="1"/>
    </xf>
    <xf numFmtId="0" fontId="8" fillId="0" borderId="0" xfId="0" applyFont="1" applyBorder="1" applyAlignment="1">
      <alignment horizontal="right" vertical="center"/>
    </xf>
    <xf numFmtId="0" fontId="44" fillId="20" borderId="15" xfId="0" applyFont="1" applyFill="1" applyBorder="1" applyAlignment="1">
      <alignment horizontal="center" vertical="top"/>
    </xf>
    <xf numFmtId="0" fontId="40" fillId="0" borderId="15" xfId="0" applyFont="1" applyFill="1" applyBorder="1" applyAlignment="1">
      <alignment horizontal="center" vertical="top"/>
    </xf>
    <xf numFmtId="0" fontId="40" fillId="0" borderId="31" xfId="0" applyFont="1" applyFill="1" applyBorder="1" applyAlignment="1">
      <alignment horizontal="center" vertical="top"/>
    </xf>
    <xf numFmtId="0" fontId="40" fillId="0" borderId="15" xfId="0" applyFont="1" applyBorder="1" applyAlignment="1">
      <alignment horizontal="center" vertical="top"/>
    </xf>
    <xf numFmtId="3" fontId="40" fillId="0" borderId="15" xfId="2" applyNumberFormat="1" applyFont="1" applyBorder="1" applyAlignment="1">
      <alignment horizontal="center" vertical="top" wrapText="1"/>
    </xf>
    <xf numFmtId="3" fontId="40" fillId="0" borderId="15" xfId="0" applyNumberFormat="1" applyFont="1" applyFill="1" applyBorder="1" applyAlignment="1">
      <alignment horizontal="center" vertical="top"/>
    </xf>
    <xf numFmtId="0" fontId="44" fillId="20" borderId="53" xfId="0" applyFont="1" applyFill="1" applyBorder="1" applyAlignment="1">
      <alignment horizontal="center" vertical="top"/>
    </xf>
    <xf numFmtId="0" fontId="44" fillId="21" borderId="15" xfId="0" applyFont="1" applyFill="1" applyBorder="1" applyAlignment="1">
      <alignment vertical="top"/>
    </xf>
    <xf numFmtId="0" fontId="40" fillId="0" borderId="53" xfId="0" applyFont="1" applyFill="1" applyBorder="1" applyAlignment="1">
      <alignment horizontal="center" vertical="top"/>
    </xf>
    <xf numFmtId="3" fontId="40" fillId="0" borderId="31" xfId="2" applyNumberFormat="1" applyFont="1" applyBorder="1" applyAlignment="1">
      <alignment horizontal="center" vertical="top" wrapText="1"/>
    </xf>
    <xf numFmtId="0" fontId="40" fillId="0" borderId="31" xfId="0" applyFont="1" applyBorder="1" applyAlignment="1">
      <alignment horizontal="center" vertical="top"/>
    </xf>
    <xf numFmtId="0" fontId="44" fillId="21" borderId="31" xfId="0" applyFont="1" applyFill="1" applyBorder="1" applyAlignment="1">
      <alignment vertical="top"/>
    </xf>
    <xf numFmtId="0" fontId="44" fillId="20" borderId="52" xfId="0" applyFont="1" applyFill="1" applyBorder="1" applyAlignment="1">
      <alignment horizontal="center" vertical="top"/>
    </xf>
    <xf numFmtId="0" fontId="40" fillId="0" borderId="52" xfId="0" applyFont="1" applyFill="1" applyBorder="1" applyAlignment="1">
      <alignment horizontal="center" vertical="top"/>
    </xf>
    <xf numFmtId="3" fontId="40" fillId="0" borderId="31" xfId="0" applyNumberFormat="1" applyFont="1" applyFill="1" applyBorder="1" applyAlignment="1">
      <alignment horizontal="center" vertical="top"/>
    </xf>
    <xf numFmtId="0" fontId="40" fillId="0" borderId="67" xfId="0" applyFont="1" applyFill="1" applyBorder="1" applyAlignment="1">
      <alignment horizontal="center" vertical="top"/>
    </xf>
    <xf numFmtId="3" fontId="40" fillId="0" borderId="67" xfId="2" applyNumberFormat="1" applyFont="1" applyBorder="1" applyAlignment="1">
      <alignment horizontal="center" vertical="top" wrapText="1"/>
    </xf>
    <xf numFmtId="0" fontId="44" fillId="20" borderId="67" xfId="0" applyFont="1" applyFill="1" applyBorder="1" applyAlignment="1">
      <alignment horizontal="center" vertical="top"/>
    </xf>
    <xf numFmtId="0" fontId="44" fillId="20" borderId="68" xfId="0" applyFont="1" applyFill="1" applyBorder="1" applyAlignment="1">
      <alignment horizontal="center" vertical="top"/>
    </xf>
    <xf numFmtId="0" fontId="44" fillId="21" borderId="67" xfId="0" applyFont="1" applyFill="1" applyBorder="1" applyAlignment="1">
      <alignment vertical="top"/>
    </xf>
    <xf numFmtId="0" fontId="40" fillId="0" borderId="67" xfId="0" applyFont="1" applyBorder="1" applyAlignment="1">
      <alignment horizontal="center" vertical="top"/>
    </xf>
    <xf numFmtId="0" fontId="40" fillId="0" borderId="68" xfId="0" applyFont="1" applyFill="1" applyBorder="1" applyAlignment="1">
      <alignment horizontal="center" vertical="top"/>
    </xf>
    <xf numFmtId="3" fontId="40" fillId="0" borderId="67" xfId="0" applyNumberFormat="1" applyFont="1" applyFill="1" applyBorder="1" applyAlignment="1">
      <alignment horizontal="center" vertical="top"/>
    </xf>
    <xf numFmtId="41" fontId="42" fillId="0" borderId="0" xfId="60" applyFont="1" applyBorder="1" applyAlignment="1">
      <alignment horizontal="right"/>
    </xf>
    <xf numFmtId="0" fontId="37" fillId="0" borderId="6" xfId="0" applyFont="1" applyFill="1" applyBorder="1" applyAlignment="1">
      <alignment vertical="top"/>
    </xf>
    <xf numFmtId="0" fontId="37" fillId="0" borderId="9" xfId="0" applyFont="1" applyFill="1" applyBorder="1" applyAlignment="1">
      <alignment vertical="top"/>
    </xf>
    <xf numFmtId="0" fontId="38" fillId="0" borderId="9" xfId="0" applyFont="1" applyFill="1" applyBorder="1" applyAlignment="1">
      <alignment vertical="top"/>
    </xf>
    <xf numFmtId="0" fontId="42" fillId="0" borderId="9" xfId="0" applyFont="1" applyBorder="1" applyAlignment="1">
      <alignment vertical="top"/>
    </xf>
    <xf numFmtId="41" fontId="42" fillId="0" borderId="9" xfId="60" applyFont="1" applyBorder="1" applyAlignment="1">
      <alignment horizontal="right"/>
    </xf>
    <xf numFmtId="41" fontId="42" fillId="0" borderId="10" xfId="60" applyFont="1" applyBorder="1" applyAlignment="1">
      <alignment horizontal="right"/>
    </xf>
    <xf numFmtId="41" fontId="42" fillId="0" borderId="11" xfId="60" applyFont="1" applyBorder="1" applyAlignment="1">
      <alignment horizontal="right"/>
    </xf>
    <xf numFmtId="0" fontId="41" fillId="0" borderId="12" xfId="0" applyFont="1" applyBorder="1" applyAlignment="1">
      <alignment horizontal="center" vertical="center" wrapText="1"/>
    </xf>
    <xf numFmtId="0" fontId="41" fillId="0" borderId="0" xfId="0" applyFont="1" applyBorder="1" applyAlignment="1">
      <alignment horizontal="center" vertical="center" wrapText="1"/>
    </xf>
    <xf numFmtId="0" fontId="42" fillId="0" borderId="0" xfId="0" applyFont="1" applyBorder="1"/>
    <xf numFmtId="0" fontId="42" fillId="0" borderId="12" xfId="0" applyFont="1" applyBorder="1"/>
    <xf numFmtId="0" fontId="3" fillId="0" borderId="0" xfId="0" applyFont="1" applyBorder="1" applyAlignment="1">
      <alignment wrapText="1"/>
    </xf>
    <xf numFmtId="0" fontId="32" fillId="0" borderId="0" xfId="0" applyFont="1" applyBorder="1" applyAlignment="1">
      <alignment horizontal="right" wrapText="1"/>
    </xf>
    <xf numFmtId="0" fontId="44" fillId="21" borderId="19" xfId="0" applyFont="1" applyFill="1" applyBorder="1" applyAlignment="1">
      <alignment horizontal="center" vertical="top"/>
    </xf>
    <xf numFmtId="0" fontId="42" fillId="0" borderId="19" xfId="0" applyFont="1" applyFill="1" applyBorder="1" applyAlignment="1">
      <alignment horizontal="center" vertical="top"/>
    </xf>
    <xf numFmtId="41" fontId="42" fillId="0" borderId="19" xfId="60" applyFont="1" applyBorder="1" applyAlignment="1">
      <alignment horizontal="center" vertical="top" wrapText="1"/>
    </xf>
    <xf numFmtId="41" fontId="40" fillId="0" borderId="17" xfId="60" applyFont="1" applyFill="1" applyBorder="1" applyAlignment="1">
      <alignment horizontal="center" vertical="top" wrapText="1"/>
    </xf>
    <xf numFmtId="0" fontId="42" fillId="0" borderId="17" xfId="0" applyFont="1" applyFill="1" applyBorder="1" applyAlignment="1">
      <alignment horizontal="center" vertical="top"/>
    </xf>
    <xf numFmtId="0" fontId="44" fillId="21" borderId="17" xfId="0" applyFont="1" applyFill="1" applyBorder="1" applyAlignment="1">
      <alignment horizontal="center" vertical="top"/>
    </xf>
    <xf numFmtId="0" fontId="44" fillId="21" borderId="18" xfId="0" applyFont="1" applyFill="1" applyBorder="1" applyAlignment="1">
      <alignment horizontal="center" vertical="top"/>
    </xf>
    <xf numFmtId="165" fontId="40" fillId="0" borderId="18" xfId="3" applyNumberFormat="1" applyFont="1" applyFill="1" applyBorder="1" applyAlignment="1">
      <alignment horizontal="center" vertical="top"/>
    </xf>
    <xf numFmtId="0" fontId="44" fillId="21" borderId="23" xfId="0" applyFont="1" applyFill="1" applyBorder="1" applyAlignment="1">
      <alignment horizontal="center" vertical="top"/>
    </xf>
    <xf numFmtId="0" fontId="41" fillId="11" borderId="22" xfId="0" applyFont="1" applyFill="1" applyBorder="1" applyAlignment="1">
      <alignment vertical="center" readingOrder="1"/>
    </xf>
    <xf numFmtId="0" fontId="41" fillId="11" borderId="23" xfId="0" applyFont="1" applyFill="1" applyBorder="1" applyAlignment="1">
      <alignment vertical="center" wrapText="1" readingOrder="1"/>
    </xf>
    <xf numFmtId="165" fontId="41" fillId="11" borderId="61" xfId="3" applyNumberFormat="1" applyFont="1" applyFill="1" applyBorder="1" applyAlignment="1">
      <alignment horizontal="center" vertical="top" wrapText="1"/>
    </xf>
    <xf numFmtId="165" fontId="41" fillId="11" borderId="63" xfId="3" applyNumberFormat="1" applyFont="1" applyFill="1" applyBorder="1" applyAlignment="1">
      <alignment horizontal="center" vertical="top" wrapText="1"/>
    </xf>
    <xf numFmtId="165" fontId="41" fillId="11" borderId="76" xfId="3" applyNumberFormat="1" applyFont="1" applyFill="1" applyBorder="1" applyAlignment="1">
      <alignment horizontal="center" vertical="top" wrapText="1"/>
    </xf>
    <xf numFmtId="165" fontId="41" fillId="11" borderId="5" xfId="3" applyNumberFormat="1" applyFont="1" applyFill="1" applyBorder="1" applyAlignment="1">
      <alignment horizontal="center" vertical="top" wrapText="1"/>
    </xf>
    <xf numFmtId="165" fontId="41" fillId="11" borderId="8" xfId="3" applyNumberFormat="1" applyFont="1" applyFill="1" applyBorder="1" applyAlignment="1">
      <alignment horizontal="center" vertical="top" wrapText="1"/>
    </xf>
    <xf numFmtId="165" fontId="41" fillId="11" borderId="0" xfId="3" applyNumberFormat="1" applyFont="1" applyFill="1" applyBorder="1" applyAlignment="1">
      <alignment horizontal="center" vertical="top" wrapText="1"/>
    </xf>
    <xf numFmtId="0" fontId="41" fillId="11" borderId="5" xfId="0" applyFont="1" applyFill="1" applyBorder="1" applyAlignment="1">
      <alignment horizontal="center" vertical="top" wrapText="1"/>
    </xf>
    <xf numFmtId="165" fontId="41" fillId="11" borderId="74" xfId="3" applyNumberFormat="1" applyFont="1" applyFill="1" applyBorder="1" applyAlignment="1">
      <alignment horizontal="center" vertical="top"/>
    </xf>
    <xf numFmtId="41" fontId="41" fillId="11" borderId="64" xfId="60" applyFont="1" applyFill="1" applyBorder="1" applyAlignment="1">
      <alignment horizontal="center" vertical="top" wrapText="1"/>
    </xf>
    <xf numFmtId="41" fontId="41" fillId="11" borderId="62" xfId="60" applyFont="1" applyFill="1" applyBorder="1" applyAlignment="1">
      <alignment horizontal="center" vertical="top" wrapText="1"/>
    </xf>
    <xf numFmtId="0" fontId="41" fillId="11" borderId="76" xfId="0" applyFont="1" applyFill="1" applyBorder="1" applyAlignment="1">
      <alignment horizontal="center" vertical="top"/>
    </xf>
    <xf numFmtId="0" fontId="41" fillId="11" borderId="5" xfId="0" applyFont="1" applyFill="1" applyBorder="1" applyAlignment="1">
      <alignment horizontal="center" vertical="top"/>
    </xf>
    <xf numFmtId="3" fontId="41" fillId="11" borderId="5" xfId="2" applyNumberFormat="1" applyFont="1" applyFill="1" applyBorder="1" applyAlignment="1">
      <alignment horizontal="center" vertical="top" wrapText="1"/>
    </xf>
    <xf numFmtId="41" fontId="41" fillId="11" borderId="5" xfId="60" applyFont="1" applyFill="1" applyBorder="1" applyAlignment="1">
      <alignment horizontal="center" vertical="top" wrapText="1"/>
    </xf>
    <xf numFmtId="41" fontId="43" fillId="11" borderId="5" xfId="60" applyFont="1" applyFill="1" applyBorder="1" applyAlignment="1">
      <alignment horizontal="center" vertical="top"/>
    </xf>
    <xf numFmtId="41" fontId="41" fillId="11" borderId="74" xfId="60" applyFont="1" applyFill="1" applyBorder="1" applyAlignment="1">
      <alignment horizontal="center" vertical="top" wrapText="1"/>
    </xf>
    <xf numFmtId="41" fontId="40" fillId="24" borderId="19" xfId="60" applyFont="1" applyFill="1" applyBorder="1" applyAlignment="1">
      <alignment horizontal="center" vertical="top"/>
    </xf>
    <xf numFmtId="0" fontId="40" fillId="14" borderId="16" xfId="0" applyFont="1" applyFill="1" applyBorder="1" applyAlignment="1">
      <alignment horizontal="center" vertical="top"/>
    </xf>
    <xf numFmtId="0" fontId="41" fillId="11" borderId="9" xfId="0" applyFont="1" applyFill="1" applyBorder="1" applyAlignment="1">
      <alignment horizontal="center" vertical="top" wrapText="1"/>
    </xf>
    <xf numFmtId="0" fontId="41" fillId="15" borderId="31" xfId="0" applyFont="1" applyFill="1" applyBorder="1" applyAlignment="1">
      <alignment horizontal="center" vertical="top" wrapText="1"/>
    </xf>
    <xf numFmtId="0" fontId="41" fillId="15" borderId="25" xfId="0" applyFont="1" applyFill="1" applyBorder="1" applyAlignment="1">
      <alignment horizontal="center" vertical="top" wrapText="1"/>
    </xf>
    <xf numFmtId="0" fontId="41" fillId="15" borderId="24" xfId="0" applyFont="1" applyFill="1" applyBorder="1" applyAlignment="1">
      <alignment horizontal="center" vertical="top" wrapText="1"/>
    </xf>
    <xf numFmtId="165" fontId="41" fillId="15" borderId="24" xfId="3" applyNumberFormat="1" applyFont="1" applyFill="1" applyBorder="1" applyAlignment="1">
      <alignment horizontal="center" vertical="top" wrapText="1"/>
    </xf>
    <xf numFmtId="165" fontId="41" fillId="15" borderId="84" xfId="3" applyNumberFormat="1" applyFont="1" applyFill="1" applyBorder="1" applyAlignment="1">
      <alignment horizontal="center" vertical="top" wrapText="1"/>
    </xf>
    <xf numFmtId="41" fontId="40" fillId="0" borderId="85" xfId="60" applyFont="1" applyBorder="1" applyAlignment="1">
      <alignment horizontal="center" vertical="top"/>
    </xf>
    <xf numFmtId="41" fontId="40" fillId="0" borderId="86" xfId="60" applyFont="1" applyBorder="1" applyAlignment="1">
      <alignment horizontal="center" vertical="top"/>
    </xf>
    <xf numFmtId="41" fontId="40" fillId="0" borderId="87" xfId="60" applyFont="1" applyBorder="1" applyAlignment="1">
      <alignment horizontal="center" vertical="top"/>
    </xf>
    <xf numFmtId="41" fontId="40" fillId="0" borderId="21" xfId="60" applyFont="1" applyBorder="1" applyAlignment="1">
      <alignment horizontal="center" vertical="top"/>
    </xf>
    <xf numFmtId="41" fontId="40" fillId="0" borderId="17" xfId="60" applyFont="1" applyBorder="1" applyAlignment="1">
      <alignment horizontal="center" vertical="top"/>
    </xf>
    <xf numFmtId="41" fontId="38" fillId="0" borderId="25" xfId="60" applyFont="1" applyBorder="1" applyAlignment="1">
      <alignment horizontal="center" vertical="top"/>
    </xf>
    <xf numFmtId="41" fontId="38" fillId="0" borderId="24" xfId="60" applyFont="1" applyBorder="1" applyAlignment="1">
      <alignment horizontal="center" vertical="top"/>
    </xf>
    <xf numFmtId="41" fontId="38" fillId="0" borderId="84" xfId="60" applyFont="1" applyBorder="1" applyAlignment="1">
      <alignment horizontal="center" vertical="top"/>
    </xf>
    <xf numFmtId="165" fontId="40" fillId="0" borderId="85" xfId="3" applyNumberFormat="1" applyFont="1" applyBorder="1" applyAlignment="1">
      <alignment horizontal="center" vertical="top"/>
    </xf>
    <xf numFmtId="165" fontId="40" fillId="0" borderId="86" xfId="3" applyNumberFormat="1" applyFont="1" applyBorder="1" applyAlignment="1">
      <alignment horizontal="center" vertical="top"/>
    </xf>
    <xf numFmtId="165" fontId="40" fillId="2" borderId="87" xfId="3" applyNumberFormat="1" applyFont="1" applyFill="1" applyBorder="1" applyAlignment="1">
      <alignment horizontal="center" vertical="top"/>
    </xf>
    <xf numFmtId="165" fontId="40" fillId="0" borderId="21" xfId="3" applyNumberFormat="1" applyFont="1" applyBorder="1" applyAlignment="1">
      <alignment horizontal="center" vertical="top"/>
    </xf>
    <xf numFmtId="165" fontId="40" fillId="0" borderId="17" xfId="3" applyNumberFormat="1" applyFont="1" applyBorder="1" applyAlignment="1">
      <alignment horizontal="center" vertical="top"/>
    </xf>
    <xf numFmtId="165" fontId="40" fillId="0" borderId="25" xfId="3" applyNumberFormat="1" applyFont="1" applyBorder="1" applyAlignment="1">
      <alignment horizontal="center" vertical="top"/>
    </xf>
    <xf numFmtId="165" fontId="40" fillId="0" borderId="24" xfId="3" applyNumberFormat="1" applyFont="1" applyBorder="1" applyAlignment="1">
      <alignment horizontal="center" vertical="top"/>
    </xf>
    <xf numFmtId="165" fontId="40" fillId="0" borderId="24" xfId="3" applyNumberFormat="1" applyFont="1" applyFill="1" applyBorder="1" applyAlignment="1">
      <alignment horizontal="center" vertical="top"/>
    </xf>
    <xf numFmtId="165" fontId="40" fillId="0" borderId="84" xfId="3" applyNumberFormat="1" applyFont="1" applyBorder="1" applyAlignment="1">
      <alignment horizontal="center" vertical="top"/>
    </xf>
    <xf numFmtId="0" fontId="44" fillId="21" borderId="24" xfId="0" applyFont="1" applyFill="1" applyBorder="1" applyAlignment="1">
      <alignment horizontal="center" vertical="top"/>
    </xf>
    <xf numFmtId="0" fontId="44" fillId="21" borderId="86" xfId="0" applyFont="1" applyFill="1" applyBorder="1" applyAlignment="1">
      <alignment horizontal="center" vertical="top"/>
    </xf>
    <xf numFmtId="0" fontId="41" fillId="15" borderId="88" xfId="0" applyFont="1" applyFill="1" applyBorder="1" applyAlignment="1">
      <alignment horizontal="center" vertical="top" wrapText="1"/>
    </xf>
    <xf numFmtId="0" fontId="41" fillId="15" borderId="82" xfId="0" applyFont="1" applyFill="1" applyBorder="1" applyAlignment="1">
      <alignment horizontal="center" vertical="top" wrapText="1"/>
    </xf>
    <xf numFmtId="0" fontId="41" fillId="15" borderId="83" xfId="0" applyFont="1" applyFill="1" applyBorder="1" applyAlignment="1">
      <alignment horizontal="center" vertical="top" wrapText="1"/>
    </xf>
    <xf numFmtId="41" fontId="40" fillId="0" borderId="85" xfId="60" applyFont="1" applyFill="1" applyBorder="1" applyAlignment="1">
      <alignment horizontal="center" vertical="top"/>
    </xf>
    <xf numFmtId="41" fontId="40" fillId="0" borderId="86" xfId="60" applyFont="1" applyFill="1" applyBorder="1" applyAlignment="1">
      <alignment horizontal="center" vertical="top"/>
    </xf>
    <xf numFmtId="41" fontId="40" fillId="0" borderId="87" xfId="60" applyFont="1" applyFill="1" applyBorder="1" applyAlignment="1">
      <alignment horizontal="center" vertical="top"/>
    </xf>
    <xf numFmtId="41" fontId="40" fillId="0" borderId="21" xfId="60" applyFont="1" applyFill="1" applyBorder="1" applyAlignment="1">
      <alignment horizontal="center" vertical="top"/>
    </xf>
    <xf numFmtId="0" fontId="44" fillId="21" borderId="84" xfId="0" applyFont="1" applyFill="1" applyBorder="1" applyAlignment="1">
      <alignment horizontal="center" vertical="top"/>
    </xf>
    <xf numFmtId="41" fontId="40" fillId="2" borderId="85" xfId="60" applyFont="1" applyFill="1" applyBorder="1" applyAlignment="1">
      <alignment horizontal="center" vertical="top" wrapText="1"/>
    </xf>
    <xf numFmtId="41" fontId="40" fillId="2" borderId="86" xfId="60" applyFont="1" applyFill="1" applyBorder="1" applyAlignment="1">
      <alignment horizontal="center" vertical="top" wrapText="1"/>
    </xf>
    <xf numFmtId="0" fontId="44" fillId="21" borderId="87" xfId="0" applyFont="1" applyFill="1" applyBorder="1" applyAlignment="1">
      <alignment horizontal="center" vertical="top"/>
    </xf>
    <xf numFmtId="41" fontId="38" fillId="0" borderId="85" xfId="60" applyFont="1" applyBorder="1" applyAlignment="1">
      <alignment horizontal="center" vertical="top"/>
    </xf>
    <xf numFmtId="41" fontId="38" fillId="0" borderId="86" xfId="60" applyFont="1" applyBorder="1" applyAlignment="1">
      <alignment horizontal="center" vertical="top"/>
    </xf>
    <xf numFmtId="41" fontId="38" fillId="0" borderId="21" xfId="60" applyFont="1" applyBorder="1" applyAlignment="1">
      <alignment horizontal="center" vertical="top"/>
    </xf>
    <xf numFmtId="0" fontId="44" fillId="21" borderId="85" xfId="0" applyFont="1" applyFill="1" applyBorder="1" applyAlignment="1">
      <alignment horizontal="center" vertical="top"/>
    </xf>
    <xf numFmtId="0" fontId="44" fillId="21" borderId="21" xfId="0" applyFont="1" applyFill="1" applyBorder="1" applyAlignment="1">
      <alignment horizontal="center" vertical="top"/>
    </xf>
    <xf numFmtId="0" fontId="44" fillId="21" borderId="25" xfId="0" applyFont="1" applyFill="1" applyBorder="1" applyAlignment="1">
      <alignment horizontal="center" vertical="top"/>
    </xf>
    <xf numFmtId="0" fontId="44" fillId="21" borderId="22" xfId="0" applyFont="1" applyFill="1" applyBorder="1" applyAlignment="1">
      <alignment horizontal="center" vertical="top"/>
    </xf>
    <xf numFmtId="41" fontId="40" fillId="0" borderId="17" xfId="60" applyFont="1" applyFill="1" applyBorder="1" applyAlignment="1">
      <alignment horizontal="center" vertical="top"/>
    </xf>
    <xf numFmtId="41" fontId="40" fillId="2" borderId="87" xfId="60" applyFont="1" applyFill="1" applyBorder="1" applyAlignment="1">
      <alignment horizontal="center" vertical="top" wrapText="1"/>
    </xf>
    <xf numFmtId="41" fontId="38" fillId="0" borderId="87" xfId="60" applyFont="1" applyBorder="1" applyAlignment="1">
      <alignment horizontal="center" vertical="top"/>
    </xf>
    <xf numFmtId="41" fontId="38" fillId="0" borderId="17" xfId="60" applyFont="1" applyBorder="1" applyAlignment="1">
      <alignment horizontal="center" vertical="top"/>
    </xf>
    <xf numFmtId="165" fontId="41" fillId="15" borderId="83" xfId="3" applyNumberFormat="1" applyFont="1" applyFill="1" applyBorder="1" applyAlignment="1">
      <alignment horizontal="center" vertical="top" wrapText="1"/>
    </xf>
    <xf numFmtId="165" fontId="40" fillId="0" borderId="21" xfId="3" applyNumberFormat="1" applyFont="1" applyFill="1" applyBorder="1" applyAlignment="1">
      <alignment horizontal="center" vertical="top"/>
    </xf>
    <xf numFmtId="165" fontId="40" fillId="0" borderId="25" xfId="3" applyNumberFormat="1" applyFont="1" applyFill="1" applyBorder="1" applyAlignment="1">
      <alignment horizontal="center" vertical="top"/>
    </xf>
    <xf numFmtId="165" fontId="40" fillId="0" borderId="85" xfId="3" applyNumberFormat="1" applyFont="1" applyFill="1" applyBorder="1" applyAlignment="1">
      <alignment horizontal="center" vertical="top"/>
    </xf>
    <xf numFmtId="165" fontId="40" fillId="0" borderId="86" xfId="3" applyNumberFormat="1" applyFont="1" applyFill="1" applyBorder="1" applyAlignment="1">
      <alignment horizontal="center" vertical="top"/>
    </xf>
    <xf numFmtId="3" fontId="40" fillId="0" borderId="25" xfId="0" applyNumberFormat="1" applyFont="1" applyFill="1" applyBorder="1" applyAlignment="1">
      <alignment horizontal="center" vertical="top"/>
    </xf>
    <xf numFmtId="3" fontId="40" fillId="0" borderId="24" xfId="0" applyNumberFormat="1" applyFont="1" applyFill="1" applyBorder="1" applyAlignment="1">
      <alignment horizontal="center" vertical="top"/>
    </xf>
    <xf numFmtId="165" fontId="40" fillId="0" borderId="22" xfId="3" applyNumberFormat="1" applyFont="1" applyFill="1" applyBorder="1" applyAlignment="1">
      <alignment horizontal="center" vertical="top"/>
    </xf>
    <xf numFmtId="41" fontId="42" fillId="0" borderId="86" xfId="60" applyFont="1" applyBorder="1" applyAlignment="1">
      <alignment horizontal="center" vertical="top" wrapText="1"/>
    </xf>
    <xf numFmtId="41" fontId="42" fillId="0" borderId="87" xfId="60" applyFont="1" applyBorder="1" applyAlignment="1">
      <alignment horizontal="center" vertical="top" wrapText="1"/>
    </xf>
    <xf numFmtId="41" fontId="42" fillId="0" borderId="17" xfId="60" applyFont="1" applyBorder="1" applyAlignment="1">
      <alignment horizontal="center" vertical="top" wrapText="1"/>
    </xf>
    <xf numFmtId="165" fontId="41" fillId="15" borderId="82" xfId="3" applyNumberFormat="1" applyFont="1" applyFill="1" applyBorder="1" applyAlignment="1">
      <alignment horizontal="center" vertical="top" wrapText="1"/>
    </xf>
    <xf numFmtId="41" fontId="38" fillId="0" borderId="25" xfId="60" applyFont="1" applyFill="1" applyBorder="1" applyAlignment="1">
      <alignment horizontal="center" vertical="top"/>
    </xf>
    <xf numFmtId="41" fontId="38" fillId="0" borderId="24" xfId="60" applyFont="1" applyFill="1" applyBorder="1" applyAlignment="1">
      <alignment horizontal="center" vertical="top"/>
    </xf>
    <xf numFmtId="41" fontId="40" fillId="24" borderId="21" xfId="60" applyFont="1" applyFill="1" applyBorder="1" applyAlignment="1">
      <alignment horizontal="center" vertical="top"/>
    </xf>
    <xf numFmtId="41" fontId="40" fillId="24" borderId="17" xfId="60" applyFont="1" applyFill="1" applyBorder="1" applyAlignment="1">
      <alignment horizontal="center" vertical="top"/>
    </xf>
    <xf numFmtId="165" fontId="42" fillId="0" borderId="21" xfId="3" applyNumberFormat="1" applyFont="1" applyFill="1" applyBorder="1" applyAlignment="1">
      <alignment horizontal="center" vertical="top"/>
    </xf>
    <xf numFmtId="165" fontId="41" fillId="15" borderId="88" xfId="3" applyNumberFormat="1" applyFont="1" applyFill="1" applyBorder="1" applyAlignment="1">
      <alignment horizontal="center" vertical="top" wrapText="1"/>
    </xf>
    <xf numFmtId="41" fontId="40" fillId="0" borderId="87" xfId="60" applyFont="1" applyFill="1" applyBorder="1" applyAlignment="1">
      <alignment horizontal="center" vertical="top" wrapText="1"/>
    </xf>
    <xf numFmtId="0" fontId="42" fillId="0" borderId="9" xfId="0" applyFont="1" applyBorder="1"/>
    <xf numFmtId="0" fontId="42" fillId="0" borderId="10" xfId="0" applyFont="1" applyBorder="1"/>
    <xf numFmtId="167" fontId="41" fillId="11" borderId="90" xfId="30" applyNumberFormat="1" applyFont="1" applyFill="1" applyBorder="1" applyAlignment="1">
      <alignment horizontal="center" vertical="top" wrapText="1"/>
    </xf>
    <xf numFmtId="167" fontId="41" fillId="11" borderId="50" xfId="30" applyNumberFormat="1" applyFont="1" applyFill="1" applyBorder="1" applyAlignment="1">
      <alignment horizontal="center" vertical="top" wrapText="1"/>
    </xf>
    <xf numFmtId="167" fontId="41" fillId="11" borderId="91" xfId="30" applyNumberFormat="1" applyFont="1" applyFill="1" applyBorder="1" applyAlignment="1">
      <alignment horizontal="center" vertical="top" wrapText="1"/>
    </xf>
    <xf numFmtId="167" fontId="41" fillId="11" borderId="92" xfId="30" applyNumberFormat="1" applyFont="1" applyFill="1" applyBorder="1" applyAlignment="1">
      <alignment horizontal="center" vertical="top" wrapText="1"/>
    </xf>
    <xf numFmtId="167" fontId="41" fillId="11" borderId="89" xfId="30" applyNumberFormat="1" applyFont="1" applyFill="1" applyBorder="1" applyAlignment="1">
      <alignment horizontal="center" vertical="top" wrapText="1"/>
    </xf>
    <xf numFmtId="165" fontId="38" fillId="0" borderId="14" xfId="3" applyNumberFormat="1" applyFont="1" applyFill="1" applyBorder="1" applyAlignment="1">
      <alignment horizontal="center" vertical="top"/>
    </xf>
    <xf numFmtId="165" fontId="38" fillId="0" borderId="19" xfId="3" applyNumberFormat="1" applyFont="1" applyFill="1" applyBorder="1" applyAlignment="1">
      <alignment horizontal="center" vertical="top"/>
    </xf>
    <xf numFmtId="165" fontId="38" fillId="0" borderId="20" xfId="3" applyNumberFormat="1" applyFont="1" applyFill="1" applyBorder="1" applyAlignment="1">
      <alignment horizontal="center" vertical="top"/>
    </xf>
    <xf numFmtId="165" fontId="38" fillId="0" borderId="21" xfId="3" applyNumberFormat="1" applyFont="1" applyFill="1" applyBorder="1" applyAlignment="1">
      <alignment horizontal="center" vertical="top"/>
    </xf>
    <xf numFmtId="165" fontId="38" fillId="0" borderId="24" xfId="3" applyNumberFormat="1" applyFont="1" applyFill="1" applyBorder="1" applyAlignment="1">
      <alignment horizontal="center" vertical="top"/>
    </xf>
    <xf numFmtId="165" fontId="38" fillId="0" borderId="17" xfId="3" applyNumberFormat="1" applyFont="1" applyFill="1" applyBorder="1" applyAlignment="1">
      <alignment horizontal="center" vertical="top"/>
    </xf>
    <xf numFmtId="165" fontId="38" fillId="0" borderId="33" xfId="3" applyNumberFormat="1" applyFont="1" applyFill="1" applyBorder="1" applyAlignment="1">
      <alignment horizontal="center" vertical="top"/>
    </xf>
    <xf numFmtId="165" fontId="38" fillId="0" borderId="28" xfId="3" applyNumberFormat="1" applyFont="1" applyFill="1" applyBorder="1" applyAlignment="1">
      <alignment horizontal="center" vertical="top"/>
    </xf>
    <xf numFmtId="165" fontId="38" fillId="0" borderId="25" xfId="3" applyNumberFormat="1" applyFont="1" applyFill="1" applyBorder="1" applyAlignment="1">
      <alignment horizontal="center" vertical="top"/>
    </xf>
    <xf numFmtId="165" fontId="38" fillId="0" borderId="84" xfId="3" applyNumberFormat="1" applyFont="1" applyFill="1" applyBorder="1" applyAlignment="1">
      <alignment horizontal="center" vertical="top"/>
    </xf>
    <xf numFmtId="165" fontId="38" fillId="24" borderId="19" xfId="3" applyNumberFormat="1" applyFont="1" applyFill="1" applyBorder="1" applyAlignment="1">
      <alignment horizontal="center" vertical="top"/>
    </xf>
    <xf numFmtId="0" fontId="38" fillId="0" borderId="0" xfId="0" applyFont="1"/>
    <xf numFmtId="0" fontId="38" fillId="0" borderId="0" xfId="0" applyFont="1" applyAlignment="1"/>
    <xf numFmtId="0" fontId="38" fillId="0" borderId="0" xfId="0" applyFont="1" applyBorder="1"/>
    <xf numFmtId="0" fontId="38" fillId="0" borderId="0" xfId="0" applyFont="1" applyFill="1" applyBorder="1" applyAlignment="1">
      <alignment horizontal="right"/>
    </xf>
    <xf numFmtId="165" fontId="38" fillId="0" borderId="27" xfId="3" applyNumberFormat="1" applyFont="1" applyFill="1" applyBorder="1" applyAlignment="1">
      <alignment horizontal="center" vertical="top"/>
    </xf>
    <xf numFmtId="165" fontId="38" fillId="0" borderId="96" xfId="3" applyNumberFormat="1" applyFont="1" applyFill="1" applyBorder="1" applyAlignment="1">
      <alignment horizontal="center" vertical="top"/>
    </xf>
    <xf numFmtId="165" fontId="38" fillId="0" borderId="86" xfId="3" applyNumberFormat="1" applyFont="1" applyFill="1" applyBorder="1" applyAlignment="1">
      <alignment horizontal="center" vertical="top"/>
    </xf>
    <xf numFmtId="165" fontId="38" fillId="0" borderId="97" xfId="3" applyNumberFormat="1" applyFont="1" applyFill="1" applyBorder="1" applyAlignment="1">
      <alignment horizontal="center" vertical="top"/>
    </xf>
    <xf numFmtId="165" fontId="38" fillId="0" borderId="85" xfId="3" applyNumberFormat="1" applyFont="1" applyFill="1" applyBorder="1" applyAlignment="1">
      <alignment horizontal="center" vertical="top"/>
    </xf>
    <xf numFmtId="165" fontId="38" fillId="0" borderId="87" xfId="3" applyNumberFormat="1" applyFont="1" applyFill="1" applyBorder="1" applyAlignment="1">
      <alignment horizontal="center" vertical="top"/>
    </xf>
    <xf numFmtId="41" fontId="40" fillId="2" borderId="97" xfId="60" applyFont="1" applyFill="1" applyBorder="1" applyAlignment="1">
      <alignment horizontal="center" vertical="top" wrapText="1"/>
    </xf>
    <xf numFmtId="41" fontId="40" fillId="2" borderId="96" xfId="60" applyFont="1" applyFill="1" applyBorder="1" applyAlignment="1">
      <alignment horizontal="center" vertical="top" wrapText="1"/>
    </xf>
    <xf numFmtId="41" fontId="40" fillId="0" borderId="24" xfId="60" applyFont="1" applyFill="1" applyBorder="1" applyAlignment="1">
      <alignment horizontal="center" vertical="top"/>
    </xf>
    <xf numFmtId="41" fontId="40" fillId="0" borderId="37" xfId="60" applyFont="1" applyFill="1" applyBorder="1" applyAlignment="1">
      <alignment horizontal="center" vertical="top"/>
    </xf>
    <xf numFmtId="165" fontId="40" fillId="2" borderId="0" xfId="3" applyNumberFormat="1" applyFont="1" applyFill="1" applyBorder="1" applyAlignment="1">
      <alignment horizontal="center" vertical="top"/>
    </xf>
    <xf numFmtId="0" fontId="41" fillId="11" borderId="6" xfId="0" applyFont="1" applyFill="1" applyBorder="1" applyAlignment="1">
      <alignment horizontal="centerContinuous" vertical="top" wrapText="1"/>
    </xf>
    <xf numFmtId="0" fontId="41" fillId="11" borderId="9" xfId="0" applyFont="1" applyFill="1" applyBorder="1" applyAlignment="1">
      <alignment horizontal="centerContinuous" vertical="top" wrapText="1"/>
    </xf>
    <xf numFmtId="0" fontId="25" fillId="0" borderId="0" xfId="0" applyFont="1" applyBorder="1"/>
    <xf numFmtId="0" fontId="27" fillId="2" borderId="0" xfId="0" applyFont="1" applyFill="1" applyBorder="1"/>
    <xf numFmtId="0" fontId="41" fillId="11" borderId="98" xfId="0" applyFont="1" applyFill="1" applyBorder="1" applyAlignment="1">
      <alignment horizontal="center" vertical="top"/>
    </xf>
    <xf numFmtId="0" fontId="40" fillId="14" borderId="70" xfId="0" applyFont="1" applyFill="1" applyBorder="1" applyAlignment="1">
      <alignment horizontal="center" vertical="top"/>
    </xf>
    <xf numFmtId="0" fontId="40" fillId="14" borderId="26" xfId="0" applyFont="1" applyFill="1" applyBorder="1" applyAlignment="1">
      <alignment horizontal="center" vertical="top"/>
    </xf>
    <xf numFmtId="0" fontId="41" fillId="11" borderId="88" xfId="0" applyFont="1" applyFill="1" applyBorder="1" applyAlignment="1">
      <alignment horizontal="center" vertical="top" wrapText="1"/>
    </xf>
    <xf numFmtId="0" fontId="41" fillId="11" borderId="82" xfId="0" applyFont="1" applyFill="1" applyBorder="1" applyAlignment="1">
      <alignment horizontal="center" vertical="top" wrapText="1"/>
    </xf>
    <xf numFmtId="0" fontId="41" fillId="11" borderId="83" xfId="0" applyFont="1" applyFill="1" applyBorder="1" applyAlignment="1">
      <alignment horizontal="center" vertical="top" wrapText="1"/>
    </xf>
    <xf numFmtId="41" fontId="40" fillId="0" borderId="25" xfId="60" applyFont="1" applyFill="1" applyBorder="1" applyAlignment="1">
      <alignment horizontal="center" vertical="top"/>
    </xf>
    <xf numFmtId="41" fontId="40" fillId="0" borderId="84" xfId="60" applyFont="1" applyFill="1" applyBorder="1" applyAlignment="1">
      <alignment horizontal="center" vertical="top" wrapText="1"/>
    </xf>
    <xf numFmtId="41" fontId="40" fillId="0" borderId="39" xfId="60" applyFont="1" applyFill="1" applyBorder="1" applyAlignment="1">
      <alignment horizontal="center" vertical="top"/>
    </xf>
    <xf numFmtId="41" fontId="40" fillId="0" borderId="38" xfId="60" applyFont="1" applyFill="1" applyBorder="1" applyAlignment="1">
      <alignment horizontal="center" vertical="top"/>
    </xf>
    <xf numFmtId="41" fontId="40" fillId="0" borderId="17" xfId="60" applyFont="1" applyBorder="1" applyAlignment="1">
      <alignment horizontal="center" vertical="top" wrapText="1"/>
    </xf>
    <xf numFmtId="41" fontId="41" fillId="0" borderId="17" xfId="60" applyFont="1" applyBorder="1" applyAlignment="1">
      <alignment horizontal="center" vertical="top" wrapText="1"/>
    </xf>
    <xf numFmtId="41" fontId="40" fillId="0" borderId="22" xfId="60" applyFont="1" applyFill="1" applyBorder="1" applyAlignment="1">
      <alignment horizontal="center" vertical="top"/>
    </xf>
    <xf numFmtId="41" fontId="40" fillId="0" borderId="18" xfId="60" applyFont="1" applyFill="1" applyBorder="1" applyAlignment="1">
      <alignment horizontal="center" vertical="top"/>
    </xf>
    <xf numFmtId="41" fontId="40" fillId="0" borderId="23" xfId="60" applyFont="1" applyBorder="1" applyAlignment="1">
      <alignment horizontal="center" vertical="top" wrapText="1"/>
    </xf>
    <xf numFmtId="41" fontId="40" fillId="0" borderId="84" xfId="60" applyFont="1" applyFill="1" applyBorder="1" applyAlignment="1">
      <alignment horizontal="center" vertical="top"/>
    </xf>
    <xf numFmtId="41" fontId="40" fillId="0" borderId="84" xfId="60" applyFont="1" applyBorder="1" applyAlignment="1">
      <alignment horizontal="center" vertical="top" wrapText="1"/>
    </xf>
    <xf numFmtId="0" fontId="40" fillId="14" borderId="69" xfId="0" applyFont="1" applyFill="1" applyBorder="1" applyAlignment="1">
      <alignment horizontal="center" vertical="top"/>
    </xf>
    <xf numFmtId="41" fontId="40" fillId="0" borderId="87" xfId="60" applyFont="1" applyBorder="1" applyAlignment="1">
      <alignment horizontal="center" vertical="top" wrapText="1"/>
    </xf>
    <xf numFmtId="41" fontId="38" fillId="2" borderId="85" xfId="60" applyFont="1" applyFill="1" applyBorder="1" applyAlignment="1">
      <alignment horizontal="center" vertical="top"/>
    </xf>
    <xf numFmtId="41" fontId="38" fillId="2" borderId="86" xfId="60" applyFont="1" applyFill="1" applyBorder="1" applyAlignment="1">
      <alignment horizontal="center" vertical="top"/>
    </xf>
    <xf numFmtId="41" fontId="38" fillId="2" borderId="87" xfId="60" applyFont="1" applyFill="1" applyBorder="1" applyAlignment="1">
      <alignment horizontal="center" vertical="top"/>
    </xf>
    <xf numFmtId="164" fontId="27" fillId="0" borderId="0" xfId="0" applyNumberFormat="1" applyFont="1" applyBorder="1"/>
    <xf numFmtId="41" fontId="40" fillId="25" borderId="21" xfId="60" applyFont="1" applyFill="1" applyBorder="1" applyAlignment="1">
      <alignment horizontal="center" vertical="top"/>
    </xf>
    <xf numFmtId="41" fontId="40" fillId="25" borderId="19" xfId="60" applyFont="1" applyFill="1" applyBorder="1" applyAlignment="1">
      <alignment horizontal="center" vertical="top"/>
    </xf>
    <xf numFmtId="41" fontId="40" fillId="25" borderId="17" xfId="60" applyFont="1" applyFill="1" applyBorder="1" applyAlignment="1">
      <alignment horizontal="center" vertical="top"/>
    </xf>
    <xf numFmtId="41" fontId="40" fillId="25" borderId="39" xfId="60" applyFont="1" applyFill="1" applyBorder="1" applyAlignment="1">
      <alignment horizontal="center" vertical="top"/>
    </xf>
    <xf numFmtId="41" fontId="40" fillId="25" borderId="37" xfId="60" applyFont="1" applyFill="1" applyBorder="1" applyAlignment="1">
      <alignment horizontal="center" vertical="top"/>
    </xf>
    <xf numFmtId="41" fontId="40" fillId="25" borderId="38" xfId="60" applyFont="1" applyFill="1" applyBorder="1" applyAlignment="1">
      <alignment horizontal="center" vertical="top"/>
    </xf>
    <xf numFmtId="41" fontId="40" fillId="25" borderId="25" xfId="60" applyFont="1" applyFill="1" applyBorder="1" applyAlignment="1">
      <alignment horizontal="center" vertical="top"/>
    </xf>
    <xf numFmtId="41" fontId="40" fillId="25" borderId="24" xfId="60" applyFont="1" applyFill="1" applyBorder="1" applyAlignment="1">
      <alignment horizontal="center" vertical="top"/>
    </xf>
    <xf numFmtId="41" fontId="40" fillId="25" borderId="84" xfId="60" applyFont="1" applyFill="1" applyBorder="1" applyAlignment="1">
      <alignment horizontal="center" vertical="top"/>
    </xf>
    <xf numFmtId="41" fontId="40" fillId="25" borderId="85" xfId="60" applyFont="1" applyFill="1" applyBorder="1" applyAlignment="1">
      <alignment horizontal="center" vertical="top"/>
    </xf>
    <xf numFmtId="41" fontId="40" fillId="25" borderId="86" xfId="60" applyFont="1" applyFill="1" applyBorder="1" applyAlignment="1">
      <alignment horizontal="center" vertical="top"/>
    </xf>
    <xf numFmtId="41" fontId="40" fillId="25" borderId="87" xfId="60" applyFont="1" applyFill="1" applyBorder="1" applyAlignment="1">
      <alignment horizontal="center" vertical="top"/>
    </xf>
    <xf numFmtId="41" fontId="40" fillId="25" borderId="22" xfId="60" applyFont="1" applyFill="1" applyBorder="1" applyAlignment="1">
      <alignment horizontal="center" vertical="top"/>
    </xf>
    <xf numFmtId="41" fontId="40" fillId="25" borderId="18" xfId="60" applyFont="1" applyFill="1" applyBorder="1" applyAlignment="1">
      <alignment horizontal="center" vertical="top"/>
    </xf>
    <xf numFmtId="41" fontId="40" fillId="25" borderId="23" xfId="60" applyFont="1" applyFill="1" applyBorder="1" applyAlignment="1">
      <alignment horizontal="center" vertical="top"/>
    </xf>
    <xf numFmtId="41" fontId="40" fillId="25" borderId="17" xfId="60" applyFont="1" applyFill="1" applyBorder="1" applyAlignment="1">
      <alignment horizontal="center" vertical="top" wrapText="1"/>
    </xf>
    <xf numFmtId="41" fontId="42" fillId="25" borderId="21" xfId="60" applyFont="1" applyFill="1" applyBorder="1" applyAlignment="1">
      <alignment horizontal="center" vertical="top"/>
    </xf>
    <xf numFmtId="41" fontId="40" fillId="25" borderId="84" xfId="60" applyFont="1" applyFill="1" applyBorder="1" applyAlignment="1">
      <alignment horizontal="center" vertical="top" wrapText="1"/>
    </xf>
    <xf numFmtId="41" fontId="42" fillId="25" borderId="25" xfId="60" applyFont="1" applyFill="1" applyBorder="1" applyAlignment="1">
      <alignment horizontal="center" vertical="top"/>
    </xf>
    <xf numFmtId="41" fontId="42" fillId="25" borderId="85" xfId="60" applyFont="1" applyFill="1" applyBorder="1" applyAlignment="1">
      <alignment horizontal="center" vertical="top"/>
    </xf>
    <xf numFmtId="0" fontId="45" fillId="0" borderId="0" xfId="0" applyFont="1"/>
    <xf numFmtId="41" fontId="42" fillId="0" borderId="14" xfId="60" applyFont="1" applyFill="1" applyBorder="1" applyAlignment="1">
      <alignment horizontal="right"/>
    </xf>
    <xf numFmtId="41" fontId="42" fillId="0" borderId="33" xfId="60" applyFont="1" applyFill="1" applyBorder="1" applyAlignment="1">
      <alignment horizontal="right"/>
    </xf>
    <xf numFmtId="41" fontId="42" fillId="0" borderId="19" xfId="60" applyFont="1" applyFill="1" applyBorder="1" applyAlignment="1">
      <alignment horizontal="right"/>
    </xf>
    <xf numFmtId="41" fontId="42" fillId="0" borderId="19" xfId="60" applyFont="1" applyBorder="1" applyAlignment="1">
      <alignment horizontal="right"/>
    </xf>
    <xf numFmtId="41" fontId="40" fillId="0" borderId="19" xfId="60" applyFont="1" applyBorder="1" applyAlignment="1">
      <alignment horizontal="right"/>
    </xf>
    <xf numFmtId="41" fontId="40" fillId="0" borderId="17" xfId="60" applyFont="1" applyBorder="1" applyAlignment="1">
      <alignment horizontal="right" wrapText="1"/>
    </xf>
    <xf numFmtId="41" fontId="42" fillId="0" borderId="17" xfId="60" applyFont="1" applyBorder="1" applyAlignment="1">
      <alignment horizontal="right"/>
    </xf>
    <xf numFmtId="41" fontId="42" fillId="2" borderId="19" xfId="60" applyFont="1" applyFill="1" applyBorder="1" applyAlignment="1">
      <alignment horizontal="right"/>
    </xf>
    <xf numFmtId="41" fontId="40" fillId="0" borderId="19" xfId="60" applyFont="1" applyBorder="1" applyAlignment="1">
      <alignment horizontal="right" wrapText="1"/>
    </xf>
    <xf numFmtId="41" fontId="40" fillId="0" borderId="17" xfId="60" applyFont="1" applyBorder="1" applyAlignment="1">
      <alignment horizontal="right"/>
    </xf>
    <xf numFmtId="41" fontId="38" fillId="0" borderId="19" xfId="60" applyFont="1" applyBorder="1"/>
    <xf numFmtId="41" fontId="40" fillId="0" borderId="19" xfId="60" applyFont="1" applyBorder="1" applyAlignment="1">
      <alignment horizontal="center"/>
    </xf>
    <xf numFmtId="41" fontId="42" fillId="0" borderId="19" xfId="60" applyFont="1" applyBorder="1" applyAlignment="1">
      <alignment horizontal="center"/>
    </xf>
    <xf numFmtId="41" fontId="42" fillId="0" borderId="24" xfId="60" applyFont="1" applyFill="1" applyBorder="1" applyAlignment="1">
      <alignment horizontal="right"/>
    </xf>
    <xf numFmtId="41" fontId="42" fillId="0" borderId="24" xfId="60" applyFont="1" applyBorder="1" applyAlignment="1">
      <alignment horizontal="right"/>
    </xf>
    <xf numFmtId="0" fontId="28" fillId="0" borderId="0" xfId="0" applyFont="1" applyBorder="1"/>
    <xf numFmtId="41" fontId="42" fillId="24" borderId="14" xfId="60" applyFont="1" applyFill="1" applyBorder="1" applyAlignment="1">
      <alignment horizontal="right"/>
    </xf>
    <xf numFmtId="41" fontId="40" fillId="0" borderId="14" xfId="60" applyFont="1" applyBorder="1" applyAlignment="1">
      <alignment horizontal="center"/>
    </xf>
    <xf numFmtId="41" fontId="40" fillId="0" borderId="24" xfId="60" applyFont="1" applyBorder="1" applyAlignment="1">
      <alignment horizontal="right"/>
    </xf>
    <xf numFmtId="41" fontId="42" fillId="0" borderId="84" xfId="60" applyFont="1" applyBorder="1" applyAlignment="1">
      <alignment horizontal="right"/>
    </xf>
    <xf numFmtId="41" fontId="40" fillId="0" borderId="19" xfId="60" applyFont="1" applyFill="1" applyBorder="1" applyAlignment="1" applyProtection="1">
      <alignment horizontal="center"/>
      <protection hidden="1"/>
    </xf>
    <xf numFmtId="41" fontId="42" fillId="22" borderId="14" xfId="60" applyFont="1" applyFill="1" applyBorder="1" applyAlignment="1">
      <alignment horizontal="right"/>
    </xf>
    <xf numFmtId="41" fontId="42" fillId="22" borderId="33" xfId="60" applyFont="1" applyFill="1" applyBorder="1" applyAlignment="1">
      <alignment horizontal="right"/>
    </xf>
    <xf numFmtId="41" fontId="42" fillId="22" borderId="19" xfId="60" applyFont="1" applyFill="1" applyBorder="1" applyAlignment="1">
      <alignment horizontal="right"/>
    </xf>
    <xf numFmtId="41" fontId="42" fillId="22" borderId="24" xfId="60" applyFont="1" applyFill="1" applyBorder="1" applyAlignment="1">
      <alignment horizontal="right"/>
    </xf>
    <xf numFmtId="41" fontId="40" fillId="0" borderId="14" xfId="60" applyFont="1" applyBorder="1" applyAlignment="1">
      <alignment horizontal="right"/>
    </xf>
    <xf numFmtId="41" fontId="40" fillId="0" borderId="33" xfId="60" applyFont="1" applyBorder="1" applyAlignment="1">
      <alignment horizontal="right"/>
    </xf>
    <xf numFmtId="41" fontId="40" fillId="0" borderId="14" xfId="60" applyFont="1" applyFill="1" applyBorder="1" applyAlignment="1" applyProtection="1">
      <alignment horizontal="center"/>
      <protection hidden="1"/>
    </xf>
    <xf numFmtId="41" fontId="40" fillId="0" borderId="24" xfId="60" applyFont="1" applyFill="1" applyBorder="1" applyAlignment="1">
      <alignment horizontal="right"/>
    </xf>
    <xf numFmtId="41" fontId="40" fillId="0" borderId="84" xfId="60" applyFont="1" applyFill="1" applyBorder="1" applyAlignment="1">
      <alignment horizontal="right" wrapText="1"/>
    </xf>
    <xf numFmtId="41" fontId="40" fillId="22" borderId="19" xfId="60" applyFont="1" applyFill="1" applyBorder="1" applyAlignment="1" applyProtection="1">
      <alignment horizontal="center"/>
      <protection hidden="1"/>
    </xf>
    <xf numFmtId="41" fontId="42" fillId="22" borderId="19" xfId="60" applyFont="1" applyFill="1" applyBorder="1" applyAlignment="1" applyProtection="1">
      <alignment horizontal="center"/>
      <protection hidden="1"/>
    </xf>
    <xf numFmtId="41" fontId="40" fillId="22" borderId="14" xfId="60" applyFont="1" applyFill="1" applyBorder="1" applyAlignment="1" applyProtection="1">
      <alignment horizontal="center"/>
      <protection hidden="1"/>
    </xf>
    <xf numFmtId="41" fontId="40" fillId="22" borderId="33" xfId="60" applyFont="1" applyFill="1" applyBorder="1" applyAlignment="1">
      <alignment horizontal="right"/>
    </xf>
    <xf numFmtId="41" fontId="40" fillId="22" borderId="24" xfId="60" applyFont="1" applyFill="1" applyBorder="1" applyAlignment="1">
      <alignment horizontal="right"/>
    </xf>
    <xf numFmtId="41" fontId="42" fillId="22" borderId="84" xfId="60" applyFont="1" applyFill="1" applyBorder="1" applyAlignment="1">
      <alignment horizontal="right"/>
    </xf>
    <xf numFmtId="41" fontId="40" fillId="22" borderId="17" xfId="60" applyFont="1" applyFill="1" applyBorder="1" applyAlignment="1">
      <alignment horizontal="right" wrapText="1"/>
    </xf>
    <xf numFmtId="41" fontId="40" fillId="22" borderId="84" xfId="60" applyFont="1" applyFill="1" applyBorder="1" applyAlignment="1">
      <alignment horizontal="right" wrapText="1"/>
    </xf>
    <xf numFmtId="41" fontId="40" fillId="22" borderId="19" xfId="60" applyFont="1" applyFill="1" applyBorder="1" applyAlignment="1">
      <alignment horizontal="right"/>
    </xf>
    <xf numFmtId="41" fontId="42" fillId="22" borderId="17" xfId="60" applyFont="1" applyFill="1" applyBorder="1" applyAlignment="1">
      <alignment horizontal="right"/>
    </xf>
    <xf numFmtId="41" fontId="40" fillId="22" borderId="18" xfId="60" applyFont="1" applyFill="1" applyBorder="1" applyAlignment="1">
      <alignment horizontal="right"/>
    </xf>
    <xf numFmtId="41" fontId="42" fillId="22" borderId="18" xfId="60" applyFont="1" applyFill="1" applyBorder="1" applyAlignment="1">
      <alignment horizontal="right"/>
    </xf>
    <xf numFmtId="41" fontId="42" fillId="22" borderId="23" xfId="60" applyFont="1" applyFill="1" applyBorder="1" applyAlignment="1">
      <alignment horizontal="right"/>
    </xf>
    <xf numFmtId="41" fontId="40" fillId="22" borderId="19" xfId="60" applyFont="1" applyFill="1" applyBorder="1" applyAlignment="1">
      <alignment horizontal="right" wrapText="1"/>
    </xf>
    <xf numFmtId="41" fontId="40" fillId="22" borderId="14" xfId="60" applyFont="1" applyFill="1" applyBorder="1" applyAlignment="1">
      <alignment horizontal="right" wrapText="1"/>
    </xf>
    <xf numFmtId="41" fontId="40" fillId="22" borderId="17" xfId="60" applyFont="1" applyFill="1" applyBorder="1" applyAlignment="1">
      <alignment horizontal="right"/>
    </xf>
    <xf numFmtId="41" fontId="38" fillId="22" borderId="19" xfId="60" applyFont="1" applyFill="1" applyBorder="1"/>
    <xf numFmtId="41" fontId="40" fillId="22" borderId="19" xfId="60" applyFont="1" applyFill="1" applyBorder="1" applyAlignment="1">
      <alignment horizontal="center"/>
    </xf>
    <xf numFmtId="41" fontId="42" fillId="22" borderId="19" xfId="60" applyFont="1" applyFill="1" applyBorder="1" applyAlignment="1">
      <alignment horizontal="center"/>
    </xf>
    <xf numFmtId="41" fontId="40" fillId="22" borderId="14" xfId="60" applyFont="1" applyFill="1" applyBorder="1" applyAlignment="1">
      <alignment horizontal="center"/>
    </xf>
    <xf numFmtId="41" fontId="40" fillId="22" borderId="14" xfId="60" applyFont="1" applyFill="1" applyBorder="1" applyAlignment="1">
      <alignment horizontal="right"/>
    </xf>
    <xf numFmtId="41" fontId="40" fillId="22" borderId="33" xfId="60" applyFont="1" applyFill="1" applyBorder="1" applyAlignment="1">
      <alignment horizontal="right" wrapText="1"/>
    </xf>
    <xf numFmtId="41" fontId="40" fillId="0" borderId="19" xfId="60" applyFont="1" applyFill="1" applyBorder="1" applyAlignment="1">
      <alignment horizontal="right"/>
    </xf>
    <xf numFmtId="41" fontId="40" fillId="0" borderId="17" xfId="60" applyFont="1" applyFill="1" applyBorder="1" applyAlignment="1">
      <alignment horizontal="right" wrapText="1"/>
    </xf>
    <xf numFmtId="41" fontId="40" fillId="0" borderId="19" xfId="60" applyFont="1" applyFill="1" applyBorder="1" applyAlignment="1">
      <alignment horizontal="center"/>
    </xf>
    <xf numFmtId="41" fontId="42" fillId="0" borderId="19" xfId="60" applyFont="1" applyFill="1" applyBorder="1" applyAlignment="1">
      <alignment horizontal="center"/>
    </xf>
    <xf numFmtId="0" fontId="37" fillId="11" borderId="6" xfId="0" applyFont="1" applyFill="1" applyBorder="1" applyAlignment="1">
      <alignment horizontal="center"/>
    </xf>
    <xf numFmtId="0" fontId="37" fillId="11" borderId="10" xfId="0" applyFont="1" applyFill="1" applyBorder="1" applyAlignment="1">
      <alignment horizontal="center"/>
    </xf>
    <xf numFmtId="41" fontId="42" fillId="24" borderId="19" xfId="60" applyFont="1" applyFill="1" applyBorder="1" applyAlignment="1">
      <alignment horizontal="right"/>
    </xf>
    <xf numFmtId="41" fontId="42" fillId="24" borderId="17" xfId="60" applyFont="1" applyFill="1" applyBorder="1" applyAlignment="1">
      <alignment horizontal="right"/>
    </xf>
    <xf numFmtId="41" fontId="42" fillId="0" borderId="17" xfId="60" applyFont="1" applyFill="1" applyBorder="1" applyAlignment="1">
      <alignment horizontal="right"/>
    </xf>
    <xf numFmtId="41" fontId="40" fillId="22" borderId="17" xfId="60" applyFont="1" applyFill="1" applyBorder="1" applyAlignment="1">
      <alignment wrapText="1"/>
    </xf>
    <xf numFmtId="41" fontId="40" fillId="22" borderId="17" xfId="60" applyFont="1" applyFill="1" applyBorder="1" applyAlignment="1"/>
    <xf numFmtId="41" fontId="42" fillId="0" borderId="18" xfId="60" applyFont="1" applyFill="1" applyBorder="1" applyAlignment="1">
      <alignment horizontal="right"/>
    </xf>
    <xf numFmtId="41" fontId="40" fillId="22" borderId="18" xfId="60" applyFont="1" applyFill="1" applyBorder="1" applyAlignment="1" applyProtection="1">
      <alignment horizontal="center"/>
      <protection hidden="1"/>
    </xf>
    <xf numFmtId="41" fontId="42" fillId="22" borderId="18" xfId="60" applyFont="1" applyFill="1" applyBorder="1" applyAlignment="1" applyProtection="1">
      <alignment horizontal="center"/>
      <protection hidden="1"/>
    </xf>
    <xf numFmtId="41" fontId="40" fillId="22" borderId="18" xfId="60" applyFont="1" applyFill="1" applyBorder="1" applyAlignment="1">
      <alignment horizontal="right" wrapText="1"/>
    </xf>
    <xf numFmtId="41" fontId="40" fillId="22" borderId="18" xfId="60" applyFont="1" applyFill="1" applyBorder="1" applyAlignment="1">
      <alignment horizontal="center"/>
    </xf>
    <xf numFmtId="41" fontId="42" fillId="22" borderId="18" xfId="60" applyFont="1" applyFill="1" applyBorder="1" applyAlignment="1">
      <alignment horizontal="center"/>
    </xf>
    <xf numFmtId="41" fontId="40" fillId="22" borderId="23" xfId="60" applyFont="1" applyFill="1" applyBorder="1" applyAlignment="1">
      <alignment wrapText="1"/>
    </xf>
    <xf numFmtId="41" fontId="42" fillId="0" borderId="99" xfId="60" applyFont="1" applyFill="1" applyBorder="1" applyAlignment="1">
      <alignment horizontal="right"/>
    </xf>
    <xf numFmtId="0" fontId="40" fillId="14" borderId="15" xfId="0" applyFont="1" applyFill="1" applyBorder="1" applyAlignment="1">
      <alignment horizontal="center"/>
    </xf>
    <xf numFmtId="0" fontId="40" fillId="14" borderId="16" xfId="0" applyFont="1" applyFill="1" applyBorder="1" applyAlignment="1">
      <alignment horizontal="center"/>
    </xf>
    <xf numFmtId="41" fontId="40" fillId="0" borderId="14" xfId="60" applyFont="1" applyFill="1" applyBorder="1" applyAlignment="1">
      <alignment horizontal="right"/>
    </xf>
    <xf numFmtId="41" fontId="40" fillId="22" borderId="99" xfId="60" applyFont="1" applyFill="1" applyBorder="1" applyAlignment="1" applyProtection="1">
      <alignment horizontal="center"/>
      <protection hidden="1"/>
    </xf>
    <xf numFmtId="41" fontId="42" fillId="0" borderId="23" xfId="60" applyFont="1" applyFill="1" applyBorder="1" applyAlignment="1">
      <alignment horizontal="right"/>
    </xf>
    <xf numFmtId="41" fontId="38" fillId="0" borderId="14" xfId="60" applyFont="1" applyBorder="1" applyAlignment="1">
      <alignment horizontal="right"/>
    </xf>
    <xf numFmtId="41" fontId="40" fillId="22" borderId="17" xfId="60" applyFont="1" applyFill="1" applyBorder="1" applyAlignment="1" applyProtection="1">
      <alignment horizontal="center"/>
      <protection hidden="1"/>
    </xf>
    <xf numFmtId="41" fontId="42" fillId="0" borderId="17" xfId="60" applyFont="1" applyFill="1" applyBorder="1" applyAlignment="1" applyProtection="1">
      <alignment horizontal="center"/>
      <protection hidden="1"/>
    </xf>
    <xf numFmtId="41" fontId="40" fillId="22" borderId="23" xfId="60" applyFont="1" applyFill="1" applyBorder="1" applyAlignment="1" applyProtection="1">
      <alignment horizontal="center"/>
      <protection hidden="1"/>
    </xf>
    <xf numFmtId="41" fontId="42" fillId="2" borderId="14" xfId="60" applyFont="1" applyFill="1" applyBorder="1" applyAlignment="1">
      <alignment horizontal="right"/>
    </xf>
    <xf numFmtId="41" fontId="42" fillId="22" borderId="99" xfId="60" applyFont="1" applyFill="1" applyBorder="1" applyAlignment="1">
      <alignment horizontal="right"/>
    </xf>
    <xf numFmtId="41" fontId="42" fillId="22" borderId="17" xfId="60" applyFont="1" applyFill="1" applyBorder="1" applyAlignment="1" applyProtection="1">
      <alignment horizontal="center"/>
      <protection hidden="1"/>
    </xf>
    <xf numFmtId="41" fontId="42" fillId="22" borderId="23" xfId="60" applyFont="1" applyFill="1" applyBorder="1" applyAlignment="1" applyProtection="1">
      <alignment horizontal="center"/>
      <protection hidden="1"/>
    </xf>
    <xf numFmtId="41" fontId="40" fillId="0" borderId="14" xfId="60" applyFont="1" applyBorder="1" applyAlignment="1">
      <alignment horizontal="right" wrapText="1"/>
    </xf>
    <xf numFmtId="41" fontId="40" fillId="22" borderId="99" xfId="60" applyFont="1" applyFill="1" applyBorder="1" applyAlignment="1">
      <alignment horizontal="right" wrapText="1"/>
    </xf>
    <xf numFmtId="41" fontId="40" fillId="22" borderId="23" xfId="60" applyFont="1" applyFill="1" applyBorder="1" applyAlignment="1">
      <alignment horizontal="right" wrapText="1"/>
    </xf>
    <xf numFmtId="41" fontId="38" fillId="22" borderId="14" xfId="60" applyFont="1" applyFill="1" applyBorder="1" applyAlignment="1">
      <alignment horizontal="right"/>
    </xf>
    <xf numFmtId="41" fontId="40" fillId="22" borderId="99" xfId="60" applyFont="1" applyFill="1" applyBorder="1" applyAlignment="1">
      <alignment horizontal="right"/>
    </xf>
    <xf numFmtId="41" fontId="40" fillId="22" borderId="23" xfId="60" applyFont="1" applyFill="1" applyBorder="1" applyAlignment="1">
      <alignment horizontal="right"/>
    </xf>
    <xf numFmtId="41" fontId="38" fillId="0" borderId="14" xfId="60" applyFont="1" applyBorder="1"/>
    <xf numFmtId="41" fontId="38" fillId="22" borderId="14" xfId="60" applyFont="1" applyFill="1" applyBorder="1"/>
    <xf numFmtId="41" fontId="38" fillId="0" borderId="17" xfId="60" applyFont="1" applyBorder="1"/>
    <xf numFmtId="41" fontId="38" fillId="22" borderId="17" xfId="60" applyFont="1" applyFill="1" applyBorder="1"/>
    <xf numFmtId="41" fontId="40" fillId="0" borderId="14" xfId="60" applyFont="1" applyFill="1" applyBorder="1" applyAlignment="1">
      <alignment horizontal="center"/>
    </xf>
    <xf numFmtId="41" fontId="40" fillId="22" borderId="99" xfId="60" applyFont="1" applyFill="1" applyBorder="1" applyAlignment="1">
      <alignment horizontal="center"/>
    </xf>
    <xf numFmtId="41" fontId="40" fillId="0" borderId="17" xfId="60" applyFont="1" applyBorder="1" applyAlignment="1">
      <alignment horizontal="center" wrapText="1"/>
    </xf>
    <xf numFmtId="41" fontId="40" fillId="22" borderId="17" xfId="60" applyFont="1" applyFill="1" applyBorder="1" applyAlignment="1">
      <alignment horizontal="center" wrapText="1"/>
    </xf>
    <xf numFmtId="41" fontId="40" fillId="0" borderId="17" xfId="60" applyFont="1" applyFill="1" applyBorder="1" applyAlignment="1">
      <alignment horizontal="center" wrapText="1"/>
    </xf>
    <xf numFmtId="41" fontId="40" fillId="22" borderId="23" xfId="60" applyFont="1" applyFill="1" applyBorder="1" applyAlignment="1">
      <alignment horizontal="center" wrapText="1"/>
    </xf>
    <xf numFmtId="0" fontId="37" fillId="11" borderId="7" xfId="0" applyFont="1" applyFill="1" applyBorder="1" applyAlignment="1"/>
    <xf numFmtId="0" fontId="37" fillId="11" borderId="100" xfId="0" applyFont="1" applyFill="1" applyBorder="1"/>
    <xf numFmtId="0" fontId="37" fillId="11" borderId="82" xfId="0" applyFont="1" applyFill="1" applyBorder="1"/>
    <xf numFmtId="0" fontId="37" fillId="11" borderId="83" xfId="0" applyFont="1" applyFill="1" applyBorder="1"/>
    <xf numFmtId="0" fontId="43" fillId="11" borderId="100" xfId="1" applyFont="1" applyFill="1" applyBorder="1" applyAlignment="1">
      <alignment horizontal="right"/>
    </xf>
    <xf numFmtId="0" fontId="41" fillId="11" borderId="82" xfId="1" applyFont="1" applyFill="1" applyBorder="1" applyAlignment="1">
      <alignment horizontal="right"/>
    </xf>
    <xf numFmtId="0" fontId="43" fillId="11" borderId="82" xfId="1" applyFont="1" applyFill="1" applyBorder="1" applyAlignment="1">
      <alignment horizontal="right"/>
    </xf>
    <xf numFmtId="0" fontId="41" fillId="11" borderId="83" xfId="1" applyFont="1" applyFill="1" applyBorder="1" applyAlignment="1">
      <alignment horizontal="right"/>
    </xf>
    <xf numFmtId="0" fontId="41" fillId="11" borderId="100" xfId="1" applyFont="1" applyFill="1" applyBorder="1" applyAlignment="1">
      <alignment horizontal="right"/>
    </xf>
    <xf numFmtId="0" fontId="41" fillId="11" borderId="83" xfId="1" applyFont="1" applyFill="1" applyBorder="1" applyAlignment="1">
      <alignment horizontal="right" wrapText="1"/>
    </xf>
    <xf numFmtId="168" fontId="37" fillId="11" borderId="82" xfId="3" applyNumberFormat="1" applyFont="1" applyFill="1" applyBorder="1"/>
    <xf numFmtId="168" fontId="37" fillId="11" borderId="83" xfId="3" applyNumberFormat="1" applyFont="1" applyFill="1" applyBorder="1"/>
    <xf numFmtId="0" fontId="40" fillId="14" borderId="31" xfId="0" applyFont="1" applyFill="1" applyBorder="1" applyAlignment="1">
      <alignment horizontal="center"/>
    </xf>
    <xf numFmtId="41" fontId="42" fillId="0" borderId="84" xfId="60" applyFont="1" applyFill="1" applyBorder="1" applyAlignment="1">
      <alignment horizontal="right"/>
    </xf>
    <xf numFmtId="41" fontId="40" fillId="0" borderId="84" xfId="60" applyFont="1" applyBorder="1" applyAlignment="1">
      <alignment horizontal="right" wrapText="1"/>
    </xf>
    <xf numFmtId="41" fontId="42" fillId="2" borderId="33" xfId="60" applyFont="1" applyFill="1" applyBorder="1" applyAlignment="1">
      <alignment horizontal="right"/>
    </xf>
    <xf numFmtId="41" fontId="42" fillId="2" borderId="24" xfId="60" applyFont="1" applyFill="1" applyBorder="1" applyAlignment="1">
      <alignment horizontal="right"/>
    </xf>
    <xf numFmtId="41" fontId="40" fillId="22" borderId="24" xfId="60" applyFont="1" applyFill="1" applyBorder="1" applyAlignment="1">
      <alignment horizontal="right" wrapText="1"/>
    </xf>
    <xf numFmtId="41" fontId="40" fillId="0" borderId="33" xfId="60" applyFont="1" applyBorder="1" applyAlignment="1">
      <alignment horizontal="right" wrapText="1"/>
    </xf>
    <xf numFmtId="41" fontId="40" fillId="0" borderId="24" xfId="60" applyFont="1" applyBorder="1" applyAlignment="1">
      <alignment horizontal="right" wrapText="1"/>
    </xf>
    <xf numFmtId="41" fontId="40" fillId="0" borderId="84" xfId="60" applyFont="1" applyBorder="1" applyAlignment="1">
      <alignment horizontal="right"/>
    </xf>
    <xf numFmtId="41" fontId="40" fillId="0" borderId="33" xfId="60" applyFont="1" applyBorder="1" applyAlignment="1">
      <alignment horizontal="center"/>
    </xf>
    <xf numFmtId="41" fontId="40" fillId="0" borderId="24" xfId="60" applyFont="1" applyBorder="1" applyAlignment="1">
      <alignment horizontal="center"/>
    </xf>
    <xf numFmtId="41" fontId="42" fillId="0" borderId="24" xfId="60" applyFont="1" applyBorder="1" applyAlignment="1">
      <alignment horizontal="center"/>
    </xf>
    <xf numFmtId="41" fontId="40" fillId="0" borderId="84" xfId="60" applyFont="1" applyBorder="1" applyAlignment="1">
      <alignment horizontal="center" wrapText="1"/>
    </xf>
    <xf numFmtId="41" fontId="40" fillId="22" borderId="84" xfId="60" applyFont="1" applyFill="1" applyBorder="1" applyAlignment="1">
      <alignment horizontal="center" wrapText="1"/>
    </xf>
    <xf numFmtId="41" fontId="40" fillId="22" borderId="33" xfId="60" applyFont="1" applyFill="1" applyBorder="1" applyAlignment="1">
      <alignment horizontal="center"/>
    </xf>
    <xf numFmtId="41" fontId="40" fillId="22" borderId="24" xfId="60" applyFont="1" applyFill="1" applyBorder="1" applyAlignment="1">
      <alignment horizontal="center"/>
    </xf>
    <xf numFmtId="41" fontId="42" fillId="22" borderId="24" xfId="60" applyFont="1" applyFill="1" applyBorder="1" applyAlignment="1">
      <alignment horizontal="center"/>
    </xf>
    <xf numFmtId="41" fontId="40" fillId="22" borderId="84" xfId="60" applyFont="1" applyFill="1" applyBorder="1" applyAlignment="1">
      <alignment wrapText="1"/>
    </xf>
    <xf numFmtId="41" fontId="40" fillId="22" borderId="84" xfId="60" applyFont="1" applyFill="1" applyBorder="1" applyAlignment="1">
      <alignment horizontal="right"/>
    </xf>
    <xf numFmtId="41" fontId="40" fillId="0" borderId="33" xfId="60" applyFont="1" applyFill="1" applyBorder="1" applyAlignment="1">
      <alignment horizontal="right"/>
    </xf>
    <xf numFmtId="41" fontId="40" fillId="0" borderId="33" xfId="60" applyFont="1" applyFill="1" applyBorder="1" applyAlignment="1">
      <alignment horizontal="center"/>
    </xf>
    <xf numFmtId="41" fontId="40" fillId="0" borderId="24" xfId="60" applyFont="1" applyFill="1" applyBorder="1" applyAlignment="1">
      <alignment horizontal="center"/>
    </xf>
    <xf numFmtId="41" fontId="42" fillId="0" borderId="24" xfId="60" applyFont="1" applyFill="1" applyBorder="1" applyAlignment="1">
      <alignment horizontal="center"/>
    </xf>
    <xf numFmtId="41" fontId="40" fillId="0" borderId="84" xfId="60" applyFont="1" applyFill="1" applyBorder="1" applyAlignment="1">
      <alignment horizontal="center" wrapText="1"/>
    </xf>
    <xf numFmtId="41" fontId="40" fillId="22" borderId="33" xfId="60" applyFont="1" applyFill="1" applyBorder="1" applyAlignment="1" applyProtection="1">
      <alignment horizontal="center"/>
      <protection hidden="1"/>
    </xf>
    <xf numFmtId="41" fontId="40" fillId="22" borderId="24" xfId="60" applyFont="1" applyFill="1" applyBorder="1" applyAlignment="1" applyProtection="1">
      <alignment horizontal="center"/>
      <protection hidden="1"/>
    </xf>
    <xf numFmtId="41" fontId="42" fillId="22" borderId="24" xfId="60" applyFont="1" applyFill="1" applyBorder="1" applyAlignment="1" applyProtection="1">
      <alignment horizontal="center"/>
      <protection hidden="1"/>
    </xf>
    <xf numFmtId="41" fontId="40" fillId="22" borderId="84" xfId="60" applyFont="1" applyFill="1" applyBorder="1" applyAlignment="1" applyProtection="1">
      <alignment horizontal="center"/>
      <protection hidden="1"/>
    </xf>
    <xf numFmtId="0" fontId="40" fillId="14" borderId="67" xfId="0" applyFont="1" applyFill="1" applyBorder="1" applyAlignment="1">
      <alignment horizontal="center"/>
    </xf>
    <xf numFmtId="41" fontId="42" fillId="22" borderId="96" xfId="60" applyFont="1" applyFill="1" applyBorder="1" applyAlignment="1">
      <alignment horizontal="right"/>
    </xf>
    <xf numFmtId="41" fontId="42" fillId="0" borderId="86" xfId="60" applyFont="1" applyFill="1" applyBorder="1" applyAlignment="1">
      <alignment horizontal="right"/>
    </xf>
    <xf numFmtId="41" fontId="42" fillId="0" borderId="87" xfId="60" applyFont="1" applyFill="1" applyBorder="1" applyAlignment="1">
      <alignment horizontal="right"/>
    </xf>
    <xf numFmtId="41" fontId="42" fillId="0" borderId="96" xfId="60" applyFont="1" applyFill="1" applyBorder="1" applyAlignment="1">
      <alignment horizontal="right"/>
    </xf>
    <xf numFmtId="41" fontId="42" fillId="22" borderId="86" xfId="60" applyFont="1" applyFill="1" applyBorder="1" applyAlignment="1">
      <alignment horizontal="right"/>
    </xf>
    <xf numFmtId="41" fontId="40" fillId="0" borderId="96" xfId="60" applyFont="1" applyBorder="1" applyAlignment="1">
      <alignment horizontal="right"/>
    </xf>
    <xf numFmtId="41" fontId="40" fillId="0" borderId="86" xfId="60" applyFont="1" applyBorder="1" applyAlignment="1">
      <alignment horizontal="right"/>
    </xf>
    <xf numFmtId="41" fontId="42" fillId="0" borderId="86" xfId="60" applyFont="1" applyBorder="1" applyAlignment="1">
      <alignment horizontal="right"/>
    </xf>
    <xf numFmtId="41" fontId="40" fillId="0" borderId="87" xfId="60" applyFont="1" applyBorder="1" applyAlignment="1">
      <alignment horizontal="right" wrapText="1"/>
    </xf>
    <xf numFmtId="41" fontId="38" fillId="0" borderId="96" xfId="60" applyFont="1" applyBorder="1" applyAlignment="1">
      <alignment horizontal="right"/>
    </xf>
    <xf numFmtId="41" fontId="38" fillId="0" borderId="86" xfId="60" applyFont="1" applyBorder="1" applyAlignment="1">
      <alignment horizontal="right"/>
    </xf>
    <xf numFmtId="41" fontId="38" fillId="0" borderId="87" xfId="60" applyFont="1" applyBorder="1" applyAlignment="1">
      <alignment horizontal="right"/>
    </xf>
    <xf numFmtId="41" fontId="41" fillId="0" borderId="96" xfId="60" applyFont="1" applyFill="1" applyBorder="1" applyAlignment="1">
      <alignment horizontal="right" wrapText="1"/>
    </xf>
    <xf numFmtId="41" fontId="38" fillId="0" borderId="87" xfId="60" applyFont="1" applyBorder="1" applyAlignment="1">
      <alignment horizontal="right" wrapText="1"/>
    </xf>
    <xf numFmtId="41" fontId="40" fillId="22" borderId="96" xfId="60" applyFont="1" applyFill="1" applyBorder="1" applyAlignment="1">
      <alignment horizontal="right" wrapText="1"/>
    </xf>
    <xf numFmtId="41" fontId="40" fillId="22" borderId="86" xfId="60" applyFont="1" applyFill="1" applyBorder="1" applyAlignment="1">
      <alignment horizontal="right" wrapText="1"/>
    </xf>
    <xf numFmtId="41" fontId="40" fillId="22" borderId="87" xfId="60" applyFont="1" applyFill="1" applyBorder="1" applyAlignment="1">
      <alignment horizontal="right" wrapText="1"/>
    </xf>
    <xf numFmtId="41" fontId="42" fillId="22" borderId="87" xfId="60" applyFont="1" applyFill="1" applyBorder="1" applyAlignment="1">
      <alignment horizontal="right"/>
    </xf>
    <xf numFmtId="41" fontId="42" fillId="2" borderId="96" xfId="60" applyFont="1" applyFill="1" applyBorder="1" applyAlignment="1">
      <alignment horizontal="right"/>
    </xf>
    <xf numFmtId="41" fontId="42" fillId="2" borderId="86" xfId="60" applyFont="1" applyFill="1" applyBorder="1" applyAlignment="1">
      <alignment horizontal="right"/>
    </xf>
    <xf numFmtId="41" fontId="40" fillId="0" borderId="96" xfId="60" applyFont="1" applyBorder="1" applyAlignment="1">
      <alignment horizontal="right" wrapText="1"/>
    </xf>
    <xf numFmtId="41" fontId="40" fillId="0" borderId="86" xfId="60" applyFont="1" applyBorder="1" applyAlignment="1">
      <alignment horizontal="right" wrapText="1"/>
    </xf>
    <xf numFmtId="41" fontId="42" fillId="0" borderId="96" xfId="60" applyFont="1" applyBorder="1" applyAlignment="1">
      <alignment horizontal="right"/>
    </xf>
    <xf numFmtId="41" fontId="40" fillId="0" borderId="87" xfId="60" applyFont="1" applyBorder="1" applyAlignment="1">
      <alignment horizontal="right"/>
    </xf>
    <xf numFmtId="41" fontId="38" fillId="0" borderId="96" xfId="60" applyFont="1" applyBorder="1"/>
    <xf numFmtId="41" fontId="38" fillId="0" borderId="86" xfId="60" applyFont="1" applyBorder="1"/>
    <xf numFmtId="41" fontId="38" fillId="0" borderId="87" xfId="60" applyFont="1" applyBorder="1"/>
    <xf numFmtId="41" fontId="40" fillId="0" borderId="96" xfId="60" applyFont="1" applyBorder="1" applyAlignment="1">
      <alignment horizontal="center"/>
    </xf>
    <xf numFmtId="41" fontId="40" fillId="0" borderId="86" xfId="60" applyFont="1" applyBorder="1" applyAlignment="1">
      <alignment horizontal="center"/>
    </xf>
    <xf numFmtId="41" fontId="42" fillId="0" borderId="86" xfId="60" applyFont="1" applyBorder="1" applyAlignment="1">
      <alignment horizontal="center"/>
    </xf>
    <xf numFmtId="41" fontId="40" fillId="0" borderId="87" xfId="60" applyFont="1" applyBorder="1" applyAlignment="1">
      <alignment horizontal="center" wrapText="1"/>
    </xf>
    <xf numFmtId="41" fontId="40" fillId="22" borderId="87" xfId="60" applyFont="1" applyFill="1" applyBorder="1" applyAlignment="1">
      <alignment horizontal="center" wrapText="1"/>
    </xf>
    <xf numFmtId="41" fontId="40" fillId="22" borderId="96" xfId="60" applyFont="1" applyFill="1" applyBorder="1" applyAlignment="1">
      <alignment horizontal="center"/>
    </xf>
    <xf numFmtId="41" fontId="40" fillId="22" borderId="86" xfId="60" applyFont="1" applyFill="1" applyBorder="1" applyAlignment="1">
      <alignment horizontal="center"/>
    </xf>
    <xf numFmtId="41" fontId="42" fillId="22" borderId="86" xfId="60" applyFont="1" applyFill="1" applyBorder="1" applyAlignment="1">
      <alignment horizontal="center"/>
    </xf>
    <xf numFmtId="41" fontId="40" fillId="22" borderId="87" xfId="60" applyFont="1" applyFill="1" applyBorder="1" applyAlignment="1">
      <alignment wrapText="1"/>
    </xf>
    <xf numFmtId="41" fontId="40" fillId="22" borderId="86" xfId="60" applyFont="1" applyFill="1" applyBorder="1" applyAlignment="1">
      <alignment horizontal="right"/>
    </xf>
    <xf numFmtId="41" fontId="40" fillId="22" borderId="87" xfId="60" applyFont="1" applyFill="1" applyBorder="1" applyAlignment="1">
      <alignment horizontal="right"/>
    </xf>
    <xf numFmtId="41" fontId="40" fillId="22" borderId="96" xfId="60" applyFont="1" applyFill="1" applyBorder="1" applyAlignment="1">
      <alignment horizontal="right"/>
    </xf>
    <xf numFmtId="41" fontId="38" fillId="22" borderId="96" xfId="60" applyFont="1" applyFill="1" applyBorder="1"/>
    <xf numFmtId="41" fontId="38" fillId="22" borderId="86" xfId="60" applyFont="1" applyFill="1" applyBorder="1"/>
    <xf numFmtId="41" fontId="38" fillId="22" borderId="87" xfId="60" applyFont="1" applyFill="1" applyBorder="1"/>
    <xf numFmtId="41" fontId="40" fillId="0" borderId="96" xfId="60" applyFont="1" applyFill="1" applyBorder="1" applyAlignment="1">
      <alignment horizontal="right"/>
    </xf>
    <xf numFmtId="41" fontId="40" fillId="0" borderId="86" xfId="60" applyFont="1" applyFill="1" applyBorder="1" applyAlignment="1">
      <alignment horizontal="right"/>
    </xf>
    <xf numFmtId="41" fontId="40" fillId="0" borderId="87" xfId="60" applyFont="1" applyFill="1" applyBorder="1" applyAlignment="1">
      <alignment horizontal="right" wrapText="1"/>
    </xf>
    <xf numFmtId="41" fontId="40" fillId="0" borderId="96" xfId="60" applyFont="1" applyFill="1" applyBorder="1" applyAlignment="1">
      <alignment horizontal="center"/>
    </xf>
    <xf numFmtId="41" fontId="40" fillId="0" borderId="86" xfId="60" applyFont="1" applyFill="1" applyBorder="1" applyAlignment="1">
      <alignment horizontal="center"/>
    </xf>
    <xf numFmtId="41" fontId="42" fillId="0" borderId="86" xfId="60" applyFont="1" applyFill="1" applyBorder="1" applyAlignment="1">
      <alignment horizontal="center"/>
    </xf>
    <xf numFmtId="41" fontId="40" fillId="0" borderId="87" xfId="60" applyFont="1" applyFill="1" applyBorder="1" applyAlignment="1">
      <alignment horizontal="center" wrapText="1"/>
    </xf>
    <xf numFmtId="41" fontId="38" fillId="22" borderId="96" xfId="60" applyFont="1" applyFill="1" applyBorder="1" applyAlignment="1">
      <alignment horizontal="right"/>
    </xf>
    <xf numFmtId="41" fontId="40" fillId="22" borderId="96" xfId="60" applyFont="1" applyFill="1" applyBorder="1" applyAlignment="1" applyProtection="1">
      <alignment horizontal="center"/>
      <protection hidden="1"/>
    </xf>
    <xf numFmtId="41" fontId="40" fillId="22" borderId="86" xfId="60" applyFont="1" applyFill="1" applyBorder="1" applyAlignment="1" applyProtection="1">
      <alignment horizontal="center"/>
      <protection hidden="1"/>
    </xf>
    <xf numFmtId="41" fontId="42" fillId="22" borderId="86" xfId="60" applyFont="1" applyFill="1" applyBorder="1" applyAlignment="1" applyProtection="1">
      <alignment horizontal="center"/>
      <protection hidden="1"/>
    </xf>
    <xf numFmtId="41" fontId="40" fillId="22" borderId="87" xfId="60" applyFont="1" applyFill="1" applyBorder="1" applyAlignment="1" applyProtection="1">
      <alignment horizontal="center"/>
      <protection hidden="1"/>
    </xf>
    <xf numFmtId="41" fontId="42" fillId="26" borderId="24" xfId="60" applyFont="1" applyFill="1" applyBorder="1" applyAlignment="1">
      <alignment horizontal="right"/>
    </xf>
    <xf numFmtId="41" fontId="42" fillId="26" borderId="86" xfId="60" applyFont="1" applyFill="1" applyBorder="1" applyAlignment="1">
      <alignment horizontal="right"/>
    </xf>
    <xf numFmtId="41" fontId="42" fillId="26" borderId="19" xfId="60" applyFont="1" applyFill="1" applyBorder="1" applyAlignment="1">
      <alignment horizontal="right"/>
    </xf>
    <xf numFmtId="41" fontId="42" fillId="26" borderId="18" xfId="60" applyFont="1" applyFill="1" applyBorder="1" applyAlignment="1">
      <alignment horizontal="right"/>
    </xf>
    <xf numFmtId="0" fontId="44" fillId="27" borderId="18" xfId="0" applyFont="1" applyFill="1" applyBorder="1" applyAlignment="1">
      <alignment vertical="top"/>
    </xf>
    <xf numFmtId="41" fontId="42" fillId="26" borderId="14" xfId="60" applyFont="1" applyFill="1" applyBorder="1" applyAlignment="1">
      <alignment horizontal="right"/>
    </xf>
    <xf numFmtId="41" fontId="42" fillId="26" borderId="33" xfId="60" applyFont="1" applyFill="1" applyBorder="1" applyAlignment="1">
      <alignment horizontal="right"/>
    </xf>
    <xf numFmtId="41" fontId="42" fillId="26" borderId="96" xfId="60" applyFont="1" applyFill="1" applyBorder="1" applyAlignment="1">
      <alignment horizontal="right"/>
    </xf>
    <xf numFmtId="41" fontId="40" fillId="26" borderId="96" xfId="60" applyFont="1" applyFill="1" applyBorder="1" applyAlignment="1" applyProtection="1">
      <alignment horizontal="center"/>
      <protection hidden="1"/>
    </xf>
    <xf numFmtId="41" fontId="40" fillId="26" borderId="86" xfId="60" applyFont="1" applyFill="1" applyBorder="1" applyAlignment="1" applyProtection="1">
      <alignment horizontal="center"/>
      <protection hidden="1"/>
    </xf>
    <xf numFmtId="41" fontId="42" fillId="26" borderId="86" xfId="60" applyFont="1" applyFill="1" applyBorder="1" applyAlignment="1" applyProtection="1">
      <alignment horizontal="center"/>
      <protection hidden="1"/>
    </xf>
    <xf numFmtId="41" fontId="40" fillId="26" borderId="87" xfId="60" applyFont="1" applyFill="1" applyBorder="1" applyAlignment="1">
      <alignment horizontal="right" wrapText="1"/>
    </xf>
    <xf numFmtId="41" fontId="40" fillId="26" borderId="17" xfId="60" applyFont="1" applyFill="1" applyBorder="1" applyAlignment="1">
      <alignment horizontal="right" wrapText="1"/>
    </xf>
    <xf numFmtId="41" fontId="40" fillId="26" borderId="84" xfId="60" applyFont="1" applyFill="1" applyBorder="1" applyAlignment="1">
      <alignment horizontal="right" wrapText="1"/>
    </xf>
    <xf numFmtId="41" fontId="40" fillId="26" borderId="87" xfId="60" applyFont="1" applyFill="1" applyBorder="1" applyAlignment="1" applyProtection="1">
      <alignment horizontal="center"/>
      <protection hidden="1"/>
    </xf>
    <xf numFmtId="41" fontId="42" fillId="26" borderId="17" xfId="60" applyFont="1" applyFill="1" applyBorder="1" applyAlignment="1">
      <alignment horizontal="right"/>
    </xf>
    <xf numFmtId="41" fontId="40" fillId="26" borderId="33" xfId="60" applyFont="1" applyFill="1" applyBorder="1" applyAlignment="1">
      <alignment horizontal="right"/>
    </xf>
    <xf numFmtId="41" fontId="40" fillId="26" borderId="24" xfId="60" applyFont="1" applyFill="1" applyBorder="1" applyAlignment="1">
      <alignment horizontal="right"/>
    </xf>
    <xf numFmtId="41" fontId="42" fillId="26" borderId="84" xfId="60" applyFont="1" applyFill="1" applyBorder="1" applyAlignment="1">
      <alignment horizontal="right"/>
    </xf>
    <xf numFmtId="41" fontId="42" fillId="26" borderId="87" xfId="60" applyFont="1" applyFill="1" applyBorder="1" applyAlignment="1">
      <alignment horizontal="right"/>
    </xf>
    <xf numFmtId="41" fontId="42" fillId="26" borderId="87" xfId="60" applyFont="1" applyFill="1" applyBorder="1" applyAlignment="1" applyProtection="1">
      <alignment horizontal="center"/>
      <protection hidden="1"/>
    </xf>
    <xf numFmtId="41" fontId="38" fillId="26" borderId="86" xfId="60" applyFont="1" applyFill="1" applyBorder="1" applyAlignment="1">
      <alignment horizontal="right"/>
    </xf>
    <xf numFmtId="41" fontId="38" fillId="26" borderId="87" xfId="60" applyFont="1" applyFill="1" applyBorder="1" applyAlignment="1">
      <alignment horizontal="right"/>
    </xf>
    <xf numFmtId="41" fontId="40" fillId="26" borderId="24" xfId="60" applyFont="1" applyFill="1" applyBorder="1" applyAlignment="1">
      <alignment horizontal="right" wrapText="1"/>
    </xf>
    <xf numFmtId="41" fontId="40" fillId="26" borderId="86" xfId="60" applyFont="1" applyFill="1" applyBorder="1" applyAlignment="1">
      <alignment horizontal="right" wrapText="1"/>
    </xf>
    <xf numFmtId="41" fontId="40" fillId="26" borderId="19" xfId="60" applyFont="1" applyFill="1" applyBorder="1" applyAlignment="1">
      <alignment horizontal="right" wrapText="1"/>
    </xf>
    <xf numFmtId="41" fontId="40" fillId="26" borderId="84" xfId="60" applyFont="1" applyFill="1" applyBorder="1" applyAlignment="1">
      <alignment horizontal="right"/>
    </xf>
    <xf numFmtId="41" fontId="40" fillId="26" borderId="87" xfId="60" applyFont="1" applyFill="1" applyBorder="1" applyAlignment="1">
      <alignment horizontal="right"/>
    </xf>
    <xf numFmtId="41" fontId="40" fillId="26" borderId="17" xfId="60" applyFont="1" applyFill="1" applyBorder="1" applyAlignment="1">
      <alignment horizontal="right"/>
    </xf>
    <xf numFmtId="41" fontId="40" fillId="26" borderId="33" xfId="60" applyFont="1" applyFill="1" applyBorder="1" applyAlignment="1">
      <alignment horizontal="center"/>
    </xf>
    <xf numFmtId="41" fontId="40" fillId="26" borderId="24" xfId="60" applyFont="1" applyFill="1" applyBorder="1" applyAlignment="1">
      <alignment horizontal="center"/>
    </xf>
    <xf numFmtId="41" fontId="42" fillId="26" borderId="24" xfId="60" applyFont="1" applyFill="1" applyBorder="1" applyAlignment="1">
      <alignment horizontal="center"/>
    </xf>
    <xf numFmtId="41" fontId="42" fillId="26" borderId="86" xfId="60" applyFont="1" applyFill="1" applyBorder="1" applyAlignment="1">
      <alignment horizontal="center"/>
    </xf>
    <xf numFmtId="41" fontId="42" fillId="26" borderId="19" xfId="60" applyFont="1" applyFill="1" applyBorder="1" applyAlignment="1">
      <alignment horizontal="center"/>
    </xf>
    <xf numFmtId="0" fontId="41" fillId="11" borderId="101" xfId="0" applyFont="1" applyFill="1" applyBorder="1" applyAlignment="1">
      <alignment horizontal="center" vertical="top"/>
    </xf>
    <xf numFmtId="0" fontId="3" fillId="0" borderId="0" xfId="0" applyFont="1" applyBorder="1"/>
    <xf numFmtId="165" fontId="40" fillId="0" borderId="22" xfId="3" applyNumberFormat="1" applyFont="1" applyBorder="1" applyAlignment="1">
      <alignment horizontal="center" vertical="top"/>
    </xf>
    <xf numFmtId="165" fontId="40" fillId="0" borderId="18" xfId="3" applyNumberFormat="1" applyFont="1" applyBorder="1" applyAlignment="1">
      <alignment horizontal="center" vertical="top"/>
    </xf>
    <xf numFmtId="165" fontId="40" fillId="0" borderId="23" xfId="3" applyNumberFormat="1" applyFont="1" applyBorder="1" applyAlignment="1">
      <alignment horizontal="center" vertical="top"/>
    </xf>
    <xf numFmtId="0" fontId="3" fillId="26" borderId="19" xfId="0" applyFont="1" applyFill="1" applyBorder="1"/>
    <xf numFmtId="0" fontId="44" fillId="27" borderId="24" xfId="0" applyFont="1" applyFill="1" applyBorder="1" applyAlignment="1">
      <alignment horizontal="center" vertical="top"/>
    </xf>
    <xf numFmtId="0" fontId="44" fillId="27" borderId="86" xfId="0" applyFont="1" applyFill="1" applyBorder="1" applyAlignment="1">
      <alignment horizontal="center" vertical="top"/>
    </xf>
    <xf numFmtId="0" fontId="44" fillId="27" borderId="19" xfId="0" applyFont="1" applyFill="1" applyBorder="1" applyAlignment="1">
      <alignment horizontal="center" vertical="top"/>
    </xf>
    <xf numFmtId="0" fontId="44" fillId="27" borderId="18" xfId="0" applyFont="1" applyFill="1" applyBorder="1" applyAlignment="1">
      <alignment horizontal="center" vertical="top"/>
    </xf>
    <xf numFmtId="0" fontId="44" fillId="27" borderId="17" xfId="0" applyFont="1" applyFill="1" applyBorder="1" applyAlignment="1">
      <alignment horizontal="center" vertical="top"/>
    </xf>
    <xf numFmtId="0" fontId="44" fillId="27" borderId="84" xfId="0" applyFont="1" applyFill="1" applyBorder="1" applyAlignment="1">
      <alignment horizontal="center" vertical="top"/>
    </xf>
    <xf numFmtId="0" fontId="44" fillId="27" borderId="87" xfId="0" applyFont="1" applyFill="1" applyBorder="1" applyAlignment="1">
      <alignment horizontal="center" vertical="top"/>
    </xf>
    <xf numFmtId="41" fontId="38" fillId="26" borderId="84" xfId="60" applyFont="1" applyFill="1" applyBorder="1" applyAlignment="1">
      <alignment horizontal="center" vertical="top"/>
    </xf>
    <xf numFmtId="41" fontId="38" fillId="26" borderId="87" xfId="60" applyFont="1" applyFill="1" applyBorder="1" applyAlignment="1">
      <alignment horizontal="center" vertical="top"/>
    </xf>
    <xf numFmtId="41" fontId="38" fillId="26" borderId="17" xfId="60" applyFont="1" applyFill="1" applyBorder="1" applyAlignment="1">
      <alignment horizontal="center" vertical="top"/>
    </xf>
    <xf numFmtId="0" fontId="44" fillId="27" borderId="23" xfId="0" applyFont="1" applyFill="1" applyBorder="1" applyAlignment="1">
      <alignment horizontal="center" vertical="top"/>
    </xf>
    <xf numFmtId="0" fontId="42" fillId="26" borderId="21" xfId="0" applyFont="1" applyFill="1" applyBorder="1" applyAlignment="1">
      <alignment horizontal="center" vertical="top"/>
    </xf>
    <xf numFmtId="0" fontId="42" fillId="26" borderId="25" xfId="0" applyFont="1" applyFill="1" applyBorder="1" applyAlignment="1">
      <alignment horizontal="center" vertical="top"/>
    </xf>
    <xf numFmtId="41" fontId="38" fillId="26" borderId="21" xfId="60" applyFont="1" applyFill="1" applyBorder="1" applyAlignment="1">
      <alignment horizontal="center" vertical="top"/>
    </xf>
    <xf numFmtId="41" fontId="38" fillId="26" borderId="25" xfId="60" applyFont="1" applyFill="1" applyBorder="1" applyAlignment="1">
      <alignment horizontal="center" vertical="top"/>
    </xf>
    <xf numFmtId="0" fontId="40" fillId="28" borderId="85" xfId="0" applyFont="1" applyFill="1" applyBorder="1" applyAlignment="1">
      <alignment horizontal="center" vertical="top"/>
    </xf>
    <xf numFmtId="0" fontId="40" fillId="28" borderId="86" xfId="0" applyFont="1" applyFill="1" applyBorder="1" applyAlignment="1">
      <alignment horizontal="center" vertical="top"/>
    </xf>
    <xf numFmtId="0" fontId="40" fillId="28" borderId="87" xfId="0" applyFont="1" applyFill="1" applyBorder="1" applyAlignment="1">
      <alignment horizontal="center" vertical="top"/>
    </xf>
    <xf numFmtId="0" fontId="40" fillId="28" borderId="21" xfId="0" applyFont="1" applyFill="1" applyBorder="1" applyAlignment="1">
      <alignment horizontal="center" vertical="top"/>
    </xf>
    <xf numFmtId="0" fontId="40" fillId="28" borderId="19" xfId="0" applyFont="1" applyFill="1" applyBorder="1" applyAlignment="1">
      <alignment horizontal="center" vertical="top"/>
    </xf>
    <xf numFmtId="0" fontId="40" fillId="28" borderId="17" xfId="0" applyFont="1" applyFill="1" applyBorder="1" applyAlignment="1">
      <alignment horizontal="center" vertical="top"/>
    </xf>
    <xf numFmtId="41" fontId="38" fillId="28" borderId="25" xfId="60" applyFont="1" applyFill="1" applyBorder="1" applyAlignment="1">
      <alignment horizontal="center" vertical="top"/>
    </xf>
    <xf numFmtId="41" fontId="38" fillId="28" borderId="24" xfId="60" applyFont="1" applyFill="1" applyBorder="1" applyAlignment="1">
      <alignment horizontal="center" vertical="top"/>
    </xf>
    <xf numFmtId="41" fontId="38" fillId="28" borderId="84" xfId="60" applyFont="1" applyFill="1" applyBorder="1" applyAlignment="1">
      <alignment horizontal="center" vertical="top"/>
    </xf>
    <xf numFmtId="41" fontId="40" fillId="28" borderId="85" xfId="60" applyFont="1" applyFill="1" applyBorder="1" applyAlignment="1">
      <alignment horizontal="center" vertical="top" wrapText="1"/>
    </xf>
    <xf numFmtId="41" fontId="40" fillId="28" borderId="86" xfId="60" applyFont="1" applyFill="1" applyBorder="1" applyAlignment="1">
      <alignment horizontal="center" vertical="top" wrapText="1"/>
    </xf>
    <xf numFmtId="41" fontId="40" fillId="28" borderId="87" xfId="60" applyFont="1" applyFill="1" applyBorder="1" applyAlignment="1">
      <alignment horizontal="center" vertical="top" wrapText="1"/>
    </xf>
    <xf numFmtId="0" fontId="40" fillId="28" borderId="25" xfId="0" applyFont="1" applyFill="1" applyBorder="1" applyAlignment="1">
      <alignment horizontal="center" vertical="top"/>
    </xf>
    <xf numFmtId="0" fontId="40" fillId="28" borderId="24" xfId="0" applyFont="1" applyFill="1" applyBorder="1" applyAlignment="1">
      <alignment horizontal="center" vertical="top"/>
    </xf>
    <xf numFmtId="0" fontId="40" fillId="28" borderId="84" xfId="0" applyFont="1" applyFill="1" applyBorder="1" applyAlignment="1">
      <alignment horizontal="center" vertical="top"/>
    </xf>
    <xf numFmtId="0" fontId="42" fillId="28" borderId="17" xfId="0" applyFont="1" applyFill="1" applyBorder="1" applyAlignment="1">
      <alignment horizontal="center" vertical="top" wrapText="1"/>
    </xf>
    <xf numFmtId="165" fontId="38" fillId="26" borderId="86" xfId="3" applyNumberFormat="1" applyFont="1" applyFill="1" applyBorder="1" applyAlignment="1">
      <alignment horizontal="center" vertical="top"/>
    </xf>
    <xf numFmtId="165" fontId="38" fillId="26" borderId="24" xfId="3" applyNumberFormat="1" applyFont="1" applyFill="1" applyBorder="1" applyAlignment="1">
      <alignment horizontal="center" vertical="top"/>
    </xf>
    <xf numFmtId="41" fontId="40" fillId="26" borderId="86" xfId="60" applyFont="1" applyFill="1" applyBorder="1" applyAlignment="1">
      <alignment horizontal="center" vertical="top" wrapText="1"/>
    </xf>
    <xf numFmtId="165" fontId="38" fillId="26" borderId="19" xfId="3" applyNumberFormat="1" applyFont="1" applyFill="1" applyBorder="1" applyAlignment="1">
      <alignment horizontal="center" vertical="top"/>
    </xf>
    <xf numFmtId="165" fontId="38" fillId="26" borderId="85" xfId="3" applyNumberFormat="1" applyFont="1" applyFill="1" applyBorder="1" applyAlignment="1">
      <alignment horizontal="center" vertical="top"/>
    </xf>
    <xf numFmtId="165" fontId="38" fillId="26" borderId="21" xfId="3" applyNumberFormat="1" applyFont="1" applyFill="1" applyBorder="1" applyAlignment="1">
      <alignment horizontal="center" vertical="top"/>
    </xf>
    <xf numFmtId="165" fontId="38" fillId="26" borderId="25" xfId="3" applyNumberFormat="1" applyFont="1" applyFill="1" applyBorder="1" applyAlignment="1">
      <alignment horizontal="center" vertical="top"/>
    </xf>
    <xf numFmtId="41" fontId="40" fillId="26" borderId="85" xfId="60" applyFont="1" applyFill="1" applyBorder="1" applyAlignment="1">
      <alignment horizontal="center" vertical="top" wrapText="1"/>
    </xf>
    <xf numFmtId="41" fontId="40" fillId="26" borderId="86" xfId="60" applyFont="1" applyFill="1" applyBorder="1" applyAlignment="1">
      <alignment horizontal="center" vertical="top"/>
    </xf>
    <xf numFmtId="165" fontId="38" fillId="26" borderId="28" xfId="3" applyNumberFormat="1" applyFont="1" applyFill="1" applyBorder="1" applyAlignment="1">
      <alignment horizontal="center" vertical="top"/>
    </xf>
    <xf numFmtId="0" fontId="38" fillId="26" borderId="93" xfId="0" applyFont="1" applyFill="1" applyBorder="1" applyAlignment="1">
      <alignment horizontal="center" vertical="top"/>
    </xf>
    <xf numFmtId="165" fontId="38" fillId="26" borderId="96" xfId="3" applyNumberFormat="1" applyFont="1" applyFill="1" applyBorder="1" applyAlignment="1">
      <alignment horizontal="center" vertical="top"/>
    </xf>
    <xf numFmtId="165" fontId="38" fillId="26" borderId="14" xfId="3" applyNumberFormat="1" applyFont="1" applyFill="1" applyBorder="1" applyAlignment="1">
      <alignment horizontal="center" vertical="top"/>
    </xf>
    <xf numFmtId="165" fontId="38" fillId="26" borderId="33" xfId="3" applyNumberFormat="1" applyFont="1" applyFill="1" applyBorder="1" applyAlignment="1">
      <alignment horizontal="center" vertical="top"/>
    </xf>
    <xf numFmtId="165" fontId="40" fillId="2" borderId="67" xfId="3" applyNumberFormat="1" applyFont="1" applyFill="1" applyBorder="1" applyAlignment="1">
      <alignment horizontal="center" vertical="top" wrapText="1"/>
    </xf>
    <xf numFmtId="165" fontId="38" fillId="2" borderId="67" xfId="3" applyNumberFormat="1" applyFont="1" applyFill="1" applyBorder="1" applyAlignment="1">
      <alignment horizontal="center" vertical="top" wrapText="1"/>
    </xf>
    <xf numFmtId="0" fontId="39" fillId="29" borderId="67" xfId="0" applyFont="1" applyFill="1" applyBorder="1" applyAlignment="1">
      <alignment horizontal="center" vertical="top"/>
    </xf>
    <xf numFmtId="41" fontId="39" fillId="29" borderId="86" xfId="60" applyFont="1" applyFill="1" applyBorder="1" applyAlignment="1">
      <alignment vertical="top"/>
    </xf>
    <xf numFmtId="41" fontId="39" fillId="29" borderId="87" xfId="60" applyFont="1" applyFill="1" applyBorder="1" applyAlignment="1">
      <alignment vertical="top"/>
    </xf>
    <xf numFmtId="165" fontId="38" fillId="2" borderId="86" xfId="3" applyNumberFormat="1" applyFont="1" applyFill="1" applyBorder="1" applyAlignment="1">
      <alignment horizontal="center" vertical="top"/>
    </xf>
    <xf numFmtId="165" fontId="38" fillId="2" borderId="87" xfId="3" applyNumberFormat="1" applyFont="1" applyFill="1" applyBorder="1" applyAlignment="1">
      <alignment horizontal="center" vertical="top"/>
    </xf>
    <xf numFmtId="41" fontId="40" fillId="2" borderId="85" xfId="60" applyFont="1" applyFill="1" applyBorder="1" applyAlignment="1">
      <alignment horizontal="center" vertical="top"/>
    </xf>
    <xf numFmtId="41" fontId="40" fillId="2" borderId="86" xfId="60" applyFont="1" applyFill="1" applyBorder="1" applyAlignment="1">
      <alignment horizontal="center" vertical="top"/>
    </xf>
    <xf numFmtId="41" fontId="40" fillId="2" borderId="87" xfId="60" applyFont="1" applyFill="1" applyBorder="1" applyAlignment="1">
      <alignment horizontal="center" vertical="top"/>
    </xf>
    <xf numFmtId="41" fontId="42" fillId="2" borderId="87" xfId="60" applyFont="1" applyFill="1" applyBorder="1" applyAlignment="1">
      <alignment horizontal="right"/>
    </xf>
    <xf numFmtId="0" fontId="37" fillId="0" borderId="102" xfId="0" applyFont="1" applyFill="1" applyBorder="1" applyAlignment="1">
      <alignment vertical="top"/>
    </xf>
    <xf numFmtId="0" fontId="40" fillId="14" borderId="19" xfId="0" applyFont="1" applyFill="1" applyBorder="1" applyAlignment="1">
      <alignment horizontal="center" vertical="top"/>
    </xf>
    <xf numFmtId="165" fontId="40" fillId="26" borderId="19" xfId="3" applyNumberFormat="1" applyFont="1" applyFill="1" applyBorder="1" applyAlignment="1">
      <alignment horizontal="center" vertical="top"/>
    </xf>
    <xf numFmtId="0" fontId="40" fillId="0" borderId="0" xfId="0" applyFont="1" applyFill="1" applyBorder="1"/>
    <xf numFmtId="41" fontId="38" fillId="0" borderId="84" xfId="60" applyFont="1" applyFill="1" applyBorder="1" applyAlignment="1">
      <alignment horizontal="center" vertical="top"/>
    </xf>
    <xf numFmtId="0" fontId="3" fillId="0" borderId="0" xfId="0" applyFont="1" applyFill="1" applyAlignment="1">
      <alignment wrapText="1"/>
    </xf>
    <xf numFmtId="165" fontId="40" fillId="12" borderId="45" xfId="3" applyNumberFormat="1" applyFont="1" applyFill="1" applyBorder="1" applyAlignment="1">
      <alignment horizontal="center" vertical="top" wrapText="1"/>
    </xf>
    <xf numFmtId="165" fontId="40" fillId="12" borderId="15" xfId="3" applyNumberFormat="1" applyFont="1" applyFill="1" applyBorder="1" applyAlignment="1">
      <alignment horizontal="center" vertical="top" wrapText="1"/>
    </xf>
    <xf numFmtId="165" fontId="40" fillId="12" borderId="45" xfId="3" applyNumberFormat="1" applyFont="1" applyFill="1" applyBorder="1" applyAlignment="1">
      <alignment horizontal="center" vertical="top"/>
    </xf>
    <xf numFmtId="165" fontId="40" fillId="12" borderId="15" xfId="3" applyNumberFormat="1" applyFont="1" applyFill="1" applyBorder="1" applyAlignment="1">
      <alignment horizontal="center" vertical="top"/>
    </xf>
    <xf numFmtId="165" fontId="38" fillId="12" borderId="31" xfId="3" applyNumberFormat="1" applyFont="1" applyFill="1" applyBorder="1" applyAlignment="1">
      <alignment horizontal="center" vertical="top"/>
    </xf>
    <xf numFmtId="165" fontId="40" fillId="12" borderId="31" xfId="3" applyNumberFormat="1" applyFont="1" applyFill="1" applyBorder="1" applyAlignment="1">
      <alignment horizontal="center" vertical="top"/>
    </xf>
    <xf numFmtId="41" fontId="40" fillId="12" borderId="45" xfId="60" applyFont="1" applyFill="1" applyBorder="1" applyAlignment="1">
      <alignment horizontal="center" vertical="top" wrapText="1"/>
    </xf>
    <xf numFmtId="165" fontId="40" fillId="12" borderId="32" xfId="3" applyNumberFormat="1" applyFont="1" applyFill="1" applyBorder="1" applyAlignment="1">
      <alignment horizontal="center" vertical="top"/>
    </xf>
    <xf numFmtId="41" fontId="40" fillId="0" borderId="45" xfId="60" applyFont="1" applyFill="1" applyBorder="1" applyAlignment="1">
      <alignment horizontal="center" vertical="top" wrapText="1"/>
    </xf>
    <xf numFmtId="41" fontId="40" fillId="12" borderId="56" xfId="60" applyFont="1" applyFill="1" applyBorder="1" applyAlignment="1">
      <alignment horizontal="center" vertical="top" wrapText="1"/>
    </xf>
    <xf numFmtId="165" fontId="40" fillId="12" borderId="53" xfId="3" applyNumberFormat="1" applyFont="1" applyFill="1" applyBorder="1" applyAlignment="1">
      <alignment horizontal="center" vertical="top"/>
    </xf>
    <xf numFmtId="165" fontId="40" fillId="12" borderId="52" xfId="3" applyNumberFormat="1" applyFont="1" applyFill="1" applyBorder="1" applyAlignment="1">
      <alignment horizontal="center" vertical="top"/>
    </xf>
    <xf numFmtId="165" fontId="40" fillId="12" borderId="54" xfId="3" applyNumberFormat="1" applyFont="1" applyFill="1" applyBorder="1" applyAlignment="1">
      <alignment horizontal="center" vertical="top"/>
    </xf>
    <xf numFmtId="165" fontId="38" fillId="12" borderId="52" xfId="3" applyNumberFormat="1" applyFont="1" applyFill="1" applyBorder="1" applyAlignment="1">
      <alignment horizontal="center" vertical="top"/>
    </xf>
    <xf numFmtId="165" fontId="40" fillId="12" borderId="56" xfId="3" applyNumberFormat="1" applyFont="1" applyFill="1" applyBorder="1" applyAlignment="1">
      <alignment horizontal="center" vertical="top"/>
    </xf>
    <xf numFmtId="165" fontId="40" fillId="12" borderId="56" xfId="3" applyNumberFormat="1" applyFont="1" applyFill="1" applyBorder="1" applyAlignment="1">
      <alignment horizontal="center" vertical="top" wrapText="1"/>
    </xf>
    <xf numFmtId="165" fontId="40" fillId="12" borderId="53" xfId="3" applyNumberFormat="1" applyFont="1" applyFill="1" applyBorder="1" applyAlignment="1">
      <alignment horizontal="center" vertical="top" wrapText="1"/>
    </xf>
    <xf numFmtId="41" fontId="38" fillId="12" borderId="85" xfId="60" applyFont="1" applyFill="1" applyBorder="1" applyAlignment="1">
      <alignment horizontal="center" vertical="top"/>
    </xf>
    <xf numFmtId="41" fontId="40" fillId="12" borderId="21" xfId="60" applyFont="1" applyFill="1" applyBorder="1" applyAlignment="1">
      <alignment horizontal="center" vertical="top"/>
    </xf>
    <xf numFmtId="41" fontId="40" fillId="12" borderId="17" xfId="60" applyFont="1" applyFill="1" applyBorder="1" applyAlignment="1">
      <alignment horizontal="center" vertical="top"/>
    </xf>
    <xf numFmtId="41" fontId="38" fillId="12" borderId="25" xfId="60" applyFont="1" applyFill="1" applyBorder="1" applyAlignment="1">
      <alignment horizontal="center" vertical="top"/>
    </xf>
    <xf numFmtId="41" fontId="38" fillId="12" borderId="84" xfId="60" applyFont="1" applyFill="1" applyBorder="1" applyAlignment="1">
      <alignment horizontal="center" vertical="top"/>
    </xf>
    <xf numFmtId="41" fontId="40" fillId="12" borderId="85" xfId="60" applyFont="1" applyFill="1" applyBorder="1" applyAlignment="1">
      <alignment horizontal="center" vertical="top" wrapText="1"/>
    </xf>
    <xf numFmtId="41" fontId="40" fillId="12" borderId="87" xfId="60" applyFont="1" applyFill="1" applyBorder="1" applyAlignment="1">
      <alignment horizontal="center" vertical="top" wrapText="1"/>
    </xf>
    <xf numFmtId="41" fontId="40" fillId="12" borderId="85" xfId="60" applyFont="1" applyFill="1" applyBorder="1" applyAlignment="1">
      <alignment horizontal="center" vertical="top"/>
    </xf>
    <xf numFmtId="41" fontId="40" fillId="12" borderId="87" xfId="60" applyFont="1" applyFill="1" applyBorder="1" applyAlignment="1">
      <alignment horizontal="center" vertical="top"/>
    </xf>
    <xf numFmtId="41" fontId="38" fillId="12" borderId="87" xfId="60" applyFont="1" applyFill="1" applyBorder="1" applyAlignment="1">
      <alignment horizontal="center" vertical="top"/>
    </xf>
    <xf numFmtId="41" fontId="38" fillId="12" borderId="21" xfId="60" applyFont="1" applyFill="1" applyBorder="1" applyAlignment="1">
      <alignment horizontal="center" vertical="top"/>
    </xf>
    <xf numFmtId="41" fontId="38" fillId="12" borderId="17" xfId="60" applyFont="1" applyFill="1" applyBorder="1" applyAlignment="1">
      <alignment horizontal="center" vertical="top"/>
    </xf>
    <xf numFmtId="0" fontId="41" fillId="15" borderId="107" xfId="0" applyFont="1" applyFill="1" applyBorder="1" applyAlignment="1">
      <alignment horizontal="center" vertical="top" wrapText="1"/>
    </xf>
    <xf numFmtId="41" fontId="40" fillId="0" borderId="97" xfId="60" applyFont="1" applyFill="1" applyBorder="1" applyAlignment="1">
      <alignment horizontal="center" vertical="top"/>
    </xf>
    <xf numFmtId="0" fontId="44" fillId="21" borderId="20" xfId="0" applyFont="1" applyFill="1" applyBorder="1" applyAlignment="1">
      <alignment horizontal="center" vertical="top"/>
    </xf>
    <xf numFmtId="0" fontId="44" fillId="21" borderId="28" xfId="0" applyFont="1" applyFill="1" applyBorder="1" applyAlignment="1">
      <alignment horizontal="center" vertical="top"/>
    </xf>
    <xf numFmtId="0" fontId="44" fillId="21" borderId="97" xfId="0" applyFont="1" applyFill="1" applyBorder="1" applyAlignment="1">
      <alignment horizontal="center" vertical="top"/>
    </xf>
    <xf numFmtId="0" fontId="44" fillId="21" borderId="70" xfId="0" applyFont="1" applyFill="1" applyBorder="1" applyAlignment="1">
      <alignment horizontal="center" vertical="top"/>
    </xf>
    <xf numFmtId="0" fontId="44" fillId="21" borderId="108" xfId="0" applyFont="1" applyFill="1" applyBorder="1" applyAlignment="1">
      <alignment horizontal="center" vertical="top"/>
    </xf>
    <xf numFmtId="41" fontId="38" fillId="0" borderId="33" xfId="60" applyFont="1" applyBorder="1" applyAlignment="1">
      <alignment horizontal="center" vertical="top"/>
    </xf>
    <xf numFmtId="41" fontId="39" fillId="29" borderId="96" xfId="60" applyFont="1" applyFill="1" applyBorder="1" applyAlignment="1">
      <alignment vertical="top"/>
    </xf>
    <xf numFmtId="41" fontId="40" fillId="0" borderId="14" xfId="60" applyFont="1" applyFill="1" applyBorder="1" applyAlignment="1">
      <alignment horizontal="center" vertical="top"/>
    </xf>
    <xf numFmtId="41" fontId="40" fillId="0" borderId="96" xfId="60" applyFont="1" applyFill="1" applyBorder="1" applyAlignment="1">
      <alignment horizontal="center" vertical="top"/>
    </xf>
    <xf numFmtId="41" fontId="38" fillId="0" borderId="33" xfId="60" applyFont="1" applyFill="1" applyBorder="1" applyAlignment="1">
      <alignment horizontal="center" vertical="top"/>
    </xf>
    <xf numFmtId="41" fontId="38" fillId="0" borderId="96" xfId="60" applyFont="1" applyBorder="1" applyAlignment="1">
      <alignment horizontal="center" vertical="top"/>
    </xf>
    <xf numFmtId="41" fontId="38" fillId="0" borderId="14" xfId="60" applyFont="1" applyBorder="1" applyAlignment="1">
      <alignment horizontal="center" vertical="top"/>
    </xf>
    <xf numFmtId="165" fontId="42" fillId="0" borderId="96" xfId="3" applyNumberFormat="1" applyFont="1" applyFill="1" applyBorder="1" applyAlignment="1">
      <alignment horizontal="center" vertical="top"/>
    </xf>
    <xf numFmtId="165" fontId="42" fillId="0" borderId="14" xfId="3" applyNumberFormat="1" applyFont="1" applyFill="1" applyBorder="1" applyAlignment="1">
      <alignment horizontal="center" vertical="top"/>
    </xf>
    <xf numFmtId="165" fontId="42" fillId="0" borderId="33" xfId="3" applyNumberFormat="1" applyFont="1" applyFill="1" applyBorder="1" applyAlignment="1">
      <alignment horizontal="center" vertical="top"/>
    </xf>
    <xf numFmtId="0" fontId="44" fillId="21" borderId="96" xfId="0" applyFont="1" applyFill="1" applyBorder="1" applyAlignment="1">
      <alignment horizontal="center" vertical="top"/>
    </xf>
    <xf numFmtId="0" fontId="44" fillId="21" borderId="14" xfId="0" applyFont="1" applyFill="1" applyBorder="1" applyAlignment="1">
      <alignment horizontal="center" vertical="top"/>
    </xf>
    <xf numFmtId="0" fontId="44" fillId="21" borderId="33" xfId="0" applyFont="1" applyFill="1" applyBorder="1" applyAlignment="1">
      <alignment horizontal="center" vertical="top"/>
    </xf>
    <xf numFmtId="0" fontId="44" fillId="21" borderId="99" xfId="0" applyFont="1" applyFill="1" applyBorder="1" applyAlignment="1">
      <alignment horizontal="center" vertical="top"/>
    </xf>
    <xf numFmtId="0" fontId="43" fillId="11" borderId="8" xfId="0" applyFont="1" applyFill="1" applyBorder="1" applyAlignment="1">
      <alignment vertical="top"/>
    </xf>
    <xf numFmtId="0" fontId="43" fillId="11" borderId="0" xfId="0" applyFont="1" applyFill="1" applyBorder="1" applyAlignment="1">
      <alignment vertical="top"/>
    </xf>
    <xf numFmtId="0" fontId="43" fillId="11" borderId="110" xfId="0" applyFont="1" applyFill="1" applyBorder="1" applyAlignment="1">
      <alignment vertical="top"/>
    </xf>
    <xf numFmtId="41" fontId="42" fillId="12" borderId="86" xfId="60" applyFont="1" applyFill="1" applyBorder="1" applyAlignment="1">
      <alignment horizontal="center" vertical="top"/>
    </xf>
    <xf numFmtId="41" fontId="42" fillId="12" borderId="19" xfId="60" applyFont="1" applyFill="1" applyBorder="1" applyAlignment="1">
      <alignment horizontal="center" vertical="top"/>
    </xf>
    <xf numFmtId="41" fontId="38" fillId="12" borderId="24" xfId="60" applyFont="1" applyFill="1" applyBorder="1" applyAlignment="1">
      <alignment horizontal="center" vertical="top"/>
    </xf>
    <xf numFmtId="41" fontId="40" fillId="12" borderId="86" xfId="60" applyFont="1" applyFill="1" applyBorder="1" applyAlignment="1">
      <alignment horizontal="center" vertical="top" wrapText="1"/>
    </xf>
    <xf numFmtId="41" fontId="42" fillId="12" borderId="85" xfId="60" applyFont="1" applyFill="1" applyBorder="1" applyAlignment="1">
      <alignment horizontal="center" vertical="top"/>
    </xf>
    <xf numFmtId="41" fontId="42" fillId="12" borderId="21" xfId="60" applyFont="1" applyFill="1" applyBorder="1" applyAlignment="1">
      <alignment horizontal="center" vertical="top"/>
    </xf>
    <xf numFmtId="41" fontId="38" fillId="12" borderId="86" xfId="60" applyFont="1" applyFill="1" applyBorder="1" applyAlignment="1">
      <alignment horizontal="center" vertical="top"/>
    </xf>
    <xf numFmtId="41" fontId="38" fillId="12" borderId="19" xfId="60" applyFont="1" applyFill="1" applyBorder="1" applyAlignment="1">
      <alignment horizontal="center" vertical="top"/>
    </xf>
    <xf numFmtId="165" fontId="40" fillId="12" borderId="73" xfId="3" applyNumberFormat="1" applyFont="1" applyFill="1" applyBorder="1" applyAlignment="1">
      <alignment horizontal="center" vertical="top"/>
    </xf>
    <xf numFmtId="165" fontId="40" fillId="12" borderId="71" xfId="3" applyNumberFormat="1" applyFont="1" applyFill="1" applyBorder="1" applyAlignment="1">
      <alignment horizontal="center" vertical="top"/>
    </xf>
    <xf numFmtId="165" fontId="40" fillId="12" borderId="67" xfId="3" applyNumberFormat="1" applyFont="1" applyFill="1" applyBorder="1" applyAlignment="1">
      <alignment horizontal="center" vertical="top"/>
    </xf>
    <xf numFmtId="165" fontId="40" fillId="12" borderId="72" xfId="60" applyNumberFormat="1" applyFont="1" applyFill="1" applyBorder="1" applyAlignment="1">
      <alignment horizontal="center" vertical="top"/>
    </xf>
    <xf numFmtId="165" fontId="40" fillId="12" borderId="36" xfId="3" applyNumberFormat="1" applyFont="1" applyFill="1" applyBorder="1" applyAlignment="1">
      <alignment horizontal="center" vertical="top" wrapText="1"/>
    </xf>
    <xf numFmtId="165" fontId="40" fillId="12" borderId="72" xfId="3" applyNumberFormat="1" applyFont="1" applyFill="1" applyBorder="1" applyAlignment="1">
      <alignment horizontal="center" vertical="top" wrapText="1"/>
    </xf>
    <xf numFmtId="165" fontId="40" fillId="12" borderId="36" xfId="3" applyNumberFormat="1" applyFont="1" applyFill="1" applyBorder="1" applyAlignment="1">
      <alignment horizontal="center" vertical="top"/>
    </xf>
    <xf numFmtId="165" fontId="40" fillId="12" borderId="36" xfId="0" applyNumberFormat="1" applyFont="1" applyFill="1" applyBorder="1" applyAlignment="1">
      <alignment horizontal="center" vertical="top"/>
    </xf>
    <xf numFmtId="165" fontId="40" fillId="12" borderId="72" xfId="0" applyNumberFormat="1" applyFont="1" applyFill="1" applyBorder="1" applyAlignment="1">
      <alignment horizontal="center" vertical="top"/>
    </xf>
    <xf numFmtId="165" fontId="40" fillId="12" borderId="68" xfId="3" applyNumberFormat="1" applyFont="1" applyFill="1" applyBorder="1" applyAlignment="1">
      <alignment horizontal="center" vertical="top"/>
    </xf>
    <xf numFmtId="165" fontId="39" fillId="30" borderId="53" xfId="0" applyNumberFormat="1" applyFont="1" applyFill="1" applyBorder="1" applyAlignment="1">
      <alignment horizontal="center" vertical="top"/>
    </xf>
    <xf numFmtId="165" fontId="39" fillId="30" borderId="75" xfId="0" applyNumberFormat="1" applyFont="1" applyFill="1" applyBorder="1" applyAlignment="1">
      <alignment horizontal="center" vertical="top"/>
    </xf>
    <xf numFmtId="165" fontId="39" fillId="0" borderId="26" xfId="0" applyNumberFormat="1" applyFont="1" applyFill="1" applyBorder="1" applyAlignment="1">
      <alignment horizontal="center" vertical="top"/>
    </xf>
    <xf numFmtId="165" fontId="40" fillId="24" borderId="31" xfId="3" applyNumberFormat="1" applyFont="1" applyFill="1" applyBorder="1" applyAlignment="1">
      <alignment horizontal="center" vertical="top"/>
    </xf>
    <xf numFmtId="165" fontId="40" fillId="12" borderId="67" xfId="3" applyNumberFormat="1" applyFont="1" applyFill="1" applyBorder="1" applyAlignment="1">
      <alignment horizontal="center" vertical="top" wrapText="1"/>
    </xf>
    <xf numFmtId="165" fontId="40" fillId="12" borderId="68" xfId="3" applyNumberFormat="1" applyFont="1" applyFill="1" applyBorder="1" applyAlignment="1">
      <alignment horizontal="center" vertical="top" wrapText="1"/>
    </xf>
    <xf numFmtId="165" fontId="40" fillId="12" borderId="68" xfId="30" applyNumberFormat="1" applyFont="1" applyFill="1" applyBorder="1" applyAlignment="1">
      <alignment horizontal="center" vertical="top" wrapText="1"/>
    </xf>
    <xf numFmtId="165" fontId="40" fillId="12" borderId="53" xfId="30" applyNumberFormat="1" applyFont="1" applyFill="1" applyBorder="1" applyAlignment="1">
      <alignment horizontal="center" vertical="top" wrapText="1"/>
    </xf>
    <xf numFmtId="165" fontId="40" fillId="12" borderId="67" xfId="0" applyNumberFormat="1" applyFont="1" applyFill="1" applyBorder="1" applyAlignment="1">
      <alignment horizontal="center" vertical="top" wrapText="1"/>
    </xf>
    <xf numFmtId="165" fontId="40" fillId="12" borderId="15" xfId="0" applyNumberFormat="1" applyFont="1" applyFill="1" applyBorder="1" applyAlignment="1">
      <alignment horizontal="center" vertical="top" wrapText="1"/>
    </xf>
    <xf numFmtId="165" fontId="40" fillId="12" borderId="31" xfId="3" applyNumberFormat="1" applyFont="1" applyFill="1" applyBorder="1" applyAlignment="1">
      <alignment horizontal="center" vertical="top" wrapText="1"/>
    </xf>
    <xf numFmtId="165" fontId="40" fillId="12" borderId="31" xfId="0" applyNumberFormat="1" applyFont="1" applyFill="1" applyBorder="1" applyAlignment="1">
      <alignment horizontal="center" vertical="top" wrapText="1"/>
    </xf>
    <xf numFmtId="0" fontId="39" fillId="20" borderId="4" xfId="0" applyFont="1" applyFill="1" applyBorder="1"/>
    <xf numFmtId="0" fontId="39" fillId="21" borderId="4" xfId="0" applyFont="1" applyFill="1" applyBorder="1" applyAlignment="1"/>
    <xf numFmtId="0" fontId="17" fillId="12" borderId="4" xfId="0" applyFont="1" applyFill="1" applyBorder="1"/>
    <xf numFmtId="0" fontId="42" fillId="12" borderId="4" xfId="0" applyFont="1" applyFill="1" applyBorder="1"/>
    <xf numFmtId="165" fontId="38" fillId="24" borderId="31" xfId="3" applyNumberFormat="1" applyFont="1" applyFill="1" applyBorder="1" applyAlignment="1">
      <alignment horizontal="center" vertical="top"/>
    </xf>
    <xf numFmtId="0" fontId="40" fillId="12" borderId="15" xfId="0" applyFont="1" applyFill="1" applyBorder="1" applyAlignment="1">
      <alignment horizontal="center" vertical="top"/>
    </xf>
    <xf numFmtId="0" fontId="40" fillId="12" borderId="31" xfId="0" applyFont="1" applyFill="1" applyBorder="1" applyAlignment="1">
      <alignment horizontal="center" vertical="top"/>
    </xf>
    <xf numFmtId="0" fontId="40" fillId="12" borderId="67" xfId="0" applyFont="1" applyFill="1" applyBorder="1" applyAlignment="1">
      <alignment horizontal="center" vertical="top"/>
    </xf>
    <xf numFmtId="3" fontId="40" fillId="12" borderId="67" xfId="2" applyNumberFormat="1" applyFont="1" applyFill="1" applyBorder="1" applyAlignment="1">
      <alignment horizontal="center" vertical="top" wrapText="1"/>
    </xf>
    <xf numFmtId="3" fontId="40" fillId="12" borderId="15" xfId="2" applyNumberFormat="1" applyFont="1" applyFill="1" applyBorder="1" applyAlignment="1">
      <alignment horizontal="center" vertical="top" wrapText="1"/>
    </xf>
    <xf numFmtId="3" fontId="40" fillId="12" borderId="31" xfId="2" applyNumberFormat="1" applyFont="1" applyFill="1" applyBorder="1" applyAlignment="1">
      <alignment horizontal="center" vertical="top" wrapText="1"/>
    </xf>
    <xf numFmtId="3" fontId="40" fillId="12" borderId="67" xfId="2" applyNumberFormat="1" applyFont="1" applyFill="1" applyBorder="1" applyAlignment="1">
      <alignment horizontal="center" vertical="top"/>
    </xf>
    <xf numFmtId="3" fontId="40" fillId="12" borderId="15" xfId="2" applyNumberFormat="1" applyFont="1" applyFill="1" applyBorder="1" applyAlignment="1">
      <alignment horizontal="center" vertical="top"/>
    </xf>
    <xf numFmtId="3" fontId="40" fillId="12" borderId="31" xfId="2" applyNumberFormat="1" applyFont="1" applyFill="1" applyBorder="1" applyAlignment="1">
      <alignment horizontal="center" vertical="top"/>
    </xf>
    <xf numFmtId="0" fontId="40" fillId="24" borderId="31" xfId="0" applyFont="1" applyFill="1" applyBorder="1" applyAlignment="1">
      <alignment horizontal="center" vertical="top"/>
    </xf>
    <xf numFmtId="41" fontId="38" fillId="24" borderId="25" xfId="60" applyFont="1" applyFill="1" applyBorder="1" applyAlignment="1">
      <alignment horizontal="center" vertical="top"/>
    </xf>
    <xf numFmtId="41" fontId="38" fillId="24" borderId="24" xfId="60" applyFont="1" applyFill="1" applyBorder="1" applyAlignment="1">
      <alignment horizontal="center" vertical="top"/>
    </xf>
    <xf numFmtId="165" fontId="40" fillId="12" borderId="85" xfId="3" applyNumberFormat="1" applyFont="1" applyFill="1" applyBorder="1" applyAlignment="1">
      <alignment horizontal="center" vertical="top"/>
    </xf>
    <xf numFmtId="165" fontId="40" fillId="12" borderId="86" xfId="3" applyNumberFormat="1" applyFont="1" applyFill="1" applyBorder="1" applyAlignment="1">
      <alignment horizontal="center" vertical="top"/>
    </xf>
    <xf numFmtId="165" fontId="40" fillId="12" borderId="21" xfId="3" applyNumberFormat="1" applyFont="1" applyFill="1" applyBorder="1" applyAlignment="1">
      <alignment horizontal="center" vertical="top"/>
    </xf>
    <xf numFmtId="165" fontId="40" fillId="12" borderId="19" xfId="3" applyNumberFormat="1" applyFont="1" applyFill="1" applyBorder="1" applyAlignment="1">
      <alignment horizontal="center" vertical="top"/>
    </xf>
    <xf numFmtId="165" fontId="40" fillId="12" borderId="25" xfId="3" applyNumberFormat="1" applyFont="1" applyFill="1" applyBorder="1" applyAlignment="1">
      <alignment horizontal="center" vertical="top"/>
    </xf>
    <xf numFmtId="165" fontId="40" fillId="12" borderId="24" xfId="3" applyNumberFormat="1" applyFont="1" applyFill="1" applyBorder="1" applyAlignment="1">
      <alignment horizontal="center" vertical="top"/>
    </xf>
    <xf numFmtId="0" fontId="42" fillId="12" borderId="21" xfId="0" applyFont="1" applyFill="1" applyBorder="1" applyAlignment="1">
      <alignment horizontal="center" vertical="top"/>
    </xf>
    <xf numFmtId="0" fontId="42" fillId="12" borderId="19" xfId="0" applyFont="1" applyFill="1" applyBorder="1" applyAlignment="1">
      <alignment horizontal="center" vertical="top"/>
    </xf>
    <xf numFmtId="0" fontId="42" fillId="12" borderId="25" xfId="0" applyFont="1" applyFill="1" applyBorder="1" applyAlignment="1">
      <alignment horizontal="center" vertical="top"/>
    </xf>
    <xf numFmtId="0" fontId="42" fillId="12" borderId="24" xfId="0" applyFont="1" applyFill="1" applyBorder="1" applyAlignment="1">
      <alignment horizontal="center" vertical="top"/>
    </xf>
    <xf numFmtId="165" fontId="38" fillId="12" borderId="24" xfId="3" applyNumberFormat="1" applyFont="1" applyFill="1" applyBorder="1" applyAlignment="1">
      <alignment horizontal="center" vertical="top"/>
    </xf>
    <xf numFmtId="41" fontId="40" fillId="12" borderId="86" xfId="60" applyFont="1" applyFill="1" applyBorder="1" applyAlignment="1">
      <alignment horizontal="center" vertical="top"/>
    </xf>
    <xf numFmtId="165" fontId="38" fillId="12" borderId="19" xfId="3" applyNumberFormat="1" applyFont="1" applyFill="1" applyBorder="1" applyAlignment="1">
      <alignment horizontal="center" vertical="top"/>
    </xf>
    <xf numFmtId="165" fontId="38" fillId="12" borderId="86" xfId="3" applyNumberFormat="1" applyFont="1" applyFill="1" applyBorder="1" applyAlignment="1">
      <alignment horizontal="center" vertical="top"/>
    </xf>
    <xf numFmtId="165" fontId="40" fillId="12" borderId="84" xfId="3" applyNumberFormat="1" applyFont="1" applyFill="1" applyBorder="1" applyAlignment="1">
      <alignment horizontal="center" vertical="top"/>
    </xf>
    <xf numFmtId="165" fontId="40" fillId="12" borderId="17" xfId="3" applyNumberFormat="1" applyFont="1" applyFill="1" applyBorder="1" applyAlignment="1">
      <alignment horizontal="center" vertical="top"/>
    </xf>
    <xf numFmtId="165" fontId="40" fillId="12" borderId="87" xfId="3" applyNumberFormat="1" applyFont="1" applyFill="1" applyBorder="1" applyAlignment="1">
      <alignment horizontal="center" vertical="top"/>
    </xf>
    <xf numFmtId="165" fontId="40" fillId="24" borderId="24" xfId="3" applyNumberFormat="1" applyFont="1" applyFill="1" applyBorder="1" applyAlignment="1">
      <alignment horizontal="center" vertical="top"/>
    </xf>
    <xf numFmtId="165" fontId="40" fillId="24" borderId="84" xfId="3" applyNumberFormat="1" applyFont="1" applyFill="1" applyBorder="1" applyAlignment="1">
      <alignment horizontal="center" vertical="top"/>
    </xf>
    <xf numFmtId="165" fontId="38" fillId="24" borderId="24" xfId="3" applyNumberFormat="1" applyFont="1" applyFill="1" applyBorder="1" applyAlignment="1">
      <alignment horizontal="center" vertical="top"/>
    </xf>
    <xf numFmtId="165" fontId="38" fillId="24" borderId="84" xfId="3" applyNumberFormat="1" applyFont="1" applyFill="1" applyBorder="1" applyAlignment="1">
      <alignment horizontal="center" vertical="top"/>
    </xf>
    <xf numFmtId="165" fontId="38" fillId="12" borderId="27" xfId="3" applyNumberFormat="1" applyFont="1" applyFill="1" applyBorder="1" applyAlignment="1">
      <alignment horizontal="center" vertical="top"/>
    </xf>
    <xf numFmtId="41" fontId="3" fillId="0" borderId="0" xfId="0" applyNumberFormat="1" applyFont="1" applyAlignment="1">
      <alignment wrapText="1"/>
    </xf>
    <xf numFmtId="41" fontId="40" fillId="12" borderId="19" xfId="60" applyFont="1" applyFill="1" applyBorder="1" applyAlignment="1">
      <alignment horizontal="center" vertical="top"/>
    </xf>
    <xf numFmtId="41" fontId="40" fillId="12" borderId="17" xfId="60" applyFont="1" applyFill="1" applyBorder="1" applyAlignment="1">
      <alignment horizontal="center" vertical="top" wrapText="1"/>
    </xf>
    <xf numFmtId="41" fontId="40" fillId="12" borderId="25" xfId="60" applyFont="1" applyFill="1" applyBorder="1" applyAlignment="1">
      <alignment horizontal="center" vertical="top"/>
    </xf>
    <xf numFmtId="41" fontId="40" fillId="12" borderId="24" xfId="60" applyFont="1" applyFill="1" applyBorder="1" applyAlignment="1">
      <alignment horizontal="center" vertical="top"/>
    </xf>
    <xf numFmtId="41" fontId="40" fillId="12" borderId="84" xfId="60" applyFont="1" applyFill="1" applyBorder="1" applyAlignment="1">
      <alignment horizontal="center" vertical="top" wrapText="1"/>
    </xf>
    <xf numFmtId="41" fontId="40" fillId="12" borderId="84" xfId="60" applyFont="1" applyFill="1" applyBorder="1" applyAlignment="1">
      <alignment horizontal="center" vertical="top"/>
    </xf>
    <xf numFmtId="41" fontId="40" fillId="24" borderId="25" xfId="60" applyFont="1" applyFill="1" applyBorder="1" applyAlignment="1">
      <alignment horizontal="center" vertical="top"/>
    </xf>
    <xf numFmtId="41" fontId="40" fillId="24" borderId="24" xfId="60" applyFont="1" applyFill="1" applyBorder="1" applyAlignment="1">
      <alignment horizontal="center" vertical="top"/>
    </xf>
    <xf numFmtId="41" fontId="40" fillId="24" borderId="84" xfId="60" applyFont="1" applyFill="1" applyBorder="1" applyAlignment="1">
      <alignment horizontal="center" vertical="top" wrapText="1"/>
    </xf>
    <xf numFmtId="0" fontId="9" fillId="12" borderId="4" xfId="0" applyFont="1" applyFill="1" applyBorder="1"/>
    <xf numFmtId="0" fontId="39" fillId="20" borderId="7" xfId="0" applyFont="1" applyFill="1" applyBorder="1"/>
    <xf numFmtId="0" fontId="17" fillId="12" borderId="112" xfId="0" applyFont="1" applyFill="1" applyBorder="1"/>
    <xf numFmtId="0" fontId="44" fillId="20" borderId="4" xfId="0" applyFont="1" applyFill="1" applyBorder="1" applyAlignment="1">
      <alignment vertical="top"/>
    </xf>
    <xf numFmtId="0" fontId="3" fillId="26" borderId="112" xfId="0" applyFont="1" applyFill="1" applyBorder="1"/>
    <xf numFmtId="0" fontId="44" fillId="21" borderId="4" xfId="0" applyFont="1" applyFill="1" applyBorder="1" applyAlignment="1">
      <alignment vertical="top"/>
    </xf>
    <xf numFmtId="0" fontId="40" fillId="22" borderId="19" xfId="0" applyFont="1" applyFill="1" applyBorder="1"/>
    <xf numFmtId="0" fontId="38" fillId="22" borderId="24" xfId="0" applyFont="1" applyFill="1" applyBorder="1"/>
    <xf numFmtId="0" fontId="38" fillId="12" borderId="4" xfId="0" applyFont="1" applyFill="1" applyBorder="1"/>
    <xf numFmtId="0" fontId="27" fillId="12" borderId="4" xfId="0" applyFont="1" applyFill="1" applyBorder="1"/>
    <xf numFmtId="41" fontId="40" fillId="12" borderId="96" xfId="60" applyFont="1" applyFill="1" applyBorder="1" applyAlignment="1">
      <alignment horizontal="right"/>
    </xf>
    <xf numFmtId="41" fontId="40" fillId="12" borderId="86" xfId="60" applyFont="1" applyFill="1" applyBorder="1" applyAlignment="1">
      <alignment horizontal="right"/>
    </xf>
    <xf numFmtId="41" fontId="42" fillId="12" borderId="86" xfId="60" applyFont="1" applyFill="1" applyBorder="1" applyAlignment="1">
      <alignment horizontal="right"/>
    </xf>
    <xf numFmtId="41" fontId="40" fillId="12" borderId="14" xfId="60" applyFont="1" applyFill="1" applyBorder="1" applyAlignment="1">
      <alignment horizontal="right"/>
    </xf>
    <xf numFmtId="41" fontId="40" fillId="12" borderId="19" xfId="60" applyFont="1" applyFill="1" applyBorder="1" applyAlignment="1">
      <alignment horizontal="right"/>
    </xf>
    <xf numFmtId="41" fontId="42" fillId="12" borderId="19" xfId="60" applyFont="1" applyFill="1" applyBorder="1" applyAlignment="1">
      <alignment horizontal="right"/>
    </xf>
    <xf numFmtId="41" fontId="40" fillId="12" borderId="33" xfId="60" applyFont="1" applyFill="1" applyBorder="1" applyAlignment="1">
      <alignment horizontal="right"/>
    </xf>
    <xf numFmtId="41" fontId="40" fillId="12" borderId="24" xfId="60" applyFont="1" applyFill="1" applyBorder="1" applyAlignment="1">
      <alignment horizontal="right"/>
    </xf>
    <xf numFmtId="41" fontId="42" fillId="12" borderId="24" xfId="60" applyFont="1" applyFill="1" applyBorder="1" applyAlignment="1">
      <alignment horizontal="right"/>
    </xf>
    <xf numFmtId="41" fontId="40" fillId="12" borderId="96" xfId="60" applyFont="1" applyFill="1" applyBorder="1" applyAlignment="1" applyProtection="1">
      <alignment horizontal="center"/>
      <protection hidden="1"/>
    </xf>
    <xf numFmtId="41" fontId="40" fillId="12" borderId="86" xfId="60" applyFont="1" applyFill="1" applyBorder="1" applyAlignment="1" applyProtection="1">
      <alignment horizontal="center"/>
      <protection hidden="1"/>
    </xf>
    <xf numFmtId="41" fontId="42" fillId="12" borderId="86" xfId="60" applyFont="1" applyFill="1" applyBorder="1" applyAlignment="1" applyProtection="1">
      <alignment horizontal="center"/>
      <protection hidden="1"/>
    </xf>
    <xf numFmtId="41" fontId="40" fillId="24" borderId="33" xfId="60" applyFont="1" applyFill="1" applyBorder="1" applyAlignment="1">
      <alignment horizontal="right"/>
    </xf>
    <xf numFmtId="41" fontId="40" fillId="24" borderId="24" xfId="60" applyFont="1" applyFill="1" applyBorder="1" applyAlignment="1">
      <alignment horizontal="right"/>
    </xf>
    <xf numFmtId="41" fontId="42" fillId="24" borderId="24" xfId="60" applyFont="1" applyFill="1" applyBorder="1" applyAlignment="1">
      <alignment horizontal="right"/>
    </xf>
    <xf numFmtId="41" fontId="42" fillId="12" borderId="87" xfId="60" applyFont="1" applyFill="1" applyBorder="1" applyAlignment="1">
      <alignment horizontal="right"/>
    </xf>
    <xf numFmtId="41" fontId="42" fillId="12" borderId="14" xfId="60" applyFont="1" applyFill="1" applyBorder="1" applyAlignment="1">
      <alignment horizontal="right"/>
    </xf>
    <xf numFmtId="41" fontId="42" fillId="12" borderId="17" xfId="60" applyFont="1" applyFill="1" applyBorder="1" applyAlignment="1">
      <alignment horizontal="right"/>
    </xf>
    <xf numFmtId="41" fontId="40" fillId="12" borderId="33" xfId="60" applyFont="1" applyFill="1" applyBorder="1" applyAlignment="1">
      <alignment horizontal="center"/>
    </xf>
    <xf numFmtId="41" fontId="40" fillId="12" borderId="24" xfId="60" applyFont="1" applyFill="1" applyBorder="1" applyAlignment="1">
      <alignment horizontal="center"/>
    </xf>
    <xf numFmtId="41" fontId="42" fillId="12" borderId="24" xfId="60" applyFont="1" applyFill="1" applyBorder="1" applyAlignment="1">
      <alignment horizontal="center"/>
    </xf>
    <xf numFmtId="41" fontId="40" fillId="12" borderId="84" xfId="60" applyFont="1" applyFill="1" applyBorder="1" applyAlignment="1">
      <alignment wrapText="1"/>
    </xf>
    <xf numFmtId="41" fontId="40" fillId="12" borderId="96" xfId="60" applyFont="1" applyFill="1" applyBorder="1" applyAlignment="1">
      <alignment horizontal="center"/>
    </xf>
    <xf numFmtId="41" fontId="40" fillId="12" borderId="86" xfId="60" applyFont="1" applyFill="1" applyBorder="1" applyAlignment="1">
      <alignment horizontal="center"/>
    </xf>
    <xf numFmtId="41" fontId="42" fillId="12" borderId="86" xfId="60" applyFont="1" applyFill="1" applyBorder="1" applyAlignment="1">
      <alignment horizontal="center"/>
    </xf>
    <xf numFmtId="41" fontId="40" fillId="12" borderId="87" xfId="60" applyFont="1" applyFill="1" applyBorder="1" applyAlignment="1">
      <alignment wrapText="1"/>
    </xf>
    <xf numFmtId="41" fontId="40" fillId="12" borderId="14" xfId="60" applyFont="1" applyFill="1" applyBorder="1" applyAlignment="1">
      <alignment horizontal="center"/>
    </xf>
    <xf numFmtId="41" fontId="40" fillId="12" borderId="19" xfId="60" applyFont="1" applyFill="1" applyBorder="1" applyAlignment="1">
      <alignment horizontal="center"/>
    </xf>
    <xf numFmtId="41" fontId="42" fillId="12" borderId="19" xfId="60" applyFont="1" applyFill="1" applyBorder="1" applyAlignment="1">
      <alignment horizontal="center"/>
    </xf>
    <xf numFmtId="41" fontId="40" fillId="12" borderId="17" xfId="60" applyFont="1" applyFill="1" applyBorder="1" applyAlignment="1">
      <alignment wrapText="1"/>
    </xf>
    <xf numFmtId="41" fontId="40" fillId="12" borderId="17" xfId="60" applyFont="1" applyFill="1" applyBorder="1" applyAlignment="1"/>
    <xf numFmtId="41" fontId="42" fillId="24" borderId="33" xfId="60" applyFont="1" applyFill="1" applyBorder="1" applyAlignment="1">
      <alignment horizontal="right"/>
    </xf>
    <xf numFmtId="41" fontId="42" fillId="24" borderId="84" xfId="60" applyFont="1" applyFill="1" applyBorder="1" applyAlignment="1">
      <alignment horizontal="right"/>
    </xf>
    <xf numFmtId="0" fontId="28" fillId="12" borderId="4" xfId="0" applyFont="1" applyFill="1" applyBorder="1"/>
    <xf numFmtId="0" fontId="28" fillId="26" borderId="4" xfId="0" applyFont="1" applyFill="1" applyBorder="1"/>
    <xf numFmtId="41" fontId="40" fillId="0" borderId="67" xfId="60" applyFont="1" applyFill="1" applyBorder="1" applyAlignment="1">
      <alignment horizontal="center" vertical="top" wrapText="1"/>
    </xf>
    <xf numFmtId="3" fontId="8" fillId="0" borderId="0" xfId="0" applyNumberFormat="1" applyFont="1" applyAlignment="1">
      <alignment horizontal="center" vertical="center"/>
    </xf>
    <xf numFmtId="41" fontId="32" fillId="0" borderId="0" xfId="0" applyNumberFormat="1" applyFont="1" applyBorder="1" applyAlignment="1">
      <alignment horizontal="right" wrapText="1"/>
    </xf>
    <xf numFmtId="41" fontId="40" fillId="0" borderId="33" xfId="60" applyFont="1" applyBorder="1" applyAlignment="1">
      <alignment horizontal="center" vertical="top"/>
    </xf>
    <xf numFmtId="41" fontId="40" fillId="0" borderId="24" xfId="60" applyFont="1" applyBorder="1" applyAlignment="1">
      <alignment horizontal="center" vertical="top"/>
    </xf>
    <xf numFmtId="41" fontId="40" fillId="0" borderId="84" xfId="60" applyFont="1" applyBorder="1" applyAlignment="1">
      <alignment horizontal="center" vertical="top"/>
    </xf>
    <xf numFmtId="165" fontId="40" fillId="0" borderId="84" xfId="3" applyNumberFormat="1" applyFont="1" applyFill="1" applyBorder="1" applyAlignment="1">
      <alignment horizontal="center" vertical="top"/>
    </xf>
    <xf numFmtId="165" fontId="38" fillId="0" borderId="58" xfId="3" applyNumberFormat="1" applyFont="1" applyFill="1" applyBorder="1" applyAlignment="1">
      <alignment horizontal="center" vertical="top"/>
    </xf>
    <xf numFmtId="41" fontId="9" fillId="0" borderId="0" xfId="60" applyFont="1" applyFill="1" applyAlignment="1">
      <alignment horizontal="right"/>
    </xf>
    <xf numFmtId="41" fontId="34" fillId="0" borderId="0" xfId="60" applyFont="1" applyFill="1" applyAlignment="1">
      <alignment horizontal="right"/>
    </xf>
    <xf numFmtId="41" fontId="34" fillId="0" borderId="0" xfId="60" applyFont="1" applyFill="1" applyBorder="1" applyAlignment="1">
      <alignment horizontal="right"/>
    </xf>
    <xf numFmtId="0" fontId="44" fillId="0" borderId="52" xfId="0" applyFont="1" applyFill="1" applyBorder="1" applyAlignment="1">
      <alignment horizontal="center" vertical="top"/>
    </xf>
    <xf numFmtId="0" fontId="44" fillId="0" borderId="68" xfId="0" applyFont="1" applyFill="1" applyBorder="1" applyAlignment="1">
      <alignment horizontal="center" vertical="top"/>
    </xf>
    <xf numFmtId="0" fontId="44" fillId="0" borderId="53" xfId="0" applyFont="1" applyFill="1" applyBorder="1" applyAlignment="1">
      <alignment horizontal="center" vertical="top"/>
    </xf>
    <xf numFmtId="41" fontId="42" fillId="0" borderId="10" xfId="60" applyFont="1" applyFill="1" applyBorder="1" applyAlignment="1">
      <alignment horizontal="right"/>
    </xf>
    <xf numFmtId="41" fontId="42" fillId="0" borderId="11" xfId="60" applyFont="1" applyFill="1" applyBorder="1" applyAlignment="1">
      <alignment horizontal="right"/>
    </xf>
    <xf numFmtId="41" fontId="42" fillId="0" borderId="0" xfId="60" applyFont="1" applyFill="1" applyBorder="1" applyAlignment="1">
      <alignment horizontal="right"/>
    </xf>
    <xf numFmtId="41" fontId="38" fillId="0" borderId="14" xfId="60" applyFont="1" applyFill="1" applyBorder="1" applyAlignment="1">
      <alignment horizontal="center" vertical="top"/>
    </xf>
    <xf numFmtId="41" fontId="38" fillId="0" borderId="19" xfId="60" applyFont="1" applyFill="1" applyBorder="1" applyAlignment="1">
      <alignment horizontal="center" vertical="top"/>
    </xf>
    <xf numFmtId="41" fontId="38" fillId="0" borderId="17" xfId="60" applyFont="1" applyFill="1" applyBorder="1" applyAlignment="1">
      <alignment horizontal="center" vertical="top"/>
    </xf>
    <xf numFmtId="0" fontId="44" fillId="0" borderId="84" xfId="0" applyFont="1" applyFill="1" applyBorder="1" applyAlignment="1">
      <alignment horizontal="center" vertical="top"/>
    </xf>
    <xf numFmtId="41" fontId="38" fillId="0" borderId="96" xfId="60" applyFont="1" applyFill="1" applyBorder="1" applyAlignment="1">
      <alignment horizontal="center" vertical="top"/>
    </xf>
    <xf numFmtId="41" fontId="38" fillId="0" borderId="86" xfId="60" applyFont="1" applyFill="1" applyBorder="1" applyAlignment="1">
      <alignment horizontal="center" vertical="top"/>
    </xf>
    <xf numFmtId="0" fontId="44" fillId="0" borderId="87" xfId="0" applyFont="1" applyFill="1" applyBorder="1" applyAlignment="1">
      <alignment horizontal="center" vertical="top"/>
    </xf>
    <xf numFmtId="0" fontId="44" fillId="0" borderId="17" xfId="0" applyFont="1" applyFill="1" applyBorder="1" applyAlignment="1">
      <alignment horizontal="center" vertical="top"/>
    </xf>
    <xf numFmtId="0" fontId="44" fillId="0" borderId="96" xfId="0" applyFont="1" applyFill="1" applyBorder="1" applyAlignment="1">
      <alignment horizontal="center" vertical="top"/>
    </xf>
    <xf numFmtId="0" fontId="44" fillId="0" borderId="86" xfId="0" applyFont="1" applyFill="1" applyBorder="1" applyAlignment="1">
      <alignment horizontal="center" vertical="top"/>
    </xf>
    <xf numFmtId="0" fontId="44" fillId="0" borderId="14" xfId="0" applyFont="1" applyFill="1" applyBorder="1" applyAlignment="1">
      <alignment horizontal="center" vertical="top"/>
    </xf>
    <xf numFmtId="0" fontId="44" fillId="0" borderId="19" xfId="0" applyFont="1" applyFill="1" applyBorder="1" applyAlignment="1">
      <alignment horizontal="center" vertical="top"/>
    </xf>
    <xf numFmtId="0" fontId="44" fillId="0" borderId="33" xfId="0" applyFont="1" applyFill="1" applyBorder="1" applyAlignment="1">
      <alignment horizontal="center" vertical="top"/>
    </xf>
    <xf numFmtId="0" fontId="44" fillId="0" borderId="24" xfId="0" applyFont="1" applyFill="1" applyBorder="1" applyAlignment="1">
      <alignment horizontal="center" vertical="top"/>
    </xf>
    <xf numFmtId="0" fontId="44" fillId="0" borderId="99" xfId="0" applyFont="1" applyFill="1" applyBorder="1" applyAlignment="1">
      <alignment horizontal="center" vertical="top"/>
    </xf>
    <xf numFmtId="0" fontId="44" fillId="0" borderId="18" xfId="0" applyFont="1" applyFill="1" applyBorder="1" applyAlignment="1">
      <alignment horizontal="center" vertical="top"/>
    </xf>
    <xf numFmtId="0" fontId="44" fillId="0" borderId="23" xfId="0" applyFont="1" applyFill="1" applyBorder="1" applyAlignment="1">
      <alignment horizontal="center" vertical="top"/>
    </xf>
    <xf numFmtId="0" fontId="37" fillId="11" borderId="110" xfId="0" applyFont="1" applyFill="1" applyBorder="1"/>
    <xf numFmtId="0" fontId="37" fillId="11" borderId="113" xfId="0" applyFont="1" applyFill="1" applyBorder="1"/>
    <xf numFmtId="0" fontId="43" fillId="0" borderId="0" xfId="0" applyFont="1"/>
    <xf numFmtId="165" fontId="43" fillId="0" borderId="0" xfId="0" applyNumberFormat="1" applyFont="1"/>
    <xf numFmtId="0" fontId="46" fillId="0" borderId="0" xfId="0" applyFont="1"/>
    <xf numFmtId="0" fontId="47" fillId="0" borderId="0" xfId="0" applyFont="1"/>
    <xf numFmtId="0" fontId="47" fillId="0" borderId="0" xfId="0" applyFont="1" applyBorder="1" applyAlignment="1">
      <alignment horizontal="right"/>
    </xf>
    <xf numFmtId="0" fontId="47" fillId="11" borderId="0" xfId="0" applyFont="1" applyFill="1" applyBorder="1" applyAlignment="1">
      <alignment horizontal="right"/>
    </xf>
    <xf numFmtId="0" fontId="41" fillId="11" borderId="64" xfId="0" applyFont="1" applyFill="1" applyBorder="1" applyAlignment="1">
      <alignment horizontal="center" vertical="center" wrapText="1"/>
    </xf>
    <xf numFmtId="0" fontId="41" fillId="11" borderId="64" xfId="0" applyFont="1" applyFill="1" applyBorder="1" applyAlignment="1">
      <alignment horizontal="center" vertical="top" wrapText="1"/>
    </xf>
    <xf numFmtId="41" fontId="41" fillId="11" borderId="81" xfId="60" applyFont="1" applyFill="1" applyBorder="1" applyAlignment="1">
      <alignment horizontal="center" vertical="center" wrapText="1"/>
    </xf>
    <xf numFmtId="41" fontId="0" fillId="0" borderId="0" xfId="60" applyFont="1"/>
    <xf numFmtId="41" fontId="47" fillId="11" borderId="0" xfId="60" applyFont="1" applyFill="1" applyBorder="1" applyAlignment="1">
      <alignment horizontal="right"/>
    </xf>
    <xf numFmtId="41" fontId="40" fillId="0" borderId="31" xfId="60" applyFont="1" applyFill="1" applyBorder="1" applyAlignment="1">
      <alignment horizontal="center" vertical="top"/>
    </xf>
    <xf numFmtId="165" fontId="17" fillId="0" borderId="0" xfId="0" applyNumberFormat="1" applyFont="1" applyBorder="1" applyAlignment="1">
      <alignment horizontal="center"/>
    </xf>
    <xf numFmtId="165" fontId="35" fillId="0" borderId="0" xfId="0" applyNumberFormat="1" applyFont="1" applyBorder="1" applyAlignment="1">
      <alignment horizontal="left" vertical="center"/>
    </xf>
    <xf numFmtId="165" fontId="41" fillId="11" borderId="19" xfId="3" applyNumberFormat="1" applyFont="1" applyFill="1" applyBorder="1" applyAlignment="1">
      <alignment horizontal="right" vertical="top" wrapText="1"/>
    </xf>
    <xf numFmtId="0" fontId="41" fillId="11" borderId="19" xfId="0" applyFont="1" applyFill="1" applyBorder="1" applyAlignment="1">
      <alignment horizontal="right" vertical="top" wrapText="1"/>
    </xf>
    <xf numFmtId="165" fontId="41" fillId="11" borderId="19" xfId="3" applyNumberFormat="1" applyFont="1" applyFill="1" applyBorder="1" applyAlignment="1">
      <alignment horizontal="center" vertical="top" wrapText="1"/>
    </xf>
    <xf numFmtId="165" fontId="38" fillId="0" borderId="70" xfId="3" applyNumberFormat="1" applyFont="1" applyFill="1" applyBorder="1" applyAlignment="1">
      <alignment horizontal="center" vertical="top" wrapText="1"/>
    </xf>
    <xf numFmtId="165" fontId="38" fillId="0" borderId="19" xfId="3" applyNumberFormat="1" applyFont="1" applyFill="1" applyBorder="1" applyAlignment="1">
      <alignment horizontal="center" vertical="top" wrapText="1"/>
    </xf>
    <xf numFmtId="165" fontId="40" fillId="0" borderId="26" xfId="3" applyNumberFormat="1" applyFont="1" applyBorder="1" applyAlignment="1">
      <alignment horizontal="center" vertical="top"/>
    </xf>
    <xf numFmtId="165" fontId="38" fillId="2" borderId="69" xfId="3" applyNumberFormat="1" applyFont="1" applyFill="1" applyBorder="1" applyAlignment="1">
      <alignment horizontal="center" vertical="top" wrapText="1"/>
    </xf>
    <xf numFmtId="165" fontId="38" fillId="2" borderId="19" xfId="3" applyNumberFormat="1" applyFont="1" applyFill="1" applyBorder="1" applyAlignment="1">
      <alignment horizontal="center" vertical="top" wrapText="1"/>
    </xf>
    <xf numFmtId="165" fontId="40" fillId="0" borderId="19" xfId="3" applyNumberFormat="1" applyFont="1" applyFill="1" applyBorder="1" applyAlignment="1">
      <alignment horizontal="center" vertical="top" wrapText="1"/>
    </xf>
    <xf numFmtId="165" fontId="40" fillId="0" borderId="26" xfId="3" applyNumberFormat="1" applyFont="1" applyFill="1" applyBorder="1" applyAlignment="1">
      <alignment horizontal="center" vertical="top"/>
    </xf>
    <xf numFmtId="165" fontId="40" fillId="0" borderId="70" xfId="3" applyNumberFormat="1" applyFont="1" applyFill="1" applyBorder="1" applyAlignment="1">
      <alignment horizontal="center" vertical="top"/>
    </xf>
    <xf numFmtId="165" fontId="40" fillId="0" borderId="69" xfId="3" applyNumberFormat="1" applyFont="1" applyFill="1" applyBorder="1" applyAlignment="1">
      <alignment horizontal="center" vertical="top"/>
    </xf>
    <xf numFmtId="165" fontId="40" fillId="2" borderId="70" xfId="3" applyNumberFormat="1" applyFont="1" applyFill="1" applyBorder="1" applyAlignment="1">
      <alignment horizontal="center" vertical="top"/>
    </xf>
    <xf numFmtId="165" fontId="40" fillId="2" borderId="19" xfId="3" applyNumberFormat="1" applyFont="1" applyFill="1" applyBorder="1" applyAlignment="1">
      <alignment horizontal="center" vertical="top"/>
    </xf>
    <xf numFmtId="165" fontId="39" fillId="21" borderId="19" xfId="0" applyNumberFormat="1" applyFont="1" applyFill="1" applyBorder="1" applyAlignment="1">
      <alignment horizontal="center" vertical="top"/>
    </xf>
    <xf numFmtId="165" fontId="39" fillId="21" borderId="69" xfId="0" applyNumberFormat="1" applyFont="1" applyFill="1" applyBorder="1" applyAlignment="1">
      <alignment horizontal="center" vertical="top"/>
    </xf>
    <xf numFmtId="165" fontId="39" fillId="21" borderId="70" xfId="0" applyNumberFormat="1" applyFont="1" applyFill="1" applyBorder="1" applyAlignment="1">
      <alignment horizontal="center" vertical="top"/>
    </xf>
    <xf numFmtId="165" fontId="39" fillId="21" borderId="116" xfId="0" applyNumberFormat="1" applyFont="1" applyFill="1" applyBorder="1" applyAlignment="1">
      <alignment horizontal="center" vertical="top"/>
    </xf>
    <xf numFmtId="41" fontId="41" fillId="11" borderId="117" xfId="60" applyFont="1" applyFill="1" applyBorder="1" applyAlignment="1">
      <alignment horizontal="centerContinuous" vertical="top" wrapText="1"/>
    </xf>
    <xf numFmtId="41" fontId="41" fillId="11" borderId="117" xfId="60" applyFont="1" applyFill="1" applyBorder="1" applyAlignment="1">
      <alignment horizontal="center" vertical="top" wrapText="1"/>
    </xf>
    <xf numFmtId="41" fontId="43" fillId="11" borderId="8" xfId="60" applyFont="1" applyFill="1" applyBorder="1" applyAlignment="1">
      <alignment horizontal="center" vertical="top"/>
    </xf>
    <xf numFmtId="41" fontId="43" fillId="11" borderId="19" xfId="60" applyFont="1" applyFill="1" applyBorder="1" applyAlignment="1">
      <alignment horizontal="center" vertical="top"/>
    </xf>
    <xf numFmtId="41" fontId="41" fillId="11" borderId="11" xfId="60" applyFont="1" applyFill="1" applyBorder="1" applyAlignment="1">
      <alignment horizontal="center" vertical="top" wrapText="1"/>
    </xf>
    <xf numFmtId="0" fontId="39" fillId="0" borderId="52" xfId="0" applyFont="1" applyFill="1" applyBorder="1" applyAlignment="1">
      <alignment horizontal="center" vertical="top"/>
    </xf>
    <xf numFmtId="0" fontId="39" fillId="0" borderId="8" xfId="0" applyFont="1" applyFill="1" applyBorder="1" applyAlignment="1">
      <alignment horizontal="center" vertical="top"/>
    </xf>
    <xf numFmtId="0" fontId="39" fillId="0" borderId="26" xfId="0" applyFont="1" applyFill="1" applyBorder="1" applyAlignment="1">
      <alignment horizontal="center" vertical="top"/>
    </xf>
    <xf numFmtId="0" fontId="44" fillId="0" borderId="69" xfId="0" applyFont="1" applyFill="1" applyBorder="1" applyAlignment="1">
      <alignment horizontal="center" vertical="top"/>
    </xf>
    <xf numFmtId="0" fontId="44" fillId="0" borderId="70" xfId="0" applyFont="1" applyFill="1" applyBorder="1" applyAlignment="1">
      <alignment horizontal="center" vertical="top"/>
    </xf>
    <xf numFmtId="0" fontId="44" fillId="0" borderId="26" xfId="0" applyFont="1" applyFill="1" applyBorder="1" applyAlignment="1">
      <alignment horizontal="center" vertical="top"/>
    </xf>
    <xf numFmtId="0" fontId="40" fillId="0" borderId="32" xfId="0" applyFont="1" applyFill="1" applyBorder="1" applyAlignment="1">
      <alignment horizontal="center" vertical="top"/>
    </xf>
    <xf numFmtId="0" fontId="40" fillId="0" borderId="70" xfId="0" applyFont="1" applyFill="1" applyBorder="1" applyAlignment="1">
      <alignment horizontal="center" vertical="top"/>
    </xf>
    <xf numFmtId="0" fontId="40" fillId="0" borderId="26" xfId="0" applyFont="1" applyFill="1" applyBorder="1" applyAlignment="1">
      <alignment horizontal="center" vertical="top"/>
    </xf>
    <xf numFmtId="0" fontId="40" fillId="0" borderId="69" xfId="0" applyFont="1" applyFill="1" applyBorder="1" applyAlignment="1">
      <alignment horizontal="center" vertical="top"/>
    </xf>
    <xf numFmtId="41" fontId="42" fillId="0" borderId="9" xfId="60" applyFont="1" applyFill="1" applyBorder="1" applyAlignment="1">
      <alignment horizontal="right"/>
    </xf>
    <xf numFmtId="41" fontId="42" fillId="0" borderId="0" xfId="0" applyNumberFormat="1" applyFont="1"/>
    <xf numFmtId="0" fontId="41" fillId="11" borderId="20" xfId="0" applyFont="1" applyFill="1" applyBorder="1" applyAlignment="1">
      <alignment horizontal="centerContinuous" vertical="top" wrapText="1"/>
    </xf>
    <xf numFmtId="0" fontId="41" fillId="11" borderId="34" xfId="0" applyFont="1" applyFill="1" applyBorder="1" applyAlignment="1">
      <alignment horizontal="centerContinuous" vertical="top" wrapText="1"/>
    </xf>
    <xf numFmtId="0" fontId="41" fillId="11" borderId="14" xfId="0" applyFont="1" applyFill="1" applyBorder="1" applyAlignment="1">
      <alignment horizontal="centerContinuous" vertical="top" wrapText="1"/>
    </xf>
    <xf numFmtId="0" fontId="41" fillId="15" borderId="9" xfId="0" applyFont="1" applyFill="1" applyBorder="1" applyAlignment="1">
      <alignment horizontal="center" vertical="top" wrapText="1"/>
    </xf>
    <xf numFmtId="41" fontId="38" fillId="0" borderId="27" xfId="60" applyFont="1" applyBorder="1" applyAlignment="1">
      <alignment horizontal="center" vertical="top"/>
    </xf>
    <xf numFmtId="41" fontId="40" fillId="0" borderId="119" xfId="60" applyFont="1" applyFill="1" applyBorder="1" applyAlignment="1">
      <alignment horizontal="center" vertical="top"/>
    </xf>
    <xf numFmtId="41" fontId="40" fillId="0" borderId="34" xfId="60" applyFont="1" applyFill="1" applyBorder="1" applyAlignment="1">
      <alignment horizontal="center" vertical="top"/>
    </xf>
    <xf numFmtId="41" fontId="40" fillId="2" borderId="119" xfId="60" applyFont="1" applyFill="1" applyBorder="1" applyAlignment="1">
      <alignment horizontal="center" vertical="top" wrapText="1"/>
    </xf>
    <xf numFmtId="41" fontId="38" fillId="0" borderId="27" xfId="60" applyFont="1" applyFill="1" applyBorder="1" applyAlignment="1">
      <alignment horizontal="center" vertical="top"/>
    </xf>
    <xf numFmtId="41" fontId="38" fillId="0" borderId="119" xfId="60" applyFont="1" applyBorder="1" applyAlignment="1">
      <alignment horizontal="center" vertical="top"/>
    </xf>
    <xf numFmtId="41" fontId="38" fillId="0" borderId="34" xfId="60" applyFont="1" applyBorder="1" applyAlignment="1">
      <alignment horizontal="center" vertical="top"/>
    </xf>
    <xf numFmtId="0" fontId="44" fillId="27" borderId="34" xfId="0" applyFont="1" applyFill="1" applyBorder="1" applyAlignment="1">
      <alignment horizontal="center" vertical="top"/>
    </xf>
    <xf numFmtId="0" fontId="44" fillId="27" borderId="27" xfId="0" applyFont="1" applyFill="1" applyBorder="1" applyAlignment="1">
      <alignment horizontal="center" vertical="top"/>
    </xf>
    <xf numFmtId="0" fontId="44" fillId="27" borderId="119" xfId="0" applyFont="1" applyFill="1" applyBorder="1" applyAlignment="1">
      <alignment horizontal="center" vertical="top"/>
    </xf>
    <xf numFmtId="0" fontId="44" fillId="27" borderId="120" xfId="0" applyFont="1" applyFill="1" applyBorder="1" applyAlignment="1">
      <alignment horizontal="center" vertical="top"/>
    </xf>
    <xf numFmtId="165" fontId="38" fillId="0" borderId="0" xfId="0" applyNumberFormat="1" applyFont="1" applyFill="1" applyBorder="1" applyAlignment="1">
      <alignment horizontal="right"/>
    </xf>
    <xf numFmtId="41" fontId="40" fillId="0" borderId="28" xfId="60" applyFont="1" applyFill="1" applyBorder="1" applyAlignment="1">
      <alignment horizontal="center" vertical="top"/>
    </xf>
    <xf numFmtId="41" fontId="27" fillId="0" borderId="19" xfId="60" applyFont="1" applyBorder="1"/>
    <xf numFmtId="43" fontId="27" fillId="0" borderId="0" xfId="0" applyNumberFormat="1" applyFont="1" applyBorder="1"/>
    <xf numFmtId="41" fontId="40" fillId="24" borderId="28" xfId="60" applyFont="1" applyFill="1" applyBorder="1" applyAlignment="1">
      <alignment horizontal="center" vertical="top"/>
    </xf>
    <xf numFmtId="41" fontId="40" fillId="12" borderId="97" xfId="60" applyFont="1" applyFill="1" applyBorder="1" applyAlignment="1">
      <alignment horizontal="center" vertical="top"/>
    </xf>
    <xf numFmtId="41" fontId="40" fillId="25" borderId="97" xfId="60" applyFont="1" applyFill="1" applyBorder="1" applyAlignment="1">
      <alignment horizontal="center" vertical="top"/>
    </xf>
    <xf numFmtId="41" fontId="40" fillId="12" borderId="20" xfId="60" applyFont="1" applyFill="1" applyBorder="1" applyAlignment="1">
      <alignment horizontal="center" vertical="top"/>
    </xf>
    <xf numFmtId="41" fontId="40" fillId="25" borderId="20" xfId="60" applyFont="1" applyFill="1" applyBorder="1" applyAlignment="1">
      <alignment horizontal="center" vertical="top"/>
    </xf>
    <xf numFmtId="41" fontId="40" fillId="12" borderId="20" xfId="60" applyFont="1" applyFill="1" applyBorder="1" applyAlignment="1">
      <alignment horizontal="center" vertical="top" wrapText="1"/>
    </xf>
    <xf numFmtId="41" fontId="40" fillId="12" borderId="28" xfId="60" applyFont="1" applyFill="1" applyBorder="1" applyAlignment="1">
      <alignment horizontal="center" vertical="top"/>
    </xf>
    <xf numFmtId="41" fontId="40" fillId="25" borderId="28" xfId="60" applyFont="1" applyFill="1" applyBorder="1" applyAlignment="1">
      <alignment horizontal="center" vertical="top"/>
    </xf>
    <xf numFmtId="41" fontId="38" fillId="12" borderId="97" xfId="60" applyFont="1" applyFill="1" applyBorder="1" applyAlignment="1">
      <alignment horizontal="center" vertical="top"/>
    </xf>
    <xf numFmtId="41" fontId="40" fillId="12" borderId="28" xfId="60" applyFont="1" applyFill="1" applyBorder="1" applyAlignment="1">
      <alignment horizontal="center" vertical="top" wrapText="1"/>
    </xf>
    <xf numFmtId="41" fontId="40" fillId="12" borderId="97" xfId="60" applyFont="1" applyFill="1" applyBorder="1" applyAlignment="1">
      <alignment horizontal="center" vertical="top" wrapText="1"/>
    </xf>
    <xf numFmtId="41" fontId="41" fillId="12" borderId="20" xfId="60" applyFont="1" applyFill="1" applyBorder="1" applyAlignment="1">
      <alignment horizontal="center" vertical="top" wrapText="1"/>
    </xf>
    <xf numFmtId="41" fontId="40" fillId="25" borderId="108" xfId="60" applyFont="1" applyFill="1" applyBorder="1" applyAlignment="1">
      <alignment horizontal="center" vertical="top"/>
    </xf>
    <xf numFmtId="0" fontId="43" fillId="11" borderId="1" xfId="0" applyFont="1" applyFill="1" applyBorder="1" applyAlignment="1">
      <alignment horizontal="centerContinuous" vertical="center"/>
    </xf>
    <xf numFmtId="0" fontId="43" fillId="11" borderId="2" xfId="0" applyFont="1" applyFill="1" applyBorder="1" applyAlignment="1">
      <alignment horizontal="centerContinuous" vertical="center"/>
    </xf>
    <xf numFmtId="0" fontId="37" fillId="11" borderId="107" xfId="0" applyFont="1" applyFill="1" applyBorder="1"/>
    <xf numFmtId="0" fontId="37" fillId="11" borderId="19" xfId="0" applyFont="1" applyFill="1" applyBorder="1"/>
    <xf numFmtId="41" fontId="40" fillId="0" borderId="17" xfId="60" applyFont="1" applyFill="1" applyBorder="1" applyAlignment="1">
      <alignment horizontal="right"/>
    </xf>
    <xf numFmtId="41" fontId="42" fillId="0" borderId="34" xfId="60" applyFont="1" applyFill="1" applyBorder="1" applyAlignment="1">
      <alignment horizontal="right"/>
    </xf>
    <xf numFmtId="41" fontId="42" fillId="0" borderId="119" xfId="60" applyFont="1" applyFill="1" applyBorder="1" applyAlignment="1">
      <alignment horizontal="right"/>
    </xf>
    <xf numFmtId="41" fontId="42" fillId="24" borderId="34" xfId="60" applyFont="1" applyFill="1" applyBorder="1" applyAlignment="1">
      <alignment horizontal="right"/>
    </xf>
    <xf numFmtId="41" fontId="42" fillId="24" borderId="27" xfId="60" applyFont="1" applyFill="1" applyBorder="1" applyAlignment="1">
      <alignment horizontal="right"/>
    </xf>
    <xf numFmtId="41" fontId="42" fillId="12" borderId="119" xfId="60" applyFont="1" applyFill="1" applyBorder="1" applyAlignment="1">
      <alignment horizontal="right"/>
    </xf>
    <xf numFmtId="41" fontId="42" fillId="12" borderId="34" xfId="60" applyFont="1" applyFill="1" applyBorder="1" applyAlignment="1">
      <alignment horizontal="right"/>
    </xf>
    <xf numFmtId="41" fontId="40" fillId="12" borderId="27" xfId="60" applyFont="1" applyFill="1" applyBorder="1" applyAlignment="1">
      <alignment wrapText="1"/>
    </xf>
    <xf numFmtId="41" fontId="40" fillId="12" borderId="119" xfId="60" applyFont="1" applyFill="1" applyBorder="1" applyAlignment="1">
      <alignment wrapText="1"/>
    </xf>
    <xf numFmtId="41" fontId="40" fillId="12" borderId="34" xfId="60" applyFont="1" applyFill="1" applyBorder="1" applyAlignment="1">
      <alignment wrapText="1"/>
    </xf>
    <xf numFmtId="41" fontId="40" fillId="12" borderId="34" xfId="60" applyFont="1" applyFill="1" applyBorder="1" applyAlignment="1"/>
    <xf numFmtId="41" fontId="40" fillId="22" borderId="119" xfId="60" applyFont="1" applyFill="1" applyBorder="1" applyAlignment="1">
      <alignment wrapText="1"/>
    </xf>
    <xf numFmtId="41" fontId="40" fillId="22" borderId="34" xfId="60" applyFont="1" applyFill="1" applyBorder="1" applyAlignment="1">
      <alignment wrapText="1"/>
    </xf>
    <xf numFmtId="41" fontId="40" fillId="22" borderId="34" xfId="60" applyFont="1" applyFill="1" applyBorder="1" applyAlignment="1"/>
    <xf numFmtId="41" fontId="40" fillId="22" borderId="27" xfId="60" applyFont="1" applyFill="1" applyBorder="1" applyAlignment="1">
      <alignment wrapText="1"/>
    </xf>
    <xf numFmtId="41" fontId="40" fillId="22" borderId="120" xfId="60" applyFont="1" applyFill="1" applyBorder="1" applyAlignment="1">
      <alignment wrapText="1"/>
    </xf>
    <xf numFmtId="0" fontId="50" fillId="11" borderId="112" xfId="0" applyFont="1" applyFill="1" applyBorder="1" applyAlignment="1" applyProtection="1">
      <alignment horizontal="left"/>
      <protection locked="0"/>
    </xf>
    <xf numFmtId="0" fontId="50" fillId="11" borderId="115" xfId="0" applyFont="1" applyFill="1" applyBorder="1" applyAlignment="1" applyProtection="1">
      <alignment horizontal="left"/>
      <protection locked="0"/>
    </xf>
    <xf numFmtId="0" fontId="47" fillId="2" borderId="0" xfId="0" applyFont="1" applyFill="1" applyAlignment="1" applyProtection="1">
      <alignment horizontal="left"/>
      <protection hidden="1"/>
    </xf>
    <xf numFmtId="0" fontId="47" fillId="2" borderId="0" xfId="0" applyFont="1" applyFill="1" applyAlignment="1" applyProtection="1">
      <alignment horizontal="right"/>
      <protection hidden="1"/>
    </xf>
    <xf numFmtId="0" fontId="47" fillId="2" borderId="0" xfId="0" applyFont="1" applyFill="1" applyProtection="1">
      <protection hidden="1"/>
    </xf>
    <xf numFmtId="0" fontId="49" fillId="11" borderId="6" xfId="0" applyFont="1" applyFill="1" applyBorder="1" applyAlignment="1" applyProtection="1">
      <alignment horizontal="left"/>
      <protection hidden="1"/>
    </xf>
    <xf numFmtId="0" fontId="47" fillId="11" borderId="9" xfId="0" applyFont="1" applyFill="1" applyBorder="1" applyAlignment="1" applyProtection="1">
      <alignment horizontal="right"/>
      <protection hidden="1"/>
    </xf>
    <xf numFmtId="0" fontId="49" fillId="11" borderId="4" xfId="0" applyFont="1" applyFill="1" applyBorder="1" applyAlignment="1" applyProtection="1">
      <alignment horizontal="left"/>
      <protection hidden="1"/>
    </xf>
    <xf numFmtId="0" fontId="47" fillId="11" borderId="0" xfId="0" applyFont="1" applyFill="1" applyBorder="1" applyAlignment="1" applyProtection="1">
      <alignment horizontal="right"/>
      <protection hidden="1"/>
    </xf>
    <xf numFmtId="0" fontId="50" fillId="11" borderId="7" xfId="0" applyFont="1" applyFill="1" applyBorder="1" applyAlignment="1" applyProtection="1">
      <alignment horizontal="left"/>
      <protection hidden="1"/>
    </xf>
    <xf numFmtId="0" fontId="50" fillId="11" borderId="10" xfId="0" applyFont="1" applyFill="1" applyBorder="1" applyAlignment="1" applyProtection="1">
      <alignment horizontal="left"/>
      <protection hidden="1"/>
    </xf>
    <xf numFmtId="0" fontId="47" fillId="11" borderId="10" xfId="0" applyFont="1" applyFill="1" applyBorder="1" applyAlignment="1" applyProtection="1">
      <alignment horizontal="right"/>
      <protection hidden="1"/>
    </xf>
    <xf numFmtId="0" fontId="47" fillId="11" borderId="11" xfId="0" applyFont="1" applyFill="1" applyBorder="1" applyAlignment="1" applyProtection="1">
      <alignment horizontal="right"/>
      <protection hidden="1"/>
    </xf>
    <xf numFmtId="0" fontId="47" fillId="11" borderId="8" xfId="0" applyFont="1" applyFill="1" applyBorder="1" applyAlignment="1" applyProtection="1">
      <alignment horizontal="left"/>
      <protection hidden="1"/>
    </xf>
    <xf numFmtId="0" fontId="47" fillId="11" borderId="0" xfId="0" applyFont="1" applyFill="1" applyAlignment="1" applyProtection="1">
      <alignment horizontal="right"/>
      <protection hidden="1"/>
    </xf>
    <xf numFmtId="0" fontId="47" fillId="11" borderId="114" xfId="0" applyFont="1" applyFill="1" applyBorder="1" applyAlignment="1" applyProtection="1">
      <alignment horizontal="left"/>
      <protection hidden="1"/>
    </xf>
    <xf numFmtId="0" fontId="47" fillId="11" borderId="12" xfId="0" applyFont="1" applyFill="1" applyBorder="1" applyAlignment="1" applyProtection="1">
      <alignment horizontal="right"/>
      <protection hidden="1"/>
    </xf>
    <xf numFmtId="0" fontId="47" fillId="11" borderId="115" xfId="0" applyFont="1" applyFill="1" applyBorder="1" applyAlignment="1" applyProtection="1">
      <alignment horizontal="right"/>
      <protection hidden="1"/>
    </xf>
    <xf numFmtId="0" fontId="48" fillId="11" borderId="4" xfId="0" applyFont="1" applyFill="1" applyBorder="1" applyAlignment="1" applyProtection="1">
      <alignment horizontal="left"/>
      <protection hidden="1"/>
    </xf>
    <xf numFmtId="0" fontId="48" fillId="11" borderId="2" xfId="0" applyFont="1" applyFill="1" applyBorder="1" applyAlignment="1" applyProtection="1">
      <alignment horizontal="right"/>
      <protection hidden="1"/>
    </xf>
    <xf numFmtId="0" fontId="47" fillId="11" borderId="3" xfId="0" applyFont="1" applyFill="1" applyBorder="1" applyAlignment="1" applyProtection="1">
      <alignment horizontal="right"/>
      <protection hidden="1"/>
    </xf>
    <xf numFmtId="0" fontId="48" fillId="11" borderId="5" xfId="0" applyFont="1" applyFill="1" applyBorder="1" applyAlignment="1" applyProtection="1">
      <alignment horizontal="left"/>
      <protection hidden="1"/>
    </xf>
    <xf numFmtId="41" fontId="47" fillId="0" borderId="0" xfId="0" applyNumberFormat="1" applyFont="1" applyBorder="1" applyAlignment="1" applyProtection="1">
      <alignment horizontal="right"/>
      <protection hidden="1"/>
    </xf>
    <xf numFmtId="41" fontId="47" fillId="0" borderId="0" xfId="60" applyFont="1" applyBorder="1" applyAlignment="1" applyProtection="1">
      <alignment horizontal="right"/>
      <protection hidden="1"/>
    </xf>
    <xf numFmtId="0" fontId="47" fillId="0" borderId="11" xfId="0" applyFont="1" applyBorder="1" applyAlignment="1" applyProtection="1">
      <alignment horizontal="right"/>
      <protection hidden="1"/>
    </xf>
    <xf numFmtId="0" fontId="48" fillId="11" borderId="112" xfId="0" applyFont="1" applyFill="1" applyBorder="1" applyAlignment="1" applyProtection="1">
      <alignment horizontal="left"/>
      <protection hidden="1"/>
    </xf>
    <xf numFmtId="9" fontId="47" fillId="0" borderId="12" xfId="57" applyFont="1" applyBorder="1" applyAlignment="1" applyProtection="1">
      <alignment horizontal="right"/>
      <protection hidden="1"/>
    </xf>
    <xf numFmtId="0" fontId="47" fillId="0" borderId="115" xfId="0" applyFont="1" applyBorder="1" applyAlignment="1" applyProtection="1">
      <alignment horizontal="right"/>
      <protection hidden="1"/>
    </xf>
    <xf numFmtId="0" fontId="47" fillId="11" borderId="5" xfId="0" applyFont="1" applyFill="1" applyBorder="1" applyAlignment="1" applyProtection="1">
      <alignment horizontal="left"/>
      <protection hidden="1"/>
    </xf>
    <xf numFmtId="0" fontId="47" fillId="11" borderId="112" xfId="0" applyFont="1" applyFill="1" applyBorder="1" applyAlignment="1" applyProtection="1">
      <alignment horizontal="left"/>
      <protection hidden="1"/>
    </xf>
    <xf numFmtId="41" fontId="47" fillId="0" borderId="12" xfId="60" applyFont="1" applyBorder="1" applyAlignment="1" applyProtection="1">
      <alignment horizontal="right"/>
      <protection hidden="1"/>
    </xf>
    <xf numFmtId="41" fontId="48" fillId="11" borderId="2" xfId="60" applyFont="1" applyFill="1" applyBorder="1" applyAlignment="1" applyProtection="1">
      <alignment horizontal="right"/>
      <protection hidden="1"/>
    </xf>
    <xf numFmtId="41" fontId="48" fillId="11" borderId="2" xfId="0" applyNumberFormat="1" applyFont="1" applyFill="1" applyBorder="1" applyAlignment="1" applyProtection="1">
      <alignment horizontal="right"/>
      <protection hidden="1"/>
    </xf>
    <xf numFmtId="9" fontId="47" fillId="0" borderId="0" xfId="57" applyFont="1" applyBorder="1" applyAlignment="1" applyProtection="1">
      <alignment horizontal="right"/>
      <protection hidden="1"/>
    </xf>
    <xf numFmtId="41" fontId="47" fillId="0" borderId="11" xfId="60" applyFont="1" applyBorder="1" applyAlignment="1" applyProtection="1">
      <alignment horizontal="right"/>
      <protection hidden="1"/>
    </xf>
    <xf numFmtId="41" fontId="47" fillId="0" borderId="12" xfId="0" applyNumberFormat="1" applyFont="1" applyBorder="1" applyAlignment="1" applyProtection="1">
      <alignment horizontal="right"/>
      <protection hidden="1"/>
    </xf>
    <xf numFmtId="0" fontId="41" fillId="11" borderId="4" xfId="0" applyFont="1" applyFill="1" applyBorder="1" applyAlignment="1">
      <alignment horizontal="center" vertical="center" wrapText="1"/>
    </xf>
    <xf numFmtId="0" fontId="41" fillId="11" borderId="65" xfId="0" applyFont="1" applyFill="1" applyBorder="1" applyAlignment="1">
      <alignment horizontal="center" vertical="center" wrapText="1"/>
    </xf>
    <xf numFmtId="0" fontId="41" fillId="11" borderId="64" xfId="0" applyFont="1" applyFill="1" applyBorder="1" applyAlignment="1">
      <alignment horizontal="center" vertical="center" wrapText="1"/>
    </xf>
    <xf numFmtId="0" fontId="41" fillId="11" borderId="80" xfId="0" applyFont="1" applyFill="1" applyBorder="1" applyAlignment="1">
      <alignment horizontal="center" vertical="center" wrapText="1"/>
    </xf>
    <xf numFmtId="0" fontId="41" fillId="11" borderId="81" xfId="0" applyFont="1" applyFill="1" applyBorder="1" applyAlignment="1">
      <alignment horizontal="center" vertical="center" wrapText="1"/>
    </xf>
    <xf numFmtId="0" fontId="41" fillId="11" borderId="106" xfId="0" applyFont="1" applyFill="1" applyBorder="1" applyAlignment="1">
      <alignment horizontal="center" vertical="center" wrapText="1"/>
    </xf>
    <xf numFmtId="0" fontId="41" fillId="11" borderId="78" xfId="0" applyFont="1" applyFill="1" applyBorder="1" applyAlignment="1">
      <alignment horizontal="center" vertical="top" wrapText="1"/>
    </xf>
    <xf numFmtId="0" fontId="41" fillId="11" borderId="77" xfId="0" applyFont="1" applyFill="1" applyBorder="1" applyAlignment="1">
      <alignment horizontal="center" vertical="top" wrapText="1"/>
    </xf>
    <xf numFmtId="165" fontId="41" fillId="11" borderId="78" xfId="3" applyNumberFormat="1" applyFont="1" applyFill="1" applyBorder="1" applyAlignment="1">
      <alignment horizontal="center" vertical="top" wrapText="1"/>
    </xf>
    <xf numFmtId="165" fontId="41" fillId="11" borderId="103" xfId="3" applyNumberFormat="1" applyFont="1" applyFill="1" applyBorder="1" applyAlignment="1">
      <alignment horizontal="center" vertical="top" wrapText="1"/>
    </xf>
    <xf numFmtId="165" fontId="41" fillId="11" borderId="104" xfId="3" applyNumberFormat="1" applyFont="1" applyFill="1" applyBorder="1" applyAlignment="1">
      <alignment horizontal="center" vertical="top" wrapText="1"/>
    </xf>
    <xf numFmtId="165" fontId="41" fillId="11" borderId="105" xfId="3" applyNumberFormat="1" applyFont="1" applyFill="1" applyBorder="1" applyAlignment="1">
      <alignment horizontal="center" vertical="top" wrapText="1"/>
    </xf>
    <xf numFmtId="0" fontId="43" fillId="11" borderId="103" xfId="0" applyFont="1" applyFill="1" applyBorder="1" applyAlignment="1">
      <alignment horizontal="center" vertical="top" wrapText="1"/>
    </xf>
    <xf numFmtId="0" fontId="43" fillId="11" borderId="104" xfId="0" applyFont="1" applyFill="1" applyBorder="1" applyAlignment="1">
      <alignment horizontal="center" vertical="top" wrapText="1"/>
    </xf>
    <xf numFmtId="0" fontId="43" fillId="11" borderId="105" xfId="0" applyFont="1" applyFill="1" applyBorder="1" applyAlignment="1">
      <alignment horizontal="center" vertical="top" wrapText="1"/>
    </xf>
    <xf numFmtId="0" fontId="41" fillId="11" borderId="103" xfId="0" applyFont="1" applyFill="1" applyBorder="1" applyAlignment="1">
      <alignment horizontal="center" vertical="top" wrapText="1"/>
    </xf>
    <xf numFmtId="0" fontId="41" fillId="11" borderId="104" xfId="0" applyFont="1" applyFill="1" applyBorder="1" applyAlignment="1">
      <alignment horizontal="center" vertical="top" wrapText="1"/>
    </xf>
    <xf numFmtId="0" fontId="41" fillId="11" borderId="111" xfId="0" applyFont="1" applyFill="1" applyBorder="1" applyAlignment="1">
      <alignment horizontal="center" vertical="top" wrapText="1"/>
    </xf>
    <xf numFmtId="0" fontId="41" fillId="11" borderId="20" xfId="0" applyFont="1" applyFill="1" applyBorder="1" applyAlignment="1">
      <alignment horizontal="center" vertical="top" wrapText="1"/>
    </xf>
    <xf numFmtId="0" fontId="41" fillId="11" borderId="34" xfId="0" applyFont="1" applyFill="1" applyBorder="1" applyAlignment="1">
      <alignment horizontal="center" vertical="top" wrapText="1"/>
    </xf>
    <xf numFmtId="0" fontId="41" fillId="11" borderId="14" xfId="0" applyFont="1" applyFill="1" applyBorder="1" applyAlignment="1">
      <alignment horizontal="center" vertical="top" wrapText="1"/>
    </xf>
    <xf numFmtId="0" fontId="41" fillId="11" borderId="79" xfId="0" applyFont="1" applyFill="1" applyBorder="1" applyAlignment="1">
      <alignment horizontal="center" vertical="top" wrapText="1"/>
    </xf>
    <xf numFmtId="0" fontId="41" fillId="11" borderId="64" xfId="0" applyFont="1" applyFill="1" applyBorder="1" applyAlignment="1">
      <alignment horizontal="center" vertical="top" wrapText="1"/>
    </xf>
    <xf numFmtId="41" fontId="41" fillId="11" borderId="80" xfId="60" applyFont="1" applyFill="1" applyBorder="1" applyAlignment="1">
      <alignment horizontal="center" vertical="center" wrapText="1"/>
    </xf>
    <xf numFmtId="41" fontId="41" fillId="11" borderId="81" xfId="60" applyFont="1" applyFill="1" applyBorder="1" applyAlignment="1">
      <alignment horizontal="center" vertical="center" wrapText="1"/>
    </xf>
    <xf numFmtId="41" fontId="41" fillId="0" borderId="31" xfId="60" applyFont="1" applyFill="1" applyBorder="1" applyAlignment="1">
      <alignment horizontal="center" vertical="center" wrapText="1"/>
    </xf>
    <xf numFmtId="41" fontId="41" fillId="0" borderId="112" xfId="60" applyFont="1" applyFill="1" applyBorder="1" applyAlignment="1">
      <alignment horizontal="center" vertical="center" wrapText="1"/>
    </xf>
    <xf numFmtId="41" fontId="41" fillId="0" borderId="7" xfId="60" applyFont="1" applyFill="1" applyBorder="1" applyAlignment="1">
      <alignment horizontal="center" vertical="center" wrapText="1"/>
    </xf>
    <xf numFmtId="41" fontId="41" fillId="0" borderId="5" xfId="60" applyFont="1" applyFill="1" applyBorder="1" applyAlignment="1">
      <alignment horizontal="center" vertical="center" wrapText="1"/>
    </xf>
    <xf numFmtId="0" fontId="41" fillId="11" borderId="40" xfId="0" applyFont="1" applyFill="1" applyBorder="1" applyAlignment="1">
      <alignment horizontal="center" vertical="top" wrapText="1"/>
    </xf>
    <xf numFmtId="0" fontId="41" fillId="11" borderId="41" xfId="0" applyFont="1" applyFill="1" applyBorder="1" applyAlignment="1">
      <alignment horizontal="center" vertical="top" wrapText="1"/>
    </xf>
    <xf numFmtId="0" fontId="41" fillId="11" borderId="42" xfId="0" applyFont="1" applyFill="1" applyBorder="1" applyAlignment="1">
      <alignment horizontal="center" vertical="top" wrapText="1"/>
    </xf>
    <xf numFmtId="0" fontId="41" fillId="12" borderId="35" xfId="0" applyFont="1" applyFill="1" applyBorder="1" applyAlignment="1">
      <alignment horizontal="center" vertical="top" wrapText="1"/>
    </xf>
    <xf numFmtId="0" fontId="41" fillId="12" borderId="32" xfId="0" applyFont="1" applyFill="1" applyBorder="1" applyAlignment="1">
      <alignment horizontal="center" vertical="top" wrapText="1"/>
    </xf>
    <xf numFmtId="0" fontId="41" fillId="12" borderId="54" xfId="0" applyFont="1" applyFill="1" applyBorder="1" applyAlignment="1">
      <alignment horizontal="center" vertical="top" wrapText="1"/>
    </xf>
    <xf numFmtId="0" fontId="41" fillId="12" borderId="2" xfId="0" applyFont="1" applyFill="1" applyBorder="1" applyAlignment="1">
      <alignment horizontal="center" vertical="top" wrapText="1"/>
    </xf>
    <xf numFmtId="0" fontId="41" fillId="12" borderId="3" xfId="0" applyFont="1" applyFill="1" applyBorder="1" applyAlignment="1">
      <alignment horizontal="center" vertical="top" wrapText="1"/>
    </xf>
    <xf numFmtId="0" fontId="41" fillId="12" borderId="1" xfId="0" applyFont="1" applyFill="1" applyBorder="1" applyAlignment="1">
      <alignment horizontal="center" vertical="top" wrapText="1"/>
    </xf>
    <xf numFmtId="0" fontId="41" fillId="12" borderId="40" xfId="0" applyFont="1" applyFill="1" applyBorder="1" applyAlignment="1">
      <alignment horizontal="center" vertical="top" wrapText="1"/>
    </xf>
    <xf numFmtId="0" fontId="41" fillId="12" borderId="41" xfId="0" applyFont="1" applyFill="1" applyBorder="1" applyAlignment="1">
      <alignment horizontal="center" vertical="top" wrapText="1"/>
    </xf>
    <xf numFmtId="0" fontId="41" fillId="12" borderId="42" xfId="0" applyFont="1" applyFill="1" applyBorder="1" applyAlignment="1">
      <alignment horizontal="center" vertical="top" wrapText="1"/>
    </xf>
    <xf numFmtId="0" fontId="42" fillId="12" borderId="1" xfId="0" applyFont="1" applyFill="1" applyBorder="1" applyAlignment="1">
      <alignment horizontal="center" vertical="top" wrapText="1"/>
    </xf>
    <xf numFmtId="0" fontId="42" fillId="12" borderId="2" xfId="0" applyFont="1" applyFill="1" applyBorder="1" applyAlignment="1">
      <alignment horizontal="center" vertical="top" wrapText="1"/>
    </xf>
    <xf numFmtId="0" fontId="42" fillId="12" borderId="3" xfId="0" applyFont="1" applyFill="1" applyBorder="1" applyAlignment="1">
      <alignment horizontal="center" vertical="top" wrapText="1"/>
    </xf>
    <xf numFmtId="0" fontId="41" fillId="11" borderId="28" xfId="0" applyFont="1" applyFill="1" applyBorder="1" applyAlignment="1">
      <alignment horizontal="center" vertical="top" wrapText="1"/>
    </xf>
    <xf numFmtId="0" fontId="41" fillId="11" borderId="33" xfId="0" applyFont="1" applyFill="1" applyBorder="1" applyAlignment="1">
      <alignment horizontal="center" vertical="top" wrapText="1"/>
    </xf>
    <xf numFmtId="0" fontId="41" fillId="11" borderId="29" xfId="0" applyFont="1" applyFill="1" applyBorder="1" applyAlignment="1">
      <alignment horizontal="center" vertical="top" wrapText="1"/>
    </xf>
    <xf numFmtId="0" fontId="41" fillId="11" borderId="30" xfId="0" applyFont="1" applyFill="1" applyBorder="1" applyAlignment="1">
      <alignment horizontal="center" vertical="top" wrapText="1"/>
    </xf>
    <xf numFmtId="0" fontId="41" fillId="11" borderId="3" xfId="0" applyFont="1" applyFill="1" applyBorder="1" applyAlignment="1">
      <alignment horizontal="center" vertical="top" wrapText="1"/>
    </xf>
    <xf numFmtId="0" fontId="41" fillId="11" borderId="4" xfId="0" applyFont="1" applyFill="1" applyBorder="1" applyAlignment="1">
      <alignment horizontal="center" vertical="top" wrapText="1"/>
    </xf>
    <xf numFmtId="0" fontId="41" fillId="11" borderId="109" xfId="0" applyFont="1" applyFill="1" applyBorder="1" applyAlignment="1">
      <alignment horizontal="center" vertical="top" wrapText="1"/>
    </xf>
    <xf numFmtId="165" fontId="41" fillId="12" borderId="1" xfId="3" applyNumberFormat="1" applyFont="1" applyFill="1" applyBorder="1" applyAlignment="1">
      <alignment horizontal="center" vertical="top" wrapText="1"/>
    </xf>
    <xf numFmtId="165" fontId="41" fillId="12" borderId="2" xfId="3" applyNumberFormat="1" applyFont="1" applyFill="1" applyBorder="1" applyAlignment="1">
      <alignment horizontal="center" vertical="top" wrapText="1"/>
    </xf>
    <xf numFmtId="165" fontId="41" fillId="12" borderId="3" xfId="3" applyNumberFormat="1" applyFont="1" applyFill="1" applyBorder="1" applyAlignment="1">
      <alignment horizontal="center" vertical="top" wrapText="1"/>
    </xf>
    <xf numFmtId="165" fontId="41" fillId="0" borderId="21" xfId="3" applyNumberFormat="1" applyFont="1" applyFill="1" applyBorder="1" applyAlignment="1">
      <alignment horizontal="center" vertical="top" wrapText="1"/>
    </xf>
    <xf numFmtId="165" fontId="41" fillId="0" borderId="19" xfId="3" applyNumberFormat="1" applyFont="1" applyFill="1" applyBorder="1" applyAlignment="1">
      <alignment horizontal="center" vertical="top" wrapText="1"/>
    </xf>
    <xf numFmtId="165" fontId="41" fillId="0" borderId="17" xfId="3" applyNumberFormat="1" applyFont="1" applyFill="1" applyBorder="1" applyAlignment="1">
      <alignment horizontal="center" vertical="top" wrapText="1"/>
    </xf>
    <xf numFmtId="0" fontId="41" fillId="12" borderId="20" xfId="0" applyFont="1" applyFill="1" applyBorder="1" applyAlignment="1">
      <alignment horizontal="center" vertical="top" wrapText="1"/>
    </xf>
    <xf numFmtId="0" fontId="41" fillId="12" borderId="34" xfId="0" applyFont="1" applyFill="1" applyBorder="1" applyAlignment="1">
      <alignment horizontal="center" vertical="top" wrapText="1"/>
    </xf>
    <xf numFmtId="0" fontId="41" fillId="12" borderId="14" xfId="0" applyFont="1" applyFill="1" applyBorder="1" applyAlignment="1">
      <alignment horizontal="center" vertical="top" wrapText="1"/>
    </xf>
    <xf numFmtId="0" fontId="41" fillId="12" borderId="109" xfId="0" applyFont="1" applyFill="1" applyBorder="1" applyAlignment="1">
      <alignment horizontal="center" vertical="top" wrapText="1"/>
    </xf>
    <xf numFmtId="0" fontId="41" fillId="12" borderId="118" xfId="0" applyFont="1" applyFill="1" applyBorder="1" applyAlignment="1">
      <alignment horizontal="center" vertical="top" wrapText="1"/>
    </xf>
    <xf numFmtId="0" fontId="41" fillId="33" borderId="1" xfId="0" applyFont="1" applyFill="1" applyBorder="1" applyAlignment="1">
      <alignment horizontal="center" vertical="top" wrapText="1"/>
    </xf>
    <xf numFmtId="0" fontId="41" fillId="33" borderId="2" xfId="0" applyFont="1" applyFill="1" applyBorder="1" applyAlignment="1">
      <alignment horizontal="center" vertical="top" wrapText="1"/>
    </xf>
    <xf numFmtId="0" fontId="41" fillId="33" borderId="3" xfId="0" applyFont="1" applyFill="1" applyBorder="1" applyAlignment="1">
      <alignment horizontal="center" vertical="top" wrapText="1"/>
    </xf>
    <xf numFmtId="165" fontId="41" fillId="11" borderId="6" xfId="47" applyNumberFormat="1" applyFont="1" applyFill="1" applyBorder="1" applyAlignment="1">
      <alignment horizontal="center" vertical="top" wrapText="1"/>
    </xf>
    <xf numFmtId="165" fontId="41" fillId="11" borderId="9" xfId="47" applyNumberFormat="1" applyFont="1" applyFill="1" applyBorder="1" applyAlignment="1">
      <alignment horizontal="center" vertical="top" wrapText="1"/>
    </xf>
    <xf numFmtId="165" fontId="41" fillId="11" borderId="10" xfId="47" applyNumberFormat="1" applyFont="1" applyFill="1" applyBorder="1" applyAlignment="1">
      <alignment horizontal="center" vertical="top" wrapText="1"/>
    </xf>
    <xf numFmtId="0" fontId="37" fillId="8" borderId="40" xfId="0" applyFont="1" applyFill="1" applyBorder="1" applyAlignment="1">
      <alignment horizontal="center"/>
    </xf>
    <xf numFmtId="0" fontId="37" fillId="8" borderId="41" xfId="0" applyFont="1" applyFill="1" applyBorder="1" applyAlignment="1">
      <alignment horizontal="center"/>
    </xf>
    <xf numFmtId="0" fontId="37" fillId="8" borderId="42" xfId="0" applyFont="1" applyFill="1" applyBorder="1" applyAlignment="1">
      <alignment horizontal="center"/>
    </xf>
    <xf numFmtId="0" fontId="37" fillId="31" borderId="1" xfId="0" applyFont="1" applyFill="1" applyBorder="1" applyAlignment="1">
      <alignment horizontal="center"/>
    </xf>
    <xf numFmtId="0" fontId="37" fillId="31" borderId="2" xfId="0" applyFont="1" applyFill="1" applyBorder="1" applyAlignment="1">
      <alignment horizontal="center"/>
    </xf>
    <xf numFmtId="0" fontId="37" fillId="31" borderId="3" xfId="0" applyFont="1" applyFill="1" applyBorder="1" applyAlignment="1">
      <alignment horizontal="center"/>
    </xf>
    <xf numFmtId="0" fontId="37" fillId="32" borderId="1" xfId="0" applyFont="1" applyFill="1" applyBorder="1" applyAlignment="1">
      <alignment horizontal="center"/>
    </xf>
    <xf numFmtId="0" fontId="37" fillId="32" borderId="2" xfId="0" applyFont="1" applyFill="1" applyBorder="1" applyAlignment="1">
      <alignment horizontal="center"/>
    </xf>
    <xf numFmtId="0" fontId="37" fillId="32" borderId="3" xfId="0" applyFont="1" applyFill="1" applyBorder="1" applyAlignment="1">
      <alignment horizontal="center"/>
    </xf>
    <xf numFmtId="165" fontId="41" fillId="11" borderId="2" xfId="47" applyNumberFormat="1" applyFont="1" applyFill="1" applyBorder="1" applyAlignment="1">
      <alignment horizontal="center" vertical="top" wrapText="1"/>
    </xf>
    <xf numFmtId="165" fontId="41" fillId="11" borderId="3" xfId="47" applyNumberFormat="1" applyFont="1" applyFill="1" applyBorder="1" applyAlignment="1">
      <alignment horizontal="center" vertical="top" wrapText="1"/>
    </xf>
    <xf numFmtId="0" fontId="37" fillId="11" borderId="7" xfId="0" applyFont="1" applyFill="1" applyBorder="1" applyAlignment="1">
      <alignment horizontal="center" vertical="top"/>
    </xf>
    <xf numFmtId="0" fontId="37" fillId="11" borderId="5" xfId="0" applyFont="1" applyFill="1" applyBorder="1" applyAlignment="1">
      <alignment horizontal="center" vertical="top"/>
    </xf>
    <xf numFmtId="165" fontId="41" fillId="11" borderId="0" xfId="47" applyNumberFormat="1" applyFont="1" applyFill="1" applyBorder="1" applyAlignment="1">
      <alignment horizontal="center" vertical="top" wrapText="1"/>
    </xf>
    <xf numFmtId="165" fontId="41" fillId="11" borderId="11" xfId="47" applyNumberFormat="1" applyFont="1" applyFill="1" applyBorder="1" applyAlignment="1">
      <alignment horizontal="center" vertical="top" wrapText="1"/>
    </xf>
    <xf numFmtId="0" fontId="37" fillId="0" borderId="0" xfId="0" applyFont="1" applyFill="1" applyBorder="1" applyAlignment="1">
      <alignment horizontal="center" vertical="top"/>
    </xf>
    <xf numFmtId="0" fontId="41" fillId="11" borderId="6" xfId="0" applyFont="1" applyFill="1" applyBorder="1" applyAlignment="1">
      <alignment horizontal="center" vertical="top"/>
    </xf>
    <xf numFmtId="0" fontId="41" fillId="11" borderId="10" xfId="0" applyFont="1" applyFill="1" applyBorder="1" applyAlignment="1">
      <alignment horizontal="center" vertical="top"/>
    </xf>
    <xf numFmtId="0" fontId="41" fillId="11" borderId="1" xfId="0" applyFont="1" applyFill="1" applyBorder="1" applyAlignment="1">
      <alignment horizontal="center" vertical="top" wrapText="1"/>
    </xf>
    <xf numFmtId="0" fontId="41" fillId="11" borderId="2" xfId="0" applyFont="1" applyFill="1" applyBorder="1" applyAlignment="1">
      <alignment horizontal="center" vertical="top" wrapText="1"/>
    </xf>
    <xf numFmtId="0" fontId="43" fillId="11" borderId="6" xfId="0" applyFont="1" applyFill="1" applyBorder="1" applyAlignment="1">
      <alignment horizontal="center" vertical="center"/>
    </xf>
    <xf numFmtId="0" fontId="43" fillId="11" borderId="9" xfId="0" applyFont="1" applyFill="1" applyBorder="1" applyAlignment="1">
      <alignment horizontal="center" vertical="center"/>
    </xf>
    <xf numFmtId="0" fontId="43" fillId="11" borderId="10" xfId="0" applyFont="1" applyFill="1" applyBorder="1" applyAlignment="1">
      <alignment horizontal="center" vertical="center"/>
    </xf>
    <xf numFmtId="0" fontId="43" fillId="11" borderId="6" xfId="0" applyFont="1" applyFill="1" applyBorder="1" applyAlignment="1">
      <alignment horizontal="left" vertical="center"/>
    </xf>
    <xf numFmtId="0" fontId="43" fillId="11" borderId="9" xfId="0" applyFont="1" applyFill="1" applyBorder="1" applyAlignment="1">
      <alignment horizontal="left" vertical="center"/>
    </xf>
    <xf numFmtId="0" fontId="43" fillId="11" borderId="10" xfId="0" applyFont="1" applyFill="1" applyBorder="1" applyAlignment="1">
      <alignment horizontal="left" vertical="center"/>
    </xf>
    <xf numFmtId="0" fontId="43" fillId="11" borderId="1" xfId="0" applyFont="1" applyFill="1" applyBorder="1" applyAlignment="1">
      <alignment horizontal="center" vertical="center"/>
    </xf>
    <xf numFmtId="0" fontId="43" fillId="11" borderId="2" xfId="0" applyFont="1" applyFill="1" applyBorder="1" applyAlignment="1">
      <alignment horizontal="center" vertical="center"/>
    </xf>
    <xf numFmtId="0" fontId="43" fillId="11" borderId="3" xfId="0" applyFont="1" applyFill="1" applyBorder="1" applyAlignment="1">
      <alignment horizontal="center" vertical="center"/>
    </xf>
    <xf numFmtId="0" fontId="43" fillId="11" borderId="94" xfId="0" applyFont="1" applyFill="1" applyBorder="1" applyAlignment="1">
      <alignment horizontal="center" vertical="center"/>
    </xf>
    <xf numFmtId="0" fontId="43" fillId="11" borderId="95" xfId="0" applyFont="1" applyFill="1" applyBorder="1" applyAlignment="1">
      <alignment horizontal="center" vertical="center"/>
    </xf>
  </cellXfs>
  <cellStyles count="63">
    <cellStyle name="Comma" xfId="3" builtinId="3"/>
    <cellStyle name="Comma [0]" xfId="60" builtinId="6"/>
    <cellStyle name="Comma 10" xfId="47" xr:uid="{00000000-0005-0000-0000-000001000000}"/>
    <cellStyle name="Comma 11" xfId="50" xr:uid="{00000000-0005-0000-0000-000002000000}"/>
    <cellStyle name="Comma 2" xfId="6" xr:uid="{00000000-0005-0000-0000-000003000000}"/>
    <cellStyle name="Comma 2 10" xfId="7" xr:uid="{00000000-0005-0000-0000-000004000000}"/>
    <cellStyle name="Comma 2 11" xfId="8" xr:uid="{00000000-0005-0000-0000-000005000000}"/>
    <cellStyle name="Comma 2 12" xfId="9" xr:uid="{00000000-0005-0000-0000-000006000000}"/>
    <cellStyle name="Comma 2 13" xfId="10" xr:uid="{00000000-0005-0000-0000-000007000000}"/>
    <cellStyle name="Comma 2 14" xfId="11" xr:uid="{00000000-0005-0000-0000-000008000000}"/>
    <cellStyle name="Comma 2 15" xfId="12" xr:uid="{00000000-0005-0000-0000-000009000000}"/>
    <cellStyle name="Comma 2 16" xfId="13" xr:uid="{00000000-0005-0000-0000-00000A000000}"/>
    <cellStyle name="Comma 2 17" xfId="30" xr:uid="{00000000-0005-0000-0000-00000B000000}"/>
    <cellStyle name="Comma 2 18" xfId="34" xr:uid="{00000000-0005-0000-0000-00000C000000}"/>
    <cellStyle name="Comma 2 19" xfId="35" xr:uid="{00000000-0005-0000-0000-00000D000000}"/>
    <cellStyle name="Comma 2 2" xfId="14" xr:uid="{00000000-0005-0000-0000-00000E000000}"/>
    <cellStyle name="Comma 2 20" xfId="38" xr:uid="{00000000-0005-0000-0000-00000F000000}"/>
    <cellStyle name="Comma 2 21" xfId="41" xr:uid="{00000000-0005-0000-0000-000010000000}"/>
    <cellStyle name="Comma 2 22" xfId="45" xr:uid="{00000000-0005-0000-0000-000011000000}"/>
    <cellStyle name="Comma 2 23" xfId="48" xr:uid="{00000000-0005-0000-0000-000012000000}"/>
    <cellStyle name="Comma 2 24" xfId="51" xr:uid="{00000000-0005-0000-0000-000013000000}"/>
    <cellStyle name="Comma 2 25" xfId="53" xr:uid="{00000000-0005-0000-0000-000014000000}"/>
    <cellStyle name="Comma 2 3" xfId="15" xr:uid="{00000000-0005-0000-0000-000015000000}"/>
    <cellStyle name="Comma 2 4" xfId="16" xr:uid="{00000000-0005-0000-0000-000016000000}"/>
    <cellStyle name="Comma 2 5" xfId="17" xr:uid="{00000000-0005-0000-0000-000017000000}"/>
    <cellStyle name="Comma 2 6" xfId="18" xr:uid="{00000000-0005-0000-0000-000018000000}"/>
    <cellStyle name="Comma 2 7" xfId="19" xr:uid="{00000000-0005-0000-0000-000019000000}"/>
    <cellStyle name="Comma 2 8" xfId="20" xr:uid="{00000000-0005-0000-0000-00001A000000}"/>
    <cellStyle name="Comma 2 9" xfId="21" xr:uid="{00000000-0005-0000-0000-00001B000000}"/>
    <cellStyle name="Comma 3" xfId="22" xr:uid="{00000000-0005-0000-0000-00001C000000}"/>
    <cellStyle name="Comma 3 2" xfId="29" xr:uid="{00000000-0005-0000-0000-00001D000000}"/>
    <cellStyle name="Comma 4" xfId="2" xr:uid="{00000000-0005-0000-0000-00001E000000}"/>
    <cellStyle name="Comma 4 2" xfId="58" xr:uid="{00000000-0005-0000-0000-00001F000000}"/>
    <cellStyle name="Comma 9" xfId="43" xr:uid="{00000000-0005-0000-0000-000020000000}"/>
    <cellStyle name="Normal" xfId="0" builtinId="0"/>
    <cellStyle name="Normal 10" xfId="44" xr:uid="{00000000-0005-0000-0000-000022000000}"/>
    <cellStyle name="Normal 14" xfId="55" xr:uid="{00000000-0005-0000-0000-000023000000}"/>
    <cellStyle name="Normal 2" xfId="4" xr:uid="{00000000-0005-0000-0000-000024000000}"/>
    <cellStyle name="Normal 2 10" xfId="56" xr:uid="{00000000-0005-0000-0000-000025000000}"/>
    <cellStyle name="Normal 2 2" xfId="5" xr:uid="{00000000-0005-0000-0000-000026000000}"/>
    <cellStyle name="Normal 2 3" xfId="36" xr:uid="{00000000-0005-0000-0000-000027000000}"/>
    <cellStyle name="Normal 2 4" xfId="39" xr:uid="{00000000-0005-0000-0000-000028000000}"/>
    <cellStyle name="Normal 2 5" xfId="42" xr:uid="{00000000-0005-0000-0000-000029000000}"/>
    <cellStyle name="Normal 2 6" xfId="46" xr:uid="{00000000-0005-0000-0000-00002A000000}"/>
    <cellStyle name="Normal 2 7" xfId="49" xr:uid="{00000000-0005-0000-0000-00002B000000}"/>
    <cellStyle name="Normal 2 8" xfId="52" xr:uid="{00000000-0005-0000-0000-00002C000000}"/>
    <cellStyle name="Normal 2 9" xfId="54" xr:uid="{00000000-0005-0000-0000-00002D000000}"/>
    <cellStyle name="Normal 3" xfId="23" xr:uid="{00000000-0005-0000-0000-00002E000000}"/>
    <cellStyle name="Normal 3 2" xfId="28" xr:uid="{00000000-0005-0000-0000-00002F000000}"/>
    <cellStyle name="Normal 3 2 2" xfId="59" xr:uid="{00000000-0005-0000-0000-000030000000}"/>
    <cellStyle name="Normal 4" xfId="1" xr:uid="{00000000-0005-0000-0000-000031000000}"/>
    <cellStyle name="Normal 4 2" xfId="26" xr:uid="{00000000-0005-0000-0000-000032000000}"/>
    <cellStyle name="Normal 5" xfId="25" xr:uid="{00000000-0005-0000-0000-000033000000}"/>
    <cellStyle name="Normal 5 2" xfId="32" xr:uid="{00000000-0005-0000-0000-000034000000}"/>
    <cellStyle name="Normal 58" xfId="62" xr:uid="{F29B3673-1883-4319-9A85-05C7C1A5324D}"/>
    <cellStyle name="Normal 6" xfId="27" xr:uid="{00000000-0005-0000-0000-000035000000}"/>
    <cellStyle name="Normal 7" xfId="33" xr:uid="{00000000-0005-0000-0000-000036000000}"/>
    <cellStyle name="Normal 8" xfId="37" xr:uid="{00000000-0005-0000-0000-000037000000}"/>
    <cellStyle name="Normal 8 2" xfId="61" xr:uid="{B59D4209-2D55-4B16-9FE9-0695DE236A09}"/>
    <cellStyle name="Normal 9" xfId="40" xr:uid="{00000000-0005-0000-0000-000038000000}"/>
    <cellStyle name="Percent" xfId="57" builtinId="5"/>
    <cellStyle name="Percent 2" xfId="24" xr:uid="{00000000-0005-0000-0000-00003A000000}"/>
    <cellStyle name="Percent 2 2" xfId="31" xr:uid="{00000000-0005-0000-0000-00003B000000}"/>
  </cellStyles>
  <dxfs count="18">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dxf>
    <dxf>
      <font>
        <b/>
        <i/>
        <strike/>
      </font>
    </dxf>
    <dxf>
      <font>
        <color rgb="FF9C0006"/>
      </font>
      <fill>
        <patternFill>
          <bgColor rgb="FFFFC7CE"/>
        </patternFill>
      </fill>
    </dxf>
    <dxf>
      <font>
        <color rgb="FF9C0006"/>
      </font>
      <fill>
        <patternFill patternType="solid">
          <bgColor rgb="FFFFC7CE"/>
        </patternFill>
      </fill>
    </dxf>
    <dxf>
      <font>
        <color rgb="FF9C0006"/>
      </font>
    </dxf>
    <dxf>
      <font>
        <b/>
        <i/>
        <strike/>
      </font>
    </dxf>
    <dxf>
      <font>
        <color rgb="FF9C0006"/>
      </font>
      <fill>
        <patternFill>
          <bgColor rgb="FFFFC7CE"/>
        </patternFill>
      </fill>
    </dxf>
    <dxf>
      <font>
        <color rgb="FF9C0006"/>
      </font>
      <fill>
        <patternFill patternType="solid">
          <bgColor rgb="FFFFC7CE"/>
        </patternFill>
      </fill>
    </dxf>
    <dxf>
      <font>
        <color rgb="FF9C0006"/>
      </font>
    </dxf>
    <dxf>
      <font>
        <b/>
        <i/>
        <strike/>
      </font>
    </dxf>
    <dxf>
      <font>
        <color rgb="FF9C0006"/>
      </font>
      <fill>
        <patternFill>
          <bgColor rgb="FFFFC7CE"/>
        </patternFill>
      </fill>
    </dxf>
    <dxf>
      <font>
        <color rgb="FF9C0006"/>
      </font>
    </dxf>
    <dxf>
      <font>
        <b/>
        <i/>
        <strike/>
      </font>
    </dxf>
    <dxf>
      <font>
        <color rgb="FF9C0006"/>
      </font>
      <fill>
        <patternFill patternType="solid">
          <bgColor rgb="FFFFC7CE"/>
        </patternFill>
      </fill>
    </dxf>
    <dxf>
      <font>
        <b val="0"/>
        <i val="0"/>
        <strike val="0"/>
        <condense val="0"/>
        <extend val="0"/>
        <outline val="0"/>
        <shadow val="0"/>
        <u val="none"/>
        <vertAlign val="baseline"/>
        <sz val="11"/>
        <color theme="1"/>
        <name val="Calibri"/>
        <family val="2"/>
        <scheme val="minor"/>
      </font>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externalLink" Target="externalLinks/externalLink20.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microsoft.com/office/2006/relationships/vbaProject" Target="vbaProject.bin"/><Relationship Id="rId20" Type="http://schemas.openxmlformats.org/officeDocument/2006/relationships/externalLink" Target="externalLinks/externalLink1.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image" Target="../media/image1.jpeg"/><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G"/>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G"/>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 Utility Report (Quarte)'!$C$26:$H$26</c:f>
              <c:strCache>
                <c:ptCount val="6"/>
                <c:pt idx="0">
                  <c:v>2019-Q4</c:v>
                </c:pt>
                <c:pt idx="1">
                  <c:v>2020-Q1</c:v>
                </c:pt>
                <c:pt idx="2">
                  <c:v>2020-Q2</c:v>
                </c:pt>
                <c:pt idx="3">
                  <c:v>2020-Q3</c:v>
                </c:pt>
                <c:pt idx="4">
                  <c:v>2020-Q4</c:v>
                </c:pt>
                <c:pt idx="5">
                  <c:v>2021-Q1</c:v>
                </c:pt>
              </c:strCache>
            </c:strRef>
          </c:cat>
          <c:val>
            <c:numRef>
              <c:f>'Distrib Utility Report (Quarte)'!$C$27:$H$27</c:f>
              <c:numCache>
                <c:formatCode>_-* #,##0.0_-;\-* #,##0.0_-;_-* "-"??_-;_-@_-</c:formatCode>
                <c:ptCount val="6"/>
                <c:pt idx="0">
                  <c:v>1.8343188000000072</c:v>
                </c:pt>
                <c:pt idx="1">
                  <c:v>1.7642243000000108</c:v>
                </c:pt>
                <c:pt idx="2">
                  <c:v>1.5015572891841464</c:v>
                </c:pt>
                <c:pt idx="3">
                  <c:v>1.5015572891841464</c:v>
                </c:pt>
                <c:pt idx="4">
                  <c:v>1.9734236000000047</c:v>
                </c:pt>
                <c:pt idx="5">
                  <c:v>1.9510755000000031</c:v>
                </c:pt>
              </c:numCache>
            </c:numRef>
          </c:val>
          <c:extLst>
            <c:ext xmlns:c16="http://schemas.microsoft.com/office/drawing/2014/chart" uri="{C3380CC4-5D6E-409C-BE32-E72D297353CC}">
              <c16:uniqueId val="{00000000-C164-4079-BCDA-EBBD88DE094C}"/>
            </c:ext>
          </c:extLst>
        </c:ser>
        <c:dLbls>
          <c:showLegendKey val="0"/>
          <c:showVal val="0"/>
          <c:showCatName val="0"/>
          <c:showSerName val="0"/>
          <c:showPercent val="0"/>
          <c:showBubbleSize val="0"/>
        </c:dLbls>
        <c:gapWidth val="219"/>
        <c:overlap val="-27"/>
        <c:axId val="1160899968"/>
        <c:axId val="575683840"/>
      </c:barChart>
      <c:catAx>
        <c:axId val="116089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G"/>
          </a:p>
        </c:txPr>
        <c:crossAx val="575683840"/>
        <c:crosses val="autoZero"/>
        <c:auto val="1"/>
        <c:lblAlgn val="ctr"/>
        <c:lblOffset val="100"/>
        <c:noMultiLvlLbl val="0"/>
      </c:catAx>
      <c:valAx>
        <c:axId val="575683840"/>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G"/>
          </a:p>
        </c:txPr>
        <c:crossAx val="1160899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G"/>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solidFill>
                  <a:sysClr val="windowText" lastClr="000000"/>
                </a:solidFill>
                <a:latin typeface="Candara" panose="020E0502030303020204" pitchFamily="34" charset="0"/>
              </a:rPr>
              <a:t>Energy</a:t>
            </a:r>
            <a:r>
              <a:rPr lang="en-GB" b="1" baseline="0">
                <a:solidFill>
                  <a:sysClr val="windowText" lastClr="000000"/>
                </a:solidFill>
                <a:latin typeface="Candara" panose="020E0502030303020204" pitchFamily="34" charset="0"/>
              </a:rPr>
              <a:t> Purchases and Sales (GWh)</a:t>
            </a:r>
            <a:endParaRPr lang="en-GB" b="1">
              <a:solidFill>
                <a:sysClr val="windowText" lastClr="000000"/>
              </a:solidFill>
              <a:latin typeface="Candara" panose="020E0502030303020204" pitchFamily="34" charset="0"/>
            </a:endParaRPr>
          </a:p>
        </c:rich>
      </c:tx>
      <c:layout>
        <c:manualLayout>
          <c:xMode val="edge"/>
          <c:yMode val="edge"/>
          <c:x val="0.18560396107691779"/>
          <c:y val="3.689064558629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G"/>
        </a:p>
      </c:txPr>
    </c:title>
    <c:autoTitleDeleted val="0"/>
    <c:plotArea>
      <c:layout/>
      <c:barChart>
        <c:barDir val="col"/>
        <c:grouping val="clustered"/>
        <c:varyColors val="0"/>
        <c:ser>
          <c:idx val="0"/>
          <c:order val="0"/>
          <c:tx>
            <c:strRef>
              <c:f>'Distribution Dashboard'!$D$58</c:f>
              <c:strCache>
                <c:ptCount val="1"/>
                <c:pt idx="0">
                  <c:v>Energy Purchases (MWh)</c:v>
                </c:pt>
              </c:strCache>
            </c:strRef>
          </c:tx>
          <c:spPr>
            <a:solidFill>
              <a:schemeClr val="tx2">
                <a:lumMod val="50000"/>
              </a:schemeClr>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defRPr sz="900" b="1" i="0" u="none" strike="noStrike" kern="1200" baseline="0">
                    <a:solidFill>
                      <a:schemeClr val="bg1"/>
                    </a:solidFill>
                    <a:latin typeface="Candara" panose="020E0502030303020204" pitchFamily="34" charset="0"/>
                    <a:ea typeface="+mn-ea"/>
                    <a:cs typeface="+mn-cs"/>
                  </a:defRPr>
                </a:pPr>
                <a:endParaRPr lang="en-UG"/>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'Distribution Dashboard'!$E$57:$I$57</c:f>
              <c:strCache>
                <c:ptCount val="5"/>
                <c:pt idx="0">
                  <c:v>2020-Q2</c:v>
                </c:pt>
                <c:pt idx="1">
                  <c:v>2021-Q2</c:v>
                </c:pt>
                <c:pt idx="2">
                  <c:v>2022-Q2</c:v>
                </c:pt>
                <c:pt idx="3">
                  <c:v>2023-Q2</c:v>
                </c:pt>
                <c:pt idx="4">
                  <c:v>2024-Q2</c:v>
                </c:pt>
              </c:strCache>
            </c:strRef>
          </c:cat>
          <c:val>
            <c:numRef>
              <c:f>'Distribution Dashboard'!$E$58:$I$58</c:f>
              <c:numCache>
                <c:formatCode>_(* #,##0_);_(* \(#,##0\);_(* "-"_);_(@_)</c:formatCode>
                <c:ptCount val="5"/>
                <c:pt idx="0">
                  <c:v>883788.56149999995</c:v>
                </c:pt>
                <c:pt idx="1">
                  <c:v>1088793.03085</c:v>
                </c:pt>
                <c:pt idx="2">
                  <c:v>1173088.756360682</c:v>
                </c:pt>
                <c:pt idx="3">
                  <c:v>1275678.0631613079</c:v>
                </c:pt>
                <c:pt idx="4">
                  <c:v>1422621.1375639373</c:v>
                </c:pt>
              </c:numCache>
            </c:numRef>
          </c:val>
          <c:extLst>
            <c:ext xmlns:c16="http://schemas.microsoft.com/office/drawing/2014/chart" uri="{C3380CC4-5D6E-409C-BE32-E72D297353CC}">
              <c16:uniqueId val="{00000000-5E70-406F-9D1A-37425D905E33}"/>
            </c:ext>
          </c:extLst>
        </c:ser>
        <c:ser>
          <c:idx val="1"/>
          <c:order val="1"/>
          <c:tx>
            <c:strRef>
              <c:f>'Distribution Dashboard'!$D$59</c:f>
              <c:strCache>
                <c:ptCount val="1"/>
                <c:pt idx="0">
                  <c:v>Energy Sales (MWh)</c:v>
                </c:pt>
              </c:strCache>
            </c:strRef>
          </c:tx>
          <c:spPr>
            <a:solidFill>
              <a:srgbClr val="C00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Candara" panose="020E0502030303020204" pitchFamily="34" charset="0"/>
                    <a:ea typeface="+mn-ea"/>
                    <a:cs typeface="+mn-cs"/>
                  </a:defRPr>
                </a:pPr>
                <a:endParaRPr lang="en-UG"/>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'Distribution Dashboard'!$E$57:$I$57</c:f>
              <c:strCache>
                <c:ptCount val="5"/>
                <c:pt idx="0">
                  <c:v>2020-Q2</c:v>
                </c:pt>
                <c:pt idx="1">
                  <c:v>2021-Q2</c:v>
                </c:pt>
                <c:pt idx="2">
                  <c:v>2022-Q2</c:v>
                </c:pt>
                <c:pt idx="3">
                  <c:v>2023-Q2</c:v>
                </c:pt>
                <c:pt idx="4">
                  <c:v>2024-Q2</c:v>
                </c:pt>
              </c:strCache>
            </c:strRef>
          </c:cat>
          <c:val>
            <c:numRef>
              <c:f>'Distribution Dashboard'!$E$59:$I$59</c:f>
              <c:numCache>
                <c:formatCode>_(* #,##0_);_(* \(#,##0\);_(* "-"_);_(@_)</c:formatCode>
                <c:ptCount val="5"/>
                <c:pt idx="0">
                  <c:v>701443.02568497229</c:v>
                </c:pt>
                <c:pt idx="1">
                  <c:v>889068.53678840655</c:v>
                </c:pt>
                <c:pt idx="2">
                  <c:v>965323.25522612745</c:v>
                </c:pt>
                <c:pt idx="3">
                  <c:v>1044245.5766452546</c:v>
                </c:pt>
                <c:pt idx="4">
                  <c:v>1179654.9484181514</c:v>
                </c:pt>
              </c:numCache>
            </c:numRef>
          </c:val>
          <c:extLst>
            <c:ext xmlns:c16="http://schemas.microsoft.com/office/drawing/2014/chart" uri="{C3380CC4-5D6E-409C-BE32-E72D297353CC}">
              <c16:uniqueId val="{00000001-5E70-406F-9D1A-37425D905E33}"/>
            </c:ext>
          </c:extLst>
        </c:ser>
        <c:dLbls>
          <c:showLegendKey val="0"/>
          <c:showVal val="0"/>
          <c:showCatName val="0"/>
          <c:showSerName val="0"/>
          <c:showPercent val="0"/>
          <c:showBubbleSize val="0"/>
        </c:dLbls>
        <c:gapWidth val="99"/>
        <c:overlap val="2"/>
        <c:axId val="502854560"/>
        <c:axId val="505569456"/>
      </c:barChart>
      <c:catAx>
        <c:axId val="50285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Candara" panose="020E0502030303020204" pitchFamily="34" charset="0"/>
                <a:ea typeface="+mn-ea"/>
                <a:cs typeface="+mn-cs"/>
              </a:defRPr>
            </a:pPr>
            <a:endParaRPr lang="en-UG"/>
          </a:p>
        </c:txPr>
        <c:crossAx val="505569456"/>
        <c:crosses val="autoZero"/>
        <c:auto val="1"/>
        <c:lblAlgn val="ctr"/>
        <c:lblOffset val="100"/>
        <c:noMultiLvlLbl val="0"/>
      </c:catAx>
      <c:valAx>
        <c:axId val="505569456"/>
        <c:scaling>
          <c:orientation val="minMax"/>
        </c:scaling>
        <c:delete val="1"/>
        <c:axPos val="l"/>
        <c:numFmt formatCode="_(* #,##0_);_(* \(#,##0\);_(* &quot;-&quot;_);_(@_)" sourceLinked="1"/>
        <c:majorTickMark val="none"/>
        <c:minorTickMark val="none"/>
        <c:tickLblPos val="nextTo"/>
        <c:crossAx val="502854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Candara" panose="020E0502030303020204" pitchFamily="34" charset="0"/>
              <a:ea typeface="+mn-ea"/>
              <a:cs typeface="+mn-cs"/>
            </a:defRPr>
          </a:pPr>
          <a:endParaRPr lang="en-UG"/>
        </a:p>
      </c:txPr>
    </c:legend>
    <c:plotVisOnly val="1"/>
    <c:dispBlanksAs val="gap"/>
    <c:showDLblsOverMax val="0"/>
  </c:chart>
  <c:spPr>
    <a:solidFill>
      <a:schemeClr val="bg1"/>
    </a:solidFill>
    <a:ln w="9525" cap="flat" cmpd="sng" algn="ctr">
      <a:noFill/>
      <a:round/>
    </a:ln>
    <a:effectLst/>
  </c:spPr>
  <c:txPr>
    <a:bodyPr/>
    <a:lstStyle/>
    <a:p>
      <a:pPr>
        <a:defRPr/>
      </a:pPr>
      <a:endParaRPr lang="en-UG"/>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latin typeface="Candara" panose="020E0502030303020204" pitchFamily="34" charset="0"/>
              </a:rPr>
              <a:t>Total Customer Numbers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G"/>
        </a:p>
      </c:txPr>
    </c:title>
    <c:autoTitleDeleted val="0"/>
    <c:plotArea>
      <c:layout>
        <c:manualLayout>
          <c:layoutTarget val="inner"/>
          <c:xMode val="edge"/>
          <c:yMode val="edge"/>
          <c:x val="7.1465100412858987E-2"/>
          <c:y val="0.12427668190960665"/>
          <c:w val="0.90581569221914104"/>
          <c:h val="0.65993632239269062"/>
        </c:manualLayout>
      </c:layout>
      <c:barChart>
        <c:barDir val="col"/>
        <c:grouping val="clustered"/>
        <c:varyColors val="0"/>
        <c:ser>
          <c:idx val="0"/>
          <c:order val="0"/>
          <c:tx>
            <c:strRef>
              <c:f>'Distribution Dashboard'!$D$101</c:f>
              <c:strCache>
                <c:ptCount val="1"/>
                <c:pt idx="0">
                  <c:v>Total Customer Numbers</c:v>
                </c:pt>
              </c:strCache>
            </c:strRef>
          </c:tx>
          <c:spPr>
            <a:solidFill>
              <a:schemeClr val="tx2">
                <a:lumMod val="5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lumMod val="95000"/>
                      </a:schemeClr>
                    </a:solidFill>
                    <a:latin typeface="Candara" panose="020E0502030303020204" pitchFamily="34" charset="0"/>
                    <a:ea typeface="+mn-ea"/>
                    <a:cs typeface="+mn-cs"/>
                  </a:defRPr>
                </a:pPr>
                <a:endParaRPr lang="en-UG"/>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'Distribution Dashboard'!$E$57:$I$57</c:f>
              <c:strCache>
                <c:ptCount val="5"/>
                <c:pt idx="0">
                  <c:v>2020-Q2</c:v>
                </c:pt>
                <c:pt idx="1">
                  <c:v>2021-Q2</c:v>
                </c:pt>
                <c:pt idx="2">
                  <c:v>2022-Q2</c:v>
                </c:pt>
                <c:pt idx="3">
                  <c:v>2023-Q2</c:v>
                </c:pt>
                <c:pt idx="4">
                  <c:v>2024-Q2</c:v>
                </c:pt>
              </c:strCache>
            </c:strRef>
          </c:cat>
          <c:val>
            <c:numRef>
              <c:f>'Distribution Dashboard'!$E$101:$I$101</c:f>
              <c:numCache>
                <c:formatCode>_(* #,##0_);_(* \(#,##0\);_(* "-"_);_(@_)</c:formatCode>
                <c:ptCount val="5"/>
                <c:pt idx="0">
                  <c:v>1620492</c:v>
                </c:pt>
                <c:pt idx="1">
                  <c:v>1657161</c:v>
                </c:pt>
                <c:pt idx="2">
                  <c:v>1827000</c:v>
                </c:pt>
                <c:pt idx="3">
                  <c:v>1980649</c:v>
                </c:pt>
                <c:pt idx="4">
                  <c:v>2270758</c:v>
                </c:pt>
              </c:numCache>
            </c:numRef>
          </c:val>
          <c:extLst>
            <c:ext xmlns:c16="http://schemas.microsoft.com/office/drawing/2014/chart" uri="{C3380CC4-5D6E-409C-BE32-E72D297353CC}">
              <c16:uniqueId val="{00000000-B690-48EB-9557-4DDEBF3BB550}"/>
            </c:ext>
          </c:extLst>
        </c:ser>
        <c:dLbls>
          <c:showLegendKey val="0"/>
          <c:showVal val="0"/>
          <c:showCatName val="0"/>
          <c:showSerName val="0"/>
          <c:showPercent val="0"/>
          <c:showBubbleSize val="0"/>
        </c:dLbls>
        <c:gapWidth val="219"/>
        <c:overlap val="-27"/>
        <c:axId val="672182352"/>
        <c:axId val="498804208"/>
      </c:barChart>
      <c:catAx>
        <c:axId val="67218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Candara" panose="020E0502030303020204" pitchFamily="34" charset="0"/>
                <a:ea typeface="+mn-ea"/>
                <a:cs typeface="+mn-cs"/>
              </a:defRPr>
            </a:pPr>
            <a:endParaRPr lang="en-UG"/>
          </a:p>
        </c:txPr>
        <c:crossAx val="498804208"/>
        <c:crosses val="autoZero"/>
        <c:auto val="1"/>
        <c:lblAlgn val="ctr"/>
        <c:lblOffset val="100"/>
        <c:noMultiLvlLbl val="0"/>
      </c:catAx>
      <c:valAx>
        <c:axId val="498804208"/>
        <c:scaling>
          <c:orientation val="minMax"/>
        </c:scaling>
        <c:delete val="1"/>
        <c:axPos val="l"/>
        <c:numFmt formatCode="_(* #,##0_);_(* \(#,##0\);_(* &quot;-&quot;_);_(@_)" sourceLinked="1"/>
        <c:majorTickMark val="none"/>
        <c:minorTickMark val="none"/>
        <c:tickLblPos val="nextTo"/>
        <c:crossAx val="672182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a:pPr>
      <a:endParaRPr lang="en-UG"/>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solidFill>
                  <a:sysClr val="windowText" lastClr="000000"/>
                </a:solidFill>
                <a:latin typeface="Candara" panose="020E0502030303020204" pitchFamily="34" charset="0"/>
              </a:rPr>
              <a:t>Distribution</a:t>
            </a:r>
            <a:r>
              <a:rPr lang="en-GB" b="1" baseline="0">
                <a:solidFill>
                  <a:sysClr val="windowText" lastClr="000000"/>
                </a:solidFill>
                <a:latin typeface="Candara" panose="020E0502030303020204" pitchFamily="34" charset="0"/>
              </a:rPr>
              <a:t> Network Length (km)</a:t>
            </a:r>
            <a:endParaRPr lang="en-GB" b="1">
              <a:solidFill>
                <a:sysClr val="windowText" lastClr="000000"/>
              </a:solidFill>
              <a:latin typeface="Candara" panose="020E0502030303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G"/>
        </a:p>
      </c:txPr>
    </c:title>
    <c:autoTitleDeleted val="0"/>
    <c:plotArea>
      <c:layout/>
      <c:barChart>
        <c:barDir val="col"/>
        <c:grouping val="stacked"/>
        <c:varyColors val="0"/>
        <c:ser>
          <c:idx val="0"/>
          <c:order val="0"/>
          <c:tx>
            <c:strRef>
              <c:f>'Distribution Dashboard'!$D$110</c:f>
              <c:strCache>
                <c:ptCount val="1"/>
                <c:pt idx="0">
                  <c:v>11 kV</c:v>
                </c:pt>
              </c:strCache>
            </c:strRef>
          </c:tx>
          <c:spPr>
            <a:solidFill>
              <a:schemeClr val="tx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andara" panose="020E0502030303020204" pitchFamily="34" charset="0"/>
                    <a:ea typeface="+mn-ea"/>
                    <a:cs typeface="+mn-cs"/>
                  </a:defRPr>
                </a:pPr>
                <a:endParaRPr lang="en-UG"/>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'Distribution Dashboard'!$E$57:$I$57</c:f>
              <c:strCache>
                <c:ptCount val="5"/>
                <c:pt idx="0">
                  <c:v>2020-Q2</c:v>
                </c:pt>
                <c:pt idx="1">
                  <c:v>2021-Q2</c:v>
                </c:pt>
                <c:pt idx="2">
                  <c:v>2022-Q2</c:v>
                </c:pt>
                <c:pt idx="3">
                  <c:v>2023-Q2</c:v>
                </c:pt>
                <c:pt idx="4">
                  <c:v>2024-Q2</c:v>
                </c:pt>
              </c:strCache>
            </c:strRef>
          </c:cat>
          <c:val>
            <c:numRef>
              <c:f>'Distribution Dashboard'!$E$110:$I$110</c:f>
              <c:numCache>
                <c:formatCode>_(* #,##0_);_(* \(#,##0\);_(* "-"_);_(@_)</c:formatCode>
                <c:ptCount val="5"/>
                <c:pt idx="0">
                  <c:v>6444.41</c:v>
                </c:pt>
                <c:pt idx="1">
                  <c:v>6964.4749999999995</c:v>
                </c:pt>
                <c:pt idx="2">
                  <c:v>7146.5445319999999</c:v>
                </c:pt>
                <c:pt idx="3">
                  <c:v>7435.5999999999995</c:v>
                </c:pt>
                <c:pt idx="4">
                  <c:v>7693.07384</c:v>
                </c:pt>
              </c:numCache>
            </c:numRef>
          </c:val>
          <c:extLst>
            <c:ext xmlns:c16="http://schemas.microsoft.com/office/drawing/2014/chart" uri="{C3380CC4-5D6E-409C-BE32-E72D297353CC}">
              <c16:uniqueId val="{00000000-F905-4260-83E2-69472140363A}"/>
            </c:ext>
          </c:extLst>
        </c:ser>
        <c:ser>
          <c:idx val="1"/>
          <c:order val="1"/>
          <c:tx>
            <c:strRef>
              <c:f>'Distribution Dashboard'!$D$111</c:f>
              <c:strCache>
                <c:ptCount val="1"/>
                <c:pt idx="0">
                  <c:v>33 kV</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andara" panose="020E0502030303020204" pitchFamily="34" charset="0"/>
                    <a:ea typeface="+mn-ea"/>
                    <a:cs typeface="+mn-cs"/>
                  </a:defRPr>
                </a:pPr>
                <a:endParaRPr lang="en-UG"/>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'Distribution Dashboard'!$E$57:$I$57</c:f>
              <c:strCache>
                <c:ptCount val="5"/>
                <c:pt idx="0">
                  <c:v>2020-Q2</c:v>
                </c:pt>
                <c:pt idx="1">
                  <c:v>2021-Q2</c:v>
                </c:pt>
                <c:pt idx="2">
                  <c:v>2022-Q2</c:v>
                </c:pt>
                <c:pt idx="3">
                  <c:v>2023-Q2</c:v>
                </c:pt>
                <c:pt idx="4">
                  <c:v>2024-Q2</c:v>
                </c:pt>
              </c:strCache>
            </c:strRef>
          </c:cat>
          <c:val>
            <c:numRef>
              <c:f>'Distribution Dashboard'!$E$111:$I$111</c:f>
              <c:numCache>
                <c:formatCode>_(* #,##0_);_(* \(#,##0\);_(* "-"_);_(@_)</c:formatCode>
                <c:ptCount val="5"/>
                <c:pt idx="0">
                  <c:v>17695.383659503568</c:v>
                </c:pt>
                <c:pt idx="1">
                  <c:v>19017.254100000002</c:v>
                </c:pt>
                <c:pt idx="2">
                  <c:v>20917.106006999998</c:v>
                </c:pt>
                <c:pt idx="3">
                  <c:v>22543.462</c:v>
                </c:pt>
                <c:pt idx="4">
                  <c:v>25240.195134999994</c:v>
                </c:pt>
              </c:numCache>
            </c:numRef>
          </c:val>
          <c:extLst>
            <c:ext xmlns:c16="http://schemas.microsoft.com/office/drawing/2014/chart" uri="{C3380CC4-5D6E-409C-BE32-E72D297353CC}">
              <c16:uniqueId val="{00000001-F905-4260-83E2-69472140363A}"/>
            </c:ext>
          </c:extLst>
        </c:ser>
        <c:ser>
          <c:idx val="2"/>
          <c:order val="2"/>
          <c:tx>
            <c:strRef>
              <c:f>'Distribution Dashboard'!$D$112</c:f>
              <c:strCache>
                <c:ptCount val="1"/>
                <c:pt idx="0">
                  <c:v>LV</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Candara" panose="020E0502030303020204" pitchFamily="34" charset="0"/>
                    <a:ea typeface="+mn-ea"/>
                    <a:cs typeface="+mn-cs"/>
                  </a:defRPr>
                </a:pPr>
                <a:endParaRPr lang="en-UG"/>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'Distribution Dashboard'!$E$57:$I$57</c:f>
              <c:strCache>
                <c:ptCount val="5"/>
                <c:pt idx="0">
                  <c:v>2020-Q2</c:v>
                </c:pt>
                <c:pt idx="1">
                  <c:v>2021-Q2</c:v>
                </c:pt>
                <c:pt idx="2">
                  <c:v>2022-Q2</c:v>
                </c:pt>
                <c:pt idx="3">
                  <c:v>2023-Q2</c:v>
                </c:pt>
                <c:pt idx="4">
                  <c:v>2024-Q2</c:v>
                </c:pt>
              </c:strCache>
            </c:strRef>
          </c:cat>
          <c:val>
            <c:numRef>
              <c:f>'Distribution Dashboard'!$E$112:$I$112</c:f>
              <c:numCache>
                <c:formatCode>_(* #,##0_);_(* \(#,##0\);_(* "-"_);_(@_)</c:formatCode>
                <c:ptCount val="5"/>
                <c:pt idx="0">
                  <c:v>27176.878000000001</c:v>
                </c:pt>
                <c:pt idx="1">
                  <c:v>28937.764999999999</c:v>
                </c:pt>
                <c:pt idx="2">
                  <c:v>30957.761289000002</c:v>
                </c:pt>
                <c:pt idx="3">
                  <c:v>32653.9984</c:v>
                </c:pt>
                <c:pt idx="4">
                  <c:v>34764.36774999999</c:v>
                </c:pt>
              </c:numCache>
            </c:numRef>
          </c:val>
          <c:extLst>
            <c:ext xmlns:c16="http://schemas.microsoft.com/office/drawing/2014/chart" uri="{C3380CC4-5D6E-409C-BE32-E72D297353CC}">
              <c16:uniqueId val="{00000002-F905-4260-83E2-69472140363A}"/>
            </c:ext>
          </c:extLst>
        </c:ser>
        <c:ser>
          <c:idx val="3"/>
          <c:order val="3"/>
          <c:tx>
            <c:strRef>
              <c:f>'Distribution Dashboard'!$D$113</c:f>
              <c:strCache>
                <c:ptCount val="1"/>
                <c:pt idx="0">
                  <c:v>Street lights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Candara" panose="020E0502030303020204" pitchFamily="34" charset="0"/>
                    <a:ea typeface="+mn-ea"/>
                    <a:cs typeface="+mn-cs"/>
                  </a:defRPr>
                </a:pPr>
                <a:endParaRPr lang="en-UG"/>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'Distribution Dashboard'!$E$57:$I$57</c:f>
              <c:strCache>
                <c:ptCount val="5"/>
                <c:pt idx="0">
                  <c:v>2020-Q2</c:v>
                </c:pt>
                <c:pt idx="1">
                  <c:v>2021-Q2</c:v>
                </c:pt>
                <c:pt idx="2">
                  <c:v>2022-Q2</c:v>
                </c:pt>
                <c:pt idx="3">
                  <c:v>2023-Q2</c:v>
                </c:pt>
                <c:pt idx="4">
                  <c:v>2024-Q2</c:v>
                </c:pt>
              </c:strCache>
            </c:strRef>
          </c:cat>
          <c:val>
            <c:numRef>
              <c:f>'Distribution Dashboard'!$E$113:$I$113</c:f>
              <c:numCache>
                <c:formatCode>_(* #,##0_);_(* \(#,##0\);_(* "-"_);_(@_)</c:formatCode>
                <c:ptCount val="5"/>
                <c:pt idx="0">
                  <c:v>611.19999999999993</c:v>
                </c:pt>
                <c:pt idx="1">
                  <c:v>612</c:v>
                </c:pt>
                <c:pt idx="2">
                  <c:v>612</c:v>
                </c:pt>
                <c:pt idx="3">
                  <c:v>613</c:v>
                </c:pt>
                <c:pt idx="4">
                  <c:v>613</c:v>
                </c:pt>
              </c:numCache>
            </c:numRef>
          </c:val>
          <c:extLst>
            <c:ext xmlns:c16="http://schemas.microsoft.com/office/drawing/2014/chart" uri="{C3380CC4-5D6E-409C-BE32-E72D297353CC}">
              <c16:uniqueId val="{00000003-F905-4260-83E2-69472140363A}"/>
            </c:ext>
          </c:extLst>
        </c:ser>
        <c:dLbls>
          <c:showLegendKey val="0"/>
          <c:showVal val="0"/>
          <c:showCatName val="0"/>
          <c:showSerName val="0"/>
          <c:showPercent val="0"/>
          <c:showBubbleSize val="0"/>
        </c:dLbls>
        <c:gapWidth val="103"/>
        <c:overlap val="100"/>
        <c:axId val="1994572736"/>
        <c:axId val="498811696"/>
      </c:barChart>
      <c:catAx>
        <c:axId val="199457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Candara" panose="020E0502030303020204" pitchFamily="34" charset="0"/>
                <a:ea typeface="+mn-ea"/>
                <a:cs typeface="+mn-cs"/>
              </a:defRPr>
            </a:pPr>
            <a:endParaRPr lang="en-UG"/>
          </a:p>
        </c:txPr>
        <c:crossAx val="498811696"/>
        <c:crosses val="autoZero"/>
        <c:auto val="1"/>
        <c:lblAlgn val="ctr"/>
        <c:lblOffset val="100"/>
        <c:noMultiLvlLbl val="0"/>
      </c:catAx>
      <c:valAx>
        <c:axId val="498811696"/>
        <c:scaling>
          <c:orientation val="minMax"/>
        </c:scaling>
        <c:delete val="1"/>
        <c:axPos val="l"/>
        <c:numFmt formatCode="_(* #,##0_);_(* \(#,##0\);_(* &quot;-&quot;_);_(@_)" sourceLinked="1"/>
        <c:majorTickMark val="none"/>
        <c:minorTickMark val="none"/>
        <c:tickLblPos val="nextTo"/>
        <c:crossAx val="1994572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Candara" panose="020E0502030303020204" pitchFamily="34" charset="0"/>
              <a:ea typeface="+mn-ea"/>
              <a:cs typeface="+mn-cs"/>
            </a:defRPr>
          </a:pPr>
          <a:endParaRPr lang="en-UG"/>
        </a:p>
      </c:txPr>
    </c:legend>
    <c:plotVisOnly val="1"/>
    <c:dispBlanksAs val="gap"/>
    <c:showDLblsOverMax val="0"/>
  </c:chart>
  <c:spPr>
    <a:solidFill>
      <a:sysClr val="window" lastClr="FFFFFF"/>
    </a:solidFill>
    <a:ln w="9525" cap="flat" cmpd="sng" algn="ctr">
      <a:noFill/>
      <a:round/>
    </a:ln>
    <a:effectLst/>
  </c:spPr>
  <c:txPr>
    <a:bodyPr/>
    <a:lstStyle/>
    <a:p>
      <a:pPr>
        <a:defRPr/>
      </a:pPr>
      <a:endParaRPr lang="en-UG"/>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latin typeface="Candara" panose="020E0502030303020204" pitchFamily="34" charset="0"/>
              </a:rPr>
              <a:t>Energy Losses (%age)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G"/>
        </a:p>
      </c:txPr>
    </c:title>
    <c:autoTitleDeleted val="0"/>
    <c:plotArea>
      <c:layout>
        <c:manualLayout>
          <c:layoutTarget val="inner"/>
          <c:xMode val="edge"/>
          <c:yMode val="edge"/>
          <c:x val="4.0740740740740744E-2"/>
          <c:y val="0.13733834821777863"/>
          <c:w val="0.91851851851851851"/>
          <c:h val="0.74505324389359839"/>
        </c:manualLayout>
      </c:layout>
      <c:lineChart>
        <c:grouping val="standard"/>
        <c:varyColors val="0"/>
        <c:ser>
          <c:idx val="0"/>
          <c:order val="0"/>
          <c:tx>
            <c:strRef>
              <c:f>'Distribution Dashboard'!$D$60</c:f>
              <c:strCache>
                <c:ptCount val="1"/>
                <c:pt idx="0">
                  <c:v>Energy Losses (%age)</c:v>
                </c:pt>
              </c:strCache>
            </c:strRef>
          </c:tx>
          <c:spPr>
            <a:ln w="28575" cap="rnd">
              <a:solidFill>
                <a:schemeClr val="accent3">
                  <a:lumMod val="50000"/>
                </a:schemeClr>
              </a:solidFill>
              <a:round/>
            </a:ln>
            <a:effectLst/>
          </c:spPr>
          <c:marker>
            <c:symbol val="circle"/>
            <c:size val="5"/>
            <c:spPr>
              <a:blipFill>
                <a:blip xmlns:r="http://schemas.openxmlformats.org/officeDocument/2006/relationships" r:embed="rId3"/>
                <a:tile tx="0" ty="0" sx="100000" sy="100000" flip="none" algn="tl"/>
              </a:blipFill>
              <a:ln w="9525" cap="sq">
                <a:solidFill>
                  <a:srgbClr val="C00000"/>
                </a:solidFill>
                <a:beve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ndara" panose="020E0502030303020204" pitchFamily="34" charset="0"/>
                    <a:ea typeface="+mn-ea"/>
                    <a:cs typeface="+mn-cs"/>
                  </a:defRPr>
                </a:pPr>
                <a:endParaRPr lang="en-UG"/>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'Distribution Dashboard'!$E$57:$I$57</c:f>
              <c:strCache>
                <c:ptCount val="5"/>
                <c:pt idx="0">
                  <c:v>2020-Q2</c:v>
                </c:pt>
                <c:pt idx="1">
                  <c:v>2021-Q2</c:v>
                </c:pt>
                <c:pt idx="2">
                  <c:v>2022-Q2</c:v>
                </c:pt>
                <c:pt idx="3">
                  <c:v>2023-Q2</c:v>
                </c:pt>
                <c:pt idx="4">
                  <c:v>2024-Q2</c:v>
                </c:pt>
              </c:strCache>
            </c:strRef>
          </c:cat>
          <c:val>
            <c:numRef>
              <c:f>'Distribution Dashboard'!$E$60:$I$60</c:f>
              <c:numCache>
                <c:formatCode>0%</c:formatCode>
                <c:ptCount val="5"/>
                <c:pt idx="0">
                  <c:v>0.20632257958345127</c:v>
                </c:pt>
                <c:pt idx="1">
                  <c:v>0.183436602184781</c:v>
                </c:pt>
                <c:pt idx="2">
                  <c:v>0.17710978816224729</c:v>
                </c:pt>
                <c:pt idx="3">
                  <c:v>0.18141919438712567</c:v>
                </c:pt>
                <c:pt idx="4">
                  <c:v>0.17078769795437984</c:v>
                </c:pt>
              </c:numCache>
            </c:numRef>
          </c:val>
          <c:smooth val="0"/>
          <c:extLst>
            <c:ext xmlns:c16="http://schemas.microsoft.com/office/drawing/2014/chart" uri="{C3380CC4-5D6E-409C-BE32-E72D297353CC}">
              <c16:uniqueId val="{00000000-DD35-46A9-BD1A-F3AF79A0259E}"/>
            </c:ext>
          </c:extLst>
        </c:ser>
        <c:dLbls>
          <c:showLegendKey val="0"/>
          <c:showVal val="0"/>
          <c:showCatName val="0"/>
          <c:showSerName val="0"/>
          <c:showPercent val="0"/>
          <c:showBubbleSize val="0"/>
        </c:dLbls>
        <c:marker val="1"/>
        <c:smooth val="0"/>
        <c:axId val="625955167"/>
        <c:axId val="708653455"/>
      </c:lineChart>
      <c:catAx>
        <c:axId val="62595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Candara" panose="020E0502030303020204" pitchFamily="34" charset="0"/>
                <a:ea typeface="+mn-ea"/>
                <a:cs typeface="+mn-cs"/>
              </a:defRPr>
            </a:pPr>
            <a:endParaRPr lang="en-UG"/>
          </a:p>
        </c:txPr>
        <c:crossAx val="708653455"/>
        <c:crosses val="autoZero"/>
        <c:auto val="1"/>
        <c:lblAlgn val="ctr"/>
        <c:lblOffset val="100"/>
        <c:noMultiLvlLbl val="0"/>
      </c:catAx>
      <c:valAx>
        <c:axId val="708653455"/>
        <c:scaling>
          <c:orientation val="minMax"/>
        </c:scaling>
        <c:delete val="1"/>
        <c:axPos val="l"/>
        <c:numFmt formatCode="0%" sourceLinked="1"/>
        <c:majorTickMark val="none"/>
        <c:minorTickMark val="none"/>
        <c:tickLblPos val="nextTo"/>
        <c:crossAx val="6259551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a:pPr>
      <a:endParaRPr lang="en-UG"/>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n-UG"/>
        </a:p>
      </c:txPr>
    </c:title>
    <c:autoTitleDeleted val="0"/>
    <c:plotArea>
      <c:layout/>
      <c:lineChart>
        <c:grouping val="stacked"/>
        <c:varyColors val="0"/>
        <c:ser>
          <c:idx val="0"/>
          <c:order val="0"/>
          <c:tx>
            <c:strRef>
              <c:f>Umm!$J$2</c:f>
              <c:strCache>
                <c:ptCount val="1"/>
                <c:pt idx="0">
                  <c:v>GWh</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Umm!$C$3:$C$56</c15:sqref>
                  </c15:fullRef>
                </c:ext>
              </c:extLst>
              <c:f>Umm!$C$3:$C$28</c:f>
              <c:strCache>
                <c:ptCount val="26"/>
                <c:pt idx="0">
                  <c:v>2021-Q2</c:v>
                </c:pt>
                <c:pt idx="1">
                  <c:v>2021-Q1</c:v>
                </c:pt>
                <c:pt idx="2">
                  <c:v>2020-Q4</c:v>
                </c:pt>
                <c:pt idx="3">
                  <c:v>2020-Q3</c:v>
                </c:pt>
                <c:pt idx="4">
                  <c:v>2020-Q2</c:v>
                </c:pt>
                <c:pt idx="5">
                  <c:v>2020-Q1</c:v>
                </c:pt>
                <c:pt idx="6">
                  <c:v>2019-Q4</c:v>
                </c:pt>
                <c:pt idx="7">
                  <c:v>2019-Q3</c:v>
                </c:pt>
                <c:pt idx="8">
                  <c:v>2019-Q2</c:v>
                </c:pt>
                <c:pt idx="9">
                  <c:v>2019-Q1</c:v>
                </c:pt>
                <c:pt idx="10">
                  <c:v>2018-Q4</c:v>
                </c:pt>
                <c:pt idx="11">
                  <c:v>2018-Q3</c:v>
                </c:pt>
                <c:pt idx="12">
                  <c:v>2018-Q2</c:v>
                </c:pt>
                <c:pt idx="13">
                  <c:v>2018-Q1</c:v>
                </c:pt>
                <c:pt idx="14">
                  <c:v>2017-Q4</c:v>
                </c:pt>
                <c:pt idx="15">
                  <c:v>2017-Q3</c:v>
                </c:pt>
                <c:pt idx="16">
                  <c:v>2017-Q2</c:v>
                </c:pt>
                <c:pt idx="17">
                  <c:v>2017-Q1</c:v>
                </c:pt>
                <c:pt idx="18">
                  <c:v>2016-Q4</c:v>
                </c:pt>
                <c:pt idx="19">
                  <c:v>2016-Q3</c:v>
                </c:pt>
                <c:pt idx="20">
                  <c:v>2016-Q2</c:v>
                </c:pt>
                <c:pt idx="21">
                  <c:v>2016-Q1</c:v>
                </c:pt>
                <c:pt idx="22">
                  <c:v>2015-Q4</c:v>
                </c:pt>
                <c:pt idx="23">
                  <c:v>2015-Q3</c:v>
                </c:pt>
                <c:pt idx="24">
                  <c:v>2015-Q2</c:v>
                </c:pt>
                <c:pt idx="25">
                  <c:v>2015-Q1</c:v>
                </c:pt>
              </c:strCache>
            </c:strRef>
          </c:cat>
          <c:val>
            <c:numRef>
              <c:extLst>
                <c:ext xmlns:c15="http://schemas.microsoft.com/office/drawing/2012/chart" uri="{02D57815-91ED-43cb-92C2-25804820EDAC}">
                  <c15:fullRef>
                    <c15:sqref>Umm!$J$3:$J$56</c15:sqref>
                  </c15:fullRef>
                </c:ext>
              </c:extLst>
              <c:f>Umm!$J$3:$J$28</c:f>
              <c:numCache>
                <c:formatCode>General</c:formatCode>
                <c:ptCount val="26"/>
                <c:pt idx="0">
                  <c:v>870.1623171592986</c:v>
                </c:pt>
                <c:pt idx="1">
                  <c:v>850.03750719168318</c:v>
                </c:pt>
                <c:pt idx="2">
                  <c:v>839.6538808704546</c:v>
                </c:pt>
                <c:pt idx="3">
                  <c:v>822.79340084980038</c:v>
                </c:pt>
                <c:pt idx="4">
                  <c:v>686.40151762084759</c:v>
                </c:pt>
                <c:pt idx="5">
                  <c:v>851.92631410437571</c:v>
                </c:pt>
                <c:pt idx="6">
                  <c:v>809.541442276618</c:v>
                </c:pt>
                <c:pt idx="7">
                  <c:v>809.52011416457015</c:v>
                </c:pt>
                <c:pt idx="8">
                  <c:v>774.97310162192775</c:v>
                </c:pt>
                <c:pt idx="9">
                  <c:v>787.95107377650208</c:v>
                </c:pt>
                <c:pt idx="10">
                  <c:v>776.48613966288337</c:v>
                </c:pt>
                <c:pt idx="11">
                  <c:v>774.60757427014744</c:v>
                </c:pt>
                <c:pt idx="12">
                  <c:v>738.23072620616381</c:v>
                </c:pt>
                <c:pt idx="13">
                  <c:v>721.68038939567441</c:v>
                </c:pt>
                <c:pt idx="14">
                  <c:v>708.48104504231003</c:v>
                </c:pt>
                <c:pt idx="15">
                  <c:v>705.92798985084369</c:v>
                </c:pt>
                <c:pt idx="16">
                  <c:v>674.16101724118971</c:v>
                </c:pt>
                <c:pt idx="17">
                  <c:v>674.01911727447225</c:v>
                </c:pt>
                <c:pt idx="18">
                  <c:v>658.95052245462728</c:v>
                </c:pt>
                <c:pt idx="19">
                  <c:v>650.87799500000006</c:v>
                </c:pt>
                <c:pt idx="20">
                  <c:v>636.23065730073506</c:v>
                </c:pt>
                <c:pt idx="21">
                  <c:v>624.16964184882522</c:v>
                </c:pt>
                <c:pt idx="22">
                  <c:v>611.39075869244368</c:v>
                </c:pt>
                <c:pt idx="23">
                  <c:v>626.48338780999995</c:v>
                </c:pt>
                <c:pt idx="24">
                  <c:v>611.671469</c:v>
                </c:pt>
                <c:pt idx="25">
                  <c:v>607.8453058452701</c:v>
                </c:pt>
              </c:numCache>
            </c:numRef>
          </c:val>
          <c:smooth val="0"/>
          <c:extLst>
            <c:ext xmlns:c16="http://schemas.microsoft.com/office/drawing/2014/chart" uri="{C3380CC4-5D6E-409C-BE32-E72D297353CC}">
              <c16:uniqueId val="{00000000-2145-489A-943C-1BB6BA69805F}"/>
            </c:ext>
          </c:extLst>
        </c:ser>
        <c:dLbls>
          <c:showLegendKey val="0"/>
          <c:showVal val="0"/>
          <c:showCatName val="0"/>
          <c:showSerName val="0"/>
          <c:showPercent val="0"/>
          <c:showBubbleSize val="0"/>
        </c:dLbls>
        <c:smooth val="0"/>
        <c:axId val="1598768207"/>
        <c:axId val="1403235743"/>
      </c:lineChart>
      <c:catAx>
        <c:axId val="1598768207"/>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G"/>
          </a:p>
        </c:txPr>
        <c:crossAx val="1403235743"/>
        <c:crosses val="autoZero"/>
        <c:auto val="1"/>
        <c:lblAlgn val="ctr"/>
        <c:lblOffset val="100"/>
        <c:noMultiLvlLbl val="0"/>
      </c:catAx>
      <c:valAx>
        <c:axId val="1403235743"/>
        <c:scaling>
          <c:orientation val="minMax"/>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n-UG"/>
            </a:p>
          </c:txPr>
        </c:title>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G"/>
          </a:p>
        </c:txPr>
        <c:crossAx val="159876820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25400" cap="flat" cmpd="sng" algn="ctr">
      <a:solidFill>
        <a:schemeClr val="accent6"/>
      </a:solidFill>
      <a:prstDash val="solid"/>
      <a:round/>
    </a:ln>
    <a:effectLst/>
  </c:spPr>
  <c:txPr>
    <a:bodyPr/>
    <a:lstStyle/>
    <a:p>
      <a:pPr>
        <a:defRPr>
          <a:solidFill>
            <a:schemeClr val="dk1"/>
          </a:solidFill>
          <a:latin typeface="+mn-lt"/>
          <a:ea typeface="+mn-ea"/>
          <a:cs typeface="+mn-cs"/>
        </a:defRPr>
      </a:pPr>
      <a:endParaRPr lang="en-UG"/>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Umm!$L$2</c:f>
              <c:strCache>
                <c:ptCount val="1"/>
                <c:pt idx="0">
                  <c:v>Domestic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Candara" panose="020E0502030303020204" pitchFamily="34" charset="0"/>
                    <a:ea typeface="+mn-ea"/>
                    <a:cs typeface="+mn-cs"/>
                  </a:defRPr>
                </a:pPr>
                <a:endParaRPr lang="en-UG"/>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Umm!$C$3:$C$28</c15:sqref>
                  </c15:fullRef>
                </c:ext>
              </c:extLst>
              <c:f>Umm!$C$3:$C$12</c:f>
              <c:strCache>
                <c:ptCount val="10"/>
                <c:pt idx="0">
                  <c:v>2021-Q2</c:v>
                </c:pt>
                <c:pt idx="1">
                  <c:v>2021-Q1</c:v>
                </c:pt>
                <c:pt idx="2">
                  <c:v>2020-Q4</c:v>
                </c:pt>
                <c:pt idx="3">
                  <c:v>2020-Q3</c:v>
                </c:pt>
                <c:pt idx="4">
                  <c:v>2020-Q2</c:v>
                </c:pt>
                <c:pt idx="5">
                  <c:v>2020-Q1</c:v>
                </c:pt>
                <c:pt idx="6">
                  <c:v>2019-Q4</c:v>
                </c:pt>
                <c:pt idx="7">
                  <c:v>2019-Q3</c:v>
                </c:pt>
                <c:pt idx="8">
                  <c:v>2019-Q2</c:v>
                </c:pt>
                <c:pt idx="9">
                  <c:v>2019-Q1</c:v>
                </c:pt>
              </c:strCache>
            </c:strRef>
          </c:cat>
          <c:val>
            <c:numRef>
              <c:extLst>
                <c:ext xmlns:c15="http://schemas.microsoft.com/office/drawing/2012/chart" uri="{02D57815-91ED-43cb-92C2-25804820EDAC}">
                  <c15:fullRef>
                    <c15:sqref>Umm!$L$3:$L$28</c15:sqref>
                  </c15:fullRef>
                </c:ext>
              </c:extLst>
              <c:f>Umm!$L$3:$L$12</c:f>
              <c:numCache>
                <c:formatCode>0.0</c:formatCode>
                <c:ptCount val="10"/>
                <c:pt idx="0">
                  <c:v>21.406866894988454</c:v>
                </c:pt>
                <c:pt idx="1">
                  <c:v>20.398176932331776</c:v>
                </c:pt>
                <c:pt idx="2">
                  <c:v>21.666442180659214</c:v>
                </c:pt>
                <c:pt idx="3">
                  <c:v>21.068435455521847</c:v>
                </c:pt>
                <c:pt idx="4">
                  <c:v>23.404749005589156</c:v>
                </c:pt>
                <c:pt idx="5">
                  <c:v>21.321103824997536</c:v>
                </c:pt>
                <c:pt idx="6">
                  <c:v>21.757163327757713</c:v>
                </c:pt>
                <c:pt idx="7">
                  <c:v>20.993366577034635</c:v>
                </c:pt>
                <c:pt idx="8">
                  <c:v>20.764398141401671</c:v>
                </c:pt>
                <c:pt idx="9">
                  <c:v>20.233699018539159</c:v>
                </c:pt>
              </c:numCache>
            </c:numRef>
          </c:val>
          <c:extLst>
            <c:ext xmlns:c16="http://schemas.microsoft.com/office/drawing/2014/chart" uri="{C3380CC4-5D6E-409C-BE32-E72D297353CC}">
              <c16:uniqueId val="{00000000-86F9-41EC-B14F-CD0137A3D6E6}"/>
            </c:ext>
          </c:extLst>
        </c:ser>
        <c:ser>
          <c:idx val="1"/>
          <c:order val="1"/>
          <c:tx>
            <c:strRef>
              <c:f>Umm!$M$2</c:f>
              <c:strCache>
                <c:ptCount val="1"/>
                <c:pt idx="0">
                  <c:v>Commercial</c:v>
                </c:pt>
              </c:strCache>
            </c:strRef>
          </c:tx>
          <c:spPr>
            <a:solidFill>
              <a:schemeClr val="accent2"/>
            </a:solidFill>
            <a:ln>
              <a:noFill/>
            </a:ln>
            <a:effectLst/>
          </c:spPr>
          <c:invertIfNegative val="0"/>
          <c:cat>
            <c:strRef>
              <c:extLst>
                <c:ext xmlns:c15="http://schemas.microsoft.com/office/drawing/2012/chart" uri="{02D57815-91ED-43cb-92C2-25804820EDAC}">
                  <c15:fullRef>
                    <c15:sqref>Umm!$C$3:$C$28</c15:sqref>
                  </c15:fullRef>
                </c:ext>
              </c:extLst>
              <c:f>Umm!$C$3:$C$12</c:f>
              <c:strCache>
                <c:ptCount val="10"/>
                <c:pt idx="0">
                  <c:v>2021-Q2</c:v>
                </c:pt>
                <c:pt idx="1">
                  <c:v>2021-Q1</c:v>
                </c:pt>
                <c:pt idx="2">
                  <c:v>2020-Q4</c:v>
                </c:pt>
                <c:pt idx="3">
                  <c:v>2020-Q3</c:v>
                </c:pt>
                <c:pt idx="4">
                  <c:v>2020-Q2</c:v>
                </c:pt>
                <c:pt idx="5">
                  <c:v>2020-Q1</c:v>
                </c:pt>
                <c:pt idx="6">
                  <c:v>2019-Q4</c:v>
                </c:pt>
                <c:pt idx="7">
                  <c:v>2019-Q3</c:v>
                </c:pt>
                <c:pt idx="8">
                  <c:v>2019-Q2</c:v>
                </c:pt>
                <c:pt idx="9">
                  <c:v>2019-Q1</c:v>
                </c:pt>
              </c:strCache>
            </c:strRef>
          </c:cat>
          <c:val>
            <c:numRef>
              <c:extLst>
                <c:ext xmlns:c15="http://schemas.microsoft.com/office/drawing/2012/chart" uri="{02D57815-91ED-43cb-92C2-25804820EDAC}">
                  <c15:fullRef>
                    <c15:sqref>Umm!$M$3:$M$28</c15:sqref>
                  </c15:fullRef>
                </c:ext>
              </c:extLst>
              <c:f>Umm!$M$3:$M$12</c:f>
              <c:numCache>
                <c:formatCode>0.0</c:formatCode>
                <c:ptCount val="10"/>
                <c:pt idx="0">
                  <c:v>10.773175541397148</c:v>
                </c:pt>
                <c:pt idx="1">
                  <c:v>10.585426186523627</c:v>
                </c:pt>
                <c:pt idx="2">
                  <c:v>10.622897707508814</c:v>
                </c:pt>
                <c:pt idx="3">
                  <c:v>10.189517695678704</c:v>
                </c:pt>
                <c:pt idx="4">
                  <c:v>10.474785731585289</c:v>
                </c:pt>
                <c:pt idx="5">
                  <c:v>10.661602381562197</c:v>
                </c:pt>
                <c:pt idx="6">
                  <c:v>10.988008521769288</c:v>
                </c:pt>
                <c:pt idx="7">
                  <c:v>11.268986373651378</c:v>
                </c:pt>
                <c:pt idx="8">
                  <c:v>11.794753699461152</c:v>
                </c:pt>
                <c:pt idx="9">
                  <c:v>11.866287123017253</c:v>
                </c:pt>
              </c:numCache>
            </c:numRef>
          </c:val>
          <c:extLst>
            <c:ext xmlns:c16="http://schemas.microsoft.com/office/drawing/2014/chart" uri="{C3380CC4-5D6E-409C-BE32-E72D297353CC}">
              <c16:uniqueId val="{00000001-86F9-41EC-B14F-CD0137A3D6E6}"/>
            </c:ext>
          </c:extLst>
        </c:ser>
        <c:ser>
          <c:idx val="2"/>
          <c:order val="2"/>
          <c:tx>
            <c:strRef>
              <c:f>Umm!$N$2</c:f>
              <c:strCache>
                <c:ptCount val="1"/>
                <c:pt idx="0">
                  <c:v>Medium Indusries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ndara" panose="020E0502030303020204" pitchFamily="34" charset="0"/>
                    <a:ea typeface="+mn-ea"/>
                    <a:cs typeface="+mn-cs"/>
                  </a:defRPr>
                </a:pPr>
                <a:endParaRPr lang="en-UG"/>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Umm!$C$3:$C$28</c15:sqref>
                  </c15:fullRef>
                </c:ext>
              </c:extLst>
              <c:f>Umm!$C$3:$C$12</c:f>
              <c:strCache>
                <c:ptCount val="10"/>
                <c:pt idx="0">
                  <c:v>2021-Q2</c:v>
                </c:pt>
                <c:pt idx="1">
                  <c:v>2021-Q1</c:v>
                </c:pt>
                <c:pt idx="2">
                  <c:v>2020-Q4</c:v>
                </c:pt>
                <c:pt idx="3">
                  <c:v>2020-Q3</c:v>
                </c:pt>
                <c:pt idx="4">
                  <c:v>2020-Q2</c:v>
                </c:pt>
                <c:pt idx="5">
                  <c:v>2020-Q1</c:v>
                </c:pt>
                <c:pt idx="6">
                  <c:v>2019-Q4</c:v>
                </c:pt>
                <c:pt idx="7">
                  <c:v>2019-Q3</c:v>
                </c:pt>
                <c:pt idx="8">
                  <c:v>2019-Q2</c:v>
                </c:pt>
                <c:pt idx="9">
                  <c:v>2019-Q1</c:v>
                </c:pt>
              </c:strCache>
            </c:strRef>
          </c:cat>
          <c:val>
            <c:numRef>
              <c:extLst>
                <c:ext xmlns:c15="http://schemas.microsoft.com/office/drawing/2012/chart" uri="{02D57815-91ED-43cb-92C2-25804820EDAC}">
                  <c15:fullRef>
                    <c15:sqref>Umm!$N$3:$N$28</c15:sqref>
                  </c15:fullRef>
                </c:ext>
              </c:extLst>
              <c:f>Umm!$N$3:$N$12</c:f>
              <c:numCache>
                <c:formatCode>0.0</c:formatCode>
                <c:ptCount val="10"/>
                <c:pt idx="0">
                  <c:v>13.65264024944573</c:v>
                </c:pt>
                <c:pt idx="1">
                  <c:v>13.951491182171722</c:v>
                </c:pt>
                <c:pt idx="2">
                  <c:v>13.79354756425748</c:v>
                </c:pt>
                <c:pt idx="3">
                  <c:v>13.86988383087828</c:v>
                </c:pt>
                <c:pt idx="4">
                  <c:v>14.131366986513472</c:v>
                </c:pt>
                <c:pt idx="5">
                  <c:v>14.976431202754032</c:v>
                </c:pt>
                <c:pt idx="6">
                  <c:v>15.088787233731479</c:v>
                </c:pt>
                <c:pt idx="7">
                  <c:v>15.447676645447473</c:v>
                </c:pt>
                <c:pt idx="8">
                  <c:v>15.888966267124941</c:v>
                </c:pt>
                <c:pt idx="9">
                  <c:v>16.46510584333554</c:v>
                </c:pt>
              </c:numCache>
            </c:numRef>
          </c:val>
          <c:extLst>
            <c:ext xmlns:c16="http://schemas.microsoft.com/office/drawing/2014/chart" uri="{C3380CC4-5D6E-409C-BE32-E72D297353CC}">
              <c16:uniqueId val="{00000002-86F9-41EC-B14F-CD0137A3D6E6}"/>
            </c:ext>
          </c:extLst>
        </c:ser>
        <c:ser>
          <c:idx val="3"/>
          <c:order val="3"/>
          <c:tx>
            <c:strRef>
              <c:f>Umm!$O$2</c:f>
              <c:strCache>
                <c:ptCount val="1"/>
                <c:pt idx="0">
                  <c:v>Large Industries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Candara" panose="020E0502030303020204" pitchFamily="34" charset="0"/>
                    <a:ea typeface="+mn-ea"/>
                    <a:cs typeface="+mn-cs"/>
                  </a:defRPr>
                </a:pPr>
                <a:endParaRPr lang="en-UG"/>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Umm!$C$3:$C$28</c15:sqref>
                  </c15:fullRef>
                </c:ext>
              </c:extLst>
              <c:f>Umm!$C$3:$C$12</c:f>
              <c:strCache>
                <c:ptCount val="10"/>
                <c:pt idx="0">
                  <c:v>2021-Q2</c:v>
                </c:pt>
                <c:pt idx="1">
                  <c:v>2021-Q1</c:v>
                </c:pt>
                <c:pt idx="2">
                  <c:v>2020-Q4</c:v>
                </c:pt>
                <c:pt idx="3">
                  <c:v>2020-Q3</c:v>
                </c:pt>
                <c:pt idx="4">
                  <c:v>2020-Q2</c:v>
                </c:pt>
                <c:pt idx="5">
                  <c:v>2020-Q1</c:v>
                </c:pt>
                <c:pt idx="6">
                  <c:v>2019-Q4</c:v>
                </c:pt>
                <c:pt idx="7">
                  <c:v>2019-Q3</c:v>
                </c:pt>
                <c:pt idx="8">
                  <c:v>2019-Q2</c:v>
                </c:pt>
                <c:pt idx="9">
                  <c:v>2019-Q1</c:v>
                </c:pt>
              </c:strCache>
            </c:strRef>
          </c:cat>
          <c:val>
            <c:numRef>
              <c:extLst>
                <c:ext xmlns:c15="http://schemas.microsoft.com/office/drawing/2012/chart" uri="{02D57815-91ED-43cb-92C2-25804820EDAC}">
                  <c15:fullRef>
                    <c15:sqref>Umm!$O$3:$O$28</c15:sqref>
                  </c15:fullRef>
                </c:ext>
              </c:extLst>
              <c:f>Umm!$O$3:$O$12</c:f>
              <c:numCache>
                <c:formatCode>0.0</c:formatCode>
                <c:ptCount val="10"/>
                <c:pt idx="0">
                  <c:v>25.770858495926731</c:v>
                </c:pt>
                <c:pt idx="1">
                  <c:v>26.129033312751819</c:v>
                </c:pt>
                <c:pt idx="2">
                  <c:v>25.733851916458551</c:v>
                </c:pt>
                <c:pt idx="3">
                  <c:v>25.045545998930329</c:v>
                </c:pt>
                <c:pt idx="4">
                  <c:v>25.33436226856594</c:v>
                </c:pt>
                <c:pt idx="5">
                  <c:v>25.45927271597655</c:v>
                </c:pt>
                <c:pt idx="6">
                  <c:v>28.638354299443158</c:v>
                </c:pt>
                <c:pt idx="7">
                  <c:v>28.298323390075709</c:v>
                </c:pt>
                <c:pt idx="8">
                  <c:v>27.311046461359055</c:v>
                </c:pt>
                <c:pt idx="9">
                  <c:v>27.567459780708759</c:v>
                </c:pt>
              </c:numCache>
            </c:numRef>
          </c:val>
          <c:extLst>
            <c:ext xmlns:c16="http://schemas.microsoft.com/office/drawing/2014/chart" uri="{C3380CC4-5D6E-409C-BE32-E72D297353CC}">
              <c16:uniqueId val="{00000003-86F9-41EC-B14F-CD0137A3D6E6}"/>
            </c:ext>
          </c:extLst>
        </c:ser>
        <c:ser>
          <c:idx val="4"/>
          <c:order val="4"/>
          <c:tx>
            <c:strRef>
              <c:f>Umm!$P$2</c:f>
              <c:strCache>
                <c:ptCount val="1"/>
                <c:pt idx="0">
                  <c:v>Extra Large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ndara" panose="020E0502030303020204" pitchFamily="34" charset="0"/>
                    <a:ea typeface="+mn-ea"/>
                    <a:cs typeface="+mn-cs"/>
                  </a:defRPr>
                </a:pPr>
                <a:endParaRPr lang="en-UG"/>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Umm!$C$3:$C$28</c15:sqref>
                  </c15:fullRef>
                </c:ext>
              </c:extLst>
              <c:f>Umm!$C$3:$C$12</c:f>
              <c:strCache>
                <c:ptCount val="10"/>
                <c:pt idx="0">
                  <c:v>2021-Q2</c:v>
                </c:pt>
                <c:pt idx="1">
                  <c:v>2021-Q1</c:v>
                </c:pt>
                <c:pt idx="2">
                  <c:v>2020-Q4</c:v>
                </c:pt>
                <c:pt idx="3">
                  <c:v>2020-Q3</c:v>
                </c:pt>
                <c:pt idx="4">
                  <c:v>2020-Q2</c:v>
                </c:pt>
                <c:pt idx="5">
                  <c:v>2020-Q1</c:v>
                </c:pt>
                <c:pt idx="6">
                  <c:v>2019-Q4</c:v>
                </c:pt>
                <c:pt idx="7">
                  <c:v>2019-Q3</c:v>
                </c:pt>
                <c:pt idx="8">
                  <c:v>2019-Q2</c:v>
                </c:pt>
                <c:pt idx="9">
                  <c:v>2019-Q1</c:v>
                </c:pt>
              </c:strCache>
            </c:strRef>
          </c:cat>
          <c:val>
            <c:numRef>
              <c:extLst>
                <c:ext xmlns:c15="http://schemas.microsoft.com/office/drawing/2012/chart" uri="{02D57815-91ED-43cb-92C2-25804820EDAC}">
                  <c15:fullRef>
                    <c15:sqref>Umm!$P$3:$P$28</c15:sqref>
                  </c15:fullRef>
                </c:ext>
              </c:extLst>
              <c:f>Umm!$P$3:$P$12</c:f>
              <c:numCache>
                <c:formatCode>0.0</c:formatCode>
                <c:ptCount val="10"/>
                <c:pt idx="0">
                  <c:v>28.344042778957569</c:v>
                </c:pt>
                <c:pt idx="1">
                  <c:v>28.881374247952952</c:v>
                </c:pt>
                <c:pt idx="2">
                  <c:v>28.133240769650573</c:v>
                </c:pt>
                <c:pt idx="3">
                  <c:v>29.775020342405739</c:v>
                </c:pt>
                <c:pt idx="4">
                  <c:v>26.593643165985899</c:v>
                </c:pt>
                <c:pt idx="5">
                  <c:v>27.538419143050035</c:v>
                </c:pt>
                <c:pt idx="6">
                  <c:v>23.478064303230006</c:v>
                </c:pt>
                <c:pt idx="7">
                  <c:v>23.936469162717771</c:v>
                </c:pt>
                <c:pt idx="8">
                  <c:v>24.212397981464441</c:v>
                </c:pt>
                <c:pt idx="9">
                  <c:v>23.839322058120626</c:v>
                </c:pt>
              </c:numCache>
            </c:numRef>
          </c:val>
          <c:extLst>
            <c:ext xmlns:c16="http://schemas.microsoft.com/office/drawing/2014/chart" uri="{C3380CC4-5D6E-409C-BE32-E72D297353CC}">
              <c16:uniqueId val="{00000004-86F9-41EC-B14F-CD0137A3D6E6}"/>
            </c:ext>
          </c:extLst>
        </c:ser>
        <c:ser>
          <c:idx val="5"/>
          <c:order val="5"/>
          <c:tx>
            <c:strRef>
              <c:f>Umm!$Q$2</c:f>
              <c:strCache>
                <c:ptCount val="1"/>
                <c:pt idx="0">
                  <c:v>Street Lights</c:v>
                </c:pt>
              </c:strCache>
            </c:strRef>
          </c:tx>
          <c:spPr>
            <a:solidFill>
              <a:schemeClr val="accent6"/>
            </a:solidFill>
            <a:ln>
              <a:noFill/>
            </a:ln>
            <a:effectLst/>
          </c:spPr>
          <c:invertIfNegative val="0"/>
          <c:cat>
            <c:strRef>
              <c:extLst>
                <c:ext xmlns:c15="http://schemas.microsoft.com/office/drawing/2012/chart" uri="{02D57815-91ED-43cb-92C2-25804820EDAC}">
                  <c15:fullRef>
                    <c15:sqref>Umm!$C$3:$C$28</c15:sqref>
                  </c15:fullRef>
                </c:ext>
              </c:extLst>
              <c:f>Umm!$C$3:$C$12</c:f>
              <c:strCache>
                <c:ptCount val="10"/>
                <c:pt idx="0">
                  <c:v>2021-Q2</c:v>
                </c:pt>
                <c:pt idx="1">
                  <c:v>2021-Q1</c:v>
                </c:pt>
                <c:pt idx="2">
                  <c:v>2020-Q4</c:v>
                </c:pt>
                <c:pt idx="3">
                  <c:v>2020-Q3</c:v>
                </c:pt>
                <c:pt idx="4">
                  <c:v>2020-Q2</c:v>
                </c:pt>
                <c:pt idx="5">
                  <c:v>2020-Q1</c:v>
                </c:pt>
                <c:pt idx="6">
                  <c:v>2019-Q4</c:v>
                </c:pt>
                <c:pt idx="7">
                  <c:v>2019-Q3</c:v>
                </c:pt>
                <c:pt idx="8">
                  <c:v>2019-Q2</c:v>
                </c:pt>
                <c:pt idx="9">
                  <c:v>2019-Q1</c:v>
                </c:pt>
              </c:strCache>
            </c:strRef>
          </c:cat>
          <c:val>
            <c:numRef>
              <c:extLst>
                <c:ext xmlns:c15="http://schemas.microsoft.com/office/drawing/2012/chart" uri="{02D57815-91ED-43cb-92C2-25804820EDAC}">
                  <c15:fullRef>
                    <c15:sqref>Umm!$Q$3:$Q$28</c15:sqref>
                  </c15:fullRef>
                </c:ext>
              </c:extLst>
              <c:f>Umm!$Q$3:$Q$12</c:f>
              <c:numCache>
                <c:formatCode>0.0</c:formatCode>
                <c:ptCount val="10"/>
                <c:pt idx="0">
                  <c:v>5.2416039284369755E-2</c:v>
                </c:pt>
                <c:pt idx="1">
                  <c:v>5.4498138268095998E-2</c:v>
                </c:pt>
                <c:pt idx="2">
                  <c:v>5.0019861465369499E-2</c:v>
                </c:pt>
                <c:pt idx="3">
                  <c:v>5.159667658509795E-2</c:v>
                </c:pt>
                <c:pt idx="4">
                  <c:v>6.1092841760241406E-2</c:v>
                </c:pt>
                <c:pt idx="5">
                  <c:v>4.3170731659656215E-2</c:v>
                </c:pt>
                <c:pt idx="6">
                  <c:v>4.9622314068355731E-2</c:v>
                </c:pt>
                <c:pt idx="7">
                  <c:v>5.5177851073036299E-2</c:v>
                </c:pt>
                <c:pt idx="8">
                  <c:v>2.8437449188722177E-2</c:v>
                </c:pt>
                <c:pt idx="9">
                  <c:v>2.8126176278663387E-2</c:v>
                </c:pt>
              </c:numCache>
            </c:numRef>
          </c:val>
          <c:extLst>
            <c:ext xmlns:c16="http://schemas.microsoft.com/office/drawing/2014/chart" uri="{C3380CC4-5D6E-409C-BE32-E72D297353CC}">
              <c16:uniqueId val="{00000005-86F9-41EC-B14F-CD0137A3D6E6}"/>
            </c:ext>
          </c:extLst>
        </c:ser>
        <c:dLbls>
          <c:showLegendKey val="0"/>
          <c:showVal val="0"/>
          <c:showCatName val="0"/>
          <c:showSerName val="0"/>
          <c:showPercent val="0"/>
          <c:showBubbleSize val="0"/>
        </c:dLbls>
        <c:gapWidth val="15"/>
        <c:overlap val="100"/>
        <c:axId val="1820283599"/>
        <c:axId val="610879311"/>
      </c:barChart>
      <c:catAx>
        <c:axId val="1820283599"/>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ndara" panose="020E0502030303020204" pitchFamily="34" charset="0"/>
                <a:ea typeface="+mn-ea"/>
                <a:cs typeface="+mn-cs"/>
              </a:defRPr>
            </a:pPr>
            <a:endParaRPr lang="en-UG"/>
          </a:p>
        </c:txPr>
        <c:crossAx val="610879311"/>
        <c:crosses val="autoZero"/>
        <c:auto val="1"/>
        <c:lblAlgn val="ctr"/>
        <c:lblOffset val="100"/>
        <c:noMultiLvlLbl val="0"/>
      </c:catAx>
      <c:valAx>
        <c:axId val="610879311"/>
        <c:scaling>
          <c:orientation val="minMax"/>
        </c:scaling>
        <c:delete val="1"/>
        <c:axPos val="r"/>
        <c:numFmt formatCode="0%" sourceLinked="1"/>
        <c:majorTickMark val="none"/>
        <c:minorTickMark val="none"/>
        <c:tickLblPos val="nextTo"/>
        <c:crossAx val="18202835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ndara" panose="020E0502030303020204" pitchFamily="34" charset="0"/>
              <a:ea typeface="+mn-ea"/>
              <a:cs typeface="+mn-cs"/>
            </a:defRPr>
          </a:pPr>
          <a:endParaRPr lang="en-U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Candara" panose="020E0502030303020204" pitchFamily="34" charset="0"/>
        </a:defRPr>
      </a:pPr>
      <a:endParaRPr lang="en-UG"/>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7"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20</xdr:col>
      <xdr:colOff>638175</xdr:colOff>
      <xdr:row>1</xdr:row>
      <xdr:rowOff>19050</xdr:rowOff>
    </xdr:from>
    <xdr:to>
      <xdr:col>28</xdr:col>
      <xdr:colOff>79375</xdr:colOff>
      <xdr:row>14</xdr:row>
      <xdr:rowOff>114300</xdr:rowOff>
    </xdr:to>
    <xdr:graphicFrame macro="">
      <xdr:nvGraphicFramePr>
        <xdr:cNvPr id="6" name="Chart 5">
          <a:extLst>
            <a:ext uri="{FF2B5EF4-FFF2-40B4-BE49-F238E27FC236}">
              <a16:creationId xmlns:a16="http://schemas.microsoft.com/office/drawing/2014/main" id="{651C9AEE-F279-4F09-87EC-6E7310332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66</xdr:row>
      <xdr:rowOff>0</xdr:rowOff>
    </xdr:from>
    <xdr:to>
      <xdr:col>7</xdr:col>
      <xdr:colOff>886884</xdr:colOff>
      <xdr:row>73</xdr:row>
      <xdr:rowOff>40217</xdr:rowOff>
    </xdr:to>
    <xdr:sp macro="" textlink="">
      <xdr:nvSpPr>
        <xdr:cNvPr id="2" name="TextBox 1">
          <a:extLst>
            <a:ext uri="{FF2B5EF4-FFF2-40B4-BE49-F238E27FC236}">
              <a16:creationId xmlns:a16="http://schemas.microsoft.com/office/drawing/2014/main" id="{F29A8B95-1A66-4669-9967-CD746F87B82A}"/>
            </a:ext>
          </a:extLst>
        </xdr:cNvPr>
        <xdr:cNvSpPr txBox="1"/>
      </xdr:nvSpPr>
      <xdr:spPr>
        <a:xfrm>
          <a:off x="1228725" y="20088225"/>
          <a:ext cx="7116234" cy="1240367"/>
        </a:xfrm>
        <a:prstGeom prst="rect">
          <a:avLst/>
        </a:prstGeom>
        <a:solidFill>
          <a:schemeClr val="accent6">
            <a:lumMod val="20000"/>
            <a:lumOff val="8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andara" panose="020E0502030303020204" pitchFamily="34" charset="0"/>
              <a:ea typeface="+mn-ea"/>
              <a:cs typeface="+mn-cs"/>
            </a:rPr>
            <a:t>1. **	Mini-grids/ Embedded Generators Distributing Energy</a:t>
          </a:r>
          <a:r>
            <a:rPr lang="en-GB" sz="1200" b="1">
              <a:solidFill>
                <a:schemeClr val="dk1"/>
              </a:solidFill>
              <a:effectLst/>
              <a:latin typeface="Candara" panose="020E0502030303020204" pitchFamily="34" charset="0"/>
              <a:ea typeface="+mn-ea"/>
              <a:cs typeface="+mn-cs"/>
            </a:rPr>
            <a:t> </a:t>
          </a:r>
        </a:p>
        <a:p>
          <a:r>
            <a:rPr lang="en-GB" sz="1200" b="1" i="0">
              <a:solidFill>
                <a:schemeClr val="dk1"/>
              </a:solidFill>
              <a:effectLst/>
              <a:latin typeface="Candara" panose="020E0502030303020204" pitchFamily="34" charset="0"/>
              <a:ea typeface="+mn-ea"/>
              <a:cs typeface="+mn-cs"/>
            </a:rPr>
            <a:t>2. ***	Territories taken over by UEDCL</a:t>
          </a:r>
          <a:r>
            <a:rPr lang="en-GB" sz="1200" b="1">
              <a:solidFill>
                <a:schemeClr val="dk1"/>
              </a:solidFill>
              <a:effectLst/>
              <a:latin typeface="Candara" panose="020E0502030303020204" pitchFamily="34" charset="0"/>
              <a:ea typeface="+mn-ea"/>
              <a:cs typeface="+mn-cs"/>
            </a:rPr>
            <a:t> </a:t>
          </a:r>
        </a:p>
        <a:p>
          <a:r>
            <a:rPr lang="en-GB" sz="1200" b="1">
              <a:solidFill>
                <a:schemeClr val="dk1"/>
              </a:solidFill>
              <a:effectLst/>
              <a:latin typeface="Candara" panose="020E0502030303020204" pitchFamily="34" charset="0"/>
              <a:ea typeface="+mn-ea"/>
              <a:cs typeface="+mn-cs"/>
            </a:rPr>
            <a:t>3. RST	Formerly</a:t>
          </a:r>
          <a:r>
            <a:rPr lang="en-GB" sz="1200" b="1" baseline="0">
              <a:solidFill>
                <a:schemeClr val="dk1"/>
              </a:solidFill>
              <a:effectLst/>
              <a:latin typeface="Candara" panose="020E0502030303020204" pitchFamily="34" charset="0"/>
              <a:ea typeface="+mn-ea"/>
              <a:cs typeface="+mn-cs"/>
            </a:rPr>
            <a:t> BECS</a:t>
          </a:r>
        </a:p>
        <a:p>
          <a:r>
            <a:rPr lang="en-GB" sz="1200" b="1" baseline="0">
              <a:solidFill>
                <a:schemeClr val="dk1"/>
              </a:solidFill>
              <a:effectLst/>
              <a:latin typeface="Candara" panose="020E0502030303020204" pitchFamily="34" charset="0"/>
              <a:ea typeface="+mn-ea"/>
              <a:cs typeface="+mn-cs"/>
            </a:rPr>
            <a:t>4. NST	Formerly PACMECS</a:t>
          </a:r>
        </a:p>
        <a:p>
          <a:r>
            <a:rPr lang="en-GB" sz="1200" b="1" baseline="0">
              <a:solidFill>
                <a:schemeClr val="dk1"/>
              </a:solidFill>
              <a:effectLst/>
              <a:latin typeface="Candara" panose="020E0502030303020204" pitchFamily="34" charset="0"/>
              <a:ea typeface="+mn-ea"/>
              <a:cs typeface="+mn-cs"/>
            </a:rPr>
            <a:t>5. CST	Formerly KRECS</a:t>
          </a:r>
        </a:p>
        <a:p>
          <a:r>
            <a:rPr lang="en-GB" sz="1200" b="1" baseline="0">
              <a:solidFill>
                <a:schemeClr val="dk1"/>
              </a:solidFill>
              <a:effectLst/>
              <a:latin typeface="Candara" panose="020E0502030303020204" pitchFamily="34" charset="0"/>
              <a:ea typeface="+mn-ea"/>
              <a:cs typeface="+mn-cs"/>
            </a:rPr>
            <a:t>6. Statistics reported here are subject to monthly revisions up to six months after original publication </a:t>
          </a:r>
          <a:endParaRPr lang="en-UG" sz="1200" b="1" baseline="0">
            <a:solidFill>
              <a:schemeClr val="dk1"/>
            </a:solidFill>
            <a:effectLst/>
            <a:latin typeface="Candara" panose="020E0502030303020204" pitchFamily="34" charset="0"/>
            <a:ea typeface="+mn-ea"/>
            <a:cs typeface="+mn-cs"/>
          </a:endParaRPr>
        </a:p>
      </xdr:txBody>
    </xdr:sp>
    <xdr:clientData/>
  </xdr:twoCellAnchor>
  <xdr:twoCellAnchor>
    <xdr:from>
      <xdr:col>0</xdr:col>
      <xdr:colOff>98778</xdr:colOff>
      <xdr:row>1</xdr:row>
      <xdr:rowOff>0</xdr:rowOff>
    </xdr:from>
    <xdr:to>
      <xdr:col>0</xdr:col>
      <xdr:colOff>1234722</xdr:colOff>
      <xdr:row>3</xdr:row>
      <xdr:rowOff>56444</xdr:rowOff>
    </xdr:to>
    <xdr:sp macro="" textlink="">
      <xdr:nvSpPr>
        <xdr:cNvPr id="3" name="TextBox 2">
          <a:extLst>
            <a:ext uri="{FF2B5EF4-FFF2-40B4-BE49-F238E27FC236}">
              <a16:creationId xmlns:a16="http://schemas.microsoft.com/office/drawing/2014/main" id="{BEF0D0B6-F3DE-4686-8569-44D9CC5563FD}"/>
            </a:ext>
          </a:extLst>
        </xdr:cNvPr>
        <xdr:cNvSpPr txBox="1"/>
      </xdr:nvSpPr>
      <xdr:spPr>
        <a:xfrm>
          <a:off x="98778" y="180975"/>
          <a:ext cx="1126419" cy="685094"/>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latin typeface="Candara" panose="020E0502030303020204" pitchFamily="34" charset="0"/>
            </a:rPr>
            <a:t>See Explanatory notes at the bottom of the worksheet</a:t>
          </a:r>
          <a:endParaRPr lang="en-UG" sz="1000" b="1">
            <a:latin typeface="Candara" panose="020E0502030303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561975</xdr:colOff>
      <xdr:row>37</xdr:row>
      <xdr:rowOff>9525</xdr:rowOff>
    </xdr:from>
    <xdr:to>
      <xdr:col>9</xdr:col>
      <xdr:colOff>504825</xdr:colOff>
      <xdr:row>54</xdr:row>
      <xdr:rowOff>95249</xdr:rowOff>
    </xdr:to>
    <xdr:sp macro="" textlink="">
      <xdr:nvSpPr>
        <xdr:cNvPr id="14" name="Rectangle: Rounded Corners 13">
          <a:extLst>
            <a:ext uri="{FF2B5EF4-FFF2-40B4-BE49-F238E27FC236}">
              <a16:creationId xmlns:a16="http://schemas.microsoft.com/office/drawing/2014/main" id="{F2C822F6-5E18-4E04-8585-9E1AB583D7CB}"/>
            </a:ext>
          </a:extLst>
        </xdr:cNvPr>
        <xdr:cNvSpPr/>
      </xdr:nvSpPr>
      <xdr:spPr>
        <a:xfrm>
          <a:off x="5876925" y="6181725"/>
          <a:ext cx="4114800" cy="2838449"/>
        </a:xfrm>
        <a:prstGeom prst="roundRect">
          <a:avLst/>
        </a:prstGeom>
        <a:solidFill>
          <a:sysClr val="window" lastClr="FFFFFF"/>
        </a:solidFill>
        <a:ln>
          <a:solidFill>
            <a:schemeClr val="bg1"/>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G" sz="1100"/>
        </a:p>
      </xdr:txBody>
    </xdr:sp>
    <xdr:clientData/>
  </xdr:twoCellAnchor>
  <xdr:twoCellAnchor>
    <xdr:from>
      <xdr:col>3</xdr:col>
      <xdr:colOff>228600</xdr:colOff>
      <xdr:row>36</xdr:row>
      <xdr:rowOff>123825</xdr:rowOff>
    </xdr:from>
    <xdr:to>
      <xdr:col>4</xdr:col>
      <xdr:colOff>400051</xdr:colOff>
      <xdr:row>54</xdr:row>
      <xdr:rowOff>142875</xdr:rowOff>
    </xdr:to>
    <xdr:sp macro="" textlink="">
      <xdr:nvSpPr>
        <xdr:cNvPr id="12" name="Rectangle: Rounded Corners 11">
          <a:extLst>
            <a:ext uri="{FF2B5EF4-FFF2-40B4-BE49-F238E27FC236}">
              <a16:creationId xmlns:a16="http://schemas.microsoft.com/office/drawing/2014/main" id="{71C08C40-CF7B-4090-A142-9DFDF4298491}"/>
            </a:ext>
          </a:extLst>
        </xdr:cNvPr>
        <xdr:cNvSpPr/>
      </xdr:nvSpPr>
      <xdr:spPr>
        <a:xfrm>
          <a:off x="2057400" y="6134100"/>
          <a:ext cx="3657601" cy="2933700"/>
        </a:xfrm>
        <a:prstGeom prst="roundRect">
          <a:avLst/>
        </a:prstGeom>
        <a:solidFill>
          <a:sysClr val="window" lastClr="FFFFFF"/>
        </a:solidFill>
        <a:ln>
          <a:solidFill>
            <a:schemeClr val="bg1"/>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G" sz="1100"/>
        </a:p>
      </xdr:txBody>
    </xdr:sp>
    <xdr:clientData/>
  </xdr:twoCellAnchor>
  <xdr:twoCellAnchor>
    <xdr:from>
      <xdr:col>3</xdr:col>
      <xdr:colOff>257174</xdr:colOff>
      <xdr:row>22</xdr:row>
      <xdr:rowOff>1</xdr:rowOff>
    </xdr:from>
    <xdr:to>
      <xdr:col>9</xdr:col>
      <xdr:colOff>390525</xdr:colOff>
      <xdr:row>35</xdr:row>
      <xdr:rowOff>133350</xdr:rowOff>
    </xdr:to>
    <xdr:sp macro="" textlink="">
      <xdr:nvSpPr>
        <xdr:cNvPr id="10" name="Rectangle: Rounded Corners 9">
          <a:extLst>
            <a:ext uri="{FF2B5EF4-FFF2-40B4-BE49-F238E27FC236}">
              <a16:creationId xmlns:a16="http://schemas.microsoft.com/office/drawing/2014/main" id="{E54FF2CF-3BFB-469B-85BB-5D33017067DE}"/>
            </a:ext>
          </a:extLst>
        </xdr:cNvPr>
        <xdr:cNvSpPr/>
      </xdr:nvSpPr>
      <xdr:spPr>
        <a:xfrm>
          <a:off x="2085974" y="3657601"/>
          <a:ext cx="7248526" cy="2238374"/>
        </a:xfrm>
        <a:prstGeom prst="roundRect">
          <a:avLst/>
        </a:prstGeom>
        <a:solidFill>
          <a:sysClr val="window" lastClr="FFFFFF"/>
        </a:solidFill>
        <a:ln>
          <a:solidFill>
            <a:schemeClr val="bg1"/>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G" sz="1100"/>
        </a:p>
      </xdr:txBody>
    </xdr:sp>
    <xdr:clientData/>
  </xdr:twoCellAnchor>
  <xdr:twoCellAnchor>
    <xdr:from>
      <xdr:col>4</xdr:col>
      <xdr:colOff>219075</xdr:colOff>
      <xdr:row>5</xdr:row>
      <xdr:rowOff>57151</xdr:rowOff>
    </xdr:from>
    <xdr:to>
      <xdr:col>9</xdr:col>
      <xdr:colOff>428624</xdr:colOff>
      <xdr:row>21</xdr:row>
      <xdr:rowOff>38100</xdr:rowOff>
    </xdr:to>
    <xdr:sp macro="" textlink="">
      <xdr:nvSpPr>
        <xdr:cNvPr id="9" name="Rectangle: Rounded Corners 8">
          <a:extLst>
            <a:ext uri="{FF2B5EF4-FFF2-40B4-BE49-F238E27FC236}">
              <a16:creationId xmlns:a16="http://schemas.microsoft.com/office/drawing/2014/main" id="{47565FEE-78C3-491E-9F1B-E0FA18C2EAE0}"/>
            </a:ext>
          </a:extLst>
        </xdr:cNvPr>
        <xdr:cNvSpPr/>
      </xdr:nvSpPr>
      <xdr:spPr>
        <a:xfrm>
          <a:off x="4991100" y="962026"/>
          <a:ext cx="4381499" cy="2571749"/>
        </a:xfrm>
        <a:prstGeom prst="roundRect">
          <a:avLst/>
        </a:prstGeom>
        <a:solidFill>
          <a:schemeClr val="bg1"/>
        </a:solidFill>
        <a:ln>
          <a:solidFill>
            <a:schemeClr val="bg1"/>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G" sz="1100"/>
        </a:p>
      </xdr:txBody>
    </xdr:sp>
    <xdr:clientData/>
  </xdr:twoCellAnchor>
  <xdr:twoCellAnchor>
    <xdr:from>
      <xdr:col>3</xdr:col>
      <xdr:colOff>161925</xdr:colOff>
      <xdr:row>5</xdr:row>
      <xdr:rowOff>95250</xdr:rowOff>
    </xdr:from>
    <xdr:to>
      <xdr:col>4</xdr:col>
      <xdr:colOff>47625</xdr:colOff>
      <xdr:row>21</xdr:row>
      <xdr:rowOff>47626</xdr:rowOff>
    </xdr:to>
    <xdr:sp macro="" textlink="">
      <xdr:nvSpPr>
        <xdr:cNvPr id="5" name="Rectangle: Rounded Corners 4">
          <a:extLst>
            <a:ext uri="{FF2B5EF4-FFF2-40B4-BE49-F238E27FC236}">
              <a16:creationId xmlns:a16="http://schemas.microsoft.com/office/drawing/2014/main" id="{D82BAFEB-D755-4B7A-AFB0-27A522CC214F}"/>
            </a:ext>
          </a:extLst>
        </xdr:cNvPr>
        <xdr:cNvSpPr/>
      </xdr:nvSpPr>
      <xdr:spPr>
        <a:xfrm>
          <a:off x="1990725" y="1000125"/>
          <a:ext cx="2828925" cy="2543176"/>
        </a:xfrm>
        <a:prstGeom prst="roundRect">
          <a:avLst/>
        </a:prstGeom>
        <a:solidFill>
          <a:schemeClr val="bg1"/>
        </a:solidFill>
        <a:ln>
          <a:solidFill>
            <a:schemeClr val="bg1"/>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G" sz="1100"/>
        </a:p>
      </xdr:txBody>
    </xdr:sp>
    <xdr:clientData/>
  </xdr:twoCellAnchor>
  <xdr:twoCellAnchor>
    <xdr:from>
      <xdr:col>4</xdr:col>
      <xdr:colOff>457200</xdr:colOff>
      <xdr:row>6</xdr:row>
      <xdr:rowOff>47626</xdr:rowOff>
    </xdr:from>
    <xdr:to>
      <xdr:col>9</xdr:col>
      <xdr:colOff>142875</xdr:colOff>
      <xdr:row>20</xdr:row>
      <xdr:rowOff>28575</xdr:rowOff>
    </xdr:to>
    <xdr:graphicFrame macro="">
      <xdr:nvGraphicFramePr>
        <xdr:cNvPr id="4" name="Chart 3">
          <a:extLst>
            <a:ext uri="{FF2B5EF4-FFF2-40B4-BE49-F238E27FC236}">
              <a16:creationId xmlns:a16="http://schemas.microsoft.com/office/drawing/2014/main" id="{F31289D7-32D6-47A6-A6C6-F4A36D2A30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800100</xdr:colOff>
      <xdr:row>22</xdr:row>
      <xdr:rowOff>104776</xdr:rowOff>
    </xdr:from>
    <xdr:to>
      <xdr:col>8</xdr:col>
      <xdr:colOff>495300</xdr:colOff>
      <xdr:row>35</xdr:row>
      <xdr:rowOff>114300</xdr:rowOff>
    </xdr:to>
    <xdr:graphicFrame macro="">
      <xdr:nvGraphicFramePr>
        <xdr:cNvPr id="6" name="Chart 5">
          <a:extLst>
            <a:ext uri="{FF2B5EF4-FFF2-40B4-BE49-F238E27FC236}">
              <a16:creationId xmlns:a16="http://schemas.microsoft.com/office/drawing/2014/main" id="{E7221F76-4A2D-4F3A-B989-0DC81A60F6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819149</xdr:colOff>
      <xdr:row>37</xdr:row>
      <xdr:rowOff>76200</xdr:rowOff>
    </xdr:from>
    <xdr:to>
      <xdr:col>9</xdr:col>
      <xdr:colOff>304800</xdr:colOff>
      <xdr:row>53</xdr:row>
      <xdr:rowOff>152400</xdr:rowOff>
    </xdr:to>
    <xdr:graphicFrame macro="">
      <xdr:nvGraphicFramePr>
        <xdr:cNvPr id="7" name="Chart 6">
          <a:extLst>
            <a:ext uri="{FF2B5EF4-FFF2-40B4-BE49-F238E27FC236}">
              <a16:creationId xmlns:a16="http://schemas.microsoft.com/office/drawing/2014/main" id="{7F672282-60E8-45A5-BEBE-C770D5F34B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352425</xdr:colOff>
      <xdr:row>37</xdr:row>
      <xdr:rowOff>123825</xdr:rowOff>
    </xdr:from>
    <xdr:to>
      <xdr:col>4</xdr:col>
      <xdr:colOff>295275</xdr:colOff>
      <xdr:row>53</xdr:row>
      <xdr:rowOff>95251</xdr:rowOff>
    </xdr:to>
    <xdr:graphicFrame macro="">
      <xdr:nvGraphicFramePr>
        <xdr:cNvPr id="2" name="Chart 1">
          <a:extLst>
            <a:ext uri="{FF2B5EF4-FFF2-40B4-BE49-F238E27FC236}">
              <a16:creationId xmlns:a16="http://schemas.microsoft.com/office/drawing/2014/main" id="{4E664807-EDFC-4BC7-AE2C-D65172E0C9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371475</xdr:colOff>
      <xdr:row>15</xdr:row>
      <xdr:rowOff>85727</xdr:rowOff>
    </xdr:from>
    <xdr:to>
      <xdr:col>3</xdr:col>
      <xdr:colOff>1895475</xdr:colOff>
      <xdr:row>20</xdr:row>
      <xdr:rowOff>123826</xdr:rowOff>
    </xdr:to>
    <xdr:pic>
      <xdr:nvPicPr>
        <xdr:cNvPr id="8" name="Picture 7">
          <a:extLst>
            <a:ext uri="{FF2B5EF4-FFF2-40B4-BE49-F238E27FC236}">
              <a16:creationId xmlns:a16="http://schemas.microsoft.com/office/drawing/2014/main" id="{AAF7A43F-135F-40EC-AB88-AB0E7DF3E1AE}"/>
            </a:ext>
          </a:extLst>
        </xdr:cNvPr>
        <xdr:cNvPicPr>
          <a:picLocks noChangeAspect="1"/>
        </xdr:cNvPicPr>
      </xdr:nvPicPr>
      <xdr:blipFill>
        <a:blip xmlns:r="http://schemas.openxmlformats.org/officeDocument/2006/relationships" r:embed="rId5"/>
        <a:stretch>
          <a:fillRect/>
        </a:stretch>
      </xdr:blipFill>
      <xdr:spPr>
        <a:xfrm>
          <a:off x="2200275" y="2695577"/>
          <a:ext cx="1524000" cy="847724"/>
        </a:xfrm>
        <a:prstGeom prst="rect">
          <a:avLst/>
        </a:prstGeom>
      </xdr:spPr>
    </xdr:pic>
    <xdr:clientData/>
  </xdr:twoCellAnchor>
  <xdr:twoCellAnchor editAs="oneCell">
    <xdr:from>
      <xdr:col>3</xdr:col>
      <xdr:colOff>2028825</xdr:colOff>
      <xdr:row>16</xdr:row>
      <xdr:rowOff>104775</xdr:rowOff>
    </xdr:from>
    <xdr:to>
      <xdr:col>3</xdr:col>
      <xdr:colOff>3181350</xdr:colOff>
      <xdr:row>19</xdr:row>
      <xdr:rowOff>133350</xdr:rowOff>
    </xdr:to>
    <xdr:pic>
      <xdr:nvPicPr>
        <xdr:cNvPr id="11" name="Picture 10">
          <a:extLst>
            <a:ext uri="{FF2B5EF4-FFF2-40B4-BE49-F238E27FC236}">
              <a16:creationId xmlns:a16="http://schemas.microsoft.com/office/drawing/2014/main" id="{67B477A5-BBED-40F2-B600-EFC8EB5AA945}"/>
            </a:ext>
          </a:extLst>
        </xdr:cNvPr>
        <xdr:cNvPicPr>
          <a:picLocks noChangeAspect="1"/>
        </xdr:cNvPicPr>
      </xdr:nvPicPr>
      <xdr:blipFill>
        <a:blip xmlns:r="http://schemas.openxmlformats.org/officeDocument/2006/relationships" r:embed="rId6"/>
        <a:stretch>
          <a:fillRect/>
        </a:stretch>
      </xdr:blipFill>
      <xdr:spPr>
        <a:xfrm>
          <a:off x="3857625" y="2876550"/>
          <a:ext cx="1152525" cy="514350"/>
        </a:xfrm>
        <a:prstGeom prst="rect">
          <a:avLst/>
        </a:prstGeom>
      </xdr:spPr>
    </xdr:pic>
    <xdr:clientData/>
  </xdr:twoCellAnchor>
  <xdr:twoCellAnchor editAs="oneCell">
    <xdr:from>
      <xdr:col>3</xdr:col>
      <xdr:colOff>1104901</xdr:colOff>
      <xdr:row>6</xdr:row>
      <xdr:rowOff>1</xdr:rowOff>
    </xdr:from>
    <xdr:to>
      <xdr:col>3</xdr:col>
      <xdr:colOff>2533650</xdr:colOff>
      <xdr:row>14</xdr:row>
      <xdr:rowOff>19050</xdr:rowOff>
    </xdr:to>
    <xdr:pic>
      <xdr:nvPicPr>
        <xdr:cNvPr id="13" name="Picture 12">
          <a:extLst>
            <a:ext uri="{FF2B5EF4-FFF2-40B4-BE49-F238E27FC236}">
              <a16:creationId xmlns:a16="http://schemas.microsoft.com/office/drawing/2014/main" id="{8782918F-2A6F-42CA-8FAA-C5966B3782F8}"/>
            </a:ext>
          </a:extLst>
        </xdr:cNvPr>
        <xdr:cNvPicPr>
          <a:picLocks noChangeAspect="1"/>
        </xdr:cNvPicPr>
      </xdr:nvPicPr>
      <xdr:blipFill rotWithShape="1">
        <a:blip xmlns:r="http://schemas.openxmlformats.org/officeDocument/2006/relationships" r:embed="rId7"/>
        <a:srcRect b="4054"/>
        <a:stretch/>
      </xdr:blipFill>
      <xdr:spPr>
        <a:xfrm>
          <a:off x="2933701" y="1152526"/>
          <a:ext cx="1428749" cy="1314449"/>
        </a:xfrm>
        <a:prstGeom prst="rect">
          <a:avLst/>
        </a:prstGeom>
      </xdr:spPr>
    </xdr:pic>
    <xdr:clientData/>
  </xdr:twoCellAnchor>
  <xdr:twoCellAnchor>
    <xdr:from>
      <xdr:col>4</xdr:col>
      <xdr:colOff>57150</xdr:colOff>
      <xdr:row>3</xdr:row>
      <xdr:rowOff>66675</xdr:rowOff>
    </xdr:from>
    <xdr:to>
      <xdr:col>4</xdr:col>
      <xdr:colOff>771525</xdr:colOff>
      <xdr:row>3</xdr:row>
      <xdr:rowOff>209550</xdr:rowOff>
    </xdr:to>
    <xdr:sp macro="" textlink="">
      <xdr:nvSpPr>
        <xdr:cNvPr id="16" name="Arrow: Right 15">
          <a:extLst>
            <a:ext uri="{FF2B5EF4-FFF2-40B4-BE49-F238E27FC236}">
              <a16:creationId xmlns:a16="http://schemas.microsoft.com/office/drawing/2014/main" id="{4236E1C9-415F-47B2-BCD0-055394DD9052}"/>
            </a:ext>
          </a:extLst>
        </xdr:cNvPr>
        <xdr:cNvSpPr/>
      </xdr:nvSpPr>
      <xdr:spPr>
        <a:xfrm>
          <a:off x="5372100" y="647700"/>
          <a:ext cx="714375" cy="142875"/>
        </a:xfrm>
        <a:prstGeom prst="rightArrow">
          <a:avLst/>
        </a:prstGeom>
        <a:solidFill>
          <a:schemeClr val="tx2">
            <a:lumMod val="20000"/>
            <a:lumOff val="80000"/>
          </a:schemeClr>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G"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377824</xdr:colOff>
      <xdr:row>69</xdr:row>
      <xdr:rowOff>22224</xdr:rowOff>
    </xdr:from>
    <xdr:to>
      <xdr:col>22</xdr:col>
      <xdr:colOff>412750</xdr:colOff>
      <xdr:row>90</xdr:row>
      <xdr:rowOff>165100</xdr:rowOff>
    </xdr:to>
    <xdr:graphicFrame macro="">
      <xdr:nvGraphicFramePr>
        <xdr:cNvPr id="2" name="Chart 1">
          <a:extLst>
            <a:ext uri="{FF2B5EF4-FFF2-40B4-BE49-F238E27FC236}">
              <a16:creationId xmlns:a16="http://schemas.microsoft.com/office/drawing/2014/main" id="{3ACC4BFC-3556-4FCB-A07D-BD52A439AE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422274</xdr:colOff>
      <xdr:row>12</xdr:row>
      <xdr:rowOff>168274</xdr:rowOff>
    </xdr:from>
    <xdr:to>
      <xdr:col>15</xdr:col>
      <xdr:colOff>584200</xdr:colOff>
      <xdr:row>29</xdr:row>
      <xdr:rowOff>177800</xdr:rowOff>
    </xdr:to>
    <xdr:graphicFrame macro="">
      <xdr:nvGraphicFramePr>
        <xdr:cNvPr id="3" name="Chart 2">
          <a:extLst>
            <a:ext uri="{FF2B5EF4-FFF2-40B4-BE49-F238E27FC236}">
              <a16:creationId xmlns:a16="http://schemas.microsoft.com/office/drawing/2014/main" id="{ADEF32F3-4A31-4159-BC3B-1D7FBC3A94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1</xdr:row>
      <xdr:rowOff>6350</xdr:rowOff>
    </xdr:from>
    <xdr:to>
      <xdr:col>0</xdr:col>
      <xdr:colOff>1054100</xdr:colOff>
      <xdr:row>2</xdr:row>
      <xdr:rowOff>330200</xdr:rowOff>
    </xdr:to>
    <xdr:sp macro="" textlink="">
      <xdr:nvSpPr>
        <xdr:cNvPr id="2" name="TextBox 1">
          <a:extLst>
            <a:ext uri="{FF2B5EF4-FFF2-40B4-BE49-F238E27FC236}">
              <a16:creationId xmlns:a16="http://schemas.microsoft.com/office/drawing/2014/main" id="{3A37CDCD-22D9-48B0-B43F-71E90D4611C7}"/>
            </a:ext>
          </a:extLst>
        </xdr:cNvPr>
        <xdr:cNvSpPr txBox="1"/>
      </xdr:nvSpPr>
      <xdr:spPr>
        <a:xfrm>
          <a:off x="76200" y="234950"/>
          <a:ext cx="977900" cy="942975"/>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latin typeface="Candara" panose="020E0502030303020204" pitchFamily="34" charset="0"/>
            </a:rPr>
            <a:t>See Explanatory notes at the bottom of the worksheet</a:t>
          </a:r>
          <a:endParaRPr lang="en-UG" sz="1000" b="1">
            <a:latin typeface="Candara" panose="020E0502030303020204" pitchFamily="34" charset="0"/>
          </a:endParaRPr>
        </a:p>
      </xdr:txBody>
    </xdr:sp>
    <xdr:clientData/>
  </xdr:twoCellAnchor>
  <xdr:twoCellAnchor>
    <xdr:from>
      <xdr:col>1</xdr:col>
      <xdr:colOff>12700</xdr:colOff>
      <xdr:row>73</xdr:row>
      <xdr:rowOff>44450</xdr:rowOff>
    </xdr:from>
    <xdr:to>
      <xdr:col>7</xdr:col>
      <xdr:colOff>895350</xdr:colOff>
      <xdr:row>81</xdr:row>
      <xdr:rowOff>82550</xdr:rowOff>
    </xdr:to>
    <xdr:sp macro="" textlink="">
      <xdr:nvSpPr>
        <xdr:cNvPr id="3" name="TextBox 2">
          <a:extLst>
            <a:ext uri="{FF2B5EF4-FFF2-40B4-BE49-F238E27FC236}">
              <a16:creationId xmlns:a16="http://schemas.microsoft.com/office/drawing/2014/main" id="{37D366BC-2FAE-475C-89A6-FCB1B05FF6C9}"/>
            </a:ext>
          </a:extLst>
        </xdr:cNvPr>
        <xdr:cNvSpPr txBox="1"/>
      </xdr:nvSpPr>
      <xdr:spPr>
        <a:xfrm>
          <a:off x="1136650" y="22809200"/>
          <a:ext cx="7112000" cy="1790700"/>
        </a:xfrm>
        <a:prstGeom prst="rect">
          <a:avLst/>
        </a:prstGeom>
        <a:solidFill>
          <a:schemeClr val="accent6">
            <a:lumMod val="20000"/>
            <a:lumOff val="8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andara" panose="020E0502030303020204" pitchFamily="34" charset="0"/>
              <a:ea typeface="+mn-ea"/>
              <a:cs typeface="+mn-cs"/>
            </a:rPr>
            <a:t>1.  *	Formerly offgrids</a:t>
          </a:r>
        </a:p>
        <a:p>
          <a:r>
            <a:rPr lang="en-GB" sz="1200" b="1" i="0">
              <a:solidFill>
                <a:schemeClr val="dk1"/>
              </a:solidFill>
              <a:effectLst/>
              <a:latin typeface="Candara" panose="020E0502030303020204" pitchFamily="34" charset="0"/>
              <a:ea typeface="+mn-ea"/>
              <a:cs typeface="+mn-cs"/>
            </a:rPr>
            <a:t>2. **	Mini-grids/ Embedded Generators Distributing </a:t>
          </a:r>
          <a:endParaRPr lang="en-GB" sz="1200" b="1">
            <a:solidFill>
              <a:schemeClr val="dk1"/>
            </a:solidFill>
            <a:effectLst/>
            <a:latin typeface="Candara" panose="020E0502030303020204" pitchFamily="34" charset="0"/>
            <a:ea typeface="+mn-ea"/>
            <a:cs typeface="+mn-cs"/>
          </a:endParaRPr>
        </a:p>
        <a:p>
          <a:r>
            <a:rPr lang="en-GB" sz="1200" b="1" i="0">
              <a:solidFill>
                <a:schemeClr val="dk1"/>
              </a:solidFill>
              <a:effectLst/>
              <a:latin typeface="Candara" panose="020E0502030303020204" pitchFamily="34" charset="0"/>
              <a:ea typeface="+mn-ea"/>
              <a:cs typeface="+mn-cs"/>
            </a:rPr>
            <a:t>3. ***	Territories taken over by UEDCL</a:t>
          </a:r>
          <a:r>
            <a:rPr lang="en-GB" sz="1200" b="1">
              <a:solidFill>
                <a:schemeClr val="dk1"/>
              </a:solidFill>
              <a:effectLst/>
              <a:latin typeface="Candara" panose="020E0502030303020204" pitchFamily="34" charset="0"/>
              <a:ea typeface="+mn-ea"/>
              <a:cs typeface="+mn-cs"/>
            </a:rPr>
            <a:t> </a:t>
          </a:r>
        </a:p>
        <a:p>
          <a:r>
            <a:rPr lang="en-GB" sz="1200" b="1">
              <a:solidFill>
                <a:schemeClr val="dk1"/>
              </a:solidFill>
              <a:effectLst/>
              <a:latin typeface="Candara" panose="020E0502030303020204" pitchFamily="34" charset="0"/>
              <a:ea typeface="+mn-ea"/>
              <a:cs typeface="+mn-cs"/>
            </a:rPr>
            <a:t>4. RST	Formerly</a:t>
          </a:r>
          <a:r>
            <a:rPr lang="en-GB" sz="1200" b="1" baseline="0">
              <a:solidFill>
                <a:schemeClr val="dk1"/>
              </a:solidFill>
              <a:effectLst/>
              <a:latin typeface="Candara" panose="020E0502030303020204" pitchFamily="34" charset="0"/>
              <a:ea typeface="+mn-ea"/>
              <a:cs typeface="+mn-cs"/>
            </a:rPr>
            <a:t> BECS</a:t>
          </a:r>
        </a:p>
        <a:p>
          <a:r>
            <a:rPr lang="en-GB" sz="1200" b="1" baseline="0">
              <a:solidFill>
                <a:schemeClr val="dk1"/>
              </a:solidFill>
              <a:effectLst/>
              <a:latin typeface="Candara" panose="020E0502030303020204" pitchFamily="34" charset="0"/>
              <a:ea typeface="+mn-ea"/>
              <a:cs typeface="+mn-cs"/>
            </a:rPr>
            <a:t>5. NST	Formerly PACMECS</a:t>
          </a:r>
        </a:p>
        <a:p>
          <a:r>
            <a:rPr lang="en-GB" sz="1200" b="1" baseline="0">
              <a:solidFill>
                <a:schemeClr val="dk1"/>
              </a:solidFill>
              <a:effectLst/>
              <a:latin typeface="Candara" panose="020E0502030303020204" pitchFamily="34" charset="0"/>
              <a:ea typeface="+mn-ea"/>
              <a:cs typeface="+mn-cs"/>
            </a:rPr>
            <a:t>6. CST	Formerly KRECS</a:t>
          </a:r>
        </a:p>
        <a:p>
          <a:r>
            <a:rPr lang="en-GB" sz="1200" b="1" baseline="0">
              <a:solidFill>
                <a:schemeClr val="dk1"/>
              </a:solidFill>
              <a:effectLst/>
              <a:latin typeface="Candara" panose="020E0502030303020204" pitchFamily="34" charset="0"/>
              <a:ea typeface="+mn-ea"/>
              <a:cs typeface="+mn-cs"/>
            </a:rPr>
            <a:t>7. For WENRECO and  KIS the Energy purchased_kWh= Energy purchased from UETCL + Energy from own-generation.</a:t>
          </a:r>
        </a:p>
        <a:p>
          <a:r>
            <a:rPr lang="en-GB" sz="1200" b="1" baseline="0">
              <a:solidFill>
                <a:schemeClr val="dk1"/>
              </a:solidFill>
              <a:effectLst/>
              <a:latin typeface="Candara" panose="020E0502030303020204" pitchFamily="34" charset="0"/>
              <a:ea typeface="+mn-ea"/>
              <a:cs typeface="+mn-cs"/>
            </a:rPr>
            <a:t>8. Statistics reported here are subject to monthly revisions up to six months after original publication </a:t>
          </a:r>
          <a:endParaRPr lang="en-UG" sz="1200" b="1" baseline="0">
            <a:solidFill>
              <a:schemeClr val="dk1"/>
            </a:solidFill>
            <a:effectLst/>
            <a:latin typeface="Candara" panose="020E0502030303020204" pitchFamily="34" charset="0"/>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91722</xdr:colOff>
      <xdr:row>1</xdr:row>
      <xdr:rowOff>0</xdr:rowOff>
    </xdr:from>
    <xdr:to>
      <xdr:col>0</xdr:col>
      <xdr:colOff>1164167</xdr:colOff>
      <xdr:row>2</xdr:row>
      <xdr:rowOff>63500</xdr:rowOff>
    </xdr:to>
    <xdr:sp macro="" textlink="">
      <xdr:nvSpPr>
        <xdr:cNvPr id="2" name="TextBox 1">
          <a:extLst>
            <a:ext uri="{FF2B5EF4-FFF2-40B4-BE49-F238E27FC236}">
              <a16:creationId xmlns:a16="http://schemas.microsoft.com/office/drawing/2014/main" id="{D72DD416-DD55-4F83-A755-C80317EAA14C}"/>
            </a:ext>
          </a:extLst>
        </xdr:cNvPr>
        <xdr:cNvSpPr txBox="1"/>
      </xdr:nvSpPr>
      <xdr:spPr>
        <a:xfrm>
          <a:off x="91722" y="228600"/>
          <a:ext cx="1072445" cy="82550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latin typeface="Candara" panose="020E0502030303020204" pitchFamily="34" charset="0"/>
            </a:rPr>
            <a:t>See Explanatory notes at the bottom of the worksheet</a:t>
          </a:r>
          <a:endParaRPr lang="en-UG" sz="1000" b="1">
            <a:latin typeface="Candara" panose="020E0502030303020204" pitchFamily="34" charset="0"/>
          </a:endParaRPr>
        </a:p>
      </xdr:txBody>
    </xdr:sp>
    <xdr:clientData/>
  </xdr:twoCellAnchor>
  <xdr:twoCellAnchor>
    <xdr:from>
      <xdr:col>1</xdr:col>
      <xdr:colOff>0</xdr:colOff>
      <xdr:row>73</xdr:row>
      <xdr:rowOff>0</xdr:rowOff>
    </xdr:from>
    <xdr:to>
      <xdr:col>7</xdr:col>
      <xdr:colOff>788106</xdr:colOff>
      <xdr:row>78</xdr:row>
      <xdr:rowOff>167216</xdr:rowOff>
    </xdr:to>
    <xdr:sp macro="" textlink="">
      <xdr:nvSpPr>
        <xdr:cNvPr id="3" name="TextBox 2">
          <a:extLst>
            <a:ext uri="{FF2B5EF4-FFF2-40B4-BE49-F238E27FC236}">
              <a16:creationId xmlns:a16="http://schemas.microsoft.com/office/drawing/2014/main" id="{B69C6539-6D79-41B8-BB62-15121F1A4997}"/>
            </a:ext>
          </a:extLst>
        </xdr:cNvPr>
        <xdr:cNvSpPr txBox="1"/>
      </xdr:nvSpPr>
      <xdr:spPr>
        <a:xfrm>
          <a:off x="1209675" y="23269575"/>
          <a:ext cx="7122231" cy="1262591"/>
        </a:xfrm>
        <a:prstGeom prst="rect">
          <a:avLst/>
        </a:prstGeom>
        <a:solidFill>
          <a:schemeClr val="accent6">
            <a:lumMod val="20000"/>
            <a:lumOff val="8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andara" panose="020E0502030303020204" pitchFamily="34" charset="0"/>
              <a:ea typeface="+mn-ea"/>
              <a:cs typeface="+mn-cs"/>
            </a:rPr>
            <a:t>1. **	Mini-grids/ Embedded Generators Distributing Energy</a:t>
          </a:r>
          <a:r>
            <a:rPr lang="en-GB" sz="1200" b="1">
              <a:solidFill>
                <a:schemeClr val="dk1"/>
              </a:solidFill>
              <a:effectLst/>
              <a:latin typeface="Candara" panose="020E0502030303020204" pitchFamily="34" charset="0"/>
              <a:ea typeface="+mn-ea"/>
              <a:cs typeface="+mn-cs"/>
            </a:rPr>
            <a:t> </a:t>
          </a:r>
        </a:p>
        <a:p>
          <a:r>
            <a:rPr lang="en-GB" sz="1200" b="1" i="0">
              <a:solidFill>
                <a:schemeClr val="dk1"/>
              </a:solidFill>
              <a:effectLst/>
              <a:latin typeface="Candara" panose="020E0502030303020204" pitchFamily="34" charset="0"/>
              <a:ea typeface="+mn-ea"/>
              <a:cs typeface="+mn-cs"/>
            </a:rPr>
            <a:t>2. ***	Territories taken over by UEDCL</a:t>
          </a:r>
          <a:r>
            <a:rPr lang="en-GB" sz="1200" b="1">
              <a:solidFill>
                <a:schemeClr val="dk1"/>
              </a:solidFill>
              <a:effectLst/>
              <a:latin typeface="Candara" panose="020E0502030303020204" pitchFamily="34" charset="0"/>
              <a:ea typeface="+mn-ea"/>
              <a:cs typeface="+mn-cs"/>
            </a:rPr>
            <a:t> </a:t>
          </a:r>
        </a:p>
        <a:p>
          <a:r>
            <a:rPr lang="en-GB" sz="1200" b="1">
              <a:solidFill>
                <a:schemeClr val="dk1"/>
              </a:solidFill>
              <a:effectLst/>
              <a:latin typeface="Candara" panose="020E0502030303020204" pitchFamily="34" charset="0"/>
              <a:ea typeface="+mn-ea"/>
              <a:cs typeface="+mn-cs"/>
            </a:rPr>
            <a:t>3. RST	Formerly</a:t>
          </a:r>
          <a:r>
            <a:rPr lang="en-GB" sz="1200" b="1" baseline="0">
              <a:solidFill>
                <a:schemeClr val="dk1"/>
              </a:solidFill>
              <a:effectLst/>
              <a:latin typeface="Candara" panose="020E0502030303020204" pitchFamily="34" charset="0"/>
              <a:ea typeface="+mn-ea"/>
              <a:cs typeface="+mn-cs"/>
            </a:rPr>
            <a:t> BECS</a:t>
          </a:r>
        </a:p>
        <a:p>
          <a:r>
            <a:rPr lang="en-GB" sz="1200" b="1" baseline="0">
              <a:solidFill>
                <a:schemeClr val="dk1"/>
              </a:solidFill>
              <a:effectLst/>
              <a:latin typeface="Candara" panose="020E0502030303020204" pitchFamily="34" charset="0"/>
              <a:ea typeface="+mn-ea"/>
              <a:cs typeface="+mn-cs"/>
            </a:rPr>
            <a:t>4. NST	Formerly PACMECS</a:t>
          </a:r>
        </a:p>
        <a:p>
          <a:r>
            <a:rPr lang="en-GB" sz="1200" b="1" baseline="0">
              <a:solidFill>
                <a:schemeClr val="dk1"/>
              </a:solidFill>
              <a:effectLst/>
              <a:latin typeface="Candara" panose="020E0502030303020204" pitchFamily="34" charset="0"/>
              <a:ea typeface="+mn-ea"/>
              <a:cs typeface="+mn-cs"/>
            </a:rPr>
            <a:t>5. CST	Formerly KRECS</a:t>
          </a:r>
        </a:p>
        <a:p>
          <a:r>
            <a:rPr lang="en-GB" sz="1200" b="1" baseline="0">
              <a:solidFill>
                <a:schemeClr val="dk1"/>
              </a:solidFill>
              <a:effectLst/>
              <a:latin typeface="Candara" panose="020E0502030303020204" pitchFamily="34" charset="0"/>
              <a:ea typeface="+mn-ea"/>
              <a:cs typeface="+mn-cs"/>
            </a:rPr>
            <a:t>6. Statistics reported here are subject to monthly revisions up to six months after original publication </a:t>
          </a:r>
          <a:endParaRPr lang="en-UG" sz="1200" b="1" baseline="0">
            <a:solidFill>
              <a:schemeClr val="dk1"/>
            </a:solidFill>
            <a:effectLst/>
            <a:latin typeface="Candara" panose="020E0502030303020204" pitchFamily="34"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77610</xdr:colOff>
      <xdr:row>4</xdr:row>
      <xdr:rowOff>0</xdr:rowOff>
    </xdr:from>
    <xdr:to>
      <xdr:col>0</xdr:col>
      <xdr:colOff>1150055</xdr:colOff>
      <xdr:row>4</xdr:row>
      <xdr:rowOff>747889</xdr:rowOff>
    </xdr:to>
    <xdr:sp macro="" textlink="">
      <xdr:nvSpPr>
        <xdr:cNvPr id="2" name="TextBox 1">
          <a:extLst>
            <a:ext uri="{FF2B5EF4-FFF2-40B4-BE49-F238E27FC236}">
              <a16:creationId xmlns:a16="http://schemas.microsoft.com/office/drawing/2014/main" id="{0163624D-85EC-4379-8E93-625CAE26AE9D}"/>
            </a:ext>
          </a:extLst>
        </xdr:cNvPr>
        <xdr:cNvSpPr txBox="1"/>
      </xdr:nvSpPr>
      <xdr:spPr>
        <a:xfrm>
          <a:off x="77610" y="171450"/>
          <a:ext cx="1072445" cy="747889"/>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latin typeface="Candara" panose="020E0502030303020204" pitchFamily="34" charset="0"/>
            </a:rPr>
            <a:t>See Explanatory notes at the bottom of the worksheet</a:t>
          </a:r>
          <a:endParaRPr lang="en-UG" sz="1000" b="1">
            <a:latin typeface="Candara" panose="020E0502030303020204" pitchFamily="34" charset="0"/>
          </a:endParaRPr>
        </a:p>
      </xdr:txBody>
    </xdr:sp>
    <xdr:clientData/>
  </xdr:twoCellAnchor>
  <xdr:twoCellAnchor>
    <xdr:from>
      <xdr:col>1</xdr:col>
      <xdr:colOff>0</xdr:colOff>
      <xdr:row>76</xdr:row>
      <xdr:rowOff>0</xdr:rowOff>
    </xdr:from>
    <xdr:to>
      <xdr:col>7</xdr:col>
      <xdr:colOff>886883</xdr:colOff>
      <xdr:row>82</xdr:row>
      <xdr:rowOff>124884</xdr:rowOff>
    </xdr:to>
    <xdr:sp macro="" textlink="">
      <xdr:nvSpPr>
        <xdr:cNvPr id="3" name="TextBox 2">
          <a:extLst>
            <a:ext uri="{FF2B5EF4-FFF2-40B4-BE49-F238E27FC236}">
              <a16:creationId xmlns:a16="http://schemas.microsoft.com/office/drawing/2014/main" id="{94BA2375-76F8-48C9-A387-09EDF7929D4B}"/>
            </a:ext>
          </a:extLst>
        </xdr:cNvPr>
        <xdr:cNvSpPr txBox="1"/>
      </xdr:nvSpPr>
      <xdr:spPr>
        <a:xfrm>
          <a:off x="1152525" y="23021925"/>
          <a:ext cx="7116233" cy="1267884"/>
        </a:xfrm>
        <a:prstGeom prst="rect">
          <a:avLst/>
        </a:prstGeom>
        <a:solidFill>
          <a:schemeClr val="accent6">
            <a:lumMod val="20000"/>
            <a:lumOff val="8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andara" panose="020E0502030303020204" pitchFamily="34" charset="0"/>
              <a:ea typeface="+mn-ea"/>
              <a:cs typeface="+mn-cs"/>
            </a:rPr>
            <a:t>1. **	Mini-grids/ Embedded Generators Distributing Energy</a:t>
          </a:r>
          <a:r>
            <a:rPr lang="en-GB" sz="1200" b="1">
              <a:solidFill>
                <a:schemeClr val="dk1"/>
              </a:solidFill>
              <a:effectLst/>
              <a:latin typeface="Candara" panose="020E0502030303020204" pitchFamily="34" charset="0"/>
              <a:ea typeface="+mn-ea"/>
              <a:cs typeface="+mn-cs"/>
            </a:rPr>
            <a:t> </a:t>
          </a:r>
        </a:p>
        <a:p>
          <a:r>
            <a:rPr lang="en-GB" sz="1200" b="1" i="0">
              <a:solidFill>
                <a:schemeClr val="dk1"/>
              </a:solidFill>
              <a:effectLst/>
              <a:latin typeface="Candara" panose="020E0502030303020204" pitchFamily="34" charset="0"/>
              <a:ea typeface="+mn-ea"/>
              <a:cs typeface="+mn-cs"/>
            </a:rPr>
            <a:t>2. ***	Territories taken over by UEDCL</a:t>
          </a:r>
          <a:r>
            <a:rPr lang="en-GB" sz="1200" b="1">
              <a:solidFill>
                <a:schemeClr val="dk1"/>
              </a:solidFill>
              <a:effectLst/>
              <a:latin typeface="Candara" panose="020E0502030303020204" pitchFamily="34" charset="0"/>
              <a:ea typeface="+mn-ea"/>
              <a:cs typeface="+mn-cs"/>
            </a:rPr>
            <a:t> </a:t>
          </a:r>
        </a:p>
        <a:p>
          <a:r>
            <a:rPr lang="en-GB" sz="1200" b="1">
              <a:solidFill>
                <a:schemeClr val="dk1"/>
              </a:solidFill>
              <a:effectLst/>
              <a:latin typeface="Candara" panose="020E0502030303020204" pitchFamily="34" charset="0"/>
              <a:ea typeface="+mn-ea"/>
              <a:cs typeface="+mn-cs"/>
            </a:rPr>
            <a:t>3. RST	Formerly</a:t>
          </a:r>
          <a:r>
            <a:rPr lang="en-GB" sz="1200" b="1" baseline="0">
              <a:solidFill>
                <a:schemeClr val="dk1"/>
              </a:solidFill>
              <a:effectLst/>
              <a:latin typeface="Candara" panose="020E0502030303020204" pitchFamily="34" charset="0"/>
              <a:ea typeface="+mn-ea"/>
              <a:cs typeface="+mn-cs"/>
            </a:rPr>
            <a:t> BECS</a:t>
          </a:r>
        </a:p>
        <a:p>
          <a:r>
            <a:rPr lang="en-GB" sz="1200" b="1" baseline="0">
              <a:solidFill>
                <a:schemeClr val="dk1"/>
              </a:solidFill>
              <a:effectLst/>
              <a:latin typeface="Candara" panose="020E0502030303020204" pitchFamily="34" charset="0"/>
              <a:ea typeface="+mn-ea"/>
              <a:cs typeface="+mn-cs"/>
            </a:rPr>
            <a:t>4. NST	Formerly PACMECS</a:t>
          </a:r>
        </a:p>
        <a:p>
          <a:r>
            <a:rPr lang="en-GB" sz="1200" b="1" baseline="0">
              <a:solidFill>
                <a:schemeClr val="dk1"/>
              </a:solidFill>
              <a:effectLst/>
              <a:latin typeface="Candara" panose="020E0502030303020204" pitchFamily="34" charset="0"/>
              <a:ea typeface="+mn-ea"/>
              <a:cs typeface="+mn-cs"/>
            </a:rPr>
            <a:t>5. CST	Formerly KRECS</a:t>
          </a:r>
        </a:p>
        <a:p>
          <a:r>
            <a:rPr lang="en-GB" sz="1200" b="1" baseline="0">
              <a:solidFill>
                <a:schemeClr val="dk1"/>
              </a:solidFill>
              <a:effectLst/>
              <a:latin typeface="Candara" panose="020E0502030303020204" pitchFamily="34" charset="0"/>
              <a:ea typeface="+mn-ea"/>
              <a:cs typeface="+mn-cs"/>
            </a:rPr>
            <a:t>6. Statistics reported here are subject to monthly revisions up to six months after original publication </a:t>
          </a:r>
          <a:endParaRPr lang="en-UG" sz="1200" b="1" baseline="0">
            <a:solidFill>
              <a:schemeClr val="dk1"/>
            </a:solidFill>
            <a:effectLst/>
            <a:latin typeface="Candara" panose="020E0502030303020204" pitchFamily="34" charset="0"/>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127000</xdr:colOff>
      <xdr:row>2</xdr:row>
      <xdr:rowOff>0</xdr:rowOff>
    </xdr:from>
    <xdr:to>
      <xdr:col>0</xdr:col>
      <xdr:colOff>1104900</xdr:colOff>
      <xdr:row>4</xdr:row>
      <xdr:rowOff>101600</xdr:rowOff>
    </xdr:to>
    <xdr:sp macro="" textlink="">
      <xdr:nvSpPr>
        <xdr:cNvPr id="2" name="TextBox 1">
          <a:extLst>
            <a:ext uri="{FF2B5EF4-FFF2-40B4-BE49-F238E27FC236}">
              <a16:creationId xmlns:a16="http://schemas.microsoft.com/office/drawing/2014/main" id="{DE7A2D0C-CAA5-4600-97B0-F71632E62CE6}"/>
            </a:ext>
          </a:extLst>
        </xdr:cNvPr>
        <xdr:cNvSpPr txBox="1"/>
      </xdr:nvSpPr>
      <xdr:spPr>
        <a:xfrm>
          <a:off x="127000" y="209550"/>
          <a:ext cx="949325" cy="90170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latin typeface="Candara" panose="020E0502030303020204" pitchFamily="34" charset="0"/>
            </a:rPr>
            <a:t>See Explanatory notes at the bottom of the worksheet</a:t>
          </a:r>
          <a:endParaRPr lang="en-UG" sz="1000" b="1">
            <a:latin typeface="Candara" panose="020E0502030303020204" pitchFamily="34" charset="0"/>
          </a:endParaRPr>
        </a:p>
      </xdr:txBody>
    </xdr:sp>
    <xdr:clientData/>
  </xdr:twoCellAnchor>
  <xdr:twoCellAnchor>
    <xdr:from>
      <xdr:col>1</xdr:col>
      <xdr:colOff>0</xdr:colOff>
      <xdr:row>76</xdr:row>
      <xdr:rowOff>0</xdr:rowOff>
    </xdr:from>
    <xdr:to>
      <xdr:col>7</xdr:col>
      <xdr:colOff>895350</xdr:colOff>
      <xdr:row>83</xdr:row>
      <xdr:rowOff>69850</xdr:rowOff>
    </xdr:to>
    <xdr:sp macro="" textlink="">
      <xdr:nvSpPr>
        <xdr:cNvPr id="3" name="TextBox 2">
          <a:extLst>
            <a:ext uri="{FF2B5EF4-FFF2-40B4-BE49-F238E27FC236}">
              <a16:creationId xmlns:a16="http://schemas.microsoft.com/office/drawing/2014/main" id="{69F245F3-39C0-4CC1-88F9-9E1DF9E012BA}"/>
            </a:ext>
          </a:extLst>
        </xdr:cNvPr>
        <xdr:cNvSpPr txBox="1"/>
      </xdr:nvSpPr>
      <xdr:spPr>
        <a:xfrm>
          <a:off x="1076325" y="23402925"/>
          <a:ext cx="7124700" cy="1203325"/>
        </a:xfrm>
        <a:prstGeom prst="rect">
          <a:avLst/>
        </a:prstGeom>
        <a:solidFill>
          <a:schemeClr val="accent6">
            <a:lumMod val="20000"/>
            <a:lumOff val="8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andara" panose="020E0502030303020204" pitchFamily="34" charset="0"/>
              <a:ea typeface="+mn-ea"/>
              <a:cs typeface="+mn-cs"/>
            </a:rPr>
            <a:t>1. **	Mini-grids/ Embedded Generators Distributing Energy</a:t>
          </a:r>
          <a:r>
            <a:rPr lang="en-GB" sz="1200" b="1">
              <a:solidFill>
                <a:schemeClr val="dk1"/>
              </a:solidFill>
              <a:effectLst/>
              <a:latin typeface="Candara" panose="020E0502030303020204" pitchFamily="34" charset="0"/>
              <a:ea typeface="+mn-ea"/>
              <a:cs typeface="+mn-cs"/>
            </a:rPr>
            <a:t> </a:t>
          </a:r>
        </a:p>
        <a:p>
          <a:r>
            <a:rPr lang="en-GB" sz="1200" b="1" i="0">
              <a:solidFill>
                <a:schemeClr val="dk1"/>
              </a:solidFill>
              <a:effectLst/>
              <a:latin typeface="Candara" panose="020E0502030303020204" pitchFamily="34" charset="0"/>
              <a:ea typeface="+mn-ea"/>
              <a:cs typeface="+mn-cs"/>
            </a:rPr>
            <a:t>2. ***	Territories taken over by UEDCL</a:t>
          </a:r>
          <a:r>
            <a:rPr lang="en-GB" sz="1200" b="1">
              <a:solidFill>
                <a:schemeClr val="dk1"/>
              </a:solidFill>
              <a:effectLst/>
              <a:latin typeface="Candara" panose="020E0502030303020204" pitchFamily="34" charset="0"/>
              <a:ea typeface="+mn-ea"/>
              <a:cs typeface="+mn-cs"/>
            </a:rPr>
            <a:t> </a:t>
          </a:r>
        </a:p>
        <a:p>
          <a:r>
            <a:rPr lang="en-GB" sz="1200" b="1">
              <a:solidFill>
                <a:schemeClr val="dk1"/>
              </a:solidFill>
              <a:effectLst/>
              <a:latin typeface="Candara" panose="020E0502030303020204" pitchFamily="34" charset="0"/>
              <a:ea typeface="+mn-ea"/>
              <a:cs typeface="+mn-cs"/>
            </a:rPr>
            <a:t>3. RST	Formerly</a:t>
          </a:r>
          <a:r>
            <a:rPr lang="en-GB" sz="1200" b="1" baseline="0">
              <a:solidFill>
                <a:schemeClr val="dk1"/>
              </a:solidFill>
              <a:effectLst/>
              <a:latin typeface="Candara" panose="020E0502030303020204" pitchFamily="34" charset="0"/>
              <a:ea typeface="+mn-ea"/>
              <a:cs typeface="+mn-cs"/>
            </a:rPr>
            <a:t> BECS</a:t>
          </a:r>
        </a:p>
        <a:p>
          <a:r>
            <a:rPr lang="en-GB" sz="1200" b="1" baseline="0">
              <a:solidFill>
                <a:schemeClr val="dk1"/>
              </a:solidFill>
              <a:effectLst/>
              <a:latin typeface="Candara" panose="020E0502030303020204" pitchFamily="34" charset="0"/>
              <a:ea typeface="+mn-ea"/>
              <a:cs typeface="+mn-cs"/>
            </a:rPr>
            <a:t>4. NST	Formerly PACMECS</a:t>
          </a:r>
        </a:p>
        <a:p>
          <a:r>
            <a:rPr lang="en-GB" sz="1200" b="1" baseline="0">
              <a:solidFill>
                <a:schemeClr val="dk1"/>
              </a:solidFill>
              <a:effectLst/>
              <a:latin typeface="Candara" panose="020E0502030303020204" pitchFamily="34" charset="0"/>
              <a:ea typeface="+mn-ea"/>
              <a:cs typeface="+mn-cs"/>
            </a:rPr>
            <a:t>5. CST	Formerly KRECS</a:t>
          </a:r>
        </a:p>
        <a:p>
          <a:r>
            <a:rPr lang="en-GB" sz="1200" b="1" baseline="0">
              <a:solidFill>
                <a:schemeClr val="dk1"/>
              </a:solidFill>
              <a:effectLst/>
              <a:latin typeface="Candara" panose="020E0502030303020204" pitchFamily="34" charset="0"/>
              <a:ea typeface="+mn-ea"/>
              <a:cs typeface="+mn-cs"/>
            </a:rPr>
            <a:t>6. Statistics reported here are subject to monthly revisions up to six months after original publication </a:t>
          </a:r>
          <a:endParaRPr lang="en-UG" sz="1200" b="1" baseline="0">
            <a:solidFill>
              <a:schemeClr val="dk1"/>
            </a:solidFill>
            <a:effectLst/>
            <a:latin typeface="Candara" panose="020E0502030303020204" pitchFamily="34" charset="0"/>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87</xdr:row>
      <xdr:rowOff>0</xdr:rowOff>
    </xdr:from>
    <xdr:to>
      <xdr:col>7</xdr:col>
      <xdr:colOff>1077384</xdr:colOff>
      <xdr:row>93</xdr:row>
      <xdr:rowOff>40217</xdr:rowOff>
    </xdr:to>
    <xdr:sp macro="" textlink="">
      <xdr:nvSpPr>
        <xdr:cNvPr id="2" name="TextBox 1">
          <a:extLst>
            <a:ext uri="{FF2B5EF4-FFF2-40B4-BE49-F238E27FC236}">
              <a16:creationId xmlns:a16="http://schemas.microsoft.com/office/drawing/2014/main" id="{1E40D403-6474-4358-A83B-5B28778E65F8}"/>
            </a:ext>
          </a:extLst>
        </xdr:cNvPr>
        <xdr:cNvSpPr txBox="1"/>
      </xdr:nvSpPr>
      <xdr:spPr>
        <a:xfrm>
          <a:off x="1152525" y="26441400"/>
          <a:ext cx="7087659" cy="1240367"/>
        </a:xfrm>
        <a:prstGeom prst="rect">
          <a:avLst/>
        </a:prstGeom>
        <a:solidFill>
          <a:schemeClr val="accent6">
            <a:lumMod val="20000"/>
            <a:lumOff val="8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andara" panose="020E0502030303020204" pitchFamily="34" charset="0"/>
              <a:ea typeface="+mn-ea"/>
              <a:cs typeface="+mn-cs"/>
            </a:rPr>
            <a:t>1. **	Mini-grids/ Embedded Generators Distributing Energy</a:t>
          </a:r>
          <a:r>
            <a:rPr lang="en-GB" sz="1200" b="1">
              <a:solidFill>
                <a:schemeClr val="dk1"/>
              </a:solidFill>
              <a:effectLst/>
              <a:latin typeface="Candara" panose="020E0502030303020204" pitchFamily="34" charset="0"/>
              <a:ea typeface="+mn-ea"/>
              <a:cs typeface="+mn-cs"/>
            </a:rPr>
            <a:t> </a:t>
          </a:r>
        </a:p>
        <a:p>
          <a:r>
            <a:rPr lang="en-GB" sz="1200" b="1" i="0">
              <a:solidFill>
                <a:schemeClr val="dk1"/>
              </a:solidFill>
              <a:effectLst/>
              <a:latin typeface="Candara" panose="020E0502030303020204" pitchFamily="34" charset="0"/>
              <a:ea typeface="+mn-ea"/>
              <a:cs typeface="+mn-cs"/>
            </a:rPr>
            <a:t>2. ***	Territories taken over by UEDCL</a:t>
          </a:r>
          <a:r>
            <a:rPr lang="en-GB" sz="1200" b="1">
              <a:solidFill>
                <a:schemeClr val="dk1"/>
              </a:solidFill>
              <a:effectLst/>
              <a:latin typeface="Candara" panose="020E0502030303020204" pitchFamily="34" charset="0"/>
              <a:ea typeface="+mn-ea"/>
              <a:cs typeface="+mn-cs"/>
            </a:rPr>
            <a:t> </a:t>
          </a:r>
        </a:p>
        <a:p>
          <a:r>
            <a:rPr lang="en-GB" sz="1200" b="1">
              <a:solidFill>
                <a:schemeClr val="dk1"/>
              </a:solidFill>
              <a:effectLst/>
              <a:latin typeface="Candara" panose="020E0502030303020204" pitchFamily="34" charset="0"/>
              <a:ea typeface="+mn-ea"/>
              <a:cs typeface="+mn-cs"/>
            </a:rPr>
            <a:t>3. RST	Formerly</a:t>
          </a:r>
          <a:r>
            <a:rPr lang="en-GB" sz="1200" b="1" baseline="0">
              <a:solidFill>
                <a:schemeClr val="dk1"/>
              </a:solidFill>
              <a:effectLst/>
              <a:latin typeface="Candara" panose="020E0502030303020204" pitchFamily="34" charset="0"/>
              <a:ea typeface="+mn-ea"/>
              <a:cs typeface="+mn-cs"/>
            </a:rPr>
            <a:t> BECS</a:t>
          </a:r>
        </a:p>
        <a:p>
          <a:r>
            <a:rPr lang="en-GB" sz="1200" b="1" baseline="0">
              <a:solidFill>
                <a:schemeClr val="dk1"/>
              </a:solidFill>
              <a:effectLst/>
              <a:latin typeface="Candara" panose="020E0502030303020204" pitchFamily="34" charset="0"/>
              <a:ea typeface="+mn-ea"/>
              <a:cs typeface="+mn-cs"/>
            </a:rPr>
            <a:t>4. NST	Formerly PACMECS</a:t>
          </a:r>
        </a:p>
        <a:p>
          <a:r>
            <a:rPr lang="en-GB" sz="1200" b="1" baseline="0">
              <a:solidFill>
                <a:schemeClr val="dk1"/>
              </a:solidFill>
              <a:effectLst/>
              <a:latin typeface="Candara" panose="020E0502030303020204" pitchFamily="34" charset="0"/>
              <a:ea typeface="+mn-ea"/>
              <a:cs typeface="+mn-cs"/>
            </a:rPr>
            <a:t>5. CST	Formerly KRECS</a:t>
          </a:r>
        </a:p>
        <a:p>
          <a:r>
            <a:rPr lang="en-GB" sz="1200" b="1" baseline="0">
              <a:solidFill>
                <a:schemeClr val="dk1"/>
              </a:solidFill>
              <a:effectLst/>
              <a:latin typeface="Candara" panose="020E0502030303020204" pitchFamily="34" charset="0"/>
              <a:ea typeface="+mn-ea"/>
              <a:cs typeface="+mn-cs"/>
            </a:rPr>
            <a:t>6. Statistics reported here are subject to monthly revisions up to six months after original publication </a:t>
          </a:r>
          <a:endParaRPr lang="en-UG" sz="1200" b="1" baseline="0">
            <a:solidFill>
              <a:schemeClr val="dk1"/>
            </a:solidFill>
            <a:effectLst/>
            <a:latin typeface="Candara" panose="020E0502030303020204" pitchFamily="34" charset="0"/>
            <a:ea typeface="+mn-ea"/>
            <a:cs typeface="+mn-cs"/>
          </a:endParaRPr>
        </a:p>
      </xdr:txBody>
    </xdr:sp>
    <xdr:clientData/>
  </xdr:twoCellAnchor>
  <xdr:twoCellAnchor>
    <xdr:from>
      <xdr:col>0</xdr:col>
      <xdr:colOff>98777</xdr:colOff>
      <xdr:row>0</xdr:row>
      <xdr:rowOff>1</xdr:rowOff>
    </xdr:from>
    <xdr:to>
      <xdr:col>0</xdr:col>
      <xdr:colOff>1121832</xdr:colOff>
      <xdr:row>4</xdr:row>
      <xdr:rowOff>7057</xdr:rowOff>
    </xdr:to>
    <xdr:sp macro="" textlink="">
      <xdr:nvSpPr>
        <xdr:cNvPr id="3" name="TextBox 2">
          <a:extLst>
            <a:ext uri="{FF2B5EF4-FFF2-40B4-BE49-F238E27FC236}">
              <a16:creationId xmlns:a16="http://schemas.microsoft.com/office/drawing/2014/main" id="{0E5B4861-494F-4B81-9647-B23D805EA65A}"/>
            </a:ext>
          </a:extLst>
        </xdr:cNvPr>
        <xdr:cNvSpPr txBox="1"/>
      </xdr:nvSpPr>
      <xdr:spPr>
        <a:xfrm>
          <a:off x="98777" y="1"/>
          <a:ext cx="1023055" cy="1035756"/>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latin typeface="Candara" panose="020E0502030303020204" pitchFamily="34" charset="0"/>
            </a:rPr>
            <a:t>See Explanatory notes at the bottom of the worksheet</a:t>
          </a:r>
          <a:endParaRPr lang="en-UG" sz="1000" b="1">
            <a:latin typeface="Candara" panose="020E0502030303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70</xdr:row>
      <xdr:rowOff>0</xdr:rowOff>
    </xdr:from>
    <xdr:to>
      <xdr:col>7</xdr:col>
      <xdr:colOff>285750</xdr:colOff>
      <xdr:row>77</xdr:row>
      <xdr:rowOff>114300</xdr:rowOff>
    </xdr:to>
    <xdr:sp macro="" textlink="">
      <xdr:nvSpPr>
        <xdr:cNvPr id="2" name="TextBox 1">
          <a:extLst>
            <a:ext uri="{FF2B5EF4-FFF2-40B4-BE49-F238E27FC236}">
              <a16:creationId xmlns:a16="http://schemas.microsoft.com/office/drawing/2014/main" id="{2CFF9E7C-9F0B-4C74-8EFD-604184864E4A}"/>
            </a:ext>
          </a:extLst>
        </xdr:cNvPr>
        <xdr:cNvSpPr txBox="1"/>
      </xdr:nvSpPr>
      <xdr:spPr>
        <a:xfrm>
          <a:off x="1171575" y="21402675"/>
          <a:ext cx="6515100" cy="1314450"/>
        </a:xfrm>
        <a:prstGeom prst="rect">
          <a:avLst/>
        </a:prstGeom>
        <a:solidFill>
          <a:schemeClr val="accent6">
            <a:lumMod val="20000"/>
            <a:lumOff val="8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andara" panose="020E0502030303020204" pitchFamily="34" charset="0"/>
              <a:ea typeface="+mn-ea"/>
              <a:cs typeface="+mn-cs"/>
            </a:rPr>
            <a:t>1. **	Mini-grids/ Embedded Generators Distributing Energy</a:t>
          </a:r>
          <a:r>
            <a:rPr lang="en-GB" sz="1200" b="1">
              <a:solidFill>
                <a:schemeClr val="dk1"/>
              </a:solidFill>
              <a:effectLst/>
              <a:latin typeface="Candara" panose="020E0502030303020204" pitchFamily="34" charset="0"/>
              <a:ea typeface="+mn-ea"/>
              <a:cs typeface="+mn-cs"/>
            </a:rPr>
            <a:t> </a:t>
          </a:r>
        </a:p>
        <a:p>
          <a:r>
            <a:rPr lang="en-GB" sz="1200" b="1" i="0">
              <a:solidFill>
                <a:schemeClr val="dk1"/>
              </a:solidFill>
              <a:effectLst/>
              <a:latin typeface="Candara" panose="020E0502030303020204" pitchFamily="34" charset="0"/>
              <a:ea typeface="+mn-ea"/>
              <a:cs typeface="+mn-cs"/>
            </a:rPr>
            <a:t>2. ***	Territories taken over by UEDCL</a:t>
          </a:r>
          <a:r>
            <a:rPr lang="en-GB" sz="1200" b="1">
              <a:solidFill>
                <a:schemeClr val="dk1"/>
              </a:solidFill>
              <a:effectLst/>
              <a:latin typeface="Candara" panose="020E0502030303020204" pitchFamily="34" charset="0"/>
              <a:ea typeface="+mn-ea"/>
              <a:cs typeface="+mn-cs"/>
            </a:rPr>
            <a:t> </a:t>
          </a:r>
        </a:p>
        <a:p>
          <a:r>
            <a:rPr lang="en-GB" sz="1200" b="1">
              <a:solidFill>
                <a:schemeClr val="dk1"/>
              </a:solidFill>
              <a:effectLst/>
              <a:latin typeface="Candara" panose="020E0502030303020204" pitchFamily="34" charset="0"/>
              <a:ea typeface="+mn-ea"/>
              <a:cs typeface="+mn-cs"/>
            </a:rPr>
            <a:t>3. RST	Formerly</a:t>
          </a:r>
          <a:r>
            <a:rPr lang="en-GB" sz="1200" b="1" baseline="0">
              <a:solidFill>
                <a:schemeClr val="dk1"/>
              </a:solidFill>
              <a:effectLst/>
              <a:latin typeface="Candara" panose="020E0502030303020204" pitchFamily="34" charset="0"/>
              <a:ea typeface="+mn-ea"/>
              <a:cs typeface="+mn-cs"/>
            </a:rPr>
            <a:t> BECS</a:t>
          </a:r>
        </a:p>
        <a:p>
          <a:r>
            <a:rPr lang="en-GB" sz="1200" b="1" baseline="0">
              <a:solidFill>
                <a:schemeClr val="dk1"/>
              </a:solidFill>
              <a:effectLst/>
              <a:latin typeface="Candara" panose="020E0502030303020204" pitchFamily="34" charset="0"/>
              <a:ea typeface="+mn-ea"/>
              <a:cs typeface="+mn-cs"/>
            </a:rPr>
            <a:t>4. NST	Formerly PACMECS</a:t>
          </a:r>
        </a:p>
        <a:p>
          <a:r>
            <a:rPr lang="en-GB" sz="1200" b="1" baseline="0">
              <a:solidFill>
                <a:schemeClr val="dk1"/>
              </a:solidFill>
              <a:effectLst/>
              <a:latin typeface="Candara" panose="020E0502030303020204" pitchFamily="34" charset="0"/>
              <a:ea typeface="+mn-ea"/>
              <a:cs typeface="+mn-cs"/>
            </a:rPr>
            <a:t>5. CST	Formerly KRECS</a:t>
          </a:r>
        </a:p>
        <a:p>
          <a:r>
            <a:rPr lang="en-GB" sz="1200" b="1" baseline="0">
              <a:solidFill>
                <a:schemeClr val="dk1"/>
              </a:solidFill>
              <a:effectLst/>
              <a:latin typeface="Candara" panose="020E0502030303020204" pitchFamily="34" charset="0"/>
              <a:ea typeface="+mn-ea"/>
              <a:cs typeface="+mn-cs"/>
            </a:rPr>
            <a:t>6. Statistics reported here are subject to monthly revisions up to six months after original publication </a:t>
          </a:r>
          <a:endParaRPr lang="en-UG" sz="1200" b="1" baseline="0">
            <a:solidFill>
              <a:schemeClr val="dk1"/>
            </a:solidFill>
            <a:effectLst/>
            <a:latin typeface="Candara" panose="020E0502030303020204" pitchFamily="34" charset="0"/>
            <a:ea typeface="+mn-ea"/>
            <a:cs typeface="+mn-cs"/>
          </a:endParaRPr>
        </a:p>
      </xdr:txBody>
    </xdr:sp>
    <xdr:clientData/>
  </xdr:twoCellAnchor>
  <xdr:twoCellAnchor>
    <xdr:from>
      <xdr:col>0</xdr:col>
      <xdr:colOff>107950</xdr:colOff>
      <xdr:row>2</xdr:row>
      <xdr:rowOff>0</xdr:rowOff>
    </xdr:from>
    <xdr:to>
      <xdr:col>0</xdr:col>
      <xdr:colOff>1187450</xdr:colOff>
      <xdr:row>3</xdr:row>
      <xdr:rowOff>552450</xdr:rowOff>
    </xdr:to>
    <xdr:sp macro="" textlink="">
      <xdr:nvSpPr>
        <xdr:cNvPr id="3" name="TextBox 2">
          <a:extLst>
            <a:ext uri="{FF2B5EF4-FFF2-40B4-BE49-F238E27FC236}">
              <a16:creationId xmlns:a16="http://schemas.microsoft.com/office/drawing/2014/main" id="{37AA1CDF-C2B9-4E94-A0E8-4BDC061B4970}"/>
            </a:ext>
          </a:extLst>
        </xdr:cNvPr>
        <xdr:cNvSpPr txBox="1"/>
      </xdr:nvSpPr>
      <xdr:spPr>
        <a:xfrm>
          <a:off x="107950" y="352425"/>
          <a:ext cx="1060450" cy="752475"/>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latin typeface="Candara" panose="020E0502030303020204" pitchFamily="34" charset="0"/>
            </a:rPr>
            <a:t>See Explanatory notes at the bottom of the worksheet</a:t>
          </a:r>
          <a:endParaRPr lang="en-UG" sz="1000" b="1">
            <a:latin typeface="Candara" panose="020E0502030303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54\Account\KAKUMIRO-%20KIBAALE\Kitakule%20&amp;%20Semitala%20MD%20in%20put\revised%20%20kakumiro-kibaale%20Ver%203.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SI%20Databases\Minigrid%20Databas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ESI%20Databases\Linkage%20to%20major%20ERA%20files.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Distribution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ESI%20Databases\May%202018\Latest\Distribution_Sourcefiles%2017.05.2019%20Macros.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m.mbaziira/Documents/ESI_Database_09_2019-DESKTOP-7GOBKDM%2006.07.2021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ESI%20Databases\May%202018\Latest\Distribution%20Database%2020.06.20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IPSGeneral\AKDNdatabase\2005\Monthly\10%202005\Kenya%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Documents%20and%20Settings\christine\Local%20Settings\Temporary%20Internet%20Files\OLK76\Documents%20and%20Settings\christine\Local%20Settings\Temporary%20Internet%20Files\OLK76\Wind%20Model_KENYA_001_Asja_m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ESI%20Databases\May%202018\Latest\Generation%20Database%20V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ocuments%20and%20Settings\christine\Local%20Settings\Temporary%20Internet%20Files\OLK76\Clients\Nestle%20Ghana\Projects\Nestle%20Ghana%20valuation\Work%20Products\Financial%20model_Bouillon(V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254\Account\local%20disk%20F\PM%2065\REA%20DOCUMENT\Kakumiro%20Kagadi\Kitakule%20input\revised%20%20kakumiro-kibaale%20Ver%203.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ments%20and%20Settings\christine\Local%20Settings\Temporary%20Internet%20Files\OLK76\Clients\Nestle%20Ghana\Projects\Nestle%20Ghana%20valuation\Work%20Products\Financial%20model_Bouillon(V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BUDGET\2017\KIS%20Operating%20Budget%202017%20v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mbaziira.ERA/Desktop/DC/Working%20Documents/Online%20Files/ESI_Database_09_2019-DESKTOP-7GOBKDM%2016.04.2022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naabasa/AppData/Local/Microsoft/Windows/INetCache/Content.Outlook/ZZMRZ19V/DistributionStatistics_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5.0.100\Strategy\Users\Dell\Downloads\Eudora\attach\February%20FS%202008.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ference"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ESI%20Databases\March%202020\Distribution%20Database%20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c300\_accounting\2008%20FY\Epfr\Financial%20Statements\June%20FS%20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PSGeneral\AKDNdatabase\2005\Monthly\10%202005\Kenya%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s"/>
      <sheetName val="RevenuesandCosts"/>
      <sheetName val="Assumptions"/>
      <sheetName val="meters cost cip Kpla"/>
      <sheetName val="Sheet3"/>
      <sheetName val="No pole 1-phase"/>
      <sheetName val="No pole 3-phase"/>
      <sheetName val="1 pole 1-phase "/>
      <sheetName val="One pole incl stay assembly"/>
      <sheetName val="One pole 3P &amp; stay FERDSULT "/>
      <sheetName val="1 pole 3-phase"/>
      <sheetName val="MubendeHoimaMarket"/>
      <sheetName val="Services 1&amp;3Phase"/>
      <sheetName val="Summary"/>
      <sheetName val="Conductors 25 to 50mm2 ACSR"/>
      <sheetName val="35mms  4 c cable Lugazi Cable"/>
      <sheetName val="16mms  1 c cable Lugazi Cable"/>
      <sheetName val="Kagad  Hospital"/>
      <sheetName val="Kibale Admin Block"/>
      <sheetName val="Kibale Works depart"/>
      <sheetName val="Stambic  Bank Kibale"/>
      <sheetName val="URDT KAGADI"/>
      <sheetName val="Nyunwoha"/>
      <sheetName val="MTN KIBALE"/>
    </sheetNames>
    <sheetDataSet>
      <sheetData sheetId="0"/>
      <sheetData sheetId="1"/>
      <sheetData sheetId="2"/>
      <sheetData sheetId="3"/>
      <sheetData sheetId="4" refreshError="1"/>
      <sheetData sheetId="5"/>
      <sheetData sheetId="6" refreshError="1"/>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ales and purchases by utility"/>
      <sheetName val="Sales &amp; Purchases overall"/>
      <sheetName val="Customers"/>
      <sheetName val="Energy sales by customer"/>
      <sheetName val="Employees"/>
      <sheetName val="Performance by DISCOs"/>
      <sheetName val="Minigrid Distribution Factor"/>
      <sheetName val="Purchases by ToU"/>
      <sheetName val="O&amp;M"/>
      <sheetName val="Performance Indicators"/>
      <sheetName val="Targets"/>
      <sheetName val="Minigrids"/>
      <sheetName val="Sheet1"/>
    </sheetNames>
    <sheetDataSet>
      <sheetData sheetId="0">
        <row r="1">
          <cell r="C1">
            <v>2017</v>
          </cell>
        </row>
      </sheetData>
      <sheetData sheetId="1"/>
      <sheetData sheetId="2"/>
      <sheetData sheetId="3"/>
      <sheetData sheetId="4"/>
      <sheetData sheetId="5"/>
      <sheetData sheetId="6">
        <row r="30">
          <cell r="S30" t="str">
            <v>Bundibugyo Energy Cooperative Society (BECS)</v>
          </cell>
          <cell r="T30" t="str">
            <v>BECS</v>
          </cell>
        </row>
        <row r="31">
          <cell r="S31" t="str">
            <v>Central North Service Territory (CNST)</v>
          </cell>
          <cell r="T31" t="str">
            <v>UEDCL</v>
          </cell>
        </row>
        <row r="32">
          <cell r="S32" t="str">
            <v>Eastern Service Territory (EST)</v>
          </cell>
          <cell r="T32" t="str">
            <v>UEDCL</v>
          </cell>
        </row>
        <row r="33">
          <cell r="S33" t="str">
            <v>Kabalega Hydromax</v>
          </cell>
          <cell r="T33" t="str">
            <v>HYDROMAX</v>
          </cell>
        </row>
        <row r="34">
          <cell r="S34" t="str">
            <v>Kilembe Investment Limited</v>
          </cell>
          <cell r="T34" t="str">
            <v>KIL</v>
          </cell>
        </row>
        <row r="35">
          <cell r="S35" t="str">
            <v>Kyegegewa Rural Electricity Cooperation Society</v>
          </cell>
          <cell r="T35" t="str">
            <v>KRECS</v>
          </cell>
        </row>
        <row r="36">
          <cell r="S36" t="str">
            <v>Mid West Service Territory (MWST)</v>
          </cell>
          <cell r="T36" t="str">
            <v>UEDCL</v>
          </cell>
        </row>
        <row r="37">
          <cell r="S37" t="str">
            <v>North East Service Territory (NEST)</v>
          </cell>
          <cell r="T37" t="str">
            <v>UEDCL</v>
          </cell>
        </row>
        <row r="38">
          <cell r="S38" t="str">
            <v>North North West Service Territory (NNWST)</v>
          </cell>
          <cell r="T38" t="str">
            <v>UEDCL</v>
          </cell>
        </row>
        <row r="39">
          <cell r="S39" t="str">
            <v>North Western Service Territory (NWST)</v>
          </cell>
          <cell r="T39" t="str">
            <v>UEDCL</v>
          </cell>
        </row>
        <row r="40">
          <cell r="S40" t="str">
            <v>Pader Abim Community Multipurpose Electric Co-operative Society Limited</v>
          </cell>
          <cell r="T40" t="str">
            <v>PACMECS</v>
          </cell>
        </row>
        <row r="41">
          <cell r="S41" t="str">
            <v>Southern Service Territory (SST)</v>
          </cell>
          <cell r="T41" t="str">
            <v>UEDCL</v>
          </cell>
        </row>
        <row r="42">
          <cell r="S42" t="str">
            <v>Southern West Service Territory (SWST)</v>
          </cell>
          <cell r="T42" t="str">
            <v>UEDCL</v>
          </cell>
        </row>
        <row r="43">
          <cell r="S43" t="str">
            <v>UEDCL</v>
          </cell>
          <cell r="T43" t="str">
            <v>UEDCL</v>
          </cell>
        </row>
      </sheetData>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Generation data"/>
      <sheetName val="Generation Monthly records"/>
      <sheetName val="UETCL_core"/>
      <sheetName val="UETCL_Outages"/>
      <sheetName val="UETCL Energy sales"/>
      <sheetName val="UETCL Energy Purchases"/>
      <sheetName val="Off grid generations"/>
      <sheetName val="Distributions Monthly"/>
      <sheetName val="Sheet1"/>
      <sheetName val="Distributions"/>
      <sheetName val="Distribution QC Report"/>
      <sheetName val="Distribution QC_comparative"/>
      <sheetName val="Distribution Perf Report"/>
      <sheetName val="UMEME"/>
      <sheetName val="Info on plants"/>
      <sheetName val="Info"/>
      <sheetName val="Notes"/>
      <sheetName val="Generation Pivots"/>
      <sheetName val="Josh_Generation"/>
      <sheetName val="Contact No"/>
      <sheetName val="REFERENCE 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 val="Quarter"/>
      <sheetName val=""/>
      <sheetName val="Sheet3"/>
      <sheetName val="Sheet8"/>
      <sheetName val="Annual"/>
      <sheetName val="Street Lights"/>
      <sheetName val="Monthly Institution"/>
      <sheetName val="Summary"/>
      <sheetName val="UMEME Busoga"/>
      <sheetName val="BECS Q1 2017"/>
      <sheetName val="BECS Q1 2018"/>
      <sheetName val="BECS Q2 2017"/>
      <sheetName val="BECS Q2 2018"/>
      <sheetName val="BECS Q3 2017"/>
      <sheetName val="BECS Q3 2018"/>
      <sheetName val="BECS Q4 2017"/>
      <sheetName val="BECS Q4 2018"/>
      <sheetName val="CNST Q1 2017"/>
      <sheetName val="CNST Q1 2018"/>
      <sheetName val="CNST Q1 2019"/>
      <sheetName val="CNST Q2 2017"/>
      <sheetName val="CNST Q2 2018"/>
      <sheetName val="CNST Q2 2019"/>
      <sheetName val="CNST Q3 2017"/>
      <sheetName val="CNST Q3 2018"/>
      <sheetName val="CNST Q3 2019"/>
      <sheetName val="CNST Q4 2018"/>
      <sheetName val="CNST Q4 2019"/>
      <sheetName val="Dashboard"/>
      <sheetName val="EST Q1 2017"/>
      <sheetName val="EST Q1 2018"/>
      <sheetName val="EST Q1 2019"/>
      <sheetName val="EST Q2 2017"/>
      <sheetName val="EST Q2 2018"/>
      <sheetName val="EST Q2 2019"/>
      <sheetName val="EST Q3 2017"/>
      <sheetName val="EST Q3 2018"/>
      <sheetName val="EST Q3 2019"/>
      <sheetName val="EST Q4 2017"/>
      <sheetName val="EST Q4 2018"/>
      <sheetName val="EST Q4 2019"/>
      <sheetName val="Hydromax Q1 2017"/>
      <sheetName val="Hydromax Q1 2018"/>
      <sheetName val="Hydromax Q1 2019"/>
      <sheetName val="Hydromax Q2 2016"/>
      <sheetName val="Hydromax Q2 2017"/>
      <sheetName val="Hydromax Q2 2018"/>
      <sheetName val="Hydromax Q2 2019"/>
      <sheetName val="Hydromax Q3 2016"/>
      <sheetName val="Hydromax Q3 2017"/>
      <sheetName val="Hydromax Q3 2018"/>
      <sheetName val="Hydromax Q3 2019"/>
      <sheetName val="Hydromax Q4 2016"/>
      <sheetName val="Hydromax Q4 2017"/>
      <sheetName val="Hydromax Q4 2018"/>
      <sheetName val="Hydromax Q4 2019"/>
      <sheetName val="KIL Q1 2016"/>
      <sheetName val="KIL Q1 2017"/>
      <sheetName val="KIL Q1 2018"/>
      <sheetName val="KIL Q1 2019"/>
      <sheetName val="KIL Q2 2017"/>
      <sheetName val="KIL Q2 2018"/>
      <sheetName val="KIL Q2 2019"/>
      <sheetName val="KIL Q3 2017"/>
      <sheetName val="KIL Q3 2018"/>
      <sheetName val="KIL Q3 2019"/>
      <sheetName val="KIL Q4 2017"/>
      <sheetName val="KIL Q4 2018"/>
      <sheetName val="KIL Q4 2019"/>
      <sheetName val="KIS Q1 2018"/>
      <sheetName val="KIS Q1 2019"/>
      <sheetName val="KIS Q2 2018"/>
      <sheetName val="KIS Q2 2019"/>
      <sheetName val="KIS Q3 2018"/>
      <sheetName val="KIS Q3 2019"/>
      <sheetName val="KIS Q4 2018"/>
      <sheetName val="KIS Q4 2019"/>
      <sheetName val="KRECS Q1 2017"/>
      <sheetName val="KRECS Q1 2018"/>
      <sheetName val="KRECS Q1 2019"/>
      <sheetName val="KRECS Q2 2017"/>
      <sheetName val="KRECS Q2 2018"/>
      <sheetName val="KRECS Q2 2019"/>
      <sheetName val="KRECS Q3 2017"/>
      <sheetName val="KRECS Q3 2018"/>
      <sheetName val="KRECS Q3 2019"/>
      <sheetName val="KRECS Q4 2017"/>
      <sheetName val="KRECS Q4 2018"/>
      <sheetName val="KRECS Q4 2019"/>
      <sheetName val="MWST Q1 2017"/>
      <sheetName val="MWST Q1 2018"/>
      <sheetName val="MWST Q1 2019"/>
      <sheetName val="MWST Q2 2017"/>
      <sheetName val="MWST Q2 2018"/>
      <sheetName val="MWST Q2 2019"/>
      <sheetName val="MWST Q3 2017"/>
      <sheetName val="MWST Q3 2018"/>
      <sheetName val="MWST Q3 2019"/>
      <sheetName val="MWST Q4 2017"/>
      <sheetName val="MWST Q4 2018"/>
      <sheetName val="MWST Q4 2019"/>
      <sheetName val="NEST Q1 2017"/>
      <sheetName val="NEST Q1 2018"/>
      <sheetName val="NEST Q1 2019"/>
      <sheetName val="NEST Q2 2017"/>
      <sheetName val="NEST Q2 2018"/>
      <sheetName val="NEST Q2 2019"/>
      <sheetName val="NEST Q3 2017"/>
      <sheetName val="NEST Q3 2018"/>
      <sheetName val="NEST Q3 2019"/>
      <sheetName val="NEST Q4 2017"/>
      <sheetName val="NEST Q4 2018"/>
      <sheetName val="NEST Q4 2019"/>
      <sheetName val="NNWST Q1 2017"/>
      <sheetName val="NNWST Q1 2018"/>
      <sheetName val="NNWST Q1 2019"/>
      <sheetName val="NNWST Q2 2017"/>
      <sheetName val="NNWST Q2 2018"/>
      <sheetName val="NNWST Q2 2019"/>
      <sheetName val="NNWST Q3 2017"/>
      <sheetName val="NNWST Q3 2018"/>
      <sheetName val="NNWST Q3 2019"/>
      <sheetName val="NNWST Q4 2017"/>
      <sheetName val="NNWST Q4 2018"/>
      <sheetName val="NNWST Q4 2019"/>
      <sheetName val="NWST Q1 2018"/>
      <sheetName val="NWST Q1 2019"/>
      <sheetName val="NWST Q2 2017"/>
      <sheetName val="NWST Q2 2018"/>
      <sheetName val="NWST Q2 2019"/>
      <sheetName val="NWST Q3 2017"/>
      <sheetName val="NWST Q3 2018"/>
      <sheetName val="NWST Q3 2019"/>
      <sheetName val="NWST Q4 2017"/>
      <sheetName val="NWST Q4 2018"/>
      <sheetName val="NWST Q4 2019"/>
      <sheetName val="PACMECS Q1 2017"/>
      <sheetName val="PACMECS Q1 2018"/>
      <sheetName val="PACMECS Q1 2019"/>
      <sheetName val="PACMECS Q2 2017"/>
      <sheetName val="PACMECS Q2 2018"/>
      <sheetName val="PACMECS Q2 2019"/>
      <sheetName val="PACMECS Q3 2017"/>
      <sheetName val="PACMECS Q3 2018"/>
      <sheetName val="PACMECS Q3 2019"/>
      <sheetName val="PACMECS Q4 2017"/>
      <sheetName val="PACMECS Q4 2018"/>
      <sheetName val="Sheet5"/>
      <sheetName val="PACMECS Q4 2019"/>
      <sheetName val="SST Q1 2018"/>
      <sheetName val="SST Q1 2019"/>
      <sheetName val="SST Q2 2017"/>
      <sheetName val="SST Q2 2018"/>
      <sheetName val="SST Q2 2019"/>
      <sheetName val="SST Q3 2017"/>
      <sheetName val="SST Q3 2018"/>
      <sheetName val="SST Q3 2019"/>
      <sheetName val="SST Q4 2017"/>
      <sheetName val="SST Q4 2018"/>
      <sheetName val="SST Q4 2019"/>
      <sheetName val="SWST Q1 2018"/>
      <sheetName val="SWST Q1 2019"/>
      <sheetName val="SWST Q2 2017"/>
      <sheetName val="SWST Q2 2018"/>
      <sheetName val="SWST Q2 2019"/>
      <sheetName val="SWST Q3 2017"/>
      <sheetName val="SWST Q3 2018"/>
      <sheetName val="SWST Q3 2019"/>
      <sheetName val="SWST Q4 2017"/>
      <sheetName val="SWST Q4 2018"/>
      <sheetName val="SWST Q4 2019"/>
      <sheetName val="umeme "/>
      <sheetName val="UMEME Q1 2007"/>
      <sheetName val="UMEME Q2 2007"/>
      <sheetName val="UMEME Q3 2007"/>
      <sheetName val="UMEME Q4 2007"/>
      <sheetName val="UMEME Q1 2008"/>
      <sheetName val="UMEME Q2 2008"/>
      <sheetName val="UMEME Q3 2008"/>
      <sheetName val="UMEME Q4 2008"/>
      <sheetName val="UMEME Q1 2009"/>
      <sheetName val="UMEME Q2 2009"/>
      <sheetName val="UMEME Q3 2009"/>
      <sheetName val="UMEME Q4 2009"/>
      <sheetName val="UMEME Q1 2010"/>
      <sheetName val="UMEME Q2 2010"/>
      <sheetName val="UMEME Q3 2010"/>
      <sheetName val="UMEME Q4 2010"/>
      <sheetName val="UMEME Q1 2011"/>
      <sheetName val="UMEME Q2 2011"/>
      <sheetName val="UMEME Q3 2011"/>
      <sheetName val="UMEME Q4 2011"/>
      <sheetName val="UMEME Q1 2012"/>
      <sheetName val="UMEME Q1 2013"/>
      <sheetName val="UMEME Q1 2014"/>
      <sheetName val="UMEME Q1 2015"/>
      <sheetName val="UMEME Q1 2016"/>
      <sheetName val="UMEME Q1 2017"/>
      <sheetName val="UMEME Q1 2018"/>
      <sheetName val="UMEME Q1 2019"/>
      <sheetName val="UMEME Q2 2012"/>
      <sheetName val="UMEME Q2 2013"/>
      <sheetName val="UMEME Q2 2014"/>
      <sheetName val="UMEME Q2 2015"/>
      <sheetName val="UMEME Q2 2016"/>
      <sheetName val="UMEME Q2 2017"/>
      <sheetName val="UMEME Q2 2018"/>
      <sheetName val="UMEME Q2 2019"/>
      <sheetName val="UMEME Q3 2019"/>
      <sheetName val="UMEME Q3 2012"/>
      <sheetName val="UMEME Q3 2013"/>
      <sheetName val="UMEME Q3 2014"/>
      <sheetName val="UMEME Q3 2015"/>
      <sheetName val="UMEME Q3 2016"/>
      <sheetName val="UMEME Q3 2017"/>
      <sheetName val="UMEME Q3 2018"/>
      <sheetName val="UMEME Q4 2012"/>
      <sheetName val="UMEME Q4 2013"/>
      <sheetName val="UMEME Q4 2014"/>
      <sheetName val="UMEME Q4 2015"/>
      <sheetName val="UMEME Q4 2016"/>
      <sheetName val="UMEME Q4 2017"/>
      <sheetName val="UMEME Q4 2018"/>
      <sheetName val="UMEME Q4 2019"/>
      <sheetName val="WENRECO Q1 2018"/>
      <sheetName val="WENRECO Q1 2019"/>
      <sheetName val="WENRECO Q2 2018"/>
      <sheetName val="WENRECO Q2 2019"/>
      <sheetName val="WENRECO Q4 2018"/>
      <sheetName val="WENRECO Q3 2019"/>
      <sheetName val="WENRECO Q4 2019"/>
      <sheetName val="Sheet1"/>
    </sheetNames>
    <sheetDataSet>
      <sheetData sheetId="0">
        <row r="1">
          <cell r="A1" t="str">
            <v>Year</v>
          </cell>
        </row>
        <row r="23">
          <cell r="B23" t="str">
            <v>Energy Purchased</v>
          </cell>
          <cell r="C23" t="str">
            <v>Energy sold</v>
          </cell>
          <cell r="D23" t="str">
            <v>Domestic</v>
          </cell>
          <cell r="E23" t="str">
            <v>Commercial</v>
          </cell>
          <cell r="F23" t="str">
            <v>Medium Industrial</v>
          </cell>
          <cell r="G23" t="str">
            <v>Large Industrial</v>
          </cell>
          <cell r="H23" t="str">
            <v>Extra Large</v>
          </cell>
          <cell r="I23" t="str">
            <v>Street Lights</v>
          </cell>
          <cell r="J23" t="str">
            <v>Staff</v>
          </cell>
          <cell r="K23" t="str">
            <v>Domestic customers</v>
          </cell>
          <cell r="L23" t="str">
            <v>Commercial</v>
          </cell>
          <cell r="M23" t="str">
            <v>Industrial</v>
          </cell>
          <cell r="N23" t="str">
            <v>Large Industrial</v>
          </cell>
          <cell r="O23" t="str">
            <v>Extra Large</v>
          </cell>
          <cell r="P23" t="str">
            <v>Street Lights</v>
          </cell>
          <cell r="Q23" t="str">
            <v>Street lights</v>
          </cell>
          <cell r="R23" t="str">
            <v>Meters</v>
          </cell>
          <cell r="S23" t="str">
            <v>LV</v>
          </cell>
          <cell r="T23" t="str">
            <v>11 kV</v>
          </cell>
          <cell r="U23" t="str">
            <v>33 kV</v>
          </cell>
          <cell r="V23" t="str">
            <v>Street lights</v>
          </cell>
          <cell r="W23" t="str">
            <v>Meters</v>
          </cell>
          <cell r="X23" t="str">
            <v>LV</v>
          </cell>
          <cell r="Y23" t="str">
            <v>11 kV</v>
          </cell>
          <cell r="Z23" t="str">
            <v>33 kV</v>
          </cell>
          <cell r="AA23" t="str">
            <v>25 kVA</v>
          </cell>
          <cell r="AB23" t="str">
            <v>50 kVA</v>
          </cell>
          <cell r="AC23" t="str">
            <v>100 kVA</v>
          </cell>
          <cell r="AD23" t="str">
            <v>200 kVA</v>
          </cell>
          <cell r="AE23" t="str">
            <v>250kVA</v>
          </cell>
          <cell r="AF23" t="str">
            <v>315kVA</v>
          </cell>
          <cell r="AG23" t="str">
            <v>Above 315 kVA</v>
          </cell>
          <cell r="AH23" t="str">
            <v>25 kVA</v>
          </cell>
          <cell r="AI23" t="str">
            <v>50 kVA</v>
          </cell>
          <cell r="AJ23" t="str">
            <v>100 kVA</v>
          </cell>
          <cell r="AK23" t="str">
            <v>200 kVA</v>
          </cell>
          <cell r="AL23" t="str">
            <v>250kVA</v>
          </cell>
          <cell r="AM23" t="str">
            <v>315kVA</v>
          </cell>
          <cell r="AN23" t="str">
            <v>Above 315 kVA</v>
          </cell>
          <cell r="AO23" t="str">
            <v>&lt;25KVA</v>
          </cell>
          <cell r="AP23" t="str">
            <v>&lt;25KVA</v>
          </cell>
          <cell r="AQ23" t="str">
            <v>63KVA/80KVA</v>
          </cell>
          <cell r="AR23" t="str">
            <v>63KVA/80KVA</v>
          </cell>
          <cell r="AS23" t="str">
            <v>150KVA/160KVA</v>
          </cell>
          <cell r="AT23" t="str">
            <v>150KVA/160KVA</v>
          </cell>
          <cell r="AU23" t="str">
            <v>300KVA</v>
          </cell>
          <cell r="AV23" t="str">
            <v>300KVA</v>
          </cell>
          <cell r="AW23" t="str">
            <v>Staff costs/ management fee</v>
          </cell>
          <cell r="AX23" t="str">
            <v>Repairs and maintenance</v>
          </cell>
          <cell r="AY23" t="str">
            <v>Transport &amp; vehicles</v>
          </cell>
          <cell r="AZ23" t="str">
            <v>Administrative Expenses</v>
          </cell>
          <cell r="BA23" t="str">
            <v>Regulatory &amp; Other costs</v>
          </cell>
          <cell r="BB23" t="str">
            <v>Total Operating costs</v>
          </cell>
          <cell r="BC23" t="str">
            <v>Permanent staff</v>
          </cell>
          <cell r="BD23" t="str">
            <v>Contract staff</v>
          </cell>
          <cell r="BE23" t="str">
            <v xml:space="preserve">Casual labourers </v>
          </cell>
          <cell r="BF23" t="str">
            <v>Expatriate</v>
          </cell>
          <cell r="BG23" t="str">
            <v>National</v>
          </cell>
          <cell r="BH23" t="str">
            <v>Cost of purchases</v>
          </cell>
          <cell r="BI23" t="str">
            <v>400kVA</v>
          </cell>
          <cell r="BJ23" t="str">
            <v>500kVA</v>
          </cell>
          <cell r="BK23" t="str">
            <v>600kVA</v>
          </cell>
          <cell r="BL23" t="str">
            <v>630kVA</v>
          </cell>
          <cell r="BM23" t="str">
            <v>750kVA</v>
          </cell>
          <cell r="BN23" t="str">
            <v>800kVA</v>
          </cell>
          <cell r="BO23" t="str">
            <v>1000kVA</v>
          </cell>
          <cell r="BP23" t="str">
            <v>1250kVA</v>
          </cell>
          <cell r="BQ23" t="str">
            <v>1500kVA</v>
          </cell>
          <cell r="BR23" t="str">
            <v>400kVA</v>
          </cell>
          <cell r="BS23" t="str">
            <v>500kVA</v>
          </cell>
          <cell r="BT23" t="str">
            <v>600kVA</v>
          </cell>
          <cell r="BU23" t="str">
            <v>630kVA</v>
          </cell>
          <cell r="BV23" t="str">
            <v>750kVA</v>
          </cell>
          <cell r="BW23" t="str">
            <v>800kVA</v>
          </cell>
          <cell r="BX23" t="str">
            <v>1000kVA</v>
          </cell>
          <cell r="BY23" t="str">
            <v>1250kVA</v>
          </cell>
          <cell r="BZ23" t="str">
            <v>1500kVA</v>
          </cell>
          <cell r="CA23" t="str">
            <v xml:space="preserve">Service Fee/Fixed Monthly Charge </v>
          </cell>
          <cell r="CB23" t="str">
            <v>Reconnection fees</v>
          </cell>
          <cell r="CC23" t="str">
            <v>Meter/transformer test fees</v>
          </cell>
          <cell r="CD23" t="str">
            <v>Fines/Penalties</v>
          </cell>
          <cell r="CE23" t="str">
            <v>Service Fee</v>
          </cell>
          <cell r="CF23" t="str">
            <v>Inspection fee</v>
          </cell>
          <cell r="CG23" t="str">
            <v>Capital contributions</v>
          </cell>
          <cell r="CH23" t="str">
            <v xml:space="preserve">      Meter connection fee</v>
          </cell>
          <cell r="CI23" t="str">
            <v xml:space="preserve">      Line extensions</v>
          </cell>
          <cell r="CJ23" t="str">
            <v>Others (specify below)</v>
          </cell>
          <cell r="CK23" t="str">
            <v>Wiring Certificate Fees</v>
          </cell>
        </row>
        <row r="24">
          <cell r="A24" t="str">
            <v>CNST</v>
          </cell>
          <cell r="B24" t="str">
            <v>E60:G60</v>
          </cell>
          <cell r="C24" t="str">
            <v>E7:G7</v>
          </cell>
          <cell r="D24" t="str">
            <v>D19:F19</v>
          </cell>
          <cell r="E24" t="str">
            <v>D20:F20</v>
          </cell>
          <cell r="F24" t="str">
            <v>D21:F21</v>
          </cell>
          <cell r="G24" t="str">
            <v>D22:F22</v>
          </cell>
          <cell r="J24" t="str">
            <v>D107</v>
          </cell>
          <cell r="K24" t="str">
            <v>P120</v>
          </cell>
          <cell r="L24" t="str">
            <v>Q120</v>
          </cell>
          <cell r="M24" t="str">
            <v>R120</v>
          </cell>
          <cell r="N24" t="str">
            <v>S120</v>
          </cell>
          <cell r="O24" t="str">
            <v>T120</v>
          </cell>
          <cell r="P24" t="str">
            <v>U120</v>
          </cell>
          <cell r="Q24" t="str">
            <v>G158</v>
          </cell>
          <cell r="R24" t="str">
            <v>G159</v>
          </cell>
          <cell r="S24" t="str">
            <v>G160</v>
          </cell>
          <cell r="T24" t="str">
            <v>G161</v>
          </cell>
          <cell r="U24" t="str">
            <v>G162</v>
          </cell>
          <cell r="AA24" t="str">
            <v>G168</v>
          </cell>
          <cell r="AB24" t="str">
            <v>G169</v>
          </cell>
          <cell r="AC24" t="str">
            <v>G170</v>
          </cell>
          <cell r="AD24" t="str">
            <v>G171</v>
          </cell>
          <cell r="AE24" t="str">
            <v>G172</v>
          </cell>
          <cell r="AF24" t="str">
            <v>G173</v>
          </cell>
          <cell r="AG24" t="str">
            <v>G174</v>
          </cell>
          <cell r="AW24" t="str">
            <v>D74:F74</v>
          </cell>
          <cell r="AX24" t="str">
            <v>D75:F75</v>
          </cell>
          <cell r="AY24" t="str">
            <v>D76:F76</v>
          </cell>
          <cell r="AZ24" t="str">
            <v>D77:F77</v>
          </cell>
          <cell r="BA24" t="str">
            <v>D78:F78</v>
          </cell>
          <cell r="BB24" t="str">
            <v>D79:F79</v>
          </cell>
          <cell r="BC24" t="str">
            <v>D104</v>
          </cell>
          <cell r="BD24" t="str">
            <v>D105</v>
          </cell>
          <cell r="BE24" t="str">
            <v>D106</v>
          </cell>
          <cell r="BH24" t="str">
            <v>E64:G64</v>
          </cell>
          <cell r="CA24" t="str">
            <v>D35:F35</v>
          </cell>
          <cell r="CB24" t="str">
            <v>D36:F36</v>
          </cell>
          <cell r="CC24" t="str">
            <v>D37:F37</v>
          </cell>
          <cell r="CD24" t="str">
            <v>D38:F38</v>
          </cell>
          <cell r="CE24" t="str">
            <v>D39:F39</v>
          </cell>
          <cell r="CF24" t="str">
            <v>D40:F40</v>
          </cell>
          <cell r="CG24" t="str">
            <v>D41:F41</v>
          </cell>
          <cell r="CH24" t="str">
            <v>D42:F42</v>
          </cell>
          <cell r="CI24" t="str">
            <v>D43:F43</v>
          </cell>
          <cell r="CJ24" t="str">
            <v>D44:F44</v>
          </cell>
          <cell r="CK24" t="str">
            <v>D45:F45</v>
          </cell>
        </row>
        <row r="25">
          <cell r="A25" t="str">
            <v>EST</v>
          </cell>
          <cell r="B25" t="str">
            <v>E60:G60</v>
          </cell>
          <cell r="C25" t="str">
            <v>E7:G7</v>
          </cell>
          <cell r="D25" t="str">
            <v>D19:F19</v>
          </cell>
          <cell r="E25" t="str">
            <v>D20:F20</v>
          </cell>
          <cell r="F25" t="str">
            <v>D21:F21</v>
          </cell>
          <cell r="G25" t="str">
            <v>D22:F22</v>
          </cell>
          <cell r="J25" t="str">
            <v>D107</v>
          </cell>
          <cell r="K25" t="str">
            <v>P120</v>
          </cell>
          <cell r="L25" t="str">
            <v>Q120</v>
          </cell>
          <cell r="M25" t="str">
            <v>R120</v>
          </cell>
          <cell r="N25" t="str">
            <v>S120</v>
          </cell>
          <cell r="O25" t="str">
            <v>T120</v>
          </cell>
          <cell r="P25" t="str">
            <v>U120</v>
          </cell>
          <cell r="Q25" t="str">
            <v>G158</v>
          </cell>
          <cell r="R25" t="str">
            <v>G159</v>
          </cell>
          <cell r="S25" t="str">
            <v>G160</v>
          </cell>
          <cell r="T25" t="str">
            <v>G161</v>
          </cell>
          <cell r="U25" t="str">
            <v>G162</v>
          </cell>
          <cell r="AA25" t="str">
            <v>G168</v>
          </cell>
          <cell r="AB25" t="str">
            <v>G169</v>
          </cell>
          <cell r="AC25" t="str">
            <v>G170</v>
          </cell>
          <cell r="AD25" t="str">
            <v>G171</v>
          </cell>
          <cell r="AE25" t="str">
            <v>G172</v>
          </cell>
          <cell r="AF25" t="str">
            <v>G173</v>
          </cell>
          <cell r="AG25" t="str">
            <v>G174</v>
          </cell>
          <cell r="AW25" t="str">
            <v>D74:F74</v>
          </cell>
          <cell r="AX25" t="str">
            <v>D75:F75</v>
          </cell>
          <cell r="AY25" t="str">
            <v>D76:F76</v>
          </cell>
          <cell r="AZ25" t="str">
            <v>D77:F77</v>
          </cell>
          <cell r="BA25" t="str">
            <v>D78:F78</v>
          </cell>
          <cell r="BB25" t="str">
            <v>D79:F79</v>
          </cell>
          <cell r="BC25" t="str">
            <v>D104</v>
          </cell>
          <cell r="BD25" t="str">
            <v>D105</v>
          </cell>
          <cell r="BE25" t="str">
            <v>D106</v>
          </cell>
          <cell r="BH25" t="str">
            <v>E64:G64</v>
          </cell>
          <cell r="CA25" t="str">
            <v>D35:F35</v>
          </cell>
          <cell r="CB25" t="str">
            <v>D36:F36</v>
          </cell>
          <cell r="CC25" t="str">
            <v>D37:F37</v>
          </cell>
          <cell r="CD25" t="str">
            <v>D38:F38</v>
          </cell>
          <cell r="CE25" t="str">
            <v>D39:F39</v>
          </cell>
          <cell r="CF25" t="str">
            <v>D40:F40</v>
          </cell>
          <cell r="CG25" t="str">
            <v>D41:F41</v>
          </cell>
          <cell r="CH25" t="str">
            <v>D42:F42</v>
          </cell>
          <cell r="CI25" t="str">
            <v>D43:F43</v>
          </cell>
          <cell r="CJ25" t="str">
            <v>D44:F44</v>
          </cell>
          <cell r="CK25" t="str">
            <v>D45:F45</v>
          </cell>
        </row>
        <row r="26">
          <cell r="A26" t="str">
            <v>MWST</v>
          </cell>
          <cell r="B26" t="str">
            <v>E60:G60</v>
          </cell>
          <cell r="C26" t="str">
            <v>E7:G7</v>
          </cell>
          <cell r="D26" t="str">
            <v>D19:F19</v>
          </cell>
          <cell r="E26" t="str">
            <v>D20:F20</v>
          </cell>
          <cell r="F26" t="str">
            <v>D21:F21</v>
          </cell>
          <cell r="G26" t="str">
            <v>D22:F22</v>
          </cell>
          <cell r="J26" t="str">
            <v>D107</v>
          </cell>
          <cell r="K26" t="str">
            <v>P120</v>
          </cell>
          <cell r="L26" t="str">
            <v>Q120</v>
          </cell>
          <cell r="M26" t="str">
            <v>R120</v>
          </cell>
          <cell r="N26" t="str">
            <v>S120</v>
          </cell>
          <cell r="O26" t="str">
            <v>T120</v>
          </cell>
          <cell r="P26" t="str">
            <v>U120</v>
          </cell>
          <cell r="Q26" t="str">
            <v>G158</v>
          </cell>
          <cell r="R26" t="str">
            <v>G159</v>
          </cell>
          <cell r="S26" t="str">
            <v>G160</v>
          </cell>
          <cell r="T26" t="str">
            <v>G161</v>
          </cell>
          <cell r="U26" t="str">
            <v>G162</v>
          </cell>
          <cell r="AA26" t="str">
            <v>G168</v>
          </cell>
          <cell r="AB26" t="str">
            <v>G169</v>
          </cell>
          <cell r="AC26" t="str">
            <v>G170</v>
          </cell>
          <cell r="AD26" t="str">
            <v>G171</v>
          </cell>
          <cell r="AE26" t="str">
            <v>G172</v>
          </cell>
          <cell r="AF26" t="str">
            <v>G173</v>
          </cell>
          <cell r="AG26" t="str">
            <v>G174</v>
          </cell>
          <cell r="AW26" t="str">
            <v>D74:F74</v>
          </cell>
          <cell r="AX26" t="str">
            <v>D75:F75</v>
          </cell>
          <cell r="AY26" t="str">
            <v>D76:F76</v>
          </cell>
          <cell r="AZ26" t="str">
            <v>D77:F77</v>
          </cell>
          <cell r="BA26" t="str">
            <v>D78:F78</v>
          </cell>
          <cell r="BB26" t="str">
            <v>D79:F79</v>
          </cell>
          <cell r="BC26" t="str">
            <v>D104</v>
          </cell>
          <cell r="BD26" t="str">
            <v>D105</v>
          </cell>
          <cell r="BE26" t="str">
            <v>D106</v>
          </cell>
          <cell r="BH26" t="str">
            <v>E64:G64</v>
          </cell>
          <cell r="CA26" t="str">
            <v>D35:F35</v>
          </cell>
          <cell r="CB26" t="str">
            <v>D36:F36</v>
          </cell>
          <cell r="CC26" t="str">
            <v>D37:F37</v>
          </cell>
          <cell r="CD26" t="str">
            <v>D38:F38</v>
          </cell>
          <cell r="CE26" t="str">
            <v>D39:F39</v>
          </cell>
          <cell r="CF26" t="str">
            <v>D40:F40</v>
          </cell>
          <cell r="CG26" t="str">
            <v>D41:F41</v>
          </cell>
          <cell r="CH26" t="str">
            <v>D42:F42</v>
          </cell>
          <cell r="CI26" t="str">
            <v>D43:F43</v>
          </cell>
          <cell r="CJ26" t="str">
            <v>D44:F44</v>
          </cell>
          <cell r="CK26" t="str">
            <v>D45:F45</v>
          </cell>
        </row>
        <row r="27">
          <cell r="A27" t="str">
            <v>NEST</v>
          </cell>
          <cell r="B27" t="str">
            <v>E60:G60</v>
          </cell>
          <cell r="C27" t="str">
            <v>E7:G7</v>
          </cell>
          <cell r="D27" t="str">
            <v>D19:F19</v>
          </cell>
          <cell r="E27" t="str">
            <v>D20:F20</v>
          </cell>
          <cell r="F27" t="str">
            <v>D21:F21</v>
          </cell>
          <cell r="G27" t="str">
            <v>D22:F22</v>
          </cell>
          <cell r="J27" t="str">
            <v>D107</v>
          </cell>
          <cell r="K27" t="str">
            <v>P120</v>
          </cell>
          <cell r="L27" t="str">
            <v>Q120</v>
          </cell>
          <cell r="M27" t="str">
            <v>R120</v>
          </cell>
          <cell r="N27" t="str">
            <v>S120</v>
          </cell>
          <cell r="O27" t="str">
            <v>T120</v>
          </cell>
          <cell r="P27" t="str">
            <v>U120</v>
          </cell>
          <cell r="Q27" t="str">
            <v>G158</v>
          </cell>
          <cell r="R27" t="str">
            <v>G159</v>
          </cell>
          <cell r="S27" t="str">
            <v>G160</v>
          </cell>
          <cell r="T27" t="str">
            <v>G161</v>
          </cell>
          <cell r="U27" t="str">
            <v>G162</v>
          </cell>
          <cell r="AA27" t="str">
            <v>G168</v>
          </cell>
          <cell r="AB27" t="str">
            <v>G169</v>
          </cell>
          <cell r="AC27" t="str">
            <v>G170</v>
          </cell>
          <cell r="AD27" t="str">
            <v>G171</v>
          </cell>
          <cell r="AE27" t="str">
            <v>G172</v>
          </cell>
          <cell r="AF27" t="str">
            <v>G173</v>
          </cell>
          <cell r="AG27" t="str">
            <v>G174</v>
          </cell>
          <cell r="AW27" t="str">
            <v>D74:F74</v>
          </cell>
          <cell r="AX27" t="str">
            <v>D75:F75</v>
          </cell>
          <cell r="AY27" t="str">
            <v>D76:F76</v>
          </cell>
          <cell r="AZ27" t="str">
            <v>D77:F77</v>
          </cell>
          <cell r="BA27" t="str">
            <v>D78:F79</v>
          </cell>
          <cell r="BB27" t="str">
            <v>D74:F79</v>
          </cell>
          <cell r="BC27" t="str">
            <v>D104</v>
          </cell>
          <cell r="BD27" t="str">
            <v>D105</v>
          </cell>
          <cell r="BE27" t="str">
            <v>D106</v>
          </cell>
          <cell r="BH27" t="str">
            <v>E64:G64</v>
          </cell>
          <cell r="CA27" t="str">
            <v>D35:F35</v>
          </cell>
          <cell r="CB27" t="str">
            <v>D36:F36</v>
          </cell>
          <cell r="CC27" t="str">
            <v>D37:F37</v>
          </cell>
          <cell r="CD27" t="str">
            <v>D38:F38</v>
          </cell>
          <cell r="CE27" t="str">
            <v>D39:F39</v>
          </cell>
          <cell r="CF27" t="str">
            <v>D40:F40</v>
          </cell>
          <cell r="CG27" t="str">
            <v>D41:F41</v>
          </cell>
          <cell r="CH27" t="str">
            <v>D42:F42</v>
          </cell>
          <cell r="CI27" t="str">
            <v>D43:F43</v>
          </cell>
          <cell r="CJ27" t="str">
            <v>D44:F44</v>
          </cell>
          <cell r="CK27" t="str">
            <v>D45:F45</v>
          </cell>
        </row>
        <row r="28">
          <cell r="A28" t="str">
            <v>NNWST</v>
          </cell>
          <cell r="B28" t="str">
            <v>E60:G60</v>
          </cell>
          <cell r="C28" t="str">
            <v>E7:G7</v>
          </cell>
          <cell r="D28" t="str">
            <v>D19:F19</v>
          </cell>
          <cell r="E28" t="str">
            <v>D20:F20</v>
          </cell>
          <cell r="F28" t="str">
            <v>D21:F21</v>
          </cell>
          <cell r="G28" t="str">
            <v>D22:F22</v>
          </cell>
          <cell r="J28" t="str">
            <v>D107</v>
          </cell>
          <cell r="K28" t="str">
            <v>P120</v>
          </cell>
          <cell r="L28" t="str">
            <v>Q120</v>
          </cell>
          <cell r="M28" t="str">
            <v>R120</v>
          </cell>
          <cell r="N28" t="str">
            <v>S120</v>
          </cell>
          <cell r="O28" t="str">
            <v>T120</v>
          </cell>
          <cell r="P28" t="str">
            <v>U120</v>
          </cell>
          <cell r="Q28" t="str">
            <v>G158</v>
          </cell>
          <cell r="R28" t="str">
            <v>G159</v>
          </cell>
          <cell r="S28" t="str">
            <v>G160</v>
          </cell>
          <cell r="T28" t="str">
            <v>G161</v>
          </cell>
          <cell r="U28" t="str">
            <v>G162</v>
          </cell>
          <cell r="AA28" t="str">
            <v>G168</v>
          </cell>
          <cell r="AB28" t="str">
            <v>G169</v>
          </cell>
          <cell r="AC28" t="str">
            <v>G170</v>
          </cell>
          <cell r="AD28" t="str">
            <v>G171</v>
          </cell>
          <cell r="AE28" t="str">
            <v>G172</v>
          </cell>
          <cell r="AF28" t="str">
            <v>G173</v>
          </cell>
          <cell r="AG28" t="str">
            <v>G174</v>
          </cell>
          <cell r="AW28" t="str">
            <v>D74:F74</v>
          </cell>
          <cell r="AX28" t="str">
            <v>D75:F75</v>
          </cell>
          <cell r="AY28" t="str">
            <v>D76:F76</v>
          </cell>
          <cell r="AZ28" t="str">
            <v>D77:F77</v>
          </cell>
          <cell r="BA28" t="str">
            <v>D78:F78</v>
          </cell>
          <cell r="BB28" t="str">
            <v>D79:F79</v>
          </cell>
          <cell r="BC28" t="str">
            <v>D104</v>
          </cell>
          <cell r="BD28" t="str">
            <v>D105</v>
          </cell>
          <cell r="BE28" t="str">
            <v>D106</v>
          </cell>
          <cell r="BH28" t="str">
            <v>E64:G64</v>
          </cell>
          <cell r="CA28" t="str">
            <v>D35:F35</v>
          </cell>
          <cell r="CB28" t="str">
            <v>D36:F36</v>
          </cell>
          <cell r="CC28" t="str">
            <v>D37:F37</v>
          </cell>
          <cell r="CD28" t="str">
            <v>D38:F38</v>
          </cell>
          <cell r="CE28" t="str">
            <v>D39:F39</v>
          </cell>
          <cell r="CF28" t="str">
            <v>D40:F40</v>
          </cell>
          <cell r="CG28" t="str">
            <v>D41:F41</v>
          </cell>
          <cell r="CH28" t="str">
            <v>D42:F42</v>
          </cell>
          <cell r="CI28" t="str">
            <v>D43:F43</v>
          </cell>
          <cell r="CJ28" t="str">
            <v>D44:F44</v>
          </cell>
          <cell r="CK28" t="str">
            <v>D45:F45</v>
          </cell>
        </row>
        <row r="29">
          <cell r="A29" t="str">
            <v>SST</v>
          </cell>
          <cell r="B29" t="str">
            <v>E60:G60</v>
          </cell>
          <cell r="C29" t="str">
            <v>E7:G7</v>
          </cell>
          <cell r="D29" t="str">
            <v>D19:F19</v>
          </cell>
          <cell r="E29" t="str">
            <v>D20:F20</v>
          </cell>
          <cell r="F29" t="str">
            <v>D21:F21</v>
          </cell>
          <cell r="G29" t="str">
            <v>D22:F22</v>
          </cell>
          <cell r="J29" t="str">
            <v>D107</v>
          </cell>
          <cell r="K29" t="str">
            <v>P120</v>
          </cell>
          <cell r="L29" t="str">
            <v>Q120</v>
          </cell>
          <cell r="M29" t="str">
            <v>R120</v>
          </cell>
          <cell r="N29" t="str">
            <v>S120</v>
          </cell>
          <cell r="O29" t="str">
            <v>T120</v>
          </cell>
          <cell r="P29" t="str">
            <v>U120</v>
          </cell>
          <cell r="Q29" t="str">
            <v>G158</v>
          </cell>
          <cell r="R29" t="str">
            <v>G159</v>
          </cell>
          <cell r="S29" t="str">
            <v>G160</v>
          </cell>
          <cell r="T29" t="str">
            <v>G161</v>
          </cell>
          <cell r="U29" t="str">
            <v>G162</v>
          </cell>
          <cell r="AA29" t="str">
            <v>G168</v>
          </cell>
          <cell r="AB29" t="str">
            <v>G169</v>
          </cell>
          <cell r="AC29" t="str">
            <v>G170</v>
          </cell>
          <cell r="AD29" t="str">
            <v>G171</v>
          </cell>
          <cell r="AE29" t="str">
            <v>G172</v>
          </cell>
          <cell r="AF29" t="str">
            <v>G173</v>
          </cell>
          <cell r="AG29" t="str">
            <v>G174</v>
          </cell>
          <cell r="AW29" t="str">
            <v>D74:F74</v>
          </cell>
          <cell r="AX29" t="str">
            <v>D75:F75</v>
          </cell>
          <cell r="AY29" t="str">
            <v>D76:F76</v>
          </cell>
          <cell r="AZ29" t="str">
            <v>D77:F77</v>
          </cell>
          <cell r="BA29" t="str">
            <v>D78:F78</v>
          </cell>
          <cell r="BB29" t="str">
            <v>D79:F79</v>
          </cell>
          <cell r="BC29" t="str">
            <v>D104</v>
          </cell>
          <cell r="BD29" t="str">
            <v>D105</v>
          </cell>
          <cell r="BE29" t="str">
            <v>D106</v>
          </cell>
          <cell r="BH29" t="str">
            <v>E64:G64</v>
          </cell>
          <cell r="CA29" t="str">
            <v>D35:F35</v>
          </cell>
          <cell r="CB29" t="str">
            <v>D36:F36</v>
          </cell>
          <cell r="CC29" t="str">
            <v>D37:F37</v>
          </cell>
          <cell r="CD29" t="str">
            <v>D38:F38</v>
          </cell>
          <cell r="CE29" t="str">
            <v>D39:F39</v>
          </cell>
          <cell r="CF29" t="str">
            <v>D40:F40</v>
          </cell>
          <cell r="CG29" t="str">
            <v>D41:F41</v>
          </cell>
          <cell r="CH29" t="str">
            <v>D42:F42</v>
          </cell>
          <cell r="CI29" t="str">
            <v>D43:F43</v>
          </cell>
          <cell r="CJ29" t="str">
            <v>D44:F44</v>
          </cell>
          <cell r="CK29" t="str">
            <v>D45:F45</v>
          </cell>
        </row>
        <row r="30">
          <cell r="A30" t="str">
            <v>SWST</v>
          </cell>
          <cell r="B30" t="str">
            <v>E60:G60</v>
          </cell>
          <cell r="C30" t="str">
            <v>E7:G7</v>
          </cell>
          <cell r="D30" t="str">
            <v>D19:F19</v>
          </cell>
          <cell r="E30" t="str">
            <v>D20:F20</v>
          </cell>
          <cell r="F30" t="str">
            <v>D21:F21</v>
          </cell>
          <cell r="G30" t="str">
            <v>D22:F22</v>
          </cell>
          <cell r="J30" t="str">
            <v>D107</v>
          </cell>
          <cell r="K30" t="str">
            <v>P120</v>
          </cell>
          <cell r="L30" t="str">
            <v>Q120</v>
          </cell>
          <cell r="M30" t="str">
            <v>R120</v>
          </cell>
          <cell r="N30" t="str">
            <v>S120</v>
          </cell>
          <cell r="O30" t="str">
            <v>T120</v>
          </cell>
          <cell r="P30" t="str">
            <v>U120</v>
          </cell>
          <cell r="Q30" t="str">
            <v>G158</v>
          </cell>
          <cell r="R30" t="str">
            <v>G159</v>
          </cell>
          <cell r="S30" t="str">
            <v>G160</v>
          </cell>
          <cell r="T30" t="str">
            <v>G161</v>
          </cell>
          <cell r="U30" t="str">
            <v>G162</v>
          </cell>
          <cell r="AA30" t="str">
            <v>G168</v>
          </cell>
          <cell r="AB30" t="str">
            <v>G169</v>
          </cell>
          <cell r="AC30" t="str">
            <v>G170</v>
          </cell>
          <cell r="AD30" t="str">
            <v>G171</v>
          </cell>
          <cell r="AE30" t="str">
            <v>G172</v>
          </cell>
          <cell r="AF30" t="str">
            <v>G173</v>
          </cell>
          <cell r="AG30" t="str">
            <v>G174:G176</v>
          </cell>
          <cell r="AW30" t="str">
            <v>D74:F74</v>
          </cell>
          <cell r="AX30" t="str">
            <v>D75:F75</v>
          </cell>
          <cell r="AY30" t="str">
            <v>D76:F76</v>
          </cell>
          <cell r="AZ30" t="str">
            <v>D77:F77</v>
          </cell>
          <cell r="BA30" t="str">
            <v>D78:F78</v>
          </cell>
          <cell r="BB30" t="str">
            <v>D79:F79</v>
          </cell>
          <cell r="BC30" t="str">
            <v>D104</v>
          </cell>
          <cell r="BD30" t="str">
            <v>D105</v>
          </cell>
          <cell r="BE30" t="str">
            <v>D106</v>
          </cell>
          <cell r="BH30" t="str">
            <v>E64:G64</v>
          </cell>
          <cell r="BJ30" t="str">
            <v>G174</v>
          </cell>
          <cell r="BL30" t="str">
            <v>G175</v>
          </cell>
          <cell r="BO30" t="str">
            <v>G176</v>
          </cell>
          <cell r="CA30" t="str">
            <v>D35:F35</v>
          </cell>
          <cell r="CB30" t="str">
            <v>D36:F36</v>
          </cell>
          <cell r="CC30" t="str">
            <v>D37:F37</v>
          </cell>
          <cell r="CD30" t="str">
            <v>D38:F38</v>
          </cell>
          <cell r="CE30" t="str">
            <v>D39:F39</v>
          </cell>
          <cell r="CF30" t="str">
            <v>D40:F40</v>
          </cell>
          <cell r="CG30" t="str">
            <v>D41:F41</v>
          </cell>
          <cell r="CH30" t="str">
            <v>D42:F42</v>
          </cell>
          <cell r="CI30" t="str">
            <v>D43:F43</v>
          </cell>
          <cell r="CJ30" t="str">
            <v>D44:F44</v>
          </cell>
          <cell r="CK30" t="str">
            <v>D45:F45</v>
          </cell>
        </row>
        <row r="31">
          <cell r="A31" t="str">
            <v>NWST</v>
          </cell>
          <cell r="B31" t="str">
            <v>E60:G60</v>
          </cell>
          <cell r="C31" t="str">
            <v>E7:G7</v>
          </cell>
          <cell r="D31" t="str">
            <v>D19:F19</v>
          </cell>
          <cell r="E31" t="str">
            <v>D20:F20</v>
          </cell>
          <cell r="F31" t="str">
            <v>D21:F21</v>
          </cell>
          <cell r="G31" t="str">
            <v>D22:F22</v>
          </cell>
          <cell r="J31" t="str">
            <v>D107</v>
          </cell>
          <cell r="K31" t="str">
            <v>P120</v>
          </cell>
          <cell r="L31" t="str">
            <v>Q120</v>
          </cell>
          <cell r="M31" t="str">
            <v>R120</v>
          </cell>
          <cell r="N31" t="str">
            <v>S120</v>
          </cell>
          <cell r="O31" t="str">
            <v>T120</v>
          </cell>
          <cell r="P31" t="str">
            <v>U120</v>
          </cell>
          <cell r="Q31" t="str">
            <v>G158</v>
          </cell>
          <cell r="R31" t="str">
            <v>G159</v>
          </cell>
          <cell r="S31" t="str">
            <v>G160</v>
          </cell>
          <cell r="T31" t="str">
            <v>G161</v>
          </cell>
          <cell r="U31" t="str">
            <v>G162</v>
          </cell>
          <cell r="AA31" t="str">
            <v>G168</v>
          </cell>
          <cell r="AB31" t="str">
            <v>G169</v>
          </cell>
          <cell r="AC31" t="str">
            <v>G170</v>
          </cell>
          <cell r="AD31" t="str">
            <v>G171</v>
          </cell>
          <cell r="AE31" t="str">
            <v>G172</v>
          </cell>
          <cell r="AF31" t="str">
            <v>G173</v>
          </cell>
          <cell r="AG31" t="str">
            <v>G174</v>
          </cell>
          <cell r="AW31" t="str">
            <v>D74:F74</v>
          </cell>
          <cell r="AX31" t="str">
            <v>D75:F75</v>
          </cell>
          <cell r="AY31" t="str">
            <v>D76:F76</v>
          </cell>
          <cell r="AZ31" t="str">
            <v>D77:F77</v>
          </cell>
          <cell r="BA31" t="str">
            <v>D78:F78</v>
          </cell>
          <cell r="BB31" t="str">
            <v>D79:F79</v>
          </cell>
          <cell r="BC31" t="str">
            <v>D104</v>
          </cell>
          <cell r="BD31" t="str">
            <v>D105</v>
          </cell>
          <cell r="BE31" t="str">
            <v>D106</v>
          </cell>
          <cell r="BH31" t="str">
            <v>E64:G64</v>
          </cell>
          <cell r="CA31" t="str">
            <v>D35:F35</v>
          </cell>
          <cell r="CB31" t="str">
            <v>D36:F36</v>
          </cell>
          <cell r="CC31" t="str">
            <v>D37:F37</v>
          </cell>
          <cell r="CD31" t="str">
            <v>D38:F38</v>
          </cell>
          <cell r="CE31" t="str">
            <v>D39:F39</v>
          </cell>
          <cell r="CF31" t="str">
            <v>D40:F40</v>
          </cell>
          <cell r="CG31" t="str">
            <v>D41:F41</v>
          </cell>
          <cell r="CH31" t="str">
            <v>D42:F42</v>
          </cell>
          <cell r="CI31" t="str">
            <v>D43:F43</v>
          </cell>
          <cell r="CJ31" t="str">
            <v>D44:F44</v>
          </cell>
          <cell r="CK31" t="str">
            <v>D45:F45</v>
          </cell>
        </row>
        <row r="32">
          <cell r="A32" t="str">
            <v>UMEME</v>
          </cell>
          <cell r="B32" t="str">
            <v>D697:F697</v>
          </cell>
          <cell r="C32" t="str">
            <v>E616:E621</v>
          </cell>
          <cell r="D32" t="str">
            <v>E616</v>
          </cell>
          <cell r="E32" t="str">
            <v>E617</v>
          </cell>
          <cell r="F32" t="str">
            <v>E618</v>
          </cell>
          <cell r="G32" t="str">
            <v>E619</v>
          </cell>
          <cell r="H32" t="str">
            <v>E620</v>
          </cell>
          <cell r="I32" t="str">
            <v>E621</v>
          </cell>
          <cell r="J32" t="str">
            <v>D220:D221</v>
          </cell>
          <cell r="K32" t="str">
            <v>D616</v>
          </cell>
          <cell r="L32" t="str">
            <v>D617</v>
          </cell>
          <cell r="M32" t="str">
            <v>D618</v>
          </cell>
          <cell r="N32" t="str">
            <v>D619</v>
          </cell>
          <cell r="O32" t="str">
            <v>D620</v>
          </cell>
          <cell r="P32" t="str">
            <v>D621</v>
          </cell>
          <cell r="Q32" t="str">
            <v>D1207:G1207</v>
          </cell>
          <cell r="R32" t="str">
            <v>D647:H653</v>
          </cell>
          <cell r="S32" t="str">
            <v>D1208:G1208</v>
          </cell>
          <cell r="T32" t="str">
            <v>D1209:G1209</v>
          </cell>
          <cell r="U32" t="str">
            <v>D1210:G1210</v>
          </cell>
          <cell r="V32" t="str">
            <v>H1207:I1207</v>
          </cell>
          <cell r="X32" t="str">
            <v>H1208:I1208</v>
          </cell>
          <cell r="Y32" t="str">
            <v>H1209:I1209</v>
          </cell>
          <cell r="Z32" t="str">
            <v>H1210:I1210</v>
          </cell>
          <cell r="AA32" t="str">
            <v>D1144:E1144</v>
          </cell>
          <cell r="AB32" t="str">
            <v>D1145:E1145</v>
          </cell>
          <cell r="AC32" t="str">
            <v>D1148:E1148</v>
          </cell>
          <cell r="AD32" t="str">
            <v>D1151:E1151</v>
          </cell>
          <cell r="AE32" t="str">
            <v>D1152:E1152</v>
          </cell>
          <cell r="AF32" t="str">
            <v>D1154:E1154</v>
          </cell>
          <cell r="AG32" t="str">
            <v>D1155:E1163</v>
          </cell>
          <cell r="AH32" t="str">
            <v>F1144</v>
          </cell>
          <cell r="AI32" t="str">
            <v>F1145</v>
          </cell>
          <cell r="AJ32" t="str">
            <v>F1148</v>
          </cell>
          <cell r="AK32" t="str">
            <v>F1151</v>
          </cell>
          <cell r="AL32" t="str">
            <v>F1152</v>
          </cell>
          <cell r="AM32" t="str">
            <v>F1154</v>
          </cell>
          <cell r="AN32" t="str">
            <v>F1155:F1163</v>
          </cell>
          <cell r="AO32" t="str">
            <v>D1140:E1143</v>
          </cell>
          <cell r="AP32" t="str">
            <v>F1140:F1143</v>
          </cell>
          <cell r="AQ32" t="str">
            <v>D1146:E1147</v>
          </cell>
          <cell r="AR32" t="str">
            <v>F1146:F1147</v>
          </cell>
          <cell r="AS32" t="str">
            <v>D1149:E1150</v>
          </cell>
          <cell r="AT32" t="str">
            <v>F1149:F1150</v>
          </cell>
          <cell r="AU32" t="str">
            <v>D1153:E1153</v>
          </cell>
          <cell r="AV32" t="str">
            <v>F1153:F1153</v>
          </cell>
          <cell r="AW32" t="str">
            <v>D208:D214</v>
          </cell>
          <cell r="AX32" t="str">
            <v>D237:D242</v>
          </cell>
          <cell r="AZ32" t="str">
            <v>D244:D256</v>
          </cell>
          <cell r="BA32" t="str">
            <v>D258:D265</v>
          </cell>
          <cell r="BC32" t="str">
            <v>D223</v>
          </cell>
          <cell r="BD32" t="str">
            <v>D224</v>
          </cell>
          <cell r="BE32" t="str">
            <v>D225</v>
          </cell>
          <cell r="BF32" t="str">
            <v>D220</v>
          </cell>
          <cell r="BG32" t="str">
            <v>D221</v>
          </cell>
          <cell r="BH32" t="str">
            <v>D194</v>
          </cell>
          <cell r="BI32" t="str">
            <v>D1155:E1155</v>
          </cell>
          <cell r="BJ32" t="str">
            <v>D1156:E1156</v>
          </cell>
          <cell r="BK32" t="str">
            <v>D1157:E1157</v>
          </cell>
          <cell r="BL32" t="str">
            <v>D1158:E1158</v>
          </cell>
          <cell r="BM32" t="str">
            <v>D1159:E1159</v>
          </cell>
          <cell r="BN32" t="str">
            <v>D1160:E1160</v>
          </cell>
          <cell r="BO32" t="str">
            <v>D1161:E1161</v>
          </cell>
          <cell r="BP32" t="str">
            <v>D1162:E1162</v>
          </cell>
          <cell r="BQ32" t="str">
            <v>D1163:E1163</v>
          </cell>
          <cell r="BR32" t="str">
            <v>F1155</v>
          </cell>
          <cell r="BS32" t="str">
            <v>F1156</v>
          </cell>
          <cell r="BT32" t="str">
            <v>F1157</v>
          </cell>
          <cell r="BU32" t="str">
            <v>F1158</v>
          </cell>
          <cell r="BV32" t="str">
            <v>F1159</v>
          </cell>
          <cell r="BW32" t="str">
            <v>F1160</v>
          </cell>
          <cell r="BX32" t="str">
            <v>F1161</v>
          </cell>
          <cell r="BY32" t="str">
            <v>F1162</v>
          </cell>
          <cell r="BZ32" t="str">
            <v>F1163</v>
          </cell>
          <cell r="CB32" t="str">
            <v>D166</v>
          </cell>
          <cell r="CC32" t="str">
            <v>D167</v>
          </cell>
          <cell r="CD32" t="str">
            <v>D168</v>
          </cell>
          <cell r="CF32" t="str">
            <v>D169</v>
          </cell>
          <cell r="CG32" t="str">
            <v>D170:D171</v>
          </cell>
          <cell r="CJ32" t="str">
            <v>D177</v>
          </cell>
        </row>
        <row r="33">
          <cell r="A33" t="str">
            <v>PACMECS</v>
          </cell>
          <cell r="B33" t="str">
            <v>E60:G60</v>
          </cell>
          <cell r="C33" t="str">
            <v>E7:G7</v>
          </cell>
          <cell r="D33" t="str">
            <v>D19:F19</v>
          </cell>
          <cell r="E33" t="str">
            <v>D20:F20</v>
          </cell>
          <cell r="F33" t="str">
            <v>D21:F21</v>
          </cell>
          <cell r="G33" t="str">
            <v>D22:F22</v>
          </cell>
          <cell r="J33" t="str">
            <v>D107</v>
          </cell>
          <cell r="K33" t="str">
            <v>P116:P121</v>
          </cell>
          <cell r="L33" t="str">
            <v>Q116:Q121</v>
          </cell>
          <cell r="M33" t="str">
            <v>R116:R121</v>
          </cell>
          <cell r="N33" t="str">
            <v>S116:S121</v>
          </cell>
          <cell r="O33" t="str">
            <v>T116:T121</v>
          </cell>
          <cell r="P33" t="str">
            <v>U116:U121</v>
          </cell>
          <cell r="Q33" t="str">
            <v>G158</v>
          </cell>
          <cell r="R33" t="str">
            <v>G159</v>
          </cell>
          <cell r="S33" t="str">
            <v>G160</v>
          </cell>
          <cell r="T33" t="str">
            <v>G161</v>
          </cell>
          <cell r="U33" t="str">
            <v>G162</v>
          </cell>
          <cell r="AA33" t="str">
            <v>G168</v>
          </cell>
          <cell r="AB33" t="str">
            <v>G169</v>
          </cell>
          <cell r="AC33" t="str">
            <v>G170</v>
          </cell>
          <cell r="AD33" t="str">
            <v>G171</v>
          </cell>
          <cell r="AE33" t="str">
            <v>G172</v>
          </cell>
          <cell r="AF33" t="str">
            <v>G173</v>
          </cell>
          <cell r="AG33" t="str">
            <v>G174</v>
          </cell>
          <cell r="AW33" t="str">
            <v>D74:F74</v>
          </cell>
          <cell r="AX33" t="str">
            <v>D75:F75</v>
          </cell>
          <cell r="AY33" t="str">
            <v>D76:F76</v>
          </cell>
          <cell r="AZ33" t="str">
            <v>D77:F77</v>
          </cell>
          <cell r="BA33" t="str">
            <v>D78:F78</v>
          </cell>
          <cell r="BB33" t="str">
            <v>D79:F79</v>
          </cell>
          <cell r="BC33" t="str">
            <v>D104</v>
          </cell>
          <cell r="BD33" t="str">
            <v>D105</v>
          </cell>
          <cell r="BE33" t="str">
            <v>D106</v>
          </cell>
          <cell r="BH33" t="str">
            <v>E64:G64</v>
          </cell>
          <cell r="CA33" t="str">
            <v>D35:F35</v>
          </cell>
          <cell r="CB33" t="str">
            <v>D36:F36</v>
          </cell>
          <cell r="CC33" t="str">
            <v>D37:F37</v>
          </cell>
          <cell r="CD33" t="str">
            <v>D38:F38</v>
          </cell>
          <cell r="CE33" t="str">
            <v>D39:F39</v>
          </cell>
          <cell r="CF33" t="str">
            <v>D40:F40</v>
          </cell>
          <cell r="CG33" t="str">
            <v>D41:F41</v>
          </cell>
          <cell r="CH33" t="str">
            <v>D42:F42</v>
          </cell>
          <cell r="CI33" t="str">
            <v>D43:F43</v>
          </cell>
          <cell r="CJ33" t="str">
            <v>D44:F44</v>
          </cell>
          <cell r="CK33" t="str">
            <v>D45:F45</v>
          </cell>
        </row>
        <row r="34">
          <cell r="A34" t="str">
            <v>BECS</v>
          </cell>
          <cell r="B34" t="str">
            <v>E60:G60</v>
          </cell>
          <cell r="C34" t="str">
            <v>E7:G7</v>
          </cell>
          <cell r="D34" t="str">
            <v>D19:F19</v>
          </cell>
          <cell r="E34" t="str">
            <v>D20:F20</v>
          </cell>
          <cell r="F34" t="str">
            <v>D21:F21</v>
          </cell>
          <cell r="G34" t="str">
            <v>D22:F22</v>
          </cell>
          <cell r="J34" t="str">
            <v>D107</v>
          </cell>
          <cell r="K34" t="str">
            <v>P116:P120</v>
          </cell>
          <cell r="L34" t="str">
            <v>Q116:Q120</v>
          </cell>
          <cell r="M34" t="str">
            <v>R116:R120</v>
          </cell>
          <cell r="N34" t="str">
            <v>S116:S120</v>
          </cell>
          <cell r="O34" t="str">
            <v>T116:T120</v>
          </cell>
          <cell r="P34" t="str">
            <v>U116:U120</v>
          </cell>
          <cell r="Q34" t="str">
            <v>G158</v>
          </cell>
          <cell r="R34" t="str">
            <v>G159</v>
          </cell>
          <cell r="S34" t="str">
            <v>G160</v>
          </cell>
          <cell r="T34" t="str">
            <v>G161</v>
          </cell>
          <cell r="U34" t="str">
            <v>G162</v>
          </cell>
          <cell r="AA34" t="str">
            <v>G168</v>
          </cell>
          <cell r="AB34" t="str">
            <v>G169</v>
          </cell>
          <cell r="AC34" t="str">
            <v>G170</v>
          </cell>
          <cell r="AD34" t="str">
            <v>G171</v>
          </cell>
          <cell r="AE34" t="str">
            <v>G172</v>
          </cell>
          <cell r="AF34" t="str">
            <v>G173</v>
          </cell>
          <cell r="AG34" t="str">
            <v>G174</v>
          </cell>
          <cell r="AW34" t="str">
            <v>D74:F74</v>
          </cell>
          <cell r="AX34" t="str">
            <v>D75:F75</v>
          </cell>
          <cell r="AY34" t="str">
            <v>D76:F76</v>
          </cell>
          <cell r="AZ34" t="str">
            <v>D77:F77</v>
          </cell>
          <cell r="BA34" t="str">
            <v>D78:F78</v>
          </cell>
          <cell r="BB34" t="str">
            <v>D79:F79</v>
          </cell>
          <cell r="BC34" t="str">
            <v>D104</v>
          </cell>
          <cell r="BD34" t="str">
            <v>D105</v>
          </cell>
          <cell r="BE34" t="str">
            <v>D106</v>
          </cell>
          <cell r="BH34" t="str">
            <v>E64:G64</v>
          </cell>
          <cell r="CA34" t="str">
            <v>D35:F35</v>
          </cell>
          <cell r="CB34" t="str">
            <v>D36:F36</v>
          </cell>
          <cell r="CC34" t="str">
            <v>D37:F37</v>
          </cell>
          <cell r="CD34" t="str">
            <v>D38:F38</v>
          </cell>
          <cell r="CE34" t="str">
            <v>D39:F39</v>
          </cell>
          <cell r="CF34" t="str">
            <v>D40:F40</v>
          </cell>
          <cell r="CG34" t="str">
            <v>D41:F41</v>
          </cell>
          <cell r="CH34" t="str">
            <v>D42:F42</v>
          </cell>
          <cell r="CI34" t="str">
            <v>D43:F43</v>
          </cell>
          <cell r="CJ34" t="str">
            <v>D44:F44</v>
          </cell>
          <cell r="CK34" t="str">
            <v>D45:F45</v>
          </cell>
        </row>
        <row r="35">
          <cell r="A35" t="str">
            <v>KIL</v>
          </cell>
          <cell r="B35" t="str">
            <v>E60:G60</v>
          </cell>
          <cell r="C35" t="str">
            <v>E7:G7</v>
          </cell>
          <cell r="D35" t="str">
            <v>D19:F19</v>
          </cell>
          <cell r="E35" t="str">
            <v>D20:F20</v>
          </cell>
          <cell r="F35" t="str">
            <v>D21:F21</v>
          </cell>
          <cell r="G35" t="str">
            <v>D22:F22</v>
          </cell>
          <cell r="J35" t="str">
            <v>D107</v>
          </cell>
          <cell r="K35" t="str">
            <v>P116:P123</v>
          </cell>
          <cell r="L35" t="str">
            <v>Q116:Q123</v>
          </cell>
          <cell r="M35" t="str">
            <v>R116:R123</v>
          </cell>
          <cell r="N35" t="str">
            <v>S116:S123</v>
          </cell>
          <cell r="O35" t="str">
            <v>T116:T123</v>
          </cell>
          <cell r="P35" t="str">
            <v>U116:U123</v>
          </cell>
          <cell r="Q35" t="str">
            <v>G158</v>
          </cell>
          <cell r="R35" t="str">
            <v>G159</v>
          </cell>
          <cell r="S35" t="str">
            <v>G160</v>
          </cell>
          <cell r="T35" t="str">
            <v>G161</v>
          </cell>
          <cell r="U35" t="str">
            <v>G162</v>
          </cell>
          <cell r="AA35" t="str">
            <v>G168</v>
          </cell>
          <cell r="AB35" t="str">
            <v>G169</v>
          </cell>
          <cell r="AC35" t="str">
            <v>G170</v>
          </cell>
          <cell r="AD35" t="str">
            <v>G171</v>
          </cell>
          <cell r="AE35" t="str">
            <v>G172</v>
          </cell>
          <cell r="AF35" t="str">
            <v>G173</v>
          </cell>
          <cell r="AG35" t="str">
            <v>G174</v>
          </cell>
          <cell r="AW35" t="str">
            <v>D74:F74</v>
          </cell>
          <cell r="AX35" t="str">
            <v>D75:F75</v>
          </cell>
          <cell r="AY35" t="str">
            <v>D76:F76</v>
          </cell>
          <cell r="AZ35" t="str">
            <v>D77:F77</v>
          </cell>
          <cell r="BA35" t="str">
            <v>D78:F78</v>
          </cell>
          <cell r="BB35" t="str">
            <v>D79:F79</v>
          </cell>
          <cell r="BC35" t="str">
            <v>D104</v>
          </cell>
          <cell r="BD35" t="str">
            <v>D105</v>
          </cell>
          <cell r="BE35" t="str">
            <v>D106</v>
          </cell>
          <cell r="BH35" t="str">
            <v>E64:G64</v>
          </cell>
          <cell r="CA35" t="str">
            <v>D35:F35</v>
          </cell>
          <cell r="CB35" t="str">
            <v>D36:F36</v>
          </cell>
          <cell r="CC35" t="str">
            <v>D37:F37</v>
          </cell>
          <cell r="CD35" t="str">
            <v>D38:F38</v>
          </cell>
          <cell r="CE35" t="str">
            <v>D39:F39</v>
          </cell>
          <cell r="CF35" t="str">
            <v>D40:F40</v>
          </cell>
          <cell r="CG35" t="str">
            <v>D41:F41</v>
          </cell>
          <cell r="CH35" t="str">
            <v>D42:F42</v>
          </cell>
          <cell r="CI35" t="str">
            <v>D43:F43</v>
          </cell>
          <cell r="CJ35" t="str">
            <v>D44:F44</v>
          </cell>
          <cell r="CK35" t="str">
            <v>D45:F45</v>
          </cell>
        </row>
        <row r="36">
          <cell r="A36" t="str">
            <v>KRECS</v>
          </cell>
          <cell r="B36" t="str">
            <v>E60:G60</v>
          </cell>
          <cell r="C36" t="str">
            <v>E7:G7</v>
          </cell>
          <cell r="D36" t="str">
            <v>D19:F19</v>
          </cell>
          <cell r="E36" t="str">
            <v>D20:F20</v>
          </cell>
          <cell r="F36" t="str">
            <v>D21:F21</v>
          </cell>
          <cell r="G36" t="str">
            <v>D22:F22</v>
          </cell>
          <cell r="J36" t="str">
            <v>D107</v>
          </cell>
          <cell r="K36" t="str">
            <v>P120</v>
          </cell>
          <cell r="L36" t="str">
            <v>Q120</v>
          </cell>
          <cell r="M36" t="str">
            <v>R120</v>
          </cell>
          <cell r="N36" t="str">
            <v>S120</v>
          </cell>
          <cell r="O36" t="str">
            <v>T120</v>
          </cell>
          <cell r="P36" t="str">
            <v>U120</v>
          </cell>
          <cell r="Q36" t="str">
            <v>G158</v>
          </cell>
          <cell r="R36" t="str">
            <v>G159</v>
          </cell>
          <cell r="S36" t="str">
            <v>G160</v>
          </cell>
          <cell r="T36" t="str">
            <v>G161</v>
          </cell>
          <cell r="U36" t="str">
            <v>G162</v>
          </cell>
          <cell r="AA36" t="str">
            <v>G168</v>
          </cell>
          <cell r="AB36" t="str">
            <v>G169</v>
          </cell>
          <cell r="AC36" t="str">
            <v>G170</v>
          </cell>
          <cell r="AD36" t="str">
            <v>G171</v>
          </cell>
          <cell r="AE36" t="str">
            <v>G172</v>
          </cell>
          <cell r="AF36" t="str">
            <v>G173</v>
          </cell>
          <cell r="AG36" t="str">
            <v>G174</v>
          </cell>
          <cell r="AW36" t="str">
            <v>D74:F74</v>
          </cell>
          <cell r="AX36" t="str">
            <v>D75:F75</v>
          </cell>
          <cell r="AY36" t="str">
            <v>D76:F76</v>
          </cell>
          <cell r="AZ36" t="str">
            <v>D77:F77</v>
          </cell>
          <cell r="BA36" t="str">
            <v>D78:F79</v>
          </cell>
          <cell r="BB36" t="str">
            <v>D74:F79</v>
          </cell>
          <cell r="BC36" t="str">
            <v>D104</v>
          </cell>
          <cell r="BD36" t="str">
            <v>D105</v>
          </cell>
          <cell r="BE36" t="str">
            <v>D106</v>
          </cell>
          <cell r="BH36" t="str">
            <v>E64:G64</v>
          </cell>
          <cell r="CA36" t="str">
            <v>D35:F35</v>
          </cell>
          <cell r="CB36" t="str">
            <v>D36:F36</v>
          </cell>
          <cell r="CC36" t="str">
            <v>D37:F37</v>
          </cell>
          <cell r="CD36" t="str">
            <v>D38:F38</v>
          </cell>
          <cell r="CE36" t="str">
            <v>D39:F39</v>
          </cell>
          <cell r="CF36" t="str">
            <v>D40:F40</v>
          </cell>
          <cell r="CG36" t="str">
            <v>D41:F41</v>
          </cell>
          <cell r="CH36" t="str">
            <v>D42:F42</v>
          </cell>
          <cell r="CI36" t="str">
            <v>D43:F43</v>
          </cell>
          <cell r="CJ36" t="str">
            <v>D44:F44</v>
          </cell>
          <cell r="CK36" t="str">
            <v>D45:F45</v>
          </cell>
        </row>
        <row r="37">
          <cell r="A37" t="str">
            <v>Hydromax</v>
          </cell>
          <cell r="B37" t="str">
            <v>E60:G60</v>
          </cell>
          <cell r="C37" t="str">
            <v>E7:G7</v>
          </cell>
          <cell r="D37" t="str">
            <v>D19:F19</v>
          </cell>
          <cell r="E37" t="str">
            <v>D20:F20</v>
          </cell>
          <cell r="F37" t="str">
            <v>D21:F21</v>
          </cell>
          <cell r="G37" t="str">
            <v>D22:F22</v>
          </cell>
          <cell r="J37" t="str">
            <v>D107</v>
          </cell>
          <cell r="K37" t="str">
            <v>P120</v>
          </cell>
          <cell r="L37" t="str">
            <v>Q120</v>
          </cell>
          <cell r="M37" t="str">
            <v>R120</v>
          </cell>
          <cell r="N37" t="str">
            <v>S120</v>
          </cell>
          <cell r="O37" t="str">
            <v>T120</v>
          </cell>
          <cell r="P37" t="str">
            <v>U120</v>
          </cell>
          <cell r="Q37" t="str">
            <v>G158</v>
          </cell>
          <cell r="R37" t="str">
            <v>G159</v>
          </cell>
          <cell r="S37" t="str">
            <v>G160</v>
          </cell>
          <cell r="T37" t="str">
            <v>G161</v>
          </cell>
          <cell r="U37" t="str">
            <v>G162</v>
          </cell>
          <cell r="AA37" t="str">
            <v>G168</v>
          </cell>
          <cell r="AB37" t="str">
            <v>G169</v>
          </cell>
          <cell r="AC37" t="str">
            <v>G170</v>
          </cell>
          <cell r="AD37" t="str">
            <v>G171</v>
          </cell>
          <cell r="AE37" t="str">
            <v>G172</v>
          </cell>
          <cell r="AF37" t="str">
            <v>G173</v>
          </cell>
          <cell r="AG37" t="str">
            <v>G174</v>
          </cell>
          <cell r="AW37" t="str">
            <v>D74:F74</v>
          </cell>
          <cell r="AX37" t="str">
            <v>D75:F75</v>
          </cell>
          <cell r="AY37" t="str">
            <v>D76:F76</v>
          </cell>
          <cell r="AZ37" t="str">
            <v>D77:F77</v>
          </cell>
          <cell r="BA37" t="str">
            <v>D78:F79</v>
          </cell>
          <cell r="BB37" t="str">
            <v>D74:F79</v>
          </cell>
          <cell r="BC37" t="str">
            <v>D104</v>
          </cell>
          <cell r="BD37" t="str">
            <v>D105</v>
          </cell>
          <cell r="BE37" t="str">
            <v>D106</v>
          </cell>
          <cell r="BH37" t="str">
            <v>E64:G64</v>
          </cell>
        </row>
        <row r="38">
          <cell r="A38" t="str">
            <v>KIS</v>
          </cell>
          <cell r="B38" t="str">
            <v>D365:D371</v>
          </cell>
          <cell r="C38" t="str">
            <v>E347:E348</v>
          </cell>
          <cell r="D38" t="str">
            <v>E347</v>
          </cell>
          <cell r="E38" t="str">
            <v>E348</v>
          </cell>
        </row>
        <row r="39">
          <cell r="A39" t="str">
            <v>WENRECO</v>
          </cell>
          <cell r="B39" t="str">
            <v>D320:D327</v>
          </cell>
          <cell r="C39" t="str">
            <v>E298:E303</v>
          </cell>
          <cell r="D39" t="str">
            <v>E298</v>
          </cell>
          <cell r="E39" t="str">
            <v>E299</v>
          </cell>
          <cell r="F39" t="str">
            <v>E300</v>
          </cell>
          <cell r="G39" t="str">
            <v>E301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ow r="616">
          <cell r="C616" t="str">
            <v>Code 10.1</v>
          </cell>
          <cell r="G616">
            <v>1050682</v>
          </cell>
          <cell r="H616">
            <v>158165.86255433675</v>
          </cell>
        </row>
        <row r="617">
          <cell r="C617" t="str">
            <v>Code 10.2</v>
          </cell>
          <cell r="G617">
            <v>81235</v>
          </cell>
          <cell r="H617">
            <v>88144.438679591258</v>
          </cell>
        </row>
      </sheetData>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2">
          <cell r="C2" t="str">
            <v>Company name:</v>
          </cell>
        </row>
      </sheetData>
      <sheetData sheetId="2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ity Access Rate"/>
      <sheetName val="Energy_Sales_Data(1998-2007)"/>
      <sheetName val="Electricity Prices"/>
      <sheetName val="UEB Macro Economic data"/>
      <sheetName val="UEB Key Performance ind"/>
      <sheetName val="UEB DATA"/>
      <sheetName val="UEB Quality of supply"/>
      <sheetName val="UEB O&amp;M costs"/>
      <sheetName val="UEB Staff"/>
      <sheetName val="UEB Hydrology-lake levels"/>
      <sheetName val="UEb energy purch &amp;sales-90-2000"/>
      <sheetName val="UEB lec Gen-Install Cap-90-2000"/>
      <sheetName val="Sheet4"/>
      <sheetName val="UEB Merg UEB database 1990-2003"/>
      <sheetName val="Targets"/>
      <sheetName val="Deemed Energy Claims"/>
      <sheetName val="Transmission Report"/>
      <sheetName val="Trans_Report"/>
      <sheetName val="Trans_Sales_Database"/>
      <sheetName val="Trans_Purchases_Database"/>
      <sheetName val="Sheet6"/>
      <sheetName val="Trans_Base"/>
      <sheetName val="Trans_ToU"/>
      <sheetName val="REFERENCES"/>
      <sheetName val="UMEME"/>
      <sheetName val="Dist_Pivot"/>
      <sheetName val="Sheet1"/>
      <sheetName val="Sheet2"/>
      <sheetName val="Sheet3"/>
      <sheetName val="Offgrids"/>
      <sheetName val="OFFGrid Report"/>
      <sheetName val="WENRECO Energy"/>
      <sheetName val="Pivot_Dist"/>
      <sheetName val="Distribution"/>
      <sheetName val="Sheet8"/>
      <sheetName val="Summ"/>
      <sheetName val="Distribution Report"/>
      <sheetName val="Infographic"/>
      <sheetName val="Distrib Utility Report"/>
      <sheetName val="Umeme1"/>
      <sheetName val="ECP"/>
      <sheetName val="Customer Category Definitions"/>
      <sheetName val="Demand_Supply"/>
      <sheetName val="Generation data"/>
      <sheetName val="Generation Report"/>
      <sheetName val="Sheet5"/>
      <sheetName val="Total Installed Capacity"/>
      <sheetName val="Installed capacity Summary"/>
      <sheetName val="National Blackouts"/>
      <sheetName val="System Summaries"/>
      <sheetName val="Sheet9"/>
      <sheetName val="Projects under construction"/>
      <sheetName val="Licensees"/>
      <sheetName val="Plants expec to commission 2019"/>
      <sheetName val="Monthly Charges"/>
      <sheetName val="Sheet1 (2)"/>
      <sheetName val="UETCL Transmission Lines"/>
      <sheetName val="UETCL Substations"/>
      <sheetName val="Purch of Distribution Utilities"/>
      <sheetName val="Compiled Investment Costs"/>
      <sheetName val="UETCL Outage"/>
      <sheetName val="Rebate"/>
      <sheetName val="Plant Factor"/>
      <sheetName val="WENRECO Dispatch"/>
      <sheetName val="WENRECO ToU"/>
      <sheetName val="Total Installed Capacity (2)"/>
      <sheetName val="Permits New Applic"/>
      <sheetName val="Permits and Licencee Aw &amp;Renew"/>
      <sheetName val="Weighted BST Cost"/>
      <sheetName val="Hydromax_Poles_Network"/>
      <sheetName val="Total Installed Capacity 2021"/>
      <sheetName val="Total Installed Capacity 2020"/>
      <sheetName val="Projects under feasibilty"/>
      <sheetName val="Projects under construction_1"/>
      <sheetName val="Licensed not begun construction"/>
      <sheetName val="Licence application under Revie"/>
      <sheetName val="Umeme Financials"/>
      <sheetName val="KIS Energy"/>
      <sheetName val="Sector Players Summary"/>
      <sheetName val="System Summaries Report"/>
      <sheetName val="ESI_Database_09_2019-DESKTOP-7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Years</v>
          </cell>
          <cell r="B1" t="str">
            <v>Quarters</v>
          </cell>
          <cell r="D1" t="str">
            <v>EnergyCustomerName</v>
          </cell>
          <cell r="F1" t="str">
            <v>EnergySold(MWh)</v>
          </cell>
          <cell r="H1" t="str">
            <v>Area</v>
          </cell>
          <cell r="J1" t="str">
            <v>Abbreviation</v>
          </cell>
        </row>
        <row r="2">
          <cell r="A2">
            <v>2018</v>
          </cell>
          <cell r="B2" t="str">
            <v>Q3</v>
          </cell>
          <cell r="D2" t="str">
            <v>UMEME (U) Limited</v>
          </cell>
          <cell r="F2">
            <v>921658.65781585383</v>
          </cell>
          <cell r="H2" t="str">
            <v>UMEME</v>
          </cell>
          <cell r="J2" t="str">
            <v>UMEME</v>
          </cell>
        </row>
        <row r="3">
          <cell r="A3">
            <v>2018</v>
          </cell>
          <cell r="B3" t="str">
            <v>Q3</v>
          </cell>
          <cell r="D3" t="str">
            <v>UEDCL</v>
          </cell>
          <cell r="F3">
            <v>19267.337052177998</v>
          </cell>
          <cell r="H3" t="str">
            <v>Minigrid</v>
          </cell>
          <cell r="J3" t="str">
            <v>UEDCL</v>
          </cell>
        </row>
        <row r="4">
          <cell r="A4">
            <v>2018</v>
          </cell>
          <cell r="B4" t="str">
            <v>Q3</v>
          </cell>
          <cell r="D4" t="str">
            <v>Kilembe Investment Limited (KIL)</v>
          </cell>
          <cell r="F4">
            <v>1559.144</v>
          </cell>
          <cell r="H4" t="str">
            <v>Minigrid</v>
          </cell>
          <cell r="J4" t="str">
            <v>KIL</v>
          </cell>
        </row>
        <row r="5">
          <cell r="A5">
            <v>2018</v>
          </cell>
          <cell r="B5" t="str">
            <v>Q3</v>
          </cell>
          <cell r="D5" t="str">
            <v>Bundibugyo Energy Cooperative Society (BECSL)</v>
          </cell>
          <cell r="F5">
            <v>726.67399999999998</v>
          </cell>
          <cell r="H5" t="str">
            <v>Minigrid</v>
          </cell>
          <cell r="J5" t="str">
            <v>BECSL</v>
          </cell>
        </row>
        <row r="6">
          <cell r="A6">
            <v>2018</v>
          </cell>
          <cell r="B6" t="str">
            <v>Q3</v>
          </cell>
          <cell r="D6" t="str">
            <v>Pader Abim Community Multipurpose Electric Co-operative Society Limited (PACMECS)</v>
          </cell>
          <cell r="F6">
            <v>651.99599999999998</v>
          </cell>
          <cell r="H6" t="str">
            <v>Minigrid</v>
          </cell>
          <cell r="J6" t="str">
            <v>PACMECS</v>
          </cell>
        </row>
        <row r="7">
          <cell r="A7">
            <v>2018</v>
          </cell>
          <cell r="B7" t="str">
            <v>Q3</v>
          </cell>
          <cell r="D7" t="str">
            <v xml:space="preserve">Kyegegwa Rural Electricity Cooperation Society </v>
          </cell>
          <cell r="F7">
            <v>1127.1479999999999</v>
          </cell>
          <cell r="H7" t="str">
            <v>Minigrid</v>
          </cell>
          <cell r="J7" t="str">
            <v>KRECS</v>
          </cell>
        </row>
        <row r="8">
          <cell r="A8">
            <v>2018</v>
          </cell>
          <cell r="B8" t="str">
            <v>Q3</v>
          </cell>
          <cell r="D8" t="str">
            <v>KENYA POWER LIGHTING COMPANY (KPLC)</v>
          </cell>
          <cell r="F8">
            <v>27854.52</v>
          </cell>
          <cell r="H8" t="str">
            <v>Export</v>
          </cell>
          <cell r="J8" t="str">
            <v>KENYA</v>
          </cell>
        </row>
        <row r="9">
          <cell r="A9">
            <v>2018</v>
          </cell>
          <cell r="B9" t="str">
            <v>Q3</v>
          </cell>
          <cell r="D9" t="str">
            <v>TANESCO</v>
          </cell>
          <cell r="F9">
            <v>26935</v>
          </cell>
          <cell r="H9" t="str">
            <v>Export</v>
          </cell>
          <cell r="J9" t="str">
            <v>TANESCO</v>
          </cell>
        </row>
        <row r="10">
          <cell r="A10">
            <v>2018</v>
          </cell>
          <cell r="B10" t="str">
            <v>Q3</v>
          </cell>
          <cell r="D10" t="str">
            <v>Rwanda (EWSA)</v>
          </cell>
          <cell r="F10">
            <v>1651.3354999999999</v>
          </cell>
          <cell r="H10" t="str">
            <v>Export</v>
          </cell>
          <cell r="J10" t="str">
            <v>Rwanda</v>
          </cell>
        </row>
        <row r="11">
          <cell r="A11">
            <v>2018</v>
          </cell>
          <cell r="B11" t="str">
            <v>Q3</v>
          </cell>
          <cell r="D11" t="str">
            <v>DRC SNEL</v>
          </cell>
          <cell r="F11">
            <v>500.44</v>
          </cell>
          <cell r="H11" t="str">
            <v>Export</v>
          </cell>
          <cell r="J11" t="str">
            <v>DRC</v>
          </cell>
        </row>
        <row r="12">
          <cell r="A12">
            <v>2018</v>
          </cell>
          <cell r="B12" t="str">
            <v>Q2</v>
          </cell>
          <cell r="D12" t="str">
            <v>UMEME (U) Limited</v>
          </cell>
          <cell r="F12">
            <v>885089.902</v>
          </cell>
          <cell r="H12" t="str">
            <v>UMEME</v>
          </cell>
          <cell r="J12" t="str">
            <v>UMEME</v>
          </cell>
        </row>
        <row r="13">
          <cell r="A13">
            <v>2018</v>
          </cell>
          <cell r="B13" t="str">
            <v>Q2</v>
          </cell>
          <cell r="D13" t="str">
            <v>UEDCL</v>
          </cell>
          <cell r="F13">
            <v>15111.698</v>
          </cell>
          <cell r="H13" t="str">
            <v>Minigrid</v>
          </cell>
          <cell r="J13" t="str">
            <v>UEDCL</v>
          </cell>
        </row>
        <row r="14">
          <cell r="A14">
            <v>2018</v>
          </cell>
          <cell r="B14" t="str">
            <v>Q2</v>
          </cell>
          <cell r="D14" t="str">
            <v>Kilembe Investment Limited (KIL)</v>
          </cell>
          <cell r="F14">
            <v>1503.6610000000001</v>
          </cell>
          <cell r="H14" t="str">
            <v>Minigrid</v>
          </cell>
          <cell r="J14" t="str">
            <v>KIL</v>
          </cell>
        </row>
        <row r="15">
          <cell r="A15">
            <v>2018</v>
          </cell>
          <cell r="B15" t="str">
            <v>Q2</v>
          </cell>
          <cell r="D15" t="str">
            <v>Bundibugyo Energy Cooperative Society (BECSL)</v>
          </cell>
          <cell r="F15">
            <v>703.00599999999997</v>
          </cell>
          <cell r="H15" t="str">
            <v>Minigrid</v>
          </cell>
          <cell r="J15" t="str">
            <v>BECSL</v>
          </cell>
        </row>
        <row r="16">
          <cell r="A16">
            <v>2018</v>
          </cell>
          <cell r="B16" t="str">
            <v>Q2</v>
          </cell>
          <cell r="D16" t="str">
            <v>Pader Abim Community Multipurpose Electric Co-operative Society Limited (PACMECS)</v>
          </cell>
          <cell r="F16">
            <v>544.375</v>
          </cell>
          <cell r="H16" t="str">
            <v>Minigrid</v>
          </cell>
          <cell r="J16" t="str">
            <v>PACMECS</v>
          </cell>
        </row>
        <row r="17">
          <cell r="A17">
            <v>2018</v>
          </cell>
          <cell r="B17" t="str">
            <v>Q2</v>
          </cell>
          <cell r="D17" t="str">
            <v xml:space="preserve">Kyegegwa Rural Electricity Cooperation Society </v>
          </cell>
          <cell r="F17">
            <v>924.39300000000003</v>
          </cell>
          <cell r="H17" t="str">
            <v>Minigrid</v>
          </cell>
          <cell r="J17" t="str">
            <v>KRECS</v>
          </cell>
        </row>
        <row r="18">
          <cell r="A18">
            <v>2018</v>
          </cell>
          <cell r="B18" t="str">
            <v>Q2</v>
          </cell>
          <cell r="D18" t="str">
            <v>KENYA POWER LIGHTING COMPANY (KPLC)</v>
          </cell>
          <cell r="F18">
            <v>24978.441999999999</v>
          </cell>
          <cell r="H18" t="str">
            <v>Export</v>
          </cell>
          <cell r="J18" t="str">
            <v>KENYA</v>
          </cell>
        </row>
        <row r="19">
          <cell r="A19">
            <v>2018</v>
          </cell>
          <cell r="B19" t="str">
            <v>Q2</v>
          </cell>
          <cell r="D19" t="str">
            <v>TANESCO</v>
          </cell>
          <cell r="F19">
            <v>20373.999</v>
          </cell>
          <cell r="H19" t="str">
            <v>Export</v>
          </cell>
          <cell r="J19" t="str">
            <v>TANESCO</v>
          </cell>
        </row>
        <row r="20">
          <cell r="A20">
            <v>2018</v>
          </cell>
          <cell r="B20" t="str">
            <v>Q2</v>
          </cell>
          <cell r="D20" t="str">
            <v>Rwanda (EWSA)</v>
          </cell>
          <cell r="F20">
            <v>2032.424</v>
          </cell>
          <cell r="H20" t="str">
            <v>Export</v>
          </cell>
          <cell r="J20" t="str">
            <v>Rwanda</v>
          </cell>
        </row>
        <row r="21">
          <cell r="A21">
            <v>2018</v>
          </cell>
          <cell r="B21" t="str">
            <v>Q2</v>
          </cell>
          <cell r="D21" t="str">
            <v>DRC SNEL</v>
          </cell>
          <cell r="F21">
            <v>584.00400000000002</v>
          </cell>
          <cell r="H21" t="str">
            <v>Export</v>
          </cell>
          <cell r="J21" t="str">
            <v>DRC</v>
          </cell>
        </row>
        <row r="22">
          <cell r="A22">
            <v>2018</v>
          </cell>
          <cell r="B22" t="str">
            <v>Q1</v>
          </cell>
          <cell r="D22" t="str">
            <v>UMEME (U) Limited</v>
          </cell>
          <cell r="F22">
            <v>869603.44</v>
          </cell>
          <cell r="H22" t="str">
            <v>UMEME</v>
          </cell>
          <cell r="J22" t="str">
            <v>UMEME</v>
          </cell>
        </row>
        <row r="23">
          <cell r="A23">
            <v>2018</v>
          </cell>
          <cell r="B23" t="str">
            <v>Q1</v>
          </cell>
          <cell r="D23" t="str">
            <v>UEDCL</v>
          </cell>
          <cell r="F23">
            <v>13222.27</v>
          </cell>
          <cell r="H23" t="str">
            <v>Minigrid</v>
          </cell>
          <cell r="J23" t="str">
            <v>UEDCL</v>
          </cell>
        </row>
        <row r="24">
          <cell r="A24">
            <v>2018</v>
          </cell>
          <cell r="B24" t="str">
            <v>Q1</v>
          </cell>
          <cell r="D24" t="str">
            <v>Kilembe Investment Limited (KIL)</v>
          </cell>
          <cell r="F24">
            <v>1534.3710000000001</v>
          </cell>
          <cell r="H24" t="str">
            <v>Minigrid</v>
          </cell>
          <cell r="J24" t="str">
            <v>KIL</v>
          </cell>
        </row>
        <row r="25">
          <cell r="A25">
            <v>2018</v>
          </cell>
          <cell r="B25" t="str">
            <v>Q1</v>
          </cell>
          <cell r="D25" t="str">
            <v>Bundibugyo Energy Cooperative Society (BECSL)</v>
          </cell>
          <cell r="F25">
            <v>757.12</v>
          </cell>
          <cell r="H25" t="str">
            <v>Minigrid</v>
          </cell>
          <cell r="J25" t="str">
            <v>BECSL</v>
          </cell>
        </row>
        <row r="26">
          <cell r="A26">
            <v>2018</v>
          </cell>
          <cell r="B26" t="str">
            <v>Q1</v>
          </cell>
          <cell r="D26" t="str">
            <v>Pader Abim Community Multipurpose Electric Co-operative Society Limited (PACMECS)</v>
          </cell>
          <cell r="F26">
            <v>531.24199999999996</v>
          </cell>
          <cell r="H26" t="str">
            <v>Minigrid</v>
          </cell>
          <cell r="J26" t="str">
            <v>PACMECS</v>
          </cell>
        </row>
        <row r="27">
          <cell r="A27">
            <v>2018</v>
          </cell>
          <cell r="B27" t="str">
            <v>Q1</v>
          </cell>
          <cell r="D27" t="str">
            <v xml:space="preserve">Kyegegwa Rural Electricity Cooperation Society </v>
          </cell>
          <cell r="F27">
            <v>985.78099999999995</v>
          </cell>
          <cell r="H27" t="str">
            <v>Minigrid</v>
          </cell>
          <cell r="J27" t="str">
            <v>KRECS</v>
          </cell>
        </row>
        <row r="28">
          <cell r="A28">
            <v>2018</v>
          </cell>
          <cell r="B28" t="str">
            <v>Q1</v>
          </cell>
          <cell r="D28" t="str">
            <v>KENYA POWER LIGHTING COMPANY (KPLC)</v>
          </cell>
          <cell r="F28">
            <v>48692.56</v>
          </cell>
          <cell r="H28" t="str">
            <v>Export</v>
          </cell>
          <cell r="J28" t="str">
            <v>KENYA</v>
          </cell>
        </row>
        <row r="29">
          <cell r="A29">
            <v>2018</v>
          </cell>
          <cell r="B29" t="str">
            <v>Q1</v>
          </cell>
          <cell r="D29" t="str">
            <v>TANESCO</v>
          </cell>
          <cell r="F29">
            <v>22185</v>
          </cell>
          <cell r="H29" t="str">
            <v>Export</v>
          </cell>
          <cell r="J29" t="str">
            <v>TANESCO</v>
          </cell>
        </row>
        <row r="30">
          <cell r="A30">
            <v>2018</v>
          </cell>
          <cell r="B30" t="str">
            <v>Q1</v>
          </cell>
          <cell r="D30" t="str">
            <v>Rwanda (EWSA)</v>
          </cell>
          <cell r="F30">
            <v>2492.011</v>
          </cell>
          <cell r="H30" t="str">
            <v>Export</v>
          </cell>
          <cell r="J30" t="str">
            <v>Rwanda</v>
          </cell>
        </row>
        <row r="31">
          <cell r="A31">
            <v>2018</v>
          </cell>
          <cell r="B31" t="str">
            <v>Q1</v>
          </cell>
          <cell r="D31" t="str">
            <v>DRC SNEL</v>
          </cell>
          <cell r="F31">
            <v>529.82000000000005</v>
          </cell>
          <cell r="H31" t="str">
            <v>Export</v>
          </cell>
          <cell r="J31" t="str">
            <v>DRC</v>
          </cell>
        </row>
        <row r="32">
          <cell r="A32">
            <v>2017</v>
          </cell>
          <cell r="B32" t="str">
            <v>Q4</v>
          </cell>
          <cell r="D32" t="str">
            <v>UMEME (U) Limited</v>
          </cell>
          <cell r="F32">
            <v>856455.36899999995</v>
          </cell>
          <cell r="H32" t="str">
            <v>UMEME</v>
          </cell>
          <cell r="J32" t="str">
            <v>UMEME</v>
          </cell>
        </row>
        <row r="33">
          <cell r="A33">
            <v>2017</v>
          </cell>
          <cell r="B33" t="str">
            <v>Q4</v>
          </cell>
          <cell r="D33" t="str">
            <v>UEDCL</v>
          </cell>
          <cell r="F33">
            <v>16631.169999999998</v>
          </cell>
          <cell r="H33" t="str">
            <v>Minigrid</v>
          </cell>
          <cell r="J33" t="str">
            <v>UEDCL</v>
          </cell>
        </row>
        <row r="34">
          <cell r="A34">
            <v>2017</v>
          </cell>
          <cell r="B34" t="str">
            <v>Q4</v>
          </cell>
          <cell r="D34" t="str">
            <v>Kilembe Investment Limited (KIL)</v>
          </cell>
          <cell r="F34">
            <v>1342.646</v>
          </cell>
          <cell r="H34" t="str">
            <v>Minigrid</v>
          </cell>
          <cell r="J34" t="str">
            <v>KIL</v>
          </cell>
        </row>
        <row r="35">
          <cell r="A35">
            <v>2017</v>
          </cell>
          <cell r="B35" t="str">
            <v>Q4</v>
          </cell>
          <cell r="D35" t="str">
            <v>Bundibugyo Energy Cooperative Society (BECSL)</v>
          </cell>
          <cell r="F35">
            <v>796.48800000000006</v>
          </cell>
          <cell r="H35" t="str">
            <v>Minigrid</v>
          </cell>
          <cell r="J35" t="str">
            <v>BECSL</v>
          </cell>
        </row>
        <row r="36">
          <cell r="A36">
            <v>2017</v>
          </cell>
          <cell r="B36" t="str">
            <v>Q4</v>
          </cell>
          <cell r="D36" t="str">
            <v>Pader Abim Community Multipurpose Electric Co-operative Society Limited (PACMECS)</v>
          </cell>
          <cell r="F36">
            <v>562.71500000000003</v>
          </cell>
          <cell r="H36" t="str">
            <v>Minigrid</v>
          </cell>
          <cell r="J36" t="str">
            <v>PACMECS</v>
          </cell>
        </row>
        <row r="37">
          <cell r="A37">
            <v>2017</v>
          </cell>
          <cell r="B37" t="str">
            <v>Q4</v>
          </cell>
          <cell r="D37" t="str">
            <v xml:space="preserve">Kyegegwa Rural Electricity Cooperation Society </v>
          </cell>
          <cell r="F37">
            <v>972.13800000000003</v>
          </cell>
          <cell r="H37" t="str">
            <v>Minigrid</v>
          </cell>
          <cell r="J37" t="str">
            <v>KRECS</v>
          </cell>
        </row>
        <row r="38">
          <cell r="A38">
            <v>2017</v>
          </cell>
          <cell r="B38" t="str">
            <v>Q4</v>
          </cell>
          <cell r="D38" t="str">
            <v>KENYA POWER LIGHTING COMPANY (KPLC)</v>
          </cell>
          <cell r="F38">
            <v>43673.785000000003</v>
          </cell>
          <cell r="H38" t="str">
            <v>Export</v>
          </cell>
          <cell r="J38" t="str">
            <v>KENYA</v>
          </cell>
        </row>
        <row r="39">
          <cell r="A39">
            <v>2017</v>
          </cell>
          <cell r="B39" t="str">
            <v>Q4</v>
          </cell>
          <cell r="D39" t="str">
            <v>TANESCO</v>
          </cell>
          <cell r="F39">
            <v>19400</v>
          </cell>
          <cell r="H39" t="str">
            <v>Export</v>
          </cell>
          <cell r="J39" t="str">
            <v>TANESCO</v>
          </cell>
        </row>
        <row r="40">
          <cell r="A40">
            <v>2017</v>
          </cell>
          <cell r="B40" t="str">
            <v>Q4</v>
          </cell>
          <cell r="D40" t="str">
            <v>Rwanda (EWSA)</v>
          </cell>
          <cell r="F40">
            <v>2526.5409399999999</v>
          </cell>
          <cell r="H40" t="str">
            <v>Export</v>
          </cell>
          <cell r="J40" t="str">
            <v>Rwanda</v>
          </cell>
        </row>
        <row r="41">
          <cell r="A41">
            <v>2017</v>
          </cell>
          <cell r="B41" t="str">
            <v>Q4</v>
          </cell>
          <cell r="D41" t="str">
            <v>DRC SNEL</v>
          </cell>
          <cell r="F41">
            <v>755.40089999999998</v>
          </cell>
          <cell r="H41" t="str">
            <v>Export</v>
          </cell>
          <cell r="J41" t="str">
            <v>DRC</v>
          </cell>
        </row>
        <row r="42">
          <cell r="A42">
            <v>2017</v>
          </cell>
          <cell r="B42" t="str">
            <v>Q3</v>
          </cell>
          <cell r="D42" t="str">
            <v>UMEME (U) Limited</v>
          </cell>
          <cell r="F42">
            <v>846863.19200000004</v>
          </cell>
          <cell r="H42" t="str">
            <v>UMEME</v>
          </cell>
          <cell r="J42" t="str">
            <v>UMEME</v>
          </cell>
        </row>
        <row r="43">
          <cell r="A43">
            <v>2017</v>
          </cell>
          <cell r="B43" t="str">
            <v>Q3</v>
          </cell>
          <cell r="D43" t="str">
            <v>Kilembe Investment Limited (KIL)</v>
          </cell>
          <cell r="F43">
            <v>1388.7950000000001</v>
          </cell>
          <cell r="H43" t="str">
            <v>Minigrid</v>
          </cell>
          <cell r="J43" t="str">
            <v>KIL</v>
          </cell>
        </row>
        <row r="44">
          <cell r="A44">
            <v>2017</v>
          </cell>
          <cell r="B44" t="str">
            <v>Q3</v>
          </cell>
          <cell r="D44" t="str">
            <v>Bundibugyo Energy Cooperative Society (BECSL)</v>
          </cell>
          <cell r="F44">
            <v>655.51199999999994</v>
          </cell>
          <cell r="H44" t="str">
            <v>Minigrid</v>
          </cell>
          <cell r="J44" t="str">
            <v>BECSL</v>
          </cell>
        </row>
        <row r="45">
          <cell r="A45">
            <v>2017</v>
          </cell>
          <cell r="B45" t="str">
            <v>Q3</v>
          </cell>
          <cell r="D45" t="str">
            <v>Pader Abim Community Multipurpose Electric Co-operative Society Limited (PACMECS)</v>
          </cell>
          <cell r="F45">
            <v>522.38699999999994</v>
          </cell>
          <cell r="H45" t="str">
            <v>Minigrid</v>
          </cell>
          <cell r="J45" t="str">
            <v>PACMECS</v>
          </cell>
        </row>
        <row r="46">
          <cell r="A46">
            <v>2017</v>
          </cell>
          <cell r="B46" t="str">
            <v>Q3</v>
          </cell>
          <cell r="D46" t="str">
            <v xml:space="preserve">Kyegegwa Rural Electricity Cooperation Society </v>
          </cell>
          <cell r="F46">
            <v>907.11300000000006</v>
          </cell>
          <cell r="H46" t="str">
            <v>Minigrid</v>
          </cell>
          <cell r="J46" t="str">
            <v>KRECS</v>
          </cell>
        </row>
        <row r="47">
          <cell r="A47">
            <v>2017</v>
          </cell>
          <cell r="B47" t="str">
            <v>Q3</v>
          </cell>
          <cell r="D47" t="str">
            <v>UEDCL</v>
          </cell>
          <cell r="F47">
            <v>12380.075000000001</v>
          </cell>
          <cell r="H47" t="str">
            <v>Minigrid</v>
          </cell>
          <cell r="J47" t="str">
            <v>UEDCL</v>
          </cell>
        </row>
        <row r="48">
          <cell r="A48">
            <v>2017</v>
          </cell>
          <cell r="B48" t="str">
            <v>Q3</v>
          </cell>
          <cell r="D48" t="str">
            <v>KENYA POWER LIGHTING COMPANY (KPLC)</v>
          </cell>
          <cell r="F48">
            <v>50585.64</v>
          </cell>
          <cell r="H48" t="str">
            <v>Export</v>
          </cell>
          <cell r="J48" t="str">
            <v>KENYA</v>
          </cell>
        </row>
        <row r="49">
          <cell r="A49">
            <v>2017</v>
          </cell>
          <cell r="B49" t="str">
            <v>Q3</v>
          </cell>
          <cell r="D49" t="str">
            <v>TANESCO</v>
          </cell>
          <cell r="F49">
            <v>23103</v>
          </cell>
          <cell r="H49" t="str">
            <v>Export</v>
          </cell>
          <cell r="J49" t="str">
            <v>TANESCO</v>
          </cell>
        </row>
        <row r="50">
          <cell r="A50">
            <v>2017</v>
          </cell>
          <cell r="B50" t="str">
            <v>Q3</v>
          </cell>
          <cell r="D50" t="str">
            <v>Rwanda (EWSA)</v>
          </cell>
          <cell r="F50">
            <v>2846.944</v>
          </cell>
          <cell r="H50" t="str">
            <v>Export</v>
          </cell>
          <cell r="J50" t="str">
            <v>Rwanda</v>
          </cell>
        </row>
        <row r="51">
          <cell r="A51">
            <v>2017</v>
          </cell>
          <cell r="B51" t="str">
            <v>Q3</v>
          </cell>
          <cell r="D51" t="str">
            <v>DRC SNEL</v>
          </cell>
          <cell r="F51">
            <v>556.14300000000003</v>
          </cell>
          <cell r="H51" t="str">
            <v>Export</v>
          </cell>
          <cell r="J51" t="str">
            <v>DRC</v>
          </cell>
        </row>
        <row r="52">
          <cell r="A52">
            <v>2017</v>
          </cell>
          <cell r="B52" t="str">
            <v>Q2</v>
          </cell>
          <cell r="D52" t="str">
            <v>Kilembe Investment Limited (KIL)</v>
          </cell>
          <cell r="F52">
            <v>1385.8520000000001</v>
          </cell>
          <cell r="H52" t="str">
            <v>Minigrid</v>
          </cell>
          <cell r="J52" t="str">
            <v>KIL</v>
          </cell>
        </row>
        <row r="53">
          <cell r="A53">
            <v>2017</v>
          </cell>
          <cell r="B53" t="str">
            <v>Q2</v>
          </cell>
          <cell r="D53" t="str">
            <v>Bundibugyo Energy Cooperative Society (BECSL)</v>
          </cell>
          <cell r="F53">
            <v>685.19090599999993</v>
          </cell>
          <cell r="H53" t="str">
            <v>Minigrid</v>
          </cell>
          <cell r="J53" t="str">
            <v>BECSL</v>
          </cell>
        </row>
        <row r="54">
          <cell r="A54">
            <v>2017</v>
          </cell>
          <cell r="B54" t="str">
            <v>Q2</v>
          </cell>
          <cell r="D54" t="str">
            <v>Pader Abim Community Multipurpose Electric Co-operative Society Limited (PACMECS)</v>
          </cell>
          <cell r="F54">
            <v>473.09899999999999</v>
          </cell>
          <cell r="H54" t="str">
            <v>Minigrid</v>
          </cell>
          <cell r="J54" t="str">
            <v>PACMECS</v>
          </cell>
        </row>
        <row r="55">
          <cell r="A55">
            <v>2017</v>
          </cell>
          <cell r="B55" t="str">
            <v>Q2</v>
          </cell>
          <cell r="D55" t="str">
            <v xml:space="preserve">Kyegegwa Rural Electricity Cooperation Society </v>
          </cell>
          <cell r="F55">
            <v>741.89200000000005</v>
          </cell>
          <cell r="H55" t="str">
            <v>Minigrid</v>
          </cell>
          <cell r="J55" t="str">
            <v>KRECS</v>
          </cell>
        </row>
        <row r="56">
          <cell r="A56">
            <v>2017</v>
          </cell>
          <cell r="B56" t="str">
            <v>Q2</v>
          </cell>
          <cell r="D56" t="str">
            <v>UEDCL</v>
          </cell>
          <cell r="F56">
            <v>10648.047946496004</v>
          </cell>
          <cell r="H56" t="str">
            <v>Minigrid</v>
          </cell>
          <cell r="J56" t="str">
            <v>UEDCL</v>
          </cell>
        </row>
        <row r="57">
          <cell r="A57">
            <v>2017</v>
          </cell>
          <cell r="B57" t="str">
            <v>Q2</v>
          </cell>
          <cell r="D57" t="str">
            <v>KENYA POWER LIGHTING COMPANY (KPLC)</v>
          </cell>
          <cell r="F57">
            <v>56516.1</v>
          </cell>
          <cell r="H57" t="str">
            <v>Export</v>
          </cell>
          <cell r="J57" t="str">
            <v>KENYA</v>
          </cell>
        </row>
        <row r="58">
          <cell r="A58">
            <v>2017</v>
          </cell>
          <cell r="B58" t="str">
            <v>Q2</v>
          </cell>
          <cell r="D58" t="str">
            <v>TANESCO</v>
          </cell>
          <cell r="F58">
            <v>17541</v>
          </cell>
          <cell r="H58" t="str">
            <v>Export</v>
          </cell>
          <cell r="J58" t="str">
            <v>TANESCO</v>
          </cell>
        </row>
        <row r="59">
          <cell r="A59">
            <v>2017</v>
          </cell>
          <cell r="B59" t="str">
            <v>Q2</v>
          </cell>
          <cell r="D59" t="str">
            <v>Rwanda (EWSA)</v>
          </cell>
          <cell r="F59">
            <v>2838.7876800000008</v>
          </cell>
          <cell r="H59" t="str">
            <v>Export</v>
          </cell>
          <cell r="J59" t="str">
            <v>Rwanda</v>
          </cell>
        </row>
        <row r="60">
          <cell r="A60">
            <v>2017</v>
          </cell>
          <cell r="B60" t="str">
            <v>Q2</v>
          </cell>
          <cell r="D60" t="str">
            <v>DRC SNEL</v>
          </cell>
          <cell r="F60">
            <v>577.26599999999996</v>
          </cell>
          <cell r="H60" t="str">
            <v>Export</v>
          </cell>
          <cell r="J60" t="str">
            <v>DRC</v>
          </cell>
        </row>
        <row r="61">
          <cell r="A61">
            <v>2017</v>
          </cell>
          <cell r="B61" t="str">
            <v>Q2</v>
          </cell>
          <cell r="D61" t="str">
            <v>UMEME (U) Limited</v>
          </cell>
          <cell r="F61">
            <v>810385.12417632993</v>
          </cell>
          <cell r="H61" t="str">
            <v>UMEME</v>
          </cell>
          <cell r="J61" t="str">
            <v>UMEME</v>
          </cell>
        </row>
        <row r="62">
          <cell r="A62">
            <v>2017</v>
          </cell>
          <cell r="B62" t="str">
            <v>Q1</v>
          </cell>
          <cell r="D62" t="str">
            <v>Ferdsult</v>
          </cell>
          <cell r="F62">
            <v>4892.9559800000006</v>
          </cell>
          <cell r="H62" t="str">
            <v>Minigrid</v>
          </cell>
          <cell r="J62" t="str">
            <v>Ferdsult</v>
          </cell>
        </row>
        <row r="63">
          <cell r="A63">
            <v>2017</v>
          </cell>
          <cell r="B63" t="str">
            <v>Q1</v>
          </cell>
          <cell r="D63" t="str">
            <v>Kilembe Investment Limited (KIL)</v>
          </cell>
          <cell r="F63">
            <v>1341.9690000000001</v>
          </cell>
          <cell r="H63" t="str">
            <v>Minigrid</v>
          </cell>
          <cell r="J63" t="str">
            <v>KIL</v>
          </cell>
        </row>
        <row r="64">
          <cell r="A64">
            <v>2017</v>
          </cell>
          <cell r="B64" t="str">
            <v>Q1</v>
          </cell>
          <cell r="D64" t="str">
            <v>Bundibugyo Energy Cooperative Society (BECSL)</v>
          </cell>
          <cell r="F64">
            <v>790.38800000000003</v>
          </cell>
          <cell r="H64" t="str">
            <v>Minigrid</v>
          </cell>
          <cell r="J64" t="str">
            <v>BECSL</v>
          </cell>
        </row>
        <row r="65">
          <cell r="A65">
            <v>2017</v>
          </cell>
          <cell r="B65" t="str">
            <v>Q1</v>
          </cell>
          <cell r="D65" t="str">
            <v>Pader Abim Community Multipurpose Electric Co-operative Society Limited (PACMECS)</v>
          </cell>
          <cell r="F65">
            <v>592.63400000000001</v>
          </cell>
          <cell r="H65" t="str">
            <v>Minigrid</v>
          </cell>
          <cell r="J65" t="str">
            <v>PACMECS</v>
          </cell>
        </row>
        <row r="66">
          <cell r="A66">
            <v>2017</v>
          </cell>
          <cell r="B66" t="str">
            <v>Q1</v>
          </cell>
          <cell r="D66" t="str">
            <v xml:space="preserve">Kyegegwa Rural Electricity Cooperation Society </v>
          </cell>
          <cell r="F66">
            <v>1136.663906</v>
          </cell>
          <cell r="H66" t="str">
            <v>Minigrid</v>
          </cell>
          <cell r="J66" t="str">
            <v>KRECS</v>
          </cell>
        </row>
        <row r="67">
          <cell r="A67">
            <v>2017</v>
          </cell>
          <cell r="B67" t="str">
            <v>Q1</v>
          </cell>
          <cell r="D67" t="str">
            <v>UEDCL</v>
          </cell>
          <cell r="F67">
            <v>6346.8620000000001</v>
          </cell>
          <cell r="H67" t="str">
            <v>Minigrid</v>
          </cell>
          <cell r="J67" t="str">
            <v>UEDCL</v>
          </cell>
        </row>
        <row r="68">
          <cell r="A68">
            <v>2017</v>
          </cell>
          <cell r="B68" t="str">
            <v>Q1</v>
          </cell>
          <cell r="D68" t="str">
            <v>KENYA POWER LIGHTING COMPANY (KPLC)</v>
          </cell>
          <cell r="F68">
            <v>75100.085000000006</v>
          </cell>
          <cell r="H68" t="str">
            <v>Export</v>
          </cell>
          <cell r="J68" t="str">
            <v>KENYA</v>
          </cell>
        </row>
        <row r="69">
          <cell r="A69">
            <v>2017</v>
          </cell>
          <cell r="B69" t="str">
            <v>Q1</v>
          </cell>
          <cell r="D69" t="str">
            <v>TANESCO</v>
          </cell>
          <cell r="F69">
            <v>19127</v>
          </cell>
          <cell r="H69" t="str">
            <v>Export</v>
          </cell>
          <cell r="J69" t="str">
            <v>TANESCO</v>
          </cell>
        </row>
        <row r="70">
          <cell r="A70">
            <v>2017</v>
          </cell>
          <cell r="B70" t="str">
            <v>Q1</v>
          </cell>
          <cell r="D70" t="str">
            <v>Rwanda (EWSA)</v>
          </cell>
          <cell r="F70">
            <v>1066.4623199999999</v>
          </cell>
          <cell r="H70" t="str">
            <v>Export</v>
          </cell>
          <cell r="J70" t="str">
            <v>Rwanda</v>
          </cell>
        </row>
        <row r="71">
          <cell r="A71">
            <v>2017</v>
          </cell>
          <cell r="B71" t="str">
            <v>Q1</v>
          </cell>
          <cell r="D71" t="str">
            <v>DRC SNEL</v>
          </cell>
          <cell r="F71">
            <v>589.51590599999997</v>
          </cell>
          <cell r="H71" t="str">
            <v>Export</v>
          </cell>
          <cell r="J71" t="str">
            <v>DRC</v>
          </cell>
        </row>
        <row r="72">
          <cell r="A72">
            <v>2017</v>
          </cell>
          <cell r="B72" t="str">
            <v>Q1</v>
          </cell>
          <cell r="D72" t="str">
            <v>UMEME (U) Limited</v>
          </cell>
          <cell r="F72">
            <v>820176.91500000004</v>
          </cell>
          <cell r="H72" t="str">
            <v>UMEME</v>
          </cell>
          <cell r="J72" t="str">
            <v>UMEME</v>
          </cell>
        </row>
        <row r="73">
          <cell r="A73">
            <v>2016</v>
          </cell>
          <cell r="B73" t="str">
            <v>Q4</v>
          </cell>
          <cell r="D73" t="str">
            <v>UMEME (U) Limited</v>
          </cell>
          <cell r="F73">
            <v>812439.080597764</v>
          </cell>
          <cell r="H73" t="str">
            <v>UMEME</v>
          </cell>
          <cell r="J73" t="str">
            <v>UMEME</v>
          </cell>
        </row>
        <row r="74">
          <cell r="A74">
            <v>2016</v>
          </cell>
          <cell r="B74" t="str">
            <v>Q4</v>
          </cell>
          <cell r="D74" t="str">
            <v>KENYA POWER LIGHTING COMPANY (KPLC)</v>
          </cell>
          <cell r="F74">
            <v>28461.8</v>
          </cell>
          <cell r="H74" t="str">
            <v>Export</v>
          </cell>
          <cell r="J74" t="str">
            <v>KENYA</v>
          </cell>
        </row>
        <row r="75">
          <cell r="A75">
            <v>2016</v>
          </cell>
          <cell r="B75" t="str">
            <v>Q4</v>
          </cell>
          <cell r="D75" t="str">
            <v>TANESCO</v>
          </cell>
          <cell r="F75">
            <v>19479</v>
          </cell>
          <cell r="H75" t="str">
            <v>Export</v>
          </cell>
          <cell r="J75" t="str">
            <v>TANESCO</v>
          </cell>
        </row>
        <row r="76">
          <cell r="A76">
            <v>2016</v>
          </cell>
          <cell r="B76" t="str">
            <v>Q4</v>
          </cell>
          <cell r="D76" t="str">
            <v>Rwanda (EWSA)</v>
          </cell>
          <cell r="F76">
            <v>223.26473999999999</v>
          </cell>
          <cell r="H76" t="str">
            <v>Export</v>
          </cell>
          <cell r="J76" t="str">
            <v>Rwanda</v>
          </cell>
        </row>
        <row r="77">
          <cell r="A77">
            <v>2016</v>
          </cell>
          <cell r="B77" t="str">
            <v>Q4</v>
          </cell>
          <cell r="D77" t="str">
            <v>DRC SNEL</v>
          </cell>
          <cell r="F77">
            <v>501.86500000000001</v>
          </cell>
          <cell r="H77" t="str">
            <v>Export</v>
          </cell>
          <cell r="J77" t="str">
            <v>DRC</v>
          </cell>
        </row>
        <row r="78">
          <cell r="A78">
            <v>2016</v>
          </cell>
          <cell r="B78" t="str">
            <v>Q4</v>
          </cell>
          <cell r="D78" t="str">
            <v>Ferdsult</v>
          </cell>
          <cell r="F78">
            <v>7686.3630000000003</v>
          </cell>
          <cell r="H78" t="str">
            <v>Minigrid</v>
          </cell>
          <cell r="J78" t="str">
            <v>Ferdsult</v>
          </cell>
        </row>
        <row r="79">
          <cell r="A79">
            <v>2016</v>
          </cell>
          <cell r="B79" t="str">
            <v>Q4</v>
          </cell>
          <cell r="D79" t="str">
            <v>Bundibugyo Energy Cooperative Society (BECSL)</v>
          </cell>
          <cell r="F79">
            <v>762.68804</v>
          </cell>
          <cell r="H79" t="str">
            <v>Minigrid</v>
          </cell>
          <cell r="J79" t="str">
            <v>BECSL</v>
          </cell>
        </row>
        <row r="80">
          <cell r="A80">
            <v>2016</v>
          </cell>
          <cell r="B80" t="str">
            <v>Q4</v>
          </cell>
          <cell r="D80" t="str">
            <v>Pader Abim Community Multipurpose Electric Co-operative Society Limited (PACMECS)</v>
          </cell>
          <cell r="F80">
            <v>548.16899999999998</v>
          </cell>
          <cell r="H80" t="str">
            <v>Minigrid</v>
          </cell>
          <cell r="J80" t="str">
            <v>PACMECS</v>
          </cell>
        </row>
        <row r="81">
          <cell r="A81">
            <v>2016</v>
          </cell>
          <cell r="B81" t="str">
            <v>Q4</v>
          </cell>
          <cell r="D81" t="str">
            <v>Kilembe Investment Limited (KIL)</v>
          </cell>
          <cell r="F81">
            <v>1274.4110000000001</v>
          </cell>
          <cell r="H81" t="str">
            <v>Minigrid</v>
          </cell>
          <cell r="J81" t="str">
            <v>KIL</v>
          </cell>
        </row>
        <row r="82">
          <cell r="A82">
            <v>2016</v>
          </cell>
          <cell r="B82" t="str">
            <v>Q4</v>
          </cell>
          <cell r="D82" t="str">
            <v xml:space="preserve">Kyegegwa Rural Electricity Cooperation Society </v>
          </cell>
          <cell r="F82">
            <v>758.23199999999997</v>
          </cell>
          <cell r="H82" t="str">
            <v>Minigrid</v>
          </cell>
          <cell r="J82" t="str">
            <v>KRECS</v>
          </cell>
        </row>
        <row r="83">
          <cell r="A83">
            <v>2016</v>
          </cell>
          <cell r="B83" t="str">
            <v>Q4</v>
          </cell>
          <cell r="D83" t="str">
            <v>UEDCL</v>
          </cell>
          <cell r="F83">
            <v>3468.5210000000002</v>
          </cell>
          <cell r="H83" t="str">
            <v>Minigrid</v>
          </cell>
          <cell r="J83" t="str">
            <v>UEDCL</v>
          </cell>
        </row>
        <row r="84">
          <cell r="A84">
            <v>2016</v>
          </cell>
          <cell r="B84" t="str">
            <v>Q3</v>
          </cell>
          <cell r="D84" t="str">
            <v>UMEME (U) Limited</v>
          </cell>
          <cell r="F84">
            <v>802547.10791000002</v>
          </cell>
          <cell r="H84" t="str">
            <v>UMEME</v>
          </cell>
          <cell r="J84" t="str">
            <v>UMEME</v>
          </cell>
        </row>
        <row r="85">
          <cell r="A85">
            <v>2016</v>
          </cell>
          <cell r="B85" t="str">
            <v>Q3</v>
          </cell>
          <cell r="D85" t="str">
            <v>KENYA POWER LIGHTING COMPANY (KPLC)</v>
          </cell>
          <cell r="F85">
            <v>20177.45</v>
          </cell>
          <cell r="H85" t="str">
            <v>Export</v>
          </cell>
          <cell r="J85" t="str">
            <v>KENYA</v>
          </cell>
        </row>
        <row r="86">
          <cell r="A86">
            <v>2016</v>
          </cell>
          <cell r="B86" t="str">
            <v>Q3</v>
          </cell>
          <cell r="D86" t="str">
            <v>TANESCO</v>
          </cell>
          <cell r="F86">
            <v>21110</v>
          </cell>
          <cell r="H86" t="str">
            <v>Export</v>
          </cell>
          <cell r="J86" t="str">
            <v>TANESCO</v>
          </cell>
        </row>
        <row r="87">
          <cell r="A87">
            <v>2016</v>
          </cell>
          <cell r="B87" t="str">
            <v>Q3</v>
          </cell>
          <cell r="D87" t="str">
            <v>Rwanda (EWSA)</v>
          </cell>
          <cell r="F87">
            <v>568.89099586533996</v>
          </cell>
          <cell r="H87" t="str">
            <v>Export</v>
          </cell>
          <cell r="J87" t="str">
            <v>Rwanda</v>
          </cell>
        </row>
        <row r="88">
          <cell r="A88">
            <v>2016</v>
          </cell>
          <cell r="B88" t="str">
            <v>Q3</v>
          </cell>
          <cell r="D88" t="str">
            <v>DRC SNEL</v>
          </cell>
          <cell r="F88">
            <v>602.46</v>
          </cell>
          <cell r="H88" t="str">
            <v>Export</v>
          </cell>
          <cell r="J88" t="str">
            <v>DRC</v>
          </cell>
        </row>
        <row r="89">
          <cell r="A89">
            <v>2016</v>
          </cell>
          <cell r="B89" t="str">
            <v>Q3</v>
          </cell>
          <cell r="D89" t="str">
            <v>Ferdsult</v>
          </cell>
          <cell r="F89">
            <v>7632.2110000000002</v>
          </cell>
          <cell r="H89" t="str">
            <v>Minigrid</v>
          </cell>
          <cell r="J89" t="str">
            <v>Ferdsult</v>
          </cell>
        </row>
        <row r="90">
          <cell r="A90">
            <v>2016</v>
          </cell>
          <cell r="B90" t="str">
            <v>Q3</v>
          </cell>
          <cell r="D90" t="str">
            <v>Bundibugyo Energy Cooperative Society (BECSL)</v>
          </cell>
          <cell r="F90">
            <v>658.73198000000002</v>
          </cell>
          <cell r="H90" t="str">
            <v>Minigrid</v>
          </cell>
          <cell r="J90" t="str">
            <v>BECSL</v>
          </cell>
        </row>
        <row r="91">
          <cell r="A91">
            <v>2016</v>
          </cell>
          <cell r="B91" t="str">
            <v>Q3</v>
          </cell>
          <cell r="D91" t="str">
            <v>Pader Abim Community Multipurpose Electric Co-operative Society Limited (PACMECS)</v>
          </cell>
          <cell r="F91">
            <v>562.53700000000003</v>
          </cell>
          <cell r="H91" t="str">
            <v>Minigrid</v>
          </cell>
          <cell r="J91" t="str">
            <v>PACMECS</v>
          </cell>
        </row>
        <row r="92">
          <cell r="A92">
            <v>2016</v>
          </cell>
          <cell r="B92" t="str">
            <v>Q3</v>
          </cell>
          <cell r="D92" t="str">
            <v>Kilembe Investment Limited (KIL)</v>
          </cell>
          <cell r="F92">
            <v>1273.643</v>
          </cell>
          <cell r="H92" t="str">
            <v>Minigrid</v>
          </cell>
          <cell r="J92" t="str">
            <v>KIL</v>
          </cell>
        </row>
        <row r="93">
          <cell r="A93">
            <v>2016</v>
          </cell>
          <cell r="B93" t="str">
            <v>Q3</v>
          </cell>
          <cell r="D93" t="str">
            <v xml:space="preserve">Kyegegwa Rural Electricity Cooperation Society </v>
          </cell>
          <cell r="F93">
            <v>723.56799999999998</v>
          </cell>
          <cell r="H93" t="str">
            <v>Minigrid</v>
          </cell>
          <cell r="J93" t="str">
            <v>KRECS</v>
          </cell>
        </row>
        <row r="94">
          <cell r="A94">
            <v>2016</v>
          </cell>
          <cell r="B94" t="str">
            <v>Q3</v>
          </cell>
          <cell r="D94" t="str">
            <v>UEDCL</v>
          </cell>
          <cell r="F94">
            <v>2937.1460000000002</v>
          </cell>
          <cell r="H94" t="str">
            <v>Minigrid</v>
          </cell>
          <cell r="J94" t="str">
            <v>UEDCL</v>
          </cell>
        </row>
        <row r="95">
          <cell r="A95">
            <v>2016</v>
          </cell>
          <cell r="B95" t="str">
            <v>Q2</v>
          </cell>
          <cell r="D95" t="str">
            <v>UMEME (U) Limited</v>
          </cell>
          <cell r="F95">
            <v>788697.3</v>
          </cell>
          <cell r="H95" t="str">
            <v>UMEME</v>
          </cell>
          <cell r="J95" t="str">
            <v>UMEME</v>
          </cell>
        </row>
        <row r="96">
          <cell r="A96">
            <v>2016</v>
          </cell>
          <cell r="B96" t="str">
            <v>Q2</v>
          </cell>
          <cell r="D96" t="str">
            <v>KENYA POWER LIGHTING COMPANY (KPLC)</v>
          </cell>
          <cell r="F96">
            <v>16968.900000000001</v>
          </cell>
          <cell r="H96" t="str">
            <v>Export</v>
          </cell>
          <cell r="J96" t="str">
            <v>KENYA</v>
          </cell>
        </row>
        <row r="97">
          <cell r="A97">
            <v>2016</v>
          </cell>
          <cell r="B97" t="str">
            <v>Q2</v>
          </cell>
          <cell r="D97" t="str">
            <v>TANESCO</v>
          </cell>
          <cell r="F97">
            <v>18967.009999999998</v>
          </cell>
          <cell r="H97" t="str">
            <v>Export</v>
          </cell>
          <cell r="J97" t="str">
            <v>TANESCO</v>
          </cell>
        </row>
        <row r="98">
          <cell r="A98">
            <v>2016</v>
          </cell>
          <cell r="B98" t="str">
            <v>Q2</v>
          </cell>
          <cell r="D98" t="str">
            <v>Rwanda (EWSA)</v>
          </cell>
          <cell r="F98">
            <v>866.5</v>
          </cell>
          <cell r="H98" t="str">
            <v>Export</v>
          </cell>
          <cell r="J98" t="str">
            <v>Rwanda</v>
          </cell>
        </row>
        <row r="99">
          <cell r="A99">
            <v>2016</v>
          </cell>
          <cell r="B99" t="str">
            <v>Q2</v>
          </cell>
          <cell r="D99" t="str">
            <v>DRC SNEL</v>
          </cell>
          <cell r="F99">
            <v>529.6</v>
          </cell>
          <cell r="H99" t="str">
            <v>Export</v>
          </cell>
          <cell r="J99" t="str">
            <v>DRC</v>
          </cell>
        </row>
        <row r="100">
          <cell r="A100">
            <v>2016</v>
          </cell>
          <cell r="B100" t="str">
            <v>Q2</v>
          </cell>
          <cell r="D100" t="str">
            <v>Ferdsult</v>
          </cell>
          <cell r="F100">
            <v>7767.39</v>
          </cell>
          <cell r="H100" t="str">
            <v>Minigrid</v>
          </cell>
          <cell r="J100" t="str">
            <v>Ferdsult</v>
          </cell>
        </row>
        <row r="101">
          <cell r="A101">
            <v>2016</v>
          </cell>
          <cell r="B101" t="str">
            <v>Q2</v>
          </cell>
          <cell r="D101" t="str">
            <v>Bundibugyo Energy Cooperative Society (BECSL)</v>
          </cell>
          <cell r="F101">
            <v>733</v>
          </cell>
          <cell r="H101" t="str">
            <v>Minigrid</v>
          </cell>
          <cell r="J101" t="str">
            <v>BECSL</v>
          </cell>
        </row>
        <row r="102">
          <cell r="A102">
            <v>2016</v>
          </cell>
          <cell r="B102" t="str">
            <v>Q2</v>
          </cell>
          <cell r="D102" t="str">
            <v>Pader Abim Community Multipurpose Electric Co-operative Society Limited (PACMECS)</v>
          </cell>
          <cell r="F102">
            <v>579.46</v>
          </cell>
          <cell r="H102" t="str">
            <v>Minigrid</v>
          </cell>
          <cell r="J102" t="str">
            <v>PACMECS</v>
          </cell>
        </row>
        <row r="103">
          <cell r="A103">
            <v>2016</v>
          </cell>
          <cell r="B103" t="str">
            <v>Q2</v>
          </cell>
          <cell r="D103" t="str">
            <v>Kilembe Investment Limited (KIL)</v>
          </cell>
          <cell r="F103">
            <v>1122.8</v>
          </cell>
          <cell r="H103" t="str">
            <v>Minigrid</v>
          </cell>
          <cell r="J103" t="str">
            <v>KIL</v>
          </cell>
        </row>
        <row r="104">
          <cell r="A104">
            <v>2016</v>
          </cell>
          <cell r="B104" t="str">
            <v>Q2</v>
          </cell>
          <cell r="D104" t="str">
            <v xml:space="preserve">Kyegegwa Rural Electricity Cooperation Society </v>
          </cell>
          <cell r="F104">
            <v>579.6</v>
          </cell>
          <cell r="H104" t="str">
            <v>Minigrid</v>
          </cell>
          <cell r="J104" t="str">
            <v>KRECS</v>
          </cell>
        </row>
        <row r="105">
          <cell r="A105">
            <v>2016</v>
          </cell>
          <cell r="B105" t="str">
            <v>Q2</v>
          </cell>
          <cell r="D105" t="str">
            <v>UEDCL</v>
          </cell>
          <cell r="F105">
            <v>2765.06</v>
          </cell>
          <cell r="H105" t="str">
            <v>Minigrid</v>
          </cell>
          <cell r="J105" t="str">
            <v>UEDCL</v>
          </cell>
        </row>
        <row r="106">
          <cell r="A106">
            <v>2016</v>
          </cell>
          <cell r="B106" t="str">
            <v>Q1</v>
          </cell>
          <cell r="D106" t="str">
            <v>UMEME (U) Limited</v>
          </cell>
          <cell r="F106">
            <v>777146</v>
          </cell>
          <cell r="H106" t="str">
            <v>UMEME</v>
          </cell>
          <cell r="J106" t="str">
            <v>UMEME</v>
          </cell>
        </row>
        <row r="107">
          <cell r="A107">
            <v>2016</v>
          </cell>
          <cell r="B107" t="str">
            <v>Q1</v>
          </cell>
          <cell r="D107" t="str">
            <v>KENYA POWER LIGHTING COMPANY (KPLC)</v>
          </cell>
          <cell r="F107">
            <v>17606</v>
          </cell>
          <cell r="H107" t="str">
            <v>Export</v>
          </cell>
          <cell r="J107" t="str">
            <v>KENYA</v>
          </cell>
        </row>
        <row r="108">
          <cell r="A108">
            <v>2016</v>
          </cell>
          <cell r="B108" t="str">
            <v>Q1</v>
          </cell>
          <cell r="D108" t="str">
            <v>TANESCO</v>
          </cell>
          <cell r="F108">
            <v>17625</v>
          </cell>
          <cell r="H108" t="str">
            <v>Export</v>
          </cell>
          <cell r="J108" t="str">
            <v>TANESCO</v>
          </cell>
        </row>
        <row r="109">
          <cell r="A109">
            <v>2016</v>
          </cell>
          <cell r="B109" t="str">
            <v>Q1</v>
          </cell>
          <cell r="D109" t="str">
            <v>Rwanda (EWSA)</v>
          </cell>
          <cell r="F109">
            <v>750</v>
          </cell>
          <cell r="H109" t="str">
            <v>Export</v>
          </cell>
          <cell r="J109" t="str">
            <v>Rwanda</v>
          </cell>
        </row>
        <row r="110">
          <cell r="A110">
            <v>2016</v>
          </cell>
          <cell r="B110" t="str">
            <v>Q1</v>
          </cell>
          <cell r="D110" t="str">
            <v>DRC SNEL</v>
          </cell>
          <cell r="F110">
            <v>551</v>
          </cell>
          <cell r="H110" t="str">
            <v>Export</v>
          </cell>
          <cell r="J110" t="str">
            <v>DRC</v>
          </cell>
        </row>
        <row r="111">
          <cell r="A111">
            <v>2016</v>
          </cell>
          <cell r="B111" t="str">
            <v>Q1</v>
          </cell>
          <cell r="D111" t="str">
            <v>Ferdsult</v>
          </cell>
          <cell r="F111">
            <v>7341</v>
          </cell>
          <cell r="H111" t="str">
            <v>Minigrid</v>
          </cell>
          <cell r="J111" t="str">
            <v>Ferdsult</v>
          </cell>
        </row>
        <row r="112">
          <cell r="A112">
            <v>2016</v>
          </cell>
          <cell r="B112" t="str">
            <v>Q1</v>
          </cell>
          <cell r="D112" t="str">
            <v>Bundibugyo Energy Cooperative Society (BECSL)</v>
          </cell>
          <cell r="F112">
            <v>752</v>
          </cell>
          <cell r="H112" t="str">
            <v>Minigrid</v>
          </cell>
          <cell r="J112" t="str">
            <v>BECSL</v>
          </cell>
        </row>
        <row r="113">
          <cell r="A113">
            <v>2016</v>
          </cell>
          <cell r="B113" t="str">
            <v>Q1</v>
          </cell>
          <cell r="D113" t="str">
            <v>Pader Abim Community Multipurpose Electric Co-operative Society Limited (PACMECS)</v>
          </cell>
          <cell r="F113">
            <v>573</v>
          </cell>
          <cell r="H113" t="str">
            <v>Minigrid</v>
          </cell>
          <cell r="J113" t="str">
            <v>PACMECS</v>
          </cell>
        </row>
        <row r="114">
          <cell r="A114">
            <v>2016</v>
          </cell>
          <cell r="B114" t="str">
            <v>Q1</v>
          </cell>
          <cell r="D114" t="str">
            <v>Kilembe Investment Limited (KIL)</v>
          </cell>
          <cell r="F114">
            <v>1185</v>
          </cell>
          <cell r="H114" t="str">
            <v>Minigrid</v>
          </cell>
          <cell r="J114" t="str">
            <v>KIL</v>
          </cell>
        </row>
        <row r="115">
          <cell r="A115">
            <v>2016</v>
          </cell>
          <cell r="B115" t="str">
            <v>Q1</v>
          </cell>
          <cell r="D115" t="str">
            <v xml:space="preserve">Kyegegwa Rural Electricity Cooperation Society </v>
          </cell>
          <cell r="F115">
            <v>581</v>
          </cell>
          <cell r="H115" t="str">
            <v>Minigrid</v>
          </cell>
          <cell r="J115" t="str">
            <v>KRECS</v>
          </cell>
        </row>
        <row r="116">
          <cell r="A116">
            <v>2016</v>
          </cell>
          <cell r="B116" t="str">
            <v>Q1</v>
          </cell>
          <cell r="D116" t="str">
            <v>UEDCL</v>
          </cell>
          <cell r="F116">
            <v>2046</v>
          </cell>
          <cell r="H116" t="str">
            <v>Minigrid</v>
          </cell>
          <cell r="J116" t="str">
            <v>UEDCL</v>
          </cell>
        </row>
        <row r="117">
          <cell r="A117">
            <v>2015</v>
          </cell>
          <cell r="B117" t="str">
            <v>Q4</v>
          </cell>
          <cell r="D117" t="str">
            <v>UMEME (U) Limited</v>
          </cell>
          <cell r="F117">
            <v>767804.35199999996</v>
          </cell>
          <cell r="H117" t="str">
            <v>UMEME</v>
          </cell>
          <cell r="J117" t="str">
            <v>UMEME</v>
          </cell>
        </row>
        <row r="118">
          <cell r="A118">
            <v>2015</v>
          </cell>
          <cell r="B118" t="str">
            <v>Q4</v>
          </cell>
          <cell r="D118" t="str">
            <v>KENYA POWER LIGHTING COMPANY (KPLC)</v>
          </cell>
          <cell r="F118">
            <v>16813.400000000001</v>
          </cell>
          <cell r="H118" t="str">
            <v>Export</v>
          </cell>
          <cell r="J118" t="str">
            <v>KENYA</v>
          </cell>
        </row>
        <row r="119">
          <cell r="A119">
            <v>2015</v>
          </cell>
          <cell r="B119" t="str">
            <v>Q4</v>
          </cell>
          <cell r="D119" t="str">
            <v>TANESCO</v>
          </cell>
          <cell r="F119">
            <v>14166</v>
          </cell>
          <cell r="H119" t="str">
            <v>Export</v>
          </cell>
          <cell r="J119" t="str">
            <v>TANESCO</v>
          </cell>
        </row>
        <row r="120">
          <cell r="A120">
            <v>2015</v>
          </cell>
          <cell r="B120" t="str">
            <v>Q4</v>
          </cell>
          <cell r="D120" t="str">
            <v>DRC SNEL</v>
          </cell>
          <cell r="F120">
            <v>575.26</v>
          </cell>
          <cell r="H120" t="str">
            <v>Export</v>
          </cell>
          <cell r="J120" t="str">
            <v>DRC</v>
          </cell>
        </row>
        <row r="121">
          <cell r="A121">
            <v>2015</v>
          </cell>
          <cell r="B121" t="str">
            <v>Q4</v>
          </cell>
          <cell r="D121" t="str">
            <v>Ferdsult</v>
          </cell>
          <cell r="F121">
            <v>7092.67</v>
          </cell>
          <cell r="H121" t="str">
            <v>Minigrid</v>
          </cell>
          <cell r="J121" t="str">
            <v>Ferdsult</v>
          </cell>
        </row>
        <row r="122">
          <cell r="A122">
            <v>2015</v>
          </cell>
          <cell r="B122" t="str">
            <v>Q4</v>
          </cell>
          <cell r="D122" t="str">
            <v>Bundibugyo Energy Cooperative Society (BECSL)</v>
          </cell>
          <cell r="F122">
            <v>584.28</v>
          </cell>
          <cell r="H122" t="str">
            <v>Minigrid</v>
          </cell>
          <cell r="J122" t="str">
            <v>BECSL</v>
          </cell>
        </row>
        <row r="123">
          <cell r="A123">
            <v>2015</v>
          </cell>
          <cell r="B123" t="str">
            <v>Q4</v>
          </cell>
          <cell r="D123" t="str">
            <v>Pader Abim Community Multipurpose Electric Co-operative Society Limited (PACMECS)</v>
          </cell>
          <cell r="F123">
            <v>676.19500000000005</v>
          </cell>
          <cell r="H123" t="str">
            <v>Minigrid</v>
          </cell>
          <cell r="J123" t="str">
            <v>PACMECS</v>
          </cell>
        </row>
        <row r="124">
          <cell r="A124">
            <v>2015</v>
          </cell>
          <cell r="B124" t="str">
            <v>Q4</v>
          </cell>
          <cell r="D124" t="str">
            <v>Kilembe Investment Limited (KIL)</v>
          </cell>
          <cell r="F124">
            <v>1216.761</v>
          </cell>
          <cell r="H124" t="str">
            <v>Minigrid</v>
          </cell>
          <cell r="J124" t="str">
            <v>KIL</v>
          </cell>
        </row>
        <row r="125">
          <cell r="A125">
            <v>2015</v>
          </cell>
          <cell r="B125" t="str">
            <v>Q4</v>
          </cell>
          <cell r="D125" t="str">
            <v xml:space="preserve">Kyegegwa Rural Electricity Cooperation Society </v>
          </cell>
          <cell r="F125">
            <v>611.10799999999995</v>
          </cell>
          <cell r="H125" t="str">
            <v>Minigrid</v>
          </cell>
          <cell r="J125" t="str">
            <v>KRECS</v>
          </cell>
        </row>
        <row r="126">
          <cell r="A126">
            <v>2015</v>
          </cell>
          <cell r="B126" t="str">
            <v>Q4</v>
          </cell>
          <cell r="D126" t="str">
            <v>UEDCL</v>
          </cell>
          <cell r="F126">
            <v>2357.5590000000002</v>
          </cell>
          <cell r="H126" t="str">
            <v>Minigrid</v>
          </cell>
          <cell r="J126" t="str">
            <v>UEDCL</v>
          </cell>
        </row>
        <row r="127">
          <cell r="A127">
            <v>2015</v>
          </cell>
          <cell r="B127" t="str">
            <v>Q3</v>
          </cell>
          <cell r="D127" t="str">
            <v>UMEME (U) Limited</v>
          </cell>
          <cell r="F127">
            <v>775525.53393032297</v>
          </cell>
          <cell r="H127" t="str">
            <v>UMEME</v>
          </cell>
          <cell r="J127" t="str">
            <v>UMEME</v>
          </cell>
        </row>
        <row r="128">
          <cell r="A128">
            <v>2015</v>
          </cell>
          <cell r="B128" t="str">
            <v>Q3</v>
          </cell>
          <cell r="D128" t="str">
            <v>KENYA POWER LIGHTING COMPANY (KPLC)</v>
          </cell>
          <cell r="F128">
            <v>13087.211290322601</v>
          </cell>
          <cell r="H128" t="str">
            <v>Export</v>
          </cell>
          <cell r="J128" t="str">
            <v>KENYA</v>
          </cell>
        </row>
        <row r="129">
          <cell r="A129">
            <v>2015</v>
          </cell>
          <cell r="B129" t="str">
            <v>Q3</v>
          </cell>
          <cell r="D129" t="str">
            <v>TANESCO</v>
          </cell>
          <cell r="F129">
            <v>17977.580645161299</v>
          </cell>
          <cell r="H129" t="str">
            <v>Export</v>
          </cell>
          <cell r="J129" t="str">
            <v>TANESCO</v>
          </cell>
        </row>
        <row r="130">
          <cell r="A130">
            <v>2015</v>
          </cell>
          <cell r="B130" t="str">
            <v>Q3</v>
          </cell>
          <cell r="D130" t="str">
            <v>DRC SNEL</v>
          </cell>
          <cell r="F130">
            <v>542.30277419354798</v>
          </cell>
          <cell r="H130" t="str">
            <v>Export</v>
          </cell>
          <cell r="J130" t="str">
            <v>DRC</v>
          </cell>
        </row>
        <row r="131">
          <cell r="A131">
            <v>2015</v>
          </cell>
          <cell r="B131" t="str">
            <v>Q3</v>
          </cell>
          <cell r="D131" t="str">
            <v>Ferdsult</v>
          </cell>
          <cell r="F131">
            <v>6691.8527419354796</v>
          </cell>
          <cell r="H131" t="str">
            <v>Minigrid</v>
          </cell>
          <cell r="J131" t="str">
            <v>Ferdsult</v>
          </cell>
        </row>
        <row r="132">
          <cell r="A132">
            <v>2015</v>
          </cell>
          <cell r="B132" t="str">
            <v>Q3</v>
          </cell>
          <cell r="D132" t="str">
            <v>Bundibugyo Energy Cooperative Society (BECSL)</v>
          </cell>
          <cell r="F132">
            <v>560.66580645161298</v>
          </cell>
          <cell r="H132" t="str">
            <v>Minigrid</v>
          </cell>
          <cell r="J132" t="str">
            <v>BECSL</v>
          </cell>
        </row>
        <row r="133">
          <cell r="A133">
            <v>2015</v>
          </cell>
          <cell r="B133" t="str">
            <v>Q3</v>
          </cell>
          <cell r="D133" t="str">
            <v>Pader Abim Community Multipurpose Electric Co-operative Society Limited (PACMECS)</v>
          </cell>
          <cell r="F133">
            <v>517.17332258064505</v>
          </cell>
          <cell r="H133" t="str">
            <v>Minigrid</v>
          </cell>
          <cell r="J133" t="str">
            <v>PACMECS</v>
          </cell>
        </row>
        <row r="134">
          <cell r="A134">
            <v>2015</v>
          </cell>
          <cell r="B134" t="str">
            <v>Q3</v>
          </cell>
          <cell r="D134" t="str">
            <v>Kilembe Investment Limited (KIL)</v>
          </cell>
          <cell r="F134">
            <v>1208.864</v>
          </cell>
          <cell r="H134" t="str">
            <v>Minigrid</v>
          </cell>
          <cell r="J134" t="str">
            <v>KIL</v>
          </cell>
        </row>
        <row r="135">
          <cell r="A135">
            <v>2015</v>
          </cell>
          <cell r="B135" t="str">
            <v>Q3</v>
          </cell>
          <cell r="D135" t="str">
            <v xml:space="preserve">Kyegegwa Rural Electricity Cooperation Society </v>
          </cell>
          <cell r="F135">
            <v>548.11841935483903</v>
          </cell>
          <cell r="H135" t="str">
            <v>Minigrid</v>
          </cell>
          <cell r="J135" t="str">
            <v>KRECS</v>
          </cell>
        </row>
        <row r="136">
          <cell r="A136">
            <v>2015</v>
          </cell>
          <cell r="B136" t="str">
            <v>Q3</v>
          </cell>
          <cell r="D136" t="str">
            <v>UEDCL</v>
          </cell>
          <cell r="F136">
            <v>2327.2479354838702</v>
          </cell>
          <cell r="H136" t="str">
            <v>Minigrid</v>
          </cell>
          <cell r="J136" t="str">
            <v>UEDCL</v>
          </cell>
        </row>
        <row r="137">
          <cell r="A137">
            <v>2015</v>
          </cell>
          <cell r="B137" t="str">
            <v>Q2</v>
          </cell>
          <cell r="D137" t="str">
            <v>UMEME (U) Limited</v>
          </cell>
          <cell r="F137">
            <v>754455.58361290302</v>
          </cell>
          <cell r="H137" t="str">
            <v>UMEME</v>
          </cell>
          <cell r="J137" t="str">
            <v>UMEME</v>
          </cell>
        </row>
        <row r="138">
          <cell r="A138">
            <v>2015</v>
          </cell>
          <cell r="B138" t="str">
            <v>Q2</v>
          </cell>
          <cell r="D138" t="str">
            <v>KENYA POWER LIGHTING COMPANY (KPLC)</v>
          </cell>
          <cell r="F138">
            <v>12510.65</v>
          </cell>
          <cell r="H138" t="str">
            <v>Export</v>
          </cell>
          <cell r="J138" t="str">
            <v>KENYA</v>
          </cell>
        </row>
        <row r="139">
          <cell r="A139">
            <v>2015</v>
          </cell>
          <cell r="B139" t="str">
            <v>Q2</v>
          </cell>
          <cell r="D139" t="str">
            <v>TANESCO</v>
          </cell>
          <cell r="F139">
            <v>14071</v>
          </cell>
          <cell r="H139" t="str">
            <v>Export</v>
          </cell>
          <cell r="J139" t="str">
            <v>TANESCO</v>
          </cell>
        </row>
        <row r="140">
          <cell r="A140">
            <v>2015</v>
          </cell>
          <cell r="B140" t="str">
            <v>Q2</v>
          </cell>
          <cell r="D140" t="str">
            <v>Rwanda (EWSA)</v>
          </cell>
          <cell r="F140">
            <v>1641.9490000000001</v>
          </cell>
          <cell r="H140" t="str">
            <v>Export</v>
          </cell>
          <cell r="J140" t="str">
            <v>Rwanda</v>
          </cell>
        </row>
        <row r="141">
          <cell r="A141">
            <v>2015</v>
          </cell>
          <cell r="B141" t="str">
            <v>Q2</v>
          </cell>
          <cell r="D141" t="str">
            <v>DRC SNEL</v>
          </cell>
          <cell r="F141">
            <v>571.11800000000005</v>
          </cell>
          <cell r="H141" t="str">
            <v>Export</v>
          </cell>
          <cell r="J141" t="str">
            <v>DRC</v>
          </cell>
        </row>
        <row r="142">
          <cell r="A142">
            <v>2015</v>
          </cell>
          <cell r="B142" t="str">
            <v>Q2</v>
          </cell>
          <cell r="D142" t="str">
            <v>Ferdsult</v>
          </cell>
          <cell r="F142">
            <v>6606.63232258064</v>
          </cell>
          <cell r="H142" t="str">
            <v>Minigrid</v>
          </cell>
          <cell r="J142" t="str">
            <v>Ferdsult</v>
          </cell>
        </row>
        <row r="143">
          <cell r="A143">
            <v>2015</v>
          </cell>
          <cell r="B143" t="str">
            <v>Q2</v>
          </cell>
          <cell r="D143" t="str">
            <v>Bundibugyo Energy Cooperative Society (BECSL)</v>
          </cell>
          <cell r="F143">
            <v>553.98064516129</v>
          </cell>
          <cell r="H143" t="str">
            <v>Minigrid</v>
          </cell>
          <cell r="J143" t="str">
            <v>BECSL</v>
          </cell>
        </row>
        <row r="144">
          <cell r="A144">
            <v>2015</v>
          </cell>
          <cell r="B144" t="str">
            <v>Q2</v>
          </cell>
          <cell r="D144" t="str">
            <v>Pader Abim Community Multipurpose Electric Co-operative Society Limited (PACMECS)</v>
          </cell>
          <cell r="F144">
            <v>430.59648387096797</v>
          </cell>
          <cell r="H144" t="str">
            <v>Minigrid</v>
          </cell>
          <cell r="J144" t="str">
            <v>PACMECS</v>
          </cell>
        </row>
        <row r="145">
          <cell r="A145">
            <v>2015</v>
          </cell>
          <cell r="B145" t="str">
            <v>Q2</v>
          </cell>
          <cell r="D145" t="str">
            <v>Kilembe Investment Limited (KIL)</v>
          </cell>
          <cell r="F145">
            <v>1040.7859354838699</v>
          </cell>
          <cell r="H145" t="str">
            <v>Minigrid</v>
          </cell>
          <cell r="J145" t="str">
            <v>KIL</v>
          </cell>
        </row>
        <row r="146">
          <cell r="A146">
            <v>2015</v>
          </cell>
          <cell r="B146" t="str">
            <v>Q2</v>
          </cell>
          <cell r="D146" t="str">
            <v xml:space="preserve">Kyegegwa Rural Electricity Cooperation Society </v>
          </cell>
          <cell r="F146">
            <v>481.24838709677402</v>
          </cell>
          <cell r="H146" t="str">
            <v>Minigrid</v>
          </cell>
          <cell r="J146" t="str">
            <v>KRECS</v>
          </cell>
        </row>
        <row r="147">
          <cell r="A147">
            <v>2015</v>
          </cell>
          <cell r="B147" t="str">
            <v>Q2</v>
          </cell>
          <cell r="D147" t="str">
            <v>UEDCL</v>
          </cell>
          <cell r="F147">
            <v>1776.8509677419399</v>
          </cell>
          <cell r="H147" t="str">
            <v>Minigrid</v>
          </cell>
          <cell r="J147" t="str">
            <v>UEDCL</v>
          </cell>
        </row>
        <row r="148">
          <cell r="A148">
            <v>2015</v>
          </cell>
          <cell r="B148" t="str">
            <v>Q1</v>
          </cell>
          <cell r="D148" t="str">
            <v>UMEME (U) Limited</v>
          </cell>
          <cell r="F148">
            <v>755404.29599999997</v>
          </cell>
          <cell r="H148" t="str">
            <v>UMEME</v>
          </cell>
          <cell r="J148" t="str">
            <v>UMEME</v>
          </cell>
        </row>
        <row r="149">
          <cell r="A149">
            <v>2015</v>
          </cell>
          <cell r="B149" t="str">
            <v>Q1</v>
          </cell>
          <cell r="D149" t="str">
            <v>KENYA POWER LIGHTING COMPANY (KPLC)</v>
          </cell>
          <cell r="F149">
            <v>13308.55</v>
          </cell>
          <cell r="H149" t="str">
            <v>Export</v>
          </cell>
          <cell r="J149" t="str">
            <v>KENYA</v>
          </cell>
        </row>
        <row r="150">
          <cell r="A150">
            <v>2015</v>
          </cell>
          <cell r="B150" t="str">
            <v>Q1</v>
          </cell>
          <cell r="D150" t="str">
            <v>TANESCO</v>
          </cell>
          <cell r="F150">
            <v>15187</v>
          </cell>
          <cell r="H150" t="str">
            <v>Export</v>
          </cell>
          <cell r="J150" t="str">
            <v>TANESCO</v>
          </cell>
        </row>
        <row r="151">
          <cell r="A151">
            <v>2015</v>
          </cell>
          <cell r="B151" t="str">
            <v>Q1</v>
          </cell>
          <cell r="D151" t="str">
            <v>Rwanda (EWSA)</v>
          </cell>
          <cell r="F151">
            <v>1050.9328</v>
          </cell>
          <cell r="H151" t="str">
            <v>Export</v>
          </cell>
          <cell r="J151" t="str">
            <v>Rwanda</v>
          </cell>
        </row>
        <row r="152">
          <cell r="A152">
            <v>2015</v>
          </cell>
          <cell r="B152" t="str">
            <v>Q1</v>
          </cell>
          <cell r="D152" t="str">
            <v>DRC SNEL</v>
          </cell>
          <cell r="F152">
            <v>576.83299999999997</v>
          </cell>
          <cell r="H152" t="str">
            <v>Export</v>
          </cell>
          <cell r="J152" t="str">
            <v>DRC</v>
          </cell>
        </row>
        <row r="153">
          <cell r="A153">
            <v>2015</v>
          </cell>
          <cell r="B153" t="str">
            <v>Q1</v>
          </cell>
          <cell r="D153" t="str">
            <v>Ferdsult</v>
          </cell>
          <cell r="F153">
            <v>6423.64</v>
          </cell>
          <cell r="H153" t="str">
            <v>Minigrid</v>
          </cell>
          <cell r="J153" t="str">
            <v>Ferdsult</v>
          </cell>
        </row>
        <row r="154">
          <cell r="A154">
            <v>2015</v>
          </cell>
          <cell r="B154" t="str">
            <v>Q1</v>
          </cell>
          <cell r="D154" t="str">
            <v>Bundibugyo Energy Cooperative Society (BECSL)</v>
          </cell>
          <cell r="F154">
            <v>522.49900000000002</v>
          </cell>
          <cell r="H154" t="str">
            <v>Minigrid</v>
          </cell>
          <cell r="J154" t="str">
            <v>BECSL</v>
          </cell>
        </row>
        <row r="155">
          <cell r="A155">
            <v>2015</v>
          </cell>
          <cell r="B155" t="str">
            <v>Q1</v>
          </cell>
          <cell r="D155" t="str">
            <v>Pader Abim Community Multipurpose Electric Co-operative Society Limited (PACMECS)</v>
          </cell>
          <cell r="F155">
            <v>562.24400000000003</v>
          </cell>
          <cell r="H155" t="str">
            <v>Minigrid</v>
          </cell>
          <cell r="J155" t="str">
            <v>PACMECS</v>
          </cell>
        </row>
        <row r="156">
          <cell r="A156">
            <v>2015</v>
          </cell>
          <cell r="B156" t="str">
            <v>Q1</v>
          </cell>
          <cell r="D156" t="str">
            <v>Kilembe Investment Limited (KIL)</v>
          </cell>
          <cell r="F156">
            <v>1123.635</v>
          </cell>
          <cell r="H156" t="str">
            <v>Minigrid</v>
          </cell>
          <cell r="J156" t="str">
            <v>KIL</v>
          </cell>
        </row>
        <row r="157">
          <cell r="A157">
            <v>2015</v>
          </cell>
          <cell r="B157" t="str">
            <v>Q1</v>
          </cell>
          <cell r="D157" t="str">
            <v xml:space="preserve">Kyegegwa Rural Electricity Cooperation Society </v>
          </cell>
          <cell r="F157">
            <v>452.48599999999999</v>
          </cell>
          <cell r="H157" t="str">
            <v>Minigrid</v>
          </cell>
          <cell r="J157" t="str">
            <v>KRECS</v>
          </cell>
        </row>
        <row r="158">
          <cell r="A158">
            <v>2015</v>
          </cell>
          <cell r="B158" t="str">
            <v>Q1</v>
          </cell>
          <cell r="D158" t="str">
            <v>UEDCL</v>
          </cell>
          <cell r="F158">
            <v>2014.4390000000001</v>
          </cell>
          <cell r="H158" t="str">
            <v>Minigrid</v>
          </cell>
          <cell r="J158" t="str">
            <v>UEDCL</v>
          </cell>
        </row>
        <row r="159">
          <cell r="A159">
            <v>2014</v>
          </cell>
          <cell r="B159" t="str">
            <v>Q4</v>
          </cell>
          <cell r="D159" t="str">
            <v>UMEME (U) Limited</v>
          </cell>
          <cell r="F159">
            <v>735859.96100000001</v>
          </cell>
          <cell r="H159" t="str">
            <v>UMEME</v>
          </cell>
          <cell r="J159" t="str">
            <v>UMEME</v>
          </cell>
        </row>
        <row r="160">
          <cell r="A160">
            <v>2014</v>
          </cell>
          <cell r="B160" t="str">
            <v>Q4</v>
          </cell>
          <cell r="D160" t="str">
            <v>KENYA POWER LIGHTING COMPANY (KPLC)</v>
          </cell>
          <cell r="F160">
            <v>20076.5</v>
          </cell>
          <cell r="H160" t="str">
            <v>Export</v>
          </cell>
          <cell r="J160" t="str">
            <v>KENYA</v>
          </cell>
        </row>
        <row r="161">
          <cell r="A161">
            <v>2014</v>
          </cell>
          <cell r="B161" t="str">
            <v>Q4</v>
          </cell>
          <cell r="D161" t="str">
            <v>TANESCO</v>
          </cell>
          <cell r="F161">
            <v>12983</v>
          </cell>
          <cell r="H161" t="str">
            <v>Export</v>
          </cell>
          <cell r="J161" t="str">
            <v>TANESCO</v>
          </cell>
        </row>
        <row r="162">
          <cell r="A162">
            <v>2014</v>
          </cell>
          <cell r="B162" t="str">
            <v>Q4</v>
          </cell>
          <cell r="D162" t="str">
            <v>Rwanda (EWSA)</v>
          </cell>
          <cell r="F162">
            <v>342.43599999999998</v>
          </cell>
          <cell r="H162" t="str">
            <v>Export</v>
          </cell>
          <cell r="J162" t="str">
            <v>Rwanda</v>
          </cell>
        </row>
        <row r="163">
          <cell r="A163">
            <v>2014</v>
          </cell>
          <cell r="B163" t="str">
            <v>Q4</v>
          </cell>
          <cell r="D163" t="str">
            <v>DRC SNEL</v>
          </cell>
          <cell r="F163">
            <v>619.33600000000001</v>
          </cell>
          <cell r="H163" t="str">
            <v>Export</v>
          </cell>
          <cell r="J163" t="str">
            <v>DRC</v>
          </cell>
        </row>
        <row r="164">
          <cell r="A164">
            <v>2014</v>
          </cell>
          <cell r="B164" t="str">
            <v>Q4</v>
          </cell>
          <cell r="D164" t="str">
            <v>Ferdsult</v>
          </cell>
          <cell r="F164">
            <v>6531.37</v>
          </cell>
          <cell r="H164" t="str">
            <v>Minigrid</v>
          </cell>
          <cell r="J164" t="str">
            <v>Ferdsult</v>
          </cell>
        </row>
        <row r="165">
          <cell r="A165">
            <v>2014</v>
          </cell>
          <cell r="B165" t="str">
            <v>Q4</v>
          </cell>
          <cell r="D165" t="str">
            <v>Bundibugyo Energy Cooperative Society (BECSL)</v>
          </cell>
          <cell r="F165">
            <v>543.697</v>
          </cell>
          <cell r="H165" t="str">
            <v>Minigrid</v>
          </cell>
          <cell r="J165" t="str">
            <v>BECSL</v>
          </cell>
        </row>
        <row r="166">
          <cell r="A166">
            <v>2014</v>
          </cell>
          <cell r="B166" t="str">
            <v>Q4</v>
          </cell>
          <cell r="D166" t="str">
            <v>Pader Abim Community Multipurpose Electric Co-operative Society Limited (PACMECS)</v>
          </cell>
          <cell r="F166">
            <v>613.50400000000002</v>
          </cell>
          <cell r="H166" t="str">
            <v>Minigrid</v>
          </cell>
          <cell r="J166" t="str">
            <v>PACMECS</v>
          </cell>
        </row>
        <row r="167">
          <cell r="A167">
            <v>2014</v>
          </cell>
          <cell r="B167" t="str">
            <v>Q4</v>
          </cell>
          <cell r="D167" t="str">
            <v>Kilembe Investment Limited (KIL)</v>
          </cell>
          <cell r="F167">
            <v>1145.6089999999999</v>
          </cell>
          <cell r="H167" t="str">
            <v>Minigrid</v>
          </cell>
          <cell r="J167" t="str">
            <v>KIL</v>
          </cell>
        </row>
        <row r="168">
          <cell r="A168">
            <v>2014</v>
          </cell>
          <cell r="B168" t="str">
            <v>Q4</v>
          </cell>
          <cell r="D168" t="str">
            <v xml:space="preserve">Kyegegwa Rural Electricity Cooperation Society </v>
          </cell>
          <cell r="F168">
            <v>377.98700000000002</v>
          </cell>
          <cell r="H168" t="str">
            <v>Minigrid</v>
          </cell>
          <cell r="J168" t="str">
            <v>KRECS</v>
          </cell>
        </row>
        <row r="169">
          <cell r="A169">
            <v>2014</v>
          </cell>
          <cell r="B169" t="str">
            <v>Q4</v>
          </cell>
          <cell r="D169" t="str">
            <v>UEDCL</v>
          </cell>
          <cell r="F169">
            <v>1610.1559999999999</v>
          </cell>
          <cell r="H169" t="str">
            <v>Minigrid</v>
          </cell>
          <cell r="J169" t="str">
            <v>UEDCL</v>
          </cell>
        </row>
        <row r="170">
          <cell r="A170">
            <v>2014</v>
          </cell>
          <cell r="B170" t="str">
            <v>Q3</v>
          </cell>
          <cell r="D170" t="str">
            <v>UMEME (U) Limited</v>
          </cell>
          <cell r="F170">
            <v>741539.10499999998</v>
          </cell>
          <cell r="H170" t="str">
            <v>UMEME</v>
          </cell>
          <cell r="J170" t="str">
            <v>UMEME</v>
          </cell>
        </row>
        <row r="171">
          <cell r="A171">
            <v>2014</v>
          </cell>
          <cell r="B171" t="str">
            <v>Q3</v>
          </cell>
          <cell r="D171" t="str">
            <v>KENYA POWER LIGHTING COMPANY (KPLC)</v>
          </cell>
          <cell r="F171">
            <v>29438.65</v>
          </cell>
          <cell r="H171" t="str">
            <v>Export</v>
          </cell>
          <cell r="J171" t="str">
            <v>KENYA</v>
          </cell>
        </row>
        <row r="172">
          <cell r="A172">
            <v>2014</v>
          </cell>
          <cell r="B172" t="str">
            <v>Q3</v>
          </cell>
          <cell r="D172" t="str">
            <v>TANESCO</v>
          </cell>
          <cell r="F172">
            <v>15237</v>
          </cell>
          <cell r="H172" t="str">
            <v>Export</v>
          </cell>
          <cell r="J172" t="str">
            <v>TANESCO</v>
          </cell>
        </row>
        <row r="173">
          <cell r="A173">
            <v>2014</v>
          </cell>
          <cell r="B173" t="str">
            <v>Q3</v>
          </cell>
          <cell r="D173" t="str">
            <v>Rwanda (EWSA)</v>
          </cell>
          <cell r="F173">
            <v>756.20799999999997</v>
          </cell>
          <cell r="H173" t="str">
            <v>Export</v>
          </cell>
          <cell r="J173" t="str">
            <v>Rwanda</v>
          </cell>
        </row>
        <row r="174">
          <cell r="A174">
            <v>2014</v>
          </cell>
          <cell r="B174" t="str">
            <v>Q3</v>
          </cell>
          <cell r="D174" t="str">
            <v>DRC SNEL</v>
          </cell>
          <cell r="F174">
            <v>615.82600000000002</v>
          </cell>
          <cell r="H174" t="str">
            <v>Export</v>
          </cell>
          <cell r="J174" t="str">
            <v>DRC</v>
          </cell>
        </row>
        <row r="175">
          <cell r="A175">
            <v>2014</v>
          </cell>
          <cell r="B175" t="str">
            <v>Q3</v>
          </cell>
          <cell r="D175" t="str">
            <v>Ferdsult</v>
          </cell>
          <cell r="F175">
            <v>5957.7060000000001</v>
          </cell>
          <cell r="H175" t="str">
            <v>Minigrid</v>
          </cell>
          <cell r="J175" t="str">
            <v>Ferdsult</v>
          </cell>
        </row>
        <row r="176">
          <cell r="A176">
            <v>2014</v>
          </cell>
          <cell r="B176" t="str">
            <v>Q3</v>
          </cell>
          <cell r="D176" t="str">
            <v>Bundibugyo Energy Cooperative Society (BECSL)</v>
          </cell>
          <cell r="F176">
            <v>439.04599999999999</v>
          </cell>
          <cell r="H176" t="str">
            <v>Minigrid</v>
          </cell>
          <cell r="J176" t="str">
            <v>BECSL</v>
          </cell>
        </row>
        <row r="177">
          <cell r="A177">
            <v>2014</v>
          </cell>
          <cell r="B177" t="str">
            <v>Q3</v>
          </cell>
          <cell r="D177" t="str">
            <v>Pader Abim Community Multipurpose Electric Co-operative Society Limited (PACMECS)</v>
          </cell>
          <cell r="F177">
            <v>400.10500000000002</v>
          </cell>
          <cell r="H177" t="str">
            <v>Minigrid</v>
          </cell>
          <cell r="J177" t="str">
            <v>PACMECS</v>
          </cell>
        </row>
        <row r="178">
          <cell r="A178">
            <v>2014</v>
          </cell>
          <cell r="B178" t="str">
            <v>Q3</v>
          </cell>
          <cell r="D178" t="str">
            <v>Kilembe Investment Limited (KIL)</v>
          </cell>
          <cell r="F178">
            <v>951.35500000000002</v>
          </cell>
          <cell r="H178" t="str">
            <v>Minigrid</v>
          </cell>
          <cell r="J178" t="str">
            <v>KIL</v>
          </cell>
        </row>
        <row r="179">
          <cell r="A179">
            <v>2014</v>
          </cell>
          <cell r="B179" t="str">
            <v>Q3</v>
          </cell>
          <cell r="D179" t="str">
            <v xml:space="preserve">Kyegegwa Rural Electricity Cooperation Society </v>
          </cell>
          <cell r="F179">
            <v>347.68799999999999</v>
          </cell>
          <cell r="H179" t="str">
            <v>Minigrid</v>
          </cell>
          <cell r="J179" t="str">
            <v>KRECS</v>
          </cell>
        </row>
        <row r="180">
          <cell r="A180">
            <v>2014</v>
          </cell>
          <cell r="B180" t="str">
            <v>Q3</v>
          </cell>
          <cell r="D180" t="str">
            <v>UEDCL</v>
          </cell>
          <cell r="F180">
            <v>1463.095</v>
          </cell>
          <cell r="H180" t="str">
            <v>Minigrid</v>
          </cell>
          <cell r="J180" t="str">
            <v>UEDCL</v>
          </cell>
        </row>
        <row r="181">
          <cell r="A181">
            <v>2014</v>
          </cell>
          <cell r="B181" t="str">
            <v>Q2</v>
          </cell>
          <cell r="D181" t="str">
            <v>UMEME (U) Limited</v>
          </cell>
          <cell r="F181">
            <v>711477</v>
          </cell>
          <cell r="H181" t="str">
            <v>UMEME</v>
          </cell>
          <cell r="J181" t="str">
            <v>UMEME</v>
          </cell>
        </row>
        <row r="182">
          <cell r="A182">
            <v>2014</v>
          </cell>
          <cell r="B182" t="str">
            <v>Q2</v>
          </cell>
          <cell r="D182" t="str">
            <v>KENYA POWER LIGHTING COMPANY (KPLC)</v>
          </cell>
          <cell r="F182">
            <v>41030.300000000003</v>
          </cell>
          <cell r="H182" t="str">
            <v>Export</v>
          </cell>
          <cell r="J182" t="str">
            <v>KENYA</v>
          </cell>
        </row>
        <row r="183">
          <cell r="A183">
            <v>2014</v>
          </cell>
          <cell r="B183" t="str">
            <v>Q2</v>
          </cell>
          <cell r="D183" t="str">
            <v>TANESCO</v>
          </cell>
          <cell r="F183">
            <v>13066</v>
          </cell>
          <cell r="H183" t="str">
            <v>Export</v>
          </cell>
          <cell r="J183" t="str">
            <v>TANESCO</v>
          </cell>
        </row>
        <row r="184">
          <cell r="A184">
            <v>2014</v>
          </cell>
          <cell r="B184" t="str">
            <v>Q2</v>
          </cell>
          <cell r="D184" t="str">
            <v>Rwanda (EWSA)</v>
          </cell>
          <cell r="F184">
            <v>938.79200000000003</v>
          </cell>
          <cell r="H184" t="str">
            <v>Export</v>
          </cell>
          <cell r="J184" t="str">
            <v>Rwanda</v>
          </cell>
        </row>
        <row r="185">
          <cell r="A185">
            <v>2014</v>
          </cell>
          <cell r="B185" t="str">
            <v>Q2</v>
          </cell>
          <cell r="D185" t="str">
            <v>DRC SNEL</v>
          </cell>
          <cell r="F185">
            <v>650.39499999999998</v>
          </cell>
          <cell r="H185" t="str">
            <v>Export</v>
          </cell>
          <cell r="J185" t="str">
            <v>DRC</v>
          </cell>
        </row>
        <row r="186">
          <cell r="A186">
            <v>2014</v>
          </cell>
          <cell r="B186" t="str">
            <v>Q2</v>
          </cell>
          <cell r="D186" t="str">
            <v>Ferdsult</v>
          </cell>
          <cell r="F186">
            <v>5852.9610000000002</v>
          </cell>
          <cell r="H186" t="str">
            <v>Minigrid</v>
          </cell>
          <cell r="J186" t="str">
            <v>Ferdsult</v>
          </cell>
        </row>
        <row r="187">
          <cell r="A187">
            <v>2014</v>
          </cell>
          <cell r="B187" t="str">
            <v>Q2</v>
          </cell>
          <cell r="D187" t="str">
            <v>Bundibugyo Energy Cooperative Society (BECSL)</v>
          </cell>
          <cell r="F187">
            <v>473.87580000000003</v>
          </cell>
          <cell r="H187" t="str">
            <v>Minigrid</v>
          </cell>
          <cell r="J187" t="str">
            <v>BECSL</v>
          </cell>
        </row>
        <row r="188">
          <cell r="A188">
            <v>2014</v>
          </cell>
          <cell r="B188" t="str">
            <v>Q2</v>
          </cell>
          <cell r="D188" t="str">
            <v>Pader Abim Community Multipurpose Electric Co-operative Society Limited (PACMECS)</v>
          </cell>
          <cell r="F188">
            <v>350.351</v>
          </cell>
          <cell r="H188" t="str">
            <v>Minigrid</v>
          </cell>
          <cell r="J188" t="str">
            <v>PACMECS</v>
          </cell>
        </row>
        <row r="189">
          <cell r="A189">
            <v>2014</v>
          </cell>
          <cell r="B189" t="str">
            <v>Q2</v>
          </cell>
          <cell r="D189" t="str">
            <v>Kilembe Investment Limited (KIL)</v>
          </cell>
          <cell r="F189">
            <v>841.93700000000001</v>
          </cell>
          <cell r="H189" t="str">
            <v>Minigrid</v>
          </cell>
          <cell r="J189" t="str">
            <v>KIL</v>
          </cell>
        </row>
        <row r="190">
          <cell r="A190">
            <v>2014</v>
          </cell>
          <cell r="B190" t="str">
            <v>Q2</v>
          </cell>
          <cell r="D190" t="str">
            <v xml:space="preserve">Kyegegwa Rural Electricity Cooperation Society </v>
          </cell>
          <cell r="F190">
            <v>403.3177</v>
          </cell>
          <cell r="H190" t="str">
            <v>Minigrid</v>
          </cell>
          <cell r="J190" t="str">
            <v>KRECS</v>
          </cell>
        </row>
        <row r="191">
          <cell r="A191">
            <v>2014</v>
          </cell>
          <cell r="B191" t="str">
            <v>Q2</v>
          </cell>
          <cell r="D191" t="str">
            <v>UEDCL</v>
          </cell>
          <cell r="F191">
            <v>1295</v>
          </cell>
          <cell r="H191" t="str">
            <v>Minigrid</v>
          </cell>
          <cell r="J191" t="str">
            <v>UEDCL</v>
          </cell>
        </row>
        <row r="192">
          <cell r="A192">
            <v>2014</v>
          </cell>
          <cell r="B192" t="str">
            <v>Q1</v>
          </cell>
          <cell r="D192" t="str">
            <v>UMEME (U) Limited</v>
          </cell>
          <cell r="F192">
            <v>705070.40899999999</v>
          </cell>
          <cell r="H192" t="str">
            <v>UMEME</v>
          </cell>
          <cell r="J192" t="str">
            <v>UMEME</v>
          </cell>
        </row>
        <row r="193">
          <cell r="A193">
            <v>2014</v>
          </cell>
          <cell r="B193" t="str">
            <v>Q1</v>
          </cell>
          <cell r="D193" t="str">
            <v>KENYA POWER LIGHTING COMPANY (KPLC)</v>
          </cell>
          <cell r="F193">
            <v>16511.3</v>
          </cell>
          <cell r="H193" t="str">
            <v>Export</v>
          </cell>
          <cell r="J193" t="str">
            <v>KENYA</v>
          </cell>
        </row>
        <row r="194">
          <cell r="A194">
            <v>2014</v>
          </cell>
          <cell r="B194" t="str">
            <v>Q1</v>
          </cell>
          <cell r="D194" t="str">
            <v>TANESCO</v>
          </cell>
          <cell r="F194">
            <v>14361</v>
          </cell>
          <cell r="H194" t="str">
            <v>Export</v>
          </cell>
          <cell r="J194" t="str">
            <v>TANESCO</v>
          </cell>
        </row>
        <row r="195">
          <cell r="A195">
            <v>2014</v>
          </cell>
          <cell r="B195" t="str">
            <v>Q1</v>
          </cell>
          <cell r="D195" t="str">
            <v>Rwanda (EWSA)</v>
          </cell>
          <cell r="F195">
            <v>548.5</v>
          </cell>
          <cell r="H195" t="str">
            <v>Export</v>
          </cell>
          <cell r="J195" t="str">
            <v>Rwanda</v>
          </cell>
        </row>
        <row r="196">
          <cell r="A196">
            <v>2014</v>
          </cell>
          <cell r="B196" t="str">
            <v>Q1</v>
          </cell>
          <cell r="D196" t="str">
            <v>DRC SNEL</v>
          </cell>
          <cell r="F196">
            <v>552.875</v>
          </cell>
          <cell r="H196" t="str">
            <v>Export</v>
          </cell>
          <cell r="J196" t="str">
            <v>DRC</v>
          </cell>
        </row>
        <row r="197">
          <cell r="A197">
            <v>2014</v>
          </cell>
          <cell r="B197" t="str">
            <v>Q1</v>
          </cell>
          <cell r="D197" t="str">
            <v>Ferdsult</v>
          </cell>
          <cell r="F197">
            <v>4038.4169999999999</v>
          </cell>
          <cell r="H197" t="str">
            <v>Minigrid</v>
          </cell>
          <cell r="J197" t="str">
            <v>Ferdsult</v>
          </cell>
        </row>
        <row r="198">
          <cell r="A198">
            <v>2014</v>
          </cell>
          <cell r="B198" t="str">
            <v>Q1</v>
          </cell>
          <cell r="D198" t="str">
            <v>Bundibugyo Energy Cooperative Society (BECSL)</v>
          </cell>
          <cell r="F198">
            <v>426.053</v>
          </cell>
          <cell r="H198" t="str">
            <v>Minigrid</v>
          </cell>
          <cell r="J198" t="str">
            <v>BECSL</v>
          </cell>
        </row>
        <row r="199">
          <cell r="A199">
            <v>2014</v>
          </cell>
          <cell r="B199" t="str">
            <v>Q1</v>
          </cell>
          <cell r="D199" t="str">
            <v>Pader Abim Community Multipurpose Electric Co-operative Society Limited (PACMECS)</v>
          </cell>
          <cell r="F199">
            <v>395.66399999999999</v>
          </cell>
          <cell r="H199" t="str">
            <v>Minigrid</v>
          </cell>
          <cell r="J199" t="str">
            <v>PACMECS</v>
          </cell>
        </row>
        <row r="200">
          <cell r="A200">
            <v>2014</v>
          </cell>
          <cell r="B200" t="str">
            <v>Q1</v>
          </cell>
          <cell r="D200" t="str">
            <v>Kilembe Investment Limited (KIL)</v>
          </cell>
          <cell r="F200">
            <v>776.39599999999996</v>
          </cell>
          <cell r="H200" t="str">
            <v>Minigrid</v>
          </cell>
          <cell r="J200" t="str">
            <v>KIL</v>
          </cell>
        </row>
        <row r="201">
          <cell r="A201">
            <v>2014</v>
          </cell>
          <cell r="B201" t="str">
            <v>Q1</v>
          </cell>
          <cell r="D201" t="str">
            <v xml:space="preserve">Kyegegwa Rural Electricity Cooperation Society </v>
          </cell>
          <cell r="F201">
            <v>245.267</v>
          </cell>
          <cell r="H201" t="str">
            <v>Minigrid</v>
          </cell>
          <cell r="J201" t="str">
            <v>KRECS</v>
          </cell>
        </row>
        <row r="202">
          <cell r="A202">
            <v>2014</v>
          </cell>
          <cell r="B202" t="str">
            <v>Q1</v>
          </cell>
          <cell r="D202" t="str">
            <v>UEDCL</v>
          </cell>
          <cell r="F202">
            <v>1198.126</v>
          </cell>
          <cell r="H202" t="str">
            <v>Minigrid</v>
          </cell>
          <cell r="J202" t="str">
            <v>UEDCL</v>
          </cell>
        </row>
        <row r="203">
          <cell r="A203">
            <v>2013</v>
          </cell>
          <cell r="B203" t="str">
            <v>Q4</v>
          </cell>
          <cell r="D203" t="str">
            <v>UMEME (U) Limited</v>
          </cell>
          <cell r="F203">
            <v>701261.89599999995</v>
          </cell>
          <cell r="H203" t="str">
            <v>UMEME</v>
          </cell>
          <cell r="J203" t="str">
            <v>UMEME</v>
          </cell>
        </row>
        <row r="204">
          <cell r="A204">
            <v>2013</v>
          </cell>
          <cell r="B204" t="str">
            <v>Q4</v>
          </cell>
          <cell r="D204" t="str">
            <v>KENYA POWER LIGHTING COMPANY (KPLC)</v>
          </cell>
          <cell r="F204">
            <v>13036.65</v>
          </cell>
          <cell r="H204" t="str">
            <v>Export</v>
          </cell>
          <cell r="J204" t="str">
            <v>KENYA</v>
          </cell>
        </row>
        <row r="205">
          <cell r="A205">
            <v>2013</v>
          </cell>
          <cell r="B205" t="str">
            <v>Q4</v>
          </cell>
          <cell r="D205" t="str">
            <v>TANESCO</v>
          </cell>
          <cell r="F205">
            <v>12192.674000000001</v>
          </cell>
          <cell r="H205" t="str">
            <v>Export</v>
          </cell>
          <cell r="J205" t="str">
            <v>TANESCO</v>
          </cell>
        </row>
        <row r="206">
          <cell r="A206">
            <v>2013</v>
          </cell>
          <cell r="B206" t="str">
            <v>Q4</v>
          </cell>
          <cell r="D206" t="str">
            <v>Rwanda (EWSA)</v>
          </cell>
          <cell r="F206">
            <v>647.68600000000004</v>
          </cell>
          <cell r="H206" t="str">
            <v>Export</v>
          </cell>
          <cell r="J206" t="str">
            <v>Rwanda</v>
          </cell>
        </row>
        <row r="207">
          <cell r="A207">
            <v>2013</v>
          </cell>
          <cell r="B207" t="str">
            <v>Q4</v>
          </cell>
          <cell r="D207" t="str">
            <v>DRC SNEL</v>
          </cell>
          <cell r="F207">
            <v>542.95699999999999</v>
          </cell>
          <cell r="H207" t="str">
            <v>Export</v>
          </cell>
          <cell r="J207" t="str">
            <v>DRC</v>
          </cell>
        </row>
        <row r="208">
          <cell r="A208">
            <v>2013</v>
          </cell>
          <cell r="B208" t="str">
            <v>Q4</v>
          </cell>
          <cell r="D208" t="str">
            <v>Ferdsult</v>
          </cell>
          <cell r="F208">
            <v>5127.8230000000003</v>
          </cell>
          <cell r="H208" t="str">
            <v>Minigrid</v>
          </cell>
          <cell r="J208" t="str">
            <v>Ferdsult</v>
          </cell>
        </row>
        <row r="209">
          <cell r="A209">
            <v>2013</v>
          </cell>
          <cell r="B209" t="str">
            <v>Q4</v>
          </cell>
          <cell r="D209" t="str">
            <v>Bundibugyo Energy Cooperative Society (BECSL)</v>
          </cell>
          <cell r="F209">
            <v>497.18599999999998</v>
          </cell>
          <cell r="H209" t="str">
            <v>Minigrid</v>
          </cell>
          <cell r="J209" t="str">
            <v>BECSL</v>
          </cell>
        </row>
        <row r="210">
          <cell r="A210">
            <v>2013</v>
          </cell>
          <cell r="B210" t="str">
            <v>Q4</v>
          </cell>
          <cell r="D210" t="str">
            <v>Pader Abim Community Multipurpose Electric Co-operative Society Limited (PACMECS)</v>
          </cell>
          <cell r="F210">
            <v>385.899</v>
          </cell>
          <cell r="H210" t="str">
            <v>Minigrid</v>
          </cell>
          <cell r="J210" t="str">
            <v>PACMECS</v>
          </cell>
        </row>
        <row r="211">
          <cell r="A211">
            <v>2013</v>
          </cell>
          <cell r="B211" t="str">
            <v>Q4</v>
          </cell>
          <cell r="D211" t="str">
            <v>Kilembe Investment Limited (KIL)</v>
          </cell>
          <cell r="F211">
            <v>745.96299999999997</v>
          </cell>
          <cell r="H211" t="str">
            <v>Minigrid</v>
          </cell>
          <cell r="J211" t="str">
            <v>KIL</v>
          </cell>
        </row>
        <row r="212">
          <cell r="A212">
            <v>2013</v>
          </cell>
          <cell r="B212" t="str">
            <v>Q4</v>
          </cell>
          <cell r="D212" t="str">
            <v>UEDCL</v>
          </cell>
          <cell r="F212">
            <v>1019.341</v>
          </cell>
          <cell r="H212" t="str">
            <v>Minigrid</v>
          </cell>
          <cell r="J212" t="str">
            <v>UEDCL</v>
          </cell>
        </row>
        <row r="213">
          <cell r="A213">
            <v>2013</v>
          </cell>
          <cell r="B213" t="str">
            <v>Q3</v>
          </cell>
          <cell r="D213" t="str">
            <v>UMEME (U) Limited</v>
          </cell>
          <cell r="F213">
            <v>705772.1</v>
          </cell>
          <cell r="H213" t="str">
            <v>UMEME</v>
          </cell>
          <cell r="J213" t="str">
            <v>UMEME</v>
          </cell>
        </row>
        <row r="214">
          <cell r="A214">
            <v>2013</v>
          </cell>
          <cell r="B214" t="str">
            <v>Q3</v>
          </cell>
          <cell r="D214" t="str">
            <v>KENYA POWER LIGHTING COMPANY (KPLC)</v>
          </cell>
          <cell r="F214">
            <v>12651.6</v>
          </cell>
          <cell r="H214" t="str">
            <v>Export</v>
          </cell>
          <cell r="J214" t="str">
            <v>KENYA</v>
          </cell>
        </row>
        <row r="215">
          <cell r="A215">
            <v>2013</v>
          </cell>
          <cell r="B215" t="str">
            <v>Q3</v>
          </cell>
          <cell r="D215" t="str">
            <v>TANESCO</v>
          </cell>
          <cell r="F215">
            <v>15387</v>
          </cell>
          <cell r="H215" t="str">
            <v>Export</v>
          </cell>
          <cell r="J215" t="str">
            <v>TANESCO</v>
          </cell>
        </row>
        <row r="216">
          <cell r="A216">
            <v>2013</v>
          </cell>
          <cell r="B216" t="str">
            <v>Q3</v>
          </cell>
          <cell r="D216" t="str">
            <v>Rwanda (EWSA)</v>
          </cell>
          <cell r="F216">
            <v>588.78300000000002</v>
          </cell>
          <cell r="H216" t="str">
            <v>Export</v>
          </cell>
          <cell r="J216" t="str">
            <v>Rwanda</v>
          </cell>
        </row>
        <row r="217">
          <cell r="A217">
            <v>2013</v>
          </cell>
          <cell r="B217" t="str">
            <v>Q3</v>
          </cell>
          <cell r="D217" t="str">
            <v>DRC SNEL</v>
          </cell>
          <cell r="F217">
            <v>679.42200000000003</v>
          </cell>
          <cell r="H217" t="str">
            <v>Export</v>
          </cell>
          <cell r="J217" t="str">
            <v>DRC</v>
          </cell>
        </row>
        <row r="218">
          <cell r="A218">
            <v>2013</v>
          </cell>
          <cell r="B218" t="str">
            <v>Q3</v>
          </cell>
          <cell r="D218" t="str">
            <v>Ferdsult</v>
          </cell>
          <cell r="F218">
            <v>5115.326</v>
          </cell>
          <cell r="H218" t="str">
            <v>Minigrid</v>
          </cell>
          <cell r="J218" t="str">
            <v>Ferdsult</v>
          </cell>
        </row>
        <row r="219">
          <cell r="A219">
            <v>2013</v>
          </cell>
          <cell r="B219" t="str">
            <v>Q3</v>
          </cell>
          <cell r="D219" t="str">
            <v>Bundibugyo Energy Cooperative Society (BECSL)</v>
          </cell>
          <cell r="F219">
            <v>420.94</v>
          </cell>
          <cell r="H219" t="str">
            <v>Minigrid</v>
          </cell>
          <cell r="J219" t="str">
            <v>BECSL</v>
          </cell>
        </row>
        <row r="220">
          <cell r="A220">
            <v>2013</v>
          </cell>
          <cell r="B220" t="str">
            <v>Q3</v>
          </cell>
          <cell r="D220" t="str">
            <v>Pader Abim Community Multipurpose Electric Co-operative Society Limited (PACMECS)</v>
          </cell>
          <cell r="F220">
            <v>349.38900000000001</v>
          </cell>
          <cell r="H220" t="str">
            <v>Minigrid</v>
          </cell>
          <cell r="J220" t="str">
            <v>PACMECS</v>
          </cell>
        </row>
        <row r="221">
          <cell r="A221">
            <v>2013</v>
          </cell>
          <cell r="B221" t="str">
            <v>Q3</v>
          </cell>
          <cell r="D221" t="str">
            <v>Kilembe Investment Limited (KIL)</v>
          </cell>
          <cell r="F221">
            <v>667.18399999999997</v>
          </cell>
          <cell r="H221" t="str">
            <v>Minigrid</v>
          </cell>
          <cell r="J221" t="str">
            <v>KIL</v>
          </cell>
        </row>
        <row r="222">
          <cell r="A222">
            <v>2013</v>
          </cell>
          <cell r="B222" t="str">
            <v>Q3</v>
          </cell>
          <cell r="D222" t="str">
            <v>UEDCL</v>
          </cell>
          <cell r="F222">
            <v>906.72500000000002</v>
          </cell>
          <cell r="H222" t="str">
            <v>Minigrid</v>
          </cell>
          <cell r="J222" t="str">
            <v>UEDCL</v>
          </cell>
        </row>
        <row r="223">
          <cell r="A223">
            <v>2013</v>
          </cell>
          <cell r="B223" t="str">
            <v>Q2</v>
          </cell>
          <cell r="D223" t="str">
            <v>UMEME (U) Limited</v>
          </cell>
          <cell r="F223">
            <v>703106.375</v>
          </cell>
          <cell r="H223" t="str">
            <v>UMEME</v>
          </cell>
          <cell r="J223" t="str">
            <v>UMEME</v>
          </cell>
        </row>
        <row r="224">
          <cell r="A224">
            <v>2013</v>
          </cell>
          <cell r="B224" t="str">
            <v>Q2</v>
          </cell>
          <cell r="D224" t="str">
            <v>KENYA POWER LIGHTING COMPANY (KPLC)</v>
          </cell>
          <cell r="F224">
            <v>11712.2</v>
          </cell>
          <cell r="H224" t="str">
            <v>Export</v>
          </cell>
          <cell r="J224" t="str">
            <v>KENYA</v>
          </cell>
        </row>
        <row r="225">
          <cell r="A225">
            <v>2013</v>
          </cell>
          <cell r="B225" t="str">
            <v>Q2</v>
          </cell>
          <cell r="D225" t="str">
            <v>TANESCO</v>
          </cell>
          <cell r="F225">
            <v>13360</v>
          </cell>
          <cell r="H225" t="str">
            <v>Export</v>
          </cell>
          <cell r="J225" t="str">
            <v>TANESCO</v>
          </cell>
        </row>
        <row r="226">
          <cell r="A226">
            <v>2013</v>
          </cell>
          <cell r="B226" t="str">
            <v>Q2</v>
          </cell>
          <cell r="D226" t="str">
            <v>Rwanda (EWSA)</v>
          </cell>
          <cell r="F226">
            <v>0</v>
          </cell>
          <cell r="H226" t="str">
            <v>Export</v>
          </cell>
          <cell r="J226" t="str">
            <v>Rwanda</v>
          </cell>
        </row>
        <row r="227">
          <cell r="A227">
            <v>2013</v>
          </cell>
          <cell r="B227" t="str">
            <v>Q2</v>
          </cell>
          <cell r="D227" t="str">
            <v>DRC SNEL</v>
          </cell>
          <cell r="F227">
            <v>492.39400000000001</v>
          </cell>
          <cell r="H227" t="str">
            <v>Export</v>
          </cell>
          <cell r="J227" t="str">
            <v>DRC</v>
          </cell>
        </row>
        <row r="228">
          <cell r="A228">
            <v>2013</v>
          </cell>
          <cell r="B228" t="str">
            <v>Q2</v>
          </cell>
          <cell r="D228" t="str">
            <v>Ferdsult</v>
          </cell>
          <cell r="F228">
            <v>6039.6580000000004</v>
          </cell>
          <cell r="H228" t="str">
            <v>Minigrid</v>
          </cell>
          <cell r="J228" t="str">
            <v>Ferdsult</v>
          </cell>
        </row>
        <row r="229">
          <cell r="A229">
            <v>2013</v>
          </cell>
          <cell r="B229" t="str">
            <v>Q2</v>
          </cell>
          <cell r="D229" t="str">
            <v>Bundibugyo Energy Cooperative Society (BECSL)</v>
          </cell>
          <cell r="F229">
            <v>403.63</v>
          </cell>
          <cell r="H229" t="str">
            <v>Minigrid</v>
          </cell>
          <cell r="J229" t="str">
            <v>BECSL</v>
          </cell>
        </row>
        <row r="230">
          <cell r="A230">
            <v>2013</v>
          </cell>
          <cell r="B230" t="str">
            <v>Q2</v>
          </cell>
          <cell r="D230" t="str">
            <v>Pader Abim Community Multipurpose Electric Co-operative Society Limited (PACMECS)</v>
          </cell>
          <cell r="F230">
            <v>341.23599999999999</v>
          </cell>
          <cell r="H230" t="str">
            <v>Minigrid</v>
          </cell>
          <cell r="J230" t="str">
            <v>PACMECS</v>
          </cell>
        </row>
        <row r="231">
          <cell r="A231">
            <v>2013</v>
          </cell>
          <cell r="B231" t="str">
            <v>Q2</v>
          </cell>
          <cell r="D231" t="str">
            <v>Kilembe Investment Limited (KIL)</v>
          </cell>
          <cell r="F231">
            <v>604.31899999999996</v>
          </cell>
          <cell r="H231" t="str">
            <v>Minigrid</v>
          </cell>
          <cell r="J231" t="str">
            <v>KIL</v>
          </cell>
        </row>
        <row r="232">
          <cell r="A232">
            <v>2013</v>
          </cell>
          <cell r="B232" t="str">
            <v>Q2</v>
          </cell>
          <cell r="D232" t="str">
            <v>UEDCL</v>
          </cell>
          <cell r="F232">
            <v>150.38399999999999</v>
          </cell>
          <cell r="H232" t="str">
            <v>Minigrid</v>
          </cell>
          <cell r="J232" t="str">
            <v>UEDCL</v>
          </cell>
        </row>
        <row r="233">
          <cell r="A233">
            <v>2013</v>
          </cell>
          <cell r="B233" t="str">
            <v>Q1</v>
          </cell>
          <cell r="D233" t="str">
            <v>UMEME (U) Limited</v>
          </cell>
          <cell r="F233">
            <v>689373.21521000005</v>
          </cell>
          <cell r="H233" t="str">
            <v>UMEME</v>
          </cell>
          <cell r="J233" t="str">
            <v>UMEME</v>
          </cell>
        </row>
        <row r="234">
          <cell r="A234">
            <v>2013</v>
          </cell>
          <cell r="B234" t="str">
            <v>Q1</v>
          </cell>
          <cell r="D234" t="str">
            <v>KENYA POWER LIGHTING COMPANY (KPLC)</v>
          </cell>
          <cell r="F234">
            <v>10365.049999999999</v>
          </cell>
          <cell r="H234" t="str">
            <v>Export</v>
          </cell>
          <cell r="J234" t="str">
            <v>KENYA</v>
          </cell>
        </row>
        <row r="235">
          <cell r="A235">
            <v>2013</v>
          </cell>
          <cell r="B235" t="str">
            <v>Q1</v>
          </cell>
          <cell r="D235" t="str">
            <v>TANESCO</v>
          </cell>
          <cell r="F235">
            <v>13503</v>
          </cell>
          <cell r="H235" t="str">
            <v>Export</v>
          </cell>
          <cell r="J235" t="str">
            <v>TANESCO</v>
          </cell>
        </row>
        <row r="236">
          <cell r="A236">
            <v>2013</v>
          </cell>
          <cell r="B236" t="str">
            <v>Q1</v>
          </cell>
          <cell r="D236" t="str">
            <v>Rwanda (EWSA)</v>
          </cell>
          <cell r="F236">
            <v>222.97390999999999</v>
          </cell>
          <cell r="H236" t="str">
            <v>Export</v>
          </cell>
          <cell r="J236" t="str">
            <v>Rwanda</v>
          </cell>
        </row>
        <row r="237">
          <cell r="A237">
            <v>2013</v>
          </cell>
          <cell r="B237" t="str">
            <v>Q1</v>
          </cell>
          <cell r="D237" t="str">
            <v>DRC SNEL</v>
          </cell>
          <cell r="F237">
            <v>391.33699999999999</v>
          </cell>
          <cell r="H237" t="str">
            <v>Export</v>
          </cell>
          <cell r="J237" t="str">
            <v>DRC</v>
          </cell>
        </row>
        <row r="238">
          <cell r="A238">
            <v>2013</v>
          </cell>
          <cell r="B238" t="str">
            <v>Q1</v>
          </cell>
          <cell r="D238" t="str">
            <v>Ferdsult</v>
          </cell>
          <cell r="F238">
            <v>4924.07</v>
          </cell>
          <cell r="H238" t="str">
            <v>Minigrid</v>
          </cell>
          <cell r="J238" t="str">
            <v>Ferdsult</v>
          </cell>
        </row>
        <row r="239">
          <cell r="A239">
            <v>2013</v>
          </cell>
          <cell r="B239" t="str">
            <v>Q1</v>
          </cell>
          <cell r="D239" t="str">
            <v>Bundibugyo Energy Cooperative Society (BECSL)</v>
          </cell>
          <cell r="F239">
            <v>421.02600000000001</v>
          </cell>
          <cell r="H239" t="str">
            <v>Minigrid</v>
          </cell>
          <cell r="J239" t="str">
            <v>BECSL</v>
          </cell>
        </row>
        <row r="240">
          <cell r="A240">
            <v>2013</v>
          </cell>
          <cell r="B240" t="str">
            <v>Q1</v>
          </cell>
          <cell r="D240" t="str">
            <v>Pader Abim Community Multipurpose Electric Co-operative Society Limited (PACMECS)</v>
          </cell>
          <cell r="F240">
            <v>385.28800000000001</v>
          </cell>
          <cell r="H240" t="str">
            <v>Minigrid</v>
          </cell>
          <cell r="J240" t="str">
            <v>PACMECS</v>
          </cell>
        </row>
        <row r="241">
          <cell r="A241">
            <v>2013</v>
          </cell>
          <cell r="B241" t="str">
            <v>Q1</v>
          </cell>
          <cell r="D241" t="str">
            <v>Kilembe Investment Limited (KIL)</v>
          </cell>
          <cell r="F241">
            <v>642.87300000000005</v>
          </cell>
          <cell r="H241" t="str">
            <v>Minigrid</v>
          </cell>
          <cell r="J241" t="str">
            <v>KIL</v>
          </cell>
        </row>
        <row r="242">
          <cell r="A242">
            <v>2012</v>
          </cell>
          <cell r="B242" t="str">
            <v>Q4</v>
          </cell>
          <cell r="D242" t="str">
            <v>UMEME (U) Limited</v>
          </cell>
          <cell r="F242">
            <v>687062.86</v>
          </cell>
          <cell r="H242" t="str">
            <v>UMEME</v>
          </cell>
          <cell r="J242" t="str">
            <v>UMEME</v>
          </cell>
        </row>
        <row r="243">
          <cell r="A243">
            <v>2012</v>
          </cell>
          <cell r="B243" t="str">
            <v>Q4</v>
          </cell>
          <cell r="D243" t="str">
            <v>KENYA POWER LIGHTING COMPANY (KPLC)</v>
          </cell>
          <cell r="F243">
            <v>10716.25</v>
          </cell>
          <cell r="H243" t="str">
            <v>Export</v>
          </cell>
          <cell r="J243" t="str">
            <v>KENYA</v>
          </cell>
        </row>
        <row r="244">
          <cell r="A244">
            <v>2012</v>
          </cell>
          <cell r="B244" t="str">
            <v>Q4</v>
          </cell>
          <cell r="D244" t="str">
            <v>TANESCO</v>
          </cell>
          <cell r="F244">
            <v>13154</v>
          </cell>
          <cell r="H244" t="str">
            <v>Export</v>
          </cell>
          <cell r="J244" t="str">
            <v>TANESCO</v>
          </cell>
        </row>
        <row r="245">
          <cell r="A245">
            <v>2012</v>
          </cell>
          <cell r="B245" t="str">
            <v>Q4</v>
          </cell>
          <cell r="D245" t="str">
            <v>Rwanda (EWSA)</v>
          </cell>
          <cell r="F245">
            <v>166.7</v>
          </cell>
          <cell r="H245" t="str">
            <v>Export</v>
          </cell>
          <cell r="J245" t="str">
            <v>Rwanda</v>
          </cell>
        </row>
        <row r="246">
          <cell r="A246">
            <v>2012</v>
          </cell>
          <cell r="B246" t="str">
            <v>Q4</v>
          </cell>
          <cell r="D246" t="str">
            <v>DRC SNEL</v>
          </cell>
          <cell r="F246">
            <v>901.21</v>
          </cell>
          <cell r="H246" t="str">
            <v>Export</v>
          </cell>
          <cell r="J246" t="str">
            <v>DRC</v>
          </cell>
        </row>
        <row r="247">
          <cell r="A247">
            <v>2012</v>
          </cell>
          <cell r="B247" t="str">
            <v>Q4</v>
          </cell>
          <cell r="D247" t="str">
            <v>Ferdsult</v>
          </cell>
          <cell r="F247">
            <v>4906.3999999999996</v>
          </cell>
          <cell r="H247" t="str">
            <v>Minigrid</v>
          </cell>
          <cell r="J247" t="str">
            <v>Ferdsult</v>
          </cell>
        </row>
        <row r="248">
          <cell r="A248">
            <v>2012</v>
          </cell>
          <cell r="B248" t="str">
            <v>Q4</v>
          </cell>
          <cell r="D248" t="str">
            <v>Bundibugyo Energy Cooperative Society (BECSL)</v>
          </cell>
          <cell r="F248">
            <v>403.06</v>
          </cell>
          <cell r="H248" t="str">
            <v>Minigrid</v>
          </cell>
          <cell r="J248" t="str">
            <v>BECSL</v>
          </cell>
        </row>
        <row r="249">
          <cell r="A249">
            <v>2012</v>
          </cell>
          <cell r="B249" t="str">
            <v>Q4</v>
          </cell>
          <cell r="D249" t="str">
            <v>Pader Abim Community Multipurpose Electric Co-operative Society Limited (PACMECS)</v>
          </cell>
          <cell r="F249">
            <v>289.20999999999998</v>
          </cell>
          <cell r="H249" t="str">
            <v>Minigrid</v>
          </cell>
          <cell r="J249" t="str">
            <v>PACMECS</v>
          </cell>
        </row>
        <row r="250">
          <cell r="A250">
            <v>2012</v>
          </cell>
          <cell r="B250" t="str">
            <v>Q4</v>
          </cell>
          <cell r="D250" t="str">
            <v>Kilembe Investment Limited (KIL)</v>
          </cell>
          <cell r="F250">
            <v>1884.62</v>
          </cell>
          <cell r="H250" t="str">
            <v>Minigrid</v>
          </cell>
          <cell r="J250" t="str">
            <v>KIL</v>
          </cell>
        </row>
        <row r="251">
          <cell r="A251">
            <v>2012</v>
          </cell>
          <cell r="B251" t="str">
            <v>Q3</v>
          </cell>
          <cell r="D251" t="str">
            <v>UMEME (U) Limited</v>
          </cell>
          <cell r="F251">
            <v>677281.05900000001</v>
          </cell>
          <cell r="H251" t="str">
            <v>UMEME</v>
          </cell>
          <cell r="J251" t="str">
            <v>UMEME</v>
          </cell>
        </row>
        <row r="252">
          <cell r="A252">
            <v>2012</v>
          </cell>
          <cell r="B252" t="str">
            <v>Q3</v>
          </cell>
          <cell r="D252" t="str">
            <v>KENYA POWER LIGHTING COMPANY (KPLC)</v>
          </cell>
          <cell r="F252">
            <v>8511.1</v>
          </cell>
          <cell r="H252" t="str">
            <v>Export</v>
          </cell>
          <cell r="J252" t="str">
            <v>KENYA</v>
          </cell>
        </row>
        <row r="253">
          <cell r="A253">
            <v>2012</v>
          </cell>
          <cell r="B253" t="str">
            <v>Q3</v>
          </cell>
          <cell r="D253" t="str">
            <v>TANESCO</v>
          </cell>
          <cell r="F253">
            <v>17860</v>
          </cell>
          <cell r="H253" t="str">
            <v>Export</v>
          </cell>
          <cell r="J253" t="str">
            <v>TANESCO</v>
          </cell>
        </row>
        <row r="254">
          <cell r="A254">
            <v>2012</v>
          </cell>
          <cell r="B254" t="str">
            <v>Q3</v>
          </cell>
          <cell r="D254" t="str">
            <v>Rwanda (EWSA)</v>
          </cell>
          <cell r="F254">
            <v>608.73199999999997</v>
          </cell>
          <cell r="H254" t="str">
            <v>Export</v>
          </cell>
          <cell r="J254" t="str">
            <v>Rwanda</v>
          </cell>
        </row>
        <row r="255">
          <cell r="A255">
            <v>2012</v>
          </cell>
          <cell r="B255" t="str">
            <v>Q3</v>
          </cell>
          <cell r="D255" t="str">
            <v>DRC SNEL</v>
          </cell>
          <cell r="F255">
            <v>686.61300000000006</v>
          </cell>
          <cell r="H255" t="str">
            <v>Export</v>
          </cell>
          <cell r="J255" t="str">
            <v>DRC</v>
          </cell>
        </row>
        <row r="256">
          <cell r="A256">
            <v>2012</v>
          </cell>
          <cell r="B256" t="str">
            <v>Q3</v>
          </cell>
          <cell r="D256" t="str">
            <v>Ferdsult</v>
          </cell>
          <cell r="F256">
            <v>3904.4279999999999</v>
          </cell>
          <cell r="H256" t="str">
            <v>Minigrid</v>
          </cell>
          <cell r="J256" t="str">
            <v>Ferdsult</v>
          </cell>
        </row>
        <row r="257">
          <cell r="A257">
            <v>2012</v>
          </cell>
          <cell r="B257" t="str">
            <v>Q3</v>
          </cell>
          <cell r="D257" t="str">
            <v>Bundibugyo Energy Cooperative Society (BECSL)</v>
          </cell>
          <cell r="F257">
            <v>332.77300000000002</v>
          </cell>
          <cell r="H257" t="str">
            <v>Minigrid</v>
          </cell>
          <cell r="J257" t="str">
            <v>BECSL</v>
          </cell>
        </row>
        <row r="258">
          <cell r="A258">
            <v>2012</v>
          </cell>
          <cell r="B258" t="str">
            <v>Q3</v>
          </cell>
          <cell r="D258" t="str">
            <v>Pader Abim Community Multipurpose Electric Co-operative Society Limited (PACMECS)</v>
          </cell>
          <cell r="F258">
            <v>355.86200000000002</v>
          </cell>
          <cell r="H258" t="str">
            <v>Minigrid</v>
          </cell>
          <cell r="J258" t="str">
            <v>PACMECS</v>
          </cell>
        </row>
        <row r="259">
          <cell r="A259">
            <v>2012</v>
          </cell>
          <cell r="B259" t="str">
            <v>Q3</v>
          </cell>
          <cell r="D259" t="str">
            <v>Kilembe Investment Limited (KIL)</v>
          </cell>
          <cell r="F259">
            <v>1659.3620000000001</v>
          </cell>
          <cell r="H259" t="str">
            <v>Minigrid</v>
          </cell>
          <cell r="J259" t="str">
            <v>KIL</v>
          </cell>
        </row>
        <row r="260">
          <cell r="A260">
            <v>2012</v>
          </cell>
          <cell r="B260" t="str">
            <v>Q2</v>
          </cell>
          <cell r="D260" t="str">
            <v>UMEME (U) Limited</v>
          </cell>
          <cell r="F260">
            <v>656354</v>
          </cell>
          <cell r="H260" t="str">
            <v>UMEME</v>
          </cell>
          <cell r="J260" t="str">
            <v>UMEME</v>
          </cell>
        </row>
        <row r="261">
          <cell r="A261">
            <v>2012</v>
          </cell>
          <cell r="B261" t="str">
            <v>Q2</v>
          </cell>
          <cell r="D261" t="str">
            <v>KENYA POWER LIGHTING COMPANY (KPLC)</v>
          </cell>
          <cell r="F261">
            <v>11394</v>
          </cell>
          <cell r="H261" t="str">
            <v>Export</v>
          </cell>
          <cell r="J261" t="str">
            <v>KENYA</v>
          </cell>
        </row>
        <row r="262">
          <cell r="A262">
            <v>2012</v>
          </cell>
          <cell r="B262" t="str">
            <v>Q2</v>
          </cell>
          <cell r="D262" t="str">
            <v>TANESCO</v>
          </cell>
          <cell r="F262">
            <v>12354</v>
          </cell>
          <cell r="H262" t="str">
            <v>Export</v>
          </cell>
          <cell r="J262" t="str">
            <v>TANESCO</v>
          </cell>
        </row>
        <row r="263">
          <cell r="A263">
            <v>2012</v>
          </cell>
          <cell r="B263" t="str">
            <v>Q2</v>
          </cell>
          <cell r="D263" t="str">
            <v>Rwanda (EWSA)</v>
          </cell>
          <cell r="F263">
            <v>506</v>
          </cell>
          <cell r="H263" t="str">
            <v>Export</v>
          </cell>
          <cell r="J263" t="str">
            <v>Rwanda</v>
          </cell>
        </row>
        <row r="264">
          <cell r="A264">
            <v>2012</v>
          </cell>
          <cell r="B264" t="str">
            <v>Q2</v>
          </cell>
          <cell r="D264" t="str">
            <v>DRC SNEL</v>
          </cell>
          <cell r="F264">
            <v>453.34100000000001</v>
          </cell>
          <cell r="H264" t="str">
            <v>Export</v>
          </cell>
          <cell r="J264" t="str">
            <v>DRC</v>
          </cell>
        </row>
        <row r="265">
          <cell r="A265">
            <v>2012</v>
          </cell>
          <cell r="B265" t="str">
            <v>Q2</v>
          </cell>
          <cell r="D265" t="str">
            <v>Ferdsult</v>
          </cell>
          <cell r="F265">
            <v>4468.4380000000001</v>
          </cell>
          <cell r="H265" t="str">
            <v>Minigrid</v>
          </cell>
          <cell r="J265" t="str">
            <v>Ferdsult</v>
          </cell>
        </row>
        <row r="266">
          <cell r="A266">
            <v>2012</v>
          </cell>
          <cell r="B266" t="str">
            <v>Q2</v>
          </cell>
          <cell r="D266" t="str">
            <v>Bundibugyo Energy Cooperative Society (BECSL)</v>
          </cell>
          <cell r="F266">
            <v>330.70400000000001</v>
          </cell>
          <cell r="H266" t="str">
            <v>Minigrid</v>
          </cell>
          <cell r="J266" t="str">
            <v>BECSL</v>
          </cell>
        </row>
        <row r="267">
          <cell r="A267">
            <v>2012</v>
          </cell>
          <cell r="B267" t="str">
            <v>Q2</v>
          </cell>
          <cell r="D267" t="str">
            <v>Pader Abim Community Multipurpose Electric Co-operative Society Limited (PACMECS)</v>
          </cell>
          <cell r="F267">
            <v>334.17599999999999</v>
          </cell>
          <cell r="H267" t="str">
            <v>Minigrid</v>
          </cell>
          <cell r="J267" t="str">
            <v>PACMECS</v>
          </cell>
        </row>
        <row r="268">
          <cell r="A268">
            <v>2012</v>
          </cell>
          <cell r="B268" t="str">
            <v>Q2</v>
          </cell>
          <cell r="D268" t="str">
            <v>Kilembe Investment Limited (KIL)</v>
          </cell>
          <cell r="F268">
            <v>1242.55</v>
          </cell>
          <cell r="H268" t="str">
            <v>Minigrid</v>
          </cell>
          <cell r="J268" t="str">
            <v>KIL</v>
          </cell>
        </row>
        <row r="269">
          <cell r="A269">
            <v>2012</v>
          </cell>
          <cell r="B269" t="str">
            <v>Q1</v>
          </cell>
          <cell r="D269" t="str">
            <v>UMEME (U) Limited</v>
          </cell>
          <cell r="F269">
            <v>598593.14399999997</v>
          </cell>
          <cell r="H269" t="str">
            <v>UMEME</v>
          </cell>
          <cell r="J269" t="str">
            <v>UMEME</v>
          </cell>
        </row>
        <row r="270">
          <cell r="A270">
            <v>2012</v>
          </cell>
          <cell r="B270" t="str">
            <v>Q1</v>
          </cell>
          <cell r="D270" t="str">
            <v>KENYA POWER LIGHTING COMPANY (KPLC)</v>
          </cell>
          <cell r="F270">
            <v>7322.75</v>
          </cell>
          <cell r="H270" t="str">
            <v>Export</v>
          </cell>
          <cell r="J270" t="str">
            <v>KENYA</v>
          </cell>
        </row>
        <row r="271">
          <cell r="A271">
            <v>2012</v>
          </cell>
          <cell r="B271" t="str">
            <v>Q1</v>
          </cell>
          <cell r="D271" t="str">
            <v>TANESCO</v>
          </cell>
          <cell r="F271">
            <v>13777</v>
          </cell>
          <cell r="H271" t="str">
            <v>Export</v>
          </cell>
          <cell r="J271" t="str">
            <v>TANESCO</v>
          </cell>
        </row>
        <row r="272">
          <cell r="A272">
            <v>2012</v>
          </cell>
          <cell r="B272" t="str">
            <v>Q1</v>
          </cell>
          <cell r="D272" t="str">
            <v>Rwanda (EWSA)</v>
          </cell>
          <cell r="F272">
            <v>553.83600000000001</v>
          </cell>
          <cell r="H272" t="str">
            <v>Export</v>
          </cell>
          <cell r="J272" t="str">
            <v>Rwanda</v>
          </cell>
        </row>
        <row r="273">
          <cell r="A273">
            <v>2012</v>
          </cell>
          <cell r="B273" t="str">
            <v>Q1</v>
          </cell>
          <cell r="D273" t="str">
            <v>DRC SNEL</v>
          </cell>
          <cell r="F273">
            <v>366.73399999999998</v>
          </cell>
          <cell r="H273" t="str">
            <v>Export</v>
          </cell>
          <cell r="J273" t="str">
            <v>DRC</v>
          </cell>
        </row>
        <row r="274">
          <cell r="A274">
            <v>2012</v>
          </cell>
          <cell r="B274" t="str">
            <v>Q1</v>
          </cell>
          <cell r="D274" t="str">
            <v>Ferdsult</v>
          </cell>
          <cell r="F274">
            <v>3358.277</v>
          </cell>
          <cell r="H274" t="str">
            <v>Minigrid</v>
          </cell>
          <cell r="J274" t="str">
            <v>Ferdsult</v>
          </cell>
        </row>
        <row r="275">
          <cell r="A275">
            <v>2012</v>
          </cell>
          <cell r="B275" t="str">
            <v>Q1</v>
          </cell>
          <cell r="D275" t="str">
            <v>Bundibugyo Energy Cooperative Society (BECSL)</v>
          </cell>
          <cell r="F275">
            <v>319.923</v>
          </cell>
          <cell r="H275" t="str">
            <v>Minigrid</v>
          </cell>
          <cell r="J275" t="str">
            <v>BECSL</v>
          </cell>
        </row>
        <row r="276">
          <cell r="A276">
            <v>2012</v>
          </cell>
          <cell r="B276" t="str">
            <v>Q1</v>
          </cell>
          <cell r="D276" t="str">
            <v>Pader Abim Community Multipurpose Electric Co-operative Society Limited (PACMECS)</v>
          </cell>
          <cell r="F276">
            <v>268.71100000000001</v>
          </cell>
          <cell r="H276" t="str">
            <v>Minigrid</v>
          </cell>
          <cell r="J276" t="str">
            <v>PACMECS</v>
          </cell>
        </row>
        <row r="277">
          <cell r="A277">
            <v>2012</v>
          </cell>
          <cell r="B277" t="str">
            <v>Q1</v>
          </cell>
          <cell r="D277" t="str">
            <v>Kilembe Investment Limited (KIL)</v>
          </cell>
          <cell r="F277">
            <v>1465.538</v>
          </cell>
          <cell r="H277" t="str">
            <v>Minigrid</v>
          </cell>
          <cell r="J277" t="str">
            <v>KIL</v>
          </cell>
        </row>
        <row r="278">
          <cell r="A278">
            <v>2011</v>
          </cell>
          <cell r="B278" t="str">
            <v>Q4</v>
          </cell>
          <cell r="D278" t="str">
            <v>UMEME (U) Limited</v>
          </cell>
          <cell r="F278">
            <v>576284.46</v>
          </cell>
          <cell r="H278" t="str">
            <v>UMEME</v>
          </cell>
          <cell r="J278" t="str">
            <v>UMEME</v>
          </cell>
        </row>
        <row r="279">
          <cell r="A279">
            <v>2011</v>
          </cell>
          <cell r="B279" t="str">
            <v>Q4</v>
          </cell>
          <cell r="D279" t="str">
            <v>KENYA POWER LIGHTING COMPANY (KPLC)</v>
          </cell>
          <cell r="F279">
            <v>8795.85</v>
          </cell>
          <cell r="H279" t="str">
            <v>Export</v>
          </cell>
          <cell r="J279" t="str">
            <v>KENYA</v>
          </cell>
        </row>
        <row r="280">
          <cell r="A280">
            <v>2011</v>
          </cell>
          <cell r="B280" t="str">
            <v>Q4</v>
          </cell>
          <cell r="D280" t="str">
            <v>TANESCO</v>
          </cell>
          <cell r="F280">
            <v>12173</v>
          </cell>
          <cell r="H280" t="str">
            <v>Export</v>
          </cell>
          <cell r="J280" t="str">
            <v>TANESCO</v>
          </cell>
        </row>
        <row r="281">
          <cell r="A281">
            <v>2011</v>
          </cell>
          <cell r="B281" t="str">
            <v>Q4</v>
          </cell>
          <cell r="D281" t="str">
            <v>Rwanda (EWSA)</v>
          </cell>
          <cell r="F281">
            <v>795.89</v>
          </cell>
          <cell r="H281" t="str">
            <v>Export</v>
          </cell>
          <cell r="J281" t="str">
            <v>Rwanda</v>
          </cell>
        </row>
        <row r="282">
          <cell r="A282">
            <v>2011</v>
          </cell>
          <cell r="B282" t="str">
            <v>Q4</v>
          </cell>
          <cell r="D282" t="str">
            <v>DRC SNEL</v>
          </cell>
          <cell r="F282">
            <v>633.45899999999995</v>
          </cell>
          <cell r="H282" t="str">
            <v>Export</v>
          </cell>
          <cell r="J282" t="str">
            <v>DRC</v>
          </cell>
        </row>
        <row r="283">
          <cell r="A283">
            <v>2011</v>
          </cell>
          <cell r="B283" t="str">
            <v>Q4</v>
          </cell>
          <cell r="D283" t="str">
            <v>Ferdsult</v>
          </cell>
          <cell r="F283">
            <v>3723.22</v>
          </cell>
          <cell r="H283" t="str">
            <v>Minigrid</v>
          </cell>
          <cell r="J283" t="str">
            <v>Ferdsult</v>
          </cell>
        </row>
        <row r="284">
          <cell r="A284">
            <v>2011</v>
          </cell>
          <cell r="B284" t="str">
            <v>Q4</v>
          </cell>
          <cell r="D284" t="str">
            <v>Bundibugyo Energy Cooperative Society (BECSL)</v>
          </cell>
          <cell r="F284">
            <v>309.875</v>
          </cell>
          <cell r="H284" t="str">
            <v>Minigrid</v>
          </cell>
          <cell r="J284" t="str">
            <v>BECSL</v>
          </cell>
        </row>
        <row r="285">
          <cell r="A285">
            <v>2011</v>
          </cell>
          <cell r="B285" t="str">
            <v>Q4</v>
          </cell>
          <cell r="D285" t="str">
            <v>Pader Abim Community Multipurpose Electric Co-operative Society Limited (PACMECS)</v>
          </cell>
          <cell r="F285">
            <v>251.93100000000001</v>
          </cell>
          <cell r="H285" t="str">
            <v>Minigrid</v>
          </cell>
          <cell r="J285" t="str">
            <v>PACMECS</v>
          </cell>
        </row>
        <row r="286">
          <cell r="A286">
            <v>2011</v>
          </cell>
          <cell r="B286" t="str">
            <v>Q4</v>
          </cell>
          <cell r="D286" t="str">
            <v>Kilembe Investment Limited (KIL)</v>
          </cell>
          <cell r="F286">
            <v>1474.8969999999999</v>
          </cell>
          <cell r="H286" t="str">
            <v>Minigrid</v>
          </cell>
          <cell r="J286" t="str">
            <v>KIL</v>
          </cell>
        </row>
        <row r="287">
          <cell r="A287">
            <v>2011</v>
          </cell>
          <cell r="B287" t="str">
            <v>Q3</v>
          </cell>
          <cell r="D287" t="str">
            <v>UMEME (U) Limited</v>
          </cell>
          <cell r="F287">
            <v>595950.00399999996</v>
          </cell>
          <cell r="H287" t="str">
            <v>UMEME</v>
          </cell>
          <cell r="J287" t="str">
            <v>UMEME</v>
          </cell>
        </row>
        <row r="288">
          <cell r="A288">
            <v>2011</v>
          </cell>
          <cell r="B288" t="str">
            <v>Q3</v>
          </cell>
          <cell r="D288" t="str">
            <v>KENYA POWER LIGHTING COMPANY (KPLC)</v>
          </cell>
          <cell r="F288">
            <v>8292.2000000000007</v>
          </cell>
          <cell r="H288" t="str">
            <v>Export</v>
          </cell>
          <cell r="J288" t="str">
            <v>KENYA</v>
          </cell>
        </row>
        <row r="289">
          <cell r="A289">
            <v>2011</v>
          </cell>
          <cell r="B289" t="str">
            <v>Q3</v>
          </cell>
          <cell r="D289" t="str">
            <v>TANESCO</v>
          </cell>
          <cell r="F289">
            <v>13947</v>
          </cell>
          <cell r="H289" t="str">
            <v>Export</v>
          </cell>
          <cell r="J289" t="str">
            <v>TANESCO</v>
          </cell>
        </row>
        <row r="290">
          <cell r="A290">
            <v>2011</v>
          </cell>
          <cell r="B290" t="str">
            <v>Q3</v>
          </cell>
          <cell r="D290" t="str">
            <v>Rwanda (EWSA)</v>
          </cell>
          <cell r="F290">
            <v>1308</v>
          </cell>
          <cell r="H290" t="str">
            <v>Export</v>
          </cell>
          <cell r="J290" t="str">
            <v>Rwanda</v>
          </cell>
        </row>
        <row r="291">
          <cell r="A291">
            <v>2011</v>
          </cell>
          <cell r="B291" t="str">
            <v>Q3</v>
          </cell>
          <cell r="D291" t="str">
            <v>DRC SNEL</v>
          </cell>
          <cell r="F291">
            <v>297.084</v>
          </cell>
          <cell r="H291" t="str">
            <v>Export</v>
          </cell>
          <cell r="J291" t="str">
            <v>DRC</v>
          </cell>
        </row>
        <row r="292">
          <cell r="A292">
            <v>2011</v>
          </cell>
          <cell r="B292" t="str">
            <v>Q3</v>
          </cell>
          <cell r="D292" t="str">
            <v>Ferdsult</v>
          </cell>
          <cell r="F292">
            <v>3398.913</v>
          </cell>
          <cell r="H292" t="str">
            <v>Minigrid</v>
          </cell>
          <cell r="J292" t="str">
            <v>Ferdsult</v>
          </cell>
        </row>
        <row r="293">
          <cell r="A293">
            <v>2011</v>
          </cell>
          <cell r="B293" t="str">
            <v>Q3</v>
          </cell>
          <cell r="D293" t="str">
            <v>Bundibugyo Energy Cooperative Society (BECSL)</v>
          </cell>
          <cell r="F293">
            <v>260</v>
          </cell>
          <cell r="H293" t="str">
            <v>Minigrid</v>
          </cell>
          <cell r="J293" t="str">
            <v>BECSL</v>
          </cell>
        </row>
        <row r="294">
          <cell r="A294">
            <v>2011</v>
          </cell>
          <cell r="B294" t="str">
            <v>Q3</v>
          </cell>
          <cell r="D294" t="str">
            <v>Pader Abim Community Multipurpose Electric Co-operative Society Limited (PACMECS)</v>
          </cell>
          <cell r="F294">
            <v>235.64</v>
          </cell>
          <cell r="H294" t="str">
            <v>Minigrid</v>
          </cell>
          <cell r="J294" t="str">
            <v>PACMECS</v>
          </cell>
        </row>
        <row r="295">
          <cell r="A295">
            <v>2011</v>
          </cell>
          <cell r="B295" t="str">
            <v>Q3</v>
          </cell>
          <cell r="D295" t="str">
            <v>Kilembe Investment Limited (KIL)</v>
          </cell>
          <cell r="F295">
            <v>836.45799999999997</v>
          </cell>
          <cell r="H295" t="str">
            <v>Minigrid</v>
          </cell>
          <cell r="J295" t="str">
            <v>KIL</v>
          </cell>
        </row>
        <row r="296">
          <cell r="A296">
            <v>2011</v>
          </cell>
          <cell r="B296" t="str">
            <v>Q2</v>
          </cell>
          <cell r="D296" t="str">
            <v>UMEME (U) Limited</v>
          </cell>
          <cell r="F296">
            <v>611510.1</v>
          </cell>
          <cell r="H296" t="str">
            <v>UMEME</v>
          </cell>
          <cell r="J296" t="str">
            <v>UMEME</v>
          </cell>
        </row>
        <row r="297">
          <cell r="A297">
            <v>2011</v>
          </cell>
          <cell r="B297" t="str">
            <v>Q2</v>
          </cell>
          <cell r="D297" t="str">
            <v>KENYA POWER LIGHTING COMPANY (KPLC)</v>
          </cell>
          <cell r="F297">
            <v>8572</v>
          </cell>
          <cell r="H297" t="str">
            <v>Export</v>
          </cell>
          <cell r="J297" t="str">
            <v>KENYA</v>
          </cell>
        </row>
        <row r="298">
          <cell r="A298">
            <v>2011</v>
          </cell>
          <cell r="B298" t="str">
            <v>Q2</v>
          </cell>
          <cell r="D298" t="str">
            <v>TANESCO</v>
          </cell>
          <cell r="F298">
            <v>11915.714</v>
          </cell>
          <cell r="H298" t="str">
            <v>Export</v>
          </cell>
          <cell r="J298" t="str">
            <v>TANESCO</v>
          </cell>
        </row>
        <row r="299">
          <cell r="A299">
            <v>2011</v>
          </cell>
          <cell r="B299" t="str">
            <v>Q2</v>
          </cell>
          <cell r="D299" t="str">
            <v>Rwanda (EWSA)</v>
          </cell>
          <cell r="F299">
            <v>574</v>
          </cell>
          <cell r="H299" t="str">
            <v>Export</v>
          </cell>
          <cell r="J299" t="str">
            <v>Rwanda</v>
          </cell>
        </row>
        <row r="300">
          <cell r="A300">
            <v>2011</v>
          </cell>
          <cell r="B300" t="str">
            <v>Q2</v>
          </cell>
          <cell r="D300" t="str">
            <v>DRC SNEL</v>
          </cell>
          <cell r="F300">
            <v>621.70100000000002</v>
          </cell>
          <cell r="H300" t="str">
            <v>Export</v>
          </cell>
          <cell r="J300" t="str">
            <v>DRC</v>
          </cell>
        </row>
        <row r="301">
          <cell r="A301">
            <v>2011</v>
          </cell>
          <cell r="B301" t="str">
            <v>Q2</v>
          </cell>
          <cell r="D301" t="str">
            <v>Ferdsult</v>
          </cell>
          <cell r="F301">
            <v>3528.3879999999999</v>
          </cell>
          <cell r="H301" t="str">
            <v>Minigrid</v>
          </cell>
          <cell r="J301" t="str">
            <v>Ferdsult</v>
          </cell>
        </row>
        <row r="302">
          <cell r="A302">
            <v>2011</v>
          </cell>
          <cell r="B302" t="str">
            <v>Q2</v>
          </cell>
          <cell r="D302" t="str">
            <v>Bundibugyo Energy Cooperative Society (BECSL)</v>
          </cell>
          <cell r="F302">
            <v>295</v>
          </cell>
          <cell r="H302" t="str">
            <v>Minigrid</v>
          </cell>
          <cell r="J302" t="str">
            <v>BECSL</v>
          </cell>
        </row>
        <row r="303">
          <cell r="A303">
            <v>2011</v>
          </cell>
          <cell r="B303" t="str">
            <v>Q2</v>
          </cell>
          <cell r="D303" t="str">
            <v>Pader Abim Community Multipurpose Electric Co-operative Society Limited (PACMECS)</v>
          </cell>
          <cell r="F303">
            <v>239.97399999999999</v>
          </cell>
          <cell r="H303" t="str">
            <v>Minigrid</v>
          </cell>
          <cell r="J303" t="str">
            <v>PACMECS</v>
          </cell>
        </row>
        <row r="304">
          <cell r="A304">
            <v>2011</v>
          </cell>
          <cell r="B304" t="str">
            <v>Q2</v>
          </cell>
          <cell r="D304" t="str">
            <v>Kilembe Investment Limited (KIL)</v>
          </cell>
          <cell r="F304">
            <v>1287.4449999999999</v>
          </cell>
          <cell r="H304" t="str">
            <v>Minigrid</v>
          </cell>
          <cell r="J304" t="str">
            <v>KIL</v>
          </cell>
        </row>
        <row r="305">
          <cell r="A305">
            <v>2011</v>
          </cell>
          <cell r="B305" t="str">
            <v>Q1</v>
          </cell>
          <cell r="D305" t="str">
            <v>UMEME (U) Limited</v>
          </cell>
          <cell r="F305">
            <v>605078.36499999999</v>
          </cell>
          <cell r="H305" t="str">
            <v>UMEME</v>
          </cell>
          <cell r="J305" t="str">
            <v>UMEME</v>
          </cell>
        </row>
        <row r="306">
          <cell r="A306">
            <v>2011</v>
          </cell>
          <cell r="B306" t="str">
            <v>Q1</v>
          </cell>
          <cell r="D306" t="str">
            <v>KENYA POWER LIGHTING COMPANY (KPLC)</v>
          </cell>
          <cell r="F306">
            <v>7703.3</v>
          </cell>
          <cell r="H306" t="str">
            <v>Export</v>
          </cell>
          <cell r="J306" t="str">
            <v>KENYA</v>
          </cell>
        </row>
        <row r="307">
          <cell r="A307">
            <v>2011</v>
          </cell>
          <cell r="B307" t="str">
            <v>Q1</v>
          </cell>
          <cell r="D307" t="str">
            <v>TANESCO</v>
          </cell>
          <cell r="F307">
            <v>12972</v>
          </cell>
          <cell r="H307" t="str">
            <v>Export</v>
          </cell>
          <cell r="J307" t="str">
            <v>TANESCO</v>
          </cell>
        </row>
        <row r="308">
          <cell r="A308">
            <v>2011</v>
          </cell>
          <cell r="B308" t="str">
            <v>Q1</v>
          </cell>
          <cell r="D308" t="str">
            <v>Rwanda (EWSA)</v>
          </cell>
          <cell r="F308">
            <v>94</v>
          </cell>
          <cell r="H308" t="str">
            <v>Export</v>
          </cell>
          <cell r="J308" t="str">
            <v>Rwanda</v>
          </cell>
        </row>
        <row r="309">
          <cell r="A309">
            <v>2011</v>
          </cell>
          <cell r="B309" t="str">
            <v>Q1</v>
          </cell>
          <cell r="D309" t="str">
            <v>DRC SNEL</v>
          </cell>
          <cell r="F309">
            <v>194.93799999999999</v>
          </cell>
          <cell r="H309" t="str">
            <v>Export</v>
          </cell>
          <cell r="J309" t="str">
            <v>DRC</v>
          </cell>
        </row>
        <row r="310">
          <cell r="A310">
            <v>2011</v>
          </cell>
          <cell r="B310" t="str">
            <v>Q1</v>
          </cell>
          <cell r="D310" t="str">
            <v>Ferdsult</v>
          </cell>
          <cell r="F310">
            <v>2426.7719999999999</v>
          </cell>
          <cell r="H310" t="str">
            <v>Minigrid</v>
          </cell>
          <cell r="J310" t="str">
            <v>Ferdsult</v>
          </cell>
        </row>
        <row r="311">
          <cell r="A311">
            <v>2011</v>
          </cell>
          <cell r="B311" t="str">
            <v>Q1</v>
          </cell>
          <cell r="D311" t="str">
            <v>Bundibugyo Energy Cooperative Society (BECSL)</v>
          </cell>
          <cell r="F311">
            <v>272</v>
          </cell>
          <cell r="H311" t="str">
            <v>Minigrid</v>
          </cell>
          <cell r="J311" t="str">
            <v>BECSL</v>
          </cell>
        </row>
        <row r="312">
          <cell r="A312">
            <v>2011</v>
          </cell>
          <cell r="B312" t="str">
            <v>Q1</v>
          </cell>
          <cell r="D312" t="str">
            <v>Pader Abim Community Multipurpose Electric Co-operative Society Limited (PACMECS)</v>
          </cell>
          <cell r="F312">
            <v>256.43</v>
          </cell>
          <cell r="H312" t="str">
            <v>Minigrid</v>
          </cell>
          <cell r="J312" t="str">
            <v>PACMECS</v>
          </cell>
        </row>
        <row r="313">
          <cell r="A313">
            <v>2011</v>
          </cell>
          <cell r="B313" t="str">
            <v>Q1</v>
          </cell>
          <cell r="D313" t="str">
            <v>Kilembe Investment Limited (KIL)</v>
          </cell>
          <cell r="F313">
            <v>965.64</v>
          </cell>
          <cell r="H313" t="str">
            <v>Minigrid</v>
          </cell>
          <cell r="J313" t="str">
            <v>KIL</v>
          </cell>
        </row>
        <row r="314">
          <cell r="A314">
            <v>2010</v>
          </cell>
          <cell r="B314" t="str">
            <v>Q4</v>
          </cell>
          <cell r="D314" t="str">
            <v>UMEME (U) Limited</v>
          </cell>
          <cell r="F314">
            <v>598464.97499999998</v>
          </cell>
          <cell r="H314" t="str">
            <v>UMEME</v>
          </cell>
          <cell r="J314" t="str">
            <v>UMEME</v>
          </cell>
        </row>
        <row r="315">
          <cell r="A315">
            <v>2010</v>
          </cell>
          <cell r="B315" t="str">
            <v>Q4</v>
          </cell>
          <cell r="D315" t="str">
            <v>KENYA POWER LIGHTING COMPANY (KPLC)</v>
          </cell>
          <cell r="F315">
            <v>7353.5</v>
          </cell>
          <cell r="H315" t="str">
            <v>Export</v>
          </cell>
          <cell r="J315" t="str">
            <v>KENYA</v>
          </cell>
        </row>
        <row r="316">
          <cell r="A316">
            <v>2010</v>
          </cell>
          <cell r="B316" t="str">
            <v>Q4</v>
          </cell>
          <cell r="D316" t="str">
            <v>TANESCO</v>
          </cell>
          <cell r="F316">
            <v>11219</v>
          </cell>
          <cell r="H316" t="str">
            <v>Export</v>
          </cell>
          <cell r="J316" t="str">
            <v>TANESCO</v>
          </cell>
        </row>
        <row r="317">
          <cell r="A317">
            <v>2010</v>
          </cell>
          <cell r="B317" t="str">
            <v>Q4</v>
          </cell>
          <cell r="D317" t="str">
            <v>Rwanda (EWSA)</v>
          </cell>
          <cell r="F317">
            <v>700</v>
          </cell>
          <cell r="H317" t="str">
            <v>Export</v>
          </cell>
          <cell r="J317" t="str">
            <v>Rwanda</v>
          </cell>
        </row>
        <row r="318">
          <cell r="A318">
            <v>2010</v>
          </cell>
          <cell r="B318" t="str">
            <v>Q4</v>
          </cell>
          <cell r="D318" t="str">
            <v>DRC SNEL</v>
          </cell>
          <cell r="F318">
            <v>139.16399999999999</v>
          </cell>
          <cell r="H318" t="str">
            <v>Export</v>
          </cell>
          <cell r="J318" t="str">
            <v>DRC</v>
          </cell>
        </row>
        <row r="319">
          <cell r="A319">
            <v>2010</v>
          </cell>
          <cell r="B319" t="str">
            <v>Q4</v>
          </cell>
          <cell r="D319" t="str">
            <v>Ferdsult</v>
          </cell>
          <cell r="F319">
            <v>2649.95</v>
          </cell>
          <cell r="H319" t="str">
            <v>Minigrid</v>
          </cell>
          <cell r="J319" t="str">
            <v>Ferdsult</v>
          </cell>
        </row>
        <row r="320">
          <cell r="A320">
            <v>2010</v>
          </cell>
          <cell r="B320" t="str">
            <v>Q4</v>
          </cell>
          <cell r="D320" t="str">
            <v>Bundibugyo Energy Cooperative Society (BECSL)</v>
          </cell>
          <cell r="F320">
            <v>252</v>
          </cell>
          <cell r="H320" t="str">
            <v>Minigrid</v>
          </cell>
          <cell r="J320" t="str">
            <v>BECSL</v>
          </cell>
        </row>
        <row r="321">
          <cell r="A321">
            <v>2010</v>
          </cell>
          <cell r="B321" t="str">
            <v>Q4</v>
          </cell>
          <cell r="D321" t="str">
            <v>Pader Abim Community Multipurpose Electric Co-operative Society Limited (PACMECS)</v>
          </cell>
          <cell r="F321">
            <v>188.328</v>
          </cell>
          <cell r="H321" t="str">
            <v>Minigrid</v>
          </cell>
          <cell r="J321" t="str">
            <v>PACMECS</v>
          </cell>
        </row>
        <row r="322">
          <cell r="A322">
            <v>2010</v>
          </cell>
          <cell r="B322" t="str">
            <v>Q4</v>
          </cell>
          <cell r="D322" t="str">
            <v>Kilembe Investment Limited (KIL)</v>
          </cell>
          <cell r="F322">
            <v>812.56299999999999</v>
          </cell>
          <cell r="H322" t="str">
            <v>Minigrid</v>
          </cell>
          <cell r="J322" t="str">
            <v>KIL</v>
          </cell>
        </row>
        <row r="323">
          <cell r="A323">
            <v>2010</v>
          </cell>
          <cell r="B323" t="str">
            <v>Q3</v>
          </cell>
          <cell r="D323" t="str">
            <v>UMEME (U) Limited</v>
          </cell>
          <cell r="F323">
            <v>590704.77800000005</v>
          </cell>
          <cell r="H323" t="str">
            <v>UMEME</v>
          </cell>
          <cell r="J323" t="str">
            <v>UMEME</v>
          </cell>
        </row>
        <row r="324">
          <cell r="A324">
            <v>2010</v>
          </cell>
          <cell r="B324" t="str">
            <v>Q3</v>
          </cell>
          <cell r="D324" t="str">
            <v>KENYA POWER LIGHTING COMPANY (KPLC)</v>
          </cell>
          <cell r="F324">
            <v>7423.8</v>
          </cell>
          <cell r="H324" t="str">
            <v>Export</v>
          </cell>
          <cell r="J324" t="str">
            <v>KENYA</v>
          </cell>
        </row>
        <row r="325">
          <cell r="A325">
            <v>2010</v>
          </cell>
          <cell r="B325" t="str">
            <v>Q3</v>
          </cell>
          <cell r="D325" t="str">
            <v>TANESCO</v>
          </cell>
          <cell r="F325">
            <v>12186</v>
          </cell>
          <cell r="H325" t="str">
            <v>Export</v>
          </cell>
          <cell r="J325" t="str">
            <v>TANESCO</v>
          </cell>
        </row>
        <row r="326">
          <cell r="A326">
            <v>2010</v>
          </cell>
          <cell r="B326" t="str">
            <v>Q3</v>
          </cell>
          <cell r="D326" t="str">
            <v>Rwanda (EWSA)</v>
          </cell>
          <cell r="F326">
            <v>1047</v>
          </cell>
          <cell r="H326" t="str">
            <v>Export</v>
          </cell>
          <cell r="J326" t="str">
            <v>Rwanda</v>
          </cell>
        </row>
        <row r="327">
          <cell r="A327">
            <v>2010</v>
          </cell>
          <cell r="B327" t="str">
            <v>Q3</v>
          </cell>
          <cell r="D327" t="str">
            <v>DRC SNEL</v>
          </cell>
          <cell r="F327">
            <v>87.093999999999994</v>
          </cell>
          <cell r="H327" t="str">
            <v>Export</v>
          </cell>
          <cell r="J327" t="str">
            <v>DRC</v>
          </cell>
        </row>
        <row r="328">
          <cell r="A328">
            <v>2010</v>
          </cell>
          <cell r="B328" t="str">
            <v>Q3</v>
          </cell>
          <cell r="D328" t="str">
            <v>Ferdsult</v>
          </cell>
          <cell r="F328">
            <v>2114.3240000000001</v>
          </cell>
          <cell r="H328" t="str">
            <v>Minigrid</v>
          </cell>
          <cell r="J328" t="str">
            <v>Ferdsult</v>
          </cell>
        </row>
        <row r="329">
          <cell r="A329">
            <v>2010</v>
          </cell>
          <cell r="B329" t="str">
            <v>Q3</v>
          </cell>
          <cell r="D329" t="str">
            <v>Bundibugyo Energy Cooperative Society (BECSL)</v>
          </cell>
          <cell r="F329">
            <v>224</v>
          </cell>
          <cell r="H329" t="str">
            <v>Minigrid</v>
          </cell>
          <cell r="J329" t="str">
            <v>BECSL</v>
          </cell>
        </row>
        <row r="330">
          <cell r="A330">
            <v>2010</v>
          </cell>
          <cell r="B330" t="str">
            <v>Q3</v>
          </cell>
          <cell r="D330" t="str">
            <v>Pader Abim Community Multipurpose Electric Co-operative Society Limited (PACMECS)</v>
          </cell>
          <cell r="F330">
            <v>199.374</v>
          </cell>
          <cell r="H330" t="str">
            <v>Minigrid</v>
          </cell>
          <cell r="J330" t="str">
            <v>PACMECS</v>
          </cell>
        </row>
        <row r="331">
          <cell r="A331">
            <v>2010</v>
          </cell>
          <cell r="B331" t="str">
            <v>Q3</v>
          </cell>
          <cell r="D331" t="str">
            <v>Kilembe Investment Limited (KIL)</v>
          </cell>
          <cell r="F331">
            <v>472.75799999999998</v>
          </cell>
          <cell r="H331" t="str">
            <v>Minigrid</v>
          </cell>
          <cell r="J331" t="str">
            <v>KIL</v>
          </cell>
        </row>
        <row r="332">
          <cell r="A332">
            <v>2010</v>
          </cell>
          <cell r="B332" t="str">
            <v>Q2</v>
          </cell>
          <cell r="D332" t="str">
            <v>UMEME (U) Limited</v>
          </cell>
          <cell r="F332">
            <v>579218.25699999998</v>
          </cell>
          <cell r="H332" t="str">
            <v>UMEME</v>
          </cell>
          <cell r="J332" t="str">
            <v>UMEME</v>
          </cell>
        </row>
        <row r="333">
          <cell r="A333">
            <v>2010</v>
          </cell>
          <cell r="B333" t="str">
            <v>Q2</v>
          </cell>
          <cell r="D333" t="str">
            <v>KENYA POWER LIGHTING COMPANY (KPLC)</v>
          </cell>
          <cell r="F333">
            <v>7084.35</v>
          </cell>
          <cell r="H333" t="str">
            <v>Export</v>
          </cell>
          <cell r="J333" t="str">
            <v>KENYA</v>
          </cell>
        </row>
        <row r="334">
          <cell r="A334">
            <v>2010</v>
          </cell>
          <cell r="B334" t="str">
            <v>Q2</v>
          </cell>
          <cell r="D334" t="str">
            <v>TANESCO</v>
          </cell>
          <cell r="F334">
            <v>11359.12</v>
          </cell>
          <cell r="H334" t="str">
            <v>Export</v>
          </cell>
          <cell r="J334" t="str">
            <v>TANESCO</v>
          </cell>
        </row>
        <row r="335">
          <cell r="A335">
            <v>2010</v>
          </cell>
          <cell r="B335" t="str">
            <v>Q2</v>
          </cell>
          <cell r="D335" t="str">
            <v>Rwanda (EWSA)</v>
          </cell>
          <cell r="F335">
            <v>200</v>
          </cell>
          <cell r="H335" t="str">
            <v>Export</v>
          </cell>
          <cell r="J335" t="str">
            <v>Rwanda</v>
          </cell>
        </row>
        <row r="336">
          <cell r="A336">
            <v>2010</v>
          </cell>
          <cell r="B336" t="str">
            <v>Q2</v>
          </cell>
          <cell r="D336" t="str">
            <v>Ferdsult</v>
          </cell>
          <cell r="F336">
            <v>2541.902</v>
          </cell>
          <cell r="H336" t="str">
            <v>Minigrid</v>
          </cell>
          <cell r="J336" t="str">
            <v>Ferdsult</v>
          </cell>
        </row>
        <row r="337">
          <cell r="A337">
            <v>2010</v>
          </cell>
          <cell r="B337" t="str">
            <v>Q2</v>
          </cell>
          <cell r="D337" t="str">
            <v>Bundibugyo Energy Cooperative Society (BECSL)</v>
          </cell>
          <cell r="F337">
            <v>201</v>
          </cell>
          <cell r="H337" t="str">
            <v>Minigrid</v>
          </cell>
          <cell r="J337" t="str">
            <v>BECSL</v>
          </cell>
        </row>
        <row r="338">
          <cell r="A338">
            <v>2010</v>
          </cell>
          <cell r="B338" t="str">
            <v>Q2</v>
          </cell>
          <cell r="D338" t="str">
            <v>Pader Abim Community Multipurpose Electric Co-operative Society Limited (PACMECS)</v>
          </cell>
          <cell r="F338">
            <v>151.422</v>
          </cell>
          <cell r="H338" t="str">
            <v>Minigrid</v>
          </cell>
          <cell r="J338" t="str">
            <v>PACMECS</v>
          </cell>
        </row>
        <row r="339">
          <cell r="A339">
            <v>2010</v>
          </cell>
          <cell r="B339" t="str">
            <v>Q2</v>
          </cell>
          <cell r="D339" t="str">
            <v>Kilembe Investment Limited (KIL)</v>
          </cell>
          <cell r="F339">
            <v>206.74100000000001</v>
          </cell>
          <cell r="H339" t="str">
            <v>Minigrid</v>
          </cell>
          <cell r="J339" t="str">
            <v>KIL</v>
          </cell>
        </row>
        <row r="340">
          <cell r="A340">
            <v>2010</v>
          </cell>
          <cell r="B340" t="str">
            <v>Q1</v>
          </cell>
          <cell r="D340" t="str">
            <v>UMEME (U) Limited</v>
          </cell>
          <cell r="F340">
            <v>555451.45799999998</v>
          </cell>
          <cell r="H340" t="str">
            <v>UMEME</v>
          </cell>
          <cell r="J340" t="str">
            <v>UMEME</v>
          </cell>
        </row>
        <row r="341">
          <cell r="A341">
            <v>2010</v>
          </cell>
          <cell r="B341" t="str">
            <v>Q1</v>
          </cell>
          <cell r="D341" t="str">
            <v>KENYA POWER LIGHTING COMPANY (KPLC)</v>
          </cell>
          <cell r="F341">
            <v>7280.15</v>
          </cell>
          <cell r="H341" t="str">
            <v>Export</v>
          </cell>
          <cell r="J341" t="str">
            <v>KENYA</v>
          </cell>
        </row>
        <row r="342">
          <cell r="A342">
            <v>2010</v>
          </cell>
          <cell r="B342" t="str">
            <v>Q1</v>
          </cell>
          <cell r="D342" t="str">
            <v>TANESCO</v>
          </cell>
          <cell r="F342">
            <v>10598</v>
          </cell>
          <cell r="H342" t="str">
            <v>Export</v>
          </cell>
          <cell r="J342" t="str">
            <v>TANESCO</v>
          </cell>
        </row>
        <row r="343">
          <cell r="A343">
            <v>2010</v>
          </cell>
          <cell r="B343" t="str">
            <v>Q1</v>
          </cell>
          <cell r="D343" t="str">
            <v>Rwanda (EWSA)</v>
          </cell>
          <cell r="F343">
            <v>21</v>
          </cell>
          <cell r="H343" t="str">
            <v>Export</v>
          </cell>
          <cell r="J343" t="str">
            <v>Rwanda</v>
          </cell>
        </row>
        <row r="344">
          <cell r="A344">
            <v>2010</v>
          </cell>
          <cell r="B344" t="str">
            <v>Q1</v>
          </cell>
          <cell r="D344" t="str">
            <v>Ferdsult</v>
          </cell>
          <cell r="F344">
            <v>1959.537</v>
          </cell>
          <cell r="H344" t="str">
            <v>Minigrid</v>
          </cell>
          <cell r="J344" t="str">
            <v>Ferdsult</v>
          </cell>
        </row>
        <row r="345">
          <cell r="A345">
            <v>2010</v>
          </cell>
          <cell r="B345" t="str">
            <v>Q1</v>
          </cell>
          <cell r="D345" t="str">
            <v>Bundibugyo Energy Cooperative Society (BECSL)</v>
          </cell>
          <cell r="F345">
            <v>147</v>
          </cell>
          <cell r="H345" t="str">
            <v>Minigrid</v>
          </cell>
          <cell r="J345" t="str">
            <v>BECSL</v>
          </cell>
        </row>
        <row r="346">
          <cell r="A346">
            <v>2010</v>
          </cell>
          <cell r="B346" t="str">
            <v>Q1</v>
          </cell>
          <cell r="D346" t="str">
            <v>Kilembe Investment Limited (KIL)</v>
          </cell>
          <cell r="F346">
            <v>171.99100000000001</v>
          </cell>
          <cell r="H346" t="str">
            <v>Minigrid</v>
          </cell>
          <cell r="J346" t="str">
            <v>KIL</v>
          </cell>
        </row>
        <row r="347">
          <cell r="A347">
            <v>2009</v>
          </cell>
          <cell r="B347" t="str">
            <v>Q4</v>
          </cell>
          <cell r="D347" t="str">
            <v>UMEME (U) Limited</v>
          </cell>
          <cell r="F347">
            <v>550770.34900000005</v>
          </cell>
          <cell r="H347" t="str">
            <v>UMEME</v>
          </cell>
          <cell r="J347" t="str">
            <v>UMEME</v>
          </cell>
        </row>
        <row r="348">
          <cell r="A348">
            <v>2009</v>
          </cell>
          <cell r="B348" t="str">
            <v>Q4</v>
          </cell>
          <cell r="D348" t="str">
            <v>KENYA POWER LIGHTING COMPANY (KPLC)</v>
          </cell>
          <cell r="F348">
            <v>9999.2919999999995</v>
          </cell>
          <cell r="H348" t="str">
            <v>Export</v>
          </cell>
          <cell r="J348" t="str">
            <v>KENYA</v>
          </cell>
        </row>
        <row r="349">
          <cell r="A349">
            <v>2009</v>
          </cell>
          <cell r="B349" t="str">
            <v>Q4</v>
          </cell>
          <cell r="D349" t="str">
            <v>TANESCO</v>
          </cell>
          <cell r="F349">
            <v>10733</v>
          </cell>
          <cell r="H349" t="str">
            <v>Export</v>
          </cell>
          <cell r="J349" t="str">
            <v>TANESCO</v>
          </cell>
        </row>
        <row r="350">
          <cell r="A350">
            <v>2009</v>
          </cell>
          <cell r="B350" t="str">
            <v>Q4</v>
          </cell>
          <cell r="D350" t="str">
            <v>Rwanda (EWSA)</v>
          </cell>
          <cell r="F350">
            <v>132</v>
          </cell>
          <cell r="H350" t="str">
            <v>Export</v>
          </cell>
          <cell r="J350" t="str">
            <v>Rwanda</v>
          </cell>
        </row>
        <row r="351">
          <cell r="A351">
            <v>2009</v>
          </cell>
          <cell r="B351" t="str">
            <v>Q4</v>
          </cell>
          <cell r="D351" t="str">
            <v>Ferdsult</v>
          </cell>
          <cell r="F351">
            <v>1590.944</v>
          </cell>
          <cell r="H351" t="str">
            <v>Minigrid</v>
          </cell>
          <cell r="J351" t="str">
            <v>Ferdsult</v>
          </cell>
        </row>
        <row r="352">
          <cell r="A352">
            <v>2009</v>
          </cell>
          <cell r="B352" t="str">
            <v>Q4</v>
          </cell>
          <cell r="D352" t="str">
            <v>Bundibugyo Energy Cooperative Society (BECSL)</v>
          </cell>
          <cell r="F352">
            <v>88</v>
          </cell>
          <cell r="H352" t="str">
            <v>Minigrid</v>
          </cell>
          <cell r="J352" t="str">
            <v>BECSL</v>
          </cell>
        </row>
        <row r="353">
          <cell r="A353">
            <v>2009</v>
          </cell>
          <cell r="B353" t="str">
            <v>Q4</v>
          </cell>
          <cell r="D353" t="str">
            <v>Kilembe Investment Limited (KIL)</v>
          </cell>
          <cell r="F353">
            <v>133.46600000000001</v>
          </cell>
          <cell r="H353" t="str">
            <v>Minigrid</v>
          </cell>
          <cell r="J353" t="str">
            <v>KIL</v>
          </cell>
        </row>
        <row r="354">
          <cell r="A354">
            <v>2009</v>
          </cell>
          <cell r="B354" t="str">
            <v>Q3</v>
          </cell>
          <cell r="D354" t="str">
            <v>UMEME (U) Limited</v>
          </cell>
          <cell r="F354">
            <v>552725.87199999997</v>
          </cell>
          <cell r="H354" t="str">
            <v>UMEME</v>
          </cell>
          <cell r="J354" t="str">
            <v>UMEME</v>
          </cell>
        </row>
        <row r="355">
          <cell r="A355">
            <v>2009</v>
          </cell>
          <cell r="B355" t="str">
            <v>Q3</v>
          </cell>
          <cell r="D355" t="str">
            <v>KENYA POWER LIGHTING COMPANY (KPLC)</v>
          </cell>
          <cell r="F355">
            <v>12727.092000000001</v>
          </cell>
          <cell r="H355" t="str">
            <v>Export</v>
          </cell>
          <cell r="J355" t="str">
            <v>KENYA</v>
          </cell>
        </row>
        <row r="356">
          <cell r="A356">
            <v>2009</v>
          </cell>
          <cell r="B356" t="str">
            <v>Q3</v>
          </cell>
          <cell r="D356" t="str">
            <v>TANESCO</v>
          </cell>
          <cell r="F356">
            <v>11799</v>
          </cell>
          <cell r="H356" t="str">
            <v>Export</v>
          </cell>
          <cell r="J356" t="str">
            <v>TANESCO</v>
          </cell>
        </row>
        <row r="357">
          <cell r="A357">
            <v>2009</v>
          </cell>
          <cell r="B357" t="str">
            <v>Q3</v>
          </cell>
          <cell r="D357" t="str">
            <v>Rwanda (EWSA)</v>
          </cell>
          <cell r="F357">
            <v>114</v>
          </cell>
          <cell r="H357" t="str">
            <v>Export</v>
          </cell>
          <cell r="J357" t="str">
            <v>Rwanda</v>
          </cell>
        </row>
        <row r="358">
          <cell r="A358">
            <v>2009</v>
          </cell>
          <cell r="B358" t="str">
            <v>Q3</v>
          </cell>
          <cell r="D358" t="str">
            <v>Ferdsult</v>
          </cell>
          <cell r="F358">
            <v>1274.806</v>
          </cell>
          <cell r="H358" t="str">
            <v>Minigrid</v>
          </cell>
          <cell r="J358" t="str">
            <v>Ferdsult</v>
          </cell>
        </row>
        <row r="359">
          <cell r="A359">
            <v>2009</v>
          </cell>
          <cell r="B359" t="str">
            <v>Q3</v>
          </cell>
          <cell r="D359" t="str">
            <v>Bundibugyo Energy Cooperative Society (BECSL)</v>
          </cell>
          <cell r="F359">
            <v>1</v>
          </cell>
          <cell r="H359" t="str">
            <v>Minigrid</v>
          </cell>
          <cell r="J359" t="str">
            <v>BECSL</v>
          </cell>
        </row>
        <row r="360">
          <cell r="A360">
            <v>2009</v>
          </cell>
          <cell r="B360" t="str">
            <v>Q3</v>
          </cell>
          <cell r="D360" t="str">
            <v>Kilembe Investment Limited (KIL)</v>
          </cell>
          <cell r="F360">
            <v>50</v>
          </cell>
          <cell r="H360" t="str">
            <v>Minigrid</v>
          </cell>
          <cell r="J360" t="str">
            <v>KIL</v>
          </cell>
        </row>
        <row r="361">
          <cell r="A361">
            <v>2009</v>
          </cell>
          <cell r="B361" t="str">
            <v>Q2</v>
          </cell>
          <cell r="D361" t="str">
            <v>UMEME (U) Limited</v>
          </cell>
          <cell r="F361">
            <v>532290.97900000005</v>
          </cell>
          <cell r="H361" t="str">
            <v>UMEME</v>
          </cell>
          <cell r="J361" t="str">
            <v>UMEME</v>
          </cell>
        </row>
        <row r="362">
          <cell r="A362">
            <v>2009</v>
          </cell>
          <cell r="B362" t="str">
            <v>Q2</v>
          </cell>
          <cell r="D362" t="str">
            <v>KENYA POWER LIGHTING COMPANY (KPLC)</v>
          </cell>
          <cell r="F362">
            <v>8433.1640000000007</v>
          </cell>
          <cell r="H362" t="str">
            <v>Export</v>
          </cell>
          <cell r="J362" t="str">
            <v>KENYA</v>
          </cell>
        </row>
        <row r="363">
          <cell r="A363">
            <v>2009</v>
          </cell>
          <cell r="B363" t="str">
            <v>Q2</v>
          </cell>
          <cell r="D363" t="str">
            <v>TANESCO</v>
          </cell>
          <cell r="F363">
            <v>10729</v>
          </cell>
          <cell r="H363" t="str">
            <v>Export</v>
          </cell>
          <cell r="J363" t="str">
            <v>TANESCO</v>
          </cell>
        </row>
        <row r="364">
          <cell r="A364">
            <v>2009</v>
          </cell>
          <cell r="B364" t="str">
            <v>Q2</v>
          </cell>
          <cell r="D364" t="str">
            <v>Rwanda (EWSA)</v>
          </cell>
          <cell r="F364">
            <v>163</v>
          </cell>
          <cell r="H364" t="str">
            <v>Export</v>
          </cell>
          <cell r="J364" t="str">
            <v>Rwanda</v>
          </cell>
        </row>
        <row r="365">
          <cell r="A365">
            <v>2009</v>
          </cell>
          <cell r="B365" t="str">
            <v>Q2</v>
          </cell>
          <cell r="D365" t="str">
            <v>Ferdsult</v>
          </cell>
          <cell r="F365">
            <v>1030.191</v>
          </cell>
          <cell r="H365" t="str">
            <v>Minigrid</v>
          </cell>
          <cell r="J365" t="str">
            <v>Ferdsult</v>
          </cell>
        </row>
        <row r="366">
          <cell r="A366">
            <v>2009</v>
          </cell>
          <cell r="B366" t="str">
            <v>Q1</v>
          </cell>
          <cell r="D366" t="str">
            <v>UMEME (U) Limited</v>
          </cell>
          <cell r="F366">
            <v>510725.201</v>
          </cell>
          <cell r="H366" t="str">
            <v>UMEME</v>
          </cell>
          <cell r="J366" t="str">
            <v>UMEME</v>
          </cell>
        </row>
        <row r="367">
          <cell r="A367">
            <v>2009</v>
          </cell>
          <cell r="B367" t="str">
            <v>Q1</v>
          </cell>
          <cell r="D367" t="str">
            <v>KENYA POWER LIGHTING COMPANY (KPLC)</v>
          </cell>
          <cell r="F367">
            <v>6975.8040000000001</v>
          </cell>
          <cell r="H367" t="str">
            <v>Export</v>
          </cell>
          <cell r="J367" t="str">
            <v>KENYA</v>
          </cell>
        </row>
        <row r="368">
          <cell r="A368">
            <v>2009</v>
          </cell>
          <cell r="B368" t="str">
            <v>Q1</v>
          </cell>
          <cell r="D368" t="str">
            <v>TANESCO</v>
          </cell>
          <cell r="F368">
            <v>10209</v>
          </cell>
          <cell r="H368" t="str">
            <v>Export</v>
          </cell>
          <cell r="J368" t="str">
            <v>TANESCO</v>
          </cell>
        </row>
        <row r="369">
          <cell r="A369">
            <v>2009</v>
          </cell>
          <cell r="B369" t="str">
            <v>Q1</v>
          </cell>
          <cell r="D369" t="str">
            <v>Rwanda (EWSA)</v>
          </cell>
          <cell r="F369">
            <v>26</v>
          </cell>
          <cell r="H369" t="str">
            <v>Export</v>
          </cell>
          <cell r="J369" t="str">
            <v>Rwanda</v>
          </cell>
        </row>
        <row r="370">
          <cell r="A370">
            <v>2009</v>
          </cell>
          <cell r="B370" t="str">
            <v>Q1</v>
          </cell>
          <cell r="D370" t="str">
            <v>Ferdsult</v>
          </cell>
          <cell r="F370">
            <v>787.59299999999996</v>
          </cell>
          <cell r="H370" t="str">
            <v>Minigrid</v>
          </cell>
          <cell r="J370" t="str">
            <v>Ferdsult</v>
          </cell>
        </row>
        <row r="371">
          <cell r="A371">
            <v>2008</v>
          </cell>
          <cell r="B371" t="str">
            <v>Q4</v>
          </cell>
          <cell r="D371" t="str">
            <v>UMEME (U) Limited</v>
          </cell>
          <cell r="F371">
            <v>502018.56099999999</v>
          </cell>
          <cell r="H371" t="str">
            <v>UMEME</v>
          </cell>
          <cell r="J371" t="str">
            <v>UMEME</v>
          </cell>
        </row>
        <row r="372">
          <cell r="A372">
            <v>2008</v>
          </cell>
          <cell r="B372" t="str">
            <v>Q4</v>
          </cell>
          <cell r="D372" t="str">
            <v>KENYA POWER LIGHTING COMPANY (KPLC)</v>
          </cell>
          <cell r="F372">
            <v>7319.2079999999996</v>
          </cell>
          <cell r="H372" t="str">
            <v>Export</v>
          </cell>
          <cell r="J372" t="str">
            <v>KENYA</v>
          </cell>
        </row>
        <row r="373">
          <cell r="A373">
            <v>2008</v>
          </cell>
          <cell r="B373" t="str">
            <v>Q4</v>
          </cell>
          <cell r="D373" t="str">
            <v>TANESCO</v>
          </cell>
          <cell r="F373">
            <v>10320</v>
          </cell>
          <cell r="H373" t="str">
            <v>Export</v>
          </cell>
          <cell r="J373" t="str">
            <v>TANESCO</v>
          </cell>
        </row>
        <row r="374">
          <cell r="A374">
            <v>2008</v>
          </cell>
          <cell r="B374" t="str">
            <v>Q4</v>
          </cell>
          <cell r="D374" t="str">
            <v>Rwanda (EWSA)</v>
          </cell>
          <cell r="F374">
            <v>72</v>
          </cell>
          <cell r="H374" t="str">
            <v>Export</v>
          </cell>
          <cell r="J374" t="str">
            <v>Rwanda</v>
          </cell>
        </row>
        <row r="375">
          <cell r="A375">
            <v>2008</v>
          </cell>
          <cell r="B375" t="str">
            <v>Q4</v>
          </cell>
          <cell r="D375" t="str">
            <v>Ferdsult</v>
          </cell>
          <cell r="F375">
            <v>703.83</v>
          </cell>
          <cell r="H375" t="str">
            <v>Minigrid</v>
          </cell>
          <cell r="J375" t="str">
            <v>Ferdsult</v>
          </cell>
        </row>
        <row r="376">
          <cell r="A376">
            <v>2008</v>
          </cell>
          <cell r="B376" t="str">
            <v>Q3</v>
          </cell>
          <cell r="D376" t="str">
            <v>UMEME (U) Limited</v>
          </cell>
          <cell r="F376">
            <v>498480</v>
          </cell>
          <cell r="H376" t="str">
            <v>UMEME</v>
          </cell>
          <cell r="J376" t="str">
            <v>UMEME</v>
          </cell>
        </row>
        <row r="377">
          <cell r="A377">
            <v>2008</v>
          </cell>
          <cell r="B377" t="str">
            <v>Q3</v>
          </cell>
          <cell r="D377" t="str">
            <v>KENYA POWER LIGHTING COMPANY (KPLC)</v>
          </cell>
          <cell r="F377">
            <v>5842</v>
          </cell>
          <cell r="H377" t="str">
            <v>Export</v>
          </cell>
          <cell r="J377" t="str">
            <v>KENYA</v>
          </cell>
        </row>
        <row r="378">
          <cell r="A378">
            <v>2008</v>
          </cell>
          <cell r="B378" t="str">
            <v>Q3</v>
          </cell>
          <cell r="D378" t="str">
            <v>TANESCO</v>
          </cell>
          <cell r="F378">
            <v>12299</v>
          </cell>
          <cell r="H378" t="str">
            <v>Export</v>
          </cell>
          <cell r="J378" t="str">
            <v>TANESCO</v>
          </cell>
        </row>
        <row r="379">
          <cell r="A379">
            <v>2008</v>
          </cell>
          <cell r="B379" t="str">
            <v>Q3</v>
          </cell>
          <cell r="D379" t="str">
            <v>Rwanda (EWSA)</v>
          </cell>
          <cell r="F379">
            <v>7</v>
          </cell>
          <cell r="H379" t="str">
            <v>Export</v>
          </cell>
          <cell r="J379" t="str">
            <v>Rwanda</v>
          </cell>
        </row>
        <row r="380">
          <cell r="A380">
            <v>2008</v>
          </cell>
          <cell r="B380" t="str">
            <v>Q3</v>
          </cell>
          <cell r="D380" t="str">
            <v>Ferdsult</v>
          </cell>
          <cell r="F380">
            <v>545</v>
          </cell>
          <cell r="H380" t="str">
            <v>Minigrid</v>
          </cell>
          <cell r="J380" t="str">
            <v>Ferdsult</v>
          </cell>
        </row>
        <row r="381">
          <cell r="A381">
            <v>2008</v>
          </cell>
          <cell r="B381" t="str">
            <v>Q2</v>
          </cell>
          <cell r="D381" t="str">
            <v>UMEME (U) Limited</v>
          </cell>
          <cell r="F381">
            <v>479152.72100000002</v>
          </cell>
          <cell r="H381" t="str">
            <v>UMEME</v>
          </cell>
          <cell r="J381" t="str">
            <v>UMEME</v>
          </cell>
        </row>
        <row r="382">
          <cell r="A382">
            <v>2008</v>
          </cell>
          <cell r="B382" t="str">
            <v>Q2</v>
          </cell>
          <cell r="D382" t="str">
            <v>KENYA POWER LIGHTING COMPANY (KPLC)</v>
          </cell>
          <cell r="F382">
            <v>4439.5839999999998</v>
          </cell>
          <cell r="H382" t="str">
            <v>Export</v>
          </cell>
          <cell r="J382" t="str">
            <v>KENYA</v>
          </cell>
        </row>
        <row r="383">
          <cell r="A383">
            <v>2008</v>
          </cell>
          <cell r="B383" t="str">
            <v>Q2</v>
          </cell>
          <cell r="D383" t="str">
            <v>TANESCO</v>
          </cell>
          <cell r="F383">
            <v>10446</v>
          </cell>
          <cell r="H383" t="str">
            <v>Export</v>
          </cell>
          <cell r="J383" t="str">
            <v>TANESCO</v>
          </cell>
        </row>
        <row r="384">
          <cell r="A384">
            <v>2008</v>
          </cell>
          <cell r="B384" t="str">
            <v>Q2</v>
          </cell>
          <cell r="D384" t="str">
            <v>Ferdsult</v>
          </cell>
          <cell r="F384">
            <v>158</v>
          </cell>
          <cell r="H384" t="str">
            <v>Minigrid</v>
          </cell>
          <cell r="J384" t="str">
            <v>Ferdsult</v>
          </cell>
        </row>
        <row r="385">
          <cell r="A385">
            <v>2008</v>
          </cell>
          <cell r="B385" t="str">
            <v>Q1</v>
          </cell>
          <cell r="D385" t="str">
            <v>UMEME (U) Limited</v>
          </cell>
          <cell r="F385">
            <v>468891.1</v>
          </cell>
          <cell r="H385" t="str">
            <v>UMEME</v>
          </cell>
          <cell r="J385" t="str">
            <v>UMEME</v>
          </cell>
        </row>
        <row r="386">
          <cell r="A386">
            <v>2008</v>
          </cell>
          <cell r="B386" t="str">
            <v>Q1</v>
          </cell>
          <cell r="D386" t="str">
            <v>KENYA POWER LIGHTING COMPANY (KPLC)</v>
          </cell>
          <cell r="F386">
            <v>6280.1959999999999</v>
          </cell>
          <cell r="H386" t="str">
            <v>Export</v>
          </cell>
          <cell r="J386" t="str">
            <v>KENYA</v>
          </cell>
        </row>
        <row r="387">
          <cell r="A387">
            <v>2008</v>
          </cell>
          <cell r="B387" t="str">
            <v>Q1</v>
          </cell>
          <cell r="D387" t="str">
            <v>TANESCO</v>
          </cell>
          <cell r="F387">
            <v>9956</v>
          </cell>
          <cell r="H387" t="str">
            <v>Export</v>
          </cell>
          <cell r="J387" t="str">
            <v>TANESCO</v>
          </cell>
        </row>
        <row r="388">
          <cell r="A388">
            <v>2007</v>
          </cell>
          <cell r="B388" t="str">
            <v>Q4</v>
          </cell>
          <cell r="D388" t="str">
            <v>UMEME (U) Limited</v>
          </cell>
          <cell r="F388">
            <v>463988</v>
          </cell>
          <cell r="H388" t="str">
            <v>UMEME</v>
          </cell>
          <cell r="J388" t="str">
            <v>UMEME</v>
          </cell>
        </row>
        <row r="389">
          <cell r="A389">
            <v>2007</v>
          </cell>
          <cell r="B389" t="str">
            <v>Q4</v>
          </cell>
          <cell r="D389" t="str">
            <v>KENYA POWER LIGHTING COMPANY (KPLC)</v>
          </cell>
          <cell r="F389">
            <v>7908</v>
          </cell>
          <cell r="H389" t="str">
            <v>Export</v>
          </cell>
          <cell r="J389" t="str">
            <v>KENYA</v>
          </cell>
        </row>
        <row r="390">
          <cell r="A390">
            <v>2007</v>
          </cell>
          <cell r="B390" t="str">
            <v>Q4</v>
          </cell>
          <cell r="D390" t="str">
            <v>TANESCO</v>
          </cell>
          <cell r="F390">
            <v>10201</v>
          </cell>
          <cell r="H390" t="str">
            <v>Export</v>
          </cell>
          <cell r="J390" t="str">
            <v>TANESCO</v>
          </cell>
        </row>
        <row r="391">
          <cell r="A391">
            <v>2007</v>
          </cell>
          <cell r="B391" t="str">
            <v>Q4</v>
          </cell>
          <cell r="D391" t="str">
            <v>Rwanda (EWSA)</v>
          </cell>
          <cell r="F391">
            <v>61</v>
          </cell>
          <cell r="H391" t="str">
            <v>Export</v>
          </cell>
          <cell r="J391" t="str">
            <v>Rwanda</v>
          </cell>
        </row>
        <row r="392">
          <cell r="A392">
            <v>2007</v>
          </cell>
          <cell r="B392" t="str">
            <v>Q3</v>
          </cell>
          <cell r="D392" t="str">
            <v>UMEME (U) Limited</v>
          </cell>
          <cell r="F392">
            <v>446645</v>
          </cell>
          <cell r="H392" t="str">
            <v>UMEME</v>
          </cell>
          <cell r="J392" t="str">
            <v>UMEME</v>
          </cell>
        </row>
        <row r="393">
          <cell r="A393">
            <v>2007</v>
          </cell>
          <cell r="B393" t="str">
            <v>Q3</v>
          </cell>
          <cell r="D393" t="str">
            <v>KENYA POWER LIGHTING COMPANY (KPLC)</v>
          </cell>
          <cell r="F393">
            <v>6036</v>
          </cell>
          <cell r="H393" t="str">
            <v>Export</v>
          </cell>
          <cell r="J393" t="str">
            <v>KENYA</v>
          </cell>
        </row>
        <row r="394">
          <cell r="A394">
            <v>2007</v>
          </cell>
          <cell r="B394" t="str">
            <v>Q3</v>
          </cell>
          <cell r="D394" t="str">
            <v>TANESCO</v>
          </cell>
          <cell r="F394">
            <v>12037</v>
          </cell>
          <cell r="H394" t="str">
            <v>Export</v>
          </cell>
          <cell r="J394" t="str">
            <v>TANESCO</v>
          </cell>
        </row>
        <row r="395">
          <cell r="A395">
            <v>2007</v>
          </cell>
          <cell r="B395" t="str">
            <v>Q3</v>
          </cell>
          <cell r="D395" t="str">
            <v>Rwanda (EWSA)</v>
          </cell>
          <cell r="F395">
            <v>41</v>
          </cell>
          <cell r="H395" t="str">
            <v>Export</v>
          </cell>
          <cell r="J395" t="str">
            <v>Rwanda</v>
          </cell>
        </row>
        <row r="396">
          <cell r="A396">
            <v>2007</v>
          </cell>
          <cell r="B396" t="str">
            <v>Q2</v>
          </cell>
          <cell r="D396" t="str">
            <v>UMEME (U) Limited</v>
          </cell>
          <cell r="F396">
            <v>419365</v>
          </cell>
          <cell r="H396" t="str">
            <v>UMEME</v>
          </cell>
          <cell r="J396" t="str">
            <v>UMEME</v>
          </cell>
        </row>
        <row r="397">
          <cell r="A397">
            <v>2007</v>
          </cell>
          <cell r="B397" t="str">
            <v>Q2</v>
          </cell>
          <cell r="D397" t="str">
            <v>KENYA POWER LIGHTING COMPANY (KPLC)</v>
          </cell>
          <cell r="F397">
            <v>4591</v>
          </cell>
          <cell r="H397" t="str">
            <v>Export</v>
          </cell>
          <cell r="J397" t="str">
            <v>KENYA</v>
          </cell>
        </row>
        <row r="398">
          <cell r="A398">
            <v>2007</v>
          </cell>
          <cell r="B398" t="str">
            <v>Q2</v>
          </cell>
          <cell r="D398" t="str">
            <v>TANESCO</v>
          </cell>
          <cell r="F398">
            <v>10453</v>
          </cell>
          <cell r="H398" t="str">
            <v>Export</v>
          </cell>
          <cell r="J398" t="str">
            <v>TANESCO</v>
          </cell>
        </row>
        <row r="399">
          <cell r="A399">
            <v>2007</v>
          </cell>
          <cell r="B399" t="str">
            <v>Q2</v>
          </cell>
          <cell r="D399" t="str">
            <v>Rwanda (EWSA)</v>
          </cell>
          <cell r="F399">
            <v>207</v>
          </cell>
          <cell r="H399" t="str">
            <v>Export</v>
          </cell>
          <cell r="J399" t="str">
            <v>Rwanda</v>
          </cell>
        </row>
        <row r="400">
          <cell r="A400">
            <v>2007</v>
          </cell>
          <cell r="B400" t="str">
            <v>Q1</v>
          </cell>
          <cell r="D400" t="str">
            <v>UMEME (U) Limited</v>
          </cell>
          <cell r="F400">
            <v>429207</v>
          </cell>
          <cell r="H400" t="str">
            <v>UMEME</v>
          </cell>
          <cell r="J400" t="str">
            <v>UMEME</v>
          </cell>
        </row>
        <row r="401">
          <cell r="A401">
            <v>2007</v>
          </cell>
          <cell r="B401" t="str">
            <v>Q1</v>
          </cell>
          <cell r="D401" t="str">
            <v>KENYA POWER LIGHTING COMPANY (KPLC)</v>
          </cell>
          <cell r="F401">
            <v>3436.4</v>
          </cell>
          <cell r="H401" t="str">
            <v>Export</v>
          </cell>
          <cell r="J401" t="str">
            <v>KENYA</v>
          </cell>
        </row>
        <row r="402">
          <cell r="A402">
            <v>2007</v>
          </cell>
          <cell r="B402" t="str">
            <v>Q1</v>
          </cell>
          <cell r="D402" t="str">
            <v>TANESCO</v>
          </cell>
          <cell r="F402">
            <v>10154</v>
          </cell>
          <cell r="H402" t="str">
            <v>Export</v>
          </cell>
          <cell r="J402" t="str">
            <v>TANESCO</v>
          </cell>
        </row>
        <row r="403">
          <cell r="A403">
            <v>2007</v>
          </cell>
          <cell r="B403" t="str">
            <v>Q1</v>
          </cell>
          <cell r="D403" t="str">
            <v>Rwanda (EWSA)</v>
          </cell>
          <cell r="F403">
            <v>341</v>
          </cell>
          <cell r="H403" t="str">
            <v>Export</v>
          </cell>
          <cell r="J403" t="str">
            <v>Rwanda</v>
          </cell>
        </row>
        <row r="404">
          <cell r="A404">
            <v>2006</v>
          </cell>
          <cell r="B404" t="str">
            <v>Q4</v>
          </cell>
          <cell r="D404" t="str">
            <v>UMEME (U) Limited</v>
          </cell>
          <cell r="F404">
            <v>403438</v>
          </cell>
          <cell r="H404" t="str">
            <v>UMEME</v>
          </cell>
          <cell r="J404" t="str">
            <v>UMEME</v>
          </cell>
        </row>
        <row r="405">
          <cell r="A405">
            <v>2006</v>
          </cell>
          <cell r="B405" t="str">
            <v>Q4</v>
          </cell>
          <cell r="D405" t="str">
            <v>KENYA POWER LIGHTING COMPANY (KPLC)</v>
          </cell>
          <cell r="F405">
            <v>3009</v>
          </cell>
          <cell r="H405" t="str">
            <v>Export</v>
          </cell>
          <cell r="J405" t="str">
            <v>KENYA</v>
          </cell>
        </row>
        <row r="406">
          <cell r="A406">
            <v>2006</v>
          </cell>
          <cell r="B406" t="str">
            <v>Q4</v>
          </cell>
          <cell r="D406" t="str">
            <v>TANESCO</v>
          </cell>
          <cell r="F406">
            <v>10154</v>
          </cell>
          <cell r="H406" t="str">
            <v>Export</v>
          </cell>
          <cell r="J406" t="str">
            <v>TANESCO</v>
          </cell>
        </row>
        <row r="407">
          <cell r="A407">
            <v>2006</v>
          </cell>
          <cell r="B407" t="str">
            <v>Q4</v>
          </cell>
          <cell r="D407" t="str">
            <v>Rwanda (EWSA)</v>
          </cell>
          <cell r="F407">
            <v>341</v>
          </cell>
          <cell r="H407" t="str">
            <v>Export</v>
          </cell>
          <cell r="J407" t="str">
            <v>Rwanda</v>
          </cell>
        </row>
        <row r="408">
          <cell r="A408">
            <v>2006</v>
          </cell>
          <cell r="B408" t="str">
            <v>Q3</v>
          </cell>
          <cell r="D408" t="str">
            <v>UMEME (U) Limited</v>
          </cell>
          <cell r="F408">
            <v>369678</v>
          </cell>
          <cell r="H408" t="str">
            <v>UMEME</v>
          </cell>
          <cell r="J408" t="str">
            <v>UMEME</v>
          </cell>
        </row>
        <row r="409">
          <cell r="A409">
            <v>2006</v>
          </cell>
          <cell r="B409" t="str">
            <v>Q3</v>
          </cell>
          <cell r="D409" t="str">
            <v>KENYA POWER LIGHTING COMPANY (KPLC)</v>
          </cell>
          <cell r="F409">
            <v>1647</v>
          </cell>
          <cell r="H409" t="str">
            <v>Export</v>
          </cell>
          <cell r="J409" t="str">
            <v>KENYA</v>
          </cell>
        </row>
        <row r="410">
          <cell r="A410">
            <v>2006</v>
          </cell>
          <cell r="B410" t="str">
            <v>Q3</v>
          </cell>
          <cell r="D410" t="str">
            <v>TANESCO</v>
          </cell>
          <cell r="F410">
            <v>12041</v>
          </cell>
          <cell r="H410" t="str">
            <v>Export</v>
          </cell>
          <cell r="J410" t="str">
            <v>TANESCO</v>
          </cell>
        </row>
        <row r="411">
          <cell r="A411">
            <v>2006</v>
          </cell>
          <cell r="B411" t="str">
            <v>Q3</v>
          </cell>
          <cell r="D411" t="str">
            <v>Rwanda (EWSA)</v>
          </cell>
          <cell r="F411">
            <v>561</v>
          </cell>
          <cell r="H411" t="str">
            <v>Export</v>
          </cell>
          <cell r="J411" t="str">
            <v>Rwanda</v>
          </cell>
        </row>
        <row r="412">
          <cell r="A412">
            <v>2006</v>
          </cell>
          <cell r="B412" t="str">
            <v>Q2</v>
          </cell>
          <cell r="D412" t="str">
            <v>UMEME (U) Limited</v>
          </cell>
          <cell r="F412">
            <v>359293</v>
          </cell>
          <cell r="H412" t="str">
            <v>UMEME</v>
          </cell>
          <cell r="J412" t="str">
            <v>UMEME</v>
          </cell>
        </row>
        <row r="413">
          <cell r="A413">
            <v>2006</v>
          </cell>
          <cell r="B413" t="str">
            <v>Q2</v>
          </cell>
          <cell r="D413" t="str">
            <v>KENYA POWER LIGHTING COMPANY (KPLC)</v>
          </cell>
          <cell r="F413">
            <v>2680</v>
          </cell>
          <cell r="H413" t="str">
            <v>Export</v>
          </cell>
          <cell r="J413" t="str">
            <v>KENYA</v>
          </cell>
        </row>
        <row r="414">
          <cell r="A414">
            <v>2006</v>
          </cell>
          <cell r="B414" t="str">
            <v>Q2</v>
          </cell>
          <cell r="D414" t="str">
            <v>TANESCO</v>
          </cell>
          <cell r="F414">
            <v>9167</v>
          </cell>
          <cell r="H414" t="str">
            <v>Export</v>
          </cell>
          <cell r="J414" t="str">
            <v>TANESCO</v>
          </cell>
        </row>
        <row r="415">
          <cell r="A415">
            <v>2006</v>
          </cell>
          <cell r="B415" t="str">
            <v>Q2</v>
          </cell>
          <cell r="D415" t="str">
            <v>Rwanda (EWSA)</v>
          </cell>
          <cell r="F415">
            <v>740</v>
          </cell>
          <cell r="H415" t="str">
            <v>Export</v>
          </cell>
          <cell r="J415" t="str">
            <v>Rwanda</v>
          </cell>
        </row>
        <row r="416">
          <cell r="A416">
            <v>2006</v>
          </cell>
          <cell r="B416" t="str">
            <v>Q1</v>
          </cell>
          <cell r="D416" t="str">
            <v>KENYA POWER LIGHTING COMPANY (KPLC)</v>
          </cell>
          <cell r="F416">
            <v>3105</v>
          </cell>
          <cell r="H416" t="str">
            <v>Export</v>
          </cell>
          <cell r="J416" t="str">
            <v>KENYA</v>
          </cell>
        </row>
        <row r="417">
          <cell r="A417">
            <v>2006</v>
          </cell>
          <cell r="B417" t="str">
            <v>Q1</v>
          </cell>
          <cell r="D417" t="str">
            <v>TANESCO</v>
          </cell>
          <cell r="F417">
            <v>8666</v>
          </cell>
          <cell r="H417" t="str">
            <v>Export</v>
          </cell>
          <cell r="J417" t="str">
            <v>TANESCO</v>
          </cell>
        </row>
        <row r="418">
          <cell r="A418">
            <v>2006</v>
          </cell>
          <cell r="B418" t="str">
            <v>Q1</v>
          </cell>
          <cell r="D418" t="str">
            <v>Rwanda (EWSA)</v>
          </cell>
          <cell r="F418">
            <v>833</v>
          </cell>
          <cell r="H418" t="str">
            <v>Export</v>
          </cell>
          <cell r="J418" t="str">
            <v>Rwanda</v>
          </cell>
        </row>
        <row r="419">
          <cell r="A419">
            <v>2006</v>
          </cell>
          <cell r="B419" t="str">
            <v>Q1</v>
          </cell>
          <cell r="D419" t="str">
            <v>UMEME (U) Limited</v>
          </cell>
          <cell r="F419">
            <v>370601</v>
          </cell>
          <cell r="H419" t="str">
            <v>UMEME</v>
          </cell>
          <cell r="J419" t="str">
            <v>UMEME</v>
          </cell>
        </row>
        <row r="420">
          <cell r="A420">
            <v>2018</v>
          </cell>
          <cell r="B420" t="str">
            <v>Q4</v>
          </cell>
          <cell r="D420" t="str">
            <v>UMEME (U) Limited</v>
          </cell>
          <cell r="F420">
            <v>931758.39769999997</v>
          </cell>
          <cell r="H420" t="str">
            <v>UMEME</v>
          </cell>
          <cell r="J420" t="str">
            <v>UMEME</v>
          </cell>
        </row>
        <row r="421">
          <cell r="A421">
            <v>2018</v>
          </cell>
          <cell r="B421" t="str">
            <v>Q4</v>
          </cell>
          <cell r="D421" t="str">
            <v>UEDCL</v>
          </cell>
          <cell r="F421">
            <v>20533.255000000001</v>
          </cell>
          <cell r="H421" t="str">
            <v>Minigrid</v>
          </cell>
          <cell r="J421" t="str">
            <v>UEDCL</v>
          </cell>
        </row>
        <row r="422">
          <cell r="A422">
            <v>2018</v>
          </cell>
          <cell r="B422" t="str">
            <v>Q4</v>
          </cell>
          <cell r="D422" t="str">
            <v>Kilembe Investment Limited (KIL)</v>
          </cell>
          <cell r="F422">
            <v>1812.539</v>
          </cell>
          <cell r="H422" t="str">
            <v>Minigrid</v>
          </cell>
          <cell r="J422" t="str">
            <v>KIL</v>
          </cell>
        </row>
        <row r="423">
          <cell r="A423">
            <v>2018</v>
          </cell>
          <cell r="B423" t="str">
            <v>Q4</v>
          </cell>
          <cell r="D423" t="str">
            <v>Bundibugyo Energy Cooperative Society (BECSL)</v>
          </cell>
          <cell r="F423">
            <v>900.92700000000002</v>
          </cell>
          <cell r="H423" t="str">
            <v>Minigrid</v>
          </cell>
          <cell r="J423" t="str">
            <v>BECSL</v>
          </cell>
        </row>
        <row r="424">
          <cell r="A424">
            <v>2018</v>
          </cell>
          <cell r="B424" t="str">
            <v>Q4</v>
          </cell>
          <cell r="D424" t="str">
            <v>Pader Abim Community Multipurpose Electric Co-operative Society Limited (PACMECS)</v>
          </cell>
          <cell r="F424">
            <v>618.899</v>
          </cell>
          <cell r="H424" t="str">
            <v>Minigrid</v>
          </cell>
          <cell r="J424" t="str">
            <v>PACMECS</v>
          </cell>
        </row>
        <row r="425">
          <cell r="A425">
            <v>2018</v>
          </cell>
          <cell r="B425" t="str">
            <v>Q4</v>
          </cell>
          <cell r="D425" t="str">
            <v xml:space="preserve">Kyegegwa Rural Electricity Cooperation Society </v>
          </cell>
          <cell r="F425">
            <v>1116.03</v>
          </cell>
          <cell r="H425" t="str">
            <v>Minigrid</v>
          </cell>
          <cell r="J425" t="str">
            <v>KRECS</v>
          </cell>
        </row>
        <row r="426">
          <cell r="A426">
            <v>2018</v>
          </cell>
          <cell r="B426" t="str">
            <v>Q4</v>
          </cell>
          <cell r="D426" t="str">
            <v>KENYA POWER LIGHTING COMPANY (KPLC)</v>
          </cell>
          <cell r="F426">
            <v>27641.41</v>
          </cell>
          <cell r="H426" t="str">
            <v>Export</v>
          </cell>
          <cell r="J426" t="str">
            <v>KENYA</v>
          </cell>
        </row>
        <row r="427">
          <cell r="A427">
            <v>2018</v>
          </cell>
          <cell r="B427" t="str">
            <v>Q4</v>
          </cell>
          <cell r="D427" t="str">
            <v>TANESCO</v>
          </cell>
          <cell r="F427">
            <v>23880</v>
          </cell>
          <cell r="H427" t="str">
            <v>Export</v>
          </cell>
          <cell r="J427" t="str">
            <v>TANESCO</v>
          </cell>
        </row>
        <row r="428">
          <cell r="A428">
            <v>2018</v>
          </cell>
          <cell r="B428" t="str">
            <v>Q4</v>
          </cell>
          <cell r="D428" t="str">
            <v>Rwanda (EWSA)</v>
          </cell>
          <cell r="F428">
            <v>2159.0072</v>
          </cell>
          <cell r="H428" t="str">
            <v>Export</v>
          </cell>
          <cell r="J428" t="str">
            <v>Rwanda</v>
          </cell>
        </row>
        <row r="429">
          <cell r="A429">
            <v>2018</v>
          </cell>
          <cell r="B429" t="str">
            <v>Q4</v>
          </cell>
          <cell r="D429" t="str">
            <v>DRC SNEL</v>
          </cell>
          <cell r="F429">
            <v>629.62699999999995</v>
          </cell>
          <cell r="H429" t="str">
            <v>Export</v>
          </cell>
          <cell r="J429" t="str">
            <v>DRC</v>
          </cell>
        </row>
        <row r="430">
          <cell r="A430">
            <v>2019</v>
          </cell>
          <cell r="B430" t="str">
            <v>Q1</v>
          </cell>
          <cell r="D430" t="str">
            <v>UMEME (U) Limited</v>
          </cell>
          <cell r="F430">
            <v>948434.86899999995</v>
          </cell>
          <cell r="H430" t="str">
            <v>UMEME</v>
          </cell>
          <cell r="J430" t="str">
            <v>UMEME</v>
          </cell>
        </row>
        <row r="431">
          <cell r="A431">
            <v>2019</v>
          </cell>
          <cell r="B431" t="str">
            <v>Q1</v>
          </cell>
          <cell r="D431" t="str">
            <v>UEDCL</v>
          </cell>
          <cell r="F431">
            <v>16753.758999999998</v>
          </cell>
          <cell r="H431" t="str">
            <v>Minigrid</v>
          </cell>
          <cell r="J431" t="str">
            <v>UEDCL</v>
          </cell>
        </row>
        <row r="432">
          <cell r="A432">
            <v>2019</v>
          </cell>
          <cell r="B432" t="str">
            <v>Q1</v>
          </cell>
          <cell r="D432" t="str">
            <v>Ferdsult</v>
          </cell>
          <cell r="H432" t="str">
            <v>Minigrid</v>
          </cell>
          <cell r="J432" t="str">
            <v>Ferdsult</v>
          </cell>
        </row>
        <row r="433">
          <cell r="A433">
            <v>2019</v>
          </cell>
          <cell r="B433" t="str">
            <v>Q4</v>
          </cell>
          <cell r="D433" t="str">
            <v>Kilembe Investment Limited (KIL)</v>
          </cell>
          <cell r="F433">
            <v>1942.6510000000001</v>
          </cell>
          <cell r="H433" t="str">
            <v>Minigrid</v>
          </cell>
          <cell r="J433" t="str">
            <v>KIL</v>
          </cell>
        </row>
        <row r="434">
          <cell r="A434">
            <v>2019</v>
          </cell>
          <cell r="B434" t="str">
            <v>Q4</v>
          </cell>
          <cell r="D434" t="str">
            <v>Bundibugyo Energy Cooperative Society (BECSL)</v>
          </cell>
          <cell r="F434">
            <v>2378.2660000000001</v>
          </cell>
          <cell r="H434" t="str">
            <v>Minigrid</v>
          </cell>
          <cell r="J434" t="str">
            <v>BECSL</v>
          </cell>
        </row>
        <row r="435">
          <cell r="A435">
            <v>2019</v>
          </cell>
          <cell r="B435" t="str">
            <v>Q1</v>
          </cell>
          <cell r="D435" t="str">
            <v>Pader Abim Community Multipurpose Electric Co-operative Society Limited (PACMECS)</v>
          </cell>
          <cell r="F435">
            <v>594.69000000000005</v>
          </cell>
          <cell r="H435" t="str">
            <v>Minigrid</v>
          </cell>
          <cell r="J435" t="str">
            <v>PACMECS</v>
          </cell>
        </row>
        <row r="436">
          <cell r="A436">
            <v>2019</v>
          </cell>
          <cell r="B436" t="str">
            <v>Q4</v>
          </cell>
          <cell r="D436" t="str">
            <v xml:space="preserve">Kyegegwa Rural Electricity Cooperation Society </v>
          </cell>
          <cell r="F436">
            <v>1242.923</v>
          </cell>
          <cell r="H436" t="str">
            <v>Minigrid</v>
          </cell>
          <cell r="J436" t="str">
            <v>KRECS</v>
          </cell>
        </row>
        <row r="437">
          <cell r="A437">
            <v>2019</v>
          </cell>
          <cell r="B437" t="str">
            <v>Q1</v>
          </cell>
          <cell r="D437" t="str">
            <v>KENYA POWER LIGHTING COMPANY (KPLC)</v>
          </cell>
          <cell r="F437">
            <v>45841.69</v>
          </cell>
          <cell r="H437" t="str">
            <v>Export</v>
          </cell>
          <cell r="J437" t="str">
            <v>KENYA</v>
          </cell>
        </row>
        <row r="438">
          <cell r="A438">
            <v>2019</v>
          </cell>
          <cell r="B438" t="str">
            <v>Q1</v>
          </cell>
          <cell r="D438" t="str">
            <v>TANESCO</v>
          </cell>
          <cell r="F438">
            <v>19786</v>
          </cell>
          <cell r="H438" t="str">
            <v>Export</v>
          </cell>
          <cell r="J438" t="str">
            <v>TANESCO</v>
          </cell>
        </row>
        <row r="439">
          <cell r="A439">
            <v>2019</v>
          </cell>
          <cell r="B439" t="str">
            <v>Q1</v>
          </cell>
          <cell r="D439" t="str">
            <v>Rwanda (EWSA)</v>
          </cell>
          <cell r="F439">
            <v>2318.0196999999998</v>
          </cell>
          <cell r="H439" t="str">
            <v>Export</v>
          </cell>
          <cell r="J439" t="str">
            <v>Rwanda</v>
          </cell>
        </row>
        <row r="440">
          <cell r="A440">
            <v>2019</v>
          </cell>
          <cell r="B440" t="str">
            <v>Q1</v>
          </cell>
          <cell r="D440" t="str">
            <v>DRC SNEL</v>
          </cell>
          <cell r="F440">
            <v>623.71600000000001</v>
          </cell>
          <cell r="H440" t="str">
            <v>Export</v>
          </cell>
          <cell r="J440" t="str">
            <v>DRC</v>
          </cell>
        </row>
        <row r="441">
          <cell r="A441">
            <v>2019</v>
          </cell>
          <cell r="B441" t="str">
            <v>Q2</v>
          </cell>
          <cell r="D441" t="str">
            <v>UMEME (U) Limited</v>
          </cell>
          <cell r="F441">
            <v>931763.79099999997</v>
          </cell>
          <cell r="H441" t="str">
            <v>UMEME</v>
          </cell>
          <cell r="J441" t="str">
            <v>UMEME</v>
          </cell>
        </row>
        <row r="442">
          <cell r="A442">
            <v>2019</v>
          </cell>
          <cell r="B442" t="str">
            <v>Q2</v>
          </cell>
          <cell r="D442" t="str">
            <v>UEDCL</v>
          </cell>
          <cell r="F442">
            <v>20660.436724597992</v>
          </cell>
          <cell r="H442" t="str">
            <v>Minigrid</v>
          </cell>
          <cell r="J442" t="str">
            <v>UEDCL</v>
          </cell>
        </row>
        <row r="443">
          <cell r="A443">
            <v>2019</v>
          </cell>
          <cell r="B443" t="str">
            <v>Q3</v>
          </cell>
          <cell r="D443" t="str">
            <v>Kilembe Investment Limited (KIL)</v>
          </cell>
          <cell r="F443">
            <v>1571.529</v>
          </cell>
          <cell r="H443" t="str">
            <v>Minigrid</v>
          </cell>
          <cell r="J443" t="str">
            <v>KIL</v>
          </cell>
        </row>
        <row r="444">
          <cell r="A444">
            <v>2019</v>
          </cell>
          <cell r="B444" t="str">
            <v>Q3</v>
          </cell>
          <cell r="D444" t="str">
            <v>Bundibugyo Energy Cooperative Society (BECSL)</v>
          </cell>
          <cell r="F444">
            <v>906.63</v>
          </cell>
          <cell r="H444" t="str">
            <v>Minigrid</v>
          </cell>
          <cell r="J444" t="str">
            <v>BECSL</v>
          </cell>
        </row>
        <row r="445">
          <cell r="A445">
            <v>2019</v>
          </cell>
          <cell r="B445" t="str">
            <v>Q2</v>
          </cell>
          <cell r="D445" t="str">
            <v>Pader Abim Community Multipurpose Electric Co-operative Society Limited (PACMECS)</v>
          </cell>
          <cell r="F445">
            <v>531.02699999999993</v>
          </cell>
          <cell r="H445" t="str">
            <v>Minigrid</v>
          </cell>
          <cell r="J445" t="str">
            <v>PACMECS</v>
          </cell>
        </row>
        <row r="446">
          <cell r="A446">
            <v>2019</v>
          </cell>
          <cell r="B446" t="str">
            <v>Q3</v>
          </cell>
          <cell r="D446" t="str">
            <v xml:space="preserve">Kyegegwa Rural Electricity Cooperation Society </v>
          </cell>
          <cell r="F446">
            <v>1153.1959999999999</v>
          </cell>
          <cell r="H446" t="str">
            <v>Minigrid</v>
          </cell>
          <cell r="J446" t="str">
            <v>KRECS</v>
          </cell>
        </row>
        <row r="447">
          <cell r="A447">
            <v>2019</v>
          </cell>
          <cell r="B447" t="str">
            <v>Q2</v>
          </cell>
          <cell r="D447" t="str">
            <v>WENRECO</v>
          </cell>
          <cell r="F447">
            <v>1105.28</v>
          </cell>
          <cell r="H447" t="str">
            <v>Minigrid</v>
          </cell>
          <cell r="J447" t="str">
            <v>WENRECO</v>
          </cell>
        </row>
        <row r="448">
          <cell r="A448">
            <v>2019</v>
          </cell>
          <cell r="B448" t="str">
            <v>Q2</v>
          </cell>
          <cell r="D448" t="str">
            <v>KENYA POWER LIGHTING COMPANY (KPLC)</v>
          </cell>
          <cell r="F448">
            <v>66582.384999999995</v>
          </cell>
          <cell r="H448" t="str">
            <v>Export</v>
          </cell>
          <cell r="J448" t="str">
            <v>KENYA</v>
          </cell>
        </row>
        <row r="449">
          <cell r="A449">
            <v>2019</v>
          </cell>
          <cell r="B449" t="str">
            <v>Q2</v>
          </cell>
          <cell r="D449" t="str">
            <v>TANESCO</v>
          </cell>
          <cell r="F449">
            <v>20200</v>
          </cell>
          <cell r="H449" t="str">
            <v>Export</v>
          </cell>
          <cell r="J449" t="str">
            <v>TANESCO</v>
          </cell>
        </row>
        <row r="450">
          <cell r="A450">
            <v>2019</v>
          </cell>
          <cell r="B450" t="str">
            <v>Q2</v>
          </cell>
          <cell r="D450" t="str">
            <v>Rwanda (EWSA)</v>
          </cell>
          <cell r="F450">
            <v>1331.7155</v>
          </cell>
          <cell r="H450" t="str">
            <v>Export</v>
          </cell>
          <cell r="J450" t="str">
            <v>Rwanda</v>
          </cell>
        </row>
        <row r="451">
          <cell r="A451">
            <v>2019</v>
          </cell>
          <cell r="B451" t="str">
            <v>Q2</v>
          </cell>
          <cell r="D451" t="str">
            <v>DRC SNEL</v>
          </cell>
          <cell r="F451">
            <v>613.9868100000001</v>
          </cell>
          <cell r="H451" t="str">
            <v>Export</v>
          </cell>
          <cell r="J451" t="str">
            <v>DRC</v>
          </cell>
        </row>
        <row r="452">
          <cell r="A452">
            <v>2019</v>
          </cell>
          <cell r="B452" t="str">
            <v>Q3</v>
          </cell>
          <cell r="D452" t="str">
            <v>UMEME (U) Limited</v>
          </cell>
          <cell r="F452">
            <v>970879.04299999995</v>
          </cell>
          <cell r="H452" t="str">
            <v>UMEME</v>
          </cell>
          <cell r="J452" t="str">
            <v>UMEME</v>
          </cell>
        </row>
        <row r="453">
          <cell r="A453">
            <v>2019</v>
          </cell>
          <cell r="B453" t="str">
            <v>Q3</v>
          </cell>
          <cell r="D453" t="str">
            <v>UEDCL</v>
          </cell>
          <cell r="F453">
            <v>22193.357</v>
          </cell>
          <cell r="H453" t="str">
            <v>Minigrid</v>
          </cell>
          <cell r="J453" t="str">
            <v>UEDCL</v>
          </cell>
        </row>
        <row r="454">
          <cell r="A454">
            <v>2019</v>
          </cell>
          <cell r="B454" t="str">
            <v>Q2</v>
          </cell>
          <cell r="D454" t="str">
            <v>Kilembe Investment Limited (KIL)</v>
          </cell>
          <cell r="F454">
            <v>1627.3140000000001</v>
          </cell>
          <cell r="H454" t="str">
            <v>Minigrid</v>
          </cell>
          <cell r="J454" t="str">
            <v>KIL</v>
          </cell>
        </row>
        <row r="455">
          <cell r="A455">
            <v>2019</v>
          </cell>
          <cell r="B455" t="str">
            <v>Q2</v>
          </cell>
          <cell r="D455" t="str">
            <v>Bundibugyo Energy Cooperative Society (BECSL)</v>
          </cell>
          <cell r="F455">
            <v>931.66</v>
          </cell>
          <cell r="H455" t="str">
            <v>Minigrid</v>
          </cell>
          <cell r="J455" t="str">
            <v>BECSL</v>
          </cell>
        </row>
        <row r="456">
          <cell r="A456">
            <v>2019</v>
          </cell>
          <cell r="B456" t="str">
            <v>Q3</v>
          </cell>
          <cell r="D456" t="str">
            <v>Pader Abim Community Multipurpose Electric Co-operative Society Limited (PACMECS)</v>
          </cell>
          <cell r="F456">
            <v>590.83100000000002</v>
          </cell>
          <cell r="H456" t="str">
            <v>Minigrid</v>
          </cell>
          <cell r="J456" t="str">
            <v>PACMECS</v>
          </cell>
        </row>
        <row r="457">
          <cell r="A457">
            <v>2019</v>
          </cell>
          <cell r="B457" t="str">
            <v>Q2</v>
          </cell>
          <cell r="D457" t="str">
            <v xml:space="preserve">Kyegegwa Rural Electricity Cooperation Society </v>
          </cell>
          <cell r="F457">
            <v>983.35480000000007</v>
          </cell>
          <cell r="H457" t="str">
            <v>Minigrid</v>
          </cell>
          <cell r="J457" t="str">
            <v>KRECS</v>
          </cell>
        </row>
        <row r="458">
          <cell r="A458">
            <v>2019</v>
          </cell>
          <cell r="B458" t="str">
            <v>Q3</v>
          </cell>
          <cell r="D458" t="str">
            <v>WENRECO</v>
          </cell>
          <cell r="F458">
            <v>1225.425</v>
          </cell>
          <cell r="H458" t="str">
            <v>Minigrid</v>
          </cell>
          <cell r="J458" t="str">
            <v>WENRECO</v>
          </cell>
        </row>
        <row r="459">
          <cell r="A459">
            <v>2019</v>
          </cell>
          <cell r="B459" t="str">
            <v>Q3</v>
          </cell>
          <cell r="D459" t="str">
            <v>KENYA POWER LIGHTING COMPANY (KPLC)</v>
          </cell>
          <cell r="F459">
            <v>51595.925000000003</v>
          </cell>
          <cell r="H459" t="str">
            <v>Export</v>
          </cell>
          <cell r="J459" t="str">
            <v>KENYA</v>
          </cell>
        </row>
        <row r="460">
          <cell r="A460">
            <v>2019</v>
          </cell>
          <cell r="B460" t="str">
            <v>Q3</v>
          </cell>
          <cell r="D460" t="str">
            <v>TANESCO</v>
          </cell>
          <cell r="F460">
            <v>21987.555283189267</v>
          </cell>
          <cell r="H460" t="str">
            <v>Export</v>
          </cell>
          <cell r="J460" t="str">
            <v>TANESCO</v>
          </cell>
        </row>
        <row r="461">
          <cell r="A461">
            <v>2019</v>
          </cell>
          <cell r="B461" t="str">
            <v>Q3</v>
          </cell>
          <cell r="D461" t="str">
            <v>Rwanda (EWSA)</v>
          </cell>
          <cell r="F461">
            <v>1408.7887000000003</v>
          </cell>
          <cell r="H461" t="str">
            <v>Export</v>
          </cell>
          <cell r="J461" t="str">
            <v>Rwanda</v>
          </cell>
        </row>
        <row r="462">
          <cell r="A462">
            <v>2019</v>
          </cell>
          <cell r="B462" t="str">
            <v>Q3</v>
          </cell>
          <cell r="D462" t="str">
            <v>DRC SNEL</v>
          </cell>
          <cell r="F462">
            <v>619.68799999999999</v>
          </cell>
          <cell r="H462" t="str">
            <v>Export</v>
          </cell>
          <cell r="J462" t="str">
            <v>DRC</v>
          </cell>
        </row>
        <row r="463">
          <cell r="A463">
            <v>2019</v>
          </cell>
          <cell r="B463" t="str">
            <v>Q4</v>
          </cell>
          <cell r="D463" t="str">
            <v>UMEME (U) Limited</v>
          </cell>
          <cell r="F463">
            <v>973414.96184</v>
          </cell>
          <cell r="H463" t="str">
            <v>UMEME</v>
          </cell>
          <cell r="J463" t="str">
            <v>UMEME</v>
          </cell>
        </row>
        <row r="464">
          <cell r="A464">
            <v>2019</v>
          </cell>
          <cell r="B464" t="str">
            <v>Q1</v>
          </cell>
          <cell r="D464" t="str">
            <v>Kilembe Investment Limited (KIL)</v>
          </cell>
          <cell r="F464">
            <v>1658.73</v>
          </cell>
          <cell r="H464" t="str">
            <v>Minigrid</v>
          </cell>
          <cell r="J464" t="str">
            <v>KIL</v>
          </cell>
        </row>
        <row r="465">
          <cell r="A465">
            <v>2019</v>
          </cell>
          <cell r="B465" t="str">
            <v>Q1</v>
          </cell>
          <cell r="D465" t="str">
            <v>Bundibugyo Energy Cooperative Society (BECSL)</v>
          </cell>
          <cell r="F465">
            <v>863.67600000000004</v>
          </cell>
          <cell r="H465" t="str">
            <v>Minigrid</v>
          </cell>
          <cell r="J465" t="str">
            <v>BECSL</v>
          </cell>
        </row>
        <row r="466">
          <cell r="A466">
            <v>2019</v>
          </cell>
          <cell r="B466" t="str">
            <v>Q4</v>
          </cell>
          <cell r="D466" t="str">
            <v>Pader Abim Community Multipurpose Electric Co-operative Society Limited (PACMECS)</v>
          </cell>
          <cell r="F466">
            <v>655.05799999999999</v>
          </cell>
          <cell r="H466" t="str">
            <v>Minigrid</v>
          </cell>
          <cell r="J466" t="str">
            <v>PACMECS</v>
          </cell>
        </row>
        <row r="467">
          <cell r="A467">
            <v>2019</v>
          </cell>
          <cell r="B467" t="str">
            <v>Q1</v>
          </cell>
          <cell r="D467" t="str">
            <v xml:space="preserve">Kyegegwa Rural Electricity Cooperation Society </v>
          </cell>
          <cell r="F467">
            <v>1062.636</v>
          </cell>
          <cell r="H467" t="str">
            <v>Minigrid</v>
          </cell>
          <cell r="J467" t="str">
            <v>KRECS</v>
          </cell>
        </row>
        <row r="468">
          <cell r="A468">
            <v>2019</v>
          </cell>
          <cell r="B468" t="str">
            <v>Q4</v>
          </cell>
          <cell r="D468" t="str">
            <v>UEDCL</v>
          </cell>
          <cell r="F468">
            <v>22080.036</v>
          </cell>
          <cell r="H468" t="str">
            <v>Minigrid</v>
          </cell>
          <cell r="J468" t="str">
            <v>UEDCL</v>
          </cell>
        </row>
        <row r="469">
          <cell r="A469">
            <v>2019</v>
          </cell>
          <cell r="B469" t="str">
            <v>Q4</v>
          </cell>
          <cell r="D469" t="str">
            <v>WENRECO</v>
          </cell>
          <cell r="F469">
            <v>1508.886</v>
          </cell>
          <cell r="H469" t="str">
            <v>Minigrid</v>
          </cell>
          <cell r="J469" t="str">
            <v>WENRECO</v>
          </cell>
        </row>
        <row r="470">
          <cell r="A470">
            <v>2019</v>
          </cell>
          <cell r="B470" t="str">
            <v>Q4</v>
          </cell>
          <cell r="D470" t="str">
            <v>KENYA POWER LIGHTING COMPANY (KPLC)</v>
          </cell>
          <cell r="F470">
            <v>44038.864999999998</v>
          </cell>
          <cell r="H470" t="str">
            <v>Export</v>
          </cell>
          <cell r="J470" t="str">
            <v>KENYA</v>
          </cell>
        </row>
        <row r="471">
          <cell r="A471">
            <v>2019</v>
          </cell>
          <cell r="B471" t="str">
            <v>Q4</v>
          </cell>
          <cell r="D471" t="str">
            <v>TANESCO</v>
          </cell>
          <cell r="F471">
            <v>19147.999999999996</v>
          </cell>
          <cell r="H471" t="str">
            <v>Export</v>
          </cell>
          <cell r="J471" t="str">
            <v>TANESCO</v>
          </cell>
        </row>
        <row r="472">
          <cell r="A472">
            <v>2019</v>
          </cell>
          <cell r="B472" t="str">
            <v>Q4</v>
          </cell>
          <cell r="D472" t="str">
            <v>Rwanda (EWSA)</v>
          </cell>
          <cell r="F472">
            <v>2487.5422000000003</v>
          </cell>
          <cell r="H472" t="str">
            <v>Export</v>
          </cell>
          <cell r="J472" t="str">
            <v>Rwanda</v>
          </cell>
        </row>
        <row r="473">
          <cell r="A473">
            <v>2019</v>
          </cell>
          <cell r="B473" t="str">
            <v>Q4</v>
          </cell>
          <cell r="D473" t="str">
            <v>DRC SNEL</v>
          </cell>
          <cell r="F473">
            <v>636.9</v>
          </cell>
          <cell r="H473" t="str">
            <v>Export</v>
          </cell>
          <cell r="J473" t="str">
            <v>DRC</v>
          </cell>
        </row>
        <row r="474">
          <cell r="A474">
            <v>2020</v>
          </cell>
          <cell r="B474" t="str">
            <v>Q1</v>
          </cell>
          <cell r="D474" t="str">
            <v>UMEME (U) Limited</v>
          </cell>
          <cell r="F474">
            <v>1008982.046</v>
          </cell>
          <cell r="H474" t="str">
            <v>UMEME</v>
          </cell>
          <cell r="J474" t="str">
            <v>UMEME</v>
          </cell>
        </row>
        <row r="475">
          <cell r="A475">
            <v>2020</v>
          </cell>
          <cell r="B475" t="str">
            <v>Q1</v>
          </cell>
          <cell r="D475" t="str">
            <v>UEDCL</v>
          </cell>
          <cell r="F475">
            <v>23239.989999999998</v>
          </cell>
          <cell r="H475" t="str">
            <v>Minigrid</v>
          </cell>
          <cell r="J475" t="str">
            <v>UEDCL</v>
          </cell>
        </row>
        <row r="476">
          <cell r="A476">
            <v>2020</v>
          </cell>
          <cell r="B476" t="str">
            <v>Q1</v>
          </cell>
          <cell r="D476" t="str">
            <v>Kilembe Investment Limited (KIL)</v>
          </cell>
          <cell r="F476">
            <v>1900.67</v>
          </cell>
          <cell r="H476" t="str">
            <v>Minigrid</v>
          </cell>
          <cell r="J476" t="str">
            <v>KIL</v>
          </cell>
        </row>
        <row r="477">
          <cell r="A477">
            <v>2020</v>
          </cell>
          <cell r="B477" t="str">
            <v>Q1</v>
          </cell>
          <cell r="D477" t="str">
            <v>Bundibugyo Energy Cooperative Society (BECSL)</v>
          </cell>
          <cell r="F477">
            <v>1818.519</v>
          </cell>
          <cell r="H477" t="str">
            <v>Minigrid</v>
          </cell>
          <cell r="J477" t="str">
            <v>BECSL</v>
          </cell>
        </row>
        <row r="478">
          <cell r="A478">
            <v>2020</v>
          </cell>
          <cell r="B478" t="str">
            <v>Q1</v>
          </cell>
          <cell r="D478" t="str">
            <v>Pader Abim Community Multipurpose Electric Co-operative Society Limited (PACMECS)</v>
          </cell>
          <cell r="F478">
            <v>592.59799999999996</v>
          </cell>
          <cell r="H478" t="str">
            <v>Minigrid</v>
          </cell>
          <cell r="J478" t="str">
            <v>PACMECS</v>
          </cell>
        </row>
        <row r="479">
          <cell r="A479">
            <v>2020</v>
          </cell>
          <cell r="B479" t="str">
            <v>Q1</v>
          </cell>
          <cell r="D479" t="str">
            <v xml:space="preserve">Kyegegwa Rural Electricity Cooperation Society </v>
          </cell>
          <cell r="F479">
            <v>1428.7669999999998</v>
          </cell>
          <cell r="H479" t="str">
            <v>Minigrid</v>
          </cell>
          <cell r="J479" t="str">
            <v>KRECS</v>
          </cell>
        </row>
        <row r="480">
          <cell r="A480">
            <v>2020</v>
          </cell>
          <cell r="B480" t="str">
            <v>Q1</v>
          </cell>
          <cell r="D480" t="str">
            <v>WENRECO</v>
          </cell>
          <cell r="F480">
            <v>895.14099999999996</v>
          </cell>
          <cell r="H480" t="str">
            <v>Minigrid</v>
          </cell>
          <cell r="J480" t="str">
            <v>WENRECO</v>
          </cell>
        </row>
        <row r="481">
          <cell r="A481">
            <v>2020</v>
          </cell>
          <cell r="B481" t="str">
            <v>Q1</v>
          </cell>
          <cell r="D481" t="str">
            <v>KENYA POWER LIGHTING COMPANY (KPLC)</v>
          </cell>
          <cell r="F481">
            <v>31669.005000000001</v>
          </cell>
          <cell r="H481" t="str">
            <v>Export</v>
          </cell>
          <cell r="J481" t="str">
            <v>KENYA</v>
          </cell>
        </row>
        <row r="482">
          <cell r="A482">
            <v>2020</v>
          </cell>
          <cell r="B482" t="str">
            <v>Q1</v>
          </cell>
          <cell r="D482" t="str">
            <v>TANESCO</v>
          </cell>
          <cell r="F482">
            <v>17928</v>
          </cell>
          <cell r="H482" t="str">
            <v>Export</v>
          </cell>
          <cell r="J482" t="str">
            <v>TANESCO</v>
          </cell>
        </row>
        <row r="483">
          <cell r="A483">
            <v>2020</v>
          </cell>
          <cell r="B483" t="str">
            <v>Q1</v>
          </cell>
          <cell r="D483" t="str">
            <v>Rwanda (EWSA)</v>
          </cell>
          <cell r="F483">
            <v>1218.1251600000001</v>
          </cell>
          <cell r="H483" t="str">
            <v>Export</v>
          </cell>
          <cell r="J483" t="str">
            <v>Rwanda</v>
          </cell>
        </row>
        <row r="484">
          <cell r="A484">
            <v>2020</v>
          </cell>
          <cell r="B484" t="str">
            <v>Q1</v>
          </cell>
          <cell r="D484" t="str">
            <v>DRC SNEL</v>
          </cell>
          <cell r="F484">
            <v>664.82</v>
          </cell>
          <cell r="H484" t="str">
            <v>Export</v>
          </cell>
          <cell r="J484" t="str">
            <v>DRC</v>
          </cell>
        </row>
        <row r="485">
          <cell r="A485">
            <v>2020</v>
          </cell>
          <cell r="B485" t="str">
            <v>Q2</v>
          </cell>
          <cell r="D485" t="str">
            <v>UMEME (U) Limited</v>
          </cell>
          <cell r="F485">
            <v>858911.13423237402</v>
          </cell>
          <cell r="H485" t="str">
            <v>UMEME</v>
          </cell>
          <cell r="J485" t="str">
            <v>UMEME</v>
          </cell>
        </row>
        <row r="486">
          <cell r="A486">
            <v>2020</v>
          </cell>
          <cell r="B486" t="str">
            <v>Q2</v>
          </cell>
          <cell r="D486" t="str">
            <v>UEDCL</v>
          </cell>
          <cell r="F486">
            <v>22799.502</v>
          </cell>
          <cell r="H486" t="str">
            <v>Minigrid</v>
          </cell>
          <cell r="J486" t="str">
            <v>UEDCL</v>
          </cell>
        </row>
        <row r="487">
          <cell r="A487">
            <v>2020</v>
          </cell>
          <cell r="B487" t="str">
            <v>Q2</v>
          </cell>
          <cell r="D487" t="str">
            <v>Kilembe Investment Limited (KIL)</v>
          </cell>
          <cell r="F487">
            <v>1877.394</v>
          </cell>
          <cell r="H487" t="str">
            <v>Minigrid</v>
          </cell>
          <cell r="J487" t="str">
            <v>KIL</v>
          </cell>
        </row>
        <row r="488">
          <cell r="A488">
            <v>2020</v>
          </cell>
          <cell r="B488" t="str">
            <v>Q2</v>
          </cell>
          <cell r="D488" t="str">
            <v>Bundibugyo Energy Cooperative Society (BECSL)</v>
          </cell>
          <cell r="F488">
            <v>2022.48</v>
          </cell>
          <cell r="H488" t="str">
            <v>Minigrid</v>
          </cell>
          <cell r="J488" t="str">
            <v>BECSL</v>
          </cell>
        </row>
        <row r="489">
          <cell r="A489">
            <v>2020</v>
          </cell>
          <cell r="B489" t="str">
            <v>Q2</v>
          </cell>
          <cell r="D489" t="str">
            <v>Pader Abim Community Multipurpose Electric Co-operative Society Limited (PACMECS)</v>
          </cell>
          <cell r="F489">
            <v>502.04300000000001</v>
          </cell>
          <cell r="H489" t="str">
            <v>Minigrid</v>
          </cell>
          <cell r="J489" t="str">
            <v>PACMECS</v>
          </cell>
        </row>
        <row r="490">
          <cell r="A490">
            <v>2020</v>
          </cell>
          <cell r="B490" t="str">
            <v>Q2</v>
          </cell>
          <cell r="D490" t="str">
            <v xml:space="preserve">Kyegegwa Rural Electricity Cooperation Society </v>
          </cell>
          <cell r="F490">
            <v>1227.95</v>
          </cell>
          <cell r="H490" t="str">
            <v>Minigrid</v>
          </cell>
          <cell r="J490" t="str">
            <v>KRECS</v>
          </cell>
        </row>
        <row r="491">
          <cell r="A491">
            <v>2020</v>
          </cell>
          <cell r="B491" t="str">
            <v>Q2</v>
          </cell>
          <cell r="D491" t="str">
            <v>WENRECO</v>
          </cell>
          <cell r="F491">
            <v>586.03300000000002</v>
          </cell>
          <cell r="H491" t="str">
            <v>Minigrid</v>
          </cell>
          <cell r="J491" t="str">
            <v>WENRECO</v>
          </cell>
        </row>
        <row r="492">
          <cell r="A492">
            <v>2020</v>
          </cell>
          <cell r="B492" t="str">
            <v>Q2</v>
          </cell>
          <cell r="D492" t="str">
            <v>KENYA POWER LIGHTING COMPANY (KPLC)</v>
          </cell>
          <cell r="F492">
            <v>28891.3</v>
          </cell>
          <cell r="H492" t="str">
            <v>Export</v>
          </cell>
          <cell r="J492" t="str">
            <v>KENYA</v>
          </cell>
        </row>
        <row r="493">
          <cell r="A493">
            <v>2020</v>
          </cell>
          <cell r="B493" t="str">
            <v>Q2</v>
          </cell>
          <cell r="D493" t="str">
            <v>TANESCO</v>
          </cell>
          <cell r="F493">
            <v>18764</v>
          </cell>
          <cell r="H493" t="str">
            <v>Export</v>
          </cell>
          <cell r="J493" t="str">
            <v>TANESCO</v>
          </cell>
        </row>
        <row r="494">
          <cell r="A494">
            <v>2020</v>
          </cell>
          <cell r="B494" t="str">
            <v>Q2</v>
          </cell>
          <cell r="D494" t="str">
            <v>Rwanda (EWSA)</v>
          </cell>
          <cell r="F494">
            <v>1346.1790000000001</v>
          </cell>
          <cell r="H494" t="str">
            <v>Export</v>
          </cell>
          <cell r="J494" t="str">
            <v>Rwanda</v>
          </cell>
        </row>
        <row r="495">
          <cell r="A495">
            <v>2020</v>
          </cell>
          <cell r="B495" t="str">
            <v>Q2</v>
          </cell>
          <cell r="D495" t="str">
            <v>DRC SNEL</v>
          </cell>
          <cell r="F495">
            <v>431.714</v>
          </cell>
          <cell r="H495" t="str">
            <v>Export</v>
          </cell>
          <cell r="J495" t="str">
            <v>DRC</v>
          </cell>
        </row>
        <row r="496">
          <cell r="A496">
            <v>2020</v>
          </cell>
          <cell r="B496" t="str">
            <v>Q3</v>
          </cell>
          <cell r="D496" t="str">
            <v>UMEME (U) Limited</v>
          </cell>
          <cell r="F496">
            <v>990461.07900000003</v>
          </cell>
          <cell r="H496" t="str">
            <v>UMEME</v>
          </cell>
          <cell r="J496" t="str">
            <v>UMEME</v>
          </cell>
        </row>
        <row r="497">
          <cell r="A497">
            <v>2020</v>
          </cell>
          <cell r="B497" t="str">
            <v>Q3</v>
          </cell>
          <cell r="D497" t="str">
            <v>UEDCL</v>
          </cell>
          <cell r="F497">
            <v>22760.873</v>
          </cell>
          <cell r="H497" t="str">
            <v>Minigrid</v>
          </cell>
          <cell r="J497" t="str">
            <v>UEDCL</v>
          </cell>
        </row>
        <row r="498">
          <cell r="A498">
            <v>2020</v>
          </cell>
          <cell r="B498" t="str">
            <v>Q3</v>
          </cell>
          <cell r="D498" t="str">
            <v>Kilembe Investment Limited (KIL)</v>
          </cell>
          <cell r="F498">
            <v>2014.0740000000001</v>
          </cell>
          <cell r="H498" t="str">
            <v>Minigrid</v>
          </cell>
          <cell r="J498" t="str">
            <v>KIL</v>
          </cell>
        </row>
        <row r="499">
          <cell r="A499">
            <v>2020</v>
          </cell>
          <cell r="B499" t="str">
            <v>Q3</v>
          </cell>
          <cell r="D499" t="str">
            <v>Bundibugyo Energy Cooperative Society (BECSL)</v>
          </cell>
          <cell r="F499">
            <v>2282.36</v>
          </cell>
          <cell r="H499" t="str">
            <v>Minigrid</v>
          </cell>
          <cell r="J499" t="str">
            <v>BECSL</v>
          </cell>
        </row>
        <row r="500">
          <cell r="A500">
            <v>2020</v>
          </cell>
          <cell r="B500" t="str">
            <v>Q3</v>
          </cell>
          <cell r="D500" t="str">
            <v>Pader Abim Community Multipurpose Electric Co-operative Society Limited (PACMECS)</v>
          </cell>
          <cell r="F500">
            <v>547.23699999999997</v>
          </cell>
          <cell r="H500" t="str">
            <v>Minigrid</v>
          </cell>
          <cell r="J500" t="str">
            <v>PACMECS</v>
          </cell>
        </row>
        <row r="501">
          <cell r="A501">
            <v>2020</v>
          </cell>
          <cell r="B501" t="str">
            <v>Q3</v>
          </cell>
          <cell r="D501" t="str">
            <v xml:space="preserve">Kyegegwa Rural Electricity Cooperation Society </v>
          </cell>
          <cell r="F501">
            <v>1483.635</v>
          </cell>
          <cell r="H501" t="str">
            <v>Minigrid</v>
          </cell>
          <cell r="J501" t="str">
            <v>KRECS</v>
          </cell>
        </row>
        <row r="502">
          <cell r="A502">
            <v>2020</v>
          </cell>
          <cell r="B502" t="str">
            <v>Q3</v>
          </cell>
          <cell r="D502" t="str">
            <v>WENRECO</v>
          </cell>
          <cell r="F502">
            <v>709.92899999999997</v>
          </cell>
          <cell r="H502" t="str">
            <v>Minigrid</v>
          </cell>
          <cell r="J502" t="str">
            <v>WENRECO</v>
          </cell>
        </row>
        <row r="503">
          <cell r="A503">
            <v>2020</v>
          </cell>
          <cell r="B503" t="str">
            <v>Q3</v>
          </cell>
          <cell r="D503" t="str">
            <v>KENYA POWER LIGHTING COMPANY (KPLC)</v>
          </cell>
          <cell r="F503">
            <v>38348.375</v>
          </cell>
          <cell r="H503" t="str">
            <v>Export</v>
          </cell>
          <cell r="J503" t="str">
            <v>KENYA</v>
          </cell>
        </row>
        <row r="504">
          <cell r="A504">
            <v>2020</v>
          </cell>
          <cell r="B504" t="str">
            <v>Q3</v>
          </cell>
          <cell r="D504" t="str">
            <v>TANESCO</v>
          </cell>
          <cell r="F504">
            <v>23460</v>
          </cell>
          <cell r="H504" t="str">
            <v>Export</v>
          </cell>
          <cell r="J504" t="str">
            <v>TANESCO</v>
          </cell>
        </row>
        <row r="505">
          <cell r="A505">
            <v>2020</v>
          </cell>
          <cell r="B505" t="str">
            <v>Q3</v>
          </cell>
          <cell r="D505" t="str">
            <v>Rwanda (EWSA)</v>
          </cell>
          <cell r="F505">
            <v>2141.1922799999998</v>
          </cell>
          <cell r="H505" t="str">
            <v>Export</v>
          </cell>
          <cell r="J505" t="str">
            <v>Rwanda</v>
          </cell>
        </row>
        <row r="506">
          <cell r="A506">
            <v>2020</v>
          </cell>
          <cell r="B506" t="str">
            <v>Q3</v>
          </cell>
          <cell r="D506" t="str">
            <v>DRC SNEL</v>
          </cell>
          <cell r="F506">
            <v>519.36500000000001</v>
          </cell>
          <cell r="H506" t="str">
            <v>Export</v>
          </cell>
          <cell r="J506" t="str">
            <v>DRC</v>
          </cell>
        </row>
        <row r="507">
          <cell r="A507">
            <v>2020</v>
          </cell>
          <cell r="B507" t="str">
            <v>Q4</v>
          </cell>
          <cell r="D507" t="str">
            <v>UMEME (U) Limited</v>
          </cell>
          <cell r="F507">
            <v>1025146.4889999999</v>
          </cell>
          <cell r="H507" t="str">
            <v>UMEME</v>
          </cell>
          <cell r="J507" t="str">
            <v>UMEME</v>
          </cell>
        </row>
        <row r="508">
          <cell r="A508">
            <v>2020</v>
          </cell>
          <cell r="B508" t="str">
            <v>Q4</v>
          </cell>
          <cell r="D508" t="str">
            <v>UEDCL</v>
          </cell>
          <cell r="F508">
            <v>25235.543000000001</v>
          </cell>
          <cell r="H508" t="str">
            <v>Minigrid</v>
          </cell>
          <cell r="J508" t="str">
            <v>UEDCL</v>
          </cell>
        </row>
        <row r="509">
          <cell r="A509">
            <v>2020</v>
          </cell>
          <cell r="B509" t="str">
            <v>Q4</v>
          </cell>
          <cell r="D509" t="str">
            <v>Kilembe Investment Limited (KIL)</v>
          </cell>
          <cell r="F509">
            <v>2079.8119999999999</v>
          </cell>
          <cell r="H509" t="str">
            <v>Minigrid</v>
          </cell>
          <cell r="J509" t="str">
            <v>KIL</v>
          </cell>
        </row>
        <row r="510">
          <cell r="A510">
            <v>2020</v>
          </cell>
          <cell r="B510" t="str">
            <v>Q4</v>
          </cell>
          <cell r="D510" t="str">
            <v>Bundibugyo Energy Cooperative Society (BECSL)</v>
          </cell>
          <cell r="F510">
            <v>3075.7949999999996</v>
          </cell>
          <cell r="H510" t="str">
            <v>Minigrid</v>
          </cell>
          <cell r="J510" t="str">
            <v>BECSL</v>
          </cell>
        </row>
        <row r="511">
          <cell r="A511">
            <v>2020</v>
          </cell>
          <cell r="B511" t="str">
            <v>Q4</v>
          </cell>
          <cell r="D511" t="str">
            <v>Pader Abim Community Multipurpose Electric Co-operative Society Limited (PACMECS)</v>
          </cell>
          <cell r="F511">
            <v>612.97699999999998</v>
          </cell>
          <cell r="H511" t="str">
            <v>Minigrid</v>
          </cell>
          <cell r="J511" t="str">
            <v>PACMECS</v>
          </cell>
        </row>
        <row r="512">
          <cell r="A512">
            <v>2020</v>
          </cell>
          <cell r="B512" t="str">
            <v>Q4</v>
          </cell>
          <cell r="D512" t="str">
            <v xml:space="preserve">Kyegegwa Rural Electricity Cooperation Society </v>
          </cell>
          <cell r="F512">
            <v>1403.78</v>
          </cell>
          <cell r="H512" t="str">
            <v>Minigrid</v>
          </cell>
          <cell r="J512" t="str">
            <v>KRECS</v>
          </cell>
        </row>
        <row r="513">
          <cell r="A513">
            <v>2020</v>
          </cell>
          <cell r="B513" t="str">
            <v>Q4</v>
          </cell>
          <cell r="D513" t="str">
            <v>WENRECO</v>
          </cell>
          <cell r="F513">
            <v>1455.1980000000001</v>
          </cell>
          <cell r="H513" t="str">
            <v>Minigrid</v>
          </cell>
          <cell r="J513" t="str">
            <v>WENRECO</v>
          </cell>
        </row>
        <row r="514">
          <cell r="A514">
            <v>2020</v>
          </cell>
          <cell r="B514" t="str">
            <v>Q4</v>
          </cell>
          <cell r="D514" t="str">
            <v>KENYA POWER LIGHTING COMPANY (KPLC)</v>
          </cell>
          <cell r="F514">
            <v>33089.154999999999</v>
          </cell>
          <cell r="H514" t="str">
            <v>Export</v>
          </cell>
          <cell r="J514" t="str">
            <v>KENYA</v>
          </cell>
        </row>
        <row r="515">
          <cell r="A515">
            <v>2020</v>
          </cell>
          <cell r="B515" t="str">
            <v>Q4</v>
          </cell>
          <cell r="D515" t="str">
            <v>TANESCO</v>
          </cell>
          <cell r="F515">
            <v>21227.000000000004</v>
          </cell>
          <cell r="H515" t="str">
            <v>Export</v>
          </cell>
          <cell r="J515" t="str">
            <v>TANESCO</v>
          </cell>
        </row>
        <row r="516">
          <cell r="A516">
            <v>2020</v>
          </cell>
          <cell r="B516" t="str">
            <v>Q4</v>
          </cell>
          <cell r="D516" t="str">
            <v>Rwanda (EWSA)</v>
          </cell>
          <cell r="F516">
            <v>1964.6808599999999</v>
          </cell>
          <cell r="H516" t="str">
            <v>Export</v>
          </cell>
          <cell r="J516" t="str">
            <v>Rwanda</v>
          </cell>
        </row>
        <row r="517">
          <cell r="A517">
            <v>2020</v>
          </cell>
          <cell r="B517" t="str">
            <v>Q4</v>
          </cell>
          <cell r="D517" t="str">
            <v>DRC SNEL</v>
          </cell>
          <cell r="F517">
            <v>553.55600000000004</v>
          </cell>
          <cell r="H517" t="str">
            <v>Export</v>
          </cell>
          <cell r="J517" t="str">
            <v>DRC</v>
          </cell>
        </row>
        <row r="518">
          <cell r="A518">
            <v>2021</v>
          </cell>
          <cell r="B518" t="str">
            <v>Q1</v>
          </cell>
          <cell r="D518" t="str">
            <v>UMEME (U) Limited</v>
          </cell>
          <cell r="F518">
            <v>1039845.569</v>
          </cell>
          <cell r="H518" t="str">
            <v>UMEME</v>
          </cell>
          <cell r="J518" t="str">
            <v>UMEME</v>
          </cell>
        </row>
        <row r="519">
          <cell r="A519">
            <v>2021</v>
          </cell>
          <cell r="B519" t="str">
            <v>Q1</v>
          </cell>
          <cell r="D519" t="str">
            <v>UEDCL</v>
          </cell>
          <cell r="F519">
            <v>28063.163</v>
          </cell>
          <cell r="H519" t="str">
            <v>Minigrid</v>
          </cell>
          <cell r="J519" t="str">
            <v>UEDCL</v>
          </cell>
        </row>
        <row r="520">
          <cell r="A520">
            <v>2021</v>
          </cell>
          <cell r="B520" t="str">
            <v>Q1</v>
          </cell>
          <cell r="D520" t="str">
            <v>Ferdsult</v>
          </cell>
          <cell r="F520">
            <v>0</v>
          </cell>
          <cell r="H520" t="str">
            <v>Minigrid</v>
          </cell>
          <cell r="J520" t="str">
            <v>Ferdsult</v>
          </cell>
        </row>
        <row r="521">
          <cell r="A521">
            <v>2021</v>
          </cell>
          <cell r="B521" t="str">
            <v>Q1</v>
          </cell>
          <cell r="D521" t="str">
            <v>Kilembe Investment Limited (KIL)</v>
          </cell>
          <cell r="F521">
            <v>2105.8649999999998</v>
          </cell>
          <cell r="H521" t="str">
            <v>Minigrid</v>
          </cell>
          <cell r="J521" t="str">
            <v>KIL</v>
          </cell>
        </row>
        <row r="522">
          <cell r="A522">
            <v>2021</v>
          </cell>
          <cell r="B522" t="str">
            <v>Q1</v>
          </cell>
          <cell r="D522" t="str">
            <v>Bundibugyo Energy Cooperative Society (BECSL)</v>
          </cell>
          <cell r="F522">
            <v>1872.643</v>
          </cell>
          <cell r="H522" t="str">
            <v>Minigrid</v>
          </cell>
          <cell r="J522" t="str">
            <v>BECSL</v>
          </cell>
        </row>
        <row r="523">
          <cell r="A523">
            <v>2021</v>
          </cell>
          <cell r="B523" t="str">
            <v>Q1</v>
          </cell>
          <cell r="D523" t="str">
            <v>Pader Abim Community Multipurpose Electric Co-operative Society Limited (PACMECS)</v>
          </cell>
          <cell r="F523">
            <v>651.06299999999999</v>
          </cell>
          <cell r="H523" t="str">
            <v>Minigrid</v>
          </cell>
          <cell r="J523" t="str">
            <v>PACMECS</v>
          </cell>
        </row>
        <row r="524">
          <cell r="A524">
            <v>2021</v>
          </cell>
          <cell r="B524" t="str">
            <v>Q1</v>
          </cell>
          <cell r="D524" t="str">
            <v xml:space="preserve">Kyegegwa Rural Electricity Cooperation Society </v>
          </cell>
          <cell r="F524">
            <v>1317.76</v>
          </cell>
          <cell r="H524" t="str">
            <v>Minigrid</v>
          </cell>
          <cell r="J524" t="str">
            <v>KRECS</v>
          </cell>
        </row>
        <row r="525">
          <cell r="A525">
            <v>2021</v>
          </cell>
          <cell r="B525" t="str">
            <v>Q1</v>
          </cell>
          <cell r="D525" t="str">
            <v>WENRECO</v>
          </cell>
          <cell r="F525">
            <v>1671.778</v>
          </cell>
          <cell r="H525" t="str">
            <v>Minigrid</v>
          </cell>
          <cell r="J525" t="str">
            <v>WENRECO</v>
          </cell>
        </row>
        <row r="526">
          <cell r="A526">
            <v>2021</v>
          </cell>
          <cell r="B526" t="str">
            <v>Q1</v>
          </cell>
          <cell r="D526" t="str">
            <v>KENYA POWER LIGHTING COMPANY (KPLC)</v>
          </cell>
          <cell r="F526">
            <v>58497.75</v>
          </cell>
          <cell r="H526" t="str">
            <v>Export</v>
          </cell>
          <cell r="J526" t="str">
            <v>KENYA</v>
          </cell>
        </row>
        <row r="527">
          <cell r="A527">
            <v>2021</v>
          </cell>
          <cell r="B527" t="str">
            <v>Q1</v>
          </cell>
          <cell r="D527" t="str">
            <v>TANESCO</v>
          </cell>
          <cell r="F527">
            <v>21988</v>
          </cell>
          <cell r="H527" t="str">
            <v>Export</v>
          </cell>
          <cell r="J527" t="str">
            <v>TANESCO</v>
          </cell>
        </row>
        <row r="528">
          <cell r="A528">
            <v>2021</v>
          </cell>
          <cell r="B528" t="str">
            <v>Q1</v>
          </cell>
          <cell r="D528" t="str">
            <v>Rwanda (EWSA)</v>
          </cell>
          <cell r="F528">
            <v>2111.4364000000005</v>
          </cell>
          <cell r="H528" t="str">
            <v>Export</v>
          </cell>
          <cell r="J528" t="str">
            <v>Rwanda</v>
          </cell>
        </row>
        <row r="529">
          <cell r="A529">
            <v>2021</v>
          </cell>
          <cell r="B529" t="str">
            <v>Q1</v>
          </cell>
          <cell r="D529" t="str">
            <v>DRC SNEL</v>
          </cell>
          <cell r="F529">
            <v>458.755</v>
          </cell>
          <cell r="H529" t="str">
            <v>Export</v>
          </cell>
          <cell r="J529" t="str">
            <v>DRC</v>
          </cell>
        </row>
        <row r="530">
          <cell r="A530">
            <v>2021</v>
          </cell>
          <cell r="B530" t="str">
            <v>Q2</v>
          </cell>
          <cell r="D530" t="str">
            <v>UMEME (U) Limited</v>
          </cell>
          <cell r="F530">
            <v>1056217.05</v>
          </cell>
          <cell r="H530" t="str">
            <v>UMEME</v>
          </cell>
          <cell r="J530" t="str">
            <v>UMEME</v>
          </cell>
        </row>
        <row r="531">
          <cell r="A531">
            <v>2021</v>
          </cell>
          <cell r="B531" t="str">
            <v>Q2</v>
          </cell>
          <cell r="D531" t="str">
            <v>UEDCL</v>
          </cell>
          <cell r="F531">
            <v>28831.116999999998</v>
          </cell>
          <cell r="H531" t="str">
            <v>Minigrid</v>
          </cell>
          <cell r="J531" t="str">
            <v>UEDCL</v>
          </cell>
        </row>
        <row r="532">
          <cell r="A532">
            <v>2021</v>
          </cell>
          <cell r="B532" t="str">
            <v>Q2</v>
          </cell>
          <cell r="D532" t="str">
            <v>Ferdsult</v>
          </cell>
          <cell r="F532">
            <v>0</v>
          </cell>
          <cell r="H532" t="str">
            <v>Minigrid</v>
          </cell>
          <cell r="J532" t="str">
            <v>Ferdsult</v>
          </cell>
        </row>
        <row r="533">
          <cell r="A533">
            <v>2021</v>
          </cell>
          <cell r="B533" t="str">
            <v>Q2</v>
          </cell>
          <cell r="D533" t="str">
            <v>Kilembe Investment Limited (KIL)</v>
          </cell>
          <cell r="F533">
            <v>2216.2159999999999</v>
          </cell>
          <cell r="H533" t="str">
            <v>Minigrid</v>
          </cell>
          <cell r="J533" t="str">
            <v>KIL</v>
          </cell>
        </row>
        <row r="534">
          <cell r="A534">
            <v>2021</v>
          </cell>
          <cell r="B534" t="str">
            <v>Q2</v>
          </cell>
          <cell r="D534" t="str">
            <v>Bundibugyo Energy Cooperative Society (BECSL)</v>
          </cell>
          <cell r="F534">
            <v>0</v>
          </cell>
          <cell r="H534" t="str">
            <v>Minigrid</v>
          </cell>
          <cell r="J534" t="str">
            <v>BECSL</v>
          </cell>
        </row>
        <row r="535">
          <cell r="A535">
            <v>2021</v>
          </cell>
          <cell r="B535" t="str">
            <v>Q2</v>
          </cell>
          <cell r="D535" t="str">
            <v>Pader Abim Community Multipurpose Electric Co-operative Society Limited (PACMECS)</v>
          </cell>
          <cell r="F535">
            <v>610.899</v>
          </cell>
          <cell r="H535" t="str">
            <v>Minigrid</v>
          </cell>
          <cell r="J535" t="str">
            <v>PACMECS</v>
          </cell>
        </row>
        <row r="536">
          <cell r="A536">
            <v>2021</v>
          </cell>
          <cell r="B536" t="str">
            <v>Q2</v>
          </cell>
          <cell r="D536" t="str">
            <v xml:space="preserve">Kyegegwa Rural Electricity Cooperation Society </v>
          </cell>
          <cell r="F536">
            <v>1367.3689999999999</v>
          </cell>
          <cell r="H536" t="str">
            <v>Minigrid</v>
          </cell>
          <cell r="J536" t="str">
            <v>KRECS</v>
          </cell>
        </row>
        <row r="537">
          <cell r="A537">
            <v>2021</v>
          </cell>
          <cell r="B537" t="str">
            <v>Q2</v>
          </cell>
          <cell r="D537" t="str">
            <v>WENRECO</v>
          </cell>
          <cell r="F537">
            <v>1511.7239999999999</v>
          </cell>
          <cell r="H537" t="str">
            <v>Minigrid</v>
          </cell>
          <cell r="J537" t="str">
            <v>WENRECO</v>
          </cell>
        </row>
        <row r="538">
          <cell r="A538">
            <v>2021</v>
          </cell>
          <cell r="B538" t="str">
            <v>Q2</v>
          </cell>
          <cell r="D538" t="str">
            <v>KENYA POWER LIGHTING COMPANY (KPLC)</v>
          </cell>
          <cell r="F538">
            <v>62131.74</v>
          </cell>
          <cell r="H538" t="str">
            <v>Export</v>
          </cell>
          <cell r="J538" t="str">
            <v>KENYA</v>
          </cell>
        </row>
        <row r="539">
          <cell r="A539">
            <v>2021</v>
          </cell>
          <cell r="B539" t="str">
            <v>Q2</v>
          </cell>
          <cell r="D539" t="str">
            <v>TANESCO</v>
          </cell>
          <cell r="F539">
            <v>22119</v>
          </cell>
          <cell r="H539" t="str">
            <v>Export</v>
          </cell>
          <cell r="J539" t="str">
            <v>TANESCO</v>
          </cell>
        </row>
        <row r="540">
          <cell r="A540">
            <v>2021</v>
          </cell>
          <cell r="B540" t="str">
            <v>Q2</v>
          </cell>
          <cell r="D540" t="str">
            <v>Rwanda (EWSA)</v>
          </cell>
          <cell r="F540">
            <v>1996.319</v>
          </cell>
          <cell r="H540" t="str">
            <v>Export</v>
          </cell>
          <cell r="J540" t="str">
            <v>Rwanda</v>
          </cell>
        </row>
        <row r="541">
          <cell r="A541">
            <v>2021</v>
          </cell>
          <cell r="B541" t="str">
            <v>Q2</v>
          </cell>
          <cell r="D541" t="str">
            <v>DRC SNEL</v>
          </cell>
          <cell r="F541">
            <v>460.26499999999999</v>
          </cell>
          <cell r="H541" t="str">
            <v>Export</v>
          </cell>
          <cell r="J541" t="str">
            <v>DRC</v>
          </cell>
        </row>
      </sheetData>
      <sheetData sheetId="19" refreshError="1">
        <row r="1">
          <cell r="A1" t="str">
            <v>Years</v>
          </cell>
          <cell r="B1" t="str">
            <v>Quarters</v>
          </cell>
          <cell r="C1" t="str">
            <v>Utility</v>
          </cell>
          <cell r="D1" t="str">
            <v>Tech</v>
          </cell>
          <cell r="F1" t="str">
            <v>Purchase (Mh)</v>
          </cell>
          <cell r="G1" t="str">
            <v>On_line_No</v>
          </cell>
        </row>
        <row r="2">
          <cell r="A2">
            <v>2019</v>
          </cell>
          <cell r="B2" t="str">
            <v>Q4</v>
          </cell>
          <cell r="C2" t="str">
            <v>KILEMBE MINES LIMITED (KLM)</v>
          </cell>
          <cell r="D2" t="str">
            <v>Small Hydro</v>
          </cell>
          <cell r="F2">
            <v>3469.8119999999999</v>
          </cell>
          <cell r="G2" t="str">
            <v>GNE2</v>
          </cell>
        </row>
        <row r="3">
          <cell r="A3">
            <v>2019</v>
          </cell>
          <cell r="B3" t="str">
            <v>Q4</v>
          </cell>
          <cell r="C3" t="str">
            <v>NKUSI</v>
          </cell>
          <cell r="D3" t="str">
            <v>Small Hydro</v>
          </cell>
          <cell r="F3">
            <v>15321.42</v>
          </cell>
          <cell r="G3" t="str">
            <v>GNE12</v>
          </cell>
        </row>
        <row r="4">
          <cell r="A4">
            <v>2019</v>
          </cell>
          <cell r="B4" t="str">
            <v>Q4</v>
          </cell>
          <cell r="C4" t="str">
            <v>MAHOMA</v>
          </cell>
          <cell r="D4" t="str">
            <v>Small Hydro</v>
          </cell>
          <cell r="F4">
            <v>4215.1899999999996</v>
          </cell>
          <cell r="G4" t="str">
            <v>GNE14</v>
          </cell>
        </row>
        <row r="5">
          <cell r="A5">
            <v>2019</v>
          </cell>
          <cell r="B5" t="str">
            <v>Q4</v>
          </cell>
          <cell r="C5" t="str">
            <v>ISIMBA</v>
          </cell>
          <cell r="D5" t="str">
            <v>Large Hydro</v>
          </cell>
          <cell r="F5">
            <v>199025</v>
          </cell>
          <cell r="G5" t="str">
            <v>GNL3</v>
          </cell>
        </row>
        <row r="6">
          <cell r="A6">
            <v>2019</v>
          </cell>
          <cell r="B6" t="str">
            <v>Q4</v>
          </cell>
          <cell r="C6" t="str">
            <v>KAKIRA SUGAR WORKS</v>
          </cell>
          <cell r="D6" t="str">
            <v>Bagasse</v>
          </cell>
          <cell r="F6">
            <v>40509.252099999962</v>
          </cell>
          <cell r="G6" t="str">
            <v>GNC1</v>
          </cell>
        </row>
        <row r="7">
          <cell r="A7">
            <v>2019</v>
          </cell>
          <cell r="B7" t="str">
            <v>Q4</v>
          </cell>
          <cell r="C7" t="str">
            <v>KINYARA SUGAR WORKS</v>
          </cell>
          <cell r="D7" t="str">
            <v>Bagasse</v>
          </cell>
          <cell r="F7">
            <v>1601.3140000000001</v>
          </cell>
          <cell r="G7" t="str">
            <v>GNC2</v>
          </cell>
        </row>
        <row r="8">
          <cell r="A8">
            <v>2019</v>
          </cell>
          <cell r="B8" t="str">
            <v>Q4</v>
          </cell>
          <cell r="C8" t="str">
            <v>SAIL KALIRO</v>
          </cell>
          <cell r="D8" t="str">
            <v>Bagasse</v>
          </cell>
          <cell r="F8">
            <v>6485.3</v>
          </cell>
          <cell r="G8" t="str">
            <v>GNC3</v>
          </cell>
        </row>
        <row r="9">
          <cell r="A9">
            <v>2019</v>
          </cell>
          <cell r="B9" t="str">
            <v>Q4</v>
          </cell>
          <cell r="C9" t="str">
            <v>ACCESS SOLAR</v>
          </cell>
          <cell r="D9" t="str">
            <v>Solar</v>
          </cell>
          <cell r="F9">
            <v>3800.7579999999998</v>
          </cell>
          <cell r="G9" t="str">
            <v>GNS1</v>
          </cell>
        </row>
        <row r="10">
          <cell r="A10">
            <v>2019</v>
          </cell>
          <cell r="B10" t="str">
            <v>Q4</v>
          </cell>
          <cell r="C10" t="str">
            <v>JACOBSEN (U) LIMITED</v>
          </cell>
          <cell r="D10" t="str">
            <v>Thermal</v>
          </cell>
          <cell r="F10">
            <v>15494.900000000021</v>
          </cell>
          <cell r="G10" t="str">
            <v>GNT1</v>
          </cell>
        </row>
        <row r="11">
          <cell r="A11">
            <v>2019</v>
          </cell>
          <cell r="B11" t="str">
            <v>Q4</v>
          </cell>
          <cell r="C11" t="str">
            <v>Sindila</v>
          </cell>
          <cell r="D11" t="str">
            <v>Small Hydro</v>
          </cell>
          <cell r="F11">
            <v>3934.8969999999999</v>
          </cell>
          <cell r="G11" t="str">
            <v>GNE15</v>
          </cell>
        </row>
        <row r="12">
          <cell r="A12">
            <v>2019</v>
          </cell>
          <cell r="B12" t="str">
            <v>Q4</v>
          </cell>
          <cell r="C12" t="str">
            <v>ESKOM (U) LIMITED</v>
          </cell>
          <cell r="D12" t="str">
            <v>Large Hydro</v>
          </cell>
          <cell r="F12">
            <v>299103.19199999998</v>
          </cell>
          <cell r="G12" t="str">
            <v>GNL1</v>
          </cell>
        </row>
        <row r="13">
          <cell r="A13">
            <v>2019</v>
          </cell>
          <cell r="B13" t="str">
            <v>Q4</v>
          </cell>
          <cell r="C13" t="str">
            <v>BUJAGALI ELECTRICITY LIMITED</v>
          </cell>
          <cell r="D13" t="str">
            <v>Large Hydro</v>
          </cell>
          <cell r="F13">
            <v>333275.712</v>
          </cell>
          <cell r="G13" t="str">
            <v>GNL2</v>
          </cell>
        </row>
        <row r="14">
          <cell r="A14">
            <v>2019</v>
          </cell>
          <cell r="B14" t="str">
            <v>Q4</v>
          </cell>
          <cell r="C14" t="str">
            <v>KASESE COBALT COMPANY LIMITED</v>
          </cell>
          <cell r="D14" t="str">
            <v>Small Hydro</v>
          </cell>
          <cell r="F14">
            <v>15787.204</v>
          </cell>
          <cell r="G14" t="str">
            <v>GNE1</v>
          </cell>
        </row>
        <row r="15">
          <cell r="A15">
            <v>2019</v>
          </cell>
          <cell r="B15" t="str">
            <v>Q4</v>
          </cell>
          <cell r="C15" t="str">
            <v>MAJI-POWER BUGOYE-LIMITED</v>
          </cell>
          <cell r="D15" t="str">
            <v>Small Hydro</v>
          </cell>
          <cell r="F15">
            <v>24100.41</v>
          </cell>
          <cell r="G15" t="str">
            <v>GNE3</v>
          </cell>
        </row>
        <row r="16">
          <cell r="A16">
            <v>2019</v>
          </cell>
          <cell r="B16" t="str">
            <v>Q4</v>
          </cell>
          <cell r="C16" t="str">
            <v>AEMS-MPANGA</v>
          </cell>
          <cell r="D16" t="str">
            <v>Small Hydro</v>
          </cell>
          <cell r="F16">
            <v>25840.46</v>
          </cell>
          <cell r="G16" t="str">
            <v>GNE5</v>
          </cell>
        </row>
        <row r="17">
          <cell r="A17">
            <v>2019</v>
          </cell>
          <cell r="B17" t="str">
            <v>Q4</v>
          </cell>
          <cell r="C17" t="str">
            <v>ECOPOWER-ISHASHA</v>
          </cell>
          <cell r="D17" t="str">
            <v>Small Hydro</v>
          </cell>
          <cell r="F17">
            <v>4417.72</v>
          </cell>
          <cell r="G17" t="str">
            <v>GNE6</v>
          </cell>
        </row>
        <row r="18">
          <cell r="A18">
            <v>2019</v>
          </cell>
          <cell r="B18" t="str">
            <v>Q4</v>
          </cell>
          <cell r="C18" t="str">
            <v>KABALEGA HYDROMAX</v>
          </cell>
          <cell r="D18" t="str">
            <v>Small Hydro</v>
          </cell>
          <cell r="F18">
            <v>18865.274000000001</v>
          </cell>
          <cell r="G18" t="str">
            <v>GNE4</v>
          </cell>
        </row>
        <row r="19">
          <cell r="A19">
            <v>2019</v>
          </cell>
          <cell r="B19" t="str">
            <v>Q4</v>
          </cell>
          <cell r="C19" t="str">
            <v>MUVUMBE HYDRO (U) LIMITED</v>
          </cell>
          <cell r="D19" t="str">
            <v>Small Hydro</v>
          </cell>
          <cell r="F19">
            <v>10172</v>
          </cell>
          <cell r="G19" t="str">
            <v>GNE7</v>
          </cell>
        </row>
        <row r="20">
          <cell r="A20">
            <v>2019</v>
          </cell>
          <cell r="B20" t="str">
            <v>Q4</v>
          </cell>
          <cell r="C20" t="str">
            <v>ELGON HYDRO SITI</v>
          </cell>
          <cell r="D20" t="str">
            <v>Small Hydro</v>
          </cell>
          <cell r="F20">
            <v>8384.6</v>
          </cell>
          <cell r="G20" t="str">
            <v>GNE8</v>
          </cell>
        </row>
        <row r="21">
          <cell r="A21">
            <v>2019</v>
          </cell>
          <cell r="B21" t="str">
            <v>Q4</v>
          </cell>
          <cell r="C21" t="str">
            <v>RWIMI</v>
          </cell>
          <cell r="D21" t="str">
            <v>Small Hydro</v>
          </cell>
          <cell r="F21">
            <v>8295.2000000000007</v>
          </cell>
          <cell r="G21" t="str">
            <v>GNE9</v>
          </cell>
        </row>
        <row r="22">
          <cell r="A22">
            <v>2019</v>
          </cell>
          <cell r="B22" t="str">
            <v>Q4</v>
          </cell>
          <cell r="C22" t="str">
            <v>LUBILIA</v>
          </cell>
          <cell r="D22" t="str">
            <v>Small Hydro</v>
          </cell>
          <cell r="F22">
            <v>6151.62</v>
          </cell>
          <cell r="G22" t="str">
            <v>GNE11</v>
          </cell>
        </row>
        <row r="23">
          <cell r="A23">
            <v>2019</v>
          </cell>
          <cell r="B23" t="str">
            <v>Q4</v>
          </cell>
          <cell r="C23" t="str">
            <v>NYAMWAMBA</v>
          </cell>
          <cell r="D23" t="str">
            <v>Small Hydro</v>
          </cell>
          <cell r="F23">
            <v>11044.72</v>
          </cell>
          <cell r="G23" t="str">
            <v>GNE10</v>
          </cell>
        </row>
        <row r="24">
          <cell r="A24">
            <v>2019</v>
          </cell>
          <cell r="B24" t="str">
            <v>Q4</v>
          </cell>
          <cell r="C24" t="str">
            <v>Siti 2</v>
          </cell>
          <cell r="D24" t="str">
            <v>Small Hydro</v>
          </cell>
          <cell r="F24">
            <v>848.26300000000003</v>
          </cell>
          <cell r="G24" t="str">
            <v>GNE17</v>
          </cell>
        </row>
        <row r="25">
          <cell r="A25">
            <v>2019</v>
          </cell>
          <cell r="B25" t="str">
            <v>Q4</v>
          </cell>
          <cell r="C25" t="str">
            <v>Ziba</v>
          </cell>
          <cell r="D25" t="str">
            <v>Small Hydro</v>
          </cell>
          <cell r="F25">
            <v>11960.75</v>
          </cell>
          <cell r="G25" t="str">
            <v>GNE16</v>
          </cell>
        </row>
        <row r="26">
          <cell r="A26">
            <v>2019</v>
          </cell>
          <cell r="B26" t="str">
            <v>Q4</v>
          </cell>
          <cell r="C26" t="str">
            <v>HYDROMAX NKUSI (WAKI)</v>
          </cell>
          <cell r="D26" t="str">
            <v>Small Hydro</v>
          </cell>
          <cell r="F26">
            <v>4475.62</v>
          </cell>
          <cell r="G26" t="str">
            <v>GNE13</v>
          </cell>
        </row>
        <row r="27">
          <cell r="A27">
            <v>2019</v>
          </cell>
          <cell r="B27" t="str">
            <v>Q4</v>
          </cell>
          <cell r="C27" t="str">
            <v>ELECTROMAXX (U) LIMITED</v>
          </cell>
          <cell r="D27" t="str">
            <v>Thermal</v>
          </cell>
          <cell r="F27">
            <v>6135.7695400000011</v>
          </cell>
          <cell r="G27" t="str">
            <v>GNT2</v>
          </cell>
        </row>
        <row r="28">
          <cell r="A28">
            <v>2019</v>
          </cell>
          <cell r="B28" t="str">
            <v>Q4</v>
          </cell>
          <cell r="C28" t="str">
            <v>TORORO SOLAR</v>
          </cell>
          <cell r="D28" t="str">
            <v>Solar</v>
          </cell>
          <cell r="F28">
            <v>4043.05</v>
          </cell>
          <cell r="G28" t="str">
            <v>GNS2</v>
          </cell>
        </row>
        <row r="29">
          <cell r="A29">
            <v>2019</v>
          </cell>
          <cell r="B29" t="str">
            <v>Q4</v>
          </cell>
          <cell r="C29" t="str">
            <v>XSABO SOLAR</v>
          </cell>
          <cell r="D29" t="str">
            <v>Solar</v>
          </cell>
          <cell r="F29">
            <v>7899.93</v>
          </cell>
          <cell r="G29" t="str">
            <v>GNS3</v>
          </cell>
        </row>
        <row r="30">
          <cell r="A30">
            <v>2019</v>
          </cell>
          <cell r="B30" t="str">
            <v>Q4</v>
          </cell>
          <cell r="C30" t="str">
            <v>Emmerging Solar Power (Bufulubi)</v>
          </cell>
          <cell r="D30" t="str">
            <v>Solar</v>
          </cell>
          <cell r="F30">
            <v>4049.9740000000002</v>
          </cell>
          <cell r="G30" t="str">
            <v>GNS4</v>
          </cell>
        </row>
        <row r="31">
          <cell r="A31">
            <v>2019</v>
          </cell>
          <cell r="B31" t="str">
            <v>Q4</v>
          </cell>
          <cell r="C31" t="str">
            <v>KENYA POWER LIGHTING COMPANY (KPLC)</v>
          </cell>
          <cell r="D31" t="str">
            <v>Imports</v>
          </cell>
          <cell r="F31">
            <v>6063.74</v>
          </cell>
          <cell r="G31" t="str">
            <v>GNIM1</v>
          </cell>
        </row>
        <row r="32">
          <cell r="A32">
            <v>2019</v>
          </cell>
          <cell r="B32" t="str">
            <v>Q4</v>
          </cell>
          <cell r="C32" t="str">
            <v>RWANDA</v>
          </cell>
          <cell r="D32" t="str">
            <v>Imports</v>
          </cell>
          <cell r="F32">
            <v>1142.7226308564525</v>
          </cell>
          <cell r="G32" t="str">
            <v>GNIM2</v>
          </cell>
        </row>
        <row r="33">
          <cell r="A33">
            <v>2019</v>
          </cell>
          <cell r="B33" t="str">
            <v>Q4</v>
          </cell>
          <cell r="C33" t="str">
            <v>Achwa 2</v>
          </cell>
          <cell r="D33" t="str">
            <v>Large Hydro</v>
          </cell>
          <cell r="F33">
            <v>0</v>
          </cell>
          <cell r="G33" t="str">
            <v>GNL4</v>
          </cell>
        </row>
        <row r="34">
          <cell r="A34">
            <v>2019</v>
          </cell>
          <cell r="B34" t="str">
            <v>Q4</v>
          </cell>
          <cell r="C34" t="str">
            <v>Ndugutu</v>
          </cell>
          <cell r="D34" t="str">
            <v>Small Hydro</v>
          </cell>
          <cell r="F34">
            <v>4837.4989999999998</v>
          </cell>
          <cell r="G34" t="str">
            <v>GNE18</v>
          </cell>
        </row>
        <row r="35">
          <cell r="A35">
            <v>2019</v>
          </cell>
          <cell r="B35" t="str">
            <v>Q3</v>
          </cell>
          <cell r="C35" t="str">
            <v>KILEMBE MINES LIMITED (KLM)</v>
          </cell>
          <cell r="D35" t="str">
            <v>Small Hydro</v>
          </cell>
          <cell r="F35">
            <v>3076.3760000000002</v>
          </cell>
          <cell r="G35" t="str">
            <v>GNE2</v>
          </cell>
        </row>
        <row r="36">
          <cell r="A36">
            <v>2019</v>
          </cell>
          <cell r="B36" t="str">
            <v>Q3</v>
          </cell>
          <cell r="C36" t="str">
            <v>NKUSI</v>
          </cell>
          <cell r="D36" t="str">
            <v>Small Hydro</v>
          </cell>
          <cell r="F36">
            <v>15009.36</v>
          </cell>
          <cell r="G36" t="str">
            <v>GNE12</v>
          </cell>
        </row>
        <row r="37">
          <cell r="A37">
            <v>2019</v>
          </cell>
          <cell r="B37" t="str">
            <v>Q3</v>
          </cell>
          <cell r="C37" t="str">
            <v>MAHOMA</v>
          </cell>
          <cell r="D37" t="str">
            <v>Small Hydro</v>
          </cell>
          <cell r="F37">
            <v>2454.84</v>
          </cell>
          <cell r="G37" t="str">
            <v>GNE14</v>
          </cell>
        </row>
        <row r="38">
          <cell r="A38">
            <v>2019</v>
          </cell>
          <cell r="B38" t="str">
            <v>Q3</v>
          </cell>
          <cell r="C38" t="str">
            <v>ISIMBA</v>
          </cell>
          <cell r="D38" t="str">
            <v>Large Hydro</v>
          </cell>
          <cell r="F38">
            <v>200337.99700000003</v>
          </cell>
          <cell r="G38" t="str">
            <v>GNL3</v>
          </cell>
        </row>
        <row r="39">
          <cell r="A39">
            <v>2019</v>
          </cell>
          <cell r="B39" t="str">
            <v>Q3</v>
          </cell>
          <cell r="C39" t="str">
            <v>KASESE COBALT COMPANY LIMITED</v>
          </cell>
          <cell r="D39" t="str">
            <v>Small Hydro</v>
          </cell>
          <cell r="F39">
            <v>14175.936</v>
          </cell>
          <cell r="G39" t="str">
            <v>GNE1</v>
          </cell>
        </row>
        <row r="40">
          <cell r="A40">
            <v>2019</v>
          </cell>
          <cell r="B40" t="str">
            <v>Q3</v>
          </cell>
          <cell r="C40" t="str">
            <v>KAKIRA SUGAR WORKS</v>
          </cell>
          <cell r="D40" t="str">
            <v>Bagasse</v>
          </cell>
          <cell r="F40">
            <v>37187.953199999953</v>
          </cell>
          <cell r="G40" t="str">
            <v>GNC1</v>
          </cell>
        </row>
        <row r="41">
          <cell r="A41">
            <v>2019</v>
          </cell>
          <cell r="B41" t="str">
            <v>Q3</v>
          </cell>
          <cell r="C41" t="str">
            <v>KINYARA SUGAR WORKS</v>
          </cell>
          <cell r="D41" t="str">
            <v>Bagasse</v>
          </cell>
          <cell r="F41">
            <v>2674</v>
          </cell>
          <cell r="G41" t="str">
            <v>GNC2</v>
          </cell>
        </row>
        <row r="42">
          <cell r="A42">
            <v>2019</v>
          </cell>
          <cell r="B42" t="str">
            <v>Q3</v>
          </cell>
          <cell r="C42" t="str">
            <v>AEMS-MPANGA</v>
          </cell>
          <cell r="D42" t="str">
            <v>Small Hydro</v>
          </cell>
          <cell r="F42">
            <v>19823.71</v>
          </cell>
          <cell r="G42" t="str">
            <v>GNE5</v>
          </cell>
        </row>
        <row r="43">
          <cell r="A43">
            <v>2019</v>
          </cell>
          <cell r="B43" t="str">
            <v>Q3</v>
          </cell>
          <cell r="C43" t="str">
            <v>MAJI-POWER BUGOYE-LIMITED</v>
          </cell>
          <cell r="D43" t="str">
            <v>Small Hydro</v>
          </cell>
          <cell r="F43">
            <v>15386.53</v>
          </cell>
          <cell r="G43" t="str">
            <v>GNE3</v>
          </cell>
        </row>
        <row r="44">
          <cell r="A44">
            <v>2019</v>
          </cell>
          <cell r="B44" t="str">
            <v>Q3</v>
          </cell>
          <cell r="C44" t="str">
            <v>ECOPOWER-ISHASHA</v>
          </cell>
          <cell r="D44" t="str">
            <v>Small Hydro</v>
          </cell>
          <cell r="F44">
            <v>3369.36</v>
          </cell>
          <cell r="G44" t="str">
            <v>GNE6</v>
          </cell>
        </row>
        <row r="45">
          <cell r="A45">
            <v>2019</v>
          </cell>
          <cell r="B45" t="str">
            <v>Q3</v>
          </cell>
          <cell r="C45" t="str">
            <v>KABALEGA HYDROMAX</v>
          </cell>
          <cell r="D45" t="str">
            <v>Small Hydro</v>
          </cell>
          <cell r="F45">
            <v>14563.248</v>
          </cell>
          <cell r="G45" t="str">
            <v>GNE4</v>
          </cell>
        </row>
        <row r="46">
          <cell r="A46">
            <v>2019</v>
          </cell>
          <cell r="B46" t="str">
            <v>Q3</v>
          </cell>
          <cell r="C46" t="str">
            <v>SAIL KALIRO</v>
          </cell>
          <cell r="D46" t="str">
            <v>Bagasse</v>
          </cell>
          <cell r="F46">
            <v>6818.2</v>
          </cell>
          <cell r="G46" t="str">
            <v>GNC3</v>
          </cell>
        </row>
        <row r="47">
          <cell r="A47">
            <v>2019</v>
          </cell>
          <cell r="B47" t="str">
            <v>Q3</v>
          </cell>
          <cell r="C47" t="str">
            <v>ACCESS SOLAR</v>
          </cell>
          <cell r="D47" t="str">
            <v>Solar</v>
          </cell>
          <cell r="F47">
            <v>3832.3789999999999</v>
          </cell>
          <cell r="G47" t="str">
            <v>GNS1</v>
          </cell>
        </row>
        <row r="48">
          <cell r="A48">
            <v>2019</v>
          </cell>
          <cell r="B48" t="str">
            <v>Q3</v>
          </cell>
          <cell r="C48" t="str">
            <v>MUVUMBE HYDRO (U) LIMITED</v>
          </cell>
          <cell r="D48" t="str">
            <v>Small Hydro</v>
          </cell>
          <cell r="F48">
            <v>5067</v>
          </cell>
          <cell r="G48" t="str">
            <v>GNE7</v>
          </cell>
        </row>
        <row r="49">
          <cell r="A49">
            <v>2019</v>
          </cell>
          <cell r="B49" t="str">
            <v>Q3</v>
          </cell>
          <cell r="C49" t="str">
            <v>ELGON HYDRO SITI</v>
          </cell>
          <cell r="D49" t="str">
            <v>Small Hydro</v>
          </cell>
          <cell r="F49">
            <v>6915</v>
          </cell>
          <cell r="G49" t="str">
            <v>GNE8</v>
          </cell>
        </row>
        <row r="50">
          <cell r="A50">
            <v>2019</v>
          </cell>
          <cell r="B50" t="str">
            <v>Q3</v>
          </cell>
          <cell r="C50" t="str">
            <v>TORORO SOLAR</v>
          </cell>
          <cell r="D50" t="str">
            <v>Solar</v>
          </cell>
          <cell r="F50">
            <v>3858.45</v>
          </cell>
          <cell r="G50" t="str">
            <v>GNS2</v>
          </cell>
        </row>
        <row r="51">
          <cell r="A51">
            <v>2019</v>
          </cell>
          <cell r="B51" t="str">
            <v>Q3</v>
          </cell>
          <cell r="C51" t="str">
            <v>RWIMI</v>
          </cell>
          <cell r="D51" t="str">
            <v>Small Hydro</v>
          </cell>
          <cell r="F51">
            <v>6540.1</v>
          </cell>
          <cell r="G51" t="str">
            <v>GNE9</v>
          </cell>
        </row>
        <row r="52">
          <cell r="A52">
            <v>2019</v>
          </cell>
          <cell r="B52" t="str">
            <v>Q3</v>
          </cell>
          <cell r="C52" t="str">
            <v>NYAMWAMBA</v>
          </cell>
          <cell r="D52" t="str">
            <v>Small Hydro</v>
          </cell>
          <cell r="F52">
            <v>7841.93</v>
          </cell>
          <cell r="G52" t="str">
            <v>GNE10</v>
          </cell>
        </row>
        <row r="53">
          <cell r="A53">
            <v>2019</v>
          </cell>
          <cell r="B53" t="str">
            <v>Q3</v>
          </cell>
          <cell r="C53" t="str">
            <v>LUBILIA</v>
          </cell>
          <cell r="D53" t="str">
            <v>Small Hydro</v>
          </cell>
          <cell r="F53">
            <v>2971.4549999999999</v>
          </cell>
          <cell r="G53" t="str">
            <v>GNE11</v>
          </cell>
        </row>
        <row r="54">
          <cell r="A54">
            <v>2019</v>
          </cell>
          <cell r="B54" t="str">
            <v>Q3</v>
          </cell>
          <cell r="C54" t="str">
            <v>XSABO SOLAR</v>
          </cell>
          <cell r="D54" t="str">
            <v>Solar</v>
          </cell>
          <cell r="F54">
            <v>7526.24</v>
          </cell>
          <cell r="G54" t="str">
            <v>GNS3</v>
          </cell>
        </row>
        <row r="55">
          <cell r="A55">
            <v>2019</v>
          </cell>
          <cell r="B55" t="str">
            <v>Q3</v>
          </cell>
          <cell r="C55" t="str">
            <v>HYDROMAX NKUSI (WAKI)</v>
          </cell>
          <cell r="D55" t="str">
            <v>Small Hydro</v>
          </cell>
          <cell r="F55">
            <v>3880.5540000000001</v>
          </cell>
          <cell r="G55" t="str">
            <v>GNE13</v>
          </cell>
        </row>
        <row r="56">
          <cell r="A56">
            <v>2019</v>
          </cell>
          <cell r="B56" t="str">
            <v>Q3</v>
          </cell>
          <cell r="C56" t="str">
            <v>Siti 2</v>
          </cell>
          <cell r="D56" t="str">
            <v>Small Hydro</v>
          </cell>
          <cell r="F56">
            <v>1340.84</v>
          </cell>
          <cell r="G56" t="str">
            <v>GNE17</v>
          </cell>
        </row>
        <row r="57">
          <cell r="A57">
            <v>2019</v>
          </cell>
          <cell r="B57" t="str">
            <v>Q3</v>
          </cell>
          <cell r="C57" t="str">
            <v>Emmerging Solar Power (Bufulubi)</v>
          </cell>
          <cell r="D57" t="str">
            <v>Solar</v>
          </cell>
          <cell r="F57">
            <v>3881.5520000000001</v>
          </cell>
          <cell r="G57" t="str">
            <v>GNS4</v>
          </cell>
        </row>
        <row r="58">
          <cell r="A58">
            <v>2019</v>
          </cell>
          <cell r="B58" t="str">
            <v>Q3</v>
          </cell>
          <cell r="C58" t="str">
            <v>KENYA POWER LIGHTING COMPANY (KPLC)</v>
          </cell>
          <cell r="D58" t="str">
            <v>Imports</v>
          </cell>
          <cell r="F58">
            <v>3033.6950000000002</v>
          </cell>
          <cell r="G58" t="str">
            <v>GNIM1</v>
          </cell>
        </row>
        <row r="59">
          <cell r="A59">
            <v>2019</v>
          </cell>
          <cell r="B59" t="str">
            <v>Q3</v>
          </cell>
          <cell r="C59" t="str">
            <v>RWANDA</v>
          </cell>
          <cell r="D59" t="str">
            <v>Imports</v>
          </cell>
          <cell r="F59">
            <v>1111.028</v>
          </cell>
          <cell r="G59" t="str">
            <v>GNIM2</v>
          </cell>
        </row>
        <row r="60">
          <cell r="A60">
            <v>2019</v>
          </cell>
          <cell r="B60" t="str">
            <v>Q3</v>
          </cell>
          <cell r="C60" t="str">
            <v>ESKOM (U) LIMITED</v>
          </cell>
          <cell r="D60" t="str">
            <v>Large Hydro</v>
          </cell>
          <cell r="F60">
            <v>326262</v>
          </cell>
          <cell r="G60" t="str">
            <v>GNL1</v>
          </cell>
        </row>
        <row r="61">
          <cell r="A61">
            <v>2019</v>
          </cell>
          <cell r="B61" t="str">
            <v>Q3</v>
          </cell>
          <cell r="C61" t="str">
            <v>BUJAGALI ELECTRICITY LIMITED</v>
          </cell>
          <cell r="D61" t="str">
            <v>Large Hydro</v>
          </cell>
          <cell r="F61">
            <v>364323.10399999999</v>
          </cell>
          <cell r="G61" t="str">
            <v>GNL2</v>
          </cell>
        </row>
        <row r="62">
          <cell r="A62">
            <v>2019</v>
          </cell>
          <cell r="B62" t="str">
            <v>Q3</v>
          </cell>
          <cell r="C62" t="str">
            <v>JACOBSEN (U) LIMITED</v>
          </cell>
          <cell r="D62" t="str">
            <v>Thermal</v>
          </cell>
          <cell r="F62">
            <v>17345.899999999998</v>
          </cell>
          <cell r="G62" t="str">
            <v>GNT1</v>
          </cell>
        </row>
        <row r="63">
          <cell r="A63">
            <v>2019</v>
          </cell>
          <cell r="B63" t="str">
            <v>Q3</v>
          </cell>
          <cell r="C63" t="str">
            <v>ELECTROMAXX (U) LIMITED</v>
          </cell>
          <cell r="D63" t="str">
            <v>Thermal</v>
          </cell>
          <cell r="F63">
            <v>5329.7855599999994</v>
          </cell>
          <cell r="G63" t="str">
            <v>GNT2</v>
          </cell>
        </row>
        <row r="64">
          <cell r="A64">
            <v>2019</v>
          </cell>
          <cell r="B64" t="str">
            <v>Q3</v>
          </cell>
          <cell r="C64" t="str">
            <v>Sindila</v>
          </cell>
          <cell r="D64" t="str">
            <v>Small Hydro</v>
          </cell>
          <cell r="F64">
            <v>3082.1239999999998</v>
          </cell>
          <cell r="G64" t="str">
            <v>GNE15</v>
          </cell>
        </row>
        <row r="65">
          <cell r="A65">
            <v>2019</v>
          </cell>
          <cell r="B65" t="str">
            <v>Q3</v>
          </cell>
          <cell r="C65" t="str">
            <v>Ziba</v>
          </cell>
          <cell r="D65" t="str">
            <v>Small Hydro</v>
          </cell>
          <cell r="F65">
            <v>3937.866</v>
          </cell>
          <cell r="G65" t="str">
            <v>GNE16</v>
          </cell>
        </row>
        <row r="66">
          <cell r="A66">
            <v>2019</v>
          </cell>
          <cell r="B66" t="str">
            <v>Q2</v>
          </cell>
          <cell r="C66" t="str">
            <v>KILEMBE MINES LIMITED (KLM)</v>
          </cell>
          <cell r="D66" t="str">
            <v>Small Hydro</v>
          </cell>
          <cell r="F66">
            <v>2956.1329999999998</v>
          </cell>
          <cell r="G66" t="str">
            <v>GNE2</v>
          </cell>
        </row>
        <row r="67">
          <cell r="A67">
            <v>2019</v>
          </cell>
          <cell r="B67" t="str">
            <v>Q2</v>
          </cell>
          <cell r="C67" t="str">
            <v>NKUSI</v>
          </cell>
          <cell r="D67" t="str">
            <v>Small Hydro</v>
          </cell>
          <cell r="F67">
            <v>7824.28</v>
          </cell>
          <cell r="G67" t="str">
            <v>GNE12</v>
          </cell>
        </row>
        <row r="68">
          <cell r="A68">
            <v>2019</v>
          </cell>
          <cell r="B68" t="str">
            <v>Q2</v>
          </cell>
          <cell r="C68" t="str">
            <v>KASESE COBALT COMPANY LIMITED</v>
          </cell>
          <cell r="D68" t="str">
            <v>Small Hydro</v>
          </cell>
          <cell r="F68">
            <v>15160.233</v>
          </cell>
          <cell r="G68" t="str">
            <v>GNE1</v>
          </cell>
        </row>
        <row r="69">
          <cell r="A69">
            <v>2019</v>
          </cell>
          <cell r="B69" t="str">
            <v>Q2</v>
          </cell>
          <cell r="C69" t="str">
            <v>AEMS-MPANGA</v>
          </cell>
          <cell r="D69" t="str">
            <v>Small Hydro</v>
          </cell>
          <cell r="F69">
            <v>12480.54</v>
          </cell>
          <cell r="G69" t="str">
            <v>GNE5</v>
          </cell>
        </row>
        <row r="70">
          <cell r="A70">
            <v>2019</v>
          </cell>
          <cell r="B70" t="str">
            <v>Q2</v>
          </cell>
          <cell r="C70" t="str">
            <v>MAJI-POWER BUGOYE-LIMITED</v>
          </cell>
          <cell r="D70" t="str">
            <v>Small Hydro</v>
          </cell>
          <cell r="F70">
            <v>16628.560000000001</v>
          </cell>
          <cell r="G70" t="str">
            <v>GNE3</v>
          </cell>
        </row>
        <row r="71">
          <cell r="A71">
            <v>2019</v>
          </cell>
          <cell r="B71" t="str">
            <v>Q2</v>
          </cell>
          <cell r="C71" t="str">
            <v>ECOPOWER-ISHASHA</v>
          </cell>
          <cell r="D71" t="str">
            <v>Small Hydro</v>
          </cell>
          <cell r="F71">
            <v>3291.11</v>
          </cell>
          <cell r="G71" t="str">
            <v>GNE6</v>
          </cell>
        </row>
        <row r="72">
          <cell r="A72">
            <v>2019</v>
          </cell>
          <cell r="B72" t="str">
            <v>Q2</v>
          </cell>
          <cell r="C72" t="str">
            <v>KABALEGA HYDROMAX</v>
          </cell>
          <cell r="D72" t="str">
            <v>Small Hydro</v>
          </cell>
          <cell r="F72">
            <v>9557.4590000000007</v>
          </cell>
          <cell r="G72" t="str">
            <v>GNE4</v>
          </cell>
        </row>
        <row r="73">
          <cell r="A73">
            <v>2019</v>
          </cell>
          <cell r="B73" t="str">
            <v>Q2</v>
          </cell>
          <cell r="C73" t="str">
            <v>MUVUMBE HYDRO (U) LIMITED</v>
          </cell>
          <cell r="D73" t="str">
            <v>Small Hydro</v>
          </cell>
          <cell r="F73">
            <v>8824</v>
          </cell>
          <cell r="G73" t="str">
            <v>GNE7</v>
          </cell>
        </row>
        <row r="74">
          <cell r="A74">
            <v>2019</v>
          </cell>
          <cell r="B74" t="str">
            <v>Q2</v>
          </cell>
          <cell r="C74" t="str">
            <v>ELGON HYDRO SITI</v>
          </cell>
          <cell r="D74" t="str">
            <v>Small Hydro</v>
          </cell>
          <cell r="F74">
            <v>4228.8</v>
          </cell>
          <cell r="G74" t="str">
            <v>GNE8</v>
          </cell>
        </row>
        <row r="75">
          <cell r="A75">
            <v>2019</v>
          </cell>
          <cell r="B75" t="str">
            <v>Q2</v>
          </cell>
          <cell r="C75" t="str">
            <v>TORORO SOLAR</v>
          </cell>
          <cell r="D75" t="str">
            <v>Solar</v>
          </cell>
          <cell r="F75">
            <v>3694.75</v>
          </cell>
          <cell r="G75" t="str">
            <v>GNS2</v>
          </cell>
        </row>
        <row r="76">
          <cell r="A76">
            <v>2019</v>
          </cell>
          <cell r="B76" t="str">
            <v>Q2</v>
          </cell>
          <cell r="C76" t="str">
            <v>RWIMI</v>
          </cell>
          <cell r="D76" t="str">
            <v>Small Hydro</v>
          </cell>
          <cell r="F76">
            <v>6264.2</v>
          </cell>
          <cell r="G76" t="str">
            <v>GNE9</v>
          </cell>
        </row>
        <row r="77">
          <cell r="A77">
            <v>2019</v>
          </cell>
          <cell r="B77" t="str">
            <v>Q2</v>
          </cell>
          <cell r="C77" t="str">
            <v>NYAMWAMBA</v>
          </cell>
          <cell r="D77" t="str">
            <v>Small Hydro</v>
          </cell>
          <cell r="F77">
            <v>7238.67</v>
          </cell>
          <cell r="G77" t="str">
            <v>GNE10</v>
          </cell>
        </row>
        <row r="78">
          <cell r="A78">
            <v>2019</v>
          </cell>
          <cell r="B78" t="str">
            <v>Q2</v>
          </cell>
          <cell r="C78" t="str">
            <v>LUBILIA</v>
          </cell>
          <cell r="D78" t="str">
            <v>Small Hydro</v>
          </cell>
          <cell r="F78">
            <v>3170.1170000000002</v>
          </cell>
          <cell r="G78" t="str">
            <v>GNE11</v>
          </cell>
        </row>
        <row r="79">
          <cell r="A79">
            <v>2019</v>
          </cell>
          <cell r="B79" t="str">
            <v>Q2</v>
          </cell>
          <cell r="C79" t="str">
            <v>XSABO SOLAR</v>
          </cell>
          <cell r="D79" t="str">
            <v>Solar</v>
          </cell>
          <cell r="F79">
            <v>7677.28</v>
          </cell>
          <cell r="G79" t="str">
            <v>GNS3</v>
          </cell>
        </row>
        <row r="80">
          <cell r="A80">
            <v>2019</v>
          </cell>
          <cell r="B80" t="str">
            <v>Q2</v>
          </cell>
          <cell r="C80" t="str">
            <v>HYDROMAX NKUSI (WAKI)</v>
          </cell>
          <cell r="D80" t="str">
            <v>Small Hydro</v>
          </cell>
          <cell r="F80">
            <v>2503.886</v>
          </cell>
          <cell r="G80" t="str">
            <v>GNE13</v>
          </cell>
        </row>
        <row r="81">
          <cell r="A81">
            <v>2019</v>
          </cell>
          <cell r="B81" t="str">
            <v>Q2</v>
          </cell>
          <cell r="C81" t="str">
            <v>Emmerging Solar Power (Bufulubi)</v>
          </cell>
          <cell r="D81" t="str">
            <v>Solar</v>
          </cell>
          <cell r="F81">
            <v>3860.123</v>
          </cell>
          <cell r="G81" t="str">
            <v>GNS4</v>
          </cell>
        </row>
        <row r="82">
          <cell r="A82">
            <v>2019</v>
          </cell>
          <cell r="B82" t="str">
            <v>Q2</v>
          </cell>
          <cell r="C82" t="str">
            <v>KENYA POWER LIGHTING COMPANY (KPLC)</v>
          </cell>
          <cell r="D82" t="str">
            <v>Imports</v>
          </cell>
          <cell r="F82">
            <v>1604.67</v>
          </cell>
          <cell r="G82" t="str">
            <v>GNIM1</v>
          </cell>
        </row>
        <row r="83">
          <cell r="A83">
            <v>2019</v>
          </cell>
          <cell r="B83" t="str">
            <v>Q2</v>
          </cell>
          <cell r="C83" t="str">
            <v>RWANDA</v>
          </cell>
          <cell r="D83" t="str">
            <v>Imports</v>
          </cell>
          <cell r="F83">
            <v>1053.3028900000002</v>
          </cell>
          <cell r="G83" t="str">
            <v>GNIM2</v>
          </cell>
        </row>
        <row r="84">
          <cell r="A84">
            <v>2019</v>
          </cell>
          <cell r="B84" t="str">
            <v>Q2</v>
          </cell>
          <cell r="C84" t="str">
            <v>ESKOM (U) LIMITED</v>
          </cell>
          <cell r="D84" t="str">
            <v>Large Hydro</v>
          </cell>
          <cell r="F84">
            <v>344378</v>
          </cell>
          <cell r="G84" t="str">
            <v>GNL1</v>
          </cell>
        </row>
        <row r="85">
          <cell r="A85">
            <v>2019</v>
          </cell>
          <cell r="B85" t="str">
            <v>Q2</v>
          </cell>
          <cell r="C85" t="str">
            <v>BUJAGALI ELECTRICITY LIMITED</v>
          </cell>
          <cell r="D85" t="str">
            <v>Large Hydro</v>
          </cell>
          <cell r="F85">
            <v>377006.49200000003</v>
          </cell>
          <cell r="G85" t="str">
            <v>GNL2</v>
          </cell>
        </row>
        <row r="86">
          <cell r="A86">
            <v>2019</v>
          </cell>
          <cell r="B86" t="str">
            <v>Q2</v>
          </cell>
          <cell r="C86" t="str">
            <v>ELECTROMAXX (U) LIMITED</v>
          </cell>
          <cell r="D86" t="str">
            <v>Thermal</v>
          </cell>
          <cell r="F86">
            <v>5358.1847000000007</v>
          </cell>
          <cell r="G86" t="str">
            <v>GNT2</v>
          </cell>
        </row>
        <row r="87">
          <cell r="A87">
            <v>2019</v>
          </cell>
          <cell r="B87" t="str">
            <v>Q2</v>
          </cell>
          <cell r="C87" t="str">
            <v>MAHOMA</v>
          </cell>
          <cell r="D87" t="str">
            <v>Small Hydro</v>
          </cell>
          <cell r="F87">
            <v>1720.19</v>
          </cell>
          <cell r="G87" t="str">
            <v>GNE14</v>
          </cell>
        </row>
        <row r="88">
          <cell r="A88">
            <v>2019</v>
          </cell>
          <cell r="B88" t="str">
            <v>Q2</v>
          </cell>
          <cell r="C88" t="str">
            <v>ISIMBA</v>
          </cell>
          <cell r="D88" t="str">
            <v>Large Hydro</v>
          </cell>
          <cell r="F88">
            <v>181646.73699999999</v>
          </cell>
          <cell r="G88" t="str">
            <v>GNL3</v>
          </cell>
        </row>
        <row r="89">
          <cell r="A89">
            <v>2019</v>
          </cell>
          <cell r="B89" t="str">
            <v>Q2</v>
          </cell>
          <cell r="C89" t="str">
            <v>JACOBSEN (U) LIMITED</v>
          </cell>
          <cell r="D89" t="str">
            <v>Thermal</v>
          </cell>
          <cell r="F89">
            <v>17238.900000000001</v>
          </cell>
          <cell r="G89" t="str">
            <v>GNT1</v>
          </cell>
        </row>
        <row r="90">
          <cell r="A90">
            <v>2019</v>
          </cell>
          <cell r="B90" t="str">
            <v>Q2</v>
          </cell>
          <cell r="C90" t="str">
            <v>ACCESS SOLAR</v>
          </cell>
          <cell r="D90" t="str">
            <v>Solar</v>
          </cell>
          <cell r="F90">
            <v>3727.4140000000002</v>
          </cell>
          <cell r="G90" t="str">
            <v>GNS1</v>
          </cell>
        </row>
        <row r="91">
          <cell r="A91">
            <v>2019</v>
          </cell>
          <cell r="B91" t="str">
            <v>Q2</v>
          </cell>
          <cell r="C91" t="str">
            <v>KAKIRA SUGAR WORKS</v>
          </cell>
          <cell r="D91" t="str">
            <v>Bagasse</v>
          </cell>
          <cell r="F91">
            <v>24249.874099999954</v>
          </cell>
          <cell r="G91" t="str">
            <v>GNC1</v>
          </cell>
        </row>
        <row r="92">
          <cell r="A92">
            <v>2019</v>
          </cell>
          <cell r="B92" t="str">
            <v>Q2</v>
          </cell>
          <cell r="C92" t="str">
            <v>KINYARA SUGAR WORKS</v>
          </cell>
          <cell r="D92" t="str">
            <v>Bagasse</v>
          </cell>
          <cell r="F92">
            <v>3204</v>
          </cell>
          <cell r="G92" t="str">
            <v>GNC2</v>
          </cell>
        </row>
        <row r="93">
          <cell r="A93">
            <v>2019</v>
          </cell>
          <cell r="B93" t="str">
            <v>Q2</v>
          </cell>
          <cell r="C93" t="str">
            <v>SAIL KALIRO</v>
          </cell>
          <cell r="D93" t="str">
            <v>Bagasse</v>
          </cell>
          <cell r="F93">
            <v>6522.9409999999998</v>
          </cell>
          <cell r="G93" t="str">
            <v>GNC3</v>
          </cell>
        </row>
        <row r="94">
          <cell r="A94">
            <v>2019</v>
          </cell>
          <cell r="B94" t="str">
            <v>Q2</v>
          </cell>
          <cell r="C94" t="str">
            <v>Sindila</v>
          </cell>
          <cell r="D94" t="str">
            <v>Small Hydro</v>
          </cell>
          <cell r="F94">
            <v>2562.6039999999998</v>
          </cell>
          <cell r="G94" t="str">
            <v>GNE15</v>
          </cell>
        </row>
        <row r="95">
          <cell r="A95">
            <v>2019</v>
          </cell>
          <cell r="B95" t="str">
            <v>Q1</v>
          </cell>
          <cell r="C95" t="str">
            <v>KILEMBE MINES LIMITED (KLM)</v>
          </cell>
          <cell r="D95" t="str">
            <v>Small Hydro</v>
          </cell>
          <cell r="F95">
            <v>2355.66</v>
          </cell>
          <cell r="G95" t="str">
            <v>GNE2</v>
          </cell>
        </row>
        <row r="96">
          <cell r="A96">
            <v>2019</v>
          </cell>
          <cell r="B96" t="str">
            <v>Q1</v>
          </cell>
          <cell r="C96" t="str">
            <v>KASESE COBALT COMPANY LIMITED</v>
          </cell>
          <cell r="D96" t="str">
            <v>Small Hydro</v>
          </cell>
          <cell r="F96">
            <v>10836.894</v>
          </cell>
          <cell r="G96" t="str">
            <v>GNE1</v>
          </cell>
        </row>
        <row r="97">
          <cell r="A97">
            <v>2019</v>
          </cell>
          <cell r="B97" t="str">
            <v>Q1</v>
          </cell>
          <cell r="C97" t="str">
            <v>AEMS-MPANGA</v>
          </cell>
          <cell r="D97" t="str">
            <v>Small Hydro</v>
          </cell>
          <cell r="F97">
            <v>8543.65</v>
          </cell>
          <cell r="G97" t="str">
            <v>GNE5</v>
          </cell>
        </row>
        <row r="98">
          <cell r="A98">
            <v>2019</v>
          </cell>
          <cell r="B98" t="str">
            <v>Q1</v>
          </cell>
          <cell r="C98" t="str">
            <v>MAJI-POWER BUGOYE-LIMITED</v>
          </cell>
          <cell r="D98" t="str">
            <v>Small Hydro</v>
          </cell>
          <cell r="F98">
            <v>10999.45</v>
          </cell>
          <cell r="G98" t="str">
            <v>GNE3</v>
          </cell>
        </row>
        <row r="99">
          <cell r="A99">
            <v>2019</v>
          </cell>
          <cell r="B99" t="str">
            <v>Q1</v>
          </cell>
          <cell r="C99" t="str">
            <v>ECOPOWER-ISHASHA</v>
          </cell>
          <cell r="D99" t="str">
            <v>Small Hydro</v>
          </cell>
          <cell r="F99">
            <v>3332.46</v>
          </cell>
          <cell r="G99" t="str">
            <v>GNE6</v>
          </cell>
        </row>
        <row r="100">
          <cell r="A100">
            <v>2019</v>
          </cell>
          <cell r="B100" t="str">
            <v>Q1</v>
          </cell>
          <cell r="C100" t="str">
            <v>KABALEGA HYDROMAX</v>
          </cell>
          <cell r="D100" t="str">
            <v>Small Hydro</v>
          </cell>
          <cell r="F100">
            <v>3666.194</v>
          </cell>
          <cell r="G100" t="str">
            <v>GNE4</v>
          </cell>
        </row>
        <row r="101">
          <cell r="A101">
            <v>2019</v>
          </cell>
          <cell r="B101" t="str">
            <v>Q1</v>
          </cell>
          <cell r="C101" t="str">
            <v>MUVUMBE HYDRO (U) LIMITED</v>
          </cell>
          <cell r="D101" t="str">
            <v>Small Hydro</v>
          </cell>
          <cell r="F101">
            <v>4775</v>
          </cell>
          <cell r="G101" t="str">
            <v>GNE7</v>
          </cell>
        </row>
        <row r="102">
          <cell r="A102">
            <v>2019</v>
          </cell>
          <cell r="B102" t="str">
            <v>Q1</v>
          </cell>
          <cell r="C102" t="str">
            <v>ELGON HYDRO SITI</v>
          </cell>
          <cell r="D102" t="str">
            <v>Small Hydro</v>
          </cell>
          <cell r="F102">
            <v>518.70000000000005</v>
          </cell>
          <cell r="G102" t="str">
            <v>GNE8</v>
          </cell>
        </row>
        <row r="103">
          <cell r="A103">
            <v>2019</v>
          </cell>
          <cell r="B103" t="str">
            <v>Q1</v>
          </cell>
          <cell r="C103" t="str">
            <v>TORORO SOLAR</v>
          </cell>
          <cell r="D103" t="str">
            <v>Solar</v>
          </cell>
          <cell r="F103">
            <v>4426.8500000000004</v>
          </cell>
          <cell r="G103" t="str">
            <v>GNS2</v>
          </cell>
        </row>
        <row r="104">
          <cell r="A104">
            <v>2019</v>
          </cell>
          <cell r="B104" t="str">
            <v>Q1</v>
          </cell>
          <cell r="C104" t="str">
            <v>RWIMI</v>
          </cell>
          <cell r="D104" t="str">
            <v>Small Hydro</v>
          </cell>
          <cell r="F104">
            <v>3969.1</v>
          </cell>
          <cell r="G104" t="str">
            <v>GNE9</v>
          </cell>
        </row>
        <row r="105">
          <cell r="A105">
            <v>2019</v>
          </cell>
          <cell r="B105" t="str">
            <v>Q1</v>
          </cell>
          <cell r="C105" t="str">
            <v>NYAMWAMBA</v>
          </cell>
          <cell r="D105" t="str">
            <v>Small Hydro</v>
          </cell>
          <cell r="F105">
            <v>3469.56</v>
          </cell>
          <cell r="G105" t="str">
            <v>GNE10</v>
          </cell>
        </row>
        <row r="106">
          <cell r="A106">
            <v>2019</v>
          </cell>
          <cell r="B106" t="str">
            <v>Q1</v>
          </cell>
          <cell r="C106" t="str">
            <v>LUBILIA</v>
          </cell>
          <cell r="D106" t="str">
            <v>Small Hydro</v>
          </cell>
          <cell r="F106">
            <v>3516.52</v>
          </cell>
          <cell r="G106" t="str">
            <v>GNE11</v>
          </cell>
        </row>
        <row r="107">
          <cell r="A107">
            <v>2019</v>
          </cell>
          <cell r="B107" t="str">
            <v>Q1</v>
          </cell>
          <cell r="C107" t="str">
            <v>XSABO SOLAR</v>
          </cell>
          <cell r="D107" t="str">
            <v>Solar</v>
          </cell>
          <cell r="F107">
            <v>8970.3709999999992</v>
          </cell>
          <cell r="G107" t="str">
            <v>GNS3</v>
          </cell>
        </row>
        <row r="108">
          <cell r="A108">
            <v>2019</v>
          </cell>
          <cell r="B108" t="str">
            <v>Q1</v>
          </cell>
          <cell r="C108" t="str">
            <v>HYDROMAX NKUSI (WAKI)</v>
          </cell>
          <cell r="D108" t="str">
            <v>Small Hydro</v>
          </cell>
          <cell r="F108">
            <v>2085.1379999999999</v>
          </cell>
          <cell r="G108" t="str">
            <v>GNE13</v>
          </cell>
        </row>
        <row r="109">
          <cell r="A109">
            <v>2019</v>
          </cell>
          <cell r="B109" t="str">
            <v>Q1</v>
          </cell>
          <cell r="C109" t="str">
            <v>Emmerging Solar Power (Bufulubi)</v>
          </cell>
          <cell r="D109" t="str">
            <v>Solar</v>
          </cell>
          <cell r="F109">
            <v>2388.9090000000001</v>
          </cell>
          <cell r="G109" t="str">
            <v>GNS4</v>
          </cell>
        </row>
        <row r="110">
          <cell r="A110">
            <v>2019</v>
          </cell>
          <cell r="B110" t="str">
            <v>Q1</v>
          </cell>
          <cell r="C110" t="str">
            <v>KENYA POWER LIGHTING COMPANY (KPLC)</v>
          </cell>
          <cell r="D110" t="str">
            <v>Imports</v>
          </cell>
          <cell r="F110">
            <v>5465.12</v>
          </cell>
          <cell r="G110" t="str">
            <v>GNIM1</v>
          </cell>
        </row>
        <row r="111">
          <cell r="A111">
            <v>2019</v>
          </cell>
          <cell r="B111" t="str">
            <v>Q1</v>
          </cell>
          <cell r="C111" t="str">
            <v>RWANDA</v>
          </cell>
          <cell r="D111" t="str">
            <v>Imports</v>
          </cell>
          <cell r="F111">
            <v>996.55570000000012</v>
          </cell>
          <cell r="G111" t="str">
            <v>GNIM2</v>
          </cell>
        </row>
        <row r="112">
          <cell r="A112">
            <v>2019</v>
          </cell>
          <cell r="B112" t="str">
            <v>Q1</v>
          </cell>
          <cell r="C112" t="str">
            <v>ESKOM (U) LIMITED</v>
          </cell>
          <cell r="D112" t="str">
            <v>Large Hydro</v>
          </cell>
          <cell r="F112">
            <v>352926</v>
          </cell>
          <cell r="G112" t="str">
            <v>GNL1</v>
          </cell>
        </row>
        <row r="113">
          <cell r="A113">
            <v>2019</v>
          </cell>
          <cell r="B113" t="str">
            <v>Q1</v>
          </cell>
          <cell r="C113" t="str">
            <v>BUJAGALI ELECTRICITY LIMITED</v>
          </cell>
          <cell r="D113" t="str">
            <v>Large Hydro</v>
          </cell>
          <cell r="F113">
            <v>389842.766</v>
          </cell>
          <cell r="G113" t="str">
            <v>GNL2</v>
          </cell>
        </row>
        <row r="114">
          <cell r="A114">
            <v>2019</v>
          </cell>
          <cell r="B114" t="str">
            <v>Q1</v>
          </cell>
          <cell r="C114" t="str">
            <v>ELECTROMAXX (U) LIMITED</v>
          </cell>
          <cell r="D114" t="str">
            <v>Thermal</v>
          </cell>
          <cell r="F114">
            <v>17182.32</v>
          </cell>
          <cell r="G114" t="str">
            <v>GNT2</v>
          </cell>
        </row>
        <row r="115">
          <cell r="A115">
            <v>2019</v>
          </cell>
          <cell r="B115" t="str">
            <v>Q1</v>
          </cell>
          <cell r="C115" t="str">
            <v>NKUSI</v>
          </cell>
          <cell r="D115" t="str">
            <v>Small Hydro</v>
          </cell>
          <cell r="F115">
            <v>4590.16</v>
          </cell>
          <cell r="G115" t="str">
            <v>GNE12</v>
          </cell>
        </row>
        <row r="116">
          <cell r="A116">
            <v>2019</v>
          </cell>
          <cell r="B116" t="str">
            <v>Q1</v>
          </cell>
          <cell r="C116" t="str">
            <v>ISIMBA</v>
          </cell>
          <cell r="D116" t="str">
            <v>Large Hydro</v>
          </cell>
          <cell r="F116">
            <v>137794.09700000001</v>
          </cell>
          <cell r="G116" t="str">
            <v>GNL3</v>
          </cell>
        </row>
        <row r="117">
          <cell r="A117">
            <v>2019</v>
          </cell>
          <cell r="B117" t="str">
            <v>Q1</v>
          </cell>
          <cell r="C117" t="str">
            <v>MAHOMA</v>
          </cell>
          <cell r="D117" t="str">
            <v>Small Hydro</v>
          </cell>
          <cell r="F117">
            <v>1247.1099999999999</v>
          </cell>
          <cell r="G117" t="str">
            <v>GNE14</v>
          </cell>
        </row>
        <row r="118">
          <cell r="A118">
            <v>2019</v>
          </cell>
          <cell r="B118" t="str">
            <v>Q1</v>
          </cell>
          <cell r="C118" t="str">
            <v>KAKIRA SUGAR WORKS</v>
          </cell>
          <cell r="D118" t="str">
            <v>Bagasse</v>
          </cell>
          <cell r="F118">
            <v>59706.752</v>
          </cell>
          <cell r="G118" t="str">
            <v>GNC1</v>
          </cell>
        </row>
        <row r="119">
          <cell r="A119">
            <v>2019</v>
          </cell>
          <cell r="B119" t="str">
            <v>Q1</v>
          </cell>
          <cell r="C119" t="str">
            <v>KINYARA SUGAR WORKS</v>
          </cell>
          <cell r="D119" t="str">
            <v>Bagasse</v>
          </cell>
          <cell r="F119">
            <v>0</v>
          </cell>
          <cell r="G119" t="str">
            <v>GNC2</v>
          </cell>
        </row>
        <row r="120">
          <cell r="A120">
            <v>2019</v>
          </cell>
          <cell r="B120" t="str">
            <v>Q1</v>
          </cell>
          <cell r="C120" t="str">
            <v>SAIL KALIRO</v>
          </cell>
          <cell r="D120" t="str">
            <v>Bagasse</v>
          </cell>
          <cell r="F120">
            <v>7818.8000000000011</v>
          </cell>
          <cell r="G120" t="str">
            <v>GNC3</v>
          </cell>
        </row>
        <row r="121">
          <cell r="A121">
            <v>2019</v>
          </cell>
          <cell r="B121" t="str">
            <v>Q1</v>
          </cell>
          <cell r="C121" t="str">
            <v>ACCESS SOLAR</v>
          </cell>
          <cell r="D121" t="str">
            <v>Solar</v>
          </cell>
          <cell r="F121">
            <v>4454.3</v>
          </cell>
          <cell r="G121" t="str">
            <v>GNS1</v>
          </cell>
        </row>
        <row r="122">
          <cell r="A122">
            <v>2019</v>
          </cell>
          <cell r="B122" t="str">
            <v>Q1</v>
          </cell>
          <cell r="C122" t="str">
            <v>JACOBSEN (U) LIMITED</v>
          </cell>
          <cell r="D122" t="str">
            <v>Thermal</v>
          </cell>
          <cell r="F122">
            <v>18693.099999999922</v>
          </cell>
          <cell r="G122" t="str">
            <v>GNT1</v>
          </cell>
        </row>
        <row r="123">
          <cell r="A123">
            <v>2018</v>
          </cell>
          <cell r="B123" t="str">
            <v>Q4</v>
          </cell>
          <cell r="C123" t="str">
            <v>KILEMBE MINES LIMITED (KLM)</v>
          </cell>
          <cell r="D123" t="str">
            <v>Small Hydro</v>
          </cell>
          <cell r="F123">
            <v>3580.9409999999998</v>
          </cell>
          <cell r="G123" t="str">
            <v>GNE2</v>
          </cell>
        </row>
        <row r="124">
          <cell r="A124">
            <v>2018</v>
          </cell>
          <cell r="B124" t="str">
            <v>Q4</v>
          </cell>
          <cell r="C124" t="str">
            <v>KASESE COBALT COMPANY LIMITED</v>
          </cell>
          <cell r="D124" t="str">
            <v>Small Hydro</v>
          </cell>
          <cell r="F124">
            <v>17423.674999999999</v>
          </cell>
          <cell r="G124" t="str">
            <v>GNE1</v>
          </cell>
        </row>
        <row r="125">
          <cell r="A125">
            <v>2018</v>
          </cell>
          <cell r="B125" t="str">
            <v>Q4</v>
          </cell>
          <cell r="C125" t="str">
            <v>KAKIRA SUGAR WORKS</v>
          </cell>
          <cell r="D125" t="str">
            <v>Bagasse</v>
          </cell>
          <cell r="F125">
            <v>59328.58110000001</v>
          </cell>
          <cell r="G125" t="str">
            <v>GNC1</v>
          </cell>
        </row>
        <row r="126">
          <cell r="A126">
            <v>2018</v>
          </cell>
          <cell r="B126" t="str">
            <v>Q4</v>
          </cell>
          <cell r="C126" t="str">
            <v>KINYARA SUGAR WORKS</v>
          </cell>
          <cell r="D126" t="str">
            <v>Bagasse</v>
          </cell>
          <cell r="F126">
            <v>842.79200000000003</v>
          </cell>
          <cell r="G126" t="str">
            <v>GNC2</v>
          </cell>
        </row>
        <row r="127">
          <cell r="A127">
            <v>2018</v>
          </cell>
          <cell r="B127" t="str">
            <v>Q4</v>
          </cell>
          <cell r="C127" t="str">
            <v>AEMS-MPANGA</v>
          </cell>
          <cell r="D127" t="str">
            <v>Small Hydro</v>
          </cell>
          <cell r="F127">
            <v>25320.86</v>
          </cell>
          <cell r="G127" t="str">
            <v>GNE5</v>
          </cell>
        </row>
        <row r="128">
          <cell r="A128">
            <v>2018</v>
          </cell>
          <cell r="B128" t="str">
            <v>Q4</v>
          </cell>
          <cell r="C128" t="str">
            <v>MAJI-POWER BUGOYE-LIMITED</v>
          </cell>
          <cell r="D128" t="str">
            <v>Small Hydro</v>
          </cell>
          <cell r="F128">
            <v>24426.59</v>
          </cell>
          <cell r="G128" t="str">
            <v>GNE3</v>
          </cell>
        </row>
        <row r="129">
          <cell r="A129">
            <v>2018</v>
          </cell>
          <cell r="B129" t="str">
            <v>Q4</v>
          </cell>
          <cell r="C129" t="str">
            <v>ECOPOWER-ISHASHA</v>
          </cell>
          <cell r="D129" t="str">
            <v>Small Hydro</v>
          </cell>
          <cell r="F129">
            <v>5643.56</v>
          </cell>
          <cell r="G129" t="str">
            <v>GNE6</v>
          </cell>
        </row>
        <row r="130">
          <cell r="A130">
            <v>2018</v>
          </cell>
          <cell r="B130" t="str">
            <v>Q4</v>
          </cell>
          <cell r="C130" t="str">
            <v>KABALEGA HYDROMAX</v>
          </cell>
          <cell r="D130" t="str">
            <v>Small Hydro</v>
          </cell>
          <cell r="F130">
            <v>12954.86</v>
          </cell>
          <cell r="G130" t="str">
            <v>GNE4</v>
          </cell>
        </row>
        <row r="131">
          <cell r="A131">
            <v>2018</v>
          </cell>
          <cell r="B131" t="str">
            <v>Q4</v>
          </cell>
          <cell r="C131" t="str">
            <v>SAIL KALIRO</v>
          </cell>
          <cell r="D131" t="str">
            <v>Bagasse</v>
          </cell>
          <cell r="F131">
            <v>7769.4</v>
          </cell>
          <cell r="G131" t="str">
            <v>GNC3</v>
          </cell>
        </row>
        <row r="132">
          <cell r="A132">
            <v>2018</v>
          </cell>
          <cell r="B132" t="str">
            <v>Q4</v>
          </cell>
          <cell r="C132" t="str">
            <v>ACCESS SOLAR</v>
          </cell>
          <cell r="D132" t="str">
            <v>Solar</v>
          </cell>
          <cell r="F132">
            <v>4692.1350000000002</v>
          </cell>
          <cell r="G132" t="str">
            <v>GNS1</v>
          </cell>
        </row>
        <row r="133">
          <cell r="A133">
            <v>2018</v>
          </cell>
          <cell r="B133" t="str">
            <v>Q4</v>
          </cell>
          <cell r="C133" t="str">
            <v>MUVUMBE HYDRO (U) LIMITED</v>
          </cell>
          <cell r="D133" t="str">
            <v>Small Hydro</v>
          </cell>
          <cell r="F133">
            <v>5670</v>
          </cell>
          <cell r="G133" t="str">
            <v>GNE7</v>
          </cell>
        </row>
        <row r="134">
          <cell r="A134">
            <v>2018</v>
          </cell>
          <cell r="B134" t="str">
            <v>Q4</v>
          </cell>
          <cell r="C134" t="str">
            <v>ELGON HYDRO SITI</v>
          </cell>
          <cell r="D134" t="str">
            <v>Small Hydro</v>
          </cell>
          <cell r="F134">
            <v>3597.4</v>
          </cell>
          <cell r="G134" t="str">
            <v>GNE8</v>
          </cell>
        </row>
        <row r="135">
          <cell r="A135">
            <v>2018</v>
          </cell>
          <cell r="B135" t="str">
            <v>Q4</v>
          </cell>
          <cell r="C135" t="str">
            <v>TORORO SOLAR</v>
          </cell>
          <cell r="D135" t="str">
            <v>Solar</v>
          </cell>
          <cell r="F135">
            <v>4246.5</v>
          </cell>
          <cell r="G135" t="str">
            <v>GNS2</v>
          </cell>
        </row>
        <row r="136">
          <cell r="A136">
            <v>2018</v>
          </cell>
          <cell r="B136" t="str">
            <v>Q4</v>
          </cell>
          <cell r="C136" t="str">
            <v>RWIMI</v>
          </cell>
          <cell r="D136" t="str">
            <v>Small Hydro</v>
          </cell>
          <cell r="F136">
            <v>9861.1</v>
          </cell>
          <cell r="G136" t="str">
            <v>GNE9</v>
          </cell>
        </row>
        <row r="137">
          <cell r="A137">
            <v>2018</v>
          </cell>
          <cell r="B137" t="str">
            <v>Q4</v>
          </cell>
          <cell r="C137" t="str">
            <v>NYAMWAMBA</v>
          </cell>
          <cell r="D137" t="str">
            <v>Small Hydro</v>
          </cell>
          <cell r="F137">
            <v>9662.09</v>
          </cell>
          <cell r="G137" t="str">
            <v>GNE10</v>
          </cell>
        </row>
        <row r="138">
          <cell r="A138">
            <v>2018</v>
          </cell>
          <cell r="B138" t="str">
            <v>Q4</v>
          </cell>
          <cell r="C138" t="str">
            <v>LUBILIA</v>
          </cell>
          <cell r="D138" t="str">
            <v>Small Hydro</v>
          </cell>
          <cell r="F138">
            <v>4859.3230000000003</v>
          </cell>
          <cell r="G138" t="str">
            <v>GNE11</v>
          </cell>
        </row>
        <row r="139">
          <cell r="A139">
            <v>2018</v>
          </cell>
          <cell r="B139" t="str">
            <v>Q4</v>
          </cell>
          <cell r="C139" t="str">
            <v>XSABO SOLAR</v>
          </cell>
          <cell r="D139" t="str">
            <v>Solar</v>
          </cell>
          <cell r="F139">
            <v>279.96100000000001</v>
          </cell>
          <cell r="G139" t="str">
            <v>GNS3</v>
          </cell>
        </row>
        <row r="140">
          <cell r="A140">
            <v>2018</v>
          </cell>
          <cell r="B140" t="str">
            <v>Q4</v>
          </cell>
          <cell r="C140" t="str">
            <v>HYDROMAX NKUSI (WAKI)</v>
          </cell>
          <cell r="D140" t="str">
            <v>Small Hydro</v>
          </cell>
          <cell r="F140">
            <v>1089.5830000000001</v>
          </cell>
          <cell r="G140" t="str">
            <v>GNE13</v>
          </cell>
        </row>
        <row r="141">
          <cell r="A141">
            <v>2018</v>
          </cell>
          <cell r="B141" t="str">
            <v>Q4</v>
          </cell>
          <cell r="C141" t="str">
            <v>KENYA POWER LIGHTING COMPANY (KPLC)</v>
          </cell>
          <cell r="D141" t="str">
            <v>Imports</v>
          </cell>
          <cell r="F141">
            <v>10378.825000000001</v>
          </cell>
          <cell r="G141" t="str">
            <v>GNIM1</v>
          </cell>
        </row>
        <row r="142">
          <cell r="A142">
            <v>2018</v>
          </cell>
          <cell r="B142" t="str">
            <v>Q4</v>
          </cell>
          <cell r="C142" t="str">
            <v>RWANDA</v>
          </cell>
          <cell r="D142" t="str">
            <v>Imports</v>
          </cell>
          <cell r="F142">
            <v>1121.3440000000001</v>
          </cell>
          <cell r="G142" t="str">
            <v>GNIM2</v>
          </cell>
        </row>
        <row r="143">
          <cell r="A143">
            <v>2018</v>
          </cell>
          <cell r="B143" t="str">
            <v>Q4</v>
          </cell>
          <cell r="C143" t="str">
            <v>ESKOM (U) LIMITED</v>
          </cell>
          <cell r="D143" t="str">
            <v>Large Hydro</v>
          </cell>
          <cell r="F143">
            <v>367231.71100000001</v>
          </cell>
          <cell r="G143" t="str">
            <v>GNL1</v>
          </cell>
        </row>
        <row r="144">
          <cell r="A144">
            <v>2018</v>
          </cell>
          <cell r="B144" t="str">
            <v>Q4</v>
          </cell>
          <cell r="C144" t="str">
            <v>BUJAGALI ELECTRICITY LIMITED</v>
          </cell>
          <cell r="D144" t="str">
            <v>Large Hydro</v>
          </cell>
          <cell r="F144">
            <v>408610.26799999998</v>
          </cell>
          <cell r="G144" t="str">
            <v>GNL2</v>
          </cell>
        </row>
        <row r="145">
          <cell r="A145">
            <v>2018</v>
          </cell>
          <cell r="B145" t="str">
            <v>Q4</v>
          </cell>
          <cell r="C145" t="str">
            <v>JACOBSEN (U) LIMITED</v>
          </cell>
          <cell r="D145" t="str">
            <v>Thermal</v>
          </cell>
          <cell r="F145">
            <v>26165.600000000049</v>
          </cell>
          <cell r="G145" t="str">
            <v>GNT1</v>
          </cell>
        </row>
        <row r="146">
          <cell r="A146">
            <v>2018</v>
          </cell>
          <cell r="B146" t="str">
            <v>Q4</v>
          </cell>
          <cell r="C146" t="str">
            <v>ELECTROMAXX (U) LIMITED</v>
          </cell>
          <cell r="D146" t="str">
            <v>Thermal</v>
          </cell>
          <cell r="F146">
            <v>17251.690060000001</v>
          </cell>
          <cell r="G146" t="str">
            <v>GNT2</v>
          </cell>
        </row>
        <row r="147">
          <cell r="A147">
            <v>2018</v>
          </cell>
          <cell r="B147" t="str">
            <v>Q4</v>
          </cell>
          <cell r="C147" t="str">
            <v>NKUSI</v>
          </cell>
          <cell r="D147" t="str">
            <v>Small Hydro</v>
          </cell>
          <cell r="F147">
            <v>14118.9</v>
          </cell>
          <cell r="G147" t="str">
            <v>GNE12</v>
          </cell>
        </row>
        <row r="148">
          <cell r="A148">
            <v>2018</v>
          </cell>
          <cell r="B148" t="str">
            <v>Q4</v>
          </cell>
          <cell r="C148" t="str">
            <v>MAHOMA</v>
          </cell>
          <cell r="D148" t="str">
            <v>Small Hydro</v>
          </cell>
          <cell r="F148">
            <v>3561.82</v>
          </cell>
          <cell r="G148" t="str">
            <v>GNE14</v>
          </cell>
        </row>
        <row r="149">
          <cell r="A149">
            <v>2018</v>
          </cell>
          <cell r="B149" t="str">
            <v>Q4</v>
          </cell>
          <cell r="C149" t="str">
            <v>ISIMBA</v>
          </cell>
          <cell r="D149" t="str">
            <v>Large Hydro</v>
          </cell>
          <cell r="F149">
            <v>886.84503700000005</v>
          </cell>
          <cell r="G149" t="str">
            <v>GNL3</v>
          </cell>
        </row>
        <row r="150">
          <cell r="A150">
            <v>2018</v>
          </cell>
          <cell r="B150" t="str">
            <v>Q3</v>
          </cell>
          <cell r="C150" t="str">
            <v>ESKOM (U) LIMITED</v>
          </cell>
          <cell r="D150" t="str">
            <v>Large Hydro</v>
          </cell>
          <cell r="F150">
            <v>394102.52759999997</v>
          </cell>
          <cell r="G150" t="str">
            <v>GNL1</v>
          </cell>
        </row>
        <row r="151">
          <cell r="A151">
            <v>2018</v>
          </cell>
          <cell r="B151" t="str">
            <v>Q3</v>
          </cell>
          <cell r="C151" t="str">
            <v>BUJAGALI ELECTRICITY LIMITED</v>
          </cell>
          <cell r="D151" t="str">
            <v>Large Hydro</v>
          </cell>
          <cell r="F151">
            <v>413696</v>
          </cell>
          <cell r="G151" t="str">
            <v>GNL2</v>
          </cell>
        </row>
        <row r="152">
          <cell r="A152">
            <v>2018</v>
          </cell>
          <cell r="B152" t="str">
            <v>Q3</v>
          </cell>
          <cell r="C152" t="str">
            <v>KASESE COBALT COMPANY LIMITED</v>
          </cell>
          <cell r="D152" t="str">
            <v>Small Hydro</v>
          </cell>
          <cell r="F152">
            <v>14315.684000000001</v>
          </cell>
          <cell r="G152" t="str">
            <v>GNE1</v>
          </cell>
        </row>
        <row r="153">
          <cell r="A153">
            <v>2018</v>
          </cell>
          <cell r="B153" t="str">
            <v>Q3</v>
          </cell>
          <cell r="C153" t="str">
            <v>MAJI-POWER BUGOYE-LIMITED</v>
          </cell>
          <cell r="D153" t="str">
            <v>Small Hydro</v>
          </cell>
          <cell r="F153">
            <v>17731.37</v>
          </cell>
          <cell r="G153" t="str">
            <v>GNE3</v>
          </cell>
        </row>
        <row r="154">
          <cell r="A154">
            <v>2018</v>
          </cell>
          <cell r="B154" t="str">
            <v>Q3</v>
          </cell>
          <cell r="C154" t="str">
            <v>AEMS-MPANGA</v>
          </cell>
          <cell r="D154" t="str">
            <v>Small Hydro</v>
          </cell>
          <cell r="F154">
            <v>11838.339999999998</v>
          </cell>
          <cell r="G154" t="str">
            <v>GNE5</v>
          </cell>
        </row>
        <row r="155">
          <cell r="A155">
            <v>2018</v>
          </cell>
          <cell r="B155" t="str">
            <v>Q3</v>
          </cell>
          <cell r="C155" t="str">
            <v>ELECTROMAXX (U) LIMITED</v>
          </cell>
          <cell r="D155" t="str">
            <v>Thermal</v>
          </cell>
          <cell r="F155">
            <v>23404.673999999999</v>
          </cell>
          <cell r="G155" t="str">
            <v>GNT2</v>
          </cell>
        </row>
        <row r="156">
          <cell r="A156">
            <v>2018</v>
          </cell>
          <cell r="B156" t="str">
            <v>Q3</v>
          </cell>
          <cell r="C156" t="str">
            <v>JACOBSEN (U) LIMITED</v>
          </cell>
          <cell r="D156" t="str">
            <v>Thermal</v>
          </cell>
          <cell r="F156">
            <v>35110.300000000003</v>
          </cell>
          <cell r="G156" t="str">
            <v>GNT1</v>
          </cell>
        </row>
        <row r="157">
          <cell r="A157">
            <v>2018</v>
          </cell>
          <cell r="B157" t="str">
            <v>Q3</v>
          </cell>
          <cell r="C157" t="str">
            <v>ECOPOWER-ISHASHA</v>
          </cell>
          <cell r="D157" t="str">
            <v>Small Hydro</v>
          </cell>
          <cell r="F157">
            <v>4885.619999999999</v>
          </cell>
          <cell r="G157" t="str">
            <v>GNE6</v>
          </cell>
        </row>
        <row r="158">
          <cell r="A158">
            <v>2018</v>
          </cell>
          <cell r="B158" t="str">
            <v>Q3</v>
          </cell>
          <cell r="C158" t="str">
            <v>KAKIRA SUGAR WORKS</v>
          </cell>
          <cell r="D158" t="str">
            <v>Bagasse</v>
          </cell>
          <cell r="F158">
            <v>41388.783199999998</v>
          </cell>
          <cell r="G158" t="str">
            <v>GNC1</v>
          </cell>
        </row>
        <row r="159">
          <cell r="A159">
            <v>2018</v>
          </cell>
          <cell r="B159" t="str">
            <v>Q3</v>
          </cell>
          <cell r="C159" t="str">
            <v>KINYARA SUGAR WORKS</v>
          </cell>
          <cell r="D159" t="str">
            <v>Bagasse</v>
          </cell>
          <cell r="F159">
            <v>1258.6020000000001</v>
          </cell>
          <cell r="G159" t="str">
            <v>GNC2</v>
          </cell>
        </row>
        <row r="160">
          <cell r="A160">
            <v>2018</v>
          </cell>
          <cell r="B160" t="str">
            <v>Q3</v>
          </cell>
          <cell r="C160" t="str">
            <v>KABALEGA HYDROMAX</v>
          </cell>
          <cell r="D160" t="str">
            <v>Small Hydro</v>
          </cell>
          <cell r="F160">
            <v>9473.6910000000007</v>
          </cell>
          <cell r="G160" t="str">
            <v>GNE4</v>
          </cell>
        </row>
        <row r="161">
          <cell r="A161">
            <v>2018</v>
          </cell>
          <cell r="B161" t="str">
            <v>Q3</v>
          </cell>
          <cell r="C161" t="str">
            <v>SAIL KALIRO</v>
          </cell>
          <cell r="D161" t="str">
            <v>Bagasse</v>
          </cell>
          <cell r="F161">
            <v>8419.2999999999993</v>
          </cell>
          <cell r="G161" t="str">
            <v>GNC3</v>
          </cell>
        </row>
        <row r="162">
          <cell r="A162">
            <v>2018</v>
          </cell>
          <cell r="B162" t="str">
            <v>Q3</v>
          </cell>
          <cell r="C162" t="str">
            <v>ACCESS SOLAR</v>
          </cell>
          <cell r="D162" t="str">
            <v>Solar</v>
          </cell>
          <cell r="F162">
            <v>4119.13</v>
          </cell>
          <cell r="G162" t="str">
            <v>GNS1</v>
          </cell>
        </row>
        <row r="163">
          <cell r="A163">
            <v>2018</v>
          </cell>
          <cell r="B163" t="str">
            <v>Q3</v>
          </cell>
          <cell r="C163" t="str">
            <v>MUVUMBE HYDRO (U) LIMITED</v>
          </cell>
          <cell r="D163" t="str">
            <v>Small Hydro</v>
          </cell>
          <cell r="F163">
            <v>5253</v>
          </cell>
          <cell r="G163" t="str">
            <v>GNE7</v>
          </cell>
        </row>
        <row r="164">
          <cell r="A164">
            <v>2018</v>
          </cell>
          <cell r="B164" t="str">
            <v>Q3</v>
          </cell>
          <cell r="C164" t="str">
            <v>ELGON HYDRO SITI</v>
          </cell>
          <cell r="D164" t="str">
            <v>Small Hydro</v>
          </cell>
          <cell r="F164">
            <v>7014.6</v>
          </cell>
          <cell r="G164" t="str">
            <v>GNE8</v>
          </cell>
        </row>
        <row r="165">
          <cell r="A165">
            <v>2018</v>
          </cell>
          <cell r="B165" t="str">
            <v>Q3</v>
          </cell>
          <cell r="C165" t="str">
            <v>TORORO SOLAR</v>
          </cell>
          <cell r="D165" t="str">
            <v>Solar</v>
          </cell>
          <cell r="F165">
            <v>3944.3</v>
          </cell>
          <cell r="G165" t="str">
            <v>GNS2</v>
          </cell>
        </row>
        <row r="166">
          <cell r="A166">
            <v>2018</v>
          </cell>
          <cell r="B166" t="str">
            <v>Q3</v>
          </cell>
          <cell r="C166" t="str">
            <v>RWIMI</v>
          </cell>
          <cell r="D166" t="str">
            <v>Small Hydro</v>
          </cell>
          <cell r="F166">
            <v>7464.8</v>
          </cell>
          <cell r="G166" t="str">
            <v>GNE9</v>
          </cell>
        </row>
        <row r="167">
          <cell r="A167">
            <v>2018</v>
          </cell>
          <cell r="B167" t="str">
            <v>Q3</v>
          </cell>
          <cell r="C167" t="str">
            <v>LUBILIA</v>
          </cell>
          <cell r="D167" t="str">
            <v>Small Hydro</v>
          </cell>
          <cell r="F167">
            <v>2660.0549999999998</v>
          </cell>
          <cell r="G167" t="str">
            <v>GNE11</v>
          </cell>
        </row>
        <row r="168">
          <cell r="A168">
            <v>2018</v>
          </cell>
          <cell r="B168" t="str">
            <v>Q3</v>
          </cell>
          <cell r="C168" t="str">
            <v>NYAMWAMBA</v>
          </cell>
          <cell r="D168" t="str">
            <v>Small Hydro</v>
          </cell>
          <cell r="F168">
            <v>8711.8000000000011</v>
          </cell>
          <cell r="G168" t="str">
            <v>GNE10</v>
          </cell>
        </row>
        <row r="169">
          <cell r="A169">
            <v>2018</v>
          </cell>
          <cell r="B169" t="str">
            <v>Q3</v>
          </cell>
          <cell r="C169" t="str">
            <v>KENYA POWER LIGHTING COMPANY (KPLC)</v>
          </cell>
          <cell r="D169" t="str">
            <v>Imports</v>
          </cell>
          <cell r="F169">
            <v>9332.5649999999987</v>
          </cell>
          <cell r="G169" t="str">
            <v>GNIM1</v>
          </cell>
        </row>
        <row r="170">
          <cell r="A170">
            <v>2018</v>
          </cell>
          <cell r="B170" t="str">
            <v>Q3</v>
          </cell>
          <cell r="C170" t="str">
            <v>RWANDA</v>
          </cell>
          <cell r="D170" t="str">
            <v>Imports</v>
          </cell>
          <cell r="F170">
            <v>979.78129999999999</v>
          </cell>
          <cell r="G170" t="str">
            <v>GNIM2</v>
          </cell>
        </row>
        <row r="171">
          <cell r="A171">
            <v>2018</v>
          </cell>
          <cell r="B171" t="str">
            <v>Q3</v>
          </cell>
          <cell r="C171" t="str">
            <v>KILEMBE MINES LIMITED (KLM)</v>
          </cell>
          <cell r="D171" t="str">
            <v>Small Hydro</v>
          </cell>
          <cell r="F171">
            <v>3574.53</v>
          </cell>
          <cell r="G171" t="str">
            <v>GNE2</v>
          </cell>
        </row>
        <row r="172">
          <cell r="A172">
            <v>2018</v>
          </cell>
          <cell r="B172" t="str">
            <v>Q3</v>
          </cell>
          <cell r="C172" t="str">
            <v>NKUSI</v>
          </cell>
          <cell r="D172" t="str">
            <v>Small Hydro</v>
          </cell>
          <cell r="F172">
            <v>12521.560000000001</v>
          </cell>
          <cell r="G172" t="str">
            <v>GNE12</v>
          </cell>
        </row>
        <row r="173">
          <cell r="A173">
            <v>2018</v>
          </cell>
          <cell r="B173" t="str">
            <v>Q2</v>
          </cell>
          <cell r="C173" t="str">
            <v>KASESE COBALT COMPANY LIMITED</v>
          </cell>
          <cell r="D173" t="str">
            <v>Small Hydro</v>
          </cell>
          <cell r="F173">
            <v>17163.2</v>
          </cell>
          <cell r="G173" t="str">
            <v>GNE1</v>
          </cell>
        </row>
        <row r="174">
          <cell r="A174">
            <v>2018</v>
          </cell>
          <cell r="B174" t="str">
            <v>Q2</v>
          </cell>
          <cell r="C174" t="str">
            <v>KAKIRA SUGAR WORKS</v>
          </cell>
          <cell r="D174" t="str">
            <v>Bagasse</v>
          </cell>
          <cell r="F174">
            <v>22075.266</v>
          </cell>
          <cell r="G174" t="str">
            <v>GNC1</v>
          </cell>
        </row>
        <row r="175">
          <cell r="A175">
            <v>2018</v>
          </cell>
          <cell r="B175" t="str">
            <v>Q2</v>
          </cell>
          <cell r="C175" t="str">
            <v>KINYARA SUGAR WORKS</v>
          </cell>
          <cell r="D175" t="str">
            <v>Bagasse</v>
          </cell>
          <cell r="F175">
            <v>1609.047</v>
          </cell>
          <cell r="G175" t="str">
            <v>GNC2</v>
          </cell>
        </row>
        <row r="176">
          <cell r="A176">
            <v>2018</v>
          </cell>
          <cell r="B176" t="str">
            <v>Q2</v>
          </cell>
          <cell r="C176" t="str">
            <v>AEMS-MPANGA</v>
          </cell>
          <cell r="D176" t="str">
            <v>Small Hydro</v>
          </cell>
          <cell r="F176">
            <v>35292.06</v>
          </cell>
          <cell r="G176" t="str">
            <v>GNE5</v>
          </cell>
        </row>
        <row r="177">
          <cell r="A177">
            <v>2018</v>
          </cell>
          <cell r="B177" t="str">
            <v>Q2</v>
          </cell>
          <cell r="C177" t="str">
            <v>MAJI-POWER BUGOYE-LIMITED</v>
          </cell>
          <cell r="D177" t="str">
            <v>Small Hydro</v>
          </cell>
          <cell r="F177">
            <v>22675.14</v>
          </cell>
          <cell r="G177" t="str">
            <v>GNE3</v>
          </cell>
        </row>
        <row r="178">
          <cell r="A178">
            <v>2018</v>
          </cell>
          <cell r="B178" t="str">
            <v>Q2</v>
          </cell>
          <cell r="C178" t="str">
            <v>ECOPOWER-ISHASHA</v>
          </cell>
          <cell r="D178" t="str">
            <v>Small Hydro</v>
          </cell>
          <cell r="F178">
            <v>7157.76</v>
          </cell>
          <cell r="G178" t="str">
            <v>GNE6</v>
          </cell>
        </row>
        <row r="179">
          <cell r="A179">
            <v>2018</v>
          </cell>
          <cell r="B179" t="str">
            <v>Q2</v>
          </cell>
          <cell r="C179" t="str">
            <v>KABALEGA HYDROMAX</v>
          </cell>
          <cell r="D179" t="str">
            <v>Small Hydro</v>
          </cell>
          <cell r="F179">
            <v>9799.8649999999998</v>
          </cell>
          <cell r="G179" t="str">
            <v>GNE4</v>
          </cell>
        </row>
        <row r="180">
          <cell r="A180">
            <v>2018</v>
          </cell>
          <cell r="B180" t="str">
            <v>Q2</v>
          </cell>
          <cell r="C180" t="str">
            <v>SAIL KALIRO</v>
          </cell>
          <cell r="D180" t="str">
            <v>Bagasse</v>
          </cell>
          <cell r="F180">
            <v>2661</v>
          </cell>
          <cell r="G180" t="str">
            <v>GNC3</v>
          </cell>
        </row>
        <row r="181">
          <cell r="A181">
            <v>2018</v>
          </cell>
          <cell r="B181" t="str">
            <v>Q2</v>
          </cell>
          <cell r="C181" t="str">
            <v>ACCESS SOLAR</v>
          </cell>
          <cell r="D181" t="str">
            <v>Solar</v>
          </cell>
          <cell r="F181">
            <v>3635.8809999999999</v>
          </cell>
          <cell r="G181" t="str">
            <v>GNS1</v>
          </cell>
        </row>
        <row r="182">
          <cell r="A182">
            <v>2018</v>
          </cell>
          <cell r="B182" t="str">
            <v>Q2</v>
          </cell>
          <cell r="C182" t="str">
            <v>MUVUMBE HYDRO (U) LIMITED</v>
          </cell>
          <cell r="D182" t="str">
            <v>Small Hydro</v>
          </cell>
          <cell r="F182">
            <v>10380.989</v>
          </cell>
          <cell r="G182" t="str">
            <v>GNE7</v>
          </cell>
        </row>
        <row r="183">
          <cell r="A183">
            <v>2018</v>
          </cell>
          <cell r="B183" t="str">
            <v>Q2</v>
          </cell>
          <cell r="C183" t="str">
            <v>ELGON HYDRO SITI</v>
          </cell>
          <cell r="D183" t="str">
            <v>Small Hydro</v>
          </cell>
          <cell r="F183">
            <v>7977.6</v>
          </cell>
          <cell r="G183" t="str">
            <v>GNE8</v>
          </cell>
        </row>
        <row r="184">
          <cell r="A184">
            <v>2018</v>
          </cell>
          <cell r="B184" t="str">
            <v>Q2</v>
          </cell>
          <cell r="C184" t="str">
            <v>TORORO SOLAR</v>
          </cell>
          <cell r="D184" t="str">
            <v>Solar</v>
          </cell>
          <cell r="F184">
            <v>3718.6</v>
          </cell>
          <cell r="G184" t="str">
            <v>GNS2</v>
          </cell>
        </row>
        <row r="185">
          <cell r="A185">
            <v>2018</v>
          </cell>
          <cell r="B185" t="str">
            <v>Q2</v>
          </cell>
          <cell r="C185" t="str">
            <v>RWIMI</v>
          </cell>
          <cell r="D185" t="str">
            <v>Small Hydro</v>
          </cell>
          <cell r="F185">
            <v>8258.2999999999993</v>
          </cell>
          <cell r="G185" t="str">
            <v>GNE9</v>
          </cell>
        </row>
        <row r="186">
          <cell r="A186">
            <v>2018</v>
          </cell>
          <cell r="B186" t="str">
            <v>Q2</v>
          </cell>
          <cell r="C186" t="str">
            <v>Nyamwamba</v>
          </cell>
          <cell r="D186" t="str">
            <v>Small Hydro</v>
          </cell>
          <cell r="F186">
            <v>10460.459999999999</v>
          </cell>
          <cell r="G186" t="str">
            <v>GNE10</v>
          </cell>
        </row>
        <row r="187">
          <cell r="A187">
            <v>2018</v>
          </cell>
          <cell r="B187" t="str">
            <v>Q2</v>
          </cell>
          <cell r="C187" t="str">
            <v>Lubilia</v>
          </cell>
          <cell r="D187" t="str">
            <v>Small Hydro</v>
          </cell>
          <cell r="F187">
            <v>5515.8720000000003</v>
          </cell>
          <cell r="G187" t="str">
            <v>GNE11</v>
          </cell>
        </row>
        <row r="188">
          <cell r="A188">
            <v>2018</v>
          </cell>
          <cell r="B188" t="str">
            <v>Q2</v>
          </cell>
          <cell r="C188" t="str">
            <v>KENYA POWER LIGHTING COMPANY (KPLC)</v>
          </cell>
          <cell r="D188" t="str">
            <v>Imports</v>
          </cell>
          <cell r="F188">
            <v>9983.3169999999991</v>
          </cell>
          <cell r="G188" t="str">
            <v>GNIM1</v>
          </cell>
        </row>
        <row r="189">
          <cell r="A189">
            <v>2018</v>
          </cell>
          <cell r="B189" t="str">
            <v>Q2</v>
          </cell>
          <cell r="C189" t="str">
            <v>RWANDA</v>
          </cell>
          <cell r="D189" t="str">
            <v>Imports</v>
          </cell>
          <cell r="F189">
            <v>1070.059</v>
          </cell>
          <cell r="G189" t="str">
            <v>GNIM2</v>
          </cell>
        </row>
        <row r="190">
          <cell r="A190">
            <v>2018</v>
          </cell>
          <cell r="B190" t="str">
            <v>Q2</v>
          </cell>
          <cell r="C190" t="str">
            <v>ESKOM (U) LIMITED</v>
          </cell>
          <cell r="D190" t="str">
            <v>Large Hydro</v>
          </cell>
          <cell r="F190">
            <v>370023.99900000001</v>
          </cell>
          <cell r="G190" t="str">
            <v>GNL1</v>
          </cell>
        </row>
        <row r="191">
          <cell r="A191">
            <v>2018</v>
          </cell>
          <cell r="B191" t="str">
            <v>Q2</v>
          </cell>
          <cell r="C191" t="str">
            <v>BUJAGALI ELECTRICITY LIMITED</v>
          </cell>
          <cell r="D191" t="str">
            <v>Large Hydro</v>
          </cell>
          <cell r="F191">
            <v>400291.45600000001</v>
          </cell>
          <cell r="G191" t="str">
            <v>GNL2</v>
          </cell>
        </row>
        <row r="192">
          <cell r="A192">
            <v>2018</v>
          </cell>
          <cell r="B192" t="str">
            <v>Q2</v>
          </cell>
          <cell r="C192" t="str">
            <v>JACOBSEN (U) LIMITED</v>
          </cell>
          <cell r="D192" t="str">
            <v>Thermal</v>
          </cell>
          <cell r="F192">
            <v>16535.2</v>
          </cell>
          <cell r="G192" t="str">
            <v>GNT1</v>
          </cell>
        </row>
        <row r="193">
          <cell r="A193">
            <v>2018</v>
          </cell>
          <cell r="B193" t="str">
            <v>Q2</v>
          </cell>
          <cell r="C193" t="str">
            <v>ELECTROMAXX (U) LIMITED</v>
          </cell>
          <cell r="D193" t="str">
            <v>Thermal</v>
          </cell>
          <cell r="F193">
            <v>17549.131000000001</v>
          </cell>
          <cell r="G193" t="str">
            <v>GNT2</v>
          </cell>
        </row>
        <row r="194">
          <cell r="A194">
            <v>2018</v>
          </cell>
          <cell r="B194" t="str">
            <v>Q2</v>
          </cell>
          <cell r="C194" t="str">
            <v>KILEMBE MINES LIMITED (KLM)</v>
          </cell>
          <cell r="D194" t="str">
            <v>Small Hydro</v>
          </cell>
          <cell r="F194">
            <v>3857.5940000000001</v>
          </cell>
          <cell r="G194" t="str">
            <v>GNE2</v>
          </cell>
        </row>
        <row r="195">
          <cell r="A195">
            <v>2018</v>
          </cell>
          <cell r="B195" t="str">
            <v>Q2</v>
          </cell>
          <cell r="C195" t="str">
            <v>NKUSI</v>
          </cell>
          <cell r="D195" t="str">
            <v>Small Hydro</v>
          </cell>
          <cell r="F195">
            <v>2696.94</v>
          </cell>
          <cell r="G195" t="str">
            <v>GNE12</v>
          </cell>
        </row>
        <row r="196">
          <cell r="A196">
            <v>2018</v>
          </cell>
          <cell r="B196" t="str">
            <v>Q1</v>
          </cell>
          <cell r="C196" t="str">
            <v>ESKOM (U) LIMITED</v>
          </cell>
          <cell r="D196" t="str">
            <v>Large Hydro</v>
          </cell>
          <cell r="F196">
            <v>381444</v>
          </cell>
          <cell r="G196" t="str">
            <v>GNL1</v>
          </cell>
        </row>
        <row r="197">
          <cell r="A197">
            <v>2018</v>
          </cell>
          <cell r="B197" t="str">
            <v>Q1</v>
          </cell>
          <cell r="C197" t="str">
            <v>KASESE COBALT COMPANY LIMITED</v>
          </cell>
          <cell r="D197" t="str">
            <v>Small Hydro</v>
          </cell>
          <cell r="F197">
            <v>10907</v>
          </cell>
          <cell r="G197" t="str">
            <v>GNE1</v>
          </cell>
        </row>
        <row r="198">
          <cell r="A198">
            <v>2018</v>
          </cell>
          <cell r="B198" t="str">
            <v>Q1</v>
          </cell>
          <cell r="C198" t="str">
            <v>KAKIRA SUGAR WORKS</v>
          </cell>
          <cell r="D198" t="str">
            <v>Bagasse</v>
          </cell>
          <cell r="F198">
            <v>52374.374000000003</v>
          </cell>
          <cell r="G198" t="str">
            <v>GNC1</v>
          </cell>
        </row>
        <row r="199">
          <cell r="A199">
            <v>2018</v>
          </cell>
          <cell r="B199" t="str">
            <v>Q1</v>
          </cell>
          <cell r="C199" t="str">
            <v>KINYARA SUGAR WORKS</v>
          </cell>
          <cell r="D199" t="str">
            <v>Bagasse</v>
          </cell>
          <cell r="F199">
            <v>1989.287</v>
          </cell>
          <cell r="G199" t="str">
            <v>GNC2</v>
          </cell>
        </row>
        <row r="200">
          <cell r="A200">
            <v>2018</v>
          </cell>
          <cell r="B200" t="str">
            <v>Q1</v>
          </cell>
          <cell r="C200" t="str">
            <v>AEMS-MPANGA</v>
          </cell>
          <cell r="D200" t="str">
            <v>Small Hydro</v>
          </cell>
          <cell r="F200">
            <v>6680.46</v>
          </cell>
          <cell r="G200" t="str">
            <v>GNE5</v>
          </cell>
        </row>
        <row r="201">
          <cell r="A201">
            <v>2018</v>
          </cell>
          <cell r="B201" t="str">
            <v>Q1</v>
          </cell>
          <cell r="C201" t="str">
            <v>MAJI-POWER BUGOYE-LIMITED</v>
          </cell>
          <cell r="D201" t="str">
            <v>Small Hydro</v>
          </cell>
          <cell r="F201">
            <v>13066.63</v>
          </cell>
          <cell r="G201" t="str">
            <v>GNE3</v>
          </cell>
        </row>
        <row r="202">
          <cell r="A202">
            <v>2018</v>
          </cell>
          <cell r="B202" t="str">
            <v>Q1</v>
          </cell>
          <cell r="C202" t="str">
            <v>ECOPOWER-ISHASHA</v>
          </cell>
          <cell r="D202" t="str">
            <v>Small Hydro</v>
          </cell>
          <cell r="F202">
            <v>3312.17</v>
          </cell>
          <cell r="G202" t="str">
            <v>GNE6</v>
          </cell>
        </row>
        <row r="203">
          <cell r="A203">
            <v>2018</v>
          </cell>
          <cell r="B203" t="str">
            <v>Q1</v>
          </cell>
          <cell r="C203" t="str">
            <v>KABALEGA HYDROMAX</v>
          </cell>
          <cell r="D203" t="str">
            <v>Small Hydro</v>
          </cell>
          <cell r="F203">
            <v>4820.9309999999996</v>
          </cell>
          <cell r="G203" t="str">
            <v>GNE4</v>
          </cell>
        </row>
        <row r="204">
          <cell r="A204">
            <v>2018</v>
          </cell>
          <cell r="B204" t="str">
            <v>Q1</v>
          </cell>
          <cell r="C204" t="str">
            <v>SAIL KALIRO</v>
          </cell>
          <cell r="D204" t="str">
            <v>Bagasse</v>
          </cell>
          <cell r="F204">
            <v>6740.5990000000002</v>
          </cell>
          <cell r="G204" t="str">
            <v>GNC3</v>
          </cell>
        </row>
        <row r="205">
          <cell r="A205">
            <v>2018</v>
          </cell>
          <cell r="B205" t="str">
            <v>Q1</v>
          </cell>
          <cell r="C205" t="str">
            <v>ACCESS SOLAR</v>
          </cell>
          <cell r="D205" t="str">
            <v>Solar</v>
          </cell>
          <cell r="F205">
            <v>3829.8380000000002</v>
          </cell>
          <cell r="G205" t="str">
            <v>GNS1</v>
          </cell>
        </row>
        <row r="206">
          <cell r="A206">
            <v>2018</v>
          </cell>
          <cell r="B206" t="str">
            <v>Q1</v>
          </cell>
          <cell r="C206" t="str">
            <v>MUVUMBE HYDRO (U) LIMITED</v>
          </cell>
          <cell r="D206" t="str">
            <v>Small Hydro</v>
          </cell>
          <cell r="F206">
            <v>6819.0010000000002</v>
          </cell>
          <cell r="G206" t="str">
            <v>GNE7</v>
          </cell>
        </row>
        <row r="207">
          <cell r="A207">
            <v>2018</v>
          </cell>
          <cell r="B207" t="str">
            <v>Q1</v>
          </cell>
          <cell r="C207" t="str">
            <v>ELGON HYDRO SITI</v>
          </cell>
          <cell r="D207" t="str">
            <v>Small Hydro</v>
          </cell>
          <cell r="F207">
            <v>1099.5</v>
          </cell>
          <cell r="G207" t="str">
            <v>GNE8</v>
          </cell>
        </row>
        <row r="208">
          <cell r="A208">
            <v>2018</v>
          </cell>
          <cell r="B208" t="str">
            <v>Q1</v>
          </cell>
          <cell r="C208" t="str">
            <v>TORORO SOLAR</v>
          </cell>
          <cell r="D208" t="str">
            <v>Solar</v>
          </cell>
          <cell r="F208">
            <v>3843.65</v>
          </cell>
          <cell r="G208" t="str">
            <v>GNS2</v>
          </cell>
        </row>
        <row r="209">
          <cell r="A209">
            <v>2018</v>
          </cell>
          <cell r="B209" t="str">
            <v>Q1</v>
          </cell>
          <cell r="C209" t="str">
            <v>RWIMI</v>
          </cell>
          <cell r="D209" t="str">
            <v>Small Hydro</v>
          </cell>
          <cell r="F209">
            <v>3259.7</v>
          </cell>
          <cell r="G209" t="str">
            <v>GNE9</v>
          </cell>
        </row>
        <row r="210">
          <cell r="A210">
            <v>2018</v>
          </cell>
          <cell r="B210" t="str">
            <v>Q1</v>
          </cell>
          <cell r="C210" t="str">
            <v>Nyamwamba</v>
          </cell>
          <cell r="D210" t="str">
            <v>Small Hydro</v>
          </cell>
          <cell r="F210">
            <v>1613.72</v>
          </cell>
          <cell r="G210" t="str">
            <v>GNE10</v>
          </cell>
        </row>
        <row r="211">
          <cell r="A211">
            <v>2018</v>
          </cell>
          <cell r="B211" t="str">
            <v>Q1</v>
          </cell>
          <cell r="C211" t="str">
            <v>Lubilia</v>
          </cell>
          <cell r="D211" t="str">
            <v>Small Hydro</v>
          </cell>
          <cell r="F211">
            <v>700.73900000000003</v>
          </cell>
          <cell r="G211" t="str">
            <v>GNE11</v>
          </cell>
        </row>
        <row r="212">
          <cell r="A212">
            <v>2018</v>
          </cell>
          <cell r="B212" t="str">
            <v>Q1</v>
          </cell>
          <cell r="C212" t="str">
            <v>KENYA POWER LIGHTING COMPANY (KPLC)</v>
          </cell>
          <cell r="D212" t="str">
            <v>Imports</v>
          </cell>
          <cell r="F212">
            <v>5088.4449999999997</v>
          </cell>
          <cell r="G212" t="str">
            <v>GNIM1</v>
          </cell>
        </row>
        <row r="213">
          <cell r="A213">
            <v>2018</v>
          </cell>
          <cell r="B213" t="str">
            <v>Q1</v>
          </cell>
          <cell r="C213" t="str">
            <v>RWANDA</v>
          </cell>
          <cell r="D213" t="str">
            <v>Imports</v>
          </cell>
          <cell r="F213">
            <v>1016.146</v>
          </cell>
          <cell r="G213" t="str">
            <v>GNIM2</v>
          </cell>
        </row>
        <row r="214">
          <cell r="A214">
            <v>2018</v>
          </cell>
          <cell r="B214" t="str">
            <v>Q1</v>
          </cell>
          <cell r="C214" t="str">
            <v>BUJAGALI ELECTRICITY LIMITED</v>
          </cell>
          <cell r="D214" t="str">
            <v>Large Hydro</v>
          </cell>
          <cell r="F214">
            <v>421179.07199999999</v>
          </cell>
          <cell r="G214" t="str">
            <v>GNL2</v>
          </cell>
        </row>
        <row r="215">
          <cell r="A215">
            <v>2018</v>
          </cell>
          <cell r="B215" t="str">
            <v>Q1</v>
          </cell>
          <cell r="C215" t="str">
            <v>JACOBSEN (U) LIMITED</v>
          </cell>
          <cell r="D215" t="str">
            <v>Thermal</v>
          </cell>
          <cell r="F215">
            <v>32505.599999999999</v>
          </cell>
          <cell r="G215" t="str">
            <v>GNT1</v>
          </cell>
        </row>
        <row r="216">
          <cell r="A216">
            <v>2018</v>
          </cell>
          <cell r="B216" t="str">
            <v>Q1</v>
          </cell>
          <cell r="C216" t="str">
            <v>ELECTROMAXX (U) LIMITED</v>
          </cell>
          <cell r="D216" t="str">
            <v>Thermal</v>
          </cell>
          <cell r="F216">
            <v>30351.57</v>
          </cell>
          <cell r="G216" t="str">
            <v>GNT2</v>
          </cell>
        </row>
        <row r="217">
          <cell r="A217">
            <v>2018</v>
          </cell>
          <cell r="B217" t="str">
            <v>Q1</v>
          </cell>
          <cell r="C217" t="str">
            <v>KILEMBE MINES LIMITED (KLM)</v>
          </cell>
          <cell r="D217" t="str">
            <v>Small Hydro</v>
          </cell>
          <cell r="F217">
            <v>3708.7750000000001</v>
          </cell>
          <cell r="G217" t="str">
            <v>GNE2</v>
          </cell>
        </row>
        <row r="218">
          <cell r="A218">
            <v>2017</v>
          </cell>
          <cell r="B218" t="str">
            <v>Q4</v>
          </cell>
          <cell r="C218" t="str">
            <v>KASESE COBALT COMPANY LIMITED</v>
          </cell>
          <cell r="D218" t="str">
            <v>Small Hydro</v>
          </cell>
          <cell r="F218">
            <v>16891.987000000001</v>
          </cell>
          <cell r="G218" t="str">
            <v>GNE1</v>
          </cell>
        </row>
        <row r="219">
          <cell r="A219">
            <v>2017</v>
          </cell>
          <cell r="B219" t="str">
            <v>Q4</v>
          </cell>
          <cell r="C219" t="str">
            <v>BUJAGALI ELECTRICITY LIMITED</v>
          </cell>
          <cell r="D219" t="str">
            <v>Large Hydro</v>
          </cell>
          <cell r="F219">
            <v>399941.66399999999</v>
          </cell>
          <cell r="G219" t="str">
            <v>GNL2</v>
          </cell>
        </row>
        <row r="220">
          <cell r="A220">
            <v>2017</v>
          </cell>
          <cell r="B220" t="str">
            <v>Q4</v>
          </cell>
          <cell r="C220" t="str">
            <v>ELECTROMAXX (U) LIMITED</v>
          </cell>
          <cell r="D220" t="str">
            <v>Thermal</v>
          </cell>
          <cell r="F220">
            <v>15879.089</v>
          </cell>
          <cell r="G220" t="str">
            <v>GNT2</v>
          </cell>
        </row>
        <row r="221">
          <cell r="A221">
            <v>2017</v>
          </cell>
          <cell r="B221" t="str">
            <v>Q4</v>
          </cell>
          <cell r="C221" t="str">
            <v>JACOBSEN (U) LIMITED</v>
          </cell>
          <cell r="D221" t="str">
            <v>Thermal</v>
          </cell>
          <cell r="F221">
            <v>16211.099999999979</v>
          </cell>
          <cell r="G221" t="str">
            <v>GNT1</v>
          </cell>
        </row>
        <row r="222">
          <cell r="A222">
            <v>2017</v>
          </cell>
          <cell r="B222" t="str">
            <v>Q4</v>
          </cell>
          <cell r="C222" t="str">
            <v>ESKOM (U) LIMITED</v>
          </cell>
          <cell r="D222" t="str">
            <v>Large Hydro</v>
          </cell>
          <cell r="F222">
            <v>362075</v>
          </cell>
          <cell r="G222" t="str">
            <v>GNL1</v>
          </cell>
        </row>
        <row r="223">
          <cell r="A223">
            <v>2017</v>
          </cell>
          <cell r="B223" t="str">
            <v>Q4</v>
          </cell>
          <cell r="C223" t="str">
            <v>RWANDA</v>
          </cell>
          <cell r="D223" t="str">
            <v>Imports</v>
          </cell>
          <cell r="F223">
            <v>1018.7582</v>
          </cell>
          <cell r="G223" t="str">
            <v>GNIM2</v>
          </cell>
        </row>
        <row r="224">
          <cell r="A224">
            <v>2017</v>
          </cell>
          <cell r="B224" t="str">
            <v>Q4</v>
          </cell>
          <cell r="C224" t="str">
            <v>KENYA POWER LIGHTING COMPANY (KPLC)</v>
          </cell>
          <cell r="D224" t="str">
            <v>Imports</v>
          </cell>
          <cell r="F224">
            <v>3818.165</v>
          </cell>
          <cell r="G224" t="str">
            <v>GNIM1</v>
          </cell>
        </row>
        <row r="225">
          <cell r="A225">
            <v>2017</v>
          </cell>
          <cell r="B225" t="str">
            <v>Q4</v>
          </cell>
          <cell r="C225" t="str">
            <v>RWIMI</v>
          </cell>
          <cell r="D225" t="str">
            <v>Small Hydro</v>
          </cell>
          <cell r="F225">
            <v>6906.3</v>
          </cell>
          <cell r="G225" t="str">
            <v>GNE9</v>
          </cell>
        </row>
        <row r="226">
          <cell r="A226">
            <v>2017</v>
          </cell>
          <cell r="B226" t="str">
            <v>Q4</v>
          </cell>
          <cell r="C226" t="str">
            <v>TORORO SOLAR</v>
          </cell>
          <cell r="D226" t="str">
            <v>Solar</v>
          </cell>
          <cell r="F226">
            <v>4581</v>
          </cell>
          <cell r="G226" t="str">
            <v>GNS2</v>
          </cell>
        </row>
        <row r="227">
          <cell r="A227">
            <v>2017</v>
          </cell>
          <cell r="B227" t="str">
            <v>Q4</v>
          </cell>
          <cell r="C227" t="str">
            <v>ELGON HYDRO SITI</v>
          </cell>
          <cell r="D227" t="str">
            <v>Small Hydro</v>
          </cell>
          <cell r="F227">
            <v>6200.9</v>
          </cell>
          <cell r="G227" t="str">
            <v>GNE8</v>
          </cell>
        </row>
        <row r="228">
          <cell r="A228">
            <v>2017</v>
          </cell>
          <cell r="B228" t="str">
            <v>Q4</v>
          </cell>
          <cell r="C228" t="str">
            <v>MUVUMBE HYDRO (U) LIMITED</v>
          </cell>
          <cell r="D228" t="str">
            <v>Small Hydro</v>
          </cell>
          <cell r="F228">
            <v>6731</v>
          </cell>
          <cell r="G228" t="str">
            <v>GNE7</v>
          </cell>
        </row>
        <row r="229">
          <cell r="A229">
            <v>2017</v>
          </cell>
          <cell r="B229" t="str">
            <v>Q4</v>
          </cell>
          <cell r="C229" t="str">
            <v>ACCESS SOLAR</v>
          </cell>
          <cell r="D229" t="str">
            <v>Solar</v>
          </cell>
          <cell r="F229">
            <v>4114.1302800000003</v>
          </cell>
          <cell r="G229" t="str">
            <v>GNS1</v>
          </cell>
        </row>
        <row r="230">
          <cell r="A230">
            <v>2017</v>
          </cell>
          <cell r="B230" t="str">
            <v>Q4</v>
          </cell>
          <cell r="C230" t="str">
            <v>SAIL KALIRO</v>
          </cell>
          <cell r="D230" t="str">
            <v>Bagasse</v>
          </cell>
          <cell r="F230">
            <v>6660.2</v>
          </cell>
          <cell r="G230" t="str">
            <v>GNC3</v>
          </cell>
        </row>
        <row r="231">
          <cell r="A231">
            <v>2017</v>
          </cell>
          <cell r="B231" t="str">
            <v>Q4</v>
          </cell>
          <cell r="C231" t="str">
            <v>KABALEGA HYDROMAX</v>
          </cell>
          <cell r="D231" t="str">
            <v>Small Hydro</v>
          </cell>
          <cell r="F231">
            <v>13827.886</v>
          </cell>
          <cell r="G231" t="str">
            <v>GNE4</v>
          </cell>
        </row>
        <row r="232">
          <cell r="A232">
            <v>2017</v>
          </cell>
          <cell r="B232" t="str">
            <v>Q4</v>
          </cell>
          <cell r="C232" t="str">
            <v>ECOPOWER-ISHASHA</v>
          </cell>
          <cell r="D232" t="str">
            <v>Small Hydro</v>
          </cell>
          <cell r="F232">
            <v>5375.59</v>
          </cell>
          <cell r="G232" t="str">
            <v>GNE6</v>
          </cell>
        </row>
        <row r="233">
          <cell r="A233">
            <v>2017</v>
          </cell>
          <cell r="B233" t="str">
            <v>Q4</v>
          </cell>
          <cell r="C233" t="str">
            <v>MAJI-POWER BUGOYE-LIMITED</v>
          </cell>
          <cell r="D233" t="str">
            <v>Small Hydro</v>
          </cell>
          <cell r="F233">
            <v>23078.59</v>
          </cell>
          <cell r="G233" t="str">
            <v>GNE3</v>
          </cell>
        </row>
        <row r="234">
          <cell r="A234">
            <v>2017</v>
          </cell>
          <cell r="B234" t="str">
            <v>Q4</v>
          </cell>
          <cell r="C234" t="str">
            <v>AEMS-MPANGA</v>
          </cell>
          <cell r="D234" t="str">
            <v>Small Hydro</v>
          </cell>
          <cell r="F234">
            <v>29933.73</v>
          </cell>
          <cell r="G234" t="str">
            <v>GNE5</v>
          </cell>
        </row>
        <row r="235">
          <cell r="A235">
            <v>2017</v>
          </cell>
          <cell r="B235" t="str">
            <v>Q4</v>
          </cell>
          <cell r="C235" t="str">
            <v>KINYARA SUGAR WORKS</v>
          </cell>
          <cell r="D235" t="str">
            <v>Bagasse</v>
          </cell>
          <cell r="F235">
            <v>910.34700000000009</v>
          </cell>
          <cell r="G235" t="str">
            <v>GNC2</v>
          </cell>
        </row>
        <row r="236">
          <cell r="A236">
            <v>2017</v>
          </cell>
          <cell r="B236" t="str">
            <v>Q4</v>
          </cell>
          <cell r="C236" t="str">
            <v>KAKIRA SUGAR WORKS</v>
          </cell>
          <cell r="D236" t="str">
            <v>Bagasse</v>
          </cell>
          <cell r="F236">
            <v>51759.322800000009</v>
          </cell>
          <cell r="G236" t="str">
            <v>GNC1</v>
          </cell>
        </row>
        <row r="237">
          <cell r="A237">
            <v>2017</v>
          </cell>
          <cell r="B237" t="str">
            <v>Q4</v>
          </cell>
          <cell r="C237" t="str">
            <v>KILEMBE MINES LIMITED (KLM)</v>
          </cell>
          <cell r="D237" t="str">
            <v>Small Hydro</v>
          </cell>
          <cell r="F237">
            <v>6663.2139999999999</v>
          </cell>
          <cell r="G237" t="str">
            <v>GNE2</v>
          </cell>
        </row>
        <row r="238">
          <cell r="A238">
            <v>2017</v>
          </cell>
          <cell r="B238" t="str">
            <v>Q3</v>
          </cell>
          <cell r="C238" t="str">
            <v>KASESE COBALT COMPANY LIMITED</v>
          </cell>
          <cell r="D238" t="str">
            <v>Small Hydro</v>
          </cell>
          <cell r="F238">
            <v>16957.748000000003</v>
          </cell>
          <cell r="G238" t="str">
            <v>GNE1</v>
          </cell>
        </row>
        <row r="239">
          <cell r="A239">
            <v>2017</v>
          </cell>
          <cell r="B239" t="str">
            <v>Q3</v>
          </cell>
          <cell r="C239" t="str">
            <v>MAJI-POWER BUGOYE-LIMITED</v>
          </cell>
          <cell r="D239" t="str">
            <v>Small Hydro</v>
          </cell>
          <cell r="F239">
            <v>4780.83</v>
          </cell>
          <cell r="G239" t="str">
            <v>GNE3</v>
          </cell>
        </row>
        <row r="240">
          <cell r="A240">
            <v>2017</v>
          </cell>
          <cell r="B240" t="str">
            <v>Q3</v>
          </cell>
          <cell r="C240" t="str">
            <v>KINYARA SUGAR WORKS</v>
          </cell>
          <cell r="D240" t="str">
            <v>Bagasse</v>
          </cell>
          <cell r="F240">
            <v>1948.4420600000049</v>
          </cell>
          <cell r="G240" t="str">
            <v>GNC2</v>
          </cell>
        </row>
        <row r="241">
          <cell r="A241">
            <v>2017</v>
          </cell>
          <cell r="B241" t="str">
            <v>Q3</v>
          </cell>
          <cell r="C241" t="str">
            <v>KABALEGA HYDROMAX</v>
          </cell>
          <cell r="D241" t="str">
            <v>Small Hydro</v>
          </cell>
          <cell r="F241">
            <v>12895.733999999999</v>
          </cell>
          <cell r="G241" t="str">
            <v>GNE4</v>
          </cell>
        </row>
        <row r="242">
          <cell r="A242">
            <v>2017</v>
          </cell>
          <cell r="B242" t="str">
            <v>Q3</v>
          </cell>
          <cell r="C242" t="str">
            <v>AEMS-MPANGA</v>
          </cell>
          <cell r="D242" t="str">
            <v>Small Hydro</v>
          </cell>
          <cell r="F242">
            <v>13301.839999999998</v>
          </cell>
          <cell r="G242" t="str">
            <v>GNE5</v>
          </cell>
        </row>
        <row r="243">
          <cell r="A243">
            <v>2017</v>
          </cell>
          <cell r="B243" t="str">
            <v>Q3</v>
          </cell>
          <cell r="C243" t="str">
            <v>ECOPOWER-ISHASHA</v>
          </cell>
          <cell r="D243" t="str">
            <v>Small Hydro</v>
          </cell>
          <cell r="F243">
            <v>4195.09</v>
          </cell>
          <cell r="G243" t="str">
            <v>GNE6</v>
          </cell>
        </row>
        <row r="244">
          <cell r="A244">
            <v>2017</v>
          </cell>
          <cell r="B244" t="str">
            <v>Q3</v>
          </cell>
          <cell r="C244" t="str">
            <v>KAKIRA SUGAR WORKS</v>
          </cell>
          <cell r="D244" t="str">
            <v>Bagasse</v>
          </cell>
          <cell r="F244">
            <v>24639.859599999996</v>
          </cell>
          <cell r="G244" t="str">
            <v>GNC1</v>
          </cell>
        </row>
        <row r="245">
          <cell r="A245">
            <v>2017</v>
          </cell>
          <cell r="B245" t="str">
            <v>Q3</v>
          </cell>
          <cell r="C245" t="str">
            <v>SAIL KALIRO</v>
          </cell>
          <cell r="D245" t="str">
            <v>Bagasse</v>
          </cell>
          <cell r="F245">
            <v>4196.5</v>
          </cell>
          <cell r="G245" t="str">
            <v>GNC3</v>
          </cell>
        </row>
        <row r="246">
          <cell r="A246">
            <v>2017</v>
          </cell>
          <cell r="B246" t="str">
            <v>Q3</v>
          </cell>
          <cell r="C246" t="str">
            <v>MUVUMBE HYDRO (U) LIMITED</v>
          </cell>
          <cell r="D246" t="str">
            <v>Small Hydro</v>
          </cell>
          <cell r="F246">
            <v>3458</v>
          </cell>
          <cell r="G246" t="str">
            <v>GNE7</v>
          </cell>
        </row>
        <row r="247">
          <cell r="A247">
            <v>2017</v>
          </cell>
          <cell r="B247" t="str">
            <v>Q3</v>
          </cell>
          <cell r="C247" t="str">
            <v>ELGON HYDRO SITI</v>
          </cell>
          <cell r="D247" t="str">
            <v>Small Hydro</v>
          </cell>
          <cell r="F247">
            <v>3923.7000000000003</v>
          </cell>
          <cell r="G247" t="str">
            <v>GNE8</v>
          </cell>
        </row>
        <row r="248">
          <cell r="A248">
            <v>2017</v>
          </cell>
          <cell r="B248" t="str">
            <v>Q3</v>
          </cell>
          <cell r="C248" t="str">
            <v>ACCESS SOLAR</v>
          </cell>
          <cell r="D248" t="str">
            <v>Solar</v>
          </cell>
          <cell r="F248">
            <v>7252.7980000000007</v>
          </cell>
          <cell r="G248" t="str">
            <v>GNS1</v>
          </cell>
        </row>
        <row r="249">
          <cell r="A249">
            <v>2017</v>
          </cell>
          <cell r="B249" t="str">
            <v>Q3</v>
          </cell>
          <cell r="C249" t="str">
            <v>TORORO SOLAR</v>
          </cell>
          <cell r="D249" t="str">
            <v>Solar</v>
          </cell>
          <cell r="F249">
            <v>889</v>
          </cell>
          <cell r="G249" t="str">
            <v>GNS2</v>
          </cell>
        </row>
        <row r="250">
          <cell r="A250">
            <v>2017</v>
          </cell>
          <cell r="B250" t="str">
            <v>Q3</v>
          </cell>
          <cell r="C250" t="str">
            <v>JACOBSEN (U) LIMITED</v>
          </cell>
          <cell r="D250" t="str">
            <v>Thermal</v>
          </cell>
          <cell r="F250">
            <v>23899.399999999969</v>
          </cell>
          <cell r="G250" t="str">
            <v>GNT1</v>
          </cell>
        </row>
        <row r="251">
          <cell r="A251">
            <v>2017</v>
          </cell>
          <cell r="B251" t="str">
            <v>Q3</v>
          </cell>
          <cell r="C251" t="str">
            <v>ELECTROMAXX (U) LIMITED</v>
          </cell>
          <cell r="D251" t="str">
            <v>Thermal</v>
          </cell>
          <cell r="F251">
            <v>32160.881000000005</v>
          </cell>
          <cell r="G251" t="str">
            <v>GNT2</v>
          </cell>
        </row>
        <row r="252">
          <cell r="A252">
            <v>2017</v>
          </cell>
          <cell r="B252" t="str">
            <v>Q3</v>
          </cell>
          <cell r="C252" t="str">
            <v>KENYA POWER LIGHTING COMPANY (KPLC)</v>
          </cell>
          <cell r="D252" t="str">
            <v>Imports</v>
          </cell>
          <cell r="F252">
            <v>2717.5950000000003</v>
          </cell>
          <cell r="G252" t="str">
            <v>GNIM1</v>
          </cell>
        </row>
        <row r="253">
          <cell r="A253">
            <v>2017</v>
          </cell>
          <cell r="B253" t="str">
            <v>Q3</v>
          </cell>
          <cell r="C253" t="str">
            <v>RWANDA</v>
          </cell>
          <cell r="D253" t="str">
            <v>Imports</v>
          </cell>
          <cell r="F253">
            <v>936.88710000000003</v>
          </cell>
          <cell r="G253" t="str">
            <v>GNIM2</v>
          </cell>
        </row>
        <row r="254">
          <cell r="A254">
            <v>2017</v>
          </cell>
          <cell r="B254" t="str">
            <v>Q3</v>
          </cell>
          <cell r="C254" t="str">
            <v>ESKOM (U) LIMITED</v>
          </cell>
          <cell r="D254" t="str">
            <v>Large Hydro</v>
          </cell>
          <cell r="F254">
            <v>392834.99600000004</v>
          </cell>
          <cell r="G254" t="str">
            <v>GNL1</v>
          </cell>
        </row>
        <row r="255">
          <cell r="A255">
            <v>2017</v>
          </cell>
          <cell r="B255" t="str">
            <v>Q3</v>
          </cell>
          <cell r="C255" t="str">
            <v>BUJAGALI ELECTRICITY LIMITED</v>
          </cell>
          <cell r="D255" t="str">
            <v>Large Hydro</v>
          </cell>
          <cell r="F255">
            <v>420875.29599999997</v>
          </cell>
          <cell r="G255" t="str">
            <v>GNL2</v>
          </cell>
        </row>
        <row r="256">
          <cell r="A256">
            <v>2017</v>
          </cell>
          <cell r="B256" t="str">
            <v>Q3</v>
          </cell>
          <cell r="C256" t="str">
            <v>KILEMBE MINES LIMITED (KLM)</v>
          </cell>
          <cell r="D256" t="str">
            <v>Small Hydro</v>
          </cell>
          <cell r="F256">
            <v>6328.8220799999999</v>
          </cell>
          <cell r="G256" t="str">
            <v>GNE2</v>
          </cell>
        </row>
        <row r="257">
          <cell r="A257">
            <v>2017</v>
          </cell>
          <cell r="B257" t="str">
            <v>Q2</v>
          </cell>
          <cell r="C257" t="str">
            <v>KASESE COBALT COMPANY LIMITED</v>
          </cell>
          <cell r="D257" t="str">
            <v>Small Hydro</v>
          </cell>
          <cell r="F257">
            <v>15282.287</v>
          </cell>
          <cell r="G257" t="str">
            <v>GNE1</v>
          </cell>
        </row>
        <row r="258">
          <cell r="A258">
            <v>2017</v>
          </cell>
          <cell r="B258" t="str">
            <v>Q2</v>
          </cell>
          <cell r="C258" t="str">
            <v>MAJI-POWER BUGOYE-LIMITED</v>
          </cell>
          <cell r="D258" t="str">
            <v>Small Hydro</v>
          </cell>
          <cell r="F258">
            <v>0</v>
          </cell>
          <cell r="G258" t="str">
            <v>GNE3</v>
          </cell>
        </row>
        <row r="259">
          <cell r="A259">
            <v>2017</v>
          </cell>
          <cell r="B259" t="str">
            <v>Q2</v>
          </cell>
          <cell r="C259" t="str">
            <v>KINYARA SUGAR WORKS</v>
          </cell>
          <cell r="D259" t="str">
            <v>Bagasse</v>
          </cell>
          <cell r="F259">
            <v>2232.6800000000003</v>
          </cell>
          <cell r="G259" t="str">
            <v>GNC2</v>
          </cell>
        </row>
        <row r="260">
          <cell r="A260">
            <v>2017</v>
          </cell>
          <cell r="B260" t="str">
            <v>Q2</v>
          </cell>
          <cell r="C260" t="str">
            <v>KABALEGA HYDROMAX</v>
          </cell>
          <cell r="D260" t="str">
            <v>Small Hydro</v>
          </cell>
          <cell r="F260">
            <v>7265.4530000000004</v>
          </cell>
          <cell r="G260" t="str">
            <v>GNE4</v>
          </cell>
        </row>
        <row r="261">
          <cell r="A261">
            <v>2017</v>
          </cell>
          <cell r="B261" t="str">
            <v>Q2</v>
          </cell>
          <cell r="C261" t="str">
            <v>AEMS-MPANGA</v>
          </cell>
          <cell r="D261" t="str">
            <v>Small Hydro</v>
          </cell>
          <cell r="F261">
            <v>6098.5400000000009</v>
          </cell>
          <cell r="G261" t="str">
            <v>GNE5</v>
          </cell>
        </row>
        <row r="262">
          <cell r="A262">
            <v>2017</v>
          </cell>
          <cell r="B262" t="str">
            <v>Q2</v>
          </cell>
          <cell r="C262" t="str">
            <v>ECOPOWER-ISHASHA</v>
          </cell>
          <cell r="D262" t="str">
            <v>Small Hydro</v>
          </cell>
          <cell r="F262">
            <v>2735.14</v>
          </cell>
          <cell r="G262" t="str">
            <v>GNE6</v>
          </cell>
        </row>
        <row r="263">
          <cell r="A263">
            <v>2017</v>
          </cell>
          <cell r="B263" t="str">
            <v>Q2</v>
          </cell>
          <cell r="C263" t="str">
            <v>KAKIRA SUGAR WORKS</v>
          </cell>
          <cell r="D263" t="str">
            <v>Bagasse</v>
          </cell>
          <cell r="F263">
            <v>14467.784299999998</v>
          </cell>
          <cell r="G263" t="str">
            <v>GNC1</v>
          </cell>
        </row>
        <row r="264">
          <cell r="A264">
            <v>2017</v>
          </cell>
          <cell r="B264" t="str">
            <v>Q2</v>
          </cell>
          <cell r="C264" t="str">
            <v>SAIL KALIRO</v>
          </cell>
          <cell r="D264" t="str">
            <v>Bagasse</v>
          </cell>
          <cell r="F264">
            <v>611.70000000000005</v>
          </cell>
          <cell r="G264" t="str">
            <v>GNC3</v>
          </cell>
        </row>
        <row r="265">
          <cell r="A265">
            <v>2017</v>
          </cell>
          <cell r="B265" t="str">
            <v>Q2</v>
          </cell>
          <cell r="C265" t="str">
            <v>MUVUMBE HYDRO (U) LIMITED</v>
          </cell>
          <cell r="D265" t="str">
            <v>Small Hydro</v>
          </cell>
          <cell r="F265">
            <v>4955</v>
          </cell>
          <cell r="G265" t="str">
            <v>GNE7</v>
          </cell>
        </row>
        <row r="266">
          <cell r="A266">
            <v>2017</v>
          </cell>
          <cell r="B266" t="str">
            <v>Q2</v>
          </cell>
          <cell r="C266" t="str">
            <v>ELGON HYDRO SITI</v>
          </cell>
          <cell r="D266" t="str">
            <v>Small Hydro</v>
          </cell>
          <cell r="F266">
            <v>1303.5999999999999</v>
          </cell>
          <cell r="G266" t="str">
            <v>GNE8</v>
          </cell>
        </row>
        <row r="267">
          <cell r="A267">
            <v>2017</v>
          </cell>
          <cell r="B267" t="str">
            <v>Q2</v>
          </cell>
          <cell r="C267" t="str">
            <v>ACCESS SOLAR</v>
          </cell>
          <cell r="D267" t="str">
            <v>Solar</v>
          </cell>
          <cell r="F267">
            <v>4026.8390000000009</v>
          </cell>
          <cell r="G267" t="str">
            <v>GNS1</v>
          </cell>
        </row>
        <row r="268">
          <cell r="A268">
            <v>2017</v>
          </cell>
          <cell r="B268" t="str">
            <v>Q2</v>
          </cell>
          <cell r="C268" t="str">
            <v>JACOBSEN (U) LIMITED</v>
          </cell>
          <cell r="D268" t="str">
            <v>Thermal</v>
          </cell>
          <cell r="F268">
            <v>21981.990000000053</v>
          </cell>
          <cell r="G268" t="str">
            <v>GNT1</v>
          </cell>
        </row>
        <row r="269">
          <cell r="A269">
            <v>2017</v>
          </cell>
          <cell r="B269" t="str">
            <v>Q2</v>
          </cell>
          <cell r="C269" t="str">
            <v>ELECTROMAXX (U) LIMITED</v>
          </cell>
          <cell r="D269" t="str">
            <v>Thermal</v>
          </cell>
          <cell r="F269">
            <v>48661.659</v>
          </cell>
          <cell r="G269" t="str">
            <v>GNT2</v>
          </cell>
        </row>
        <row r="270">
          <cell r="A270">
            <v>2017</v>
          </cell>
          <cell r="B270" t="str">
            <v>Q2</v>
          </cell>
          <cell r="C270" t="str">
            <v>KENYA POWER LIGHTING COMPANY (KPLC)</v>
          </cell>
          <cell r="D270" t="str">
            <v>Imports</v>
          </cell>
          <cell r="F270">
            <v>1588.5050000000001</v>
          </cell>
          <cell r="G270" t="str">
            <v>GNIM1</v>
          </cell>
        </row>
        <row r="271">
          <cell r="A271">
            <v>2017</v>
          </cell>
          <cell r="B271" t="str">
            <v>Q2</v>
          </cell>
          <cell r="C271" t="str">
            <v>RWANDA</v>
          </cell>
          <cell r="D271" t="str">
            <v>Imports</v>
          </cell>
          <cell r="F271">
            <v>924.00799999999992</v>
          </cell>
          <cell r="G271" t="str">
            <v>GNIM2</v>
          </cell>
        </row>
        <row r="272">
          <cell r="A272">
            <v>2017</v>
          </cell>
          <cell r="B272" t="str">
            <v>Q2</v>
          </cell>
          <cell r="C272" t="str">
            <v>ESKOM (U) LIMITED</v>
          </cell>
          <cell r="D272" t="str">
            <v>Large Hydro</v>
          </cell>
          <cell r="F272">
            <v>385496.00000000006</v>
          </cell>
          <cell r="G272" t="str">
            <v>GNL1</v>
          </cell>
        </row>
        <row r="273">
          <cell r="A273">
            <v>2017</v>
          </cell>
          <cell r="B273" t="str">
            <v>Q2</v>
          </cell>
          <cell r="C273" t="str">
            <v>BUJAGALI ELECTRICITY LIMITED</v>
          </cell>
          <cell r="D273" t="str">
            <v>Large Hydro</v>
          </cell>
          <cell r="F273">
            <v>412559.10400000005</v>
          </cell>
          <cell r="G273" t="str">
            <v>GNL2</v>
          </cell>
        </row>
        <row r="274">
          <cell r="A274">
            <v>2017</v>
          </cell>
          <cell r="B274" t="str">
            <v>Q2</v>
          </cell>
          <cell r="C274" t="str">
            <v>KILEMBE MINES LIMITED (KLM)</v>
          </cell>
          <cell r="D274" t="str">
            <v>Small Hydro</v>
          </cell>
          <cell r="F274">
            <v>6868.0810000000001</v>
          </cell>
          <cell r="G274" t="str">
            <v>GNE2</v>
          </cell>
        </row>
        <row r="275">
          <cell r="A275">
            <v>2017</v>
          </cell>
          <cell r="B275" t="str">
            <v>Q1</v>
          </cell>
          <cell r="C275" t="str">
            <v>KASESE COBALT COMPANY LIMITED</v>
          </cell>
          <cell r="D275" t="str">
            <v>Small Hydro</v>
          </cell>
          <cell r="F275">
            <v>10329.055999999999</v>
          </cell>
          <cell r="G275" t="str">
            <v>GNE1</v>
          </cell>
        </row>
        <row r="276">
          <cell r="A276">
            <v>2017</v>
          </cell>
          <cell r="B276" t="str">
            <v>Q1</v>
          </cell>
          <cell r="C276" t="str">
            <v>MAJI-POWER BUGOYE-LIMITED</v>
          </cell>
          <cell r="D276" t="str">
            <v>Small Hydro</v>
          </cell>
          <cell r="F276">
            <v>4309.5300000000007</v>
          </cell>
          <cell r="G276" t="str">
            <v>GNE3</v>
          </cell>
        </row>
        <row r="277">
          <cell r="A277">
            <v>2017</v>
          </cell>
          <cell r="B277" t="str">
            <v>Q1</v>
          </cell>
          <cell r="C277" t="str">
            <v>KINYARA SUGAR WORKS</v>
          </cell>
          <cell r="D277" t="str">
            <v>Bagasse</v>
          </cell>
          <cell r="F277">
            <v>2678.8650000000002</v>
          </cell>
          <cell r="G277" t="str">
            <v>GNC2</v>
          </cell>
        </row>
        <row r="278">
          <cell r="A278">
            <v>2017</v>
          </cell>
          <cell r="B278" t="str">
            <v>Q1</v>
          </cell>
          <cell r="C278" t="str">
            <v>KABALEGA HYDROMAX</v>
          </cell>
          <cell r="D278" t="str">
            <v>Small Hydro</v>
          </cell>
          <cell r="F278">
            <v>7252.7980000000007</v>
          </cell>
          <cell r="G278" t="str">
            <v>GNE4</v>
          </cell>
        </row>
        <row r="279">
          <cell r="A279">
            <v>2017</v>
          </cell>
          <cell r="B279" t="str">
            <v>Q1</v>
          </cell>
          <cell r="C279" t="str">
            <v>AEMS-MPANGA</v>
          </cell>
          <cell r="D279" t="str">
            <v>Small Hydro</v>
          </cell>
          <cell r="F279">
            <v>5449.4800000000005</v>
          </cell>
          <cell r="G279" t="str">
            <v>GNE5</v>
          </cell>
        </row>
        <row r="280">
          <cell r="A280">
            <v>2017</v>
          </cell>
          <cell r="B280" t="str">
            <v>Q1</v>
          </cell>
          <cell r="C280" t="str">
            <v>ECOPOWER-ISHASHA</v>
          </cell>
          <cell r="D280" t="str">
            <v>Small Hydro</v>
          </cell>
          <cell r="F280">
            <v>4134.5599999999995</v>
          </cell>
          <cell r="G280" t="str">
            <v>GNE6</v>
          </cell>
        </row>
        <row r="281">
          <cell r="A281">
            <v>2017</v>
          </cell>
          <cell r="B281" t="str">
            <v>Q1</v>
          </cell>
          <cell r="C281" t="str">
            <v>KAKIRA SUGAR WORKS</v>
          </cell>
          <cell r="D281" t="str">
            <v>Bagasse</v>
          </cell>
          <cell r="F281">
            <v>35214.272799999999</v>
          </cell>
          <cell r="G281" t="str">
            <v>GNC1</v>
          </cell>
        </row>
        <row r="282">
          <cell r="A282">
            <v>2017</v>
          </cell>
          <cell r="B282" t="str">
            <v>Q1</v>
          </cell>
          <cell r="C282" t="str">
            <v>SAIL KALIRO</v>
          </cell>
          <cell r="D282" t="str">
            <v>Bagasse</v>
          </cell>
          <cell r="F282">
            <v>4454.5</v>
          </cell>
          <cell r="G282" t="str">
            <v>GNC3</v>
          </cell>
        </row>
        <row r="283">
          <cell r="A283">
            <v>2017</v>
          </cell>
          <cell r="B283" t="str">
            <v>Q1</v>
          </cell>
          <cell r="C283" t="str">
            <v>MUVUMBE HYDRO (U) LIMITED</v>
          </cell>
          <cell r="D283" t="str">
            <v>Small Hydro</v>
          </cell>
          <cell r="F283">
            <v>889</v>
          </cell>
          <cell r="G283" t="str">
            <v>GNE7</v>
          </cell>
        </row>
        <row r="284">
          <cell r="A284">
            <v>2017</v>
          </cell>
          <cell r="B284" t="str">
            <v>Q1</v>
          </cell>
          <cell r="C284" t="str">
            <v>ACCESS SOLAR</v>
          </cell>
          <cell r="D284" t="str">
            <v>Solar</v>
          </cell>
          <cell r="F284">
            <v>4543.0811000000003</v>
          </cell>
          <cell r="G284" t="str">
            <v>GNS1</v>
          </cell>
        </row>
        <row r="285">
          <cell r="A285">
            <v>2017</v>
          </cell>
          <cell r="B285" t="str">
            <v>Q1</v>
          </cell>
          <cell r="C285" t="str">
            <v>JACOBSEN (U) LIMITED</v>
          </cell>
          <cell r="D285" t="str">
            <v>Thermal</v>
          </cell>
          <cell r="F285">
            <v>24727.01</v>
          </cell>
          <cell r="G285" t="str">
            <v>GNT1</v>
          </cell>
        </row>
        <row r="286">
          <cell r="A286">
            <v>2017</v>
          </cell>
          <cell r="B286" t="str">
            <v>Q1</v>
          </cell>
          <cell r="C286" t="str">
            <v>ELECTROMAXX (U) LIMITED</v>
          </cell>
          <cell r="D286" t="str">
            <v>Thermal</v>
          </cell>
          <cell r="F286">
            <v>47554.032530000004</v>
          </cell>
          <cell r="G286" t="str">
            <v>GNT2</v>
          </cell>
        </row>
        <row r="287">
          <cell r="A287">
            <v>2017</v>
          </cell>
          <cell r="B287" t="str">
            <v>Q1</v>
          </cell>
          <cell r="C287" t="str">
            <v>KENYA POWER LIGHTING COMPANY (KPLC)</v>
          </cell>
          <cell r="D287" t="str">
            <v>Imports</v>
          </cell>
          <cell r="F287">
            <v>1438.0799999999997</v>
          </cell>
          <cell r="G287" t="str">
            <v>GNIM1</v>
          </cell>
        </row>
        <row r="288">
          <cell r="A288">
            <v>2017</v>
          </cell>
          <cell r="B288" t="str">
            <v>Q1</v>
          </cell>
          <cell r="C288" t="str">
            <v>RWANDA</v>
          </cell>
          <cell r="D288" t="str">
            <v>Imports</v>
          </cell>
          <cell r="F288">
            <v>967.16139999999996</v>
          </cell>
          <cell r="G288" t="str">
            <v>GNIM2</v>
          </cell>
        </row>
        <row r="289">
          <cell r="A289">
            <v>2017</v>
          </cell>
          <cell r="B289" t="str">
            <v>Q1</v>
          </cell>
          <cell r="C289" t="str">
            <v>ESKOM (U) LIMITED</v>
          </cell>
          <cell r="D289" t="str">
            <v>Large Hydro</v>
          </cell>
          <cell r="F289">
            <v>387921</v>
          </cell>
          <cell r="G289" t="str">
            <v>GNL1</v>
          </cell>
        </row>
        <row r="290">
          <cell r="A290">
            <v>2017</v>
          </cell>
          <cell r="B290" t="str">
            <v>Q1</v>
          </cell>
          <cell r="C290" t="str">
            <v>BUJAGALI ELECTRICITY LIMITED</v>
          </cell>
          <cell r="D290" t="str">
            <v>Large Hydro</v>
          </cell>
          <cell r="F290">
            <v>421680.60800000001</v>
          </cell>
          <cell r="G290" t="str">
            <v>GNL2</v>
          </cell>
        </row>
        <row r="291">
          <cell r="A291">
            <v>2017</v>
          </cell>
          <cell r="B291" t="str">
            <v>Q1</v>
          </cell>
          <cell r="C291" t="str">
            <v>KILEMBE MINES LIMITED (KLM)</v>
          </cell>
          <cell r="D291" t="str">
            <v>Small Hydro</v>
          </cell>
          <cell r="F291">
            <v>5719.55</v>
          </cell>
          <cell r="G291" t="str">
            <v>GNE2</v>
          </cell>
        </row>
        <row r="292">
          <cell r="A292">
            <v>2016</v>
          </cell>
          <cell r="B292" t="str">
            <v>Q4</v>
          </cell>
          <cell r="C292" t="str">
            <v>KASESE COBALT COMPANY LIMITED</v>
          </cell>
          <cell r="D292" t="str">
            <v>Small Hydro</v>
          </cell>
          <cell r="F292">
            <v>15970.217599999998</v>
          </cell>
          <cell r="G292" t="str">
            <v>GNE1</v>
          </cell>
        </row>
        <row r="293">
          <cell r="A293">
            <v>2016</v>
          </cell>
          <cell r="B293" t="str">
            <v>Q4</v>
          </cell>
          <cell r="C293" t="str">
            <v>MAJI-POWER BUGOYE-LIMITED</v>
          </cell>
          <cell r="D293" t="str">
            <v>Small Hydro</v>
          </cell>
          <cell r="F293">
            <v>19491.620000000021</v>
          </cell>
          <cell r="G293" t="str">
            <v>GNE3</v>
          </cell>
        </row>
        <row r="294">
          <cell r="A294">
            <v>2016</v>
          </cell>
          <cell r="B294" t="str">
            <v>Q4</v>
          </cell>
          <cell r="C294" t="str">
            <v>KINYARA SUGAR WORKS</v>
          </cell>
          <cell r="D294" t="str">
            <v>Bagasse</v>
          </cell>
          <cell r="F294">
            <v>1670.991</v>
          </cell>
          <cell r="G294" t="str">
            <v>GNC2</v>
          </cell>
        </row>
        <row r="295">
          <cell r="A295">
            <v>2016</v>
          </cell>
          <cell r="B295" t="str">
            <v>Q4</v>
          </cell>
          <cell r="C295" t="str">
            <v>KABALEGA HYDROMAX</v>
          </cell>
          <cell r="D295" t="str">
            <v>Small Hydro</v>
          </cell>
          <cell r="F295">
            <v>9251.86</v>
          </cell>
          <cell r="G295" t="str">
            <v>GNE4</v>
          </cell>
        </row>
        <row r="296">
          <cell r="A296">
            <v>2016</v>
          </cell>
          <cell r="B296" t="str">
            <v>Q4</v>
          </cell>
          <cell r="C296" t="str">
            <v>AEMS-MPANGA</v>
          </cell>
          <cell r="D296" t="str">
            <v>Small Hydro</v>
          </cell>
          <cell r="F296">
            <v>33294.22</v>
          </cell>
          <cell r="G296" t="str">
            <v>GNE5</v>
          </cell>
        </row>
        <row r="297">
          <cell r="A297">
            <v>2016</v>
          </cell>
          <cell r="B297" t="str">
            <v>Q4</v>
          </cell>
          <cell r="C297" t="str">
            <v>ECOPOWER-ISHASHA</v>
          </cell>
          <cell r="D297" t="str">
            <v>Small Hydro</v>
          </cell>
          <cell r="F297">
            <v>6421.97</v>
          </cell>
          <cell r="G297" t="str">
            <v>GNE6</v>
          </cell>
        </row>
        <row r="298">
          <cell r="A298">
            <v>2016</v>
          </cell>
          <cell r="B298" t="str">
            <v>Q4</v>
          </cell>
          <cell r="C298" t="str">
            <v>KAKIRA SUGAR WORKS</v>
          </cell>
          <cell r="D298" t="str">
            <v>Bagasse</v>
          </cell>
          <cell r="F298">
            <v>44841.315738264042</v>
          </cell>
          <cell r="G298" t="str">
            <v>GNC1</v>
          </cell>
        </row>
        <row r="299">
          <cell r="A299">
            <v>2016</v>
          </cell>
          <cell r="B299" t="str">
            <v>Q4</v>
          </cell>
          <cell r="C299" t="str">
            <v>SAIL KALIRO</v>
          </cell>
          <cell r="D299" t="str">
            <v>Bagasse</v>
          </cell>
          <cell r="F299">
            <v>6218.1</v>
          </cell>
          <cell r="G299" t="str">
            <v>GNC3</v>
          </cell>
        </row>
        <row r="300">
          <cell r="A300">
            <v>2016</v>
          </cell>
          <cell r="B300" t="str">
            <v>Q4</v>
          </cell>
          <cell r="C300" t="str">
            <v>ACCESS SOLAR</v>
          </cell>
          <cell r="D300" t="str">
            <v>Solar</v>
          </cell>
          <cell r="F300">
            <v>3715.8874000000001</v>
          </cell>
          <cell r="G300" t="str">
            <v>GNS1</v>
          </cell>
        </row>
        <row r="301">
          <cell r="A301">
            <v>2016</v>
          </cell>
          <cell r="B301" t="str">
            <v>Q4</v>
          </cell>
          <cell r="C301" t="str">
            <v>JACOBSEN (U) LIMITED</v>
          </cell>
          <cell r="D301" t="str">
            <v>Thermal</v>
          </cell>
          <cell r="F301">
            <v>4716.28999999999</v>
          </cell>
          <cell r="G301" t="str">
            <v>GNT1</v>
          </cell>
        </row>
        <row r="302">
          <cell r="A302">
            <v>2016</v>
          </cell>
          <cell r="B302" t="str">
            <v>Q4</v>
          </cell>
          <cell r="C302" t="str">
            <v>ELECTROMAXX (U) LIMITED</v>
          </cell>
          <cell r="D302" t="str">
            <v>Thermal</v>
          </cell>
          <cell r="F302">
            <v>15484.240999999998</v>
          </cell>
          <cell r="G302" t="str">
            <v>GNT2</v>
          </cell>
        </row>
        <row r="303">
          <cell r="A303">
            <v>2016</v>
          </cell>
          <cell r="B303" t="str">
            <v>Q4</v>
          </cell>
          <cell r="C303" t="str">
            <v>KENYA POWER LIGHTING COMPANY (KPLC)</v>
          </cell>
          <cell r="D303" t="str">
            <v>Imports</v>
          </cell>
          <cell r="F303">
            <v>7230.89</v>
          </cell>
          <cell r="G303" t="str">
            <v>GNIM1</v>
          </cell>
        </row>
        <row r="304">
          <cell r="A304">
            <v>2016</v>
          </cell>
          <cell r="B304" t="str">
            <v>Q4</v>
          </cell>
          <cell r="C304" t="str">
            <v>RWANDA</v>
          </cell>
          <cell r="D304" t="str">
            <v>Imports</v>
          </cell>
          <cell r="F304">
            <v>896.76700000000005</v>
          </cell>
          <cell r="G304" t="str">
            <v>GNIM2</v>
          </cell>
        </row>
        <row r="305">
          <cell r="A305">
            <v>2016</v>
          </cell>
          <cell r="B305" t="str">
            <v>Q4</v>
          </cell>
          <cell r="C305" t="str">
            <v>ESKOM (U) LIMITED</v>
          </cell>
          <cell r="D305" t="str">
            <v>Large Hydro</v>
          </cell>
          <cell r="F305">
            <v>352226.99987</v>
          </cell>
          <cell r="G305" t="str">
            <v>GNL1</v>
          </cell>
        </row>
        <row r="306">
          <cell r="A306">
            <v>2016</v>
          </cell>
          <cell r="B306" t="str">
            <v>Q4</v>
          </cell>
          <cell r="C306" t="str">
            <v>BUJAGALI ELECTRICITY LIMITED</v>
          </cell>
          <cell r="D306" t="str">
            <v>Large Hydro</v>
          </cell>
          <cell r="F306">
            <v>381986.864</v>
          </cell>
          <cell r="G306" t="str">
            <v>GNL2</v>
          </cell>
        </row>
        <row r="307">
          <cell r="A307">
            <v>2016</v>
          </cell>
          <cell r="B307" t="str">
            <v>Q4</v>
          </cell>
          <cell r="C307" t="str">
            <v>KILEMBE MINES LIMITED (KLM)</v>
          </cell>
          <cell r="D307" t="str">
            <v>Small Hydro</v>
          </cell>
          <cell r="F307">
            <v>6648.9299000000219</v>
          </cell>
          <cell r="G307" t="str">
            <v>GNE2</v>
          </cell>
        </row>
        <row r="308">
          <cell r="A308">
            <v>2016</v>
          </cell>
          <cell r="B308" t="str">
            <v>Q3</v>
          </cell>
          <cell r="C308" t="str">
            <v>KASESE COBALT COMPANY LIMITED</v>
          </cell>
          <cell r="D308" t="str">
            <v>Small Hydro</v>
          </cell>
          <cell r="F308">
            <v>13537.48</v>
          </cell>
          <cell r="G308" t="str">
            <v>GNE1</v>
          </cell>
        </row>
        <row r="309">
          <cell r="A309">
            <v>2016</v>
          </cell>
          <cell r="B309" t="str">
            <v>Q3</v>
          </cell>
          <cell r="C309" t="str">
            <v>MAJI-POWER BUGOYE-LIMITED</v>
          </cell>
          <cell r="D309" t="str">
            <v>Small Hydro</v>
          </cell>
          <cell r="F309">
            <v>14097.49</v>
          </cell>
          <cell r="G309" t="str">
            <v>GNE3</v>
          </cell>
        </row>
        <row r="310">
          <cell r="A310">
            <v>2016</v>
          </cell>
          <cell r="B310" t="str">
            <v>Q3</v>
          </cell>
          <cell r="C310" t="str">
            <v>KINYARA SUGAR WORKS</v>
          </cell>
          <cell r="D310" t="str">
            <v>Bagasse</v>
          </cell>
          <cell r="F310">
            <v>2117.848</v>
          </cell>
          <cell r="G310" t="str">
            <v>GNC2</v>
          </cell>
        </row>
        <row r="311">
          <cell r="A311">
            <v>2016</v>
          </cell>
          <cell r="B311" t="str">
            <v>Q3</v>
          </cell>
          <cell r="C311" t="str">
            <v>KABALEGA HYDROMAX</v>
          </cell>
          <cell r="D311" t="str">
            <v>Small Hydro</v>
          </cell>
          <cell r="F311">
            <v>8967.0300000000007</v>
          </cell>
          <cell r="G311" t="str">
            <v>GNE4</v>
          </cell>
        </row>
        <row r="312">
          <cell r="A312">
            <v>2016</v>
          </cell>
          <cell r="B312" t="str">
            <v>Q3</v>
          </cell>
          <cell r="C312" t="str">
            <v>AEMS-MPANGA</v>
          </cell>
          <cell r="D312" t="str">
            <v>Small Hydro</v>
          </cell>
          <cell r="F312">
            <v>10108.709999999999</v>
          </cell>
          <cell r="G312" t="str">
            <v>GNE5</v>
          </cell>
        </row>
        <row r="313">
          <cell r="A313">
            <v>2016</v>
          </cell>
          <cell r="B313" t="str">
            <v>Q3</v>
          </cell>
          <cell r="C313" t="str">
            <v>ECOPOWER-ISHASHA</v>
          </cell>
          <cell r="D313" t="str">
            <v>Small Hydro</v>
          </cell>
          <cell r="F313">
            <v>4862.8</v>
          </cell>
          <cell r="G313" t="str">
            <v>GNE6</v>
          </cell>
        </row>
        <row r="314">
          <cell r="A314">
            <v>2016</v>
          </cell>
          <cell r="B314" t="str">
            <v>Q3</v>
          </cell>
          <cell r="C314" t="str">
            <v>KAKIRA SUGAR WORKS</v>
          </cell>
          <cell r="D314" t="str">
            <v>Bagasse</v>
          </cell>
          <cell r="F314">
            <v>40744.873</v>
          </cell>
          <cell r="G314" t="str">
            <v>GNC1</v>
          </cell>
        </row>
        <row r="315">
          <cell r="A315">
            <v>2016</v>
          </cell>
          <cell r="B315" t="str">
            <v>Q3</v>
          </cell>
          <cell r="C315" t="str">
            <v>SAIL KALIRO</v>
          </cell>
          <cell r="D315" t="str">
            <v>Bagasse</v>
          </cell>
          <cell r="F315">
            <v>5607.4</v>
          </cell>
          <cell r="G315" t="str">
            <v>GNC3</v>
          </cell>
        </row>
        <row r="316">
          <cell r="A316">
            <v>2016</v>
          </cell>
          <cell r="B316" t="str">
            <v>Q3</v>
          </cell>
          <cell r="C316" t="str">
            <v>JACOBSEN (U) LIMITED</v>
          </cell>
          <cell r="D316" t="str">
            <v>Thermal</v>
          </cell>
          <cell r="F316">
            <v>0</v>
          </cell>
          <cell r="G316" t="str">
            <v>GNT1</v>
          </cell>
        </row>
        <row r="317">
          <cell r="A317">
            <v>2016</v>
          </cell>
          <cell r="B317" t="str">
            <v>Q3</v>
          </cell>
          <cell r="C317" t="str">
            <v>ELECTROMAXX (U) LIMITED</v>
          </cell>
          <cell r="D317" t="str">
            <v>Thermal</v>
          </cell>
          <cell r="F317">
            <v>15286.523999999999</v>
          </cell>
          <cell r="G317" t="str">
            <v>GNT2</v>
          </cell>
        </row>
        <row r="318">
          <cell r="A318">
            <v>2016</v>
          </cell>
          <cell r="B318" t="str">
            <v>Q3</v>
          </cell>
          <cell r="C318" t="str">
            <v>KENYA POWER LIGHTING COMPANY (KPLC)</v>
          </cell>
          <cell r="D318" t="str">
            <v>Imports</v>
          </cell>
          <cell r="F318">
            <v>9298.08</v>
          </cell>
          <cell r="G318" t="str">
            <v>GNIM1</v>
          </cell>
        </row>
        <row r="319">
          <cell r="A319">
            <v>2016</v>
          </cell>
          <cell r="B319" t="str">
            <v>Q3</v>
          </cell>
          <cell r="C319" t="str">
            <v>RWANDA</v>
          </cell>
          <cell r="D319" t="str">
            <v>Imports</v>
          </cell>
          <cell r="F319">
            <v>974.65800000000013</v>
          </cell>
          <cell r="G319" t="str">
            <v>GNIM2</v>
          </cell>
        </row>
        <row r="320">
          <cell r="A320">
            <v>2016</v>
          </cell>
          <cell r="B320" t="str">
            <v>Q3</v>
          </cell>
          <cell r="C320" t="str">
            <v>ESKOM (U) LIMITED</v>
          </cell>
          <cell r="D320" t="str">
            <v>Large Hydro</v>
          </cell>
          <cell r="F320">
            <v>367266</v>
          </cell>
          <cell r="G320" t="str">
            <v>GNL1</v>
          </cell>
        </row>
        <row r="321">
          <cell r="A321">
            <v>2016</v>
          </cell>
          <cell r="B321" t="str">
            <v>Q3</v>
          </cell>
          <cell r="C321" t="str">
            <v>BUJAGALI ELECTRICITY LIMITED</v>
          </cell>
          <cell r="D321" t="str">
            <v>Large Hydro</v>
          </cell>
          <cell r="F321">
            <v>394215.34399999998</v>
          </cell>
          <cell r="G321" t="str">
            <v>GNL2</v>
          </cell>
        </row>
        <row r="322">
          <cell r="A322">
            <v>2016</v>
          </cell>
          <cell r="B322" t="str">
            <v>Q3</v>
          </cell>
          <cell r="C322" t="str">
            <v>KILEMBE MINES LIMITED (KLM)</v>
          </cell>
          <cell r="D322" t="str">
            <v>Small Hydro</v>
          </cell>
          <cell r="F322">
            <v>6623.2169999999996</v>
          </cell>
          <cell r="G322" t="str">
            <v>GNE2</v>
          </cell>
        </row>
        <row r="323">
          <cell r="A323">
            <v>2016</v>
          </cell>
          <cell r="B323" t="str">
            <v>Q2</v>
          </cell>
          <cell r="C323" t="str">
            <v>KASESE COBALT COMPANY LIMITED</v>
          </cell>
          <cell r="D323" t="str">
            <v>Small Hydro</v>
          </cell>
          <cell r="F323">
            <v>16290.68</v>
          </cell>
          <cell r="G323" t="str">
            <v>GNE1</v>
          </cell>
        </row>
        <row r="324">
          <cell r="A324">
            <v>2016</v>
          </cell>
          <cell r="B324" t="str">
            <v>Q2</v>
          </cell>
          <cell r="C324" t="str">
            <v>MAJI-POWER BUGOYE-LIMITED</v>
          </cell>
          <cell r="D324" t="str">
            <v>Small Hydro</v>
          </cell>
          <cell r="F324">
            <v>20970.659999999996</v>
          </cell>
          <cell r="G324" t="str">
            <v>GNE3</v>
          </cell>
        </row>
        <row r="325">
          <cell r="A325">
            <v>2016</v>
          </cell>
          <cell r="B325" t="str">
            <v>Q2</v>
          </cell>
          <cell r="C325" t="str">
            <v>KINYARA SUGAR WORKS</v>
          </cell>
          <cell r="D325" t="str">
            <v>Bagasse</v>
          </cell>
          <cell r="F325">
            <v>1934.7600000000002</v>
          </cell>
          <cell r="G325" t="str">
            <v>GNC2</v>
          </cell>
        </row>
        <row r="326">
          <cell r="A326">
            <v>2016</v>
          </cell>
          <cell r="B326" t="str">
            <v>Q2</v>
          </cell>
          <cell r="C326" t="str">
            <v>KABALEGA HYDROMAX</v>
          </cell>
          <cell r="D326" t="str">
            <v>Small Hydro</v>
          </cell>
          <cell r="F326">
            <v>8914.2000000000007</v>
          </cell>
          <cell r="G326" t="str">
            <v>GNE4</v>
          </cell>
        </row>
        <row r="327">
          <cell r="A327">
            <v>2016</v>
          </cell>
          <cell r="B327" t="str">
            <v>Q2</v>
          </cell>
          <cell r="C327" t="str">
            <v>AEMS-MPANGA</v>
          </cell>
          <cell r="D327" t="str">
            <v>Small Hydro</v>
          </cell>
          <cell r="F327">
            <v>17266.2</v>
          </cell>
          <cell r="G327" t="str">
            <v>GNE5</v>
          </cell>
        </row>
        <row r="328">
          <cell r="A328">
            <v>2016</v>
          </cell>
          <cell r="B328" t="str">
            <v>Q2</v>
          </cell>
          <cell r="C328" t="str">
            <v>ECOPOWER-ISHASHA</v>
          </cell>
          <cell r="D328" t="str">
            <v>Small Hydro</v>
          </cell>
          <cell r="F328">
            <v>6940.4100000000008</v>
          </cell>
          <cell r="G328" t="str">
            <v>GNE6</v>
          </cell>
        </row>
        <row r="329">
          <cell r="A329">
            <v>2016</v>
          </cell>
          <cell r="B329" t="str">
            <v>Q2</v>
          </cell>
          <cell r="C329" t="str">
            <v>KAKIRA SUGAR WORKS</v>
          </cell>
          <cell r="D329" t="str">
            <v>Bagasse</v>
          </cell>
          <cell r="F329">
            <v>19472.57</v>
          </cell>
          <cell r="G329" t="str">
            <v>GNC1</v>
          </cell>
        </row>
        <row r="330">
          <cell r="A330">
            <v>2016</v>
          </cell>
          <cell r="B330" t="str">
            <v>Q2</v>
          </cell>
          <cell r="C330" t="str">
            <v>SAIL KALIRO</v>
          </cell>
          <cell r="D330" t="str">
            <v>Bagasse</v>
          </cell>
          <cell r="F330">
            <v>2702.9</v>
          </cell>
          <cell r="G330" t="str">
            <v>GNC3</v>
          </cell>
        </row>
        <row r="331">
          <cell r="A331">
            <v>2016</v>
          </cell>
          <cell r="B331" t="str">
            <v>Q2</v>
          </cell>
          <cell r="C331" t="str">
            <v>JACOBSEN (U) LIMITED</v>
          </cell>
          <cell r="D331" t="str">
            <v>Thermal</v>
          </cell>
          <cell r="F331">
            <v>0</v>
          </cell>
          <cell r="G331" t="str">
            <v>GNT1</v>
          </cell>
        </row>
        <row r="332">
          <cell r="A332">
            <v>2016</v>
          </cell>
          <cell r="B332" t="str">
            <v>Q2</v>
          </cell>
          <cell r="C332" t="str">
            <v>ELECTROMAXX (U) LIMITED</v>
          </cell>
          <cell r="D332" t="str">
            <v>Thermal</v>
          </cell>
          <cell r="F332">
            <v>15435.89</v>
          </cell>
          <cell r="G332" t="str">
            <v>GNT2</v>
          </cell>
        </row>
        <row r="333">
          <cell r="A333">
            <v>2016</v>
          </cell>
          <cell r="B333" t="str">
            <v>Q2</v>
          </cell>
          <cell r="C333" t="str">
            <v>KENYA POWER LIGHTING COMPANY (KPLC)</v>
          </cell>
          <cell r="D333" t="str">
            <v>Imports</v>
          </cell>
          <cell r="F333">
            <v>9981.25</v>
          </cell>
          <cell r="G333" t="str">
            <v>GNIM1</v>
          </cell>
        </row>
        <row r="334">
          <cell r="A334">
            <v>2016</v>
          </cell>
          <cell r="B334" t="str">
            <v>Q2</v>
          </cell>
          <cell r="C334" t="str">
            <v>RWANDA</v>
          </cell>
          <cell r="D334" t="str">
            <v>Imports</v>
          </cell>
          <cell r="F334">
            <v>971.31</v>
          </cell>
          <cell r="G334" t="str">
            <v>GNIM2</v>
          </cell>
        </row>
        <row r="335">
          <cell r="A335">
            <v>2016</v>
          </cell>
          <cell r="B335" t="str">
            <v>Q2</v>
          </cell>
          <cell r="C335" t="str">
            <v>ESKOM (U) LIMITED</v>
          </cell>
          <cell r="D335" t="str">
            <v>Large Hydro</v>
          </cell>
          <cell r="F335">
            <v>362969</v>
          </cell>
          <cell r="G335" t="str">
            <v>GNL1</v>
          </cell>
        </row>
        <row r="336">
          <cell r="A336">
            <v>2016</v>
          </cell>
          <cell r="B336" t="str">
            <v>Q2</v>
          </cell>
          <cell r="C336" t="str">
            <v>BUJAGALI ELECTRICITY LIMITED</v>
          </cell>
          <cell r="D336" t="str">
            <v>Large Hydro</v>
          </cell>
          <cell r="F336">
            <v>381388.79999999999</v>
          </cell>
          <cell r="G336" t="str">
            <v>GNL2</v>
          </cell>
        </row>
        <row r="337">
          <cell r="A337">
            <v>2016</v>
          </cell>
          <cell r="B337" t="str">
            <v>Q2</v>
          </cell>
          <cell r="C337" t="str">
            <v>KILEMBE MINES LIMITED (KLM)</v>
          </cell>
          <cell r="D337" t="str">
            <v>Small Hydro</v>
          </cell>
          <cell r="F337">
            <v>6363.6900000000005</v>
          </cell>
          <cell r="G337" t="str">
            <v>GNE2</v>
          </cell>
        </row>
        <row r="338">
          <cell r="A338">
            <v>2016</v>
          </cell>
          <cell r="B338" t="str">
            <v>Q1</v>
          </cell>
          <cell r="C338" t="str">
            <v>KASESE COBALT COMPANY LIMITED</v>
          </cell>
          <cell r="D338" t="str">
            <v>Small Hydro</v>
          </cell>
          <cell r="F338">
            <v>10984</v>
          </cell>
          <cell r="G338" t="str">
            <v>GNE1</v>
          </cell>
        </row>
        <row r="339">
          <cell r="A339">
            <v>2016</v>
          </cell>
          <cell r="B339" t="str">
            <v>Q1</v>
          </cell>
          <cell r="C339" t="str">
            <v>MAJI-POWER BUGOYE-LIMITED</v>
          </cell>
          <cell r="D339" t="str">
            <v>Small Hydro</v>
          </cell>
          <cell r="F339">
            <v>11210</v>
          </cell>
          <cell r="G339" t="str">
            <v>GNE3</v>
          </cell>
        </row>
        <row r="340">
          <cell r="A340">
            <v>2016</v>
          </cell>
          <cell r="B340" t="str">
            <v>Q1</v>
          </cell>
          <cell r="C340" t="str">
            <v>KINYARA SUGAR WORKS</v>
          </cell>
          <cell r="D340" t="str">
            <v>Bagasse</v>
          </cell>
          <cell r="F340">
            <v>2195</v>
          </cell>
          <cell r="G340" t="str">
            <v>GNC2</v>
          </cell>
        </row>
        <row r="341">
          <cell r="A341">
            <v>2016</v>
          </cell>
          <cell r="B341" t="str">
            <v>Q1</v>
          </cell>
          <cell r="C341" t="str">
            <v>KABALEGA HYDROMAX</v>
          </cell>
          <cell r="D341" t="str">
            <v>Small Hydro</v>
          </cell>
          <cell r="F341">
            <v>7360.6610000000001</v>
          </cell>
          <cell r="G341" t="str">
            <v>GNE4</v>
          </cell>
        </row>
        <row r="342">
          <cell r="A342">
            <v>2016</v>
          </cell>
          <cell r="B342" t="str">
            <v>Q1</v>
          </cell>
          <cell r="C342" t="str">
            <v>AEMS-MPANGA</v>
          </cell>
          <cell r="D342" t="str">
            <v>Small Hydro</v>
          </cell>
          <cell r="F342">
            <v>24960</v>
          </cell>
          <cell r="G342" t="str">
            <v>GNE5</v>
          </cell>
        </row>
        <row r="343">
          <cell r="A343">
            <v>2016</v>
          </cell>
          <cell r="B343" t="str">
            <v>Q1</v>
          </cell>
          <cell r="C343" t="str">
            <v>ECOPOWER-ISHASHA</v>
          </cell>
          <cell r="D343" t="str">
            <v>Small Hydro</v>
          </cell>
          <cell r="F343">
            <v>7013</v>
          </cell>
          <cell r="G343" t="str">
            <v>GNE6</v>
          </cell>
        </row>
        <row r="344">
          <cell r="A344">
            <v>2016</v>
          </cell>
          <cell r="B344" t="str">
            <v>Q1</v>
          </cell>
          <cell r="C344" t="str">
            <v>KAKIRA SUGAR WORKS</v>
          </cell>
          <cell r="D344" t="str">
            <v>Bagasse</v>
          </cell>
          <cell r="F344">
            <v>43786</v>
          </cell>
          <cell r="G344" t="str">
            <v>GNC1</v>
          </cell>
        </row>
        <row r="345">
          <cell r="A345">
            <v>2016</v>
          </cell>
          <cell r="B345" t="str">
            <v>Q1</v>
          </cell>
          <cell r="C345" t="str">
            <v>SAIL KALIRO</v>
          </cell>
          <cell r="D345" t="str">
            <v>Bagasse</v>
          </cell>
          <cell r="F345">
            <v>6281.9</v>
          </cell>
          <cell r="G345" t="str">
            <v>GNC3</v>
          </cell>
        </row>
        <row r="346">
          <cell r="A346">
            <v>2016</v>
          </cell>
          <cell r="B346" t="str">
            <v>Q1</v>
          </cell>
          <cell r="C346" t="str">
            <v>JACOBSEN (U) LIMITED</v>
          </cell>
          <cell r="D346" t="str">
            <v>Thermal</v>
          </cell>
          <cell r="F346">
            <v>0</v>
          </cell>
          <cell r="G346" t="str">
            <v>GNT1</v>
          </cell>
        </row>
        <row r="347">
          <cell r="A347">
            <v>2016</v>
          </cell>
          <cell r="B347" t="str">
            <v>Q1</v>
          </cell>
          <cell r="C347" t="str">
            <v>ELECTROMAXX (U) LIMITED</v>
          </cell>
          <cell r="D347" t="str">
            <v>Thermal</v>
          </cell>
          <cell r="F347">
            <v>15341</v>
          </cell>
          <cell r="G347" t="str">
            <v>GNT2</v>
          </cell>
        </row>
        <row r="348">
          <cell r="A348">
            <v>2016</v>
          </cell>
          <cell r="B348" t="str">
            <v>Q1</v>
          </cell>
          <cell r="C348" t="str">
            <v>KENYA POWER LIGHTING COMPANY (KPLC)</v>
          </cell>
          <cell r="D348" t="str">
            <v>Imports</v>
          </cell>
          <cell r="F348">
            <v>10446</v>
          </cell>
          <cell r="G348" t="str">
            <v>GNIM1</v>
          </cell>
        </row>
        <row r="349">
          <cell r="A349">
            <v>2016</v>
          </cell>
          <cell r="B349" t="str">
            <v>Q1</v>
          </cell>
          <cell r="C349" t="str">
            <v>RWANDA</v>
          </cell>
          <cell r="D349" t="str">
            <v>Imports</v>
          </cell>
          <cell r="F349">
            <v>932</v>
          </cell>
          <cell r="G349" t="str">
            <v>GNIM2</v>
          </cell>
        </row>
        <row r="350">
          <cell r="A350">
            <v>2016</v>
          </cell>
          <cell r="B350" t="str">
            <v>Q1</v>
          </cell>
          <cell r="C350" t="str">
            <v>ESKOM (U) LIMITED</v>
          </cell>
          <cell r="D350" t="str">
            <v>Large Hydro</v>
          </cell>
          <cell r="F350">
            <v>379741</v>
          </cell>
          <cell r="G350" t="str">
            <v>GNL1</v>
          </cell>
        </row>
        <row r="351">
          <cell r="A351">
            <v>2016</v>
          </cell>
          <cell r="B351" t="str">
            <v>Q1</v>
          </cell>
          <cell r="C351" t="str">
            <v>BUJAGALI ELECTRICITY LIMITED</v>
          </cell>
          <cell r="D351" t="str">
            <v>Large Hydro</v>
          </cell>
          <cell r="F351">
            <v>347282</v>
          </cell>
          <cell r="G351" t="str">
            <v>GNL2</v>
          </cell>
        </row>
        <row r="352">
          <cell r="A352">
            <v>2016</v>
          </cell>
          <cell r="B352" t="str">
            <v>Q1</v>
          </cell>
          <cell r="C352" t="str">
            <v>KILEMBE MINES LIMITED (KLM)</v>
          </cell>
          <cell r="D352" t="str">
            <v>Small Hydro</v>
          </cell>
          <cell r="F352">
            <v>6131</v>
          </cell>
          <cell r="G352" t="str">
            <v>GNE2</v>
          </cell>
        </row>
        <row r="353">
          <cell r="A353">
            <v>2015</v>
          </cell>
          <cell r="B353" t="str">
            <v>Q4</v>
          </cell>
          <cell r="C353" t="str">
            <v>KASESE COBALT COMPANY LIMITED</v>
          </cell>
          <cell r="D353" t="str">
            <v>Small Hydro</v>
          </cell>
          <cell r="F353">
            <v>18462.02</v>
          </cell>
          <cell r="G353" t="str">
            <v>GNE1</v>
          </cell>
        </row>
        <row r="354">
          <cell r="A354">
            <v>2015</v>
          </cell>
          <cell r="B354" t="str">
            <v>Q4</v>
          </cell>
          <cell r="C354" t="str">
            <v>MAJI-POWER BUGOYE-LIMITED</v>
          </cell>
          <cell r="D354" t="str">
            <v>Small Hydro</v>
          </cell>
          <cell r="F354">
            <v>25236.789999999997</v>
          </cell>
          <cell r="G354" t="str">
            <v>GNE3</v>
          </cell>
        </row>
        <row r="355">
          <cell r="A355">
            <v>2015</v>
          </cell>
          <cell r="B355" t="str">
            <v>Q4</v>
          </cell>
          <cell r="C355" t="str">
            <v>KINYARA SUGAR WORKS</v>
          </cell>
          <cell r="D355" t="str">
            <v>Bagasse</v>
          </cell>
          <cell r="F355">
            <v>1142.2</v>
          </cell>
          <cell r="G355" t="str">
            <v>GNC2</v>
          </cell>
        </row>
        <row r="356">
          <cell r="A356">
            <v>2015</v>
          </cell>
          <cell r="B356" t="str">
            <v>Q4</v>
          </cell>
          <cell r="C356" t="str">
            <v>KABALEGA HYDROMAX</v>
          </cell>
          <cell r="D356" t="str">
            <v>Small Hydro</v>
          </cell>
          <cell r="F356">
            <v>39973.370000000003</v>
          </cell>
          <cell r="G356" t="str">
            <v>GNE4</v>
          </cell>
        </row>
        <row r="357">
          <cell r="A357">
            <v>2015</v>
          </cell>
          <cell r="B357" t="str">
            <v>Q4</v>
          </cell>
          <cell r="C357" t="str">
            <v>AEMS-MPANGA</v>
          </cell>
          <cell r="D357" t="str">
            <v>Small Hydro</v>
          </cell>
          <cell r="F357">
            <v>9492.9169999999995</v>
          </cell>
          <cell r="G357" t="str">
            <v>GNE5</v>
          </cell>
        </row>
        <row r="358">
          <cell r="A358">
            <v>2015</v>
          </cell>
          <cell r="B358" t="str">
            <v>Q4</v>
          </cell>
          <cell r="C358" t="str">
            <v>ECOPOWER-ISHASHA</v>
          </cell>
          <cell r="D358" t="str">
            <v>Small Hydro</v>
          </cell>
          <cell r="F358">
            <v>7292.34</v>
          </cell>
          <cell r="G358" t="str">
            <v>GNE6</v>
          </cell>
        </row>
        <row r="359">
          <cell r="A359">
            <v>2015</v>
          </cell>
          <cell r="B359" t="str">
            <v>Q4</v>
          </cell>
          <cell r="C359" t="str">
            <v>KAKIRA SUGAR WORKS</v>
          </cell>
          <cell r="D359" t="str">
            <v>Bagasse</v>
          </cell>
          <cell r="F359">
            <v>26976.93</v>
          </cell>
          <cell r="G359" t="str">
            <v>GNC1</v>
          </cell>
        </row>
        <row r="360">
          <cell r="A360">
            <v>2015</v>
          </cell>
          <cell r="B360" t="str">
            <v>Q4</v>
          </cell>
          <cell r="C360" t="str">
            <v>SAIL KALIRO</v>
          </cell>
          <cell r="D360" t="str">
            <v>Bagasse</v>
          </cell>
          <cell r="F360">
            <v>1058.5</v>
          </cell>
          <cell r="G360" t="str">
            <v>GNC3</v>
          </cell>
        </row>
        <row r="361">
          <cell r="A361">
            <v>2015</v>
          </cell>
          <cell r="B361" t="str">
            <v>Q4</v>
          </cell>
          <cell r="C361" t="str">
            <v>JACOBSEN (U) LIMITED</v>
          </cell>
          <cell r="D361" t="str">
            <v>Thermal</v>
          </cell>
          <cell r="F361">
            <v>0</v>
          </cell>
          <cell r="G361" t="str">
            <v>GNT1</v>
          </cell>
        </row>
        <row r="362">
          <cell r="A362">
            <v>2015</v>
          </cell>
          <cell r="B362" t="str">
            <v>Q4</v>
          </cell>
          <cell r="C362" t="str">
            <v>ELECTROMAXX (U) LIMITED</v>
          </cell>
          <cell r="D362" t="str">
            <v>Thermal</v>
          </cell>
          <cell r="F362">
            <v>15478.02</v>
          </cell>
          <cell r="G362" t="str">
            <v>GNT2</v>
          </cell>
        </row>
        <row r="363">
          <cell r="A363">
            <v>2015</v>
          </cell>
          <cell r="B363" t="str">
            <v>Q4</v>
          </cell>
          <cell r="C363" t="str">
            <v>KENYA POWER LIGHTING COMPANY (KPLC)</v>
          </cell>
          <cell r="D363" t="str">
            <v>Imports</v>
          </cell>
          <cell r="F363">
            <v>10549.699999999999</v>
          </cell>
          <cell r="G363" t="str">
            <v>GNIM1</v>
          </cell>
        </row>
        <row r="364">
          <cell r="A364">
            <v>2015</v>
          </cell>
          <cell r="B364" t="str">
            <v>Q4</v>
          </cell>
          <cell r="C364" t="str">
            <v>RWANDA</v>
          </cell>
          <cell r="D364" t="str">
            <v>Imports</v>
          </cell>
          <cell r="F364">
            <v>966.06999999999994</v>
          </cell>
          <cell r="G364" t="str">
            <v>GNIM2</v>
          </cell>
        </row>
        <row r="365">
          <cell r="A365">
            <v>2015</v>
          </cell>
          <cell r="B365" t="str">
            <v>Q4</v>
          </cell>
          <cell r="C365" t="str">
            <v>ESKOM (U) LIMITED</v>
          </cell>
          <cell r="D365" t="str">
            <v>Large Hydro</v>
          </cell>
          <cell r="F365">
            <v>366469.29</v>
          </cell>
          <cell r="G365" t="str">
            <v>GNL1</v>
          </cell>
        </row>
        <row r="366">
          <cell r="A366">
            <v>2015</v>
          </cell>
          <cell r="B366" t="str">
            <v>Q4</v>
          </cell>
          <cell r="C366" t="str">
            <v>BUJAGALI ELECTRICITY LIMITED</v>
          </cell>
          <cell r="D366" t="str">
            <v>Large Hydro</v>
          </cell>
          <cell r="F366">
            <v>323628.36</v>
          </cell>
          <cell r="G366" t="str">
            <v>GNL2</v>
          </cell>
        </row>
        <row r="367">
          <cell r="A367">
            <v>2015</v>
          </cell>
          <cell r="B367" t="str">
            <v>Q4</v>
          </cell>
          <cell r="C367" t="str">
            <v>KILEMBE MINES LIMITED (KLM)</v>
          </cell>
          <cell r="D367" t="str">
            <v>Small Hydro</v>
          </cell>
          <cell r="F367">
            <v>6321.0800000000008</v>
          </cell>
          <cell r="G367" t="str">
            <v>GNE2</v>
          </cell>
        </row>
        <row r="368">
          <cell r="A368">
            <v>2015</v>
          </cell>
          <cell r="B368" t="str">
            <v>Q3</v>
          </cell>
          <cell r="C368" t="str">
            <v>KASESE COBALT COMPANY LIMITED</v>
          </cell>
          <cell r="D368" t="str">
            <v>Small Hydro</v>
          </cell>
          <cell r="F368">
            <v>15059.613290322581</v>
          </cell>
          <cell r="G368" t="str">
            <v>GNE1</v>
          </cell>
        </row>
        <row r="369">
          <cell r="A369">
            <v>2015</v>
          </cell>
          <cell r="B369" t="str">
            <v>Q3</v>
          </cell>
          <cell r="C369" t="str">
            <v>MAJI-POWER BUGOYE-LIMITED</v>
          </cell>
          <cell r="D369" t="str">
            <v>Small Hydro</v>
          </cell>
          <cell r="F369">
            <v>17031.051935483873</v>
          </cell>
          <cell r="G369" t="str">
            <v>GNE3</v>
          </cell>
        </row>
        <row r="370">
          <cell r="A370">
            <v>2015</v>
          </cell>
          <cell r="B370" t="str">
            <v>Q3</v>
          </cell>
          <cell r="C370" t="str">
            <v>KINYARA SUGAR WORKS</v>
          </cell>
          <cell r="D370" t="str">
            <v>Bagasse</v>
          </cell>
          <cell r="F370">
            <v>1785.8499354838711</v>
          </cell>
          <cell r="G370" t="str">
            <v>GNC2</v>
          </cell>
        </row>
        <row r="371">
          <cell r="A371">
            <v>2015</v>
          </cell>
          <cell r="B371" t="str">
            <v>Q3</v>
          </cell>
          <cell r="C371" t="str">
            <v>KABALEGA HYDROMAX</v>
          </cell>
          <cell r="D371" t="str">
            <v>Small Hydro</v>
          </cell>
          <cell r="F371">
            <v>9094.1801935483854</v>
          </cell>
          <cell r="G371" t="str">
            <v>GNE4</v>
          </cell>
        </row>
        <row r="372">
          <cell r="A372">
            <v>2015</v>
          </cell>
          <cell r="B372" t="str">
            <v>Q3</v>
          </cell>
          <cell r="C372" t="str">
            <v>AEMS-MPANGA</v>
          </cell>
          <cell r="D372" t="str">
            <v>Small Hydro</v>
          </cell>
          <cell r="F372">
            <v>13524.371290322581</v>
          </cell>
          <cell r="G372" t="str">
            <v>GNE5</v>
          </cell>
        </row>
        <row r="373">
          <cell r="A373">
            <v>2015</v>
          </cell>
          <cell r="B373" t="str">
            <v>Q3</v>
          </cell>
          <cell r="C373" t="str">
            <v>ECOPOWER-ISHASHA</v>
          </cell>
          <cell r="D373" t="str">
            <v>Small Hydro</v>
          </cell>
          <cell r="F373">
            <v>5577.1545161290323</v>
          </cell>
          <cell r="G373" t="str">
            <v>GNE6</v>
          </cell>
        </row>
        <row r="374">
          <cell r="A374">
            <v>2015</v>
          </cell>
          <cell r="B374" t="str">
            <v>Q3</v>
          </cell>
          <cell r="C374" t="str">
            <v>KAKIRA SUGAR WORKS</v>
          </cell>
          <cell r="D374" t="str">
            <v>Bagasse</v>
          </cell>
          <cell r="F374">
            <v>49482.002225806456</v>
          </cell>
          <cell r="G374" t="str">
            <v>GNC1</v>
          </cell>
        </row>
        <row r="375">
          <cell r="A375">
            <v>2015</v>
          </cell>
          <cell r="B375" t="str">
            <v>Q3</v>
          </cell>
          <cell r="C375" t="str">
            <v>JACOBSEN (U) LIMITED</v>
          </cell>
          <cell r="D375" t="str">
            <v>Thermal</v>
          </cell>
          <cell r="F375">
            <v>0</v>
          </cell>
          <cell r="G375" t="str">
            <v>GNT1</v>
          </cell>
        </row>
        <row r="376">
          <cell r="A376">
            <v>2015</v>
          </cell>
          <cell r="B376" t="str">
            <v>Q3</v>
          </cell>
          <cell r="C376" t="str">
            <v>ELECTROMAXX (U) LIMITED</v>
          </cell>
          <cell r="D376" t="str">
            <v>Thermal</v>
          </cell>
          <cell r="F376">
            <v>15215.408580645162</v>
          </cell>
          <cell r="G376" t="str">
            <v>GNT2</v>
          </cell>
        </row>
        <row r="377">
          <cell r="A377">
            <v>2015</v>
          </cell>
          <cell r="B377" t="str">
            <v>Q3</v>
          </cell>
          <cell r="C377" t="str">
            <v>KENYA POWER LIGHTING COMPANY (KPLC)</v>
          </cell>
          <cell r="D377" t="str">
            <v>Imports</v>
          </cell>
          <cell r="F377">
            <v>11411.2</v>
          </cell>
          <cell r="G377" t="str">
            <v>GNIM1</v>
          </cell>
        </row>
        <row r="378">
          <cell r="A378">
            <v>2015</v>
          </cell>
          <cell r="B378" t="str">
            <v>Q3</v>
          </cell>
          <cell r="C378" t="str">
            <v>RWANDA</v>
          </cell>
          <cell r="D378" t="str">
            <v>Imports</v>
          </cell>
          <cell r="F378">
            <v>908.90200000000004</v>
          </cell>
          <cell r="G378" t="str">
            <v>GNIM2</v>
          </cell>
        </row>
        <row r="379">
          <cell r="A379">
            <v>2015</v>
          </cell>
          <cell r="B379" t="str">
            <v>Q3</v>
          </cell>
          <cell r="C379" t="str">
            <v>ESKOM (U) LIMITED</v>
          </cell>
          <cell r="D379" t="str">
            <v>Large Hydro</v>
          </cell>
          <cell r="F379">
            <v>331886.90322580643</v>
          </cell>
          <cell r="G379" t="str">
            <v>GNL1</v>
          </cell>
        </row>
        <row r="380">
          <cell r="A380">
            <v>2015</v>
          </cell>
          <cell r="B380" t="str">
            <v>Q3</v>
          </cell>
          <cell r="C380" t="str">
            <v>BUJAGALI ELECTRICITY LIMITED</v>
          </cell>
          <cell r="D380" t="str">
            <v>Large Hydro</v>
          </cell>
          <cell r="F380">
            <v>372431.24593548384</v>
          </cell>
          <cell r="G380" t="str">
            <v>GNL2</v>
          </cell>
        </row>
        <row r="381">
          <cell r="A381">
            <v>2015</v>
          </cell>
          <cell r="B381" t="str">
            <v>Q3</v>
          </cell>
          <cell r="C381" t="str">
            <v>KILEMBE MINES LIMITED (KLM)</v>
          </cell>
          <cell r="D381" t="str">
            <v>Small Hydro</v>
          </cell>
          <cell r="F381">
            <v>6272.7868064516133</v>
          </cell>
          <cell r="G381" t="str">
            <v>GNE2</v>
          </cell>
        </row>
        <row r="382">
          <cell r="A382">
            <v>2015</v>
          </cell>
          <cell r="B382" t="str">
            <v>Q2</v>
          </cell>
          <cell r="C382" t="str">
            <v>KASESE COBALT COMPANY LIMITED</v>
          </cell>
          <cell r="D382" t="str">
            <v>Small Hydro</v>
          </cell>
          <cell r="F382">
            <v>18078.557903225803</v>
          </cell>
          <cell r="G382" t="str">
            <v>GNE1</v>
          </cell>
        </row>
        <row r="383">
          <cell r="A383">
            <v>2015</v>
          </cell>
          <cell r="B383" t="str">
            <v>Q2</v>
          </cell>
          <cell r="C383" t="str">
            <v>MAJI-POWER BUGOYE-LIMITED</v>
          </cell>
          <cell r="D383" t="str">
            <v>Small Hydro</v>
          </cell>
          <cell r="F383">
            <v>23771.085483870967</v>
          </cell>
          <cell r="G383" t="str">
            <v>GNE3</v>
          </cell>
        </row>
        <row r="384">
          <cell r="A384">
            <v>2015</v>
          </cell>
          <cell r="B384" t="str">
            <v>Q2</v>
          </cell>
          <cell r="C384" t="str">
            <v>KINYARA SUGAR WORKS</v>
          </cell>
          <cell r="D384" t="str">
            <v>Bagasse</v>
          </cell>
          <cell r="F384">
            <v>2942.3235483870967</v>
          </cell>
          <cell r="G384" t="str">
            <v>GNC2</v>
          </cell>
        </row>
        <row r="385">
          <cell r="A385">
            <v>2015</v>
          </cell>
          <cell r="B385" t="str">
            <v>Q2</v>
          </cell>
          <cell r="C385" t="str">
            <v>KABALEGA HYDROMAX</v>
          </cell>
          <cell r="D385" t="str">
            <v>Small Hydro</v>
          </cell>
          <cell r="F385">
            <v>7467.860483870968</v>
          </cell>
          <cell r="G385" t="str">
            <v>GNE4</v>
          </cell>
        </row>
        <row r="386">
          <cell r="A386">
            <v>2015</v>
          </cell>
          <cell r="B386" t="str">
            <v>Q2</v>
          </cell>
          <cell r="C386" t="str">
            <v>AEMS-MPANGA</v>
          </cell>
          <cell r="D386" t="str">
            <v>Small Hydro</v>
          </cell>
          <cell r="F386">
            <v>27775.113548387104</v>
          </cell>
          <cell r="G386" t="str">
            <v>GNE5</v>
          </cell>
        </row>
        <row r="387">
          <cell r="A387">
            <v>2015</v>
          </cell>
          <cell r="B387" t="str">
            <v>Q2</v>
          </cell>
          <cell r="C387" t="str">
            <v>ECOPOWER-ISHASHA</v>
          </cell>
          <cell r="D387" t="str">
            <v>Small Hydro</v>
          </cell>
          <cell r="F387">
            <v>6827.0058064516124</v>
          </cell>
          <cell r="G387" t="str">
            <v>GNE6</v>
          </cell>
        </row>
        <row r="388">
          <cell r="A388">
            <v>2015</v>
          </cell>
          <cell r="B388" t="str">
            <v>Q2</v>
          </cell>
          <cell r="C388" t="str">
            <v>KAKIRA SUGAR WORKS</v>
          </cell>
          <cell r="D388" t="str">
            <v>Bagasse</v>
          </cell>
          <cell r="F388">
            <v>24907.847161290323</v>
          </cell>
          <cell r="G388" t="str">
            <v>GNC1</v>
          </cell>
        </row>
        <row r="389">
          <cell r="A389">
            <v>2015</v>
          </cell>
          <cell r="B389" t="str">
            <v>Q2</v>
          </cell>
          <cell r="C389" t="str">
            <v>JACOBSEN (U) LIMITED</v>
          </cell>
          <cell r="D389" t="str">
            <v>Thermal</v>
          </cell>
          <cell r="F389">
            <v>0</v>
          </cell>
          <cell r="G389" t="str">
            <v>GNT1</v>
          </cell>
        </row>
        <row r="390">
          <cell r="A390">
            <v>2015</v>
          </cell>
          <cell r="B390" t="str">
            <v>Q2</v>
          </cell>
          <cell r="C390" t="str">
            <v>ELECTROMAXX (U) LIMITED</v>
          </cell>
          <cell r="D390" t="str">
            <v>Thermal</v>
          </cell>
          <cell r="F390">
            <v>15208.703387096775</v>
          </cell>
          <cell r="G390" t="str">
            <v>GNT2</v>
          </cell>
        </row>
        <row r="391">
          <cell r="A391">
            <v>2015</v>
          </cell>
          <cell r="B391" t="str">
            <v>Q2</v>
          </cell>
          <cell r="C391" t="str">
            <v>KENYA POWER LIGHTING COMPANY (KPLC)</v>
          </cell>
          <cell r="D391" t="str">
            <v>Imports</v>
          </cell>
          <cell r="F391">
            <v>11481.387096774193</v>
          </cell>
          <cell r="G391" t="str">
            <v>GNIM1</v>
          </cell>
        </row>
        <row r="392">
          <cell r="A392">
            <v>2015</v>
          </cell>
          <cell r="B392" t="str">
            <v>Q2</v>
          </cell>
          <cell r="C392" t="str">
            <v>RWANDA</v>
          </cell>
          <cell r="D392" t="str">
            <v>Imports</v>
          </cell>
          <cell r="F392">
            <v>985.5579677419355</v>
          </cell>
          <cell r="G392" t="str">
            <v>GNIM2</v>
          </cell>
        </row>
        <row r="393">
          <cell r="A393">
            <v>2015</v>
          </cell>
          <cell r="B393" t="str">
            <v>Q2</v>
          </cell>
          <cell r="C393" t="str">
            <v>ESKOM (U) LIMITED</v>
          </cell>
          <cell r="D393" t="str">
            <v>Large Hydro</v>
          </cell>
          <cell r="F393">
            <v>316582.85412903229</v>
          </cell>
          <cell r="G393" t="str">
            <v>GNL1</v>
          </cell>
        </row>
        <row r="394">
          <cell r="A394">
            <v>2015</v>
          </cell>
          <cell r="B394" t="str">
            <v>Q2</v>
          </cell>
          <cell r="C394" t="str">
            <v>BUJAGALI ELECTRICITY LIMITED</v>
          </cell>
          <cell r="D394" t="str">
            <v>Large Hydro</v>
          </cell>
          <cell r="F394">
            <v>359690.72722580645</v>
          </cell>
          <cell r="G394" t="str">
            <v>GNL2</v>
          </cell>
        </row>
        <row r="395">
          <cell r="A395">
            <v>2015</v>
          </cell>
          <cell r="B395" t="str">
            <v>Q2</v>
          </cell>
          <cell r="C395" t="str">
            <v>KILEMBE MINES LIMITED (KLM)</v>
          </cell>
          <cell r="D395" t="str">
            <v>Small Hydro</v>
          </cell>
          <cell r="F395">
            <v>6114.8578709677422</v>
          </cell>
          <cell r="G395" t="str">
            <v>GNE2</v>
          </cell>
        </row>
        <row r="396">
          <cell r="A396">
            <v>2015</v>
          </cell>
          <cell r="B396" t="str">
            <v>Q1</v>
          </cell>
          <cell r="C396" t="str">
            <v>KASESE COBALT COMPANY LIMITED</v>
          </cell>
          <cell r="D396" t="str">
            <v>Small Hydro</v>
          </cell>
          <cell r="F396">
            <v>10333.254000000001</v>
          </cell>
          <cell r="G396" t="str">
            <v>GNE1</v>
          </cell>
        </row>
        <row r="397">
          <cell r="A397">
            <v>2015</v>
          </cell>
          <cell r="B397" t="str">
            <v>Q1</v>
          </cell>
          <cell r="C397" t="str">
            <v>MAJI-POWER BUGOYE-LIMITED</v>
          </cell>
          <cell r="D397" t="str">
            <v>Small Hydro</v>
          </cell>
          <cell r="F397">
            <v>11277.560000000001</v>
          </cell>
          <cell r="G397" t="str">
            <v>GNE3</v>
          </cell>
        </row>
        <row r="398">
          <cell r="A398">
            <v>2015</v>
          </cell>
          <cell r="B398" t="str">
            <v>Q1</v>
          </cell>
          <cell r="C398" t="str">
            <v>KINYARA SUGAR WORKS</v>
          </cell>
          <cell r="D398" t="str">
            <v>Bagasse</v>
          </cell>
          <cell r="F398">
            <v>2784.3999999999996</v>
          </cell>
          <cell r="G398" t="str">
            <v>GNC2</v>
          </cell>
        </row>
        <row r="399">
          <cell r="A399">
            <v>2015</v>
          </cell>
          <cell r="B399" t="str">
            <v>Q1</v>
          </cell>
          <cell r="C399" t="str">
            <v>KABALEGA HYDROMAX</v>
          </cell>
          <cell r="D399" t="str">
            <v>Small Hydro</v>
          </cell>
          <cell r="F399">
            <v>5721.14</v>
          </cell>
          <cell r="G399" t="str">
            <v>GNE4</v>
          </cell>
        </row>
        <row r="400">
          <cell r="A400">
            <v>2015</v>
          </cell>
          <cell r="B400" t="str">
            <v>Q1</v>
          </cell>
          <cell r="C400" t="str">
            <v>AEMS-MPANGA</v>
          </cell>
          <cell r="D400" t="str">
            <v>Small Hydro</v>
          </cell>
          <cell r="F400">
            <v>5313.6</v>
          </cell>
          <cell r="G400" t="str">
            <v>GNE5</v>
          </cell>
        </row>
        <row r="401">
          <cell r="A401">
            <v>2015</v>
          </cell>
          <cell r="B401" t="str">
            <v>Q1</v>
          </cell>
          <cell r="C401" t="str">
            <v>ECOPOWER-ISHASHA</v>
          </cell>
          <cell r="D401" t="str">
            <v>Small Hydro</v>
          </cell>
          <cell r="F401">
            <v>5103.3500000000004</v>
          </cell>
          <cell r="G401" t="str">
            <v>GNE6</v>
          </cell>
        </row>
        <row r="402">
          <cell r="A402">
            <v>2015</v>
          </cell>
          <cell r="B402" t="str">
            <v>Q1</v>
          </cell>
          <cell r="C402" t="str">
            <v>KAKIRA SUGAR WORKS</v>
          </cell>
          <cell r="D402" t="str">
            <v>Bagasse</v>
          </cell>
          <cell r="F402">
            <v>62918.902000000002</v>
          </cell>
          <cell r="G402" t="str">
            <v>GNC1</v>
          </cell>
        </row>
        <row r="403">
          <cell r="A403">
            <v>2015</v>
          </cell>
          <cell r="B403" t="str">
            <v>Q1</v>
          </cell>
          <cell r="C403" t="str">
            <v>JACOBSEN (U) LIMITED</v>
          </cell>
          <cell r="D403" t="str">
            <v>Thermal</v>
          </cell>
          <cell r="F403">
            <v>12319.500000000002</v>
          </cell>
          <cell r="G403" t="str">
            <v>GNT1</v>
          </cell>
        </row>
        <row r="404">
          <cell r="A404">
            <v>2015</v>
          </cell>
          <cell r="B404" t="str">
            <v>Q1</v>
          </cell>
          <cell r="C404" t="str">
            <v>ELECTROMAXX (U) LIMITED</v>
          </cell>
          <cell r="D404" t="str">
            <v>Thermal</v>
          </cell>
          <cell r="F404">
            <v>15126.662000000002</v>
          </cell>
          <cell r="G404" t="str">
            <v>GNT2</v>
          </cell>
        </row>
        <row r="405">
          <cell r="A405">
            <v>2015</v>
          </cell>
          <cell r="B405" t="str">
            <v>Q1</v>
          </cell>
          <cell r="C405" t="str">
            <v>KENYA POWER LIGHTING COMPANY (KPLC)</v>
          </cell>
          <cell r="D405" t="str">
            <v>Imports</v>
          </cell>
          <cell r="F405">
            <v>11254.1</v>
          </cell>
          <cell r="G405" t="str">
            <v>GNIM1</v>
          </cell>
        </row>
        <row r="406">
          <cell r="A406">
            <v>2015</v>
          </cell>
          <cell r="B406" t="str">
            <v>Q1</v>
          </cell>
          <cell r="C406" t="str">
            <v>RWANDA</v>
          </cell>
          <cell r="D406" t="str">
            <v>Imports</v>
          </cell>
          <cell r="F406">
            <v>920.53700000000003</v>
          </cell>
          <cell r="G406" t="str">
            <v>GNIM2</v>
          </cell>
        </row>
        <row r="407">
          <cell r="A407">
            <v>2015</v>
          </cell>
          <cell r="B407" t="str">
            <v>Q1</v>
          </cell>
          <cell r="C407" t="str">
            <v>ESKOM (U) LIMITED</v>
          </cell>
          <cell r="D407" t="str">
            <v>Large Hydro</v>
          </cell>
          <cell r="F407">
            <v>315856.21500000003</v>
          </cell>
          <cell r="G407" t="str">
            <v>GNL1</v>
          </cell>
        </row>
        <row r="408">
          <cell r="A408">
            <v>2015</v>
          </cell>
          <cell r="B408" t="str">
            <v>Q1</v>
          </cell>
          <cell r="C408" t="str">
            <v>BUJAGALI ELECTRICITY LIMITED</v>
          </cell>
          <cell r="D408" t="str">
            <v>Large Hydro</v>
          </cell>
          <cell r="F408">
            <v>358848.27999999997</v>
          </cell>
          <cell r="G408" t="str">
            <v>GNL2</v>
          </cell>
        </row>
        <row r="409">
          <cell r="A409">
            <v>2015</v>
          </cell>
          <cell r="B409" t="str">
            <v>Q1</v>
          </cell>
          <cell r="C409" t="str">
            <v>KILEMBE MINES LIMITED (KLM)</v>
          </cell>
          <cell r="D409" t="str">
            <v>Small Hydro</v>
          </cell>
          <cell r="F409">
            <v>5772.7370000000001</v>
          </cell>
          <cell r="G409" t="str">
            <v>GNE2</v>
          </cell>
        </row>
        <row r="410">
          <cell r="A410">
            <v>2014</v>
          </cell>
          <cell r="B410" t="str">
            <v>Q4</v>
          </cell>
          <cell r="C410" t="str">
            <v>KASESE COBALT COMPANY LIMITED</v>
          </cell>
          <cell r="D410" t="str">
            <v>Small Hydro</v>
          </cell>
          <cell r="F410">
            <v>17799.916000000001</v>
          </cell>
          <cell r="G410" t="str">
            <v>GNE1</v>
          </cell>
        </row>
        <row r="411">
          <cell r="A411">
            <v>2014</v>
          </cell>
          <cell r="B411" t="str">
            <v>Q4</v>
          </cell>
          <cell r="C411" t="str">
            <v>MAJI-POWER BUGOYE-LIMITED</v>
          </cell>
          <cell r="D411" t="str">
            <v>Small Hydro</v>
          </cell>
          <cell r="F411">
            <v>24438.17</v>
          </cell>
          <cell r="G411" t="str">
            <v>GNE3</v>
          </cell>
        </row>
        <row r="412">
          <cell r="A412">
            <v>2014</v>
          </cell>
          <cell r="B412" t="str">
            <v>Q4</v>
          </cell>
          <cell r="C412" t="str">
            <v>KINYARA SUGAR WORKS</v>
          </cell>
          <cell r="D412" t="str">
            <v>Bagasse</v>
          </cell>
          <cell r="F412">
            <v>1795.9359999999999</v>
          </cell>
          <cell r="G412" t="str">
            <v>GNC2</v>
          </cell>
        </row>
        <row r="413">
          <cell r="A413">
            <v>2014</v>
          </cell>
          <cell r="B413" t="str">
            <v>Q4</v>
          </cell>
          <cell r="C413" t="str">
            <v>KABALEGA HYDROMAX</v>
          </cell>
          <cell r="D413" t="str">
            <v>Small Hydro</v>
          </cell>
          <cell r="F413">
            <v>10460.634</v>
          </cell>
          <cell r="G413" t="str">
            <v>GNE4</v>
          </cell>
        </row>
        <row r="414">
          <cell r="A414">
            <v>2014</v>
          </cell>
          <cell r="B414" t="str">
            <v>Q4</v>
          </cell>
          <cell r="C414" t="str">
            <v>AEMS-MPANGA</v>
          </cell>
          <cell r="D414" t="str">
            <v>Small Hydro</v>
          </cell>
          <cell r="F414">
            <v>36511.539999999994</v>
          </cell>
          <cell r="G414" t="str">
            <v>GNE5</v>
          </cell>
        </row>
        <row r="415">
          <cell r="A415">
            <v>2014</v>
          </cell>
          <cell r="B415" t="str">
            <v>Q4</v>
          </cell>
          <cell r="C415" t="str">
            <v>ECOPOWER-ISHASHA</v>
          </cell>
          <cell r="D415" t="str">
            <v>Small Hydro</v>
          </cell>
          <cell r="F415">
            <v>7541.7000000000007</v>
          </cell>
          <cell r="G415" t="str">
            <v>GNE6</v>
          </cell>
        </row>
        <row r="416">
          <cell r="A416">
            <v>2014</v>
          </cell>
          <cell r="B416" t="str">
            <v>Q4</v>
          </cell>
          <cell r="C416" t="str">
            <v>KAKIRA SUGAR WORKS</v>
          </cell>
          <cell r="D416" t="str">
            <v>Bagasse</v>
          </cell>
          <cell r="F416">
            <v>52968.670000000006</v>
          </cell>
          <cell r="G416" t="str">
            <v>GNC1</v>
          </cell>
        </row>
        <row r="417">
          <cell r="A417">
            <v>2014</v>
          </cell>
          <cell r="B417" t="str">
            <v>Q4</v>
          </cell>
          <cell r="C417" t="str">
            <v>JACOBSEN (U) LIMITED</v>
          </cell>
          <cell r="D417" t="str">
            <v>Thermal</v>
          </cell>
          <cell r="F417">
            <v>2315.4</v>
          </cell>
          <cell r="G417" t="str">
            <v>GNT1</v>
          </cell>
        </row>
        <row r="418">
          <cell r="A418">
            <v>2014</v>
          </cell>
          <cell r="B418" t="str">
            <v>Q4</v>
          </cell>
          <cell r="C418" t="str">
            <v>ELECTROMAXX (U) LIMITED</v>
          </cell>
          <cell r="D418" t="str">
            <v>Thermal</v>
          </cell>
          <cell r="F418">
            <v>15392.871000000001</v>
          </cell>
          <cell r="G418" t="str">
            <v>GNT2</v>
          </cell>
        </row>
        <row r="419">
          <cell r="A419">
            <v>2014</v>
          </cell>
          <cell r="B419" t="str">
            <v>Q4</v>
          </cell>
          <cell r="C419" t="str">
            <v>KENYA POWER LIGHTING COMPANY (KPLC)</v>
          </cell>
          <cell r="D419" t="str">
            <v>Imports</v>
          </cell>
          <cell r="F419">
            <v>9302.4</v>
          </cell>
          <cell r="G419" t="str">
            <v>GNIM1</v>
          </cell>
        </row>
        <row r="420">
          <cell r="A420">
            <v>2014</v>
          </cell>
          <cell r="B420" t="str">
            <v>Q4</v>
          </cell>
          <cell r="C420" t="str">
            <v>RWANDA</v>
          </cell>
          <cell r="D420" t="str">
            <v>Imports</v>
          </cell>
          <cell r="F420">
            <v>963.7170000000001</v>
          </cell>
          <cell r="G420" t="str">
            <v>GNIM2</v>
          </cell>
        </row>
        <row r="421">
          <cell r="A421">
            <v>2014</v>
          </cell>
          <cell r="B421" t="str">
            <v>Q4</v>
          </cell>
          <cell r="C421" t="str">
            <v>ESKOM (U) LIMITED</v>
          </cell>
          <cell r="D421" t="str">
            <v>Large Hydro</v>
          </cell>
          <cell r="F421">
            <v>288160</v>
          </cell>
          <cell r="G421" t="str">
            <v>GNL1</v>
          </cell>
        </row>
        <row r="422">
          <cell r="A422">
            <v>2014</v>
          </cell>
          <cell r="B422" t="str">
            <v>Q4</v>
          </cell>
          <cell r="C422" t="str">
            <v>BUJAGALI ELECTRICITY LIMITED</v>
          </cell>
          <cell r="D422" t="str">
            <v>Large Hydro</v>
          </cell>
          <cell r="F422">
            <v>330236.86719999998</v>
          </cell>
          <cell r="G422" t="str">
            <v>GNL2</v>
          </cell>
        </row>
        <row r="423">
          <cell r="A423">
            <v>2014</v>
          </cell>
          <cell r="B423" t="str">
            <v>Q4</v>
          </cell>
          <cell r="C423" t="str">
            <v>KILEMBE MINES LIMITED (KLM)</v>
          </cell>
          <cell r="D423" t="str">
            <v>Small Hydro</v>
          </cell>
          <cell r="F423">
            <v>6683.866</v>
          </cell>
          <cell r="G423" t="str">
            <v>GNE2</v>
          </cell>
        </row>
        <row r="424">
          <cell r="A424">
            <v>2014</v>
          </cell>
          <cell r="B424" t="str">
            <v>Q3</v>
          </cell>
          <cell r="C424" t="str">
            <v>KASESE COBALT COMPANY LIMITED</v>
          </cell>
          <cell r="D424" t="str">
            <v>Small Hydro</v>
          </cell>
          <cell r="F424">
            <v>17741.914000000001</v>
          </cell>
          <cell r="G424" t="str">
            <v>GNE1</v>
          </cell>
        </row>
        <row r="425">
          <cell r="A425">
            <v>2014</v>
          </cell>
          <cell r="B425" t="str">
            <v>Q3</v>
          </cell>
          <cell r="C425" t="str">
            <v>MAJI-POWER BUGOYE-LIMITED</v>
          </cell>
          <cell r="D425" t="str">
            <v>Small Hydro</v>
          </cell>
          <cell r="F425">
            <v>23861.33</v>
          </cell>
          <cell r="G425" t="str">
            <v>GNE3</v>
          </cell>
        </row>
        <row r="426">
          <cell r="A426">
            <v>2014</v>
          </cell>
          <cell r="B426" t="str">
            <v>Q3</v>
          </cell>
          <cell r="C426" t="str">
            <v>KINYARA SUGAR WORKS</v>
          </cell>
          <cell r="D426" t="str">
            <v>Bagasse</v>
          </cell>
          <cell r="F426">
            <v>3310.518</v>
          </cell>
          <cell r="G426" t="str">
            <v>GNC2</v>
          </cell>
        </row>
        <row r="427">
          <cell r="A427">
            <v>2014</v>
          </cell>
          <cell r="B427" t="str">
            <v>Q3</v>
          </cell>
          <cell r="C427" t="str">
            <v>KABALEGA HYDROMAX</v>
          </cell>
          <cell r="D427" t="str">
            <v>Small Hydro</v>
          </cell>
          <cell r="F427">
            <v>7177.7730000000001</v>
          </cell>
          <cell r="G427" t="str">
            <v>GNE4</v>
          </cell>
        </row>
        <row r="428">
          <cell r="A428">
            <v>2014</v>
          </cell>
          <cell r="B428" t="str">
            <v>Q3</v>
          </cell>
          <cell r="C428" t="str">
            <v>AEMS-MPANGA</v>
          </cell>
          <cell r="D428" t="str">
            <v>Small Hydro</v>
          </cell>
          <cell r="F428">
            <v>19927.500000000004</v>
          </cell>
          <cell r="G428" t="str">
            <v>GNE5</v>
          </cell>
        </row>
        <row r="429">
          <cell r="A429">
            <v>2014</v>
          </cell>
          <cell r="B429" t="str">
            <v>Q3</v>
          </cell>
          <cell r="C429" t="str">
            <v>ECOPOWER-ISHASHA</v>
          </cell>
          <cell r="D429" t="str">
            <v>Small Hydro</v>
          </cell>
          <cell r="F429">
            <v>5132.58</v>
          </cell>
          <cell r="G429" t="str">
            <v>GNE6</v>
          </cell>
        </row>
        <row r="430">
          <cell r="A430">
            <v>2014</v>
          </cell>
          <cell r="B430" t="str">
            <v>Q3</v>
          </cell>
          <cell r="C430" t="str">
            <v>KAKIRA SUGAR WORKS</v>
          </cell>
          <cell r="D430" t="str">
            <v>Bagasse</v>
          </cell>
          <cell r="F430">
            <v>62683.794999999998</v>
          </cell>
          <cell r="G430" t="str">
            <v>GNC1</v>
          </cell>
        </row>
        <row r="431">
          <cell r="A431">
            <v>2014</v>
          </cell>
          <cell r="B431" t="str">
            <v>Q3</v>
          </cell>
          <cell r="C431" t="str">
            <v>JACOBSEN (U) LIMITED</v>
          </cell>
          <cell r="D431" t="str">
            <v>Thermal</v>
          </cell>
          <cell r="F431">
            <v>62683.794999999998</v>
          </cell>
          <cell r="G431" t="str">
            <v>GNT1</v>
          </cell>
        </row>
        <row r="432">
          <cell r="A432">
            <v>2014</v>
          </cell>
          <cell r="B432" t="str">
            <v>Q3</v>
          </cell>
          <cell r="C432" t="str">
            <v>ELECTROMAXX (U) LIMITED</v>
          </cell>
          <cell r="D432" t="str">
            <v>Thermal</v>
          </cell>
          <cell r="F432">
            <v>15412.509</v>
          </cell>
          <cell r="G432" t="str">
            <v>GNT2</v>
          </cell>
        </row>
        <row r="433">
          <cell r="A433">
            <v>2014</v>
          </cell>
          <cell r="B433" t="str">
            <v>Q3</v>
          </cell>
          <cell r="C433" t="str">
            <v>KENYA POWER LIGHTING COMPANY (KPLC)</v>
          </cell>
          <cell r="D433" t="str">
            <v>Imports</v>
          </cell>
          <cell r="F433">
            <v>6356.8</v>
          </cell>
          <cell r="G433" t="str">
            <v>GNIM1</v>
          </cell>
        </row>
        <row r="434">
          <cell r="A434">
            <v>2014</v>
          </cell>
          <cell r="B434" t="str">
            <v>Q3</v>
          </cell>
          <cell r="C434" t="str">
            <v>RWANDA</v>
          </cell>
          <cell r="D434" t="str">
            <v>Imports</v>
          </cell>
          <cell r="F434">
            <v>896.10599999999988</v>
          </cell>
          <cell r="G434" t="str">
            <v>GNIM2</v>
          </cell>
        </row>
        <row r="435">
          <cell r="A435">
            <v>2014</v>
          </cell>
          <cell r="B435" t="str">
            <v>Q3</v>
          </cell>
          <cell r="C435" t="str">
            <v>ESKOM (U) LIMITED</v>
          </cell>
          <cell r="D435" t="str">
            <v>Large Hydro</v>
          </cell>
          <cell r="F435">
            <v>296321.97000000003</v>
          </cell>
          <cell r="G435" t="str">
            <v>GNL1</v>
          </cell>
        </row>
        <row r="436">
          <cell r="A436">
            <v>2014</v>
          </cell>
          <cell r="B436" t="str">
            <v>Q3</v>
          </cell>
          <cell r="C436" t="str">
            <v>BUJAGALI ELECTRICITY LIMITED</v>
          </cell>
          <cell r="D436" t="str">
            <v>Large Hydro</v>
          </cell>
          <cell r="F436">
            <v>342570.36800000002</v>
          </cell>
          <cell r="G436" t="str">
            <v>GNL2</v>
          </cell>
        </row>
        <row r="437">
          <cell r="A437">
            <v>2014</v>
          </cell>
          <cell r="B437" t="str">
            <v>Q3</v>
          </cell>
          <cell r="C437" t="str">
            <v>KILEMBE MINES LIMITED (KLM)</v>
          </cell>
          <cell r="D437" t="str">
            <v>Small Hydro</v>
          </cell>
          <cell r="F437">
            <v>6531.576</v>
          </cell>
          <cell r="G437" t="str">
            <v>GNE2</v>
          </cell>
        </row>
        <row r="438">
          <cell r="A438">
            <v>2014</v>
          </cell>
          <cell r="B438" t="str">
            <v>Q2</v>
          </cell>
          <cell r="C438" t="str">
            <v>KASESE COBALT COMPANY LIMITED</v>
          </cell>
          <cell r="D438" t="str">
            <v>Small Hydro</v>
          </cell>
          <cell r="F438">
            <v>18124.962000000007</v>
          </cell>
          <cell r="G438" t="str">
            <v>GNE1</v>
          </cell>
        </row>
        <row r="439">
          <cell r="A439">
            <v>2014</v>
          </cell>
          <cell r="B439" t="str">
            <v>Q2</v>
          </cell>
          <cell r="C439" t="str">
            <v>MAJI-POWER BUGOYE-LIMITED</v>
          </cell>
          <cell r="D439" t="str">
            <v>Small Hydro</v>
          </cell>
          <cell r="F439">
            <v>25722.799999999999</v>
          </cell>
          <cell r="G439" t="str">
            <v>GNE3</v>
          </cell>
        </row>
        <row r="440">
          <cell r="A440">
            <v>2014</v>
          </cell>
          <cell r="B440" t="str">
            <v>Q2</v>
          </cell>
          <cell r="C440" t="str">
            <v>KINYARA SUGAR WORKS</v>
          </cell>
          <cell r="D440" t="str">
            <v>Bagasse</v>
          </cell>
          <cell r="F440">
            <v>2529.1208999999999</v>
          </cell>
          <cell r="G440" t="str">
            <v>GNC2</v>
          </cell>
        </row>
        <row r="441">
          <cell r="A441">
            <v>2014</v>
          </cell>
          <cell r="B441" t="str">
            <v>Q2</v>
          </cell>
          <cell r="C441" t="str">
            <v>KABALEGA HYDROMAX</v>
          </cell>
          <cell r="D441" t="str">
            <v>Small Hydro</v>
          </cell>
          <cell r="F441">
            <v>5665.6190000000006</v>
          </cell>
          <cell r="G441" t="str">
            <v>GNE4</v>
          </cell>
        </row>
        <row r="442">
          <cell r="A442">
            <v>2014</v>
          </cell>
          <cell r="B442" t="str">
            <v>Q2</v>
          </cell>
          <cell r="C442" t="str">
            <v>AEMS-MPANGA</v>
          </cell>
          <cell r="D442" t="str">
            <v>Small Hydro</v>
          </cell>
          <cell r="F442">
            <v>21098.489999999983</v>
          </cell>
          <cell r="G442" t="str">
            <v>GNE5</v>
          </cell>
        </row>
        <row r="443">
          <cell r="A443">
            <v>2014</v>
          </cell>
          <cell r="B443" t="str">
            <v>Q2</v>
          </cell>
          <cell r="C443" t="str">
            <v>ECOPOWER-ISHASHA</v>
          </cell>
          <cell r="D443" t="str">
            <v>Small Hydro</v>
          </cell>
          <cell r="F443">
            <v>5389.2500000000009</v>
          </cell>
          <cell r="G443" t="str">
            <v>GNE6</v>
          </cell>
        </row>
        <row r="444">
          <cell r="A444">
            <v>2014</v>
          </cell>
          <cell r="B444" t="str">
            <v>Q2</v>
          </cell>
          <cell r="C444" t="str">
            <v>KAKIRA SUGAR WORKS</v>
          </cell>
          <cell r="D444" t="str">
            <v>Bagasse</v>
          </cell>
          <cell r="F444">
            <v>30837.800461736046</v>
          </cell>
          <cell r="G444" t="str">
            <v>GNC1</v>
          </cell>
        </row>
        <row r="445">
          <cell r="A445">
            <v>2014</v>
          </cell>
          <cell r="B445" t="str">
            <v>Q2</v>
          </cell>
          <cell r="C445" t="str">
            <v>JACOBSEN (U) LIMITED</v>
          </cell>
          <cell r="D445" t="str">
            <v>Thermal</v>
          </cell>
          <cell r="F445">
            <v>13960.2</v>
          </cell>
          <cell r="G445" t="str">
            <v>GNT1</v>
          </cell>
        </row>
        <row r="446">
          <cell r="A446">
            <v>2014</v>
          </cell>
          <cell r="B446" t="str">
            <v>Q2</v>
          </cell>
          <cell r="C446" t="str">
            <v>ELECTROMAXX (U) LIMITED</v>
          </cell>
          <cell r="D446" t="str">
            <v>Thermal</v>
          </cell>
          <cell r="F446">
            <v>15205.618</v>
          </cell>
          <cell r="G446" t="str">
            <v>GNT2</v>
          </cell>
        </row>
        <row r="447">
          <cell r="A447">
            <v>2014</v>
          </cell>
          <cell r="B447" t="str">
            <v>Q2</v>
          </cell>
          <cell r="C447" t="str">
            <v>KENYA POWER LIGHTING COMPANY (KPLC)</v>
          </cell>
          <cell r="D447" t="str">
            <v>Imports</v>
          </cell>
          <cell r="F447">
            <v>5174</v>
          </cell>
          <cell r="G447" t="str">
            <v>GNIM1</v>
          </cell>
        </row>
        <row r="448">
          <cell r="A448">
            <v>2014</v>
          </cell>
          <cell r="B448" t="str">
            <v>Q2</v>
          </cell>
          <cell r="C448" t="str">
            <v>RWANDA</v>
          </cell>
          <cell r="D448" t="str">
            <v>Imports</v>
          </cell>
          <cell r="F448">
            <v>944.80600000000004</v>
          </cell>
          <cell r="G448" t="str">
            <v>GNIM2</v>
          </cell>
        </row>
        <row r="449">
          <cell r="A449">
            <v>2014</v>
          </cell>
          <cell r="B449" t="str">
            <v>Q2</v>
          </cell>
          <cell r="C449" t="str">
            <v>ESKOM (U) LIMITED</v>
          </cell>
          <cell r="D449" t="str">
            <v>Large Hydro</v>
          </cell>
          <cell r="F449">
            <v>306802.22000000003</v>
          </cell>
          <cell r="G449" t="str">
            <v>GNL1</v>
          </cell>
        </row>
        <row r="450">
          <cell r="A450">
            <v>2014</v>
          </cell>
          <cell r="B450" t="str">
            <v>Q2</v>
          </cell>
          <cell r="C450" t="str">
            <v>BUJAGALI ELECTRICITY LIMITED</v>
          </cell>
          <cell r="D450" t="str">
            <v>Large Hydro</v>
          </cell>
          <cell r="F450">
            <v>348520.86399999994</v>
          </cell>
          <cell r="G450" t="str">
            <v>GNL2</v>
          </cell>
        </row>
        <row r="451">
          <cell r="A451">
            <v>2014</v>
          </cell>
          <cell r="B451" t="str">
            <v>Q2</v>
          </cell>
          <cell r="C451" t="str">
            <v>KILEMBE MINES LIMITED (KLM)</v>
          </cell>
          <cell r="D451" t="str">
            <v>Small Hydro</v>
          </cell>
          <cell r="F451">
            <v>6193.7209999999995</v>
          </cell>
          <cell r="G451" t="str">
            <v>GNE2</v>
          </cell>
        </row>
        <row r="452">
          <cell r="A452">
            <v>2014</v>
          </cell>
          <cell r="B452" t="str">
            <v>Q1</v>
          </cell>
          <cell r="C452" t="str">
            <v>KASESE COBALT COMPANY LIMITED</v>
          </cell>
          <cell r="D452" t="str">
            <v>Small Hydro</v>
          </cell>
          <cell r="F452">
            <v>10974.743</v>
          </cell>
          <cell r="G452" t="str">
            <v>GNE1</v>
          </cell>
        </row>
        <row r="453">
          <cell r="A453">
            <v>2014</v>
          </cell>
          <cell r="B453" t="str">
            <v>Q1</v>
          </cell>
          <cell r="C453" t="str">
            <v>MAJI-POWER BUGOYE-LIMITED</v>
          </cell>
          <cell r="D453" t="str">
            <v>Small Hydro</v>
          </cell>
          <cell r="F453">
            <v>13054.089999999998</v>
          </cell>
          <cell r="G453" t="str">
            <v>GNE3</v>
          </cell>
        </row>
        <row r="454">
          <cell r="A454">
            <v>2014</v>
          </cell>
          <cell r="B454" t="str">
            <v>Q1</v>
          </cell>
          <cell r="C454" t="str">
            <v>KINYARA SUGAR WORKS</v>
          </cell>
          <cell r="D454" t="str">
            <v>Bagasse</v>
          </cell>
          <cell r="F454">
            <v>2696.4700000000003</v>
          </cell>
          <cell r="G454" t="str">
            <v>GNC2</v>
          </cell>
        </row>
        <row r="455">
          <cell r="A455">
            <v>2014</v>
          </cell>
          <cell r="B455" t="str">
            <v>Q1</v>
          </cell>
          <cell r="C455" t="str">
            <v>KABALEGA HYDROMAX</v>
          </cell>
          <cell r="D455" t="str">
            <v>Small Hydro</v>
          </cell>
          <cell r="F455">
            <v>4169.3869999999997</v>
          </cell>
          <cell r="G455" t="str">
            <v>GNE4</v>
          </cell>
        </row>
        <row r="456">
          <cell r="A456">
            <v>2014</v>
          </cell>
          <cell r="B456" t="str">
            <v>Q1</v>
          </cell>
          <cell r="C456" t="str">
            <v>AEMS-MPANGA</v>
          </cell>
          <cell r="D456" t="str">
            <v>Small Hydro</v>
          </cell>
          <cell r="F456">
            <v>7246.39</v>
          </cell>
          <cell r="G456" t="str">
            <v>GNE5</v>
          </cell>
        </row>
        <row r="457">
          <cell r="A457">
            <v>2014</v>
          </cell>
          <cell r="B457" t="str">
            <v>Q1</v>
          </cell>
          <cell r="C457" t="str">
            <v>ECOPOWER-ISHASHA</v>
          </cell>
          <cell r="D457" t="str">
            <v>Small Hydro</v>
          </cell>
          <cell r="F457">
            <v>4720.2700000000004</v>
          </cell>
          <cell r="G457" t="str">
            <v>GNE6</v>
          </cell>
        </row>
        <row r="458">
          <cell r="A458">
            <v>2014</v>
          </cell>
          <cell r="B458" t="str">
            <v>Q1</v>
          </cell>
          <cell r="C458" t="str">
            <v>KAKIRA SUGAR WORKS</v>
          </cell>
          <cell r="D458" t="str">
            <v>Bagasse</v>
          </cell>
          <cell r="F458">
            <v>56731.672000000006</v>
          </cell>
          <cell r="G458" t="str">
            <v>GNC1</v>
          </cell>
        </row>
        <row r="459">
          <cell r="A459">
            <v>2014</v>
          </cell>
          <cell r="B459" t="str">
            <v>Q1</v>
          </cell>
          <cell r="C459" t="str">
            <v>JACOBSEN (U) LIMITED</v>
          </cell>
          <cell r="D459" t="str">
            <v>Thermal</v>
          </cell>
          <cell r="F459">
            <v>6545.4000000000005</v>
          </cell>
          <cell r="G459" t="str">
            <v>GNT1</v>
          </cell>
        </row>
        <row r="460">
          <cell r="A460">
            <v>2014</v>
          </cell>
          <cell r="B460" t="str">
            <v>Q1</v>
          </cell>
          <cell r="C460" t="str">
            <v>ELECTROMAXX (U) LIMITED</v>
          </cell>
          <cell r="D460" t="str">
            <v>Thermal</v>
          </cell>
          <cell r="F460">
            <v>6417.1189999999997</v>
          </cell>
          <cell r="G460" t="str">
            <v>GNT2</v>
          </cell>
        </row>
        <row r="461">
          <cell r="A461">
            <v>2014</v>
          </cell>
          <cell r="B461" t="str">
            <v>Q1</v>
          </cell>
          <cell r="C461" t="str">
            <v>KENYA POWER LIGHTING COMPANY (KPLC)</v>
          </cell>
          <cell r="D461" t="str">
            <v>Imports</v>
          </cell>
          <cell r="F461">
            <v>8179.15</v>
          </cell>
          <cell r="G461" t="str">
            <v>GNIM1</v>
          </cell>
        </row>
        <row r="462">
          <cell r="A462">
            <v>2014</v>
          </cell>
          <cell r="B462" t="str">
            <v>Q1</v>
          </cell>
          <cell r="C462" t="str">
            <v>RWANDA</v>
          </cell>
          <cell r="D462" t="str">
            <v>Imports</v>
          </cell>
          <cell r="F462">
            <v>879.01099999999997</v>
          </cell>
          <cell r="G462" t="str">
            <v>GNIM2</v>
          </cell>
        </row>
        <row r="463">
          <cell r="A463">
            <v>2014</v>
          </cell>
          <cell r="B463" t="str">
            <v>Q1</v>
          </cell>
          <cell r="C463" t="str">
            <v>ESKOM (U) LIMITED</v>
          </cell>
          <cell r="D463" t="str">
            <v>Large Hydro</v>
          </cell>
          <cell r="F463">
            <v>304252.64699999994</v>
          </cell>
          <cell r="G463" t="str">
            <v>GNL1</v>
          </cell>
        </row>
        <row r="464">
          <cell r="A464">
            <v>2014</v>
          </cell>
          <cell r="B464" t="str">
            <v>Q1</v>
          </cell>
          <cell r="C464" t="str">
            <v>BUJAGALI ELECTRICITY LIMITED</v>
          </cell>
          <cell r="D464" t="str">
            <v>Large Hydro</v>
          </cell>
          <cell r="F464">
            <v>344421.43999999994</v>
          </cell>
          <cell r="G464" t="str">
            <v>GNL2</v>
          </cell>
        </row>
        <row r="465">
          <cell r="A465">
            <v>2014</v>
          </cell>
          <cell r="B465" t="str">
            <v>Q1</v>
          </cell>
          <cell r="C465" t="str">
            <v>KILEMBE MINES LIMITED (KLM)</v>
          </cell>
          <cell r="D465" t="str">
            <v>Small Hydro</v>
          </cell>
          <cell r="F465">
            <v>3780.2910000000002</v>
          </cell>
          <cell r="G465" t="str">
            <v>GNE2</v>
          </cell>
        </row>
        <row r="466">
          <cell r="A466">
            <v>2013</v>
          </cell>
          <cell r="B466" t="str">
            <v>Q4</v>
          </cell>
          <cell r="C466" t="str">
            <v>KASESE COBALT COMPANY LIMITED</v>
          </cell>
          <cell r="D466" t="str">
            <v>Small Hydro</v>
          </cell>
          <cell r="F466">
            <v>12425.137000000001</v>
          </cell>
          <cell r="G466" t="str">
            <v>GNE1</v>
          </cell>
        </row>
        <row r="467">
          <cell r="A467">
            <v>2013</v>
          </cell>
          <cell r="B467" t="str">
            <v>Q4</v>
          </cell>
          <cell r="C467" t="str">
            <v>MAJI-POWER BUGOYE-LIMITED</v>
          </cell>
          <cell r="D467" t="str">
            <v>Small Hydro</v>
          </cell>
          <cell r="F467">
            <v>18991.21</v>
          </cell>
          <cell r="G467" t="str">
            <v>GNE3</v>
          </cell>
        </row>
        <row r="468">
          <cell r="A468">
            <v>2013</v>
          </cell>
          <cell r="B468" t="str">
            <v>Q4</v>
          </cell>
          <cell r="C468" t="str">
            <v>KINYARA SUGAR WORKS</v>
          </cell>
          <cell r="D468" t="str">
            <v>Bagasse</v>
          </cell>
          <cell r="F468">
            <v>651.41999999999996</v>
          </cell>
          <cell r="G468" t="str">
            <v>GNC2</v>
          </cell>
        </row>
        <row r="469">
          <cell r="A469">
            <v>2013</v>
          </cell>
          <cell r="B469" t="str">
            <v>Q4</v>
          </cell>
          <cell r="C469" t="str">
            <v>KABALEGA HYDROMAX</v>
          </cell>
          <cell r="D469" t="str">
            <v>Small Hydro</v>
          </cell>
          <cell r="F469">
            <v>5709.2250000000004</v>
          </cell>
          <cell r="G469" t="str">
            <v>GNE4</v>
          </cell>
        </row>
        <row r="470">
          <cell r="A470">
            <v>2013</v>
          </cell>
          <cell r="B470" t="str">
            <v>Q4</v>
          </cell>
          <cell r="C470" t="str">
            <v>AEMS-MPANGA</v>
          </cell>
          <cell r="D470" t="str">
            <v>Small Hydro</v>
          </cell>
          <cell r="F470">
            <v>33750.879999999997</v>
          </cell>
          <cell r="G470" t="str">
            <v>GNE5</v>
          </cell>
        </row>
        <row r="471">
          <cell r="A471">
            <v>2013</v>
          </cell>
          <cell r="B471" t="str">
            <v>Q4</v>
          </cell>
          <cell r="C471" t="str">
            <v>ECOPOWER-ISHASHA</v>
          </cell>
          <cell r="D471" t="str">
            <v>Small Hydro</v>
          </cell>
          <cell r="F471">
            <v>6654.84</v>
          </cell>
          <cell r="G471" t="str">
            <v>GNE6</v>
          </cell>
        </row>
        <row r="472">
          <cell r="A472">
            <v>2013</v>
          </cell>
          <cell r="B472" t="str">
            <v>Q4</v>
          </cell>
          <cell r="C472" t="str">
            <v>KAKIRA SUGAR WORKS</v>
          </cell>
          <cell r="D472" t="str">
            <v>Bagasse</v>
          </cell>
          <cell r="F472">
            <v>46952.060000000005</v>
          </cell>
          <cell r="G472" t="str">
            <v>GNC1</v>
          </cell>
        </row>
        <row r="473">
          <cell r="A473">
            <v>2013</v>
          </cell>
          <cell r="B473" t="str">
            <v>Q4</v>
          </cell>
          <cell r="C473" t="str">
            <v>JACOBSEN (U) LIMITED</v>
          </cell>
          <cell r="D473" t="str">
            <v>Thermal</v>
          </cell>
          <cell r="F473">
            <v>185.70000000000002</v>
          </cell>
          <cell r="G473" t="str">
            <v>GNT1</v>
          </cell>
        </row>
        <row r="474">
          <cell r="A474">
            <v>2013</v>
          </cell>
          <cell r="B474" t="str">
            <v>Q4</v>
          </cell>
          <cell r="C474" t="str">
            <v>ELECTROMAXX (U) LIMITED</v>
          </cell>
          <cell r="D474" t="str">
            <v>Thermal</v>
          </cell>
          <cell r="F474">
            <v>221.185</v>
          </cell>
          <cell r="G474" t="str">
            <v>GNT2</v>
          </cell>
        </row>
        <row r="475">
          <cell r="A475">
            <v>2013</v>
          </cell>
          <cell r="B475" t="str">
            <v>Q4</v>
          </cell>
          <cell r="C475" t="str">
            <v>KENYA POWER LIGHTING COMPANY (KPLC)</v>
          </cell>
          <cell r="D475" t="str">
            <v>Imports</v>
          </cell>
          <cell r="F475">
            <v>13190.699999999999</v>
          </cell>
          <cell r="G475" t="str">
            <v>GNIM1</v>
          </cell>
        </row>
        <row r="476">
          <cell r="A476">
            <v>2013</v>
          </cell>
          <cell r="B476" t="str">
            <v>Q4</v>
          </cell>
          <cell r="C476" t="str">
            <v>RWANDA</v>
          </cell>
          <cell r="D476" t="str">
            <v>Imports</v>
          </cell>
          <cell r="F476">
            <v>779.88900000000001</v>
          </cell>
          <cell r="G476" t="str">
            <v>GNIM2</v>
          </cell>
        </row>
        <row r="477">
          <cell r="A477">
            <v>2013</v>
          </cell>
          <cell r="B477" t="str">
            <v>Q4</v>
          </cell>
          <cell r="C477" t="str">
            <v>ESKOM (U) LIMITED</v>
          </cell>
          <cell r="D477" t="str">
            <v>Large Hydro</v>
          </cell>
          <cell r="F477">
            <v>290628.12900000002</v>
          </cell>
          <cell r="G477" t="str">
            <v>GNL1</v>
          </cell>
        </row>
        <row r="478">
          <cell r="A478">
            <v>2013</v>
          </cell>
          <cell r="B478" t="str">
            <v>Q4</v>
          </cell>
          <cell r="C478" t="str">
            <v>BUJAGALI ELECTRICITY LIMITED</v>
          </cell>
          <cell r="D478" t="str">
            <v>Large Hydro</v>
          </cell>
          <cell r="F478">
            <v>325447.00799999997</v>
          </cell>
          <cell r="G478" t="str">
            <v>GNL2</v>
          </cell>
        </row>
        <row r="479">
          <cell r="A479">
            <v>2013</v>
          </cell>
          <cell r="B479" t="str">
            <v>Q4</v>
          </cell>
          <cell r="C479" t="str">
            <v>KILEMBE MINES LIMITED (KLM)</v>
          </cell>
          <cell r="D479" t="str">
            <v>Small Hydro</v>
          </cell>
          <cell r="F479">
            <v>5428.8590000000013</v>
          </cell>
          <cell r="G479" t="str">
            <v>GNE2</v>
          </cell>
        </row>
        <row r="480">
          <cell r="A480">
            <v>2013</v>
          </cell>
          <cell r="B480" t="str">
            <v>Q3</v>
          </cell>
          <cell r="C480" t="str">
            <v>KASESE COBALT COMPANY LIMITED</v>
          </cell>
          <cell r="D480" t="str">
            <v>Small Hydro</v>
          </cell>
          <cell r="F480">
            <v>3798.578</v>
          </cell>
          <cell r="G480" t="str">
            <v>GNE1</v>
          </cell>
        </row>
        <row r="481">
          <cell r="A481">
            <v>2013</v>
          </cell>
          <cell r="B481" t="str">
            <v>Q3</v>
          </cell>
          <cell r="C481" t="str">
            <v>MAJI-POWER BUGOYE-LIMITED</v>
          </cell>
          <cell r="D481" t="str">
            <v>Small Hydro</v>
          </cell>
          <cell r="F481">
            <v>15426.760000000002</v>
          </cell>
          <cell r="G481" t="str">
            <v>GNE3</v>
          </cell>
        </row>
        <row r="482">
          <cell r="A482">
            <v>2013</v>
          </cell>
          <cell r="B482" t="str">
            <v>Q3</v>
          </cell>
          <cell r="C482" t="str">
            <v>KINYARA SUGAR WORKS</v>
          </cell>
          <cell r="D482" t="str">
            <v>Bagasse</v>
          </cell>
          <cell r="F482">
            <v>2342.3100000000004</v>
          </cell>
          <cell r="G482" t="str">
            <v>GNC2</v>
          </cell>
        </row>
        <row r="483">
          <cell r="A483">
            <v>2013</v>
          </cell>
          <cell r="B483" t="str">
            <v>Q3</v>
          </cell>
          <cell r="C483" t="str">
            <v>KABALEGA HYDROMAX</v>
          </cell>
          <cell r="D483" t="str">
            <v>Small Hydro</v>
          </cell>
          <cell r="F483">
            <v>4868.6889999999994</v>
          </cell>
          <cell r="G483" t="str">
            <v>GNE4</v>
          </cell>
        </row>
        <row r="484">
          <cell r="A484">
            <v>2013</v>
          </cell>
          <cell r="B484" t="str">
            <v>Q3</v>
          </cell>
          <cell r="C484" t="str">
            <v>AEMS-MPANGA</v>
          </cell>
          <cell r="D484" t="str">
            <v>Small Hydro</v>
          </cell>
          <cell r="F484">
            <v>16039.169999999998</v>
          </cell>
          <cell r="G484" t="str">
            <v>GNE5</v>
          </cell>
        </row>
        <row r="485">
          <cell r="A485">
            <v>2013</v>
          </cell>
          <cell r="B485" t="str">
            <v>Q3</v>
          </cell>
          <cell r="C485" t="str">
            <v>ECOPOWER-ISHASHA</v>
          </cell>
          <cell r="D485" t="str">
            <v>Small Hydro</v>
          </cell>
          <cell r="F485">
            <v>5657.89</v>
          </cell>
          <cell r="G485" t="str">
            <v>GNE6</v>
          </cell>
        </row>
        <row r="486">
          <cell r="A486">
            <v>2013</v>
          </cell>
          <cell r="B486" t="str">
            <v>Q3</v>
          </cell>
          <cell r="C486" t="str">
            <v>KAKIRA SUGAR WORKS</v>
          </cell>
          <cell r="D486" t="str">
            <v>Bagasse</v>
          </cell>
          <cell r="F486">
            <v>27150.719000000001</v>
          </cell>
          <cell r="G486" t="str">
            <v>GNC1</v>
          </cell>
        </row>
        <row r="487">
          <cell r="A487">
            <v>2013</v>
          </cell>
          <cell r="B487" t="str">
            <v>Q3</v>
          </cell>
          <cell r="C487" t="str">
            <v>JACOBSEN (U) LIMITED</v>
          </cell>
          <cell r="D487" t="str">
            <v>Thermal</v>
          </cell>
          <cell r="F487">
            <v>0</v>
          </cell>
          <cell r="G487" t="str">
            <v>GNT1</v>
          </cell>
        </row>
        <row r="488">
          <cell r="A488">
            <v>2013</v>
          </cell>
          <cell r="B488" t="str">
            <v>Q3</v>
          </cell>
          <cell r="C488" t="str">
            <v>ELECTROMAXX (U) LIMITED</v>
          </cell>
          <cell r="D488" t="str">
            <v>Thermal</v>
          </cell>
          <cell r="F488">
            <v>0</v>
          </cell>
          <cell r="G488" t="str">
            <v>GNT2</v>
          </cell>
        </row>
        <row r="489">
          <cell r="A489">
            <v>2013</v>
          </cell>
          <cell r="B489" t="str">
            <v>Q3</v>
          </cell>
          <cell r="C489" t="str">
            <v>KENYA POWER LIGHTING COMPANY (KPLC)</v>
          </cell>
          <cell r="D489" t="str">
            <v>Imports</v>
          </cell>
          <cell r="F489">
            <v>10693.699999999999</v>
          </cell>
          <cell r="G489" t="str">
            <v>GNIM1</v>
          </cell>
        </row>
        <row r="490">
          <cell r="A490">
            <v>2013</v>
          </cell>
          <cell r="B490" t="str">
            <v>Q3</v>
          </cell>
          <cell r="C490" t="str">
            <v>RWANDA</v>
          </cell>
          <cell r="D490" t="str">
            <v>Imports</v>
          </cell>
          <cell r="F490">
            <v>707.77</v>
          </cell>
          <cell r="G490" t="str">
            <v>GNIM2</v>
          </cell>
        </row>
        <row r="491">
          <cell r="A491">
            <v>2013</v>
          </cell>
          <cell r="B491" t="str">
            <v>Q3</v>
          </cell>
          <cell r="C491" t="str">
            <v>ESKOM (U) LIMITED</v>
          </cell>
          <cell r="D491" t="str">
            <v>Large Hydro</v>
          </cell>
          <cell r="F491">
            <v>325104.19699999999</v>
          </cell>
          <cell r="G491" t="str">
            <v>GNL1</v>
          </cell>
        </row>
        <row r="492">
          <cell r="A492">
            <v>2013</v>
          </cell>
          <cell r="B492" t="str">
            <v>Q3</v>
          </cell>
          <cell r="C492" t="str">
            <v>BUJAGALI ELECTRICITY LIMITED</v>
          </cell>
          <cell r="D492" t="str">
            <v>Large Hydro</v>
          </cell>
          <cell r="F492">
            <v>354212.44799999997</v>
          </cell>
          <cell r="G492" t="str">
            <v>GNL2</v>
          </cell>
        </row>
        <row r="493">
          <cell r="A493">
            <v>2013</v>
          </cell>
          <cell r="B493" t="str">
            <v>Q3</v>
          </cell>
          <cell r="C493" t="str">
            <v>KILEMBE MINES LIMITED (KLM)</v>
          </cell>
          <cell r="D493" t="str">
            <v>Small Hydro</v>
          </cell>
          <cell r="F493">
            <v>1087.9769999999999</v>
          </cell>
          <cell r="G493" t="str">
            <v>GNE2</v>
          </cell>
        </row>
        <row r="494">
          <cell r="A494">
            <v>2013</v>
          </cell>
          <cell r="B494" t="str">
            <v>Q2</v>
          </cell>
          <cell r="C494" t="str">
            <v>KASESE COBALT COMPANY LIMITED</v>
          </cell>
          <cell r="D494" t="str">
            <v>Small Hydro</v>
          </cell>
          <cell r="F494">
            <v>1113.5619999999999</v>
          </cell>
          <cell r="G494" t="str">
            <v>GNE1</v>
          </cell>
        </row>
        <row r="495">
          <cell r="A495">
            <v>2013</v>
          </cell>
          <cell r="B495" t="str">
            <v>Q2</v>
          </cell>
          <cell r="C495" t="str">
            <v>MAJI-POWER BUGOYE-LIMITED</v>
          </cell>
          <cell r="D495" t="str">
            <v>Small Hydro</v>
          </cell>
          <cell r="F495">
            <v>17538.04</v>
          </cell>
          <cell r="G495" t="str">
            <v>GNE3</v>
          </cell>
        </row>
        <row r="496">
          <cell r="A496">
            <v>2013</v>
          </cell>
          <cell r="B496" t="str">
            <v>Q2</v>
          </cell>
          <cell r="C496" t="str">
            <v>KINYARA SUGAR WORKS</v>
          </cell>
          <cell r="D496" t="str">
            <v>Bagasse</v>
          </cell>
          <cell r="F496">
            <v>2855</v>
          </cell>
          <cell r="G496" t="str">
            <v>GNC2</v>
          </cell>
        </row>
        <row r="497">
          <cell r="A497">
            <v>2013</v>
          </cell>
          <cell r="B497" t="str">
            <v>Q2</v>
          </cell>
          <cell r="C497" t="str">
            <v>KABALEGA HYDROMAX</v>
          </cell>
          <cell r="D497" t="str">
            <v>Small Hydro</v>
          </cell>
          <cell r="F497">
            <v>4355.42</v>
          </cell>
          <cell r="G497" t="str">
            <v>GNE4</v>
          </cell>
        </row>
        <row r="498">
          <cell r="A498">
            <v>2013</v>
          </cell>
          <cell r="B498" t="str">
            <v>Q2</v>
          </cell>
          <cell r="C498" t="str">
            <v>AEMS-MPANGA</v>
          </cell>
          <cell r="D498" t="str">
            <v>Small Hydro</v>
          </cell>
          <cell r="F498">
            <v>26588.16</v>
          </cell>
          <cell r="G498" t="str">
            <v>GNE5</v>
          </cell>
        </row>
        <row r="499">
          <cell r="A499">
            <v>2013</v>
          </cell>
          <cell r="B499" t="str">
            <v>Q2</v>
          </cell>
          <cell r="C499" t="str">
            <v>ECOPOWER-ISHASHA</v>
          </cell>
          <cell r="D499" t="str">
            <v>Small Hydro</v>
          </cell>
          <cell r="F499">
            <v>8516.69</v>
          </cell>
          <cell r="G499" t="str">
            <v>GNE6</v>
          </cell>
        </row>
        <row r="500">
          <cell r="A500">
            <v>2013</v>
          </cell>
          <cell r="B500" t="str">
            <v>Q2</v>
          </cell>
          <cell r="C500" t="str">
            <v>KAKIRA SUGAR WORKS</v>
          </cell>
          <cell r="D500" t="str">
            <v>Bagasse</v>
          </cell>
          <cell r="F500">
            <v>19204.106399999997</v>
          </cell>
          <cell r="G500" t="str">
            <v>GNC1</v>
          </cell>
        </row>
        <row r="501">
          <cell r="A501">
            <v>2013</v>
          </cell>
          <cell r="B501" t="str">
            <v>Q2</v>
          </cell>
          <cell r="C501" t="str">
            <v>JACOBSEN (U) LIMITED</v>
          </cell>
          <cell r="D501" t="str">
            <v>Thermal</v>
          </cell>
          <cell r="F501">
            <v>0</v>
          </cell>
          <cell r="G501" t="str">
            <v>GNT1</v>
          </cell>
        </row>
        <row r="502">
          <cell r="A502">
            <v>2013</v>
          </cell>
          <cell r="B502" t="str">
            <v>Q2</v>
          </cell>
          <cell r="C502" t="str">
            <v>ELECTROMAXX (U) LIMITED</v>
          </cell>
          <cell r="D502" t="str">
            <v>Thermal</v>
          </cell>
          <cell r="F502">
            <v>0</v>
          </cell>
          <cell r="G502" t="str">
            <v>GNT2</v>
          </cell>
        </row>
        <row r="503">
          <cell r="A503">
            <v>2013</v>
          </cell>
          <cell r="B503" t="str">
            <v>Q2</v>
          </cell>
          <cell r="C503" t="str">
            <v>KENYA POWER LIGHTING COMPANY (KPLC)</v>
          </cell>
          <cell r="D503" t="str">
            <v>Imports</v>
          </cell>
          <cell r="F503">
            <v>10262.75</v>
          </cell>
          <cell r="G503" t="str">
            <v>GNIM1</v>
          </cell>
        </row>
        <row r="504">
          <cell r="A504">
            <v>2013</v>
          </cell>
          <cell r="B504" t="str">
            <v>Q2</v>
          </cell>
          <cell r="C504" t="str">
            <v>RWANDA</v>
          </cell>
          <cell r="D504" t="str">
            <v>Imports</v>
          </cell>
          <cell r="F504">
            <v>771.37</v>
          </cell>
          <cell r="G504" t="str">
            <v>GNIM2</v>
          </cell>
        </row>
        <row r="505">
          <cell r="A505">
            <v>2013</v>
          </cell>
          <cell r="B505" t="str">
            <v>Q2</v>
          </cell>
          <cell r="C505" t="str">
            <v>ESKOM (U) LIMITED</v>
          </cell>
          <cell r="D505" t="str">
            <v>Large Hydro</v>
          </cell>
          <cell r="F505">
            <v>318655.15600000002</v>
          </cell>
          <cell r="G505" t="str">
            <v>GNL1</v>
          </cell>
        </row>
        <row r="506">
          <cell r="A506">
            <v>2013</v>
          </cell>
          <cell r="B506" t="str">
            <v>Q2</v>
          </cell>
          <cell r="C506" t="str">
            <v>BUJAGALI ELECTRICITY LIMITED</v>
          </cell>
          <cell r="D506" t="str">
            <v>Large Hydro</v>
          </cell>
          <cell r="F506">
            <v>350963.38799999998</v>
          </cell>
          <cell r="G506" t="str">
            <v>GNL2</v>
          </cell>
        </row>
        <row r="507">
          <cell r="A507">
            <v>2013</v>
          </cell>
          <cell r="B507" t="str">
            <v>Q2</v>
          </cell>
          <cell r="C507" t="str">
            <v>KILEMBE MINES LIMITED (KLM)</v>
          </cell>
          <cell r="D507" t="str">
            <v>Small Hydro</v>
          </cell>
          <cell r="F507">
            <v>2740.1950000000002</v>
          </cell>
          <cell r="G507" t="str">
            <v>GNE2</v>
          </cell>
        </row>
        <row r="508">
          <cell r="A508">
            <v>2013</v>
          </cell>
          <cell r="B508" t="str">
            <v>Q1</v>
          </cell>
          <cell r="C508" t="str">
            <v>KASESE COBALT COMPANY LIMITED</v>
          </cell>
          <cell r="D508" t="str">
            <v>Small Hydro</v>
          </cell>
          <cell r="F508">
            <v>213.52912000000103</v>
          </cell>
          <cell r="G508" t="str">
            <v>GNE1</v>
          </cell>
        </row>
        <row r="509">
          <cell r="A509">
            <v>2013</v>
          </cell>
          <cell r="B509" t="str">
            <v>Q1</v>
          </cell>
          <cell r="C509" t="str">
            <v>MAJI-POWER BUGOYE-LIMITED</v>
          </cell>
          <cell r="D509" t="str">
            <v>Small Hydro</v>
          </cell>
          <cell r="F509">
            <v>15857.42</v>
          </cell>
          <cell r="G509" t="str">
            <v>GNE3</v>
          </cell>
        </row>
        <row r="510">
          <cell r="A510">
            <v>2013</v>
          </cell>
          <cell r="B510" t="str">
            <v>Q1</v>
          </cell>
          <cell r="C510" t="str">
            <v>KINYARA SUGAR WORKS</v>
          </cell>
          <cell r="D510" t="str">
            <v>Bagasse</v>
          </cell>
          <cell r="F510">
            <v>3170.2169999999996</v>
          </cell>
          <cell r="G510" t="str">
            <v>GNC2</v>
          </cell>
        </row>
        <row r="511">
          <cell r="A511">
            <v>2013</v>
          </cell>
          <cell r="B511" t="str">
            <v>Q1</v>
          </cell>
          <cell r="C511" t="str">
            <v>KABALEGA HYDROMAX</v>
          </cell>
          <cell r="D511" t="str">
            <v>Small Hydro</v>
          </cell>
          <cell r="F511">
            <v>3379.21452</v>
          </cell>
          <cell r="G511" t="str">
            <v>GNE4</v>
          </cell>
        </row>
        <row r="512">
          <cell r="A512">
            <v>2013</v>
          </cell>
          <cell r="B512" t="str">
            <v>Q1</v>
          </cell>
          <cell r="C512" t="str">
            <v>AEMS-MPANGA</v>
          </cell>
          <cell r="D512" t="str">
            <v>Small Hydro</v>
          </cell>
          <cell r="F512">
            <v>24844.26</v>
          </cell>
          <cell r="G512" t="str">
            <v>GNE5</v>
          </cell>
        </row>
        <row r="513">
          <cell r="A513">
            <v>2013</v>
          </cell>
          <cell r="B513" t="str">
            <v>Q1</v>
          </cell>
          <cell r="C513" t="str">
            <v>ECOPOWER-ISHASHA</v>
          </cell>
          <cell r="D513" t="str">
            <v>Small Hydro</v>
          </cell>
          <cell r="F513">
            <v>8296.2400000000016</v>
          </cell>
          <cell r="G513" t="str">
            <v>GNE6</v>
          </cell>
        </row>
        <row r="514">
          <cell r="A514">
            <v>2013</v>
          </cell>
          <cell r="B514" t="str">
            <v>Q1</v>
          </cell>
          <cell r="C514" t="str">
            <v>KAKIRA SUGAR WORKS</v>
          </cell>
          <cell r="D514" t="str">
            <v>Bagasse</v>
          </cell>
          <cell r="F514">
            <v>23119.449399999994</v>
          </cell>
          <cell r="G514" t="str">
            <v>GNC1</v>
          </cell>
        </row>
        <row r="515">
          <cell r="A515">
            <v>2013</v>
          </cell>
          <cell r="B515" t="str">
            <v>Q1</v>
          </cell>
          <cell r="C515" t="str">
            <v>JACOBSEN (U) LIMITED</v>
          </cell>
          <cell r="D515" t="str">
            <v>Thermal</v>
          </cell>
          <cell r="F515">
            <v>1212.2000000000698</v>
          </cell>
          <cell r="G515" t="str">
            <v>GNT1</v>
          </cell>
        </row>
        <row r="516">
          <cell r="A516">
            <v>2013</v>
          </cell>
          <cell r="B516" t="str">
            <v>Q1</v>
          </cell>
          <cell r="C516" t="str">
            <v>ELECTROMAXX (U) LIMITED</v>
          </cell>
          <cell r="D516" t="str">
            <v>Thermal</v>
          </cell>
          <cell r="F516">
            <v>143.173</v>
          </cell>
          <cell r="G516" t="str">
            <v>GNT2</v>
          </cell>
        </row>
        <row r="517">
          <cell r="A517">
            <v>2013</v>
          </cell>
          <cell r="B517" t="str">
            <v>Q1</v>
          </cell>
          <cell r="C517" t="str">
            <v>KENYA POWER LIGHTING COMPANY (KPLC)</v>
          </cell>
          <cell r="D517" t="str">
            <v>Imports</v>
          </cell>
          <cell r="F517">
            <v>8747.9499999999989</v>
          </cell>
          <cell r="G517" t="str">
            <v>GNIM1</v>
          </cell>
        </row>
        <row r="518">
          <cell r="A518">
            <v>2013</v>
          </cell>
          <cell r="B518" t="str">
            <v>Q1</v>
          </cell>
          <cell r="C518" t="str">
            <v>RWANDA</v>
          </cell>
          <cell r="D518" t="str">
            <v>Imports</v>
          </cell>
          <cell r="F518">
            <v>773.92989999999861</v>
          </cell>
          <cell r="G518" t="str">
            <v>GNIM2</v>
          </cell>
        </row>
        <row r="519">
          <cell r="A519">
            <v>2013</v>
          </cell>
          <cell r="B519" t="str">
            <v>Q1</v>
          </cell>
          <cell r="C519" t="str">
            <v>ESKOM (U) LIMITED</v>
          </cell>
          <cell r="D519" t="str">
            <v>Large Hydro</v>
          </cell>
          <cell r="F519">
            <v>305757.19400000002</v>
          </cell>
          <cell r="G519" t="str">
            <v>GNL1</v>
          </cell>
        </row>
        <row r="520">
          <cell r="A520">
            <v>2013</v>
          </cell>
          <cell r="B520" t="str">
            <v>Q1</v>
          </cell>
          <cell r="C520" t="str">
            <v>BUJAGALI ELECTRICITY LIMITED</v>
          </cell>
          <cell r="D520" t="str">
            <v>Large Hydro</v>
          </cell>
          <cell r="F520">
            <v>344946.87999999995</v>
          </cell>
          <cell r="G520" t="str">
            <v>GNL2</v>
          </cell>
        </row>
        <row r="521">
          <cell r="A521">
            <v>2013</v>
          </cell>
          <cell r="B521" t="str">
            <v>Q1</v>
          </cell>
          <cell r="C521" t="str">
            <v>KILEMBE MINES LIMITED (KLM)</v>
          </cell>
          <cell r="D521" t="str">
            <v>Small Hydro</v>
          </cell>
          <cell r="F521">
            <v>6485.585</v>
          </cell>
          <cell r="G521" t="str">
            <v>GNE2</v>
          </cell>
        </row>
        <row r="522">
          <cell r="A522">
            <v>2012</v>
          </cell>
          <cell r="B522" t="str">
            <v>Q4</v>
          </cell>
          <cell r="C522" t="str">
            <v>KASESE COBALT COMPANY LIMITED</v>
          </cell>
          <cell r="D522" t="str">
            <v>Small Hydro</v>
          </cell>
          <cell r="F522">
            <v>410.79</v>
          </cell>
          <cell r="G522" t="str">
            <v>GNE1</v>
          </cell>
        </row>
        <row r="523">
          <cell r="A523">
            <v>2012</v>
          </cell>
          <cell r="B523" t="str">
            <v>Q4</v>
          </cell>
          <cell r="C523" t="str">
            <v>MAJI-POWER BUGOYE-LIMITED</v>
          </cell>
          <cell r="D523" t="str">
            <v>Small Hydro</v>
          </cell>
          <cell r="F523">
            <v>27281.03</v>
          </cell>
          <cell r="G523" t="str">
            <v>GNE3</v>
          </cell>
        </row>
        <row r="524">
          <cell r="A524">
            <v>2012</v>
          </cell>
          <cell r="B524" t="str">
            <v>Q4</v>
          </cell>
          <cell r="C524" t="str">
            <v>KINYARA SUGAR WORKS</v>
          </cell>
          <cell r="D524" t="str">
            <v>Bagasse</v>
          </cell>
          <cell r="F524">
            <v>785.61</v>
          </cell>
          <cell r="G524" t="str">
            <v>GNC2</v>
          </cell>
        </row>
        <row r="525">
          <cell r="A525">
            <v>2012</v>
          </cell>
          <cell r="B525" t="str">
            <v>Q4</v>
          </cell>
          <cell r="C525" t="str">
            <v>AEMS-MPANGA</v>
          </cell>
          <cell r="D525" t="str">
            <v>Small Hydro</v>
          </cell>
          <cell r="F525">
            <v>33483.07</v>
          </cell>
          <cell r="G525" t="str">
            <v>GNE5</v>
          </cell>
        </row>
        <row r="526">
          <cell r="A526">
            <v>2012</v>
          </cell>
          <cell r="B526" t="str">
            <v>Q4</v>
          </cell>
          <cell r="C526" t="str">
            <v>ECOPOWER-ISHASHA</v>
          </cell>
          <cell r="D526" t="str">
            <v>Small Hydro</v>
          </cell>
          <cell r="F526">
            <v>8477.82</v>
          </cell>
          <cell r="G526" t="str">
            <v>GNE6</v>
          </cell>
        </row>
        <row r="527">
          <cell r="A527">
            <v>2012</v>
          </cell>
          <cell r="B527" t="str">
            <v>Q4</v>
          </cell>
          <cell r="C527" t="str">
            <v>KAKIRA SUGAR WORKS</v>
          </cell>
          <cell r="D527" t="str">
            <v>Bagasse</v>
          </cell>
          <cell r="F527">
            <v>22966.55</v>
          </cell>
          <cell r="G527" t="str">
            <v>GNC1</v>
          </cell>
        </row>
        <row r="528">
          <cell r="A528">
            <v>2012</v>
          </cell>
          <cell r="B528" t="str">
            <v>Q4</v>
          </cell>
          <cell r="C528" t="str">
            <v>JACOBSEN (U) LIMITED</v>
          </cell>
          <cell r="D528" t="str">
            <v>Thermal</v>
          </cell>
          <cell r="F528">
            <v>14730.74</v>
          </cell>
          <cell r="G528" t="str">
            <v>GNT1</v>
          </cell>
        </row>
        <row r="529">
          <cell r="A529">
            <v>2012</v>
          </cell>
          <cell r="B529" t="str">
            <v>Q4</v>
          </cell>
          <cell r="C529" t="str">
            <v>ELECTROMAXX (U) LIMITED</v>
          </cell>
          <cell r="D529" t="str">
            <v>Thermal</v>
          </cell>
          <cell r="F529">
            <v>23079.86</v>
          </cell>
          <cell r="G529" t="str">
            <v>GNT2</v>
          </cell>
        </row>
        <row r="530">
          <cell r="A530">
            <v>2012</v>
          </cell>
          <cell r="B530" t="str">
            <v>Q4</v>
          </cell>
          <cell r="C530" t="str">
            <v>KENYA POWER LIGHTING COMPANY (KPLC)</v>
          </cell>
          <cell r="D530" t="str">
            <v>Imports</v>
          </cell>
          <cell r="F530">
            <v>5644.85</v>
          </cell>
          <cell r="G530" t="str">
            <v>GNIM1</v>
          </cell>
        </row>
        <row r="531">
          <cell r="A531">
            <v>2012</v>
          </cell>
          <cell r="B531" t="str">
            <v>Q4</v>
          </cell>
          <cell r="C531" t="str">
            <v>RWANDA</v>
          </cell>
          <cell r="D531" t="str">
            <v>Imports</v>
          </cell>
          <cell r="F531">
            <v>684.48</v>
          </cell>
          <cell r="G531" t="str">
            <v>GNIM2</v>
          </cell>
        </row>
        <row r="532">
          <cell r="A532">
            <v>2012</v>
          </cell>
          <cell r="B532" t="str">
            <v>Q4</v>
          </cell>
          <cell r="C532" t="str">
            <v>ESKOM (U) LIMITED</v>
          </cell>
          <cell r="D532" t="str">
            <v>Large Hydro</v>
          </cell>
          <cell r="F532">
            <v>285597.59000000003</v>
          </cell>
          <cell r="G532" t="str">
            <v>GNL1</v>
          </cell>
        </row>
        <row r="533">
          <cell r="A533">
            <v>2012</v>
          </cell>
          <cell r="B533" t="str">
            <v>Q4</v>
          </cell>
          <cell r="C533" t="str">
            <v>BUJAGALI ELECTRICITY LIMITED</v>
          </cell>
          <cell r="D533" t="str">
            <v>Large Hydro</v>
          </cell>
          <cell r="F533">
            <v>344946.88</v>
          </cell>
          <cell r="G533" t="str">
            <v>GNL2</v>
          </cell>
        </row>
        <row r="534">
          <cell r="A534">
            <v>2012</v>
          </cell>
          <cell r="B534" t="str">
            <v>Q4</v>
          </cell>
          <cell r="C534" t="str">
            <v>KILEMBE MINES LIMITED (KLM)</v>
          </cell>
          <cell r="D534" t="str">
            <v>Small Hydro</v>
          </cell>
          <cell r="F534">
            <v>6474.03</v>
          </cell>
          <cell r="G534" t="str">
            <v>GNE2</v>
          </cell>
        </row>
        <row r="535">
          <cell r="A535">
            <v>2012</v>
          </cell>
          <cell r="B535" t="str">
            <v>Q3</v>
          </cell>
          <cell r="C535" t="str">
            <v>KASESE COBALT COMPANY LIMITED</v>
          </cell>
          <cell r="D535" t="str">
            <v>Small Hydro</v>
          </cell>
          <cell r="F535">
            <v>1029.133</v>
          </cell>
          <cell r="G535" t="str">
            <v>GNE1</v>
          </cell>
        </row>
        <row r="536">
          <cell r="A536">
            <v>2012</v>
          </cell>
          <cell r="B536" t="str">
            <v>Q3</v>
          </cell>
          <cell r="C536" t="str">
            <v>MAJI-POWER BUGOYE-LIMITED</v>
          </cell>
          <cell r="D536" t="str">
            <v>Small Hydro</v>
          </cell>
          <cell r="F536">
            <v>17645.27</v>
          </cell>
          <cell r="G536" t="str">
            <v>GNE3</v>
          </cell>
        </row>
        <row r="537">
          <cell r="A537">
            <v>2012</v>
          </cell>
          <cell r="B537" t="str">
            <v>Q3</v>
          </cell>
          <cell r="C537" t="str">
            <v>KINYARA SUGAR WORKS</v>
          </cell>
          <cell r="D537" t="str">
            <v>Bagasse</v>
          </cell>
          <cell r="F537">
            <v>1171.7249999999999</v>
          </cell>
          <cell r="G537" t="str">
            <v>GNC2</v>
          </cell>
        </row>
        <row r="538">
          <cell r="A538">
            <v>2012</v>
          </cell>
          <cell r="B538" t="str">
            <v>Q3</v>
          </cell>
          <cell r="C538" t="str">
            <v>AEMS-MPANGA</v>
          </cell>
          <cell r="D538" t="str">
            <v>Small Hydro</v>
          </cell>
          <cell r="F538">
            <v>17187.61</v>
          </cell>
          <cell r="G538" t="str">
            <v>GNE5</v>
          </cell>
        </row>
        <row r="539">
          <cell r="A539">
            <v>2012</v>
          </cell>
          <cell r="B539" t="str">
            <v>Q3</v>
          </cell>
          <cell r="C539" t="str">
            <v>ECOPOWER-ISHASHA</v>
          </cell>
          <cell r="D539" t="str">
            <v>Small Hydro</v>
          </cell>
          <cell r="F539">
            <v>6307.04</v>
          </cell>
          <cell r="G539" t="str">
            <v>GNE6</v>
          </cell>
        </row>
        <row r="540">
          <cell r="A540">
            <v>2012</v>
          </cell>
          <cell r="B540" t="str">
            <v>Q3</v>
          </cell>
          <cell r="C540" t="str">
            <v>KAKIRA SUGAR WORKS</v>
          </cell>
          <cell r="D540" t="str">
            <v>Bagasse</v>
          </cell>
          <cell r="F540">
            <v>24488.454000000002</v>
          </cell>
          <cell r="G540" t="str">
            <v>GNC1</v>
          </cell>
        </row>
        <row r="541">
          <cell r="A541">
            <v>2012</v>
          </cell>
          <cell r="B541" t="str">
            <v>Q3</v>
          </cell>
          <cell r="C541" t="str">
            <v>JACOBSEN (U) LIMITED</v>
          </cell>
          <cell r="D541" t="str">
            <v>Thermal</v>
          </cell>
          <cell r="F541">
            <v>16510.900000000001</v>
          </cell>
          <cell r="G541" t="str">
            <v>GNT1</v>
          </cell>
        </row>
        <row r="542">
          <cell r="A542">
            <v>2012</v>
          </cell>
          <cell r="B542" t="str">
            <v>Q3</v>
          </cell>
          <cell r="C542" t="str">
            <v>ELECTROMAXX (U) LIMITED</v>
          </cell>
          <cell r="D542" t="str">
            <v>Thermal</v>
          </cell>
          <cell r="F542">
            <v>11590.239</v>
          </cell>
          <cell r="G542" t="str">
            <v>GNT2</v>
          </cell>
        </row>
        <row r="543">
          <cell r="A543">
            <v>2012</v>
          </cell>
          <cell r="B543" t="str">
            <v>Q3</v>
          </cell>
          <cell r="C543" t="str">
            <v>KENYA POWER LIGHTING COMPANY (KPLC)</v>
          </cell>
          <cell r="D543" t="str">
            <v>Imports</v>
          </cell>
          <cell r="F543">
            <v>5712.3</v>
          </cell>
          <cell r="G543" t="str">
            <v>GNIM1</v>
          </cell>
        </row>
        <row r="544">
          <cell r="A544">
            <v>2012</v>
          </cell>
          <cell r="B544" t="str">
            <v>Q3</v>
          </cell>
          <cell r="C544" t="str">
            <v>RWANDA</v>
          </cell>
          <cell r="D544" t="str">
            <v>Imports</v>
          </cell>
          <cell r="F544">
            <v>787.3</v>
          </cell>
          <cell r="G544" t="str">
            <v>GNIM2</v>
          </cell>
        </row>
        <row r="545">
          <cell r="A545">
            <v>2012</v>
          </cell>
          <cell r="B545" t="str">
            <v>Q3</v>
          </cell>
          <cell r="C545" t="str">
            <v>ESKOM (U) LIMITED</v>
          </cell>
          <cell r="D545" t="str">
            <v>Large Hydro</v>
          </cell>
          <cell r="F545">
            <v>304139.06400000001</v>
          </cell>
          <cell r="G545" t="str">
            <v>GNL1</v>
          </cell>
        </row>
        <row r="546">
          <cell r="A546">
            <v>2012</v>
          </cell>
          <cell r="B546" t="str">
            <v>Q3</v>
          </cell>
          <cell r="C546" t="str">
            <v>BUJAGALI ELECTRICITY LIMITED</v>
          </cell>
          <cell r="D546" t="str">
            <v>Large Hydro</v>
          </cell>
          <cell r="F546">
            <v>328518.80599999998</v>
          </cell>
          <cell r="G546" t="str">
            <v>GNL2</v>
          </cell>
        </row>
        <row r="547">
          <cell r="A547">
            <v>2012</v>
          </cell>
          <cell r="B547" t="str">
            <v>Q3</v>
          </cell>
          <cell r="C547" t="str">
            <v>KILEMBE MINES LIMITED (KLM)</v>
          </cell>
          <cell r="D547" t="str">
            <v>Small Hydro</v>
          </cell>
          <cell r="F547">
            <v>5613.2709999999997</v>
          </cell>
          <cell r="G547" t="str">
            <v>GNE2</v>
          </cell>
        </row>
        <row r="548">
          <cell r="A548">
            <v>2012</v>
          </cell>
          <cell r="B548" t="str">
            <v>Q2</v>
          </cell>
          <cell r="C548" t="str">
            <v>KASESE COBALT COMPANY LIMITED</v>
          </cell>
          <cell r="D548" t="str">
            <v>Small Hydro</v>
          </cell>
          <cell r="F548">
            <v>2660</v>
          </cell>
          <cell r="G548" t="str">
            <v>GNE1</v>
          </cell>
        </row>
        <row r="549">
          <cell r="A549">
            <v>2012</v>
          </cell>
          <cell r="B549" t="str">
            <v>Q2</v>
          </cell>
          <cell r="C549" t="str">
            <v>MAJI-POWER BUGOYE-LIMITED</v>
          </cell>
          <cell r="D549" t="str">
            <v>Small Hydro</v>
          </cell>
          <cell r="F549">
            <v>21555</v>
          </cell>
          <cell r="G549" t="str">
            <v>GNE3</v>
          </cell>
        </row>
        <row r="550">
          <cell r="A550">
            <v>2012</v>
          </cell>
          <cell r="B550" t="str">
            <v>Q2</v>
          </cell>
          <cell r="C550" t="str">
            <v>KINYARA SUGAR WORKS</v>
          </cell>
          <cell r="D550" t="str">
            <v>Bagasse</v>
          </cell>
          <cell r="F550">
            <v>3009</v>
          </cell>
          <cell r="G550" t="str">
            <v>GNC2</v>
          </cell>
        </row>
        <row r="551">
          <cell r="A551">
            <v>2012</v>
          </cell>
          <cell r="B551" t="str">
            <v>Q2</v>
          </cell>
          <cell r="C551" t="str">
            <v>AEMS-MPANGA</v>
          </cell>
          <cell r="D551" t="str">
            <v>Small Hydro</v>
          </cell>
          <cell r="F551">
            <v>8053</v>
          </cell>
          <cell r="G551" t="str">
            <v>GNE5</v>
          </cell>
        </row>
        <row r="552">
          <cell r="A552">
            <v>2012</v>
          </cell>
          <cell r="B552" t="str">
            <v>Q2</v>
          </cell>
          <cell r="C552" t="str">
            <v>ECOPOWER-ISHASHA</v>
          </cell>
          <cell r="D552" t="str">
            <v>Small Hydro</v>
          </cell>
          <cell r="F552">
            <v>23328</v>
          </cell>
          <cell r="G552" t="str">
            <v>GNE6</v>
          </cell>
        </row>
        <row r="553">
          <cell r="A553">
            <v>2012</v>
          </cell>
          <cell r="B553" t="str">
            <v>Q2</v>
          </cell>
          <cell r="C553" t="str">
            <v>KAKIRA SUGAR WORKS</v>
          </cell>
          <cell r="D553" t="str">
            <v>Bagasse</v>
          </cell>
          <cell r="F553">
            <v>11801</v>
          </cell>
          <cell r="G553" t="str">
            <v>GNC1</v>
          </cell>
        </row>
        <row r="554">
          <cell r="A554">
            <v>2012</v>
          </cell>
          <cell r="B554" t="str">
            <v>Q2</v>
          </cell>
          <cell r="C554" t="str">
            <v>JACOBSEN (U) LIMITED</v>
          </cell>
          <cell r="D554" t="str">
            <v>Thermal</v>
          </cell>
          <cell r="F554">
            <v>37000</v>
          </cell>
          <cell r="G554" t="str">
            <v>GNT1</v>
          </cell>
        </row>
        <row r="555">
          <cell r="A555">
            <v>2012</v>
          </cell>
          <cell r="B555" t="str">
            <v>Q2</v>
          </cell>
          <cell r="C555" t="str">
            <v>ELECTROMAXX (U) LIMITED</v>
          </cell>
          <cell r="D555" t="str">
            <v>Thermal</v>
          </cell>
          <cell r="F555">
            <v>14055</v>
          </cell>
          <cell r="G555" t="str">
            <v>GNT2</v>
          </cell>
        </row>
        <row r="556">
          <cell r="A556">
            <v>2012</v>
          </cell>
          <cell r="B556" t="str">
            <v>Q2</v>
          </cell>
          <cell r="C556" t="str">
            <v>KENYA POWER LIGHTING COMPANY (KPLC)</v>
          </cell>
          <cell r="D556" t="str">
            <v>Imports</v>
          </cell>
          <cell r="F556">
            <v>6348</v>
          </cell>
          <cell r="G556" t="str">
            <v>GNIM1</v>
          </cell>
        </row>
        <row r="557">
          <cell r="A557">
            <v>2012</v>
          </cell>
          <cell r="B557" t="str">
            <v>Q2</v>
          </cell>
          <cell r="C557" t="str">
            <v>RWANDA</v>
          </cell>
          <cell r="D557" t="str">
            <v>Imports</v>
          </cell>
          <cell r="F557">
            <v>810.74699999999996</v>
          </cell>
          <cell r="G557" t="str">
            <v>GNIM2</v>
          </cell>
        </row>
        <row r="558">
          <cell r="A558">
            <v>2012</v>
          </cell>
          <cell r="B558" t="str">
            <v>Q2</v>
          </cell>
          <cell r="C558" t="str">
            <v>ESKOM (U) LIMITED</v>
          </cell>
          <cell r="D558" t="str">
            <v>Large Hydro</v>
          </cell>
          <cell r="F558">
            <v>312635</v>
          </cell>
          <cell r="G558" t="str">
            <v>GNL1</v>
          </cell>
        </row>
        <row r="559">
          <cell r="A559">
            <v>2012</v>
          </cell>
          <cell r="B559" t="str">
            <v>Q2</v>
          </cell>
          <cell r="C559" t="str">
            <v>BUJAGALI ELECTRICITY LIMITED</v>
          </cell>
          <cell r="D559" t="str">
            <v>Large Hydro</v>
          </cell>
          <cell r="F559">
            <v>261676</v>
          </cell>
          <cell r="G559" t="str">
            <v>GNL2</v>
          </cell>
        </row>
        <row r="560">
          <cell r="A560">
            <v>2012</v>
          </cell>
          <cell r="B560" t="str">
            <v>Q2</v>
          </cell>
          <cell r="C560" t="str">
            <v>KILEMBE MINES LIMITED (KLM)</v>
          </cell>
          <cell r="D560" t="str">
            <v>Small Hydro</v>
          </cell>
          <cell r="F560">
            <v>5709</v>
          </cell>
          <cell r="G560" t="str">
            <v>GNE2</v>
          </cell>
        </row>
        <row r="561">
          <cell r="A561">
            <v>2012</v>
          </cell>
          <cell r="B561" t="str">
            <v>Q1</v>
          </cell>
          <cell r="C561" t="str">
            <v>KASESE COBALT COMPANY LIMITED</v>
          </cell>
          <cell r="D561" t="str">
            <v>Small Hydro</v>
          </cell>
          <cell r="F561">
            <v>515.62599999999998</v>
          </cell>
          <cell r="G561" t="str">
            <v>GNE1</v>
          </cell>
        </row>
        <row r="562">
          <cell r="A562">
            <v>2012</v>
          </cell>
          <cell r="B562" t="str">
            <v>Q1</v>
          </cell>
          <cell r="C562" t="str">
            <v>MAJI-POWER BUGOYE-LIMITED</v>
          </cell>
          <cell r="D562" t="str">
            <v>Small Hydro</v>
          </cell>
          <cell r="F562">
            <v>10682.39</v>
          </cell>
          <cell r="G562" t="str">
            <v>GNE3</v>
          </cell>
        </row>
        <row r="563">
          <cell r="A563">
            <v>2012</v>
          </cell>
          <cell r="B563" t="str">
            <v>Q1</v>
          </cell>
          <cell r="C563" t="str">
            <v>KINYARA SUGAR WORKS</v>
          </cell>
          <cell r="D563" t="str">
            <v>Bagasse</v>
          </cell>
          <cell r="F563">
            <v>3816</v>
          </cell>
          <cell r="G563" t="str">
            <v>GNC2</v>
          </cell>
        </row>
        <row r="564">
          <cell r="A564">
            <v>2012</v>
          </cell>
          <cell r="B564" t="str">
            <v>Q1</v>
          </cell>
          <cell r="C564" t="str">
            <v>AEMS-MPANGA</v>
          </cell>
          <cell r="D564" t="str">
            <v>Small Hydro</v>
          </cell>
          <cell r="F564">
            <v>4830.74</v>
          </cell>
          <cell r="G564" t="str">
            <v>GNE5</v>
          </cell>
        </row>
        <row r="565">
          <cell r="A565">
            <v>2012</v>
          </cell>
          <cell r="B565" t="str">
            <v>Q1</v>
          </cell>
          <cell r="C565" t="str">
            <v>ECOPOWER-ISHASHA</v>
          </cell>
          <cell r="D565" t="str">
            <v>Small Hydro</v>
          </cell>
          <cell r="F565">
            <v>6035.89</v>
          </cell>
          <cell r="G565" t="str">
            <v>GNE6</v>
          </cell>
        </row>
        <row r="566">
          <cell r="A566">
            <v>2012</v>
          </cell>
          <cell r="B566" t="str">
            <v>Q1</v>
          </cell>
          <cell r="C566" t="str">
            <v>KAKIRA SUGAR WORKS</v>
          </cell>
          <cell r="D566" t="str">
            <v>Bagasse</v>
          </cell>
          <cell r="F566">
            <v>26057.49</v>
          </cell>
          <cell r="G566" t="str">
            <v>GNC1</v>
          </cell>
        </row>
        <row r="567">
          <cell r="A567">
            <v>2012</v>
          </cell>
          <cell r="B567" t="str">
            <v>Q1</v>
          </cell>
          <cell r="C567" t="str">
            <v>JACOBSEN (U) LIMITED</v>
          </cell>
          <cell r="D567" t="str">
            <v>Thermal</v>
          </cell>
          <cell r="F567">
            <v>80456.100000000006</v>
          </cell>
          <cell r="G567" t="str">
            <v>GNT1</v>
          </cell>
        </row>
        <row r="568">
          <cell r="A568">
            <v>2012</v>
          </cell>
          <cell r="B568" t="str">
            <v>Q1</v>
          </cell>
          <cell r="C568" t="str">
            <v>ELECTROMAXX (U) LIMITED</v>
          </cell>
          <cell r="D568" t="str">
            <v>Thermal</v>
          </cell>
          <cell r="F568">
            <v>21298.366999999998</v>
          </cell>
          <cell r="G568" t="str">
            <v>GNT2</v>
          </cell>
        </row>
        <row r="569">
          <cell r="A569">
            <v>2012</v>
          </cell>
          <cell r="B569" t="str">
            <v>Q1</v>
          </cell>
          <cell r="C569" t="str">
            <v>IDA AGGREKO MUTUNDWE</v>
          </cell>
          <cell r="D569" t="str">
            <v>Thermal</v>
          </cell>
          <cell r="F569">
            <v>56571.57</v>
          </cell>
          <cell r="G569" t="str">
            <v>GNT3</v>
          </cell>
        </row>
        <row r="570">
          <cell r="A570">
            <v>2012</v>
          </cell>
          <cell r="B570" t="str">
            <v>Q1</v>
          </cell>
          <cell r="C570" t="str">
            <v>KENYA POWER LIGHTING COMPANY (KPLC)</v>
          </cell>
          <cell r="D570" t="str">
            <v>Imports</v>
          </cell>
          <cell r="F570">
            <v>13810.45</v>
          </cell>
          <cell r="G570" t="str">
            <v>GNIM1</v>
          </cell>
        </row>
        <row r="571">
          <cell r="A571">
            <v>2012</v>
          </cell>
          <cell r="B571" t="str">
            <v>Q1</v>
          </cell>
          <cell r="C571" t="str">
            <v>RWANDA</v>
          </cell>
          <cell r="D571" t="str">
            <v>Imports</v>
          </cell>
          <cell r="F571">
            <v>776.81100000000004</v>
          </cell>
          <cell r="G571" t="str">
            <v>GNIM2</v>
          </cell>
        </row>
        <row r="572">
          <cell r="A572">
            <v>2012</v>
          </cell>
          <cell r="B572" t="str">
            <v>Q1</v>
          </cell>
          <cell r="C572" t="str">
            <v>ESKOM (U) LIMITED</v>
          </cell>
          <cell r="D572" t="str">
            <v>Large Hydro</v>
          </cell>
          <cell r="F572">
            <v>372265.27399999998</v>
          </cell>
          <cell r="G572" t="str">
            <v>GNL1</v>
          </cell>
        </row>
        <row r="573">
          <cell r="A573">
            <v>2012</v>
          </cell>
          <cell r="B573" t="str">
            <v>Q1</v>
          </cell>
          <cell r="C573" t="str">
            <v>BUJAGALI ELECTRICITY LIMITED</v>
          </cell>
          <cell r="D573" t="str">
            <v>Large Hydro</v>
          </cell>
          <cell r="F573">
            <v>60771.892</v>
          </cell>
          <cell r="G573" t="str">
            <v>GNL2</v>
          </cell>
        </row>
        <row r="574">
          <cell r="A574">
            <v>2012</v>
          </cell>
          <cell r="B574" t="str">
            <v>Q1</v>
          </cell>
          <cell r="C574" t="str">
            <v>KILEMBE MINES LIMITED (KLM)</v>
          </cell>
          <cell r="D574" t="str">
            <v>Small Hydro</v>
          </cell>
          <cell r="F574">
            <v>4847.3599999999997</v>
          </cell>
          <cell r="G574" t="str">
            <v>GNE2</v>
          </cell>
        </row>
        <row r="575">
          <cell r="A575">
            <v>2011</v>
          </cell>
          <cell r="B575" t="str">
            <v>Q4</v>
          </cell>
          <cell r="C575" t="str">
            <v>KASESE COBALT COMPANY LIMITED</v>
          </cell>
          <cell r="D575" t="str">
            <v>Small Hydro</v>
          </cell>
          <cell r="F575">
            <v>653.27300000000002</v>
          </cell>
          <cell r="G575" t="str">
            <v>GNE1</v>
          </cell>
        </row>
        <row r="576">
          <cell r="A576">
            <v>2011</v>
          </cell>
          <cell r="B576" t="str">
            <v>Q4</v>
          </cell>
          <cell r="C576" t="str">
            <v>MAJI-POWER BUGOYE-LIMITED</v>
          </cell>
          <cell r="D576" t="str">
            <v>Small Hydro</v>
          </cell>
          <cell r="F576">
            <v>25626.87</v>
          </cell>
          <cell r="G576" t="str">
            <v>GNE3</v>
          </cell>
        </row>
        <row r="577">
          <cell r="A577">
            <v>2011</v>
          </cell>
          <cell r="B577" t="str">
            <v>Q4</v>
          </cell>
          <cell r="C577" t="str">
            <v>KINYARA SUGAR WORKS</v>
          </cell>
          <cell r="D577" t="str">
            <v>Bagasse</v>
          </cell>
          <cell r="F577">
            <v>1046</v>
          </cell>
          <cell r="G577" t="str">
            <v>GNC2</v>
          </cell>
        </row>
        <row r="578">
          <cell r="A578">
            <v>2011</v>
          </cell>
          <cell r="B578" t="str">
            <v>Q4</v>
          </cell>
          <cell r="C578" t="str">
            <v>AEMS-MPANGA</v>
          </cell>
          <cell r="D578" t="str">
            <v>Small Hydro</v>
          </cell>
          <cell r="F578">
            <v>35367.14</v>
          </cell>
          <cell r="G578" t="str">
            <v>GNE5</v>
          </cell>
        </row>
        <row r="579">
          <cell r="A579">
            <v>2011</v>
          </cell>
          <cell r="B579" t="str">
            <v>Q4</v>
          </cell>
          <cell r="C579" t="str">
            <v>ECOPOWER-ISHASHA</v>
          </cell>
          <cell r="D579" t="str">
            <v>Small Hydro</v>
          </cell>
          <cell r="F579">
            <v>9012.64</v>
          </cell>
          <cell r="G579" t="str">
            <v>GNE6</v>
          </cell>
        </row>
        <row r="580">
          <cell r="A580">
            <v>2011</v>
          </cell>
          <cell r="B580" t="str">
            <v>Q4</v>
          </cell>
          <cell r="C580" t="str">
            <v>KAKIRA SUGAR WORKS</v>
          </cell>
          <cell r="D580" t="str">
            <v>Bagasse</v>
          </cell>
          <cell r="F580">
            <v>15282.25</v>
          </cell>
          <cell r="G580" t="str">
            <v>GNC1</v>
          </cell>
        </row>
        <row r="581">
          <cell r="A581">
            <v>2011</v>
          </cell>
          <cell r="B581" t="str">
            <v>Q4</v>
          </cell>
          <cell r="C581" t="str">
            <v>JACOBSEN (U) LIMITED</v>
          </cell>
          <cell r="D581" t="str">
            <v>Thermal</v>
          </cell>
          <cell r="F581">
            <v>85418.3</v>
          </cell>
          <cell r="G581" t="str">
            <v>GNT1</v>
          </cell>
        </row>
        <row r="582">
          <cell r="A582">
            <v>2011</v>
          </cell>
          <cell r="B582" t="str">
            <v>Q4</v>
          </cell>
          <cell r="C582" t="str">
            <v>ELECTROMAXX (U) LIMITED</v>
          </cell>
          <cell r="D582" t="str">
            <v>Thermal</v>
          </cell>
          <cell r="F582">
            <v>15238</v>
          </cell>
          <cell r="G582" t="str">
            <v>GNT2</v>
          </cell>
        </row>
        <row r="583">
          <cell r="A583">
            <v>2011</v>
          </cell>
          <cell r="B583" t="str">
            <v>Q4</v>
          </cell>
          <cell r="C583" t="str">
            <v>IDA AGGREKO MUTUNDWE</v>
          </cell>
          <cell r="D583" t="str">
            <v>Thermal</v>
          </cell>
          <cell r="F583">
            <v>62306.36</v>
          </cell>
          <cell r="G583" t="str">
            <v>GNT3</v>
          </cell>
        </row>
        <row r="584">
          <cell r="A584">
            <v>2011</v>
          </cell>
          <cell r="B584" t="str">
            <v>Q4</v>
          </cell>
          <cell r="C584" t="str">
            <v>KENYA POWER LIGHTING COMPANY (KPLC)</v>
          </cell>
          <cell r="D584" t="str">
            <v>Imports</v>
          </cell>
          <cell r="F584">
            <v>10425.950000000001</v>
          </cell>
          <cell r="G584" t="str">
            <v>GNIM1</v>
          </cell>
        </row>
        <row r="585">
          <cell r="A585">
            <v>2011</v>
          </cell>
          <cell r="B585" t="str">
            <v>Q4</v>
          </cell>
          <cell r="C585" t="str">
            <v>RWANDA</v>
          </cell>
          <cell r="D585" t="str">
            <v>Imports</v>
          </cell>
          <cell r="F585">
            <v>742.73</v>
          </cell>
          <cell r="G585" t="str">
            <v>GNIM2</v>
          </cell>
        </row>
        <row r="586">
          <cell r="A586">
            <v>2011</v>
          </cell>
          <cell r="B586" t="str">
            <v>Q4</v>
          </cell>
          <cell r="C586" t="str">
            <v>ESKOM (U) LIMITED</v>
          </cell>
          <cell r="D586" t="str">
            <v>Large Hydro</v>
          </cell>
          <cell r="F586">
            <v>375057.266</v>
          </cell>
          <cell r="G586" t="str">
            <v>GNL1</v>
          </cell>
        </row>
        <row r="587">
          <cell r="A587">
            <v>2011</v>
          </cell>
          <cell r="B587" t="str">
            <v>Q4</v>
          </cell>
          <cell r="C587" t="str">
            <v>KILEMBE MINES LIMITED (KLM)</v>
          </cell>
          <cell r="D587" t="str">
            <v>Small Hydro</v>
          </cell>
          <cell r="F587">
            <v>4951.8599999999997</v>
          </cell>
          <cell r="G587" t="str">
            <v>GNE2</v>
          </cell>
        </row>
        <row r="588">
          <cell r="A588">
            <v>2011</v>
          </cell>
          <cell r="B588" t="str">
            <v>Q3</v>
          </cell>
          <cell r="C588" t="str">
            <v>KASESE COBALT COMPANY LIMITED</v>
          </cell>
          <cell r="D588" t="str">
            <v>Small Hydro</v>
          </cell>
          <cell r="F588">
            <v>2183.09</v>
          </cell>
          <cell r="G588" t="str">
            <v>GNE1</v>
          </cell>
        </row>
        <row r="589">
          <cell r="A589">
            <v>2011</v>
          </cell>
          <cell r="B589" t="str">
            <v>Q3</v>
          </cell>
          <cell r="C589" t="str">
            <v>MAJI-POWER BUGOYE-LIMITED</v>
          </cell>
          <cell r="D589" t="str">
            <v>Small Hydro</v>
          </cell>
          <cell r="F589">
            <v>20387.740000000002</v>
          </cell>
          <cell r="G589" t="str">
            <v>GNE3</v>
          </cell>
        </row>
        <row r="590">
          <cell r="A590">
            <v>2011</v>
          </cell>
          <cell r="B590" t="str">
            <v>Q3</v>
          </cell>
          <cell r="C590" t="str">
            <v>KINYARA SUGAR WORKS</v>
          </cell>
          <cell r="D590" t="str">
            <v>Bagasse</v>
          </cell>
          <cell r="F590">
            <v>261</v>
          </cell>
          <cell r="G590" t="str">
            <v>GNC2</v>
          </cell>
        </row>
        <row r="591">
          <cell r="A591">
            <v>2011</v>
          </cell>
          <cell r="B591" t="str">
            <v>Q3</v>
          </cell>
          <cell r="C591" t="str">
            <v>AEMS-MPANGA</v>
          </cell>
          <cell r="D591" t="str">
            <v>Small Hydro</v>
          </cell>
          <cell r="F591">
            <v>21954.83</v>
          </cell>
          <cell r="G591" t="str">
            <v>GNE5</v>
          </cell>
        </row>
        <row r="592">
          <cell r="A592">
            <v>2011</v>
          </cell>
          <cell r="B592" t="str">
            <v>Q3</v>
          </cell>
          <cell r="C592" t="str">
            <v>ECOPOWER-ISHASHA</v>
          </cell>
          <cell r="D592" t="str">
            <v>Small Hydro</v>
          </cell>
          <cell r="F592">
            <v>6919.9</v>
          </cell>
          <cell r="G592" t="str">
            <v>GNE6</v>
          </cell>
        </row>
        <row r="593">
          <cell r="A593">
            <v>2011</v>
          </cell>
          <cell r="B593" t="str">
            <v>Q3</v>
          </cell>
          <cell r="C593" t="str">
            <v>KAKIRA SUGAR WORKS</v>
          </cell>
          <cell r="D593" t="str">
            <v>Bagasse</v>
          </cell>
          <cell r="F593">
            <v>12466.64</v>
          </cell>
          <cell r="G593" t="str">
            <v>GNC1</v>
          </cell>
        </row>
        <row r="594">
          <cell r="A594">
            <v>2011</v>
          </cell>
          <cell r="B594" t="str">
            <v>Q3</v>
          </cell>
          <cell r="C594" t="str">
            <v>JACOBSEN (U) LIMITED</v>
          </cell>
          <cell r="D594" t="str">
            <v>Thermal</v>
          </cell>
          <cell r="F594">
            <v>95961.7</v>
          </cell>
          <cell r="G594" t="str">
            <v>GNT1</v>
          </cell>
        </row>
        <row r="595">
          <cell r="A595">
            <v>2011</v>
          </cell>
          <cell r="B595" t="str">
            <v>Q3</v>
          </cell>
          <cell r="C595" t="str">
            <v>ELECTROMAXX (U) LIMITED</v>
          </cell>
          <cell r="D595" t="str">
            <v>Thermal</v>
          </cell>
          <cell r="F595">
            <v>4530.241</v>
          </cell>
          <cell r="G595" t="str">
            <v>GNT2</v>
          </cell>
        </row>
        <row r="596">
          <cell r="A596">
            <v>2011</v>
          </cell>
          <cell r="B596" t="str">
            <v>Q3</v>
          </cell>
          <cell r="C596" t="str">
            <v>IDA AGGREKO MUTUNDWE</v>
          </cell>
          <cell r="D596" t="str">
            <v>Thermal</v>
          </cell>
          <cell r="F596">
            <v>102942.85</v>
          </cell>
          <cell r="G596" t="str">
            <v>GNT3</v>
          </cell>
        </row>
        <row r="597">
          <cell r="A597">
            <v>2011</v>
          </cell>
          <cell r="B597" t="str">
            <v>Q3</v>
          </cell>
          <cell r="C597" t="str">
            <v>AGGREKO KIIRA</v>
          </cell>
          <cell r="D597" t="str">
            <v>Thermal</v>
          </cell>
          <cell r="F597">
            <v>2550.4</v>
          </cell>
          <cell r="G597" t="str">
            <v>GNT4</v>
          </cell>
        </row>
        <row r="598">
          <cell r="A598">
            <v>2011</v>
          </cell>
          <cell r="B598" t="str">
            <v>Q3</v>
          </cell>
          <cell r="C598" t="str">
            <v>KENYA POWER LIGHTING COMPANY (KPLC)</v>
          </cell>
          <cell r="D598" t="str">
            <v>Imports</v>
          </cell>
          <cell r="F598">
            <v>10630.3</v>
          </cell>
          <cell r="G598" t="str">
            <v>GNIM1</v>
          </cell>
        </row>
        <row r="599">
          <cell r="A599">
            <v>2011</v>
          </cell>
          <cell r="B599" t="str">
            <v>Q3</v>
          </cell>
          <cell r="C599" t="str">
            <v>RWANDA</v>
          </cell>
          <cell r="D599" t="str">
            <v>Imports</v>
          </cell>
          <cell r="F599">
            <v>775.34400000000005</v>
          </cell>
          <cell r="G599" t="str">
            <v>GNIM2</v>
          </cell>
        </row>
        <row r="600">
          <cell r="A600">
            <v>2011</v>
          </cell>
          <cell r="B600" t="str">
            <v>Q3</v>
          </cell>
          <cell r="C600" t="str">
            <v>ESKOM (U) LIMITED</v>
          </cell>
          <cell r="D600" t="str">
            <v>Large Hydro</v>
          </cell>
          <cell r="F600">
            <v>357206.14</v>
          </cell>
          <cell r="G600" t="str">
            <v>GNL1</v>
          </cell>
        </row>
        <row r="601">
          <cell r="A601">
            <v>2011</v>
          </cell>
          <cell r="B601" t="str">
            <v>Q3</v>
          </cell>
          <cell r="C601" t="str">
            <v>KILEMBE MINES LIMITED (KLM)</v>
          </cell>
          <cell r="D601" t="str">
            <v>Small Hydro</v>
          </cell>
          <cell r="F601">
            <v>5878.57</v>
          </cell>
          <cell r="G601" t="str">
            <v>GNE2</v>
          </cell>
        </row>
        <row r="602">
          <cell r="A602">
            <v>2011</v>
          </cell>
          <cell r="B602" t="str">
            <v>Q2</v>
          </cell>
          <cell r="C602" t="str">
            <v>KASESE COBALT COMPANY LIMITED</v>
          </cell>
          <cell r="D602" t="str">
            <v>Small Hydro</v>
          </cell>
          <cell r="F602">
            <v>526.43299999999999</v>
          </cell>
          <cell r="G602" t="str">
            <v>GNE1</v>
          </cell>
        </row>
        <row r="603">
          <cell r="A603">
            <v>2011</v>
          </cell>
          <cell r="B603" t="str">
            <v>Q2</v>
          </cell>
          <cell r="C603" t="str">
            <v>MAJI-POWER BUGOYE-LIMITED</v>
          </cell>
          <cell r="D603" t="str">
            <v>Small Hydro</v>
          </cell>
          <cell r="F603">
            <v>22169.53</v>
          </cell>
          <cell r="G603" t="str">
            <v>GNE3</v>
          </cell>
        </row>
        <row r="604">
          <cell r="A604">
            <v>2011</v>
          </cell>
          <cell r="B604" t="str">
            <v>Q2</v>
          </cell>
          <cell r="C604" t="str">
            <v>KINYARA SUGAR WORKS</v>
          </cell>
          <cell r="D604" t="str">
            <v>Bagasse</v>
          </cell>
          <cell r="F604">
            <v>142</v>
          </cell>
          <cell r="G604" t="str">
            <v>GNC2</v>
          </cell>
        </row>
        <row r="605">
          <cell r="A605">
            <v>2011</v>
          </cell>
          <cell r="B605" t="str">
            <v>Q2</v>
          </cell>
          <cell r="C605" t="str">
            <v>AEMS-MPANGA</v>
          </cell>
          <cell r="D605" t="str">
            <v>Small Hydro</v>
          </cell>
          <cell r="F605">
            <v>7769.06</v>
          </cell>
          <cell r="G605" t="str">
            <v>GNE5</v>
          </cell>
        </row>
        <row r="606">
          <cell r="A606">
            <v>2011</v>
          </cell>
          <cell r="B606" t="str">
            <v>Q2</v>
          </cell>
          <cell r="C606" t="str">
            <v>ECOPOWER-ISHASHA</v>
          </cell>
          <cell r="D606" t="str">
            <v>Small Hydro</v>
          </cell>
          <cell r="F606">
            <v>5534.38</v>
          </cell>
          <cell r="G606" t="str">
            <v>GNE6</v>
          </cell>
        </row>
        <row r="607">
          <cell r="A607">
            <v>2011</v>
          </cell>
          <cell r="B607" t="str">
            <v>Q2</v>
          </cell>
          <cell r="C607" t="str">
            <v>KAKIRA SUGAR WORKS</v>
          </cell>
          <cell r="D607" t="str">
            <v>Bagasse</v>
          </cell>
          <cell r="F607">
            <v>6654.46</v>
          </cell>
          <cell r="G607" t="str">
            <v>GNC1</v>
          </cell>
        </row>
        <row r="608">
          <cell r="A608">
            <v>2011</v>
          </cell>
          <cell r="B608" t="str">
            <v>Q2</v>
          </cell>
          <cell r="C608" t="str">
            <v>JACOBSEN (U) LIMITED</v>
          </cell>
          <cell r="D608" t="str">
            <v>Thermal</v>
          </cell>
          <cell r="F608">
            <v>105630.1</v>
          </cell>
          <cell r="G608" t="str">
            <v>GNT1</v>
          </cell>
        </row>
        <row r="609">
          <cell r="A609">
            <v>2011</v>
          </cell>
          <cell r="B609" t="str">
            <v>Q2</v>
          </cell>
          <cell r="C609" t="str">
            <v>ELECTROMAXX (U) LIMITED</v>
          </cell>
          <cell r="D609" t="str">
            <v>Thermal</v>
          </cell>
          <cell r="F609">
            <v>22143.05</v>
          </cell>
          <cell r="G609" t="str">
            <v>GNT2</v>
          </cell>
        </row>
        <row r="610">
          <cell r="A610">
            <v>2011</v>
          </cell>
          <cell r="B610" t="str">
            <v>Q2</v>
          </cell>
          <cell r="C610" t="str">
            <v>IDA AGGREKO MUTUNDWE</v>
          </cell>
          <cell r="D610" t="str">
            <v>Thermal</v>
          </cell>
          <cell r="F610">
            <v>100331.071</v>
          </cell>
          <cell r="G610" t="str">
            <v>GNT3</v>
          </cell>
        </row>
        <row r="611">
          <cell r="A611">
            <v>2011</v>
          </cell>
          <cell r="B611" t="str">
            <v>Q2</v>
          </cell>
          <cell r="C611" t="str">
            <v>AGGREKO KIIRA</v>
          </cell>
          <cell r="D611" t="str">
            <v>Thermal</v>
          </cell>
          <cell r="F611">
            <v>61134.555999999997</v>
          </cell>
          <cell r="G611" t="str">
            <v>GNT4</v>
          </cell>
        </row>
        <row r="612">
          <cell r="A612">
            <v>2011</v>
          </cell>
          <cell r="B612" t="str">
            <v>Q2</v>
          </cell>
          <cell r="C612" t="str">
            <v>KENYA POWER LIGHTING COMPANY (KPLC)</v>
          </cell>
          <cell r="D612" t="str">
            <v>Imports</v>
          </cell>
          <cell r="F612">
            <v>7806.5</v>
          </cell>
          <cell r="G612" t="str">
            <v>GNIM1</v>
          </cell>
        </row>
        <row r="613">
          <cell r="A613">
            <v>2011</v>
          </cell>
          <cell r="B613" t="str">
            <v>Q2</v>
          </cell>
          <cell r="C613" t="str">
            <v>RWANDA</v>
          </cell>
          <cell r="D613" t="str">
            <v>Imports</v>
          </cell>
          <cell r="F613">
            <v>722.92899999999997</v>
          </cell>
          <cell r="G613" t="str">
            <v>GNIM2</v>
          </cell>
        </row>
        <row r="614">
          <cell r="A614">
            <v>2011</v>
          </cell>
          <cell r="B614" t="str">
            <v>Q2</v>
          </cell>
          <cell r="C614" t="str">
            <v>ESKOM (U) LIMITED</v>
          </cell>
          <cell r="D614" t="str">
            <v>Large Hydro</v>
          </cell>
          <cell r="F614">
            <v>307952.58799999999</v>
          </cell>
          <cell r="G614" t="str">
            <v>GNL1</v>
          </cell>
        </row>
        <row r="615">
          <cell r="A615">
            <v>2011</v>
          </cell>
          <cell r="B615" t="str">
            <v>Q2</v>
          </cell>
          <cell r="C615" t="str">
            <v>KILEMBE MINES LIMITED (KLM)</v>
          </cell>
          <cell r="D615" t="str">
            <v>Small Hydro</v>
          </cell>
          <cell r="F615">
            <v>6661.3019999999997</v>
          </cell>
          <cell r="G615" t="str">
            <v>GNE2</v>
          </cell>
        </row>
        <row r="616">
          <cell r="A616">
            <v>2011</v>
          </cell>
          <cell r="B616" t="str">
            <v>Q1</v>
          </cell>
          <cell r="C616" t="str">
            <v>KASESE COBALT COMPANY LIMITED</v>
          </cell>
          <cell r="D616" t="str">
            <v>Small Hydro</v>
          </cell>
          <cell r="F616">
            <v>301.99799999999999</v>
          </cell>
          <cell r="G616" t="str">
            <v>GNE1</v>
          </cell>
        </row>
        <row r="617">
          <cell r="A617">
            <v>2011</v>
          </cell>
          <cell r="B617" t="str">
            <v>Q1</v>
          </cell>
          <cell r="C617" t="str">
            <v>MAJI-POWER BUGOYE-LIMITED</v>
          </cell>
          <cell r="D617" t="str">
            <v>Small Hydro</v>
          </cell>
          <cell r="F617">
            <v>12709.21</v>
          </cell>
          <cell r="G617" t="str">
            <v>GNE3</v>
          </cell>
        </row>
        <row r="618">
          <cell r="A618">
            <v>2011</v>
          </cell>
          <cell r="B618" t="str">
            <v>Q1</v>
          </cell>
          <cell r="C618" t="str">
            <v>KINYARA SUGAR WORKS</v>
          </cell>
          <cell r="D618" t="str">
            <v>Bagasse</v>
          </cell>
          <cell r="F618">
            <v>805</v>
          </cell>
          <cell r="G618" t="str">
            <v>GNC2</v>
          </cell>
        </row>
        <row r="619">
          <cell r="A619">
            <v>2011</v>
          </cell>
          <cell r="B619" t="str">
            <v>Q1</v>
          </cell>
          <cell r="C619" t="str">
            <v>AEMS-MPANGA</v>
          </cell>
          <cell r="D619" t="str">
            <v>Small Hydro</v>
          </cell>
          <cell r="F619">
            <v>5291</v>
          </cell>
          <cell r="G619" t="str">
            <v>GNE5</v>
          </cell>
        </row>
        <row r="620">
          <cell r="A620">
            <v>2011</v>
          </cell>
          <cell r="B620" t="str">
            <v>Q1</v>
          </cell>
          <cell r="C620" t="str">
            <v>ECOPOWER-ISHASHA</v>
          </cell>
          <cell r="D620" t="str">
            <v>Small Hydro</v>
          </cell>
          <cell r="F620">
            <v>892.42</v>
          </cell>
          <cell r="G620" t="str">
            <v>GNE6</v>
          </cell>
        </row>
        <row r="621">
          <cell r="A621">
            <v>2011</v>
          </cell>
          <cell r="B621" t="str">
            <v>Q1</v>
          </cell>
          <cell r="C621" t="str">
            <v>KAKIRA SUGAR WORKS</v>
          </cell>
          <cell r="D621" t="str">
            <v>Bagasse</v>
          </cell>
          <cell r="F621">
            <v>23540.41</v>
          </cell>
          <cell r="G621" t="str">
            <v>GNC1</v>
          </cell>
        </row>
        <row r="622">
          <cell r="A622">
            <v>2011</v>
          </cell>
          <cell r="B622" t="str">
            <v>Q1</v>
          </cell>
          <cell r="C622" t="str">
            <v>JACOBSEN (U) LIMITED</v>
          </cell>
          <cell r="D622" t="str">
            <v>Thermal</v>
          </cell>
          <cell r="F622">
            <v>104199.2</v>
          </cell>
          <cell r="G622" t="str">
            <v>GNT1</v>
          </cell>
        </row>
        <row r="623">
          <cell r="A623">
            <v>2011</v>
          </cell>
          <cell r="B623" t="str">
            <v>Q1</v>
          </cell>
          <cell r="C623" t="str">
            <v>ELECTROMAXX (U) LIMITED</v>
          </cell>
          <cell r="D623" t="str">
            <v>Thermal</v>
          </cell>
          <cell r="F623">
            <v>28032</v>
          </cell>
          <cell r="G623" t="str">
            <v>GNT2</v>
          </cell>
        </row>
        <row r="624">
          <cell r="A624">
            <v>2011</v>
          </cell>
          <cell r="B624" t="str">
            <v>Q1</v>
          </cell>
          <cell r="C624" t="str">
            <v>IDA AGGREKO MUTUNDWE</v>
          </cell>
          <cell r="D624" t="str">
            <v>Thermal</v>
          </cell>
          <cell r="F624">
            <v>98262.67</v>
          </cell>
          <cell r="G624" t="str">
            <v>GNT3</v>
          </cell>
        </row>
        <row r="625">
          <cell r="A625">
            <v>2011</v>
          </cell>
          <cell r="B625" t="str">
            <v>Q1</v>
          </cell>
          <cell r="C625" t="str">
            <v>AGGREKO KIIRA</v>
          </cell>
          <cell r="D625" t="str">
            <v>Thermal</v>
          </cell>
          <cell r="F625">
            <v>69312.41</v>
          </cell>
          <cell r="G625" t="str">
            <v>GNT4</v>
          </cell>
        </row>
        <row r="626">
          <cell r="A626">
            <v>2011</v>
          </cell>
          <cell r="B626" t="str">
            <v>Q1</v>
          </cell>
          <cell r="C626" t="str">
            <v>KENYA POWER LIGHTING COMPANY (KPLC)</v>
          </cell>
          <cell r="D626" t="str">
            <v>Imports</v>
          </cell>
          <cell r="F626">
            <v>6967.1</v>
          </cell>
          <cell r="G626" t="str">
            <v>GNIM1</v>
          </cell>
        </row>
        <row r="627">
          <cell r="A627">
            <v>2011</v>
          </cell>
          <cell r="B627" t="str">
            <v>Q1</v>
          </cell>
          <cell r="C627" t="str">
            <v>RWANDA</v>
          </cell>
          <cell r="D627" t="str">
            <v>Imports</v>
          </cell>
          <cell r="F627">
            <v>683.6</v>
          </cell>
          <cell r="G627" t="str">
            <v>GNIM2</v>
          </cell>
        </row>
        <row r="628">
          <cell r="A628">
            <v>2011</v>
          </cell>
          <cell r="B628" t="str">
            <v>Q1</v>
          </cell>
          <cell r="C628" t="str">
            <v>ESKOM (U) LIMITED</v>
          </cell>
          <cell r="D628" t="str">
            <v>Large Hydro</v>
          </cell>
          <cell r="F628">
            <v>295719.44199999998</v>
          </cell>
          <cell r="G628" t="str">
            <v>GNL1</v>
          </cell>
        </row>
        <row r="629">
          <cell r="A629">
            <v>2011</v>
          </cell>
          <cell r="B629" t="str">
            <v>Q1</v>
          </cell>
          <cell r="C629" t="str">
            <v>KILEMBE MINES LIMITED (KLM)</v>
          </cell>
          <cell r="D629" t="str">
            <v>Small Hydro</v>
          </cell>
          <cell r="F629">
            <v>5369.76</v>
          </cell>
          <cell r="G629" t="str">
            <v>GNE2</v>
          </cell>
        </row>
        <row r="630">
          <cell r="A630">
            <v>2010</v>
          </cell>
          <cell r="B630" t="str">
            <v>Q4</v>
          </cell>
          <cell r="C630" t="str">
            <v>KASESE COBALT COMPANY LIMITED</v>
          </cell>
          <cell r="D630" t="str">
            <v>Small Hydro</v>
          </cell>
          <cell r="F630">
            <v>286.62200000000001</v>
          </cell>
          <cell r="G630" t="str">
            <v>GNE1</v>
          </cell>
        </row>
        <row r="631">
          <cell r="A631">
            <v>2010</v>
          </cell>
          <cell r="B631" t="str">
            <v>Q4</v>
          </cell>
          <cell r="C631" t="str">
            <v>MAJI-POWER BUGOYE-LIMITED</v>
          </cell>
          <cell r="D631" t="str">
            <v>Small Hydro</v>
          </cell>
          <cell r="F631">
            <v>23191.01</v>
          </cell>
          <cell r="G631" t="str">
            <v>GNE3</v>
          </cell>
        </row>
        <row r="632">
          <cell r="A632">
            <v>2010</v>
          </cell>
          <cell r="B632" t="str">
            <v>Q4</v>
          </cell>
          <cell r="C632" t="str">
            <v>KINYARA SUGAR WORKS</v>
          </cell>
          <cell r="D632" t="str">
            <v>Bagasse</v>
          </cell>
          <cell r="F632">
            <v>0</v>
          </cell>
          <cell r="G632" t="str">
            <v>GNC2</v>
          </cell>
        </row>
        <row r="633">
          <cell r="A633">
            <v>2010</v>
          </cell>
          <cell r="B633" t="str">
            <v>Q4</v>
          </cell>
          <cell r="C633" t="str">
            <v>KAKIRA SUGAR WORKS</v>
          </cell>
          <cell r="D633" t="str">
            <v>Bagasse</v>
          </cell>
          <cell r="F633">
            <v>24679.47</v>
          </cell>
          <cell r="G633" t="str">
            <v>GNC1</v>
          </cell>
        </row>
        <row r="634">
          <cell r="A634">
            <v>2010</v>
          </cell>
          <cell r="B634" t="str">
            <v>Q4</v>
          </cell>
          <cell r="C634" t="str">
            <v>JACOBSEN (U) LIMITED</v>
          </cell>
          <cell r="D634" t="str">
            <v>Thermal</v>
          </cell>
          <cell r="F634">
            <v>98642.4</v>
          </cell>
          <cell r="G634" t="str">
            <v>GNT1</v>
          </cell>
        </row>
        <row r="635">
          <cell r="A635">
            <v>2010</v>
          </cell>
          <cell r="B635" t="str">
            <v>Q4</v>
          </cell>
          <cell r="C635" t="str">
            <v>ELECTROMAXX (U) LIMITED</v>
          </cell>
          <cell r="D635" t="str">
            <v>Thermal</v>
          </cell>
          <cell r="F635">
            <v>30326</v>
          </cell>
          <cell r="G635" t="str">
            <v>GNT2</v>
          </cell>
        </row>
        <row r="636">
          <cell r="A636">
            <v>2010</v>
          </cell>
          <cell r="B636" t="str">
            <v>Q4</v>
          </cell>
          <cell r="C636" t="str">
            <v>IDA AGGREKO MUTUNDWE</v>
          </cell>
          <cell r="D636" t="str">
            <v>Thermal</v>
          </cell>
          <cell r="F636">
            <v>104811.15700000001</v>
          </cell>
          <cell r="G636" t="str">
            <v>GNT3</v>
          </cell>
        </row>
        <row r="637">
          <cell r="A637">
            <v>2010</v>
          </cell>
          <cell r="B637" t="str">
            <v>Q4</v>
          </cell>
          <cell r="C637" t="str">
            <v>AGGREKO KIIRA</v>
          </cell>
          <cell r="D637" t="str">
            <v>Thermal</v>
          </cell>
          <cell r="F637">
            <v>43208.144999999997</v>
          </cell>
          <cell r="G637" t="str">
            <v>GNT4</v>
          </cell>
        </row>
        <row r="638">
          <cell r="A638">
            <v>2010</v>
          </cell>
          <cell r="B638" t="str">
            <v>Q4</v>
          </cell>
          <cell r="C638" t="str">
            <v>KENYA POWER LIGHTING COMPANY (KPLC)</v>
          </cell>
          <cell r="D638" t="str">
            <v>Imports</v>
          </cell>
          <cell r="F638">
            <v>7180.6</v>
          </cell>
          <cell r="G638" t="str">
            <v>GNIM1</v>
          </cell>
        </row>
        <row r="639">
          <cell r="A639">
            <v>2010</v>
          </cell>
          <cell r="B639" t="str">
            <v>Q4</v>
          </cell>
          <cell r="C639" t="str">
            <v>RWANDA</v>
          </cell>
          <cell r="D639" t="str">
            <v>Imports</v>
          </cell>
          <cell r="F639">
            <v>761.15</v>
          </cell>
          <cell r="G639" t="str">
            <v>GNIM2</v>
          </cell>
        </row>
        <row r="640">
          <cell r="A640">
            <v>2010</v>
          </cell>
          <cell r="B640" t="str">
            <v>Q4</v>
          </cell>
          <cell r="C640" t="str">
            <v>ESKOM (U) LIMITED</v>
          </cell>
          <cell r="D640" t="str">
            <v>Large Hydro</v>
          </cell>
          <cell r="F640">
            <v>301866.984</v>
          </cell>
          <cell r="G640" t="str">
            <v>GNL1</v>
          </cell>
        </row>
        <row r="641">
          <cell r="A641">
            <v>2010</v>
          </cell>
          <cell r="B641" t="str">
            <v>Q4</v>
          </cell>
          <cell r="C641" t="str">
            <v>KILEMBE MINES LIMITED (KLM)</v>
          </cell>
          <cell r="D641" t="str">
            <v>Small Hydro</v>
          </cell>
          <cell r="F641">
            <v>5969.36</v>
          </cell>
          <cell r="G641" t="str">
            <v>GNE2</v>
          </cell>
        </row>
        <row r="642">
          <cell r="A642">
            <v>2010</v>
          </cell>
          <cell r="B642" t="str">
            <v>Q3</v>
          </cell>
          <cell r="C642" t="str">
            <v>KASESE COBALT COMPANY LIMITED</v>
          </cell>
          <cell r="D642" t="str">
            <v>Small Hydro</v>
          </cell>
          <cell r="F642">
            <v>451.58199999999999</v>
          </cell>
          <cell r="G642" t="str">
            <v>GNE1</v>
          </cell>
        </row>
        <row r="643">
          <cell r="A643">
            <v>2010</v>
          </cell>
          <cell r="B643" t="str">
            <v>Q3</v>
          </cell>
          <cell r="C643" t="str">
            <v>MAJI-POWER BUGOYE-LIMITED</v>
          </cell>
          <cell r="D643" t="str">
            <v>Small Hydro</v>
          </cell>
          <cell r="F643">
            <v>16414.939999999999</v>
          </cell>
          <cell r="G643" t="str">
            <v>GNE3</v>
          </cell>
        </row>
        <row r="644">
          <cell r="A644">
            <v>2010</v>
          </cell>
          <cell r="B644" t="str">
            <v>Q3</v>
          </cell>
          <cell r="C644" t="str">
            <v>KINYARA SUGAR WORKS</v>
          </cell>
          <cell r="D644" t="str">
            <v>Bagasse</v>
          </cell>
          <cell r="F644">
            <v>1677</v>
          </cell>
          <cell r="G644" t="str">
            <v>GNC2</v>
          </cell>
        </row>
        <row r="645">
          <cell r="A645">
            <v>2010</v>
          </cell>
          <cell r="B645" t="str">
            <v>Q3</v>
          </cell>
          <cell r="C645" t="str">
            <v>KAKIRA SUGAR WORKS</v>
          </cell>
          <cell r="D645" t="str">
            <v>Bagasse</v>
          </cell>
          <cell r="F645">
            <v>23512.175999999999</v>
          </cell>
          <cell r="G645" t="str">
            <v>GNC1</v>
          </cell>
        </row>
        <row r="646">
          <cell r="A646">
            <v>2010</v>
          </cell>
          <cell r="B646" t="str">
            <v>Q3</v>
          </cell>
          <cell r="C646" t="str">
            <v>JACOBSEN (U) LIMITED</v>
          </cell>
          <cell r="D646" t="str">
            <v>Thermal</v>
          </cell>
          <cell r="F646">
            <v>86915.099000000002</v>
          </cell>
          <cell r="G646" t="str">
            <v>GNT1</v>
          </cell>
        </row>
        <row r="647">
          <cell r="A647">
            <v>2010</v>
          </cell>
          <cell r="B647" t="str">
            <v>Q3</v>
          </cell>
          <cell r="C647" t="str">
            <v>ELECTROMAXX (U) LIMITED</v>
          </cell>
          <cell r="D647" t="str">
            <v>Thermal</v>
          </cell>
          <cell r="F647">
            <v>22187</v>
          </cell>
          <cell r="G647" t="str">
            <v>GNT2</v>
          </cell>
        </row>
        <row r="648">
          <cell r="A648">
            <v>2010</v>
          </cell>
          <cell r="B648" t="str">
            <v>Q3</v>
          </cell>
          <cell r="C648" t="str">
            <v>IDA AGGREKO MUTUNDWE</v>
          </cell>
          <cell r="D648" t="str">
            <v>Thermal</v>
          </cell>
          <cell r="F648">
            <v>102974.73</v>
          </cell>
          <cell r="G648" t="str">
            <v>GNT3</v>
          </cell>
        </row>
        <row r="649">
          <cell r="A649">
            <v>2010</v>
          </cell>
          <cell r="B649" t="str">
            <v>Q3</v>
          </cell>
          <cell r="C649" t="str">
            <v>AGGREKO KIIRA</v>
          </cell>
          <cell r="D649" t="str">
            <v>Thermal</v>
          </cell>
          <cell r="F649">
            <v>36482.370000000003</v>
          </cell>
          <cell r="G649" t="str">
            <v>GNT4</v>
          </cell>
        </row>
        <row r="650">
          <cell r="A650">
            <v>2010</v>
          </cell>
          <cell r="B650" t="str">
            <v>Q3</v>
          </cell>
          <cell r="C650" t="str">
            <v>KENYA POWER LIGHTING COMPANY (KPLC)</v>
          </cell>
          <cell r="D650" t="str">
            <v>Imports</v>
          </cell>
          <cell r="F650">
            <v>7828.2</v>
          </cell>
          <cell r="G650" t="str">
            <v>GNIM1</v>
          </cell>
        </row>
        <row r="651">
          <cell r="A651">
            <v>2010</v>
          </cell>
          <cell r="B651" t="str">
            <v>Q3</v>
          </cell>
          <cell r="C651" t="str">
            <v>RWANDA</v>
          </cell>
          <cell r="D651" t="str">
            <v>Imports</v>
          </cell>
          <cell r="F651">
            <v>783.1</v>
          </cell>
          <cell r="G651" t="str">
            <v>GNIM2</v>
          </cell>
        </row>
        <row r="652">
          <cell r="A652">
            <v>2010</v>
          </cell>
          <cell r="B652" t="str">
            <v>Q3</v>
          </cell>
          <cell r="C652" t="str">
            <v>ESKOM (U) LIMITED</v>
          </cell>
          <cell r="D652" t="str">
            <v>Large Hydro</v>
          </cell>
          <cell r="F652">
            <v>330195.60399999999</v>
          </cell>
          <cell r="G652" t="str">
            <v>GNL1</v>
          </cell>
        </row>
        <row r="653">
          <cell r="A653">
            <v>2010</v>
          </cell>
          <cell r="B653" t="str">
            <v>Q3</v>
          </cell>
          <cell r="C653" t="str">
            <v>KILEMBE MINES LIMITED (KLM)</v>
          </cell>
          <cell r="D653" t="str">
            <v>Small Hydro</v>
          </cell>
          <cell r="F653">
            <v>4623.99</v>
          </cell>
          <cell r="G653" t="str">
            <v>GNE2</v>
          </cell>
        </row>
        <row r="654">
          <cell r="A654">
            <v>2010</v>
          </cell>
          <cell r="B654" t="str">
            <v>Q2</v>
          </cell>
          <cell r="C654" t="str">
            <v>KASESE COBALT COMPANY LIMITED</v>
          </cell>
          <cell r="D654" t="str">
            <v>Small Hydro</v>
          </cell>
          <cell r="F654">
            <v>432.07900000000001</v>
          </cell>
          <cell r="G654" t="str">
            <v>GNE1</v>
          </cell>
        </row>
        <row r="655">
          <cell r="A655">
            <v>2010</v>
          </cell>
          <cell r="B655" t="str">
            <v>Q2</v>
          </cell>
          <cell r="C655" t="str">
            <v>MAJI-POWER BUGOYE-LIMITED</v>
          </cell>
          <cell r="D655" t="str">
            <v>Small Hydro</v>
          </cell>
          <cell r="F655">
            <v>13878.78</v>
          </cell>
          <cell r="G655" t="str">
            <v>GNE3</v>
          </cell>
        </row>
        <row r="656">
          <cell r="A656">
            <v>2010</v>
          </cell>
          <cell r="B656" t="str">
            <v>Q2</v>
          </cell>
          <cell r="C656" t="str">
            <v>KINYARA SUGAR WORKS</v>
          </cell>
          <cell r="D656" t="str">
            <v>Bagasse</v>
          </cell>
          <cell r="F656">
            <v>777</v>
          </cell>
          <cell r="G656" t="str">
            <v>GNC2</v>
          </cell>
        </row>
        <row r="657">
          <cell r="A657">
            <v>2010</v>
          </cell>
          <cell r="B657" t="str">
            <v>Q2</v>
          </cell>
          <cell r="C657" t="str">
            <v>KAKIRA SUGAR WORKS</v>
          </cell>
          <cell r="D657" t="str">
            <v>Bagasse</v>
          </cell>
          <cell r="F657">
            <v>9829.1630000000005</v>
          </cell>
          <cell r="G657" t="str">
            <v>GNC1</v>
          </cell>
        </row>
        <row r="658">
          <cell r="A658">
            <v>2010</v>
          </cell>
          <cell r="B658" t="str">
            <v>Q2</v>
          </cell>
          <cell r="C658" t="str">
            <v>JACOBSEN (U) LIMITED</v>
          </cell>
          <cell r="D658" t="str">
            <v>Thermal</v>
          </cell>
          <cell r="F658">
            <v>93845</v>
          </cell>
          <cell r="G658" t="str">
            <v>GNT1</v>
          </cell>
        </row>
        <row r="659">
          <cell r="A659">
            <v>2010</v>
          </cell>
          <cell r="B659" t="str">
            <v>Q2</v>
          </cell>
          <cell r="C659" t="str">
            <v>ELECTROMAXX (U) LIMITED</v>
          </cell>
          <cell r="D659" t="str">
            <v>Thermal</v>
          </cell>
          <cell r="F659">
            <v>19156</v>
          </cell>
          <cell r="G659" t="str">
            <v>GNT2</v>
          </cell>
        </row>
        <row r="660">
          <cell r="A660">
            <v>2010</v>
          </cell>
          <cell r="B660" t="str">
            <v>Q2</v>
          </cell>
          <cell r="C660" t="str">
            <v>IDA AGGREKO MUTUNDWE</v>
          </cell>
          <cell r="D660" t="str">
            <v>Thermal</v>
          </cell>
          <cell r="F660">
            <v>105451.255</v>
          </cell>
          <cell r="G660" t="str">
            <v>GNT3</v>
          </cell>
        </row>
        <row r="661">
          <cell r="A661">
            <v>2010</v>
          </cell>
          <cell r="B661" t="str">
            <v>Q2</v>
          </cell>
          <cell r="C661" t="str">
            <v>AGGREKO KIIRA</v>
          </cell>
          <cell r="D661" t="str">
            <v>Thermal</v>
          </cell>
          <cell r="F661">
            <v>40964.629999999997</v>
          </cell>
          <cell r="G661" t="str">
            <v>GNT4</v>
          </cell>
        </row>
        <row r="662">
          <cell r="A662">
            <v>2010</v>
          </cell>
          <cell r="B662" t="str">
            <v>Q2</v>
          </cell>
          <cell r="C662" t="str">
            <v>KENYA POWER LIGHTING COMPANY (KPLC)</v>
          </cell>
          <cell r="D662" t="str">
            <v>Imports</v>
          </cell>
          <cell r="F662">
            <v>7059.7</v>
          </cell>
          <cell r="G662" t="str">
            <v>GNIM1</v>
          </cell>
        </row>
        <row r="663">
          <cell r="A663">
            <v>2010</v>
          </cell>
          <cell r="B663" t="str">
            <v>Q2</v>
          </cell>
          <cell r="C663" t="str">
            <v>RWANDA</v>
          </cell>
          <cell r="D663" t="str">
            <v>Imports</v>
          </cell>
          <cell r="F663">
            <v>763.4</v>
          </cell>
          <cell r="G663" t="str">
            <v>GNIM2</v>
          </cell>
        </row>
        <row r="664">
          <cell r="A664">
            <v>2010</v>
          </cell>
          <cell r="B664" t="str">
            <v>Q2</v>
          </cell>
          <cell r="C664" t="str">
            <v>ESKOM (U) LIMITED</v>
          </cell>
          <cell r="D664" t="str">
            <v>Large Hydro</v>
          </cell>
          <cell r="F664">
            <v>322400.098</v>
          </cell>
          <cell r="G664" t="str">
            <v>GNL1</v>
          </cell>
        </row>
        <row r="665">
          <cell r="A665">
            <v>2010</v>
          </cell>
          <cell r="B665" t="str">
            <v>Q2</v>
          </cell>
          <cell r="C665" t="str">
            <v>KILEMBE MINES LIMITED (KLM)</v>
          </cell>
          <cell r="D665" t="str">
            <v>Small Hydro</v>
          </cell>
          <cell r="F665">
            <v>6550.5749999999998</v>
          </cell>
          <cell r="G665" t="str">
            <v>GNE2</v>
          </cell>
        </row>
        <row r="666">
          <cell r="A666">
            <v>2010</v>
          </cell>
          <cell r="B666" t="str">
            <v>Q1</v>
          </cell>
          <cell r="C666" t="str">
            <v>KASESE COBALT COMPANY LIMITED</v>
          </cell>
          <cell r="D666" t="str">
            <v>Small Hydro</v>
          </cell>
          <cell r="F666">
            <v>2251.61</v>
          </cell>
          <cell r="G666" t="str">
            <v>GNE1</v>
          </cell>
        </row>
        <row r="667">
          <cell r="A667">
            <v>2010</v>
          </cell>
          <cell r="B667" t="str">
            <v>Q1</v>
          </cell>
          <cell r="C667" t="str">
            <v>MAJI-POWER BUGOYE-LIMITED</v>
          </cell>
          <cell r="D667" t="str">
            <v>Small Hydro</v>
          </cell>
          <cell r="F667">
            <v>12874.99</v>
          </cell>
          <cell r="G667" t="str">
            <v>GNE3</v>
          </cell>
        </row>
        <row r="668">
          <cell r="A668">
            <v>2010</v>
          </cell>
          <cell r="B668" t="str">
            <v>Q1</v>
          </cell>
          <cell r="C668" t="str">
            <v>KINYARA SUGAR WORKS</v>
          </cell>
          <cell r="D668" t="str">
            <v>Bagasse</v>
          </cell>
          <cell r="F668">
            <v>2343</v>
          </cell>
          <cell r="G668" t="str">
            <v>GNC2</v>
          </cell>
        </row>
        <row r="669">
          <cell r="A669">
            <v>2010</v>
          </cell>
          <cell r="B669" t="str">
            <v>Q1</v>
          </cell>
          <cell r="C669" t="str">
            <v>KAKIRA SUGAR WORKS</v>
          </cell>
          <cell r="D669" t="str">
            <v>Bagasse</v>
          </cell>
          <cell r="F669">
            <v>22293.73</v>
          </cell>
          <cell r="G669" t="str">
            <v>GNC1</v>
          </cell>
        </row>
        <row r="670">
          <cell r="A670">
            <v>2010</v>
          </cell>
          <cell r="B670" t="str">
            <v>Q1</v>
          </cell>
          <cell r="C670" t="str">
            <v>JACOBSEN (U) LIMITED</v>
          </cell>
          <cell r="D670" t="str">
            <v>Thermal</v>
          </cell>
          <cell r="F670">
            <v>93178.100999999995</v>
          </cell>
          <cell r="G670" t="str">
            <v>GNT1</v>
          </cell>
        </row>
        <row r="671">
          <cell r="A671">
            <v>2010</v>
          </cell>
          <cell r="B671" t="str">
            <v>Q1</v>
          </cell>
          <cell r="C671" t="str">
            <v>ELECTROMAXX (U) LIMITED</v>
          </cell>
          <cell r="D671" t="str">
            <v>Thermal</v>
          </cell>
          <cell r="F671">
            <v>10893</v>
          </cell>
          <cell r="G671" t="str">
            <v>GNT2</v>
          </cell>
        </row>
        <row r="672">
          <cell r="A672">
            <v>2010</v>
          </cell>
          <cell r="B672" t="str">
            <v>Q1</v>
          </cell>
          <cell r="C672" t="str">
            <v>IDA AGGREKO MUTUNDWE</v>
          </cell>
          <cell r="D672" t="str">
            <v>Thermal</v>
          </cell>
          <cell r="F672">
            <v>104538.692</v>
          </cell>
          <cell r="G672" t="str">
            <v>GNT3</v>
          </cell>
        </row>
        <row r="673">
          <cell r="A673">
            <v>2010</v>
          </cell>
          <cell r="B673" t="str">
            <v>Q1</v>
          </cell>
          <cell r="C673" t="str">
            <v>AGGREKO KIIRA</v>
          </cell>
          <cell r="D673" t="str">
            <v>Thermal</v>
          </cell>
          <cell r="F673">
            <v>26704.499</v>
          </cell>
          <cell r="G673" t="str">
            <v>GNT4</v>
          </cell>
        </row>
        <row r="674">
          <cell r="A674">
            <v>2010</v>
          </cell>
          <cell r="B674" t="str">
            <v>Q1</v>
          </cell>
          <cell r="C674" t="str">
            <v>KENYA POWER LIGHTING COMPANY (KPLC)</v>
          </cell>
          <cell r="D674" t="str">
            <v>Imports</v>
          </cell>
          <cell r="F674">
            <v>7142.8</v>
          </cell>
          <cell r="G674" t="str">
            <v>GNIM1</v>
          </cell>
        </row>
        <row r="675">
          <cell r="A675">
            <v>2010</v>
          </cell>
          <cell r="B675" t="str">
            <v>Q1</v>
          </cell>
          <cell r="C675" t="str">
            <v>RWANDA</v>
          </cell>
          <cell r="D675" t="str">
            <v>Imports</v>
          </cell>
          <cell r="F675">
            <v>700.5</v>
          </cell>
          <cell r="G675" t="str">
            <v>GNIM2</v>
          </cell>
        </row>
        <row r="676">
          <cell r="A676">
            <v>2010</v>
          </cell>
          <cell r="B676" t="str">
            <v>Q1</v>
          </cell>
          <cell r="C676" t="str">
            <v>ESKOM (U) LIMITED</v>
          </cell>
          <cell r="D676" t="str">
            <v>Large Hydro</v>
          </cell>
          <cell r="F676">
            <v>301340.01</v>
          </cell>
          <cell r="G676" t="str">
            <v>GNL1</v>
          </cell>
        </row>
        <row r="677">
          <cell r="A677">
            <v>2010</v>
          </cell>
          <cell r="B677" t="str">
            <v>Q1</v>
          </cell>
          <cell r="C677" t="str">
            <v>KILEMBE MINES LIMITED (KLM)</v>
          </cell>
          <cell r="D677" t="str">
            <v>Small Hydro</v>
          </cell>
          <cell r="F677">
            <v>5164.7820000000002</v>
          </cell>
          <cell r="G677" t="str">
            <v>GNE2</v>
          </cell>
        </row>
        <row r="678">
          <cell r="A678">
            <v>2009</v>
          </cell>
          <cell r="B678" t="str">
            <v>Q4</v>
          </cell>
          <cell r="C678" t="str">
            <v>KASESE COBALT COMPANY LIMITED</v>
          </cell>
          <cell r="D678" t="str">
            <v>Small Hydro</v>
          </cell>
          <cell r="F678">
            <v>106.462</v>
          </cell>
          <cell r="G678" t="str">
            <v>GNE1</v>
          </cell>
        </row>
        <row r="679">
          <cell r="A679">
            <v>2009</v>
          </cell>
          <cell r="B679" t="str">
            <v>Q4</v>
          </cell>
          <cell r="C679" t="str">
            <v>MAJI-POWER BUGOYE-LIMITED</v>
          </cell>
          <cell r="D679" t="str">
            <v>Small Hydro</v>
          </cell>
          <cell r="F679">
            <v>15805.38</v>
          </cell>
          <cell r="G679" t="str">
            <v>GNE3</v>
          </cell>
        </row>
        <row r="680">
          <cell r="A680">
            <v>2009</v>
          </cell>
          <cell r="B680" t="str">
            <v>Q4</v>
          </cell>
          <cell r="C680" t="str">
            <v>KINYARA SUGAR WORKS</v>
          </cell>
          <cell r="D680" t="str">
            <v>Bagasse</v>
          </cell>
          <cell r="F680">
            <v>503</v>
          </cell>
          <cell r="G680" t="str">
            <v>GNC2</v>
          </cell>
        </row>
        <row r="681">
          <cell r="A681">
            <v>2009</v>
          </cell>
          <cell r="B681" t="str">
            <v>Q4</v>
          </cell>
          <cell r="C681" t="str">
            <v>KAKIRA SUGAR WORKS</v>
          </cell>
          <cell r="D681" t="str">
            <v>Bagasse</v>
          </cell>
          <cell r="F681">
            <v>22445.133999999998</v>
          </cell>
          <cell r="G681" t="str">
            <v>GNC1</v>
          </cell>
        </row>
        <row r="682">
          <cell r="A682">
            <v>2009</v>
          </cell>
          <cell r="B682" t="str">
            <v>Q4</v>
          </cell>
          <cell r="C682" t="str">
            <v>JACOBSEN (U) LIMITED</v>
          </cell>
          <cell r="D682" t="str">
            <v>Thermal</v>
          </cell>
          <cell r="F682">
            <v>97738.45</v>
          </cell>
          <cell r="G682" t="str">
            <v>GNT1</v>
          </cell>
        </row>
        <row r="683">
          <cell r="A683">
            <v>2009</v>
          </cell>
          <cell r="B683" t="str">
            <v>Q4</v>
          </cell>
          <cell r="C683" t="str">
            <v>ELECTROMAXX (U) LIMITED</v>
          </cell>
          <cell r="D683" t="str">
            <v>Thermal</v>
          </cell>
          <cell r="F683">
            <v>275</v>
          </cell>
          <cell r="G683" t="str">
            <v>GNT2</v>
          </cell>
        </row>
        <row r="684">
          <cell r="A684">
            <v>2009</v>
          </cell>
          <cell r="B684" t="str">
            <v>Q4</v>
          </cell>
          <cell r="C684" t="str">
            <v>IDA AGGREKO MUTUNDWE</v>
          </cell>
          <cell r="D684" t="str">
            <v>Thermal</v>
          </cell>
          <cell r="F684">
            <v>104925.444</v>
          </cell>
          <cell r="G684" t="str">
            <v>GNT3</v>
          </cell>
        </row>
        <row r="685">
          <cell r="A685">
            <v>2009</v>
          </cell>
          <cell r="B685" t="str">
            <v>Q4</v>
          </cell>
          <cell r="C685" t="str">
            <v>AGGREKO KIIRA</v>
          </cell>
          <cell r="D685" t="str">
            <v>Thermal</v>
          </cell>
          <cell r="F685">
            <v>33756.379000000001</v>
          </cell>
          <cell r="G685" t="str">
            <v>GNT4</v>
          </cell>
        </row>
        <row r="686">
          <cell r="A686">
            <v>2009</v>
          </cell>
          <cell r="B686" t="str">
            <v>Q4</v>
          </cell>
          <cell r="C686" t="str">
            <v>KENYA POWER LIGHTING COMPANY (KPLC)</v>
          </cell>
          <cell r="D686" t="str">
            <v>Imports</v>
          </cell>
          <cell r="F686">
            <v>6834.2560000000003</v>
          </cell>
          <cell r="G686" t="str">
            <v>GNIM1</v>
          </cell>
        </row>
        <row r="687">
          <cell r="A687">
            <v>2009</v>
          </cell>
          <cell r="B687" t="str">
            <v>Q4</v>
          </cell>
          <cell r="C687" t="str">
            <v>RWANDA</v>
          </cell>
          <cell r="D687" t="str">
            <v>Imports</v>
          </cell>
          <cell r="F687">
            <v>677.3</v>
          </cell>
          <cell r="G687" t="str">
            <v>GNIM2</v>
          </cell>
        </row>
        <row r="688">
          <cell r="A688">
            <v>2009</v>
          </cell>
          <cell r="B688" t="str">
            <v>Q4</v>
          </cell>
          <cell r="C688" t="str">
            <v>ESKOM (U) LIMITED</v>
          </cell>
          <cell r="D688" t="str">
            <v>Large Hydro</v>
          </cell>
          <cell r="F688">
            <v>299534.25400000002</v>
          </cell>
          <cell r="G688" t="str">
            <v>GNL1</v>
          </cell>
        </row>
        <row r="689">
          <cell r="A689">
            <v>2009</v>
          </cell>
          <cell r="B689" t="str">
            <v>Q4</v>
          </cell>
          <cell r="C689" t="str">
            <v>KILEMBE MINES LIMITED (KLM)</v>
          </cell>
          <cell r="D689" t="str">
            <v>Small Hydro</v>
          </cell>
          <cell r="F689">
            <v>7445.6580000000004</v>
          </cell>
          <cell r="G689" t="str">
            <v>GNE2</v>
          </cell>
        </row>
        <row r="690">
          <cell r="A690">
            <v>2009</v>
          </cell>
          <cell r="B690" t="str">
            <v>Q3</v>
          </cell>
          <cell r="C690" t="str">
            <v>KASESE COBALT COMPANY LIMITED</v>
          </cell>
          <cell r="D690" t="str">
            <v>Small Hydro</v>
          </cell>
          <cell r="F690">
            <v>491.93700000000001</v>
          </cell>
          <cell r="G690" t="str">
            <v>GNE1</v>
          </cell>
        </row>
        <row r="691">
          <cell r="A691">
            <v>2009</v>
          </cell>
          <cell r="B691" t="str">
            <v>Q3</v>
          </cell>
          <cell r="C691" t="str">
            <v>MAJI-POWER BUGOYE-LIMITED</v>
          </cell>
          <cell r="D691" t="str">
            <v>Small Hydro</v>
          </cell>
          <cell r="F691">
            <v>107.51</v>
          </cell>
          <cell r="G691" t="str">
            <v>GNE3</v>
          </cell>
        </row>
        <row r="692">
          <cell r="A692">
            <v>2009</v>
          </cell>
          <cell r="B692" t="str">
            <v>Q3</v>
          </cell>
          <cell r="C692" t="str">
            <v>KINYARA SUGAR WORKS</v>
          </cell>
          <cell r="D692" t="str">
            <v>Bagasse</v>
          </cell>
          <cell r="F692">
            <v>1944</v>
          </cell>
          <cell r="G692" t="str">
            <v>GNC2</v>
          </cell>
        </row>
        <row r="693">
          <cell r="A693">
            <v>2009</v>
          </cell>
          <cell r="B693" t="str">
            <v>Q3</v>
          </cell>
          <cell r="C693" t="str">
            <v>KAKIRA SUGAR WORKS</v>
          </cell>
          <cell r="D693" t="str">
            <v>Bagasse</v>
          </cell>
          <cell r="F693">
            <v>25018.971000000001</v>
          </cell>
          <cell r="G693" t="str">
            <v>GNC1</v>
          </cell>
        </row>
        <row r="694">
          <cell r="A694">
            <v>2009</v>
          </cell>
          <cell r="B694" t="str">
            <v>Q3</v>
          </cell>
          <cell r="C694" t="str">
            <v>JACOBSEN (U) LIMITED</v>
          </cell>
          <cell r="D694" t="str">
            <v>Thermal</v>
          </cell>
          <cell r="F694">
            <v>101506.65</v>
          </cell>
          <cell r="G694" t="str">
            <v>GNT1</v>
          </cell>
        </row>
        <row r="695">
          <cell r="A695">
            <v>2009</v>
          </cell>
          <cell r="B695" t="str">
            <v>Q3</v>
          </cell>
          <cell r="C695" t="str">
            <v>IDA AGGREKO MUTUNDWE</v>
          </cell>
          <cell r="D695" t="str">
            <v>Thermal</v>
          </cell>
          <cell r="F695">
            <v>105856.9</v>
          </cell>
          <cell r="G695" t="str">
            <v>GNT3</v>
          </cell>
        </row>
        <row r="696">
          <cell r="A696">
            <v>2009</v>
          </cell>
          <cell r="B696" t="str">
            <v>Q3</v>
          </cell>
          <cell r="C696" t="str">
            <v>AGGREKO KIIRA</v>
          </cell>
          <cell r="D696" t="str">
            <v>Thermal</v>
          </cell>
          <cell r="F696">
            <v>39599.135000000002</v>
          </cell>
          <cell r="G696" t="str">
            <v>GNT4</v>
          </cell>
        </row>
        <row r="697">
          <cell r="A697">
            <v>2009</v>
          </cell>
          <cell r="B697" t="str">
            <v>Q3</v>
          </cell>
          <cell r="C697" t="str">
            <v>KENYA POWER LIGHTING COMPANY (KPLC)</v>
          </cell>
          <cell r="D697" t="str">
            <v>Imports</v>
          </cell>
          <cell r="F697">
            <v>5254.634</v>
          </cell>
          <cell r="G697" t="str">
            <v>GNIM1</v>
          </cell>
        </row>
        <row r="698">
          <cell r="A698">
            <v>2009</v>
          </cell>
          <cell r="B698" t="str">
            <v>Q3</v>
          </cell>
          <cell r="C698" t="str">
            <v>RWANDA</v>
          </cell>
          <cell r="D698" t="str">
            <v>Imports</v>
          </cell>
          <cell r="F698">
            <v>664.2</v>
          </cell>
          <cell r="G698" t="str">
            <v>GNIM2</v>
          </cell>
        </row>
        <row r="699">
          <cell r="A699">
            <v>2009</v>
          </cell>
          <cell r="B699" t="str">
            <v>Q3</v>
          </cell>
          <cell r="C699" t="str">
            <v>ESKOM (U) LIMITED</v>
          </cell>
          <cell r="D699" t="str">
            <v>Large Hydro</v>
          </cell>
          <cell r="F699">
            <v>307590.64600000001</v>
          </cell>
          <cell r="G699" t="str">
            <v>GNL1</v>
          </cell>
        </row>
        <row r="700">
          <cell r="A700">
            <v>2009</v>
          </cell>
          <cell r="B700" t="str">
            <v>Q3</v>
          </cell>
          <cell r="C700" t="str">
            <v>KILEMBE MINES LIMITED (KLM)</v>
          </cell>
          <cell r="D700" t="str">
            <v>Small Hydro</v>
          </cell>
          <cell r="F700">
            <v>7138.1629999999996</v>
          </cell>
          <cell r="G700" t="str">
            <v>GNE2</v>
          </cell>
        </row>
        <row r="701">
          <cell r="A701">
            <v>2009</v>
          </cell>
          <cell r="B701" t="str">
            <v>Q2</v>
          </cell>
          <cell r="C701" t="str">
            <v>KASESE COBALT COMPANY LIMITED</v>
          </cell>
          <cell r="D701" t="str">
            <v>Small Hydro</v>
          </cell>
          <cell r="F701">
            <v>476.95400000000001</v>
          </cell>
          <cell r="G701" t="str">
            <v>GNE1</v>
          </cell>
        </row>
        <row r="702">
          <cell r="A702">
            <v>2009</v>
          </cell>
          <cell r="B702" t="str">
            <v>Q2</v>
          </cell>
          <cell r="C702" t="str">
            <v>KAKIRA SUGAR WORKS</v>
          </cell>
          <cell r="D702" t="str">
            <v>Bagasse</v>
          </cell>
          <cell r="F702">
            <v>14481.102999999999</v>
          </cell>
          <cell r="G702" t="str">
            <v>GNC1</v>
          </cell>
        </row>
        <row r="703">
          <cell r="A703">
            <v>2009</v>
          </cell>
          <cell r="B703" t="str">
            <v>Q2</v>
          </cell>
          <cell r="C703" t="str">
            <v>JACOBSEN (U) LIMITED</v>
          </cell>
          <cell r="D703" t="str">
            <v>Thermal</v>
          </cell>
          <cell r="F703">
            <v>91542.88</v>
          </cell>
          <cell r="G703" t="str">
            <v>GNT1</v>
          </cell>
        </row>
        <row r="704">
          <cell r="A704">
            <v>2009</v>
          </cell>
          <cell r="B704" t="str">
            <v>Q2</v>
          </cell>
          <cell r="C704" t="str">
            <v>IDA AGGREKO MUTUNDWE</v>
          </cell>
          <cell r="D704" t="str">
            <v>Thermal</v>
          </cell>
          <cell r="F704">
            <v>102842.318</v>
          </cell>
          <cell r="G704" t="str">
            <v>GNT3</v>
          </cell>
        </row>
        <row r="705">
          <cell r="A705">
            <v>2009</v>
          </cell>
          <cell r="B705" t="str">
            <v>Q2</v>
          </cell>
          <cell r="C705" t="str">
            <v>AGGREKO KIIRA</v>
          </cell>
          <cell r="D705" t="str">
            <v>Thermal</v>
          </cell>
          <cell r="F705">
            <v>34495.016000000003</v>
          </cell>
          <cell r="G705" t="str">
            <v>GNT4</v>
          </cell>
        </row>
        <row r="706">
          <cell r="A706">
            <v>2009</v>
          </cell>
          <cell r="B706" t="str">
            <v>Q2</v>
          </cell>
          <cell r="C706" t="str">
            <v>KENYA POWER LIGHTING COMPANY (KPLC)</v>
          </cell>
          <cell r="D706" t="str">
            <v>Imports</v>
          </cell>
          <cell r="F706">
            <v>6363.1880000000001</v>
          </cell>
          <cell r="G706" t="str">
            <v>GNIM1</v>
          </cell>
        </row>
        <row r="707">
          <cell r="A707">
            <v>2009</v>
          </cell>
          <cell r="B707" t="str">
            <v>Q2</v>
          </cell>
          <cell r="C707" t="str">
            <v>RWANDA</v>
          </cell>
          <cell r="D707" t="str">
            <v>Imports</v>
          </cell>
          <cell r="F707">
            <v>640.22900000000004</v>
          </cell>
          <cell r="G707" t="str">
            <v>GNIM2</v>
          </cell>
        </row>
        <row r="708">
          <cell r="A708">
            <v>2009</v>
          </cell>
          <cell r="B708" t="str">
            <v>Q2</v>
          </cell>
          <cell r="C708" t="str">
            <v>ESKOM (U) LIMITED</v>
          </cell>
          <cell r="D708" t="str">
            <v>Large Hydro</v>
          </cell>
          <cell r="F708">
            <v>307740.598</v>
          </cell>
          <cell r="G708" t="str">
            <v>GNL1</v>
          </cell>
        </row>
        <row r="709">
          <cell r="A709">
            <v>2009</v>
          </cell>
          <cell r="B709" t="str">
            <v>Q2</v>
          </cell>
          <cell r="C709" t="str">
            <v>KILEMBE MINES LIMITED (KLM)</v>
          </cell>
          <cell r="D709" t="str">
            <v>Small Hydro</v>
          </cell>
          <cell r="F709">
            <v>6273.28</v>
          </cell>
          <cell r="G709" t="str">
            <v>GNE2</v>
          </cell>
        </row>
        <row r="710">
          <cell r="A710">
            <v>2009</v>
          </cell>
          <cell r="B710" t="str">
            <v>Q1</v>
          </cell>
          <cell r="C710" t="str">
            <v>KASESE COBALT COMPANY LIMITED</v>
          </cell>
          <cell r="D710" t="str">
            <v>Small Hydro</v>
          </cell>
          <cell r="F710">
            <v>227.768</v>
          </cell>
          <cell r="G710" t="str">
            <v>GNE1</v>
          </cell>
        </row>
        <row r="711">
          <cell r="A711">
            <v>2009</v>
          </cell>
          <cell r="B711" t="str">
            <v>Q1</v>
          </cell>
          <cell r="C711" t="str">
            <v>KAKIRA SUGAR WORKS</v>
          </cell>
          <cell r="D711" t="str">
            <v>Bagasse</v>
          </cell>
          <cell r="F711">
            <v>25905.311000000002</v>
          </cell>
          <cell r="G711" t="str">
            <v>GNC1</v>
          </cell>
        </row>
        <row r="712">
          <cell r="A712">
            <v>2009</v>
          </cell>
          <cell r="B712" t="str">
            <v>Q1</v>
          </cell>
          <cell r="C712" t="str">
            <v>JACOBSEN (U) LIMITED</v>
          </cell>
          <cell r="D712" t="str">
            <v>Thermal</v>
          </cell>
          <cell r="F712">
            <v>71087.8</v>
          </cell>
          <cell r="G712" t="str">
            <v>GNT1</v>
          </cell>
        </row>
        <row r="713">
          <cell r="A713">
            <v>2009</v>
          </cell>
          <cell r="B713" t="str">
            <v>Q1</v>
          </cell>
          <cell r="C713" t="str">
            <v>IDA AGGREKO MUTUNDWE</v>
          </cell>
          <cell r="D713" t="str">
            <v>Thermal</v>
          </cell>
          <cell r="F713">
            <v>94461.411999999997</v>
          </cell>
          <cell r="G713" t="str">
            <v>GNT3</v>
          </cell>
        </row>
        <row r="714">
          <cell r="A714">
            <v>2009</v>
          </cell>
          <cell r="B714" t="str">
            <v>Q1</v>
          </cell>
          <cell r="C714" t="str">
            <v>AGGREKO KIIRA</v>
          </cell>
          <cell r="D714" t="str">
            <v>Thermal</v>
          </cell>
          <cell r="F714">
            <v>18522.878000000001</v>
          </cell>
          <cell r="G714" t="str">
            <v>GNT4</v>
          </cell>
        </row>
        <row r="715">
          <cell r="A715">
            <v>2009</v>
          </cell>
          <cell r="B715" t="str">
            <v>Q1</v>
          </cell>
          <cell r="C715" t="str">
            <v>KENYA POWER LIGHTING COMPANY (KPLC)</v>
          </cell>
          <cell r="D715" t="str">
            <v>Imports</v>
          </cell>
          <cell r="F715">
            <v>6610.54</v>
          </cell>
          <cell r="G715" t="str">
            <v>GNIM1</v>
          </cell>
        </row>
        <row r="716">
          <cell r="A716">
            <v>2009</v>
          </cell>
          <cell r="B716" t="str">
            <v>Q1</v>
          </cell>
          <cell r="C716" t="str">
            <v>RWANDA</v>
          </cell>
          <cell r="D716" t="str">
            <v>Imports</v>
          </cell>
          <cell r="F716">
            <v>585.79999999999995</v>
          </cell>
          <cell r="G716" t="str">
            <v>GNIM2</v>
          </cell>
        </row>
        <row r="717">
          <cell r="A717">
            <v>2009</v>
          </cell>
          <cell r="B717" t="str">
            <v>Q1</v>
          </cell>
          <cell r="C717" t="str">
            <v>ESKOM (U) LIMITED</v>
          </cell>
          <cell r="D717" t="str">
            <v>Large Hydro</v>
          </cell>
          <cell r="F717">
            <v>320109.103</v>
          </cell>
          <cell r="G717" t="str">
            <v>GNL1</v>
          </cell>
        </row>
        <row r="718">
          <cell r="A718">
            <v>2009</v>
          </cell>
          <cell r="B718" t="str">
            <v>Q1</v>
          </cell>
          <cell r="C718" t="str">
            <v>KILEMBE MINES LIMITED (KLM)</v>
          </cell>
          <cell r="D718" t="str">
            <v>Small Hydro</v>
          </cell>
          <cell r="F718">
            <v>7486.6409999999996</v>
          </cell>
          <cell r="G718" t="str">
            <v>GNE2</v>
          </cell>
        </row>
        <row r="719">
          <cell r="A719">
            <v>2008</v>
          </cell>
          <cell r="B719" t="str">
            <v>Q4</v>
          </cell>
          <cell r="C719" t="str">
            <v>KASESE COBALT COMPANY LIMITED</v>
          </cell>
          <cell r="D719" t="str">
            <v>Small Hydro</v>
          </cell>
          <cell r="F719">
            <v>184.96700000000001</v>
          </cell>
          <cell r="G719" t="str">
            <v>GNE1</v>
          </cell>
        </row>
        <row r="720">
          <cell r="A720">
            <v>2008</v>
          </cell>
          <cell r="B720" t="str">
            <v>Q4</v>
          </cell>
          <cell r="C720" t="str">
            <v>KAKIRA SUGAR WORKS</v>
          </cell>
          <cell r="D720" t="str">
            <v>Bagasse</v>
          </cell>
          <cell r="F720">
            <v>20498.37</v>
          </cell>
          <cell r="G720" t="str">
            <v>GNC1</v>
          </cell>
        </row>
        <row r="721">
          <cell r="A721">
            <v>2008</v>
          </cell>
          <cell r="B721" t="str">
            <v>Q4</v>
          </cell>
          <cell r="C721" t="str">
            <v>JACOBSEN (U) LIMITED</v>
          </cell>
          <cell r="D721" t="str">
            <v>Thermal</v>
          </cell>
          <cell r="F721">
            <v>85134.13</v>
          </cell>
          <cell r="G721" t="str">
            <v>GNT1</v>
          </cell>
        </row>
        <row r="722">
          <cell r="A722">
            <v>2008</v>
          </cell>
          <cell r="B722" t="str">
            <v>Q4</v>
          </cell>
          <cell r="C722" t="str">
            <v>IDA AGGREKO MUTUNDWE</v>
          </cell>
          <cell r="D722" t="str">
            <v>Thermal</v>
          </cell>
          <cell r="F722">
            <v>55409.114000000001</v>
          </cell>
          <cell r="G722" t="str">
            <v>GNT3</v>
          </cell>
        </row>
        <row r="723">
          <cell r="A723">
            <v>2008</v>
          </cell>
          <cell r="B723" t="str">
            <v>Q4</v>
          </cell>
          <cell r="C723" t="str">
            <v>AGGREKO KIIRA</v>
          </cell>
          <cell r="D723" t="str">
            <v>Thermal</v>
          </cell>
          <cell r="F723">
            <v>34338.779000000002</v>
          </cell>
          <cell r="G723" t="str">
            <v>GNT4</v>
          </cell>
        </row>
        <row r="724">
          <cell r="A724">
            <v>2008</v>
          </cell>
          <cell r="B724" t="str">
            <v>Q4</v>
          </cell>
          <cell r="C724" t="str">
            <v>KENYA POWER LIGHTING COMPANY (KPLC)</v>
          </cell>
          <cell r="D724" t="str">
            <v>Imports</v>
          </cell>
          <cell r="F724">
            <v>7079.0720000000001</v>
          </cell>
          <cell r="G724" t="str">
            <v>GNIM1</v>
          </cell>
        </row>
        <row r="725">
          <cell r="A725">
            <v>2008</v>
          </cell>
          <cell r="B725" t="str">
            <v>Q4</v>
          </cell>
          <cell r="C725" t="str">
            <v>RWANDA</v>
          </cell>
          <cell r="D725" t="str">
            <v>Imports</v>
          </cell>
          <cell r="F725">
            <v>587.4</v>
          </cell>
          <cell r="G725" t="str">
            <v>GNIM2</v>
          </cell>
        </row>
        <row r="726">
          <cell r="A726">
            <v>2008</v>
          </cell>
          <cell r="B726" t="str">
            <v>Q4</v>
          </cell>
          <cell r="C726" t="str">
            <v>ESKOM (U) LIMITED</v>
          </cell>
          <cell r="D726" t="str">
            <v>Large Hydro</v>
          </cell>
          <cell r="F726">
            <v>328856.90500000003</v>
          </cell>
          <cell r="G726" t="str">
            <v>GNL1</v>
          </cell>
        </row>
        <row r="727">
          <cell r="A727">
            <v>2008</v>
          </cell>
          <cell r="B727" t="str">
            <v>Q4</v>
          </cell>
          <cell r="C727" t="str">
            <v>KILEMBE MINES LIMITED (KLM)</v>
          </cell>
          <cell r="D727" t="str">
            <v>Small Hydro</v>
          </cell>
          <cell r="F727">
            <v>7378.7079999999996</v>
          </cell>
          <cell r="G727" t="str">
            <v>GNE2</v>
          </cell>
        </row>
        <row r="728">
          <cell r="A728">
            <v>2008</v>
          </cell>
          <cell r="B728" t="str">
            <v>Q3</v>
          </cell>
          <cell r="C728" t="str">
            <v>KASESE COBALT COMPANY LIMITED</v>
          </cell>
          <cell r="D728" t="str">
            <v>Small Hydro</v>
          </cell>
          <cell r="F728">
            <v>137</v>
          </cell>
          <cell r="G728" t="str">
            <v>GNE1</v>
          </cell>
        </row>
        <row r="729">
          <cell r="A729">
            <v>2008</v>
          </cell>
          <cell r="B729" t="str">
            <v>Q3</v>
          </cell>
          <cell r="C729" t="str">
            <v>KAKIRA SUGAR WORKS</v>
          </cell>
          <cell r="D729" t="str">
            <v>Bagasse</v>
          </cell>
          <cell r="F729">
            <v>19996</v>
          </cell>
          <cell r="G729" t="str">
            <v>GNC1</v>
          </cell>
        </row>
        <row r="730">
          <cell r="A730">
            <v>2008</v>
          </cell>
          <cell r="B730" t="str">
            <v>Q3</v>
          </cell>
          <cell r="C730" t="str">
            <v>JACOBSEN (U) LIMITED</v>
          </cell>
          <cell r="D730" t="str">
            <v>Thermal</v>
          </cell>
          <cell r="F730">
            <v>32076.561000000002</v>
          </cell>
          <cell r="G730" t="str">
            <v>GNT1</v>
          </cell>
        </row>
        <row r="731">
          <cell r="A731">
            <v>2008</v>
          </cell>
          <cell r="B731" t="str">
            <v>Q3</v>
          </cell>
          <cell r="C731" t="str">
            <v>IDA AGGREKO MUTUNDWE</v>
          </cell>
          <cell r="D731" t="str">
            <v>Thermal</v>
          </cell>
          <cell r="F731">
            <v>62289.788</v>
          </cell>
          <cell r="G731" t="str">
            <v>GNT3</v>
          </cell>
        </row>
        <row r="732">
          <cell r="A732">
            <v>2008</v>
          </cell>
          <cell r="B732" t="str">
            <v>Q3</v>
          </cell>
          <cell r="C732" t="str">
            <v>AGGREKO KIIRA</v>
          </cell>
          <cell r="D732" t="str">
            <v>Thermal</v>
          </cell>
          <cell r="F732">
            <v>38581.78</v>
          </cell>
          <cell r="G732" t="str">
            <v>GNT4</v>
          </cell>
        </row>
        <row r="733">
          <cell r="A733">
            <v>2008</v>
          </cell>
          <cell r="B733" t="str">
            <v>Q3</v>
          </cell>
          <cell r="C733" t="str">
            <v>KENYA POWER LIGHTING COMPANY (KPLC)</v>
          </cell>
          <cell r="D733" t="str">
            <v>Imports</v>
          </cell>
          <cell r="F733">
            <v>6505</v>
          </cell>
          <cell r="G733" t="str">
            <v>GNIM1</v>
          </cell>
        </row>
        <row r="734">
          <cell r="A734">
            <v>2008</v>
          </cell>
          <cell r="B734" t="str">
            <v>Q3</v>
          </cell>
          <cell r="C734" t="str">
            <v>RWANDA</v>
          </cell>
          <cell r="D734" t="str">
            <v>Imports</v>
          </cell>
          <cell r="F734">
            <v>581.79999999999995</v>
          </cell>
          <cell r="G734" t="str">
            <v>GNIM2</v>
          </cell>
        </row>
        <row r="735">
          <cell r="A735">
            <v>2008</v>
          </cell>
          <cell r="B735" t="str">
            <v>Q3</v>
          </cell>
          <cell r="C735" t="str">
            <v>ESKOM (U) LIMITED</v>
          </cell>
          <cell r="D735" t="str">
            <v>Large Hydro</v>
          </cell>
          <cell r="F735">
            <v>322580</v>
          </cell>
          <cell r="G735" t="str">
            <v>GNL1</v>
          </cell>
        </row>
        <row r="736">
          <cell r="A736">
            <v>2008</v>
          </cell>
          <cell r="B736" t="str">
            <v>Q3</v>
          </cell>
          <cell r="C736" t="str">
            <v>KILEMBE MINES LIMITED (KLM)</v>
          </cell>
          <cell r="D736" t="str">
            <v>Small Hydro</v>
          </cell>
          <cell r="F736">
            <v>7790</v>
          </cell>
          <cell r="G736" t="str">
            <v>GNE2</v>
          </cell>
        </row>
        <row r="737">
          <cell r="A737">
            <v>2008</v>
          </cell>
          <cell r="B737" t="str">
            <v>Q2</v>
          </cell>
          <cell r="C737" t="str">
            <v>KASESE COBALT COMPANY LIMITED</v>
          </cell>
          <cell r="D737" t="str">
            <v>Small Hydro</v>
          </cell>
          <cell r="F737">
            <v>431.8</v>
          </cell>
          <cell r="G737" t="str">
            <v>GNE1</v>
          </cell>
        </row>
        <row r="738">
          <cell r="A738">
            <v>2008</v>
          </cell>
          <cell r="B738" t="str">
            <v>Q2</v>
          </cell>
          <cell r="C738" t="str">
            <v>KAKIRA SUGAR WORKS</v>
          </cell>
          <cell r="D738" t="str">
            <v>Bagasse</v>
          </cell>
          <cell r="F738">
            <v>4149.0240000000003</v>
          </cell>
          <cell r="G738" t="str">
            <v>GNC1</v>
          </cell>
        </row>
        <row r="739">
          <cell r="A739">
            <v>2008</v>
          </cell>
          <cell r="B739" t="str">
            <v>Q2</v>
          </cell>
          <cell r="C739" t="str">
            <v>AGGREKO KIIRA</v>
          </cell>
          <cell r="D739" t="str">
            <v>Thermal</v>
          </cell>
          <cell r="F739">
            <v>131761</v>
          </cell>
          <cell r="G739" t="str">
            <v>GNT4</v>
          </cell>
        </row>
        <row r="740">
          <cell r="A740">
            <v>2008</v>
          </cell>
          <cell r="B740" t="str">
            <v>Q2</v>
          </cell>
          <cell r="C740" t="str">
            <v>KENYA POWER LIGHTING COMPANY (KPLC)</v>
          </cell>
          <cell r="D740" t="str">
            <v>Imports</v>
          </cell>
          <cell r="F740">
            <v>17887.8</v>
          </cell>
          <cell r="G740" t="str">
            <v>GNIM1</v>
          </cell>
        </row>
        <row r="741">
          <cell r="A741">
            <v>2008</v>
          </cell>
          <cell r="B741" t="str">
            <v>Q2</v>
          </cell>
          <cell r="C741" t="str">
            <v>RWANDA</v>
          </cell>
          <cell r="D741" t="str">
            <v>Imports</v>
          </cell>
          <cell r="F741">
            <v>587.70000000000005</v>
          </cell>
          <cell r="G741" t="str">
            <v>GNIM2</v>
          </cell>
        </row>
        <row r="742">
          <cell r="A742">
            <v>2008</v>
          </cell>
          <cell r="B742" t="str">
            <v>Q2</v>
          </cell>
          <cell r="C742" t="str">
            <v>ESKOM (U) LIMITED</v>
          </cell>
          <cell r="D742" t="str">
            <v>Large Hydro</v>
          </cell>
          <cell r="F742">
            <v>353376.94400000002</v>
          </cell>
          <cell r="G742" t="str">
            <v>GNL1</v>
          </cell>
        </row>
        <row r="743">
          <cell r="A743">
            <v>2008</v>
          </cell>
          <cell r="B743" t="str">
            <v>Q2</v>
          </cell>
          <cell r="C743" t="str">
            <v>KILEMBE MINES LIMITED (KLM)</v>
          </cell>
          <cell r="D743" t="str">
            <v>Small Hydro</v>
          </cell>
          <cell r="F743">
            <v>7736.8</v>
          </cell>
          <cell r="G743" t="str">
            <v>GNE2</v>
          </cell>
        </row>
        <row r="744">
          <cell r="A744">
            <v>2008</v>
          </cell>
          <cell r="B744" t="str">
            <v>Q1</v>
          </cell>
          <cell r="C744" t="str">
            <v>KASESE COBALT COMPANY LIMITED</v>
          </cell>
          <cell r="D744" t="str">
            <v>Small Hydro</v>
          </cell>
          <cell r="F744">
            <v>400.03699999999998</v>
          </cell>
          <cell r="G744" t="str">
            <v>GNE1</v>
          </cell>
        </row>
        <row r="745">
          <cell r="A745">
            <v>2008</v>
          </cell>
          <cell r="B745" t="str">
            <v>Q1</v>
          </cell>
          <cell r="C745" t="str">
            <v>KAKIRA SUGAR WORKS</v>
          </cell>
          <cell r="D745" t="str">
            <v>Bagasse</v>
          </cell>
          <cell r="F745">
            <v>10472.6247</v>
          </cell>
          <cell r="G745" t="str">
            <v>GNC1</v>
          </cell>
        </row>
        <row r="746">
          <cell r="A746">
            <v>2008</v>
          </cell>
          <cell r="B746" t="str">
            <v>Q1</v>
          </cell>
          <cell r="C746" t="str">
            <v>AGGREKO KIIRA</v>
          </cell>
          <cell r="D746" t="str">
            <v>Thermal</v>
          </cell>
          <cell r="F746">
            <v>106572</v>
          </cell>
          <cell r="G746" t="str">
            <v>GNT4</v>
          </cell>
        </row>
        <row r="747">
          <cell r="A747">
            <v>2008</v>
          </cell>
          <cell r="B747" t="str">
            <v>Q1</v>
          </cell>
          <cell r="C747" t="str">
            <v>KENYA POWER LIGHTING COMPANY (KPLC)</v>
          </cell>
          <cell r="D747" t="str">
            <v>Imports</v>
          </cell>
          <cell r="F747">
            <v>9450.2639999999992</v>
          </cell>
          <cell r="G747" t="str">
            <v>GNIM1</v>
          </cell>
        </row>
        <row r="748">
          <cell r="A748">
            <v>2008</v>
          </cell>
          <cell r="B748" t="str">
            <v>Q1</v>
          </cell>
          <cell r="C748" t="str">
            <v>RWANDA</v>
          </cell>
          <cell r="D748" t="str">
            <v>Imports</v>
          </cell>
          <cell r="F748">
            <v>540.79999999999995</v>
          </cell>
          <cell r="G748" t="str">
            <v>GNIM2</v>
          </cell>
        </row>
        <row r="749">
          <cell r="A749">
            <v>2008</v>
          </cell>
          <cell r="B749" t="str">
            <v>Q1</v>
          </cell>
          <cell r="C749" t="str">
            <v>ESKOM (U) LIMITED</v>
          </cell>
          <cell r="D749" t="str">
            <v>Large Hydro</v>
          </cell>
          <cell r="F749">
            <v>368630.12800000003</v>
          </cell>
          <cell r="G749" t="str">
            <v>GNL1</v>
          </cell>
        </row>
        <row r="750">
          <cell r="A750">
            <v>2008</v>
          </cell>
          <cell r="B750" t="str">
            <v>Q1</v>
          </cell>
          <cell r="C750" t="str">
            <v>KILEMBE MINES LIMITED (KLM)</v>
          </cell>
          <cell r="D750" t="str">
            <v>Small Hydro</v>
          </cell>
          <cell r="F750">
            <v>6891.7349999999997</v>
          </cell>
          <cell r="G750" t="str">
            <v>GNE2</v>
          </cell>
        </row>
        <row r="751">
          <cell r="A751">
            <v>2007</v>
          </cell>
          <cell r="B751" t="str">
            <v>Q4</v>
          </cell>
          <cell r="C751" t="str">
            <v>KASESE COBALT COMPANY LIMITED</v>
          </cell>
          <cell r="D751" t="str">
            <v>Small Hydro</v>
          </cell>
          <cell r="F751">
            <v>108</v>
          </cell>
          <cell r="G751" t="str">
            <v>GNE1</v>
          </cell>
        </row>
        <row r="752">
          <cell r="A752">
            <v>2007</v>
          </cell>
          <cell r="B752" t="str">
            <v>Q4</v>
          </cell>
          <cell r="C752" t="str">
            <v>AGGREKO KIIRA</v>
          </cell>
          <cell r="D752" t="str">
            <v>Thermal</v>
          </cell>
          <cell r="F752">
            <v>125760</v>
          </cell>
          <cell r="G752" t="str">
            <v>GNT4</v>
          </cell>
        </row>
        <row r="753">
          <cell r="A753">
            <v>2007</v>
          </cell>
          <cell r="B753" t="str">
            <v>Q4</v>
          </cell>
          <cell r="C753" t="str">
            <v>KENYA POWER LIGHTING COMPANY (KPLC)</v>
          </cell>
          <cell r="D753" t="str">
            <v>Imports</v>
          </cell>
          <cell r="F753">
            <v>7578</v>
          </cell>
          <cell r="G753" t="str">
            <v>GNIM1</v>
          </cell>
        </row>
        <row r="754">
          <cell r="A754">
            <v>2007</v>
          </cell>
          <cell r="B754" t="str">
            <v>Q4</v>
          </cell>
          <cell r="C754" t="str">
            <v>RWANDA</v>
          </cell>
          <cell r="D754" t="str">
            <v>Imports</v>
          </cell>
          <cell r="F754">
            <v>567.1</v>
          </cell>
          <cell r="G754" t="str">
            <v>GNIM2</v>
          </cell>
        </row>
        <row r="755">
          <cell r="A755">
            <v>2007</v>
          </cell>
          <cell r="B755" t="str">
            <v>Q4</v>
          </cell>
          <cell r="C755" t="str">
            <v>ESKOM (U) LIMITED</v>
          </cell>
          <cell r="D755" t="str">
            <v>Large Hydro</v>
          </cell>
          <cell r="F755">
            <v>361992</v>
          </cell>
          <cell r="G755" t="str">
            <v>GNL1</v>
          </cell>
        </row>
        <row r="756">
          <cell r="A756">
            <v>2007</v>
          </cell>
          <cell r="B756" t="str">
            <v>Q4</v>
          </cell>
          <cell r="C756" t="str">
            <v>KILEMBE MINES LIMITED (KLM)</v>
          </cell>
          <cell r="D756" t="str">
            <v>Small Hydro</v>
          </cell>
          <cell r="F756">
            <v>6221</v>
          </cell>
          <cell r="G756" t="str">
            <v>GNE2</v>
          </cell>
        </row>
        <row r="757">
          <cell r="A757">
            <v>2007</v>
          </cell>
          <cell r="B757" t="str">
            <v>Q3</v>
          </cell>
          <cell r="C757" t="str">
            <v>KASESE COBALT COMPANY LIMITED</v>
          </cell>
          <cell r="D757" t="str">
            <v>Small Hydro</v>
          </cell>
          <cell r="F757">
            <v>454</v>
          </cell>
          <cell r="G757" t="str">
            <v>GNE1</v>
          </cell>
        </row>
        <row r="758">
          <cell r="A758">
            <v>2007</v>
          </cell>
          <cell r="B758" t="str">
            <v>Q3</v>
          </cell>
          <cell r="C758" t="str">
            <v>AGGREKO KIIRA</v>
          </cell>
          <cell r="D758" t="str">
            <v>Thermal</v>
          </cell>
          <cell r="F758">
            <v>138033</v>
          </cell>
          <cell r="G758" t="str">
            <v>GNT4</v>
          </cell>
        </row>
        <row r="759">
          <cell r="A759">
            <v>2007</v>
          </cell>
          <cell r="B759" t="str">
            <v>Q3</v>
          </cell>
          <cell r="C759" t="str">
            <v>KENYA POWER LIGHTING COMPANY (KPLC)</v>
          </cell>
          <cell r="D759" t="str">
            <v>Imports</v>
          </cell>
          <cell r="F759">
            <v>11474.32</v>
          </cell>
          <cell r="G759" t="str">
            <v>GNIM1</v>
          </cell>
        </row>
        <row r="760">
          <cell r="A760">
            <v>2007</v>
          </cell>
          <cell r="B760" t="str">
            <v>Q3</v>
          </cell>
          <cell r="C760" t="str">
            <v>RWANDA</v>
          </cell>
          <cell r="D760" t="str">
            <v>Imports</v>
          </cell>
          <cell r="F760">
            <v>413.7</v>
          </cell>
          <cell r="G760" t="str">
            <v>GNIM2</v>
          </cell>
        </row>
        <row r="761">
          <cell r="A761">
            <v>2007</v>
          </cell>
          <cell r="B761" t="str">
            <v>Q3</v>
          </cell>
          <cell r="C761" t="str">
            <v>ESKOM (U) LIMITED</v>
          </cell>
          <cell r="D761" t="str">
            <v>Large Hydro</v>
          </cell>
          <cell r="F761">
            <v>322664</v>
          </cell>
          <cell r="G761" t="str">
            <v>GNL1</v>
          </cell>
        </row>
        <row r="762">
          <cell r="A762">
            <v>2007</v>
          </cell>
          <cell r="B762" t="str">
            <v>Q3</v>
          </cell>
          <cell r="C762" t="str">
            <v>KILEMBE MINES LIMITED (KLM)</v>
          </cell>
          <cell r="D762" t="str">
            <v>Small Hydro</v>
          </cell>
          <cell r="F762">
            <v>8267</v>
          </cell>
          <cell r="G762" t="str">
            <v>GNE2</v>
          </cell>
        </row>
        <row r="763">
          <cell r="A763">
            <v>2007</v>
          </cell>
          <cell r="B763" t="str">
            <v>Q2</v>
          </cell>
          <cell r="C763" t="str">
            <v>KASESE COBALT COMPANY LIMITED</v>
          </cell>
          <cell r="D763" t="str">
            <v>Small Hydro</v>
          </cell>
          <cell r="F763">
            <v>77.515000000000001</v>
          </cell>
          <cell r="G763" t="str">
            <v>GNE1</v>
          </cell>
        </row>
        <row r="764">
          <cell r="A764">
            <v>2007</v>
          </cell>
          <cell r="B764" t="str">
            <v>Q2</v>
          </cell>
          <cell r="C764" t="str">
            <v>AGGREKO KIIRA</v>
          </cell>
          <cell r="D764" t="str">
            <v>Thermal</v>
          </cell>
          <cell r="F764">
            <v>118592</v>
          </cell>
          <cell r="G764" t="str">
            <v>GNT4</v>
          </cell>
        </row>
        <row r="765">
          <cell r="A765">
            <v>2007</v>
          </cell>
          <cell r="B765" t="str">
            <v>Q2</v>
          </cell>
          <cell r="C765" t="str">
            <v>KENYA POWER LIGHTING COMPANY (KPLC)</v>
          </cell>
          <cell r="D765" t="str">
            <v>Imports</v>
          </cell>
          <cell r="F765">
            <v>20830</v>
          </cell>
          <cell r="G765" t="str">
            <v>GNIM1</v>
          </cell>
        </row>
        <row r="766">
          <cell r="A766">
            <v>2007</v>
          </cell>
          <cell r="B766" t="str">
            <v>Q2</v>
          </cell>
          <cell r="C766" t="str">
            <v>RWANDA</v>
          </cell>
          <cell r="D766" t="str">
            <v>Imports</v>
          </cell>
          <cell r="F766">
            <v>517</v>
          </cell>
          <cell r="G766" t="str">
            <v>GNIM2</v>
          </cell>
        </row>
        <row r="767">
          <cell r="A767">
            <v>2007</v>
          </cell>
          <cell r="B767" t="str">
            <v>Q2</v>
          </cell>
          <cell r="C767" t="str">
            <v>ESKOM (U) LIMITED</v>
          </cell>
          <cell r="D767" t="str">
            <v>Large Hydro</v>
          </cell>
          <cell r="F767">
            <v>301822</v>
          </cell>
          <cell r="G767" t="str">
            <v>GNL1</v>
          </cell>
        </row>
        <row r="768">
          <cell r="A768">
            <v>2007</v>
          </cell>
          <cell r="B768" t="str">
            <v>Q2</v>
          </cell>
          <cell r="C768" t="str">
            <v>KILEMBE MINES LIMITED (KLM)</v>
          </cell>
          <cell r="D768" t="str">
            <v>Small Hydro</v>
          </cell>
          <cell r="F768">
            <v>8013</v>
          </cell>
          <cell r="G768" t="str">
            <v>GNE2</v>
          </cell>
        </row>
        <row r="769">
          <cell r="A769">
            <v>2007</v>
          </cell>
          <cell r="B769" t="str">
            <v>Q1</v>
          </cell>
          <cell r="C769" t="str">
            <v>KASESE COBALT COMPANY LIMITED</v>
          </cell>
          <cell r="D769" t="str">
            <v>Small Hydro</v>
          </cell>
          <cell r="F769">
            <v>104.098</v>
          </cell>
          <cell r="G769" t="str">
            <v>GNE1</v>
          </cell>
        </row>
        <row r="770">
          <cell r="A770">
            <v>2007</v>
          </cell>
          <cell r="B770" t="str">
            <v>Q1</v>
          </cell>
          <cell r="C770" t="str">
            <v>AGGREKO KIIRA</v>
          </cell>
          <cell r="D770" t="str">
            <v>Thermal</v>
          </cell>
          <cell r="F770">
            <v>156622</v>
          </cell>
          <cell r="G770" t="str">
            <v>GNT4</v>
          </cell>
        </row>
        <row r="771">
          <cell r="A771">
            <v>2007</v>
          </cell>
          <cell r="B771" t="str">
            <v>Q1</v>
          </cell>
          <cell r="C771" t="str">
            <v>KENYA POWER LIGHTING COMPANY (KPLC)</v>
          </cell>
          <cell r="D771" t="str">
            <v>Imports</v>
          </cell>
          <cell r="F771">
            <v>18402</v>
          </cell>
          <cell r="G771" t="str">
            <v>GNIM1</v>
          </cell>
        </row>
        <row r="772">
          <cell r="A772">
            <v>2007</v>
          </cell>
          <cell r="B772" t="str">
            <v>Q1</v>
          </cell>
          <cell r="C772" t="str">
            <v>RWANDA</v>
          </cell>
          <cell r="D772" t="str">
            <v>Imports</v>
          </cell>
          <cell r="F772">
            <v>517</v>
          </cell>
          <cell r="G772" t="str">
            <v>GNIM2</v>
          </cell>
        </row>
        <row r="773">
          <cell r="A773">
            <v>2007</v>
          </cell>
          <cell r="B773" t="str">
            <v>Q1</v>
          </cell>
          <cell r="C773" t="str">
            <v>ESKOM (U) LIMITED</v>
          </cell>
          <cell r="D773" t="str">
            <v>Large Hydro</v>
          </cell>
          <cell r="F773">
            <v>277066</v>
          </cell>
          <cell r="G773" t="str">
            <v>GNL1</v>
          </cell>
        </row>
        <row r="774">
          <cell r="A774">
            <v>2007</v>
          </cell>
          <cell r="B774" t="str">
            <v>Q1</v>
          </cell>
          <cell r="C774" t="str">
            <v>KILEMBE MINES LIMITED (KLM)</v>
          </cell>
          <cell r="D774" t="str">
            <v>Small Hydro</v>
          </cell>
          <cell r="F774">
            <v>7142</v>
          </cell>
          <cell r="G774" t="str">
            <v>GNE2</v>
          </cell>
        </row>
        <row r="775">
          <cell r="A775">
            <v>2006</v>
          </cell>
          <cell r="B775" t="str">
            <v>Q4</v>
          </cell>
          <cell r="C775" t="str">
            <v>KASESE COBALT COMPANY LIMITED</v>
          </cell>
          <cell r="D775" t="str">
            <v>Small Hydro</v>
          </cell>
          <cell r="F775">
            <v>164</v>
          </cell>
          <cell r="G775" t="str">
            <v>GNE1</v>
          </cell>
        </row>
        <row r="776">
          <cell r="A776">
            <v>2006</v>
          </cell>
          <cell r="B776" t="str">
            <v>Q4</v>
          </cell>
          <cell r="C776" t="str">
            <v>AGGREKO KIIRA</v>
          </cell>
          <cell r="D776" t="str">
            <v>Thermal</v>
          </cell>
          <cell r="F776">
            <v>141484</v>
          </cell>
          <cell r="G776" t="str">
            <v>GNT4</v>
          </cell>
        </row>
        <row r="777">
          <cell r="A777">
            <v>2006</v>
          </cell>
          <cell r="B777" t="str">
            <v>Q4</v>
          </cell>
          <cell r="C777" t="str">
            <v>KENYA POWER LIGHTING COMPANY (KPLC)</v>
          </cell>
          <cell r="D777" t="str">
            <v>Imports</v>
          </cell>
          <cell r="F777">
            <v>17397</v>
          </cell>
          <cell r="G777" t="str">
            <v>GNIM1</v>
          </cell>
        </row>
        <row r="778">
          <cell r="A778">
            <v>2006</v>
          </cell>
          <cell r="B778" t="str">
            <v>Q4</v>
          </cell>
          <cell r="C778" t="str">
            <v>RWANDA</v>
          </cell>
          <cell r="D778" t="str">
            <v>Imports</v>
          </cell>
          <cell r="F778">
            <v>514</v>
          </cell>
          <cell r="G778" t="str">
            <v>GNIM2</v>
          </cell>
        </row>
        <row r="779">
          <cell r="A779">
            <v>2006</v>
          </cell>
          <cell r="B779" t="str">
            <v>Q4</v>
          </cell>
          <cell r="C779" t="str">
            <v>ESKOM (U) LIMITED</v>
          </cell>
          <cell r="D779" t="str">
            <v>Large Hydro</v>
          </cell>
          <cell r="F779">
            <v>262810</v>
          </cell>
          <cell r="G779" t="str">
            <v>GNL1</v>
          </cell>
        </row>
        <row r="780">
          <cell r="A780">
            <v>2006</v>
          </cell>
          <cell r="B780" t="str">
            <v>Q4</v>
          </cell>
          <cell r="C780" t="str">
            <v>KILEMBE MINES LIMITED (KLM)</v>
          </cell>
          <cell r="D780" t="str">
            <v>Small Hydro</v>
          </cell>
          <cell r="F780">
            <v>7999</v>
          </cell>
          <cell r="G780" t="str">
            <v>GNE2</v>
          </cell>
        </row>
        <row r="781">
          <cell r="A781">
            <v>2006</v>
          </cell>
          <cell r="B781" t="str">
            <v>Q3</v>
          </cell>
          <cell r="C781" t="str">
            <v>KASESE COBALT COMPANY LIMITED</v>
          </cell>
          <cell r="D781" t="str">
            <v>Small Hydro</v>
          </cell>
          <cell r="F781">
            <v>629</v>
          </cell>
          <cell r="G781" t="str">
            <v>GNE1</v>
          </cell>
        </row>
        <row r="782">
          <cell r="A782">
            <v>2006</v>
          </cell>
          <cell r="B782" t="str">
            <v>Q3</v>
          </cell>
          <cell r="C782" t="str">
            <v>AGGREKO KIIRA</v>
          </cell>
          <cell r="D782" t="str">
            <v>Thermal</v>
          </cell>
          <cell r="F782">
            <v>91803</v>
          </cell>
          <cell r="G782" t="str">
            <v>GNT4</v>
          </cell>
        </row>
        <row r="783">
          <cell r="A783">
            <v>2006</v>
          </cell>
          <cell r="B783" t="str">
            <v>Q3</v>
          </cell>
          <cell r="C783" t="str">
            <v>KENYA POWER LIGHTING COMPANY (KPLC)</v>
          </cell>
          <cell r="D783" t="str">
            <v>Imports</v>
          </cell>
          <cell r="F783">
            <v>16848</v>
          </cell>
          <cell r="G783" t="str">
            <v>GNIM1</v>
          </cell>
        </row>
        <row r="784">
          <cell r="A784">
            <v>2006</v>
          </cell>
          <cell r="B784" t="str">
            <v>Q3</v>
          </cell>
          <cell r="C784" t="str">
            <v>RWANDA</v>
          </cell>
          <cell r="D784" t="str">
            <v>Imports</v>
          </cell>
          <cell r="F784">
            <v>799</v>
          </cell>
          <cell r="G784" t="str">
            <v>GNIM2</v>
          </cell>
        </row>
        <row r="785">
          <cell r="A785">
            <v>2006</v>
          </cell>
          <cell r="B785" t="str">
            <v>Q3</v>
          </cell>
          <cell r="C785" t="str">
            <v>ESKOM (U) LIMITED</v>
          </cell>
          <cell r="D785" t="str">
            <v>Large Hydro</v>
          </cell>
          <cell r="F785">
            <v>279836</v>
          </cell>
          <cell r="G785" t="str">
            <v>GNL1</v>
          </cell>
        </row>
        <row r="786">
          <cell r="A786">
            <v>2006</v>
          </cell>
          <cell r="B786" t="str">
            <v>Q3</v>
          </cell>
          <cell r="C786" t="str">
            <v>KILEMBE MINES LIMITED (KLM)</v>
          </cell>
          <cell r="D786" t="str">
            <v>Small Hydro</v>
          </cell>
          <cell r="F786">
            <v>6675</v>
          </cell>
          <cell r="G786" t="str">
            <v>GNE2</v>
          </cell>
        </row>
        <row r="787">
          <cell r="A787">
            <v>2006</v>
          </cell>
          <cell r="B787" t="str">
            <v>Q2</v>
          </cell>
          <cell r="C787" t="str">
            <v>KASESE COBALT COMPANY LIMITED</v>
          </cell>
          <cell r="D787" t="str">
            <v>Small Hydro</v>
          </cell>
          <cell r="F787">
            <v>428</v>
          </cell>
          <cell r="G787" t="str">
            <v>GNE1</v>
          </cell>
        </row>
        <row r="788">
          <cell r="A788">
            <v>2006</v>
          </cell>
          <cell r="B788" t="str">
            <v>Q2</v>
          </cell>
          <cell r="C788" t="str">
            <v>AGGREKO KIIRA</v>
          </cell>
          <cell r="D788" t="str">
            <v>Thermal</v>
          </cell>
          <cell r="F788">
            <v>73469</v>
          </cell>
          <cell r="G788" t="str">
            <v>GNT4</v>
          </cell>
        </row>
        <row r="789">
          <cell r="A789">
            <v>2006</v>
          </cell>
          <cell r="B789" t="str">
            <v>Q2</v>
          </cell>
          <cell r="C789" t="str">
            <v>KENYA POWER LIGHTING COMPANY (KPLC)</v>
          </cell>
          <cell r="D789" t="str">
            <v>Imports</v>
          </cell>
          <cell r="F789">
            <v>6452</v>
          </cell>
          <cell r="G789" t="str">
            <v>GNIM1</v>
          </cell>
        </row>
        <row r="790">
          <cell r="A790">
            <v>2006</v>
          </cell>
          <cell r="B790" t="str">
            <v>Q2</v>
          </cell>
          <cell r="C790" t="str">
            <v>RWANDA</v>
          </cell>
          <cell r="D790" t="str">
            <v>Imports</v>
          </cell>
          <cell r="F790">
            <v>511</v>
          </cell>
          <cell r="G790" t="str">
            <v>GNIM2</v>
          </cell>
        </row>
        <row r="791">
          <cell r="A791">
            <v>2006</v>
          </cell>
          <cell r="B791" t="str">
            <v>Q2</v>
          </cell>
          <cell r="C791" t="str">
            <v>ESKOM (U) LIMITED</v>
          </cell>
          <cell r="D791" t="str">
            <v>Large Hydro</v>
          </cell>
          <cell r="F791">
            <v>296155</v>
          </cell>
          <cell r="G791" t="str">
            <v>GNL1</v>
          </cell>
        </row>
        <row r="792">
          <cell r="A792">
            <v>2006</v>
          </cell>
          <cell r="B792" t="str">
            <v>Q2</v>
          </cell>
          <cell r="C792" t="str">
            <v>KILEMBE MINES LIMITED (KLM)</v>
          </cell>
          <cell r="D792" t="str">
            <v>Small Hydro</v>
          </cell>
          <cell r="F792">
            <v>7137</v>
          </cell>
          <cell r="G792" t="str">
            <v>GNE2</v>
          </cell>
        </row>
        <row r="793">
          <cell r="A793">
            <v>2006</v>
          </cell>
          <cell r="B793" t="str">
            <v>Q1</v>
          </cell>
          <cell r="C793" t="str">
            <v>KASESE COBALT COMPANY LIMITED</v>
          </cell>
          <cell r="D793" t="str">
            <v>Small Hydro</v>
          </cell>
          <cell r="F793">
            <v>401</v>
          </cell>
          <cell r="G793" t="str">
            <v>GNE1</v>
          </cell>
        </row>
        <row r="794">
          <cell r="A794">
            <v>2006</v>
          </cell>
          <cell r="B794" t="str">
            <v>Q1</v>
          </cell>
          <cell r="C794" t="str">
            <v>AGGREKO KIIRA</v>
          </cell>
          <cell r="D794" t="str">
            <v>Thermal</v>
          </cell>
          <cell r="F794">
            <v>62743</v>
          </cell>
          <cell r="G794" t="str">
            <v>GNT4</v>
          </cell>
        </row>
        <row r="795">
          <cell r="A795">
            <v>2006</v>
          </cell>
          <cell r="B795" t="str">
            <v>Q1</v>
          </cell>
          <cell r="C795" t="str">
            <v>KENYA POWER LIGHTING COMPANY (KPLC)</v>
          </cell>
          <cell r="D795" t="str">
            <v>Imports</v>
          </cell>
          <cell r="F795">
            <v>6031</v>
          </cell>
          <cell r="G795" t="str">
            <v>GNIM1</v>
          </cell>
        </row>
        <row r="796">
          <cell r="A796">
            <v>2006</v>
          </cell>
          <cell r="B796" t="str">
            <v>Q1</v>
          </cell>
          <cell r="C796" t="str">
            <v>RWANDA</v>
          </cell>
          <cell r="D796" t="str">
            <v>Imports</v>
          </cell>
          <cell r="F796">
            <v>475</v>
          </cell>
          <cell r="G796" t="str">
            <v>GNIM2</v>
          </cell>
        </row>
        <row r="797">
          <cell r="A797">
            <v>2006</v>
          </cell>
          <cell r="B797" t="str">
            <v>Q1</v>
          </cell>
          <cell r="C797" t="str">
            <v>ESKOM (U) LIMITED</v>
          </cell>
          <cell r="D797" t="str">
            <v>Large Hydro</v>
          </cell>
          <cell r="F797">
            <v>321655</v>
          </cell>
          <cell r="G797" t="str">
            <v>GNL1</v>
          </cell>
        </row>
        <row r="798">
          <cell r="A798">
            <v>2006</v>
          </cell>
          <cell r="B798" t="str">
            <v>Q1</v>
          </cell>
          <cell r="C798" t="str">
            <v>KILEMBE MINES LIMITED (KLM)</v>
          </cell>
          <cell r="D798" t="str">
            <v>Small Hydro</v>
          </cell>
          <cell r="F798">
            <v>6588</v>
          </cell>
          <cell r="G798" t="str">
            <v>GNE2</v>
          </cell>
        </row>
        <row r="799">
          <cell r="A799">
            <v>2020</v>
          </cell>
          <cell r="B799" t="str">
            <v>Q1</v>
          </cell>
          <cell r="C799" t="str">
            <v>KILEMBE MINES LIMITED (KLM)</v>
          </cell>
          <cell r="D799" t="str">
            <v>Small Hydro</v>
          </cell>
          <cell r="F799">
            <v>2976.114</v>
          </cell>
          <cell r="G799" t="str">
            <v>GNE2</v>
          </cell>
        </row>
        <row r="800">
          <cell r="A800">
            <v>2020</v>
          </cell>
          <cell r="B800" t="str">
            <v>Q1</v>
          </cell>
          <cell r="C800" t="str">
            <v>NKUSI</v>
          </cell>
          <cell r="D800" t="str">
            <v>Small Hydro</v>
          </cell>
          <cell r="F800">
            <v>16214.880000000012</v>
          </cell>
          <cell r="G800" t="str">
            <v>GNE12</v>
          </cell>
        </row>
        <row r="801">
          <cell r="A801">
            <v>2020</v>
          </cell>
          <cell r="B801" t="str">
            <v>Q1</v>
          </cell>
          <cell r="C801" t="str">
            <v>MAHOMA</v>
          </cell>
          <cell r="D801" t="str">
            <v>Small Hydro</v>
          </cell>
          <cell r="F801">
            <v>2371.42</v>
          </cell>
          <cell r="G801" t="str">
            <v>GNE14</v>
          </cell>
        </row>
        <row r="802">
          <cell r="A802">
            <v>2020</v>
          </cell>
          <cell r="B802" t="str">
            <v>Q1</v>
          </cell>
          <cell r="C802" t="str">
            <v>ISIMBA</v>
          </cell>
          <cell r="D802" t="str">
            <v>Large Hydro</v>
          </cell>
          <cell r="F802">
            <v>212676</v>
          </cell>
          <cell r="G802" t="str">
            <v>GNL3</v>
          </cell>
        </row>
        <row r="803">
          <cell r="A803">
            <v>2020</v>
          </cell>
          <cell r="B803" t="str">
            <v>Q1</v>
          </cell>
          <cell r="C803" t="str">
            <v>KAKIRA SUGAR WORKS</v>
          </cell>
          <cell r="D803" t="str">
            <v>Bagasse</v>
          </cell>
          <cell r="F803">
            <v>50854.560299999997</v>
          </cell>
          <cell r="G803" t="str">
            <v>GNC1</v>
          </cell>
        </row>
        <row r="804">
          <cell r="A804">
            <v>2020</v>
          </cell>
          <cell r="B804" t="str">
            <v>Q1</v>
          </cell>
          <cell r="C804" t="str">
            <v>KINYARA SUGAR WORKS</v>
          </cell>
          <cell r="D804" t="str">
            <v>Bagasse</v>
          </cell>
          <cell r="F804">
            <v>3961.931</v>
          </cell>
          <cell r="G804" t="str">
            <v>GNC2</v>
          </cell>
        </row>
        <row r="805">
          <cell r="A805">
            <v>2020</v>
          </cell>
          <cell r="B805" t="str">
            <v>Q1</v>
          </cell>
          <cell r="C805" t="str">
            <v>SAIL KALIRO</v>
          </cell>
          <cell r="D805" t="str">
            <v>Bagasse</v>
          </cell>
          <cell r="F805">
            <v>6152.4</v>
          </cell>
          <cell r="G805" t="str">
            <v>GNC3</v>
          </cell>
        </row>
        <row r="806">
          <cell r="A806">
            <v>2020</v>
          </cell>
          <cell r="B806" t="str">
            <v>Q1</v>
          </cell>
          <cell r="C806" t="str">
            <v>ACCESS SOLAR</v>
          </cell>
          <cell r="D806" t="str">
            <v>Solar</v>
          </cell>
          <cell r="F806">
            <v>3995.3379999999906</v>
          </cell>
          <cell r="G806" t="str">
            <v>GNS1</v>
          </cell>
        </row>
        <row r="807">
          <cell r="A807">
            <v>2020</v>
          </cell>
          <cell r="B807" t="str">
            <v>Q1</v>
          </cell>
          <cell r="C807" t="str">
            <v>JACOBSEN (U) LIMITED</v>
          </cell>
          <cell r="D807" t="str">
            <v>Thermal</v>
          </cell>
          <cell r="F807">
            <v>15150.500000000018</v>
          </cell>
          <cell r="G807" t="str">
            <v>GNT1</v>
          </cell>
        </row>
        <row r="808">
          <cell r="A808">
            <v>2020</v>
          </cell>
          <cell r="B808" t="str">
            <v>Q1</v>
          </cell>
          <cell r="C808" t="str">
            <v>Sindila</v>
          </cell>
          <cell r="D808" t="str">
            <v>Small Hydro</v>
          </cell>
          <cell r="F808">
            <v>3061.099999999999</v>
          </cell>
          <cell r="G808" t="str">
            <v>GNE15</v>
          </cell>
        </row>
        <row r="809">
          <cell r="A809">
            <v>2020</v>
          </cell>
          <cell r="B809" t="str">
            <v>Q1</v>
          </cell>
          <cell r="C809" t="str">
            <v>Ziba</v>
          </cell>
          <cell r="D809" t="str">
            <v>Small Hydro</v>
          </cell>
          <cell r="F809">
            <v>8281.5670000000009</v>
          </cell>
          <cell r="G809" t="str">
            <v>GNE16</v>
          </cell>
        </row>
        <row r="810">
          <cell r="A810">
            <v>2020</v>
          </cell>
          <cell r="B810" t="str">
            <v>Q1</v>
          </cell>
          <cell r="C810" t="str">
            <v>Ndugutu</v>
          </cell>
          <cell r="D810" t="str">
            <v>Small Hydro</v>
          </cell>
          <cell r="F810">
            <v>4173.7</v>
          </cell>
          <cell r="G810" t="str">
            <v>GNE18</v>
          </cell>
        </row>
        <row r="811">
          <cell r="A811">
            <v>2020</v>
          </cell>
          <cell r="B811" t="str">
            <v>Q1</v>
          </cell>
          <cell r="C811" t="str">
            <v>KASESE COBALT COMPANY LIMITED</v>
          </cell>
          <cell r="D811" t="str">
            <v>Small Hydro</v>
          </cell>
          <cell r="F811">
            <v>13120.777</v>
          </cell>
          <cell r="G811" t="str">
            <v>GNE1</v>
          </cell>
        </row>
        <row r="812">
          <cell r="A812">
            <v>2020</v>
          </cell>
          <cell r="B812" t="str">
            <v>Q1</v>
          </cell>
          <cell r="C812" t="str">
            <v>AEMS-MPANGA</v>
          </cell>
          <cell r="D812" t="str">
            <v>Small Hydro</v>
          </cell>
          <cell r="F812">
            <v>23056.590000000044</v>
          </cell>
          <cell r="G812" t="str">
            <v>GNE5</v>
          </cell>
        </row>
        <row r="813">
          <cell r="A813">
            <v>2020</v>
          </cell>
          <cell r="B813" t="str">
            <v>Q1</v>
          </cell>
          <cell r="C813" t="str">
            <v>MAJI-POWER BUGOYE-LIMITED</v>
          </cell>
          <cell r="D813" t="str">
            <v>Small Hydro</v>
          </cell>
          <cell r="F813">
            <v>13194.970000000001</v>
          </cell>
          <cell r="G813" t="str">
            <v>GNE3</v>
          </cell>
        </row>
        <row r="814">
          <cell r="A814">
            <v>2020</v>
          </cell>
          <cell r="B814" t="str">
            <v>Q1</v>
          </cell>
          <cell r="C814" t="str">
            <v>ECOPOWER-ISHASHA</v>
          </cell>
          <cell r="D814" t="str">
            <v>Small Hydro</v>
          </cell>
          <cell r="F814">
            <v>5439.70999999998</v>
          </cell>
          <cell r="G814" t="str">
            <v>GNE6</v>
          </cell>
        </row>
        <row r="815">
          <cell r="A815">
            <v>2020</v>
          </cell>
          <cell r="B815" t="str">
            <v>Q1</v>
          </cell>
          <cell r="C815" t="str">
            <v>KABALEGA HYDROMAX</v>
          </cell>
          <cell r="D815" t="str">
            <v>Small Hydro</v>
          </cell>
          <cell r="F815">
            <v>18378.267800000009</v>
          </cell>
          <cell r="G815" t="str">
            <v>GNE4</v>
          </cell>
        </row>
        <row r="816">
          <cell r="A816">
            <v>2020</v>
          </cell>
          <cell r="B816" t="str">
            <v>Q1</v>
          </cell>
          <cell r="C816" t="str">
            <v>MUVUMBE HYDRO (U) LIMITED</v>
          </cell>
          <cell r="D816" t="str">
            <v>Small Hydro</v>
          </cell>
          <cell r="F816">
            <v>9885.0000000000018</v>
          </cell>
          <cell r="G816" t="str">
            <v>GNE7</v>
          </cell>
        </row>
        <row r="817">
          <cell r="A817">
            <v>2020</v>
          </cell>
          <cell r="B817" t="str">
            <v>Q1</v>
          </cell>
          <cell r="C817" t="str">
            <v>ELGON HYDRO SITI</v>
          </cell>
          <cell r="D817" t="str">
            <v>Small Hydro</v>
          </cell>
          <cell r="F817">
            <v>4115.7000000000007</v>
          </cell>
          <cell r="G817" t="str">
            <v>GNE8</v>
          </cell>
        </row>
        <row r="818">
          <cell r="A818">
            <v>2020</v>
          </cell>
          <cell r="B818" t="str">
            <v>Q1</v>
          </cell>
          <cell r="C818" t="str">
            <v>TORORO SOLAR</v>
          </cell>
          <cell r="D818" t="str">
            <v>Solar</v>
          </cell>
          <cell r="F818">
            <v>4163.55</v>
          </cell>
          <cell r="G818" t="str">
            <v>GNS2</v>
          </cell>
        </row>
        <row r="819">
          <cell r="A819">
            <v>2020</v>
          </cell>
          <cell r="B819" t="str">
            <v>Q1</v>
          </cell>
          <cell r="C819" t="str">
            <v>RWIMI</v>
          </cell>
          <cell r="D819" t="str">
            <v>Small Hydro</v>
          </cell>
          <cell r="F819">
            <v>5636.5999999999995</v>
          </cell>
          <cell r="G819" t="str">
            <v>GNE9</v>
          </cell>
        </row>
        <row r="820">
          <cell r="A820">
            <v>2020</v>
          </cell>
          <cell r="B820" t="str">
            <v>Q1</v>
          </cell>
          <cell r="C820" t="str">
            <v>NYAMWAMBA</v>
          </cell>
          <cell r="D820" t="str">
            <v>Small Hydro</v>
          </cell>
          <cell r="F820">
            <v>7013.35</v>
          </cell>
          <cell r="G820" t="str">
            <v>GNE10</v>
          </cell>
        </row>
        <row r="821">
          <cell r="A821">
            <v>2020</v>
          </cell>
          <cell r="B821" t="str">
            <v>Q1</v>
          </cell>
          <cell r="C821" t="str">
            <v>LUBILIA</v>
          </cell>
          <cell r="D821" t="str">
            <v>Small Hydro</v>
          </cell>
          <cell r="F821">
            <v>4740.3370000000004</v>
          </cell>
          <cell r="G821" t="str">
            <v>GNE11</v>
          </cell>
        </row>
        <row r="822">
          <cell r="A822">
            <v>2020</v>
          </cell>
          <cell r="B822" t="str">
            <v>Q1</v>
          </cell>
          <cell r="C822" t="str">
            <v>XSABO SOLAR</v>
          </cell>
          <cell r="D822" t="str">
            <v>Solar</v>
          </cell>
          <cell r="F822">
            <v>8295</v>
          </cell>
          <cell r="G822" t="str">
            <v>GNS3</v>
          </cell>
        </row>
        <row r="823">
          <cell r="A823">
            <v>2020</v>
          </cell>
          <cell r="B823" t="str">
            <v>Q1</v>
          </cell>
          <cell r="C823" t="str">
            <v>HYDROMAX NKUSI (WAKI)</v>
          </cell>
          <cell r="D823" t="str">
            <v>Small Hydro</v>
          </cell>
          <cell r="F823">
            <v>3779.1820000000002</v>
          </cell>
          <cell r="G823" t="str">
            <v>GNE13</v>
          </cell>
        </row>
        <row r="824">
          <cell r="A824">
            <v>2020</v>
          </cell>
          <cell r="B824" t="str">
            <v>Q1</v>
          </cell>
          <cell r="C824" t="str">
            <v>Siti 2</v>
          </cell>
          <cell r="D824" t="str">
            <v>Small Hydro</v>
          </cell>
          <cell r="F824">
            <v>2640.5789999999997</v>
          </cell>
          <cell r="G824" t="str">
            <v>GNE17</v>
          </cell>
        </row>
        <row r="825">
          <cell r="A825">
            <v>2020</v>
          </cell>
          <cell r="B825" t="str">
            <v>Q1</v>
          </cell>
          <cell r="C825" t="str">
            <v>Emmerging Solar Power (Bufulubi)</v>
          </cell>
          <cell r="D825" t="str">
            <v>Solar</v>
          </cell>
          <cell r="F825">
            <v>4586.9110000000001</v>
          </cell>
          <cell r="G825" t="str">
            <v>GNS4</v>
          </cell>
        </row>
        <row r="826">
          <cell r="A826">
            <v>2020</v>
          </cell>
          <cell r="B826" t="str">
            <v>Q1</v>
          </cell>
          <cell r="C826" t="str">
            <v>KENYA POWER LIGHTING COMPANY (KPLC)</v>
          </cell>
          <cell r="D826" t="str">
            <v>Imports</v>
          </cell>
          <cell r="F826">
            <v>4686.91</v>
          </cell>
          <cell r="G826" t="str">
            <v>GNIM1</v>
          </cell>
        </row>
        <row r="827">
          <cell r="A827">
            <v>2020</v>
          </cell>
          <cell r="B827" t="str">
            <v>Q1</v>
          </cell>
          <cell r="C827" t="str">
            <v>RWANDA</v>
          </cell>
          <cell r="D827" t="str">
            <v>Imports</v>
          </cell>
          <cell r="F827">
            <v>1218.1251600000001</v>
          </cell>
          <cell r="G827" t="str">
            <v>GNIM2</v>
          </cell>
        </row>
        <row r="828">
          <cell r="A828">
            <v>2020</v>
          </cell>
          <cell r="B828" t="str">
            <v>Q1</v>
          </cell>
          <cell r="C828" t="str">
            <v>ESKOM (U) LIMITED</v>
          </cell>
          <cell r="D828" t="str">
            <v>Large Hydro</v>
          </cell>
          <cell r="F828">
            <v>309820</v>
          </cell>
          <cell r="G828" t="str">
            <v>GNL1</v>
          </cell>
        </row>
        <row r="829">
          <cell r="A829">
            <v>2020</v>
          </cell>
          <cell r="B829" t="str">
            <v>Q1</v>
          </cell>
          <cell r="C829" t="str">
            <v>BUJAGALI ELECTRICITY LIMITED</v>
          </cell>
          <cell r="D829" t="str">
            <v>Large Hydro</v>
          </cell>
          <cell r="F829">
            <v>351802.52688000002</v>
          </cell>
          <cell r="G829" t="str">
            <v>GNL2</v>
          </cell>
        </row>
        <row r="830">
          <cell r="A830">
            <v>2020</v>
          </cell>
          <cell r="B830" t="str">
            <v>Q1</v>
          </cell>
          <cell r="C830" t="str">
            <v>Achwa 2</v>
          </cell>
          <cell r="D830" t="str">
            <v>Large Hydro</v>
          </cell>
          <cell r="F830">
            <v>0</v>
          </cell>
          <cell r="G830" t="str">
            <v>GNL4</v>
          </cell>
        </row>
        <row r="831">
          <cell r="A831">
            <v>2020</v>
          </cell>
          <cell r="B831" t="str">
            <v>Q1</v>
          </cell>
          <cell r="C831" t="str">
            <v>ELECTROMAXX (U) LIMITED</v>
          </cell>
          <cell r="D831" t="str">
            <v>Thermal</v>
          </cell>
          <cell r="F831">
            <v>895.14013</v>
          </cell>
          <cell r="G831" t="str">
            <v>GNT2</v>
          </cell>
        </row>
        <row r="832">
          <cell r="A832">
            <v>2020</v>
          </cell>
          <cell r="B832" t="str">
            <v>Q2</v>
          </cell>
          <cell r="C832" t="str">
            <v>KASESE COBALT COMPANY LIMITED</v>
          </cell>
          <cell r="D832" t="str">
            <v>Small Hydro</v>
          </cell>
          <cell r="F832">
            <v>9798.2819999999992</v>
          </cell>
          <cell r="G832" t="str">
            <v>GNE1</v>
          </cell>
        </row>
        <row r="833">
          <cell r="A833">
            <v>2020</v>
          </cell>
          <cell r="B833" t="str">
            <v>Q2</v>
          </cell>
          <cell r="C833" t="str">
            <v>KILEMBE MINES LIMITED (KLM)</v>
          </cell>
          <cell r="D833" t="str">
            <v>Small Hydro</v>
          </cell>
          <cell r="F833">
            <v>869.14400000000001</v>
          </cell>
          <cell r="G833" t="str">
            <v>GNE2</v>
          </cell>
        </row>
        <row r="834">
          <cell r="A834">
            <v>2020</v>
          </cell>
          <cell r="B834" t="str">
            <v>Q2</v>
          </cell>
          <cell r="C834" t="str">
            <v>KAKIRA SUGAR WORKS</v>
          </cell>
          <cell r="D834" t="str">
            <v>Bagasse</v>
          </cell>
          <cell r="F834">
            <v>41945.559500000003</v>
          </cell>
          <cell r="G834" t="str">
            <v>GNC1</v>
          </cell>
        </row>
        <row r="835">
          <cell r="A835">
            <v>2020</v>
          </cell>
          <cell r="B835" t="str">
            <v>Q2</v>
          </cell>
          <cell r="C835" t="str">
            <v>KINYARA SUGAR WORKS</v>
          </cell>
          <cell r="D835" t="str">
            <v>Bagasse</v>
          </cell>
          <cell r="F835">
            <v>1378.2739999999999</v>
          </cell>
          <cell r="G835" t="str">
            <v>GNC2</v>
          </cell>
        </row>
        <row r="836">
          <cell r="A836">
            <v>2020</v>
          </cell>
          <cell r="B836" t="str">
            <v>Q2</v>
          </cell>
          <cell r="C836" t="str">
            <v>AEMS-MPANGA</v>
          </cell>
          <cell r="D836" t="str">
            <v>Small Hydro</v>
          </cell>
          <cell r="F836">
            <v>25245.360000000001</v>
          </cell>
          <cell r="G836" t="str">
            <v>GNE5</v>
          </cell>
        </row>
        <row r="837">
          <cell r="A837">
            <v>2020</v>
          </cell>
          <cell r="B837" t="str">
            <v>Q2</v>
          </cell>
          <cell r="C837" t="str">
            <v>MAJI-POWER BUGOYE-LIMITED</v>
          </cell>
          <cell r="D837" t="str">
            <v>Small Hydro</v>
          </cell>
          <cell r="F837">
            <v>14521.83</v>
          </cell>
          <cell r="G837" t="str">
            <v>GNE3</v>
          </cell>
        </row>
        <row r="838">
          <cell r="A838">
            <v>2020</v>
          </cell>
          <cell r="B838" t="str">
            <v>Q2</v>
          </cell>
          <cell r="C838" t="str">
            <v>ECOPOWER-ISHASHA</v>
          </cell>
          <cell r="D838" t="str">
            <v>Small Hydro</v>
          </cell>
          <cell r="F838">
            <v>3143.42</v>
          </cell>
          <cell r="G838" t="str">
            <v>GNE6</v>
          </cell>
        </row>
        <row r="839">
          <cell r="A839">
            <v>2020</v>
          </cell>
          <cell r="B839" t="str">
            <v>Q2</v>
          </cell>
          <cell r="C839" t="str">
            <v>KABALEGA HYDROMAX</v>
          </cell>
          <cell r="D839" t="str">
            <v>Small Hydro</v>
          </cell>
          <cell r="F839">
            <v>17855.366000000002</v>
          </cell>
          <cell r="G839" t="str">
            <v>GNE4</v>
          </cell>
        </row>
        <row r="840">
          <cell r="A840">
            <v>2020</v>
          </cell>
          <cell r="B840" t="str">
            <v>Q2</v>
          </cell>
          <cell r="C840" t="str">
            <v>SAIL KALIRO</v>
          </cell>
          <cell r="D840" t="str">
            <v>Bagasse</v>
          </cell>
          <cell r="F840">
            <v>6173.3</v>
          </cell>
          <cell r="G840" t="str">
            <v>GNC3</v>
          </cell>
        </row>
        <row r="841">
          <cell r="A841">
            <v>2020</v>
          </cell>
          <cell r="B841" t="str">
            <v>Q2</v>
          </cell>
          <cell r="C841" t="str">
            <v>ACCESS SOLAR</v>
          </cell>
          <cell r="D841" t="str">
            <v>Solar</v>
          </cell>
          <cell r="F841">
            <v>3788.3449999999998</v>
          </cell>
          <cell r="G841" t="str">
            <v>GNS1</v>
          </cell>
        </row>
        <row r="842">
          <cell r="A842">
            <v>2020</v>
          </cell>
          <cell r="B842" t="str">
            <v>Q2</v>
          </cell>
          <cell r="C842" t="str">
            <v>MUVUMBE HYDRO (U) LIMITED</v>
          </cell>
          <cell r="D842" t="str">
            <v>Small Hydro</v>
          </cell>
          <cell r="F842">
            <v>9680</v>
          </cell>
          <cell r="G842" t="str">
            <v>GNE7</v>
          </cell>
        </row>
        <row r="843">
          <cell r="A843">
            <v>2020</v>
          </cell>
          <cell r="B843" t="str">
            <v>Q2</v>
          </cell>
          <cell r="C843" t="str">
            <v>ELGON HYDRO SITI</v>
          </cell>
          <cell r="D843" t="str">
            <v>Small Hydro</v>
          </cell>
          <cell r="F843">
            <v>6434.2</v>
          </cell>
          <cell r="G843" t="str">
            <v>GNE8</v>
          </cell>
        </row>
        <row r="844">
          <cell r="A844">
            <v>2020</v>
          </cell>
          <cell r="B844" t="str">
            <v>Q2</v>
          </cell>
          <cell r="C844" t="str">
            <v>TORORO SOLAR</v>
          </cell>
          <cell r="D844" t="str">
            <v>Solar</v>
          </cell>
          <cell r="F844">
            <v>3817.45</v>
          </cell>
          <cell r="G844" t="str">
            <v>GNS2</v>
          </cell>
        </row>
        <row r="845">
          <cell r="A845">
            <v>2020</v>
          </cell>
          <cell r="B845" t="str">
            <v>Q2</v>
          </cell>
          <cell r="C845" t="str">
            <v>RWIMI</v>
          </cell>
          <cell r="D845" t="str">
            <v>Small Hydro</v>
          </cell>
          <cell r="F845">
            <v>7076.8</v>
          </cell>
          <cell r="G845" t="str">
            <v>GNE9</v>
          </cell>
        </row>
        <row r="846">
          <cell r="A846">
            <v>2020</v>
          </cell>
          <cell r="B846" t="str">
            <v>Q2</v>
          </cell>
          <cell r="C846" t="str">
            <v>NYAMWAMBA</v>
          </cell>
          <cell r="D846" t="str">
            <v>Small Hydro</v>
          </cell>
          <cell r="F846">
            <v>3516.2600000000102</v>
          </cell>
          <cell r="G846" t="str">
            <v>GNE10</v>
          </cell>
        </row>
        <row r="847">
          <cell r="A847">
            <v>2020</v>
          </cell>
          <cell r="B847" t="str">
            <v>Q2</v>
          </cell>
          <cell r="C847" t="str">
            <v>LUBILIA</v>
          </cell>
          <cell r="D847" t="str">
            <v>Small Hydro</v>
          </cell>
          <cell r="F847">
            <v>6160.8580000000002</v>
          </cell>
          <cell r="G847" t="str">
            <v>GNE11</v>
          </cell>
        </row>
        <row r="848">
          <cell r="A848">
            <v>2020</v>
          </cell>
          <cell r="B848" t="str">
            <v>Q2</v>
          </cell>
          <cell r="C848" t="str">
            <v>NKUSI</v>
          </cell>
          <cell r="D848" t="str">
            <v>Small Hydro</v>
          </cell>
          <cell r="F848">
            <v>17086.22</v>
          </cell>
          <cell r="G848" t="str">
            <v>GNE12</v>
          </cell>
        </row>
        <row r="849">
          <cell r="A849">
            <v>2020</v>
          </cell>
          <cell r="B849" t="str">
            <v>Q2</v>
          </cell>
          <cell r="C849" t="str">
            <v>MAHOMA</v>
          </cell>
          <cell r="D849" t="str">
            <v>Small Hydro</v>
          </cell>
          <cell r="F849">
            <v>2548.46</v>
          </cell>
          <cell r="G849" t="str">
            <v>GNE14</v>
          </cell>
        </row>
        <row r="850">
          <cell r="A850">
            <v>2020</v>
          </cell>
          <cell r="B850" t="str">
            <v>Q2</v>
          </cell>
          <cell r="C850" t="str">
            <v>XSABO SOLAR</v>
          </cell>
          <cell r="D850" t="str">
            <v>Solar</v>
          </cell>
          <cell r="F850">
            <v>8021.85</v>
          </cell>
          <cell r="G850" t="str">
            <v>GNS3</v>
          </cell>
        </row>
        <row r="851">
          <cell r="A851">
            <v>2020</v>
          </cell>
          <cell r="B851" t="str">
            <v>Q2</v>
          </cell>
          <cell r="C851" t="str">
            <v>Sindila</v>
          </cell>
          <cell r="D851" t="str">
            <v>Small Hydro</v>
          </cell>
          <cell r="F851">
            <v>3375.9</v>
          </cell>
          <cell r="G851" t="str">
            <v>GNE15</v>
          </cell>
        </row>
        <row r="852">
          <cell r="A852">
            <v>2020</v>
          </cell>
          <cell r="B852" t="str">
            <v>Q2</v>
          </cell>
          <cell r="C852" t="str">
            <v>HYDROMAX NKUSI (WAKI)</v>
          </cell>
          <cell r="D852" t="str">
            <v>Small Hydro</v>
          </cell>
          <cell r="F852">
            <v>3852.489</v>
          </cell>
          <cell r="G852" t="str">
            <v>GNE13</v>
          </cell>
        </row>
        <row r="853">
          <cell r="A853">
            <v>2020</v>
          </cell>
          <cell r="B853" t="str">
            <v>Q2</v>
          </cell>
          <cell r="C853" t="str">
            <v>Ziba</v>
          </cell>
          <cell r="D853" t="str">
            <v>Small Hydro</v>
          </cell>
          <cell r="F853">
            <v>7524</v>
          </cell>
          <cell r="G853" t="str">
            <v>GNE16</v>
          </cell>
        </row>
        <row r="854">
          <cell r="A854">
            <v>2020</v>
          </cell>
          <cell r="B854" t="str">
            <v>Q2</v>
          </cell>
          <cell r="C854" t="str">
            <v>Ndugutu</v>
          </cell>
          <cell r="D854" t="str">
            <v>Small Hydro</v>
          </cell>
          <cell r="F854">
            <v>4522.7</v>
          </cell>
          <cell r="G854" t="str">
            <v>GNE18</v>
          </cell>
        </row>
        <row r="855">
          <cell r="A855">
            <v>2020</v>
          </cell>
          <cell r="B855" t="str">
            <v>Q2</v>
          </cell>
          <cell r="C855" t="str">
            <v>Siti 2</v>
          </cell>
          <cell r="D855" t="str">
            <v>Small Hydro</v>
          </cell>
          <cell r="F855">
            <v>1206.9870000000001</v>
          </cell>
          <cell r="G855" t="str">
            <v>GNE17</v>
          </cell>
        </row>
        <row r="856">
          <cell r="A856">
            <v>2020</v>
          </cell>
          <cell r="B856" t="str">
            <v>Q2</v>
          </cell>
          <cell r="C856" t="str">
            <v>Emmerging Solar Power (Bufulubi)</v>
          </cell>
          <cell r="D856" t="str">
            <v>Solar</v>
          </cell>
          <cell r="F856">
            <v>4383.0950000000003</v>
          </cell>
          <cell r="G856" t="str">
            <v>GNS4</v>
          </cell>
        </row>
        <row r="857">
          <cell r="A857">
            <v>2020</v>
          </cell>
          <cell r="B857" t="str">
            <v>Q2</v>
          </cell>
          <cell r="C857" t="str">
            <v>KENYA POWER LIGHTING COMPANY (KPLC)</v>
          </cell>
          <cell r="D857" t="str">
            <v>Imports</v>
          </cell>
          <cell r="F857">
            <v>3929.2750000000001</v>
          </cell>
          <cell r="G857" t="str">
            <v>GNIM1</v>
          </cell>
        </row>
        <row r="858">
          <cell r="A858">
            <v>2020</v>
          </cell>
          <cell r="B858" t="str">
            <v>Q2</v>
          </cell>
          <cell r="C858" t="str">
            <v>RWANDA</v>
          </cell>
          <cell r="D858" t="str">
            <v>Imports</v>
          </cell>
          <cell r="F858">
            <v>1346.1790000000001</v>
          </cell>
          <cell r="G858" t="str">
            <v>GNIM2</v>
          </cell>
        </row>
        <row r="859">
          <cell r="A859">
            <v>2020</v>
          </cell>
          <cell r="B859" t="str">
            <v>Q2</v>
          </cell>
          <cell r="C859" t="str">
            <v>ESKOM (U) LIMITED</v>
          </cell>
          <cell r="D859" t="str">
            <v>Large Hydro</v>
          </cell>
          <cell r="F859">
            <v>247548</v>
          </cell>
          <cell r="G859" t="str">
            <v>GNL1</v>
          </cell>
        </row>
        <row r="860">
          <cell r="A860">
            <v>2020</v>
          </cell>
          <cell r="B860" t="str">
            <v>Q2</v>
          </cell>
          <cell r="C860" t="str">
            <v>BUJAGALI ELECTRICITY LIMITED</v>
          </cell>
          <cell r="D860" t="str">
            <v>Large Hydro</v>
          </cell>
          <cell r="F860">
            <v>287259.76199999999</v>
          </cell>
          <cell r="G860" t="str">
            <v>GNL2</v>
          </cell>
        </row>
        <row r="861">
          <cell r="A861">
            <v>2020</v>
          </cell>
          <cell r="B861" t="str">
            <v>Q2</v>
          </cell>
          <cell r="C861" t="str">
            <v>ISIMBA</v>
          </cell>
          <cell r="D861" t="str">
            <v>Large Hydro</v>
          </cell>
          <cell r="F861">
            <v>203377</v>
          </cell>
          <cell r="G861" t="str">
            <v>GNL3</v>
          </cell>
        </row>
        <row r="862">
          <cell r="A862">
            <v>2020</v>
          </cell>
          <cell r="B862" t="str">
            <v>Q2</v>
          </cell>
          <cell r="C862" t="str">
            <v>Achwa 2</v>
          </cell>
          <cell r="D862" t="str">
            <v>Large Hydro</v>
          </cell>
          <cell r="F862">
            <v>0</v>
          </cell>
          <cell r="G862" t="str">
            <v>GNL4</v>
          </cell>
        </row>
        <row r="863">
          <cell r="A863">
            <v>2020</v>
          </cell>
          <cell r="B863" t="str">
            <v>Q2</v>
          </cell>
          <cell r="C863" t="str">
            <v>JACOBSEN (U) LIMITED</v>
          </cell>
          <cell r="D863" t="str">
            <v>Thermal</v>
          </cell>
          <cell r="F863">
            <v>15594.4999999999</v>
          </cell>
          <cell r="G863" t="str">
            <v>GNT1</v>
          </cell>
        </row>
        <row r="864">
          <cell r="A864">
            <v>2020</v>
          </cell>
          <cell r="B864" t="str">
            <v>Q2</v>
          </cell>
          <cell r="C864" t="str">
            <v>ELECTROMAXX (U) LIMITED</v>
          </cell>
          <cell r="D864" t="str">
            <v>Thermal</v>
          </cell>
          <cell r="F864">
            <v>589.41156999999998</v>
          </cell>
          <cell r="G864" t="str">
            <v>GNT2</v>
          </cell>
        </row>
        <row r="865">
          <cell r="A865">
            <v>2020</v>
          </cell>
          <cell r="B865" t="str">
            <v>Q3</v>
          </cell>
          <cell r="C865" t="str">
            <v>KASESE COBALT COMPANY LIMITED</v>
          </cell>
          <cell r="D865" t="str">
            <v>Small Hydro</v>
          </cell>
          <cell r="F865">
            <v>11127.762999999999</v>
          </cell>
          <cell r="G865" t="str">
            <v>GNE1</v>
          </cell>
        </row>
        <row r="866">
          <cell r="A866">
            <v>2020</v>
          </cell>
          <cell r="B866" t="str">
            <v>Q3</v>
          </cell>
          <cell r="C866" t="str">
            <v>KILEMBE MINES LIMITED (KLM)</v>
          </cell>
          <cell r="D866" t="str">
            <v>Small Hydro</v>
          </cell>
          <cell r="F866">
            <v>0</v>
          </cell>
          <cell r="G866" t="str">
            <v>GNE2</v>
          </cell>
        </row>
        <row r="867">
          <cell r="A867">
            <v>2020</v>
          </cell>
          <cell r="B867" t="str">
            <v>Q3</v>
          </cell>
          <cell r="C867" t="str">
            <v>KAKIRA SUGAR WORKS</v>
          </cell>
          <cell r="D867" t="str">
            <v>Bagasse</v>
          </cell>
          <cell r="F867">
            <v>32026.7058</v>
          </cell>
          <cell r="G867" t="str">
            <v>GNC1</v>
          </cell>
        </row>
        <row r="868">
          <cell r="A868">
            <v>2020</v>
          </cell>
          <cell r="B868" t="str">
            <v>Q3</v>
          </cell>
          <cell r="C868" t="str">
            <v>KINYARA SUGAR WORKS</v>
          </cell>
          <cell r="D868" t="str">
            <v>Bagasse</v>
          </cell>
          <cell r="F868">
            <v>1957.806</v>
          </cell>
          <cell r="G868" t="str">
            <v>GNC2</v>
          </cell>
        </row>
        <row r="869">
          <cell r="A869">
            <v>2020</v>
          </cell>
          <cell r="B869" t="str">
            <v>Q3</v>
          </cell>
          <cell r="C869" t="str">
            <v>AEMS-MPANGA</v>
          </cell>
          <cell r="D869" t="str">
            <v>Small Hydro</v>
          </cell>
          <cell r="F869">
            <v>11415.24</v>
          </cell>
          <cell r="G869" t="str">
            <v>GNE5</v>
          </cell>
        </row>
        <row r="870">
          <cell r="A870">
            <v>2020</v>
          </cell>
          <cell r="B870" t="str">
            <v>Q3</v>
          </cell>
          <cell r="C870" t="str">
            <v>MAJI-POWER BUGOYE-LIMITED</v>
          </cell>
          <cell r="D870" t="str">
            <v>Small Hydro</v>
          </cell>
          <cell r="F870">
            <v>17672.8</v>
          </cell>
          <cell r="G870" t="str">
            <v>GNE3</v>
          </cell>
        </row>
        <row r="871">
          <cell r="A871">
            <v>2020</v>
          </cell>
          <cell r="B871" t="str">
            <v>Q3</v>
          </cell>
          <cell r="C871" t="str">
            <v>ECOPOWER-ISHASHA</v>
          </cell>
          <cell r="D871" t="str">
            <v>Small Hydro</v>
          </cell>
          <cell r="F871">
            <v>4611.7699999999995</v>
          </cell>
          <cell r="G871" t="str">
            <v>GNE6</v>
          </cell>
        </row>
        <row r="872">
          <cell r="A872">
            <v>2020</v>
          </cell>
          <cell r="B872" t="str">
            <v>Q3</v>
          </cell>
          <cell r="C872" t="str">
            <v>KABALEGA HYDROMAX</v>
          </cell>
          <cell r="D872" t="str">
            <v>Small Hydro</v>
          </cell>
          <cell r="F872">
            <v>17762.621999999999</v>
          </cell>
          <cell r="G872" t="str">
            <v>GNE4</v>
          </cell>
        </row>
        <row r="873">
          <cell r="A873">
            <v>2020</v>
          </cell>
          <cell r="B873" t="str">
            <v>Q3</v>
          </cell>
          <cell r="C873" t="str">
            <v>SAIL KALIRO</v>
          </cell>
          <cell r="D873" t="str">
            <v>Bagasse</v>
          </cell>
          <cell r="F873">
            <v>9131</v>
          </cell>
          <cell r="G873" t="str">
            <v>GNC3</v>
          </cell>
        </row>
        <row r="874">
          <cell r="A874">
            <v>2020</v>
          </cell>
          <cell r="B874" t="str">
            <v>Q3</v>
          </cell>
          <cell r="C874" t="str">
            <v>ACCESS SOLAR</v>
          </cell>
          <cell r="D874" t="str">
            <v>Solar</v>
          </cell>
          <cell r="F874">
            <v>3640.3620000000001</v>
          </cell>
          <cell r="G874" t="str">
            <v>GNS1</v>
          </cell>
        </row>
        <row r="875">
          <cell r="A875">
            <v>2020</v>
          </cell>
          <cell r="B875" t="str">
            <v>Q3</v>
          </cell>
          <cell r="C875" t="str">
            <v>MUVUMBE HYDRO (U) LIMITED</v>
          </cell>
          <cell r="D875" t="str">
            <v>Small Hydro</v>
          </cell>
          <cell r="F875">
            <v>5436</v>
          </cell>
          <cell r="G875" t="str">
            <v>GNE7</v>
          </cell>
        </row>
        <row r="876">
          <cell r="A876">
            <v>2020</v>
          </cell>
          <cell r="B876" t="str">
            <v>Q3</v>
          </cell>
          <cell r="C876" t="str">
            <v>ELGON HYDRO SITI</v>
          </cell>
          <cell r="D876" t="str">
            <v>Small Hydro</v>
          </cell>
          <cell r="F876">
            <v>8201</v>
          </cell>
          <cell r="G876" t="str">
            <v>GNE8</v>
          </cell>
        </row>
        <row r="877">
          <cell r="A877">
            <v>2020</v>
          </cell>
          <cell r="B877" t="str">
            <v>Q3</v>
          </cell>
          <cell r="C877" t="str">
            <v>TORORO SOLAR</v>
          </cell>
          <cell r="D877" t="str">
            <v>Solar</v>
          </cell>
          <cell r="F877">
            <v>3719</v>
          </cell>
          <cell r="G877" t="str">
            <v>GNS2</v>
          </cell>
        </row>
        <row r="878">
          <cell r="A878">
            <v>2020</v>
          </cell>
          <cell r="B878" t="str">
            <v>Q3</v>
          </cell>
          <cell r="C878" t="str">
            <v>RWIMI</v>
          </cell>
          <cell r="D878" t="str">
            <v>Small Hydro</v>
          </cell>
          <cell r="F878">
            <v>7181.1</v>
          </cell>
          <cell r="G878" t="str">
            <v>GNE9</v>
          </cell>
        </row>
        <row r="879">
          <cell r="A879">
            <v>2020</v>
          </cell>
          <cell r="B879" t="str">
            <v>Q3</v>
          </cell>
          <cell r="C879" t="str">
            <v>NYAMWAMBA</v>
          </cell>
          <cell r="D879" t="str">
            <v>Small Hydro</v>
          </cell>
          <cell r="F879">
            <v>0</v>
          </cell>
          <cell r="G879" t="str">
            <v>GNE10</v>
          </cell>
        </row>
        <row r="880">
          <cell r="A880">
            <v>2020</v>
          </cell>
          <cell r="B880" t="str">
            <v>Q3</v>
          </cell>
          <cell r="C880" t="str">
            <v>LUBILIA</v>
          </cell>
          <cell r="D880" t="str">
            <v>Small Hydro</v>
          </cell>
          <cell r="F880">
            <v>5036.7089999999998</v>
          </cell>
          <cell r="G880" t="str">
            <v>GNE11</v>
          </cell>
        </row>
        <row r="881">
          <cell r="A881">
            <v>2020</v>
          </cell>
          <cell r="B881" t="str">
            <v>Q3</v>
          </cell>
          <cell r="C881" t="str">
            <v>NKUSI</v>
          </cell>
          <cell r="D881" t="str">
            <v>Small Hydro</v>
          </cell>
          <cell r="F881">
            <v>18127.3</v>
          </cell>
          <cell r="G881" t="str">
            <v>GNE12</v>
          </cell>
        </row>
        <row r="882">
          <cell r="A882">
            <v>2020</v>
          </cell>
          <cell r="B882" t="str">
            <v>Q3</v>
          </cell>
          <cell r="C882" t="str">
            <v>MAHOMA</v>
          </cell>
          <cell r="D882" t="str">
            <v>Small Hydro</v>
          </cell>
          <cell r="F882">
            <v>1816.9</v>
          </cell>
          <cell r="G882" t="str">
            <v>GNE14</v>
          </cell>
        </row>
        <row r="883">
          <cell r="A883">
            <v>2020</v>
          </cell>
          <cell r="B883" t="str">
            <v>Q3</v>
          </cell>
          <cell r="C883" t="str">
            <v>XSABO SOLAR</v>
          </cell>
          <cell r="D883" t="str">
            <v>Solar</v>
          </cell>
          <cell r="F883">
            <v>7468.7240000000002</v>
          </cell>
          <cell r="G883" t="str">
            <v>GNS3</v>
          </cell>
        </row>
        <row r="884">
          <cell r="A884">
            <v>2020</v>
          </cell>
          <cell r="B884" t="str">
            <v>Q3</v>
          </cell>
          <cell r="C884" t="str">
            <v>Sindila</v>
          </cell>
          <cell r="D884" t="str">
            <v>Small Hydro</v>
          </cell>
          <cell r="F884">
            <v>3711.7</v>
          </cell>
          <cell r="G884" t="str">
            <v>GNE15</v>
          </cell>
        </row>
        <row r="885">
          <cell r="A885">
            <v>2020</v>
          </cell>
          <cell r="B885" t="str">
            <v>Q3</v>
          </cell>
          <cell r="C885" t="str">
            <v>HYDROMAX NKUSI (WAKI)</v>
          </cell>
          <cell r="D885" t="str">
            <v>Small Hydro</v>
          </cell>
          <cell r="F885">
            <v>4365.8760000000002</v>
          </cell>
          <cell r="G885" t="str">
            <v>GNE13</v>
          </cell>
        </row>
        <row r="886">
          <cell r="A886">
            <v>2020</v>
          </cell>
          <cell r="B886" t="str">
            <v>Q3</v>
          </cell>
          <cell r="C886" t="str">
            <v>Ziba</v>
          </cell>
          <cell r="D886" t="str">
            <v>Small Hydro</v>
          </cell>
          <cell r="F886">
            <v>4401.7</v>
          </cell>
          <cell r="G886" t="str">
            <v>GNE16</v>
          </cell>
        </row>
        <row r="887">
          <cell r="A887">
            <v>2020</v>
          </cell>
          <cell r="B887" t="str">
            <v>Q3</v>
          </cell>
          <cell r="C887" t="str">
            <v>Ndugutu</v>
          </cell>
          <cell r="D887" t="str">
            <v>Small Hydro</v>
          </cell>
          <cell r="F887">
            <v>4707.5</v>
          </cell>
          <cell r="G887" t="str">
            <v>GNE18</v>
          </cell>
        </row>
        <row r="888">
          <cell r="A888">
            <v>2020</v>
          </cell>
          <cell r="B888" t="str">
            <v>Q3</v>
          </cell>
          <cell r="C888" t="str">
            <v>Siti 2</v>
          </cell>
          <cell r="D888" t="str">
            <v>Small Hydro</v>
          </cell>
          <cell r="F888">
            <v>713.81099999999992</v>
          </cell>
          <cell r="G888" t="str">
            <v>GNE17</v>
          </cell>
        </row>
        <row r="889">
          <cell r="A889">
            <v>2020</v>
          </cell>
          <cell r="B889" t="str">
            <v>Q3</v>
          </cell>
          <cell r="C889" t="str">
            <v>Timex Bukinda</v>
          </cell>
          <cell r="D889" t="str">
            <v>Small Hydro</v>
          </cell>
          <cell r="F889">
            <v>723.8</v>
          </cell>
          <cell r="G889" t="str">
            <v>GNE19</v>
          </cell>
        </row>
        <row r="890">
          <cell r="A890">
            <v>2020</v>
          </cell>
          <cell r="B890" t="str">
            <v>Q3</v>
          </cell>
          <cell r="C890" t="str">
            <v>Tororo PV Power Project (Tororo PV Power Co. Ltd)</v>
          </cell>
          <cell r="D890" t="str">
            <v>Solar</v>
          </cell>
          <cell r="F890">
            <v>1863.9</v>
          </cell>
          <cell r="G890" t="str">
            <v>GNS5</v>
          </cell>
        </row>
        <row r="891">
          <cell r="A891">
            <v>2020</v>
          </cell>
          <cell r="B891" t="str">
            <v>Q3</v>
          </cell>
          <cell r="C891" t="str">
            <v>Emmerging Solar Power (Bufulubi)</v>
          </cell>
          <cell r="D891" t="str">
            <v>Solar</v>
          </cell>
          <cell r="F891">
            <v>3916.788</v>
          </cell>
          <cell r="G891" t="str">
            <v>GNS4</v>
          </cell>
        </row>
        <row r="892">
          <cell r="A892">
            <v>2020</v>
          </cell>
          <cell r="B892" t="str">
            <v>Q3</v>
          </cell>
          <cell r="C892" t="str">
            <v>KENYA POWER LIGHTING COMPANY (KPLC)</v>
          </cell>
          <cell r="D892" t="str">
            <v>Imports</v>
          </cell>
          <cell r="F892">
            <v>3764.54</v>
          </cell>
          <cell r="G892" t="str">
            <v>GNIM1</v>
          </cell>
        </row>
        <row r="893">
          <cell r="A893">
            <v>2020</v>
          </cell>
          <cell r="B893" t="str">
            <v>Q3</v>
          </cell>
          <cell r="C893" t="str">
            <v>RWANDA</v>
          </cell>
          <cell r="D893" t="str">
            <v>Imports</v>
          </cell>
          <cell r="F893">
            <v>1077.7260000000001</v>
          </cell>
          <cell r="G893" t="str">
            <v>GNIM2</v>
          </cell>
        </row>
        <row r="894">
          <cell r="A894">
            <v>2020</v>
          </cell>
          <cell r="B894" t="str">
            <v>Q3</v>
          </cell>
          <cell r="C894" t="str">
            <v>ESKOM (U) LIMITED</v>
          </cell>
          <cell r="D894" t="str">
            <v>Large Hydro</v>
          </cell>
          <cell r="F894">
            <v>308105</v>
          </cell>
          <cell r="G894" t="str">
            <v>GNL1</v>
          </cell>
        </row>
        <row r="895">
          <cell r="A895">
            <v>2020</v>
          </cell>
          <cell r="B895" t="str">
            <v>Q3</v>
          </cell>
          <cell r="C895" t="str">
            <v>BUJAGALI ELECTRICITY LIMITED</v>
          </cell>
          <cell r="D895" t="str">
            <v>Large Hydro</v>
          </cell>
          <cell r="F895">
            <v>373538.49599999998</v>
          </cell>
          <cell r="G895" t="str">
            <v>GNL2</v>
          </cell>
        </row>
        <row r="896">
          <cell r="A896">
            <v>2020</v>
          </cell>
          <cell r="B896" t="str">
            <v>Q3</v>
          </cell>
          <cell r="C896" t="str">
            <v>ISIMBA</v>
          </cell>
          <cell r="D896" t="str">
            <v>Large Hydro</v>
          </cell>
          <cell r="F896">
            <v>239050</v>
          </cell>
          <cell r="G896" t="str">
            <v>GNL3</v>
          </cell>
        </row>
        <row r="897">
          <cell r="A897">
            <v>2020</v>
          </cell>
          <cell r="B897" t="str">
            <v>Q3</v>
          </cell>
          <cell r="C897" t="str">
            <v>Achwa 2</v>
          </cell>
          <cell r="D897" t="str">
            <v>Large Hydro</v>
          </cell>
          <cell r="F897">
            <v>0</v>
          </cell>
          <cell r="G897" t="str">
            <v>GNL4</v>
          </cell>
        </row>
        <row r="898">
          <cell r="A898">
            <v>2020</v>
          </cell>
          <cell r="B898" t="str">
            <v>Q3</v>
          </cell>
          <cell r="C898" t="str">
            <v>JACOBSEN (U) LIMITED</v>
          </cell>
          <cell r="D898" t="str">
            <v>Thermal</v>
          </cell>
          <cell r="F898">
            <v>13086.3</v>
          </cell>
          <cell r="G898" t="str">
            <v>GNT1</v>
          </cell>
        </row>
        <row r="899">
          <cell r="A899">
            <v>2020</v>
          </cell>
          <cell r="B899" t="str">
            <v>Q3</v>
          </cell>
          <cell r="C899" t="str">
            <v>ELECTROMAXX (U) LIMITED</v>
          </cell>
          <cell r="D899" t="str">
            <v>Thermal</v>
          </cell>
          <cell r="F899">
            <v>706.26607999999999</v>
          </cell>
          <cell r="G899" t="str">
            <v>GNT2</v>
          </cell>
        </row>
        <row r="900">
          <cell r="A900">
            <v>2020</v>
          </cell>
          <cell r="B900" t="str">
            <v>Q4</v>
          </cell>
          <cell r="C900" t="str">
            <v>KASESE COBALT COMPANY LIMITED</v>
          </cell>
          <cell r="D900" t="str">
            <v>Small Hydro</v>
          </cell>
          <cell r="F900">
            <v>11409.898999999999</v>
          </cell>
          <cell r="G900" t="str">
            <v>GNE1</v>
          </cell>
        </row>
        <row r="901">
          <cell r="A901">
            <v>2020</v>
          </cell>
          <cell r="B901" t="str">
            <v>Q4</v>
          </cell>
          <cell r="C901" t="str">
            <v>KAKIRA SUGAR WORKS</v>
          </cell>
          <cell r="D901" t="str">
            <v>Bagasse</v>
          </cell>
          <cell r="F901">
            <v>25418.166800000003</v>
          </cell>
          <cell r="G901" t="str">
            <v>GNC1</v>
          </cell>
        </row>
        <row r="902">
          <cell r="A902">
            <v>2020</v>
          </cell>
          <cell r="B902" t="str">
            <v>Q4</v>
          </cell>
          <cell r="C902" t="str">
            <v>KINYARA SUGAR WORKS</v>
          </cell>
          <cell r="D902" t="str">
            <v>Bagasse</v>
          </cell>
          <cell r="F902">
            <v>235.79300000000003</v>
          </cell>
          <cell r="G902" t="str">
            <v>GNC2</v>
          </cell>
        </row>
        <row r="903">
          <cell r="A903">
            <v>2020</v>
          </cell>
          <cell r="B903" t="str">
            <v>Q4</v>
          </cell>
          <cell r="C903" t="str">
            <v>AEMS-MPANGA</v>
          </cell>
          <cell r="D903" t="str">
            <v>Small Hydro</v>
          </cell>
          <cell r="F903">
            <v>34881.11</v>
          </cell>
          <cell r="G903" t="str">
            <v>GNE5</v>
          </cell>
        </row>
        <row r="904">
          <cell r="A904">
            <v>2020</v>
          </cell>
          <cell r="B904" t="str">
            <v>Q4</v>
          </cell>
          <cell r="C904" t="str">
            <v>MAJI-POWER BUGOYE-LIMITED</v>
          </cell>
          <cell r="D904" t="str">
            <v>Small Hydro</v>
          </cell>
          <cell r="F904">
            <v>22100.28</v>
          </cell>
          <cell r="G904" t="str">
            <v>GNE3</v>
          </cell>
        </row>
        <row r="905">
          <cell r="A905">
            <v>2020</v>
          </cell>
          <cell r="B905" t="str">
            <v>Q4</v>
          </cell>
          <cell r="C905" t="str">
            <v>ECOPOWER-ISHASHA</v>
          </cell>
          <cell r="D905" t="str">
            <v>Small Hydro</v>
          </cell>
          <cell r="F905">
            <v>3616.75</v>
          </cell>
          <cell r="G905" t="str">
            <v>GNE6</v>
          </cell>
        </row>
        <row r="906">
          <cell r="A906">
            <v>2020</v>
          </cell>
          <cell r="B906" t="str">
            <v>Q4</v>
          </cell>
          <cell r="C906" t="str">
            <v>KABALEGA HYDROMAX</v>
          </cell>
          <cell r="D906" t="str">
            <v>Small Hydro</v>
          </cell>
          <cell r="F906">
            <v>18501.157999999999</v>
          </cell>
          <cell r="G906" t="str">
            <v>GNE4</v>
          </cell>
        </row>
        <row r="907">
          <cell r="A907">
            <v>2020</v>
          </cell>
          <cell r="B907" t="str">
            <v>Q4</v>
          </cell>
          <cell r="C907" t="str">
            <v>SAIL KALIRO</v>
          </cell>
          <cell r="D907" t="str">
            <v>Bagasse</v>
          </cell>
          <cell r="F907">
            <v>9048</v>
          </cell>
          <cell r="G907" t="str">
            <v>GNC3</v>
          </cell>
        </row>
        <row r="908">
          <cell r="A908">
            <v>2020</v>
          </cell>
          <cell r="B908" t="str">
            <v>Q4</v>
          </cell>
          <cell r="C908" t="str">
            <v>ACCESS SOLAR</v>
          </cell>
          <cell r="D908" t="str">
            <v>Solar</v>
          </cell>
          <cell r="F908">
            <v>4501.4380000000001</v>
          </cell>
          <cell r="G908" t="str">
            <v>GNS1</v>
          </cell>
        </row>
        <row r="909">
          <cell r="A909">
            <v>2020</v>
          </cell>
          <cell r="B909" t="str">
            <v>Q4</v>
          </cell>
          <cell r="C909" t="str">
            <v>MUVUMBE HYDRO (U) LIMITED</v>
          </cell>
          <cell r="D909" t="str">
            <v>Small Hydro</v>
          </cell>
          <cell r="F909">
            <v>10158</v>
          </cell>
          <cell r="G909" t="str">
            <v>GNE7</v>
          </cell>
        </row>
        <row r="910">
          <cell r="A910">
            <v>2020</v>
          </cell>
          <cell r="B910" t="str">
            <v>Q4</v>
          </cell>
          <cell r="C910" t="str">
            <v>ELGON HYDRO SITI</v>
          </cell>
          <cell r="D910" t="str">
            <v>Small Hydro</v>
          </cell>
          <cell r="F910">
            <v>5737.9</v>
          </cell>
          <cell r="G910" t="str">
            <v>GNE8</v>
          </cell>
        </row>
        <row r="911">
          <cell r="A911">
            <v>2020</v>
          </cell>
          <cell r="B911" t="str">
            <v>Q4</v>
          </cell>
          <cell r="C911" t="str">
            <v>TORORO SOLAR</v>
          </cell>
          <cell r="D911" t="str">
            <v>Solar</v>
          </cell>
          <cell r="F911">
            <v>4321.8</v>
          </cell>
          <cell r="G911" t="str">
            <v>GNS2</v>
          </cell>
        </row>
        <row r="912">
          <cell r="A912">
            <v>2020</v>
          </cell>
          <cell r="B912" t="str">
            <v>Q4</v>
          </cell>
          <cell r="C912" t="str">
            <v>RWIMI</v>
          </cell>
          <cell r="D912" t="str">
            <v>Small Hydro</v>
          </cell>
          <cell r="F912">
            <v>8242.7000000000007</v>
          </cell>
          <cell r="G912" t="str">
            <v>GNE9</v>
          </cell>
        </row>
        <row r="913">
          <cell r="A913">
            <v>2020</v>
          </cell>
          <cell r="B913" t="str">
            <v>Q4</v>
          </cell>
          <cell r="C913" t="str">
            <v>NYAMWAMBA</v>
          </cell>
          <cell r="D913" t="str">
            <v>Small Hydro</v>
          </cell>
          <cell r="F913">
            <v>6005.7700000000013</v>
          </cell>
          <cell r="G913" t="str">
            <v>GNE10</v>
          </cell>
        </row>
        <row r="914">
          <cell r="A914">
            <v>2020</v>
          </cell>
          <cell r="B914" t="str">
            <v>Q4</v>
          </cell>
          <cell r="C914" t="str">
            <v>LUBILIA</v>
          </cell>
          <cell r="D914" t="str">
            <v>Small Hydro</v>
          </cell>
          <cell r="F914">
            <v>3954.779</v>
          </cell>
          <cell r="G914" t="str">
            <v>GNE11</v>
          </cell>
        </row>
        <row r="915">
          <cell r="A915">
            <v>2020</v>
          </cell>
          <cell r="B915" t="str">
            <v>Q4</v>
          </cell>
          <cell r="C915" t="str">
            <v>NKUSI</v>
          </cell>
          <cell r="D915" t="str">
            <v>Small Hydro</v>
          </cell>
          <cell r="F915">
            <v>15335.74</v>
          </cell>
          <cell r="G915" t="str">
            <v>GNE12</v>
          </cell>
        </row>
        <row r="916">
          <cell r="A916">
            <v>2020</v>
          </cell>
          <cell r="B916" t="str">
            <v>Q4</v>
          </cell>
          <cell r="C916" t="str">
            <v>MAHOMA</v>
          </cell>
          <cell r="D916" t="str">
            <v>Small Hydro</v>
          </cell>
          <cell r="F916">
            <v>4967.9799999999996</v>
          </cell>
          <cell r="G916" t="str">
            <v>GNE14</v>
          </cell>
        </row>
        <row r="917">
          <cell r="A917">
            <v>2020</v>
          </cell>
          <cell r="B917" t="str">
            <v>Q4</v>
          </cell>
          <cell r="C917" t="str">
            <v>XSABO SOLAR</v>
          </cell>
          <cell r="D917" t="str">
            <v>Solar</v>
          </cell>
          <cell r="F917">
            <v>7774.1599276000006</v>
          </cell>
          <cell r="G917" t="str">
            <v>GNS3</v>
          </cell>
        </row>
        <row r="918">
          <cell r="A918">
            <v>2020</v>
          </cell>
          <cell r="B918" t="str">
            <v>Q4</v>
          </cell>
          <cell r="C918" t="str">
            <v>Sindila</v>
          </cell>
          <cell r="D918" t="str">
            <v>Small Hydro</v>
          </cell>
          <cell r="F918">
            <v>4542.3999999999996</v>
          </cell>
          <cell r="G918" t="str">
            <v>GNE15</v>
          </cell>
        </row>
        <row r="919">
          <cell r="A919">
            <v>2020</v>
          </cell>
          <cell r="B919" t="str">
            <v>Q4</v>
          </cell>
          <cell r="C919" t="str">
            <v>HYDROMAX NKUSI (WAKI)</v>
          </cell>
          <cell r="D919" t="str">
            <v>Small Hydro</v>
          </cell>
          <cell r="F919">
            <v>5597.0010000000002</v>
          </cell>
          <cell r="G919" t="str">
            <v>GNE13</v>
          </cell>
        </row>
        <row r="920">
          <cell r="A920">
            <v>2020</v>
          </cell>
          <cell r="B920" t="str">
            <v>Q4</v>
          </cell>
          <cell r="C920" t="str">
            <v>Ziba</v>
          </cell>
          <cell r="D920" t="str">
            <v>Small Hydro</v>
          </cell>
          <cell r="F920">
            <v>13514.1</v>
          </cell>
          <cell r="G920" t="str">
            <v>GNE16</v>
          </cell>
        </row>
        <row r="921">
          <cell r="A921">
            <v>2020</v>
          </cell>
          <cell r="B921" t="str">
            <v>Q4</v>
          </cell>
          <cell r="C921" t="str">
            <v>Ndugutu</v>
          </cell>
          <cell r="D921" t="str">
            <v>Small Hydro</v>
          </cell>
          <cell r="F921">
            <v>5623.8</v>
          </cell>
          <cell r="G921" t="str">
            <v>GNE18</v>
          </cell>
        </row>
        <row r="922">
          <cell r="A922">
            <v>2020</v>
          </cell>
          <cell r="B922" t="str">
            <v>Q4</v>
          </cell>
          <cell r="C922" t="str">
            <v>Siti 2</v>
          </cell>
          <cell r="D922" t="str">
            <v>Small Hydro</v>
          </cell>
          <cell r="F922">
            <v>1733.4670000000001</v>
          </cell>
          <cell r="G922" t="str">
            <v>GNE17</v>
          </cell>
        </row>
        <row r="923">
          <cell r="A923">
            <v>2020</v>
          </cell>
          <cell r="B923" t="str">
            <v>Q4</v>
          </cell>
          <cell r="C923" t="str">
            <v>Timex Bukinda</v>
          </cell>
          <cell r="D923" t="str">
            <v>Small Hydro</v>
          </cell>
          <cell r="F923">
            <v>6428</v>
          </cell>
          <cell r="G923" t="str">
            <v>GNE19</v>
          </cell>
        </row>
        <row r="924">
          <cell r="A924">
            <v>2020</v>
          </cell>
          <cell r="B924" t="str">
            <v>Q4</v>
          </cell>
          <cell r="C924" t="str">
            <v>Tororo PV Power Project (Tororo PV Power Co. Ltd)</v>
          </cell>
          <cell r="D924" t="str">
            <v>Solar</v>
          </cell>
          <cell r="F924">
            <v>4884.6000000000004</v>
          </cell>
          <cell r="G924" t="str">
            <v>GNS5</v>
          </cell>
        </row>
        <row r="925">
          <cell r="A925">
            <v>2020</v>
          </cell>
          <cell r="B925" t="str">
            <v>Q4</v>
          </cell>
          <cell r="C925" t="str">
            <v>Emmerging Solar Power (Bufulubi)</v>
          </cell>
          <cell r="D925" t="str">
            <v>Solar</v>
          </cell>
          <cell r="F925">
            <v>4316.768</v>
          </cell>
          <cell r="G925" t="str">
            <v>GNS4</v>
          </cell>
        </row>
        <row r="926">
          <cell r="A926">
            <v>2020</v>
          </cell>
          <cell r="B926" t="str">
            <v>Q4</v>
          </cell>
          <cell r="C926" t="str">
            <v>KENYA POWER LIGHTING COMPANY (KPLC)</v>
          </cell>
          <cell r="D926" t="str">
            <v>Imports</v>
          </cell>
          <cell r="F926">
            <v>4137.5450000000001</v>
          </cell>
          <cell r="G926" t="str">
            <v>GNIM1</v>
          </cell>
        </row>
        <row r="927">
          <cell r="A927">
            <v>2020</v>
          </cell>
          <cell r="B927" t="str">
            <v>Q4</v>
          </cell>
          <cell r="C927" t="str">
            <v>RWANDA</v>
          </cell>
          <cell r="D927" t="str">
            <v>Imports</v>
          </cell>
          <cell r="F927">
            <v>1270.383</v>
          </cell>
          <cell r="G927" t="str">
            <v>GNIM2</v>
          </cell>
        </row>
        <row r="928">
          <cell r="A928">
            <v>2020</v>
          </cell>
          <cell r="B928" t="str">
            <v>Q4</v>
          </cell>
          <cell r="C928" t="str">
            <v>ESKOM (U) LIMITED</v>
          </cell>
          <cell r="D928" t="str">
            <v>Large Hydro</v>
          </cell>
          <cell r="F928">
            <v>314337</v>
          </cell>
          <cell r="G928" t="str">
            <v>GNL1</v>
          </cell>
        </row>
        <row r="929">
          <cell r="A929">
            <v>2020</v>
          </cell>
          <cell r="B929" t="str">
            <v>Q4</v>
          </cell>
          <cell r="C929" t="str">
            <v>BUJAGALI ELECTRICITY LIMITED</v>
          </cell>
          <cell r="D929" t="str">
            <v>Large Hydro</v>
          </cell>
          <cell r="F929">
            <v>379366.68800000002</v>
          </cell>
          <cell r="G929" t="str">
            <v>GNL2</v>
          </cell>
        </row>
        <row r="930">
          <cell r="A930">
            <v>2020</v>
          </cell>
          <cell r="B930" t="str">
            <v>Q4</v>
          </cell>
          <cell r="C930" t="str">
            <v>ISIMBA</v>
          </cell>
          <cell r="D930" t="str">
            <v>Large Hydro</v>
          </cell>
          <cell r="F930">
            <v>202232</v>
          </cell>
          <cell r="G930" t="str">
            <v>GNL3</v>
          </cell>
        </row>
        <row r="931">
          <cell r="A931">
            <v>2020</v>
          </cell>
          <cell r="B931" t="str">
            <v>Q4</v>
          </cell>
          <cell r="C931" t="str">
            <v>Achwa 2</v>
          </cell>
          <cell r="D931" t="str">
            <v>Large Hydro</v>
          </cell>
          <cell r="F931">
            <v>5652.4045000000006</v>
          </cell>
          <cell r="G931" t="str">
            <v>GNL4</v>
          </cell>
        </row>
        <row r="932">
          <cell r="A932">
            <v>2020</v>
          </cell>
          <cell r="B932" t="str">
            <v>Q4</v>
          </cell>
          <cell r="C932" t="str">
            <v>JACOBSEN (U) LIMITED</v>
          </cell>
          <cell r="D932" t="str">
            <v>Thermal</v>
          </cell>
          <cell r="F932">
            <v>9786.0999999999985</v>
          </cell>
          <cell r="G932" t="str">
            <v>GNT1</v>
          </cell>
        </row>
        <row r="933">
          <cell r="A933">
            <v>2020</v>
          </cell>
          <cell r="B933" t="str">
            <v>Q4</v>
          </cell>
          <cell r="C933" t="str">
            <v>ELECTROMAXX (U) LIMITED</v>
          </cell>
          <cell r="D933" t="str">
            <v>Thermal</v>
          </cell>
          <cell r="F933">
            <v>1455.0108300000004</v>
          </cell>
          <cell r="G933" t="str">
            <v>GNT2</v>
          </cell>
        </row>
        <row r="934">
          <cell r="A934">
            <v>2020</v>
          </cell>
          <cell r="B934" t="str">
            <v>Q2</v>
          </cell>
          <cell r="C934" t="str">
            <v>Timex Bukinda</v>
          </cell>
          <cell r="D934" t="str">
            <v>Small Hydro</v>
          </cell>
          <cell r="F934">
            <v>41.9</v>
          </cell>
          <cell r="G934" t="str">
            <v>GNE19</v>
          </cell>
        </row>
        <row r="935">
          <cell r="A935">
            <v>2021</v>
          </cell>
          <cell r="B935" t="str">
            <v>Q1</v>
          </cell>
          <cell r="C935" t="str">
            <v>KASESE COBALT COMPANY LIMITED</v>
          </cell>
          <cell r="D935" t="str">
            <v>Small Hydro</v>
          </cell>
          <cell r="F935">
            <v>6395.433</v>
          </cell>
          <cell r="G935" t="str">
            <v>GNE1</v>
          </cell>
        </row>
        <row r="936">
          <cell r="A936">
            <v>2021</v>
          </cell>
          <cell r="B936" t="str">
            <v>Q1</v>
          </cell>
          <cell r="C936" t="str">
            <v>KILEMBE MINES LIMITED (KLM)</v>
          </cell>
          <cell r="D936" t="str">
            <v>Small Hydro</v>
          </cell>
          <cell r="G936" t="str">
            <v>GNE2</v>
          </cell>
        </row>
        <row r="937">
          <cell r="A937">
            <v>2021</v>
          </cell>
          <cell r="B937" t="str">
            <v>Q1</v>
          </cell>
          <cell r="C937" t="str">
            <v>KAKIRA SUGAR WORKS</v>
          </cell>
          <cell r="D937" t="str">
            <v>Bagasse</v>
          </cell>
          <cell r="F937">
            <v>53540.885999999999</v>
          </cell>
          <cell r="G937" t="str">
            <v>GNC1</v>
          </cell>
        </row>
        <row r="938">
          <cell r="A938">
            <v>2021</v>
          </cell>
          <cell r="B938" t="str">
            <v>Q1</v>
          </cell>
          <cell r="C938" t="str">
            <v>KINYARA SUGAR WORKS</v>
          </cell>
          <cell r="D938" t="str">
            <v>Bagasse</v>
          </cell>
          <cell r="F938">
            <v>130.08099999999999</v>
          </cell>
          <cell r="G938" t="str">
            <v>GNC2</v>
          </cell>
        </row>
        <row r="939">
          <cell r="A939">
            <v>2021</v>
          </cell>
          <cell r="B939" t="str">
            <v>Q1</v>
          </cell>
          <cell r="C939" t="str">
            <v>AEMS-MPANGA</v>
          </cell>
          <cell r="D939" t="str">
            <v>Small Hydro</v>
          </cell>
          <cell r="F939">
            <v>15715.98</v>
          </cell>
          <cell r="G939" t="str">
            <v>GNE5</v>
          </cell>
        </row>
        <row r="940">
          <cell r="A940">
            <v>2021</v>
          </cell>
          <cell r="B940" t="str">
            <v>Q1</v>
          </cell>
          <cell r="C940" t="str">
            <v>MAJI-POWER BUGOYE-LIMITED</v>
          </cell>
          <cell r="D940" t="str">
            <v>Small Hydro</v>
          </cell>
          <cell r="F940">
            <v>12121.4</v>
          </cell>
          <cell r="G940" t="str">
            <v>GNE3</v>
          </cell>
        </row>
        <row r="941">
          <cell r="A941">
            <v>2021</v>
          </cell>
          <cell r="B941" t="str">
            <v>Q1</v>
          </cell>
          <cell r="C941" t="str">
            <v>ECOPOWER-ISHASHA</v>
          </cell>
          <cell r="D941" t="str">
            <v>Small Hydro</v>
          </cell>
          <cell r="F941">
            <v>2798.88</v>
          </cell>
          <cell r="G941" t="str">
            <v>GNE6</v>
          </cell>
        </row>
        <row r="942">
          <cell r="A942">
            <v>2021</v>
          </cell>
          <cell r="B942" t="str">
            <v>Q1</v>
          </cell>
          <cell r="C942" t="str">
            <v>KABALEGA HYDROMAX</v>
          </cell>
          <cell r="D942" t="str">
            <v>Small Hydro</v>
          </cell>
          <cell r="F942">
            <v>14745.790999999999</v>
          </cell>
          <cell r="G942" t="str">
            <v>GNE4</v>
          </cell>
        </row>
        <row r="943">
          <cell r="A943">
            <v>2021</v>
          </cell>
          <cell r="B943" t="str">
            <v>Q1</v>
          </cell>
          <cell r="C943" t="str">
            <v>SAIL KALIRO</v>
          </cell>
          <cell r="D943" t="str">
            <v>Bagasse</v>
          </cell>
          <cell r="F943">
            <v>6061.2</v>
          </cell>
          <cell r="G943" t="str">
            <v>GNC3</v>
          </cell>
        </row>
        <row r="944">
          <cell r="A944">
            <v>2021</v>
          </cell>
          <cell r="B944" t="str">
            <v>Q1</v>
          </cell>
          <cell r="C944" t="str">
            <v>ACCESS SOLAR</v>
          </cell>
          <cell r="D944" t="str">
            <v>Solar</v>
          </cell>
          <cell r="F944">
            <v>4044.4589999999998</v>
          </cell>
          <cell r="G944" t="str">
            <v>GNS1</v>
          </cell>
        </row>
        <row r="945">
          <cell r="A945">
            <v>2021</v>
          </cell>
          <cell r="B945" t="str">
            <v>Q1</v>
          </cell>
          <cell r="C945" t="str">
            <v>MUVUMBE HYDRO (U) LIMITED</v>
          </cell>
          <cell r="D945" t="str">
            <v>Small Hydro</v>
          </cell>
          <cell r="F945">
            <v>6659</v>
          </cell>
          <cell r="G945" t="str">
            <v>GNE7</v>
          </cell>
        </row>
        <row r="946">
          <cell r="A946">
            <v>2021</v>
          </cell>
          <cell r="B946" t="str">
            <v>Q1</v>
          </cell>
          <cell r="C946" t="str">
            <v>ELGON HYDRO SITI</v>
          </cell>
          <cell r="D946" t="str">
            <v>Small Hydro</v>
          </cell>
          <cell r="F946">
            <v>724.9</v>
          </cell>
          <cell r="G946" t="str">
            <v>GNE8</v>
          </cell>
        </row>
        <row r="947">
          <cell r="A947">
            <v>2021</v>
          </cell>
          <cell r="B947" t="str">
            <v>Q1</v>
          </cell>
          <cell r="C947" t="str">
            <v>TORORO SOLAR</v>
          </cell>
          <cell r="D947" t="str">
            <v>Solar</v>
          </cell>
          <cell r="F947">
            <v>4100.3500000000004</v>
          </cell>
          <cell r="G947" t="str">
            <v>GNS2</v>
          </cell>
        </row>
        <row r="948">
          <cell r="A948">
            <v>2021</v>
          </cell>
          <cell r="B948" t="str">
            <v>Q1</v>
          </cell>
          <cell r="C948" t="str">
            <v>RWIMI</v>
          </cell>
          <cell r="D948" t="str">
            <v>Small Hydro</v>
          </cell>
          <cell r="F948">
            <v>5164.7</v>
          </cell>
          <cell r="G948" t="str">
            <v>GNE9</v>
          </cell>
        </row>
        <row r="949">
          <cell r="A949">
            <v>2021</v>
          </cell>
          <cell r="B949" t="str">
            <v>Q1</v>
          </cell>
          <cell r="C949" t="str">
            <v>NYAMWAMBA</v>
          </cell>
          <cell r="D949" t="str">
            <v>Small Hydro</v>
          </cell>
          <cell r="F949">
            <v>3893.03</v>
          </cell>
          <cell r="G949" t="str">
            <v>GNE10</v>
          </cell>
        </row>
        <row r="950">
          <cell r="A950">
            <v>2021</v>
          </cell>
          <cell r="B950" t="str">
            <v>Q1</v>
          </cell>
          <cell r="C950" t="str">
            <v>LUBILIA</v>
          </cell>
          <cell r="D950" t="str">
            <v>Small Hydro</v>
          </cell>
          <cell r="F950">
            <v>3074.5529999999999</v>
          </cell>
          <cell r="G950" t="str">
            <v>GNE11</v>
          </cell>
        </row>
        <row r="951">
          <cell r="A951">
            <v>2021</v>
          </cell>
          <cell r="B951" t="str">
            <v>Q1</v>
          </cell>
          <cell r="C951" t="str">
            <v>NKUSI</v>
          </cell>
          <cell r="D951" t="str">
            <v>Small Hydro</v>
          </cell>
          <cell r="F951">
            <v>15185.02</v>
          </cell>
          <cell r="G951" t="str">
            <v>GNE12</v>
          </cell>
        </row>
        <row r="952">
          <cell r="A952">
            <v>2021</v>
          </cell>
          <cell r="B952" t="str">
            <v>Q1</v>
          </cell>
          <cell r="C952" t="str">
            <v>MAHOMA</v>
          </cell>
          <cell r="D952" t="str">
            <v>Small Hydro</v>
          </cell>
          <cell r="F952">
            <v>1888.53</v>
          </cell>
          <cell r="G952" t="str">
            <v>GNE14</v>
          </cell>
        </row>
        <row r="953">
          <cell r="A953">
            <v>2021</v>
          </cell>
          <cell r="B953" t="str">
            <v>Q1</v>
          </cell>
          <cell r="C953" t="str">
            <v>XSABO SOLAR</v>
          </cell>
          <cell r="D953" t="str">
            <v>Solar</v>
          </cell>
          <cell r="F953">
            <v>7789.8559195999997</v>
          </cell>
          <cell r="G953" t="str">
            <v>GNS3</v>
          </cell>
        </row>
        <row r="954">
          <cell r="A954">
            <v>2021</v>
          </cell>
          <cell r="B954" t="str">
            <v>Q1</v>
          </cell>
          <cell r="C954" t="str">
            <v>Sindila</v>
          </cell>
          <cell r="D954" t="str">
            <v>Small Hydro</v>
          </cell>
          <cell r="F954">
            <v>2857</v>
          </cell>
          <cell r="G954" t="str">
            <v>GNE15</v>
          </cell>
        </row>
        <row r="955">
          <cell r="A955">
            <v>2021</v>
          </cell>
          <cell r="B955" t="str">
            <v>Q1</v>
          </cell>
          <cell r="C955" t="str">
            <v>HYDROMAX NKUSI (WAKI)</v>
          </cell>
          <cell r="D955" t="str">
            <v>Small Hydro</v>
          </cell>
          <cell r="F955">
            <v>4337.5420000000004</v>
          </cell>
          <cell r="G955" t="str">
            <v>GNE13</v>
          </cell>
        </row>
        <row r="956">
          <cell r="A956">
            <v>2021</v>
          </cell>
          <cell r="B956" t="str">
            <v>Q1</v>
          </cell>
          <cell r="C956" t="str">
            <v>Ziba</v>
          </cell>
          <cell r="D956" t="str">
            <v>Small Hydro</v>
          </cell>
          <cell r="F956">
            <v>8208.9</v>
          </cell>
          <cell r="G956" t="str">
            <v>GNE16</v>
          </cell>
        </row>
        <row r="957">
          <cell r="A957">
            <v>2021</v>
          </cell>
          <cell r="B957" t="str">
            <v>Q1</v>
          </cell>
          <cell r="C957" t="str">
            <v>Ndugutu</v>
          </cell>
          <cell r="D957" t="str">
            <v>Small Hydro</v>
          </cell>
          <cell r="F957">
            <v>4132.3990000000003</v>
          </cell>
          <cell r="G957" t="str">
            <v>GNE18</v>
          </cell>
        </row>
        <row r="958">
          <cell r="A958">
            <v>2021</v>
          </cell>
          <cell r="B958" t="str">
            <v>Q1</v>
          </cell>
          <cell r="C958" t="str">
            <v>Siti 2</v>
          </cell>
          <cell r="D958" t="str">
            <v>Small Hydro</v>
          </cell>
          <cell r="F958">
            <v>1238.6721916000001</v>
          </cell>
          <cell r="G958" t="str">
            <v>GNE17</v>
          </cell>
        </row>
        <row r="959">
          <cell r="A959">
            <v>2021</v>
          </cell>
          <cell r="B959" t="str">
            <v>Q1</v>
          </cell>
          <cell r="C959" t="str">
            <v>Timex Bukinda</v>
          </cell>
          <cell r="D959" t="str">
            <v>Small Hydro</v>
          </cell>
          <cell r="F959">
            <v>5681.3105799999994</v>
          </cell>
          <cell r="G959" t="str">
            <v>GNE19</v>
          </cell>
        </row>
        <row r="960">
          <cell r="A960">
            <v>2021</v>
          </cell>
          <cell r="B960" t="str">
            <v>Q1</v>
          </cell>
          <cell r="C960" t="str">
            <v>Tororo PV Power Project (Tororo PV Power Co. Ltd)</v>
          </cell>
          <cell r="D960" t="str">
            <v>Solar</v>
          </cell>
          <cell r="F960">
            <v>5201.3</v>
          </cell>
          <cell r="G960" t="str">
            <v>GNS5</v>
          </cell>
        </row>
        <row r="961">
          <cell r="A961">
            <v>2021</v>
          </cell>
          <cell r="B961" t="str">
            <v>Q1</v>
          </cell>
          <cell r="C961" t="str">
            <v>Emmerging Solar Power (Bufulubi)</v>
          </cell>
          <cell r="D961" t="str">
            <v>Solar</v>
          </cell>
          <cell r="F961">
            <v>4184.0749999999998</v>
          </cell>
          <cell r="G961" t="str">
            <v>GNS4</v>
          </cell>
        </row>
        <row r="962">
          <cell r="A962">
            <v>2021</v>
          </cell>
          <cell r="B962" t="str">
            <v>Q1</v>
          </cell>
          <cell r="C962" t="str">
            <v>JACOBSEN (U) LIMITED</v>
          </cell>
          <cell r="D962" t="str">
            <v>Thermal</v>
          </cell>
          <cell r="F962">
            <v>16064.600000000091</v>
          </cell>
          <cell r="G962" t="str">
            <v>GNT1</v>
          </cell>
        </row>
        <row r="963">
          <cell r="A963">
            <v>2021</v>
          </cell>
          <cell r="B963" t="str">
            <v>Q1</v>
          </cell>
          <cell r="C963" t="str">
            <v>ELECTROMAXX (U) LIMITED</v>
          </cell>
          <cell r="D963" t="str">
            <v>Thermal</v>
          </cell>
          <cell r="F963">
            <v>1671.49604</v>
          </cell>
          <cell r="G963" t="str">
            <v>GNT2</v>
          </cell>
        </row>
        <row r="964">
          <cell r="A964">
            <v>2021</v>
          </cell>
          <cell r="B964" t="str">
            <v>Q1</v>
          </cell>
          <cell r="C964" t="str">
            <v>KENYA POWER LIGHTING COMPANY (KPLC)</v>
          </cell>
          <cell r="D964" t="str">
            <v>Imports</v>
          </cell>
          <cell r="F964">
            <v>1772.95</v>
          </cell>
          <cell r="G964" t="str">
            <v>GNIM1</v>
          </cell>
        </row>
        <row r="965">
          <cell r="A965">
            <v>2021</v>
          </cell>
          <cell r="B965" t="str">
            <v>Q1</v>
          </cell>
          <cell r="C965" t="str">
            <v>RWANDA</v>
          </cell>
          <cell r="D965" t="str">
            <v>Imports</v>
          </cell>
          <cell r="F965">
            <v>1212.0640000000001</v>
          </cell>
          <cell r="G965" t="str">
            <v>GNIM2</v>
          </cell>
        </row>
        <row r="966">
          <cell r="A966">
            <v>2021</v>
          </cell>
          <cell r="B966" t="str">
            <v>Q1</v>
          </cell>
          <cell r="C966" t="str">
            <v>ESKOM (U) LIMITED</v>
          </cell>
          <cell r="D966" t="str">
            <v>Large Hydro</v>
          </cell>
          <cell r="F966">
            <v>347688.00000000006</v>
          </cell>
          <cell r="G966" t="str">
            <v>GNL1</v>
          </cell>
        </row>
        <row r="967">
          <cell r="A967">
            <v>2021</v>
          </cell>
          <cell r="B967" t="str">
            <v>Q1</v>
          </cell>
          <cell r="C967" t="str">
            <v>BUJAGALI ELECTRICITY LIMITED</v>
          </cell>
          <cell r="D967" t="str">
            <v>Large Hydro</v>
          </cell>
          <cell r="F967">
            <v>385110.20799999998</v>
          </cell>
          <cell r="G967" t="str">
            <v>GNL2</v>
          </cell>
        </row>
        <row r="968">
          <cell r="A968">
            <v>2021</v>
          </cell>
          <cell r="B968" t="str">
            <v>Q1</v>
          </cell>
          <cell r="C968" t="str">
            <v>ISIMBA</v>
          </cell>
          <cell r="D968" t="str">
            <v>Large Hydro</v>
          </cell>
          <cell r="F968">
            <v>252504</v>
          </cell>
          <cell r="G968" t="str">
            <v>GNL3</v>
          </cell>
        </row>
        <row r="969">
          <cell r="A969">
            <v>2021</v>
          </cell>
          <cell r="B969" t="str">
            <v>Q1</v>
          </cell>
          <cell r="C969" t="str">
            <v>Achwa 2</v>
          </cell>
          <cell r="D969" t="str">
            <v>Large Hydro</v>
          </cell>
          <cell r="F969">
            <v>1515.037</v>
          </cell>
          <cell r="G969" t="str">
            <v>GNL4</v>
          </cell>
        </row>
        <row r="970">
          <cell r="A970">
            <v>2021</v>
          </cell>
          <cell r="B970" t="str">
            <v>Q2</v>
          </cell>
          <cell r="C970" t="str">
            <v>KASESE COBALT COMPANY LIMITED</v>
          </cell>
          <cell r="D970" t="str">
            <v>Small Hydro</v>
          </cell>
          <cell r="F970">
            <v>9967.134</v>
          </cell>
          <cell r="G970" t="str">
            <v>GNE1</v>
          </cell>
        </row>
        <row r="971">
          <cell r="A971">
            <v>2021</v>
          </cell>
          <cell r="B971" t="str">
            <v>Q2</v>
          </cell>
          <cell r="C971" t="str">
            <v>KILEMBE MINES LIMITED (KLM)</v>
          </cell>
          <cell r="D971" t="str">
            <v>Small Hydro</v>
          </cell>
          <cell r="G971" t="str">
            <v>GNE2</v>
          </cell>
        </row>
        <row r="972">
          <cell r="A972">
            <v>2021</v>
          </cell>
          <cell r="B972" t="str">
            <v>Q2</v>
          </cell>
          <cell r="C972" t="str">
            <v>KAKIRA SUGAR WORKS</v>
          </cell>
          <cell r="D972" t="str">
            <v>Bagasse</v>
          </cell>
          <cell r="F972">
            <v>51847.449000000001</v>
          </cell>
          <cell r="G972" t="str">
            <v>GNC1</v>
          </cell>
        </row>
        <row r="973">
          <cell r="A973">
            <v>2021</v>
          </cell>
          <cell r="B973" t="str">
            <v>Q2</v>
          </cell>
          <cell r="C973" t="str">
            <v>KINYARA SUGAR WORKS</v>
          </cell>
          <cell r="D973" t="str">
            <v>Bagasse</v>
          </cell>
          <cell r="F973">
            <v>4.1360000000000001</v>
          </cell>
          <cell r="G973" t="str">
            <v>GNC2</v>
          </cell>
        </row>
        <row r="974">
          <cell r="A974">
            <v>2021</v>
          </cell>
          <cell r="B974" t="str">
            <v>Q2</v>
          </cell>
          <cell r="C974" t="str">
            <v>AEMS-MPANGA</v>
          </cell>
          <cell r="D974" t="str">
            <v>Small Hydro</v>
          </cell>
          <cell r="F974">
            <v>25711.88</v>
          </cell>
          <cell r="G974" t="str">
            <v>GNE5</v>
          </cell>
        </row>
        <row r="975">
          <cell r="A975">
            <v>2021</v>
          </cell>
          <cell r="B975" t="str">
            <v>Q2</v>
          </cell>
          <cell r="C975" t="str">
            <v>MAJI-POWER BUGOYE-LIMITED</v>
          </cell>
          <cell r="D975" t="str">
            <v>Small Hydro</v>
          </cell>
          <cell r="F975">
            <v>15949.23</v>
          </cell>
          <cell r="G975" t="str">
            <v>GNE3</v>
          </cell>
        </row>
        <row r="976">
          <cell r="A976">
            <v>2021</v>
          </cell>
          <cell r="B976" t="str">
            <v>Q2</v>
          </cell>
          <cell r="C976" t="str">
            <v>ECOPOWER-ISHASHA</v>
          </cell>
          <cell r="D976" t="str">
            <v>Small Hydro</v>
          </cell>
          <cell r="F976">
            <v>3072.03</v>
          </cell>
          <cell r="G976" t="str">
            <v>GNE6</v>
          </cell>
        </row>
        <row r="977">
          <cell r="A977">
            <v>2021</v>
          </cell>
          <cell r="B977" t="str">
            <v>Q2</v>
          </cell>
          <cell r="C977" t="str">
            <v>KABALEGA HYDROMAX</v>
          </cell>
          <cell r="D977" t="str">
            <v>Small Hydro</v>
          </cell>
          <cell r="F977">
            <v>15884.602000000001</v>
          </cell>
          <cell r="G977" t="str">
            <v>GNE4</v>
          </cell>
        </row>
        <row r="978">
          <cell r="A978">
            <v>2021</v>
          </cell>
          <cell r="B978" t="str">
            <v>Q2</v>
          </cell>
          <cell r="C978" t="str">
            <v>SAIL KALIRO</v>
          </cell>
          <cell r="D978" t="str">
            <v>Bagasse</v>
          </cell>
          <cell r="F978">
            <v>9127.9</v>
          </cell>
          <cell r="G978" t="str">
            <v>GNC3</v>
          </cell>
        </row>
        <row r="979">
          <cell r="A979">
            <v>2021</v>
          </cell>
          <cell r="B979" t="str">
            <v>Q2</v>
          </cell>
          <cell r="C979" t="str">
            <v>ACCESS SOLAR</v>
          </cell>
          <cell r="D979" t="str">
            <v>Solar</v>
          </cell>
          <cell r="F979">
            <v>3574.7379999999998</v>
          </cell>
          <cell r="G979" t="str">
            <v>GNS1</v>
          </cell>
        </row>
        <row r="980">
          <cell r="A980">
            <v>2021</v>
          </cell>
          <cell r="B980" t="str">
            <v>Q2</v>
          </cell>
          <cell r="C980" t="str">
            <v>MUVUMBE HYDRO (U) LIMITED</v>
          </cell>
          <cell r="D980" t="str">
            <v>Small Hydro</v>
          </cell>
          <cell r="F980">
            <v>7368</v>
          </cell>
          <cell r="G980" t="str">
            <v>GNE7</v>
          </cell>
        </row>
        <row r="981">
          <cell r="A981">
            <v>2021</v>
          </cell>
          <cell r="B981" t="str">
            <v>Q2</v>
          </cell>
          <cell r="C981" t="str">
            <v>ELGON HYDRO SITI</v>
          </cell>
          <cell r="D981" t="str">
            <v>Small Hydro</v>
          </cell>
          <cell r="F981">
            <v>2613.3000000000002</v>
          </cell>
          <cell r="G981" t="str">
            <v>GNE8</v>
          </cell>
        </row>
        <row r="982">
          <cell r="A982">
            <v>2021</v>
          </cell>
          <cell r="B982" t="str">
            <v>Q2</v>
          </cell>
          <cell r="C982" t="str">
            <v>TORORO SOLAR</v>
          </cell>
          <cell r="D982" t="str">
            <v>Solar</v>
          </cell>
          <cell r="F982">
            <v>3881.3</v>
          </cell>
          <cell r="G982" t="str">
            <v>GNS2</v>
          </cell>
        </row>
        <row r="983">
          <cell r="A983">
            <v>2021</v>
          </cell>
          <cell r="B983" t="str">
            <v>Q2</v>
          </cell>
          <cell r="C983" t="str">
            <v>RWIMI</v>
          </cell>
          <cell r="D983" t="str">
            <v>Small Hydro</v>
          </cell>
          <cell r="F983">
            <v>5988.1</v>
          </cell>
          <cell r="G983" t="str">
            <v>GNE9</v>
          </cell>
        </row>
        <row r="984">
          <cell r="A984">
            <v>2021</v>
          </cell>
          <cell r="B984" t="str">
            <v>Q2</v>
          </cell>
          <cell r="C984" t="str">
            <v>NYAMWAMBA</v>
          </cell>
          <cell r="D984" t="str">
            <v>Small Hydro</v>
          </cell>
          <cell r="F984">
            <v>4967.8500000000004</v>
          </cell>
          <cell r="G984" t="str">
            <v>GNE10</v>
          </cell>
        </row>
        <row r="985">
          <cell r="A985">
            <v>2021</v>
          </cell>
          <cell r="B985" t="str">
            <v>Q2</v>
          </cell>
          <cell r="C985" t="str">
            <v>LUBILIA</v>
          </cell>
          <cell r="D985" t="str">
            <v>Small Hydro</v>
          </cell>
          <cell r="F985">
            <v>5642.8379999999997</v>
          </cell>
          <cell r="G985" t="str">
            <v>GNE11</v>
          </cell>
        </row>
        <row r="986">
          <cell r="A986">
            <v>2021</v>
          </cell>
          <cell r="B986" t="str">
            <v>Q2</v>
          </cell>
          <cell r="C986" t="str">
            <v>NKUSI</v>
          </cell>
          <cell r="D986" t="str">
            <v>Small Hydro</v>
          </cell>
          <cell r="F986">
            <v>18565.219000000001</v>
          </cell>
          <cell r="G986" t="str">
            <v>GNE12</v>
          </cell>
        </row>
        <row r="987">
          <cell r="A987">
            <v>2021</v>
          </cell>
          <cell r="B987" t="str">
            <v>Q2</v>
          </cell>
          <cell r="C987" t="str">
            <v>MAHOMA</v>
          </cell>
          <cell r="D987" t="str">
            <v>Small Hydro</v>
          </cell>
          <cell r="F987">
            <v>3008.25</v>
          </cell>
          <cell r="G987" t="str">
            <v>GNE14</v>
          </cell>
        </row>
        <row r="988">
          <cell r="A988">
            <v>2021</v>
          </cell>
          <cell r="B988" t="str">
            <v>Q2</v>
          </cell>
          <cell r="C988" t="str">
            <v>XSABO SOLAR</v>
          </cell>
          <cell r="D988" t="str">
            <v>Solar</v>
          </cell>
          <cell r="F988">
            <v>8481.0217071000006</v>
          </cell>
          <cell r="G988" t="str">
            <v>GNS3</v>
          </cell>
        </row>
        <row r="989">
          <cell r="A989">
            <v>2021</v>
          </cell>
          <cell r="B989" t="str">
            <v>Q2</v>
          </cell>
          <cell r="C989" t="str">
            <v>Sindila</v>
          </cell>
          <cell r="D989" t="str">
            <v>Small Hydro</v>
          </cell>
          <cell r="F989">
            <v>3335.9</v>
          </cell>
          <cell r="G989" t="str">
            <v>GNE15</v>
          </cell>
        </row>
        <row r="990">
          <cell r="A990">
            <v>2021</v>
          </cell>
          <cell r="B990" t="str">
            <v>Q2</v>
          </cell>
          <cell r="C990" t="str">
            <v>HYDROMAX NKUSI (WAKI)</v>
          </cell>
          <cell r="D990" t="str">
            <v>Small Hydro</v>
          </cell>
          <cell r="F990">
            <v>4839.9979999999996</v>
          </cell>
          <cell r="G990" t="str">
            <v>GNE13</v>
          </cell>
        </row>
        <row r="991">
          <cell r="A991">
            <v>2021</v>
          </cell>
          <cell r="B991" t="str">
            <v>Q2</v>
          </cell>
          <cell r="C991" t="str">
            <v>Ziba</v>
          </cell>
          <cell r="D991" t="str">
            <v>Small Hydro</v>
          </cell>
          <cell r="F991">
            <v>4902</v>
          </cell>
          <cell r="G991" t="str">
            <v>GNE16</v>
          </cell>
        </row>
        <row r="992">
          <cell r="A992">
            <v>2021</v>
          </cell>
          <cell r="B992" t="str">
            <v>Q2</v>
          </cell>
          <cell r="C992" t="str">
            <v>Ndugutu</v>
          </cell>
          <cell r="D992" t="str">
            <v>Small Hydro</v>
          </cell>
          <cell r="F992">
            <v>4179.3999999999996</v>
          </cell>
          <cell r="G992" t="str">
            <v>GNE18</v>
          </cell>
        </row>
        <row r="993">
          <cell r="A993">
            <v>2021</v>
          </cell>
          <cell r="B993" t="str">
            <v>Q2</v>
          </cell>
          <cell r="C993" t="str">
            <v>Siti 2</v>
          </cell>
          <cell r="D993" t="str">
            <v>Small Hydro</v>
          </cell>
          <cell r="F993">
            <v>6496.259</v>
          </cell>
          <cell r="G993" t="str">
            <v>GNE17</v>
          </cell>
        </row>
        <row r="994">
          <cell r="A994">
            <v>2021</v>
          </cell>
          <cell r="B994" t="str">
            <v>Q2</v>
          </cell>
          <cell r="C994" t="str">
            <v>Timex Bukinda</v>
          </cell>
          <cell r="D994" t="str">
            <v>Small Hydro</v>
          </cell>
          <cell r="F994">
            <v>9125.5830000000005</v>
          </cell>
          <cell r="G994" t="str">
            <v>GNE19</v>
          </cell>
        </row>
        <row r="995">
          <cell r="A995">
            <v>2021</v>
          </cell>
          <cell r="B995" t="str">
            <v>Q2</v>
          </cell>
          <cell r="C995" t="str">
            <v>Tororo PV Power Project (Tororo PV Power Co. Ltd)</v>
          </cell>
          <cell r="D995" t="str">
            <v>Solar</v>
          </cell>
          <cell r="F995">
            <v>5302</v>
          </cell>
          <cell r="G995" t="str">
            <v>GNS5</v>
          </cell>
        </row>
        <row r="996">
          <cell r="A996">
            <v>2021</v>
          </cell>
          <cell r="B996" t="str">
            <v>Q2</v>
          </cell>
          <cell r="C996" t="str">
            <v>Emmerging Solar Power (Bufulubi)</v>
          </cell>
          <cell r="D996" t="str">
            <v>Solar</v>
          </cell>
          <cell r="F996">
            <v>4122.5379999999996</v>
          </cell>
          <cell r="G996" t="str">
            <v>GNS4</v>
          </cell>
        </row>
        <row r="997">
          <cell r="A997">
            <v>2021</v>
          </cell>
          <cell r="B997" t="str">
            <v>Q2</v>
          </cell>
          <cell r="C997" t="str">
            <v>Nyamughasani 2</v>
          </cell>
          <cell r="D997" t="str">
            <v>Small Hydro</v>
          </cell>
          <cell r="F997">
            <v>440.12</v>
          </cell>
          <cell r="G997" t="str">
            <v>GNE20</v>
          </cell>
        </row>
        <row r="998">
          <cell r="A998">
            <v>2021</v>
          </cell>
          <cell r="B998" t="str">
            <v>Q2</v>
          </cell>
          <cell r="C998" t="str">
            <v>JACOBSEN (U) LIMITED</v>
          </cell>
          <cell r="D998" t="str">
            <v>Thermal</v>
          </cell>
          <cell r="F998">
            <v>15355.599999999851</v>
          </cell>
          <cell r="G998" t="str">
            <v>GNT1</v>
          </cell>
        </row>
        <row r="999">
          <cell r="A999">
            <v>2021</v>
          </cell>
          <cell r="B999" t="str">
            <v>Q2</v>
          </cell>
          <cell r="C999" t="str">
            <v>ELECTROMAXX (U) LIMITED</v>
          </cell>
          <cell r="D999" t="str">
            <v>Thermal</v>
          </cell>
          <cell r="F999">
            <v>1511.53</v>
          </cell>
          <cell r="G999" t="str">
            <v>GNT2</v>
          </cell>
        </row>
        <row r="1000">
          <cell r="A1000">
            <v>2021</v>
          </cell>
          <cell r="B1000" t="str">
            <v>Q2</v>
          </cell>
          <cell r="C1000" t="str">
            <v>KENYA POWER LIGHTING COMPANY (KPLC)</v>
          </cell>
          <cell r="D1000" t="str">
            <v>Imports</v>
          </cell>
          <cell r="F1000">
            <v>7691.6350000000002</v>
          </cell>
          <cell r="G1000" t="str">
            <v>GNIM1</v>
          </cell>
        </row>
        <row r="1001">
          <cell r="A1001">
            <v>2021</v>
          </cell>
          <cell r="B1001" t="str">
            <v>Q2</v>
          </cell>
          <cell r="C1001" t="str">
            <v>RWANDA</v>
          </cell>
          <cell r="D1001" t="str">
            <v>Imports</v>
          </cell>
          <cell r="F1001">
            <v>1425.441</v>
          </cell>
          <cell r="G1001" t="str">
            <v>GNIM2</v>
          </cell>
        </row>
        <row r="1002">
          <cell r="A1002">
            <v>2021</v>
          </cell>
          <cell r="B1002" t="str">
            <v>Q2</v>
          </cell>
          <cell r="C1002" t="str">
            <v>ESKOM (U) LIMITED</v>
          </cell>
          <cell r="D1002" t="str">
            <v>Large Hydro</v>
          </cell>
          <cell r="F1002">
            <v>357530.40638000006</v>
          </cell>
          <cell r="G1002" t="str">
            <v>GNL1</v>
          </cell>
        </row>
        <row r="1003">
          <cell r="A1003">
            <v>2021</v>
          </cell>
          <cell r="B1003" t="str">
            <v>Q2</v>
          </cell>
          <cell r="C1003" t="str">
            <v>BUJAGALI ELECTRICITY LIMITED</v>
          </cell>
          <cell r="D1003" t="str">
            <v>Large Hydro</v>
          </cell>
          <cell r="F1003">
            <v>391403.712</v>
          </cell>
          <cell r="G1003" t="str">
            <v>GNL2</v>
          </cell>
        </row>
        <row r="1004">
          <cell r="A1004">
            <v>2021</v>
          </cell>
          <cell r="B1004" t="str">
            <v>Q2</v>
          </cell>
          <cell r="C1004" t="str">
            <v>ISIMBA</v>
          </cell>
          <cell r="D1004" t="str">
            <v>Large Hydro</v>
          </cell>
          <cell r="F1004">
            <v>210935</v>
          </cell>
          <cell r="G1004" t="str">
            <v>GNL3</v>
          </cell>
        </row>
        <row r="1005">
          <cell r="A1005">
            <v>2021</v>
          </cell>
          <cell r="B1005" t="str">
            <v>Q2</v>
          </cell>
          <cell r="C1005" t="str">
            <v>Achwa 2</v>
          </cell>
          <cell r="D1005" t="str">
            <v>Large Hydro</v>
          </cell>
          <cell r="F1005">
            <v>104.81310000000001</v>
          </cell>
          <cell r="G1005" t="str">
            <v>GNL4</v>
          </cell>
        </row>
      </sheetData>
      <sheetData sheetId="20" refreshError="1"/>
      <sheetData sheetId="21" refreshError="1">
        <row r="1">
          <cell r="A1" t="str">
            <v>Year</v>
          </cell>
          <cell r="B1" t="str">
            <v>Quarter</v>
          </cell>
          <cell r="AK1" t="str">
            <v>220 kV</v>
          </cell>
          <cell r="AL1" t="str">
            <v>132 kV</v>
          </cell>
          <cell r="AM1" t="str">
            <v>66 kV</v>
          </cell>
          <cell r="AN1" t="str">
            <v>Total Length</v>
          </cell>
        </row>
        <row r="2">
          <cell r="A2">
            <v>2020</v>
          </cell>
          <cell r="B2" t="str">
            <v>Q4</v>
          </cell>
          <cell r="AK2">
            <v>1008</v>
          </cell>
          <cell r="AL2">
            <v>2057.3000000000002</v>
          </cell>
          <cell r="AM2">
            <v>35.200000000000003</v>
          </cell>
          <cell r="AN2">
            <v>3100.5</v>
          </cell>
        </row>
        <row r="3">
          <cell r="A3">
            <v>2020</v>
          </cell>
          <cell r="B3" t="str">
            <v>Q3</v>
          </cell>
          <cell r="AK3">
            <v>1008</v>
          </cell>
          <cell r="AL3">
            <v>2057.3000000000002</v>
          </cell>
          <cell r="AM3">
            <v>35.200000000000003</v>
          </cell>
          <cell r="AN3">
            <v>3100.5</v>
          </cell>
        </row>
        <row r="4">
          <cell r="A4">
            <v>2020</v>
          </cell>
          <cell r="B4" t="str">
            <v>Q2</v>
          </cell>
          <cell r="AK4">
            <v>1008</v>
          </cell>
          <cell r="AL4">
            <v>1945.8000000000002</v>
          </cell>
          <cell r="AM4">
            <v>35.200000000000003</v>
          </cell>
          <cell r="AN4">
            <v>2989</v>
          </cell>
        </row>
        <row r="5">
          <cell r="A5">
            <v>2020</v>
          </cell>
          <cell r="B5" t="str">
            <v>Q1</v>
          </cell>
          <cell r="AK5">
            <v>1008</v>
          </cell>
          <cell r="AL5">
            <v>1945.8</v>
          </cell>
          <cell r="AM5">
            <v>35.200000000000003</v>
          </cell>
          <cell r="AN5">
            <v>2989</v>
          </cell>
        </row>
        <row r="6">
          <cell r="A6">
            <v>2019</v>
          </cell>
          <cell r="B6" t="str">
            <v>Q4</v>
          </cell>
          <cell r="AK6">
            <v>1008</v>
          </cell>
          <cell r="AL6">
            <v>1855</v>
          </cell>
          <cell r="AM6">
            <v>35.200000000000003</v>
          </cell>
          <cell r="AN6">
            <v>2898.2</v>
          </cell>
        </row>
        <row r="7">
          <cell r="A7">
            <v>2019</v>
          </cell>
          <cell r="B7" t="str">
            <v>Q3</v>
          </cell>
          <cell r="AK7">
            <v>1008</v>
          </cell>
          <cell r="AL7">
            <v>1846.6</v>
          </cell>
          <cell r="AM7">
            <v>35.200000000000003</v>
          </cell>
          <cell r="AN7">
            <v>2889.7999999999997</v>
          </cell>
        </row>
        <row r="8">
          <cell r="A8">
            <v>2018</v>
          </cell>
          <cell r="B8" t="str">
            <v>Q4</v>
          </cell>
          <cell r="AK8">
            <v>1008</v>
          </cell>
          <cell r="AL8">
            <v>1526.6000000000001</v>
          </cell>
          <cell r="AM8">
            <v>35.200000000000003</v>
          </cell>
          <cell r="AN8">
            <v>2569.8000000000002</v>
          </cell>
        </row>
        <row r="9">
          <cell r="A9">
            <v>2018</v>
          </cell>
          <cell r="B9" t="str">
            <v>Q3</v>
          </cell>
          <cell r="AK9">
            <v>150</v>
          </cell>
          <cell r="AL9">
            <v>1441.7</v>
          </cell>
          <cell r="AM9">
            <v>35.200000000000003</v>
          </cell>
          <cell r="AN9">
            <v>1626.9</v>
          </cell>
        </row>
        <row r="10">
          <cell r="A10">
            <v>2018</v>
          </cell>
          <cell r="B10" t="str">
            <v>Q2</v>
          </cell>
          <cell r="AK10">
            <v>150</v>
          </cell>
          <cell r="AL10">
            <v>1441.7</v>
          </cell>
          <cell r="AM10">
            <v>35.200000000000003</v>
          </cell>
          <cell r="AN10">
            <v>1626.9</v>
          </cell>
        </row>
        <row r="11">
          <cell r="A11">
            <v>2018</v>
          </cell>
          <cell r="B11" t="str">
            <v>Q1</v>
          </cell>
          <cell r="AK11">
            <v>150</v>
          </cell>
          <cell r="AL11">
            <v>1441.7</v>
          </cell>
          <cell r="AM11">
            <v>35.200000000000003</v>
          </cell>
          <cell r="AN11">
            <v>1626.9</v>
          </cell>
        </row>
        <row r="12">
          <cell r="A12">
            <v>2017</v>
          </cell>
          <cell r="B12" t="str">
            <v>Q4</v>
          </cell>
          <cell r="AK12">
            <v>150</v>
          </cell>
          <cell r="AL12">
            <v>1441.7</v>
          </cell>
          <cell r="AM12">
            <v>35.200000000000003</v>
          </cell>
          <cell r="AN12">
            <v>1626.9</v>
          </cell>
        </row>
        <row r="13">
          <cell r="A13">
            <v>2017</v>
          </cell>
          <cell r="B13" t="str">
            <v>Q3</v>
          </cell>
          <cell r="AK13">
            <v>150</v>
          </cell>
          <cell r="AL13">
            <v>1441.7</v>
          </cell>
          <cell r="AM13">
            <v>35.200000000000003</v>
          </cell>
          <cell r="AN13">
            <v>1626.9</v>
          </cell>
        </row>
        <row r="14">
          <cell r="A14">
            <v>2017</v>
          </cell>
          <cell r="B14" t="str">
            <v>Q2</v>
          </cell>
          <cell r="AK14">
            <v>150</v>
          </cell>
          <cell r="AL14">
            <v>1441.7</v>
          </cell>
          <cell r="AM14">
            <v>35.200000000000003</v>
          </cell>
          <cell r="AN14">
            <v>1626.9</v>
          </cell>
        </row>
        <row r="15">
          <cell r="A15">
            <v>2017</v>
          </cell>
          <cell r="B15" t="str">
            <v>Q1</v>
          </cell>
          <cell r="AK15">
            <v>150</v>
          </cell>
          <cell r="AL15">
            <v>1441.7</v>
          </cell>
          <cell r="AM15">
            <v>35.200000000000003</v>
          </cell>
          <cell r="AN15">
            <v>1626.9</v>
          </cell>
        </row>
        <row r="16">
          <cell r="A16">
            <v>2016</v>
          </cell>
          <cell r="B16" t="str">
            <v>Q4</v>
          </cell>
          <cell r="AK16">
            <v>150</v>
          </cell>
          <cell r="AL16">
            <v>1441.7</v>
          </cell>
          <cell r="AM16">
            <v>35.200000000000003</v>
          </cell>
          <cell r="AN16">
            <v>1626.9</v>
          </cell>
        </row>
        <row r="17">
          <cell r="A17">
            <v>2016</v>
          </cell>
          <cell r="B17" t="str">
            <v>Q3</v>
          </cell>
          <cell r="AK17">
            <v>150</v>
          </cell>
          <cell r="AL17">
            <v>1441.7</v>
          </cell>
          <cell r="AM17">
            <v>35.200000000000003</v>
          </cell>
          <cell r="AN17">
            <v>1626.9</v>
          </cell>
        </row>
        <row r="18">
          <cell r="A18">
            <v>2016</v>
          </cell>
          <cell r="B18" t="str">
            <v>Q2</v>
          </cell>
          <cell r="AK18">
            <v>150</v>
          </cell>
          <cell r="AL18">
            <v>1441.7</v>
          </cell>
          <cell r="AM18">
            <v>35.200000000000003</v>
          </cell>
          <cell r="AN18">
            <v>1626.9</v>
          </cell>
        </row>
        <row r="19">
          <cell r="A19">
            <v>2016</v>
          </cell>
          <cell r="B19" t="str">
            <v>Q1</v>
          </cell>
          <cell r="AK19">
            <v>150</v>
          </cell>
          <cell r="AL19">
            <v>1441.7</v>
          </cell>
          <cell r="AM19">
            <v>35.200000000000003</v>
          </cell>
          <cell r="AN19">
            <v>1626.9</v>
          </cell>
        </row>
        <row r="20">
          <cell r="A20">
            <v>2015</v>
          </cell>
          <cell r="B20" t="str">
            <v>Q4</v>
          </cell>
          <cell r="AK20">
            <v>150</v>
          </cell>
          <cell r="AL20">
            <v>1441.7</v>
          </cell>
          <cell r="AM20">
            <v>35.200000000000003</v>
          </cell>
          <cell r="AN20">
            <v>1626.9</v>
          </cell>
        </row>
        <row r="21">
          <cell r="A21">
            <v>2015</v>
          </cell>
          <cell r="B21" t="str">
            <v>Q3</v>
          </cell>
          <cell r="AK21">
            <v>150</v>
          </cell>
          <cell r="AL21">
            <v>1441.7</v>
          </cell>
          <cell r="AM21">
            <v>35.200000000000003</v>
          </cell>
          <cell r="AN21">
            <v>1626.9</v>
          </cell>
        </row>
        <row r="22">
          <cell r="A22">
            <v>2015</v>
          </cell>
          <cell r="B22" t="str">
            <v>Q2</v>
          </cell>
          <cell r="AK22">
            <v>150</v>
          </cell>
          <cell r="AL22">
            <v>1441.7</v>
          </cell>
          <cell r="AM22">
            <v>35.200000000000003</v>
          </cell>
          <cell r="AN22">
            <v>1626.9</v>
          </cell>
        </row>
        <row r="23">
          <cell r="A23">
            <v>2015</v>
          </cell>
          <cell r="B23" t="str">
            <v>Q1</v>
          </cell>
          <cell r="AK23">
            <v>150</v>
          </cell>
          <cell r="AL23">
            <v>1441.7</v>
          </cell>
          <cell r="AM23">
            <v>35.200000000000003</v>
          </cell>
          <cell r="AN23">
            <v>1626.9</v>
          </cell>
        </row>
        <row r="24">
          <cell r="A24">
            <v>2014</v>
          </cell>
          <cell r="B24" t="str">
            <v>Q4</v>
          </cell>
          <cell r="AK24">
            <v>150</v>
          </cell>
          <cell r="AL24">
            <v>1441.7</v>
          </cell>
          <cell r="AM24">
            <v>35.200000000000003</v>
          </cell>
          <cell r="AN24">
            <v>1626.9</v>
          </cell>
        </row>
        <row r="25">
          <cell r="A25">
            <v>2014</v>
          </cell>
          <cell r="B25" t="str">
            <v>Q3</v>
          </cell>
          <cell r="AK25">
            <v>150</v>
          </cell>
          <cell r="AL25">
            <v>1441.7</v>
          </cell>
          <cell r="AM25">
            <v>35.200000000000003</v>
          </cell>
          <cell r="AN25">
            <v>1626.9</v>
          </cell>
        </row>
        <row r="26">
          <cell r="A26">
            <v>2014</v>
          </cell>
          <cell r="B26" t="str">
            <v>Q2</v>
          </cell>
          <cell r="AK26">
            <v>150</v>
          </cell>
          <cell r="AL26">
            <v>1441.7</v>
          </cell>
          <cell r="AM26">
            <v>35.200000000000003</v>
          </cell>
          <cell r="AN26">
            <v>1626.9</v>
          </cell>
        </row>
        <row r="27">
          <cell r="A27">
            <v>2014</v>
          </cell>
          <cell r="B27" t="str">
            <v>Q1</v>
          </cell>
          <cell r="AK27">
            <v>150</v>
          </cell>
          <cell r="AL27">
            <v>1440.9</v>
          </cell>
          <cell r="AM27">
            <v>35.200000000000003</v>
          </cell>
          <cell r="AN27">
            <v>1626.1000000000001</v>
          </cell>
        </row>
        <row r="28">
          <cell r="A28">
            <v>2013</v>
          </cell>
          <cell r="B28" t="str">
            <v>Q4</v>
          </cell>
          <cell r="AK28">
            <v>150</v>
          </cell>
          <cell r="AL28">
            <v>1440.9</v>
          </cell>
          <cell r="AM28">
            <v>35.200000000000003</v>
          </cell>
          <cell r="AN28">
            <v>1626.1000000000001</v>
          </cell>
        </row>
        <row r="29">
          <cell r="A29">
            <v>2013</v>
          </cell>
          <cell r="B29" t="str">
            <v>Q3</v>
          </cell>
          <cell r="AK29">
            <v>150</v>
          </cell>
          <cell r="AL29">
            <v>1440.9</v>
          </cell>
          <cell r="AM29">
            <v>35.200000000000003</v>
          </cell>
          <cell r="AN29">
            <v>1626.1000000000001</v>
          </cell>
        </row>
        <row r="30">
          <cell r="A30">
            <v>2013</v>
          </cell>
          <cell r="B30" t="str">
            <v>Q2</v>
          </cell>
          <cell r="AK30">
            <v>150</v>
          </cell>
          <cell r="AL30">
            <v>1430</v>
          </cell>
          <cell r="AM30">
            <v>35.200000000000003</v>
          </cell>
          <cell r="AN30">
            <v>1615.2</v>
          </cell>
        </row>
        <row r="31">
          <cell r="A31">
            <v>2013</v>
          </cell>
          <cell r="B31" t="str">
            <v>Q1</v>
          </cell>
          <cell r="AK31">
            <v>150</v>
          </cell>
          <cell r="AL31">
            <v>1368.4</v>
          </cell>
          <cell r="AM31">
            <v>35.200000000000003</v>
          </cell>
          <cell r="AN31">
            <v>1553.6000000000001</v>
          </cell>
        </row>
        <row r="32">
          <cell r="A32">
            <v>2012</v>
          </cell>
          <cell r="B32" t="str">
            <v>Q4</v>
          </cell>
          <cell r="AK32">
            <v>150</v>
          </cell>
          <cell r="AL32">
            <v>1368.4</v>
          </cell>
          <cell r="AM32">
            <v>35.200000000000003</v>
          </cell>
          <cell r="AN32">
            <v>1553.6000000000001</v>
          </cell>
        </row>
        <row r="33">
          <cell r="A33">
            <v>2012</v>
          </cell>
          <cell r="B33" t="str">
            <v>Q3</v>
          </cell>
          <cell r="AK33">
            <v>150</v>
          </cell>
          <cell r="AL33">
            <v>1368.4</v>
          </cell>
          <cell r="AM33">
            <v>35.200000000000003</v>
          </cell>
          <cell r="AN33">
            <v>1553.6000000000001</v>
          </cell>
        </row>
        <row r="34">
          <cell r="A34">
            <v>2012</v>
          </cell>
          <cell r="B34" t="str">
            <v>Q2</v>
          </cell>
          <cell r="AK34">
            <v>75</v>
          </cell>
          <cell r="AL34">
            <v>1419</v>
          </cell>
          <cell r="AM34">
            <v>48</v>
          </cell>
          <cell r="AN34">
            <v>1542</v>
          </cell>
        </row>
        <row r="35">
          <cell r="A35">
            <v>2012</v>
          </cell>
          <cell r="B35" t="str">
            <v>Q1</v>
          </cell>
          <cell r="AK35">
            <v>75</v>
          </cell>
          <cell r="AL35">
            <v>1413</v>
          </cell>
          <cell r="AM35">
            <v>48</v>
          </cell>
          <cell r="AN35">
            <v>1536</v>
          </cell>
        </row>
        <row r="36">
          <cell r="A36">
            <v>2011</v>
          </cell>
          <cell r="B36" t="str">
            <v>Q4</v>
          </cell>
          <cell r="AL36">
            <v>1130</v>
          </cell>
          <cell r="AM36">
            <v>48</v>
          </cell>
          <cell r="AN36">
            <v>1178</v>
          </cell>
        </row>
        <row r="37">
          <cell r="A37">
            <v>2011</v>
          </cell>
          <cell r="B37" t="str">
            <v>Q3</v>
          </cell>
          <cell r="AL37">
            <v>1130</v>
          </cell>
          <cell r="AM37">
            <v>48</v>
          </cell>
          <cell r="AN37">
            <v>1178</v>
          </cell>
        </row>
        <row r="38">
          <cell r="A38">
            <v>2011</v>
          </cell>
          <cell r="B38" t="str">
            <v>Q2</v>
          </cell>
          <cell r="AL38">
            <v>1130</v>
          </cell>
          <cell r="AM38">
            <v>48</v>
          </cell>
          <cell r="AN38">
            <v>1178</v>
          </cell>
        </row>
        <row r="39">
          <cell r="A39">
            <v>2011</v>
          </cell>
          <cell r="B39" t="str">
            <v>Q1</v>
          </cell>
          <cell r="AL39">
            <v>1130</v>
          </cell>
          <cell r="AM39">
            <v>48</v>
          </cell>
          <cell r="AN39">
            <v>1178</v>
          </cell>
        </row>
        <row r="40">
          <cell r="A40">
            <v>2010</v>
          </cell>
          <cell r="B40" t="str">
            <v>Q4</v>
          </cell>
          <cell r="AL40">
            <v>1130</v>
          </cell>
          <cell r="AM40">
            <v>48</v>
          </cell>
          <cell r="AN40">
            <v>1178</v>
          </cell>
        </row>
        <row r="41">
          <cell r="A41">
            <v>2010</v>
          </cell>
          <cell r="B41" t="str">
            <v>Q3</v>
          </cell>
          <cell r="AL41">
            <v>1130</v>
          </cell>
          <cell r="AM41">
            <v>48</v>
          </cell>
          <cell r="AN41">
            <v>1178</v>
          </cell>
        </row>
        <row r="42">
          <cell r="A42">
            <v>2010</v>
          </cell>
          <cell r="B42" t="str">
            <v>Q2</v>
          </cell>
          <cell r="AL42">
            <v>1130</v>
          </cell>
          <cell r="AM42">
            <v>48</v>
          </cell>
          <cell r="AN42">
            <v>1178</v>
          </cell>
        </row>
        <row r="43">
          <cell r="A43">
            <v>2010</v>
          </cell>
          <cell r="B43" t="str">
            <v>Q1</v>
          </cell>
          <cell r="AL43">
            <v>1130</v>
          </cell>
          <cell r="AM43">
            <v>48</v>
          </cell>
          <cell r="AN43">
            <v>1178</v>
          </cell>
        </row>
        <row r="44">
          <cell r="A44">
            <v>2009</v>
          </cell>
          <cell r="B44" t="str">
            <v>Q4</v>
          </cell>
          <cell r="AL44">
            <v>1130</v>
          </cell>
          <cell r="AM44">
            <v>48</v>
          </cell>
          <cell r="AN44">
            <v>1178</v>
          </cell>
        </row>
        <row r="45">
          <cell r="A45">
            <v>2009</v>
          </cell>
          <cell r="B45" t="str">
            <v>Q3</v>
          </cell>
          <cell r="AL45">
            <v>1130</v>
          </cell>
          <cell r="AM45">
            <v>48</v>
          </cell>
          <cell r="AN45">
            <v>1178</v>
          </cell>
        </row>
        <row r="46">
          <cell r="A46">
            <v>2009</v>
          </cell>
          <cell r="B46" t="str">
            <v>Q2</v>
          </cell>
          <cell r="AL46">
            <v>1130</v>
          </cell>
          <cell r="AM46">
            <v>48</v>
          </cell>
          <cell r="AN46">
            <v>1178</v>
          </cell>
        </row>
        <row r="47">
          <cell r="A47">
            <v>2009</v>
          </cell>
          <cell r="B47" t="str">
            <v>Q1</v>
          </cell>
          <cell r="AL47">
            <v>1130</v>
          </cell>
          <cell r="AM47">
            <v>48</v>
          </cell>
          <cell r="AN47">
            <v>1178</v>
          </cell>
        </row>
        <row r="48">
          <cell r="A48">
            <v>2008</v>
          </cell>
          <cell r="B48" t="str">
            <v>Q4</v>
          </cell>
          <cell r="AL48">
            <v>1130</v>
          </cell>
          <cell r="AM48">
            <v>48</v>
          </cell>
          <cell r="AN48">
            <v>1178</v>
          </cell>
        </row>
        <row r="49">
          <cell r="A49">
            <v>2008</v>
          </cell>
          <cell r="B49" t="str">
            <v>Q3</v>
          </cell>
          <cell r="AL49">
            <v>1130</v>
          </cell>
          <cell r="AM49">
            <v>48</v>
          </cell>
          <cell r="AN49">
            <v>1178</v>
          </cell>
        </row>
        <row r="50">
          <cell r="A50">
            <v>2008</v>
          </cell>
          <cell r="B50" t="str">
            <v>Q2</v>
          </cell>
          <cell r="AL50">
            <v>1130</v>
          </cell>
          <cell r="AM50">
            <v>48</v>
          </cell>
          <cell r="AN50">
            <v>1178</v>
          </cell>
        </row>
        <row r="51">
          <cell r="A51">
            <v>2008</v>
          </cell>
          <cell r="B51" t="str">
            <v>Q1</v>
          </cell>
          <cell r="AL51">
            <v>1130</v>
          </cell>
          <cell r="AM51">
            <v>48</v>
          </cell>
          <cell r="AN51">
            <v>1178</v>
          </cell>
        </row>
        <row r="52">
          <cell r="A52">
            <v>2007</v>
          </cell>
          <cell r="B52" t="str">
            <v>Q4</v>
          </cell>
          <cell r="AL52">
            <v>1130</v>
          </cell>
          <cell r="AM52">
            <v>48</v>
          </cell>
          <cell r="AN52">
            <v>1178</v>
          </cell>
        </row>
        <row r="53">
          <cell r="A53">
            <v>2007</v>
          </cell>
          <cell r="B53" t="str">
            <v>Q3</v>
          </cell>
          <cell r="AL53">
            <v>1130</v>
          </cell>
          <cell r="AM53">
            <v>48</v>
          </cell>
          <cell r="AN53">
            <v>1178</v>
          </cell>
        </row>
        <row r="54">
          <cell r="A54">
            <v>2007</v>
          </cell>
          <cell r="B54" t="str">
            <v>Q2</v>
          </cell>
          <cell r="AL54">
            <v>1130</v>
          </cell>
          <cell r="AM54">
            <v>48</v>
          </cell>
          <cell r="AN54">
            <v>1178</v>
          </cell>
        </row>
        <row r="55">
          <cell r="A55">
            <v>2007</v>
          </cell>
          <cell r="B55" t="str">
            <v>Q1</v>
          </cell>
          <cell r="AL55">
            <v>1130</v>
          </cell>
          <cell r="AM55">
            <v>48</v>
          </cell>
          <cell r="AN55">
            <v>1178</v>
          </cell>
        </row>
        <row r="56">
          <cell r="A56">
            <v>2006</v>
          </cell>
          <cell r="B56" t="str">
            <v>Q4</v>
          </cell>
          <cell r="AL56">
            <v>1130</v>
          </cell>
          <cell r="AM56">
            <v>48</v>
          </cell>
          <cell r="AN56">
            <v>1178</v>
          </cell>
        </row>
        <row r="57">
          <cell r="A57">
            <v>2006</v>
          </cell>
          <cell r="B57" t="str">
            <v>Q3</v>
          </cell>
          <cell r="AL57">
            <v>1130</v>
          </cell>
          <cell r="AM57">
            <v>48</v>
          </cell>
          <cell r="AN57">
            <v>1178</v>
          </cell>
        </row>
        <row r="58">
          <cell r="A58">
            <v>2006</v>
          </cell>
          <cell r="B58" t="str">
            <v>Q2</v>
          </cell>
          <cell r="AL58">
            <v>1130</v>
          </cell>
          <cell r="AM58">
            <v>48</v>
          </cell>
          <cell r="AN58">
            <v>1178</v>
          </cell>
        </row>
        <row r="59">
          <cell r="A59">
            <v>2006</v>
          </cell>
          <cell r="B59" t="str">
            <v>Q1</v>
          </cell>
          <cell r="AL59">
            <v>1130</v>
          </cell>
          <cell r="AM59">
            <v>48</v>
          </cell>
          <cell r="AN59">
            <v>1178</v>
          </cell>
        </row>
        <row r="60">
          <cell r="A60">
            <v>2019</v>
          </cell>
          <cell r="B60" t="str">
            <v>Q2</v>
          </cell>
          <cell r="AK60">
            <v>1008</v>
          </cell>
          <cell r="AL60">
            <v>1846.6</v>
          </cell>
          <cell r="AM60">
            <v>35.200000000000003</v>
          </cell>
          <cell r="AN60">
            <v>2889.7999999999997</v>
          </cell>
        </row>
        <row r="61">
          <cell r="A61">
            <v>2019</v>
          </cell>
          <cell r="B61" t="str">
            <v>Q1</v>
          </cell>
          <cell r="AK61">
            <v>1008</v>
          </cell>
          <cell r="AL61">
            <v>1845.6999999999998</v>
          </cell>
          <cell r="AM61">
            <v>35.200000000000003</v>
          </cell>
          <cell r="AN61">
            <v>2888.8999999999996</v>
          </cell>
        </row>
        <row r="62">
          <cell r="A62">
            <v>2021</v>
          </cell>
          <cell r="B62" t="str">
            <v>Q1</v>
          </cell>
          <cell r="AK62">
            <v>1008</v>
          </cell>
          <cell r="AL62">
            <v>2057.3000000000002</v>
          </cell>
          <cell r="AM62">
            <v>35.200000000000003</v>
          </cell>
          <cell r="AN62">
            <v>3100.5</v>
          </cell>
        </row>
        <row r="63">
          <cell r="A63">
            <v>2021</v>
          </cell>
          <cell r="B63" t="str">
            <v>Q2</v>
          </cell>
          <cell r="AK63">
            <v>1008</v>
          </cell>
          <cell r="AL63">
            <v>2057.3000000000002</v>
          </cell>
          <cell r="AM63">
            <v>35.200000000000003</v>
          </cell>
          <cell r="AN63">
            <v>3100.5</v>
          </cell>
        </row>
      </sheetData>
      <sheetData sheetId="22" refreshError="1">
        <row r="1">
          <cell r="A1" t="str">
            <v>Year</v>
          </cell>
          <cell r="B1" t="str">
            <v>Quarter</v>
          </cell>
          <cell r="D1" t="str">
            <v>Peak</v>
          </cell>
          <cell r="E1" t="str">
            <v>Shoulder</v>
          </cell>
          <cell r="F1" t="str">
            <v>Off-Peak</v>
          </cell>
        </row>
        <row r="2">
          <cell r="A2">
            <v>2019</v>
          </cell>
          <cell r="B2" t="str">
            <v>Q4</v>
          </cell>
          <cell r="D2">
            <v>270437.47110000002</v>
          </cell>
          <cell r="E2">
            <v>523820.56784000003</v>
          </cell>
          <cell r="F2">
            <v>208964.74289999998</v>
          </cell>
        </row>
        <row r="3">
          <cell r="A3">
            <v>2019</v>
          </cell>
          <cell r="B3" t="str">
            <v>Q4</v>
          </cell>
          <cell r="D3">
            <v>25420.35</v>
          </cell>
          <cell r="E3">
            <v>15393.924999999999</v>
          </cell>
          <cell r="F3">
            <v>3224.59</v>
          </cell>
        </row>
        <row r="4">
          <cell r="A4">
            <v>2019</v>
          </cell>
          <cell r="B4" t="str">
            <v>Q4</v>
          </cell>
          <cell r="D4">
            <v>6252.3487565179621</v>
          </cell>
          <cell r="E4">
            <v>8715.8430835472682</v>
          </cell>
          <cell r="F4">
            <v>4179.8081599347679</v>
          </cell>
        </row>
        <row r="5">
          <cell r="A5">
            <v>2019</v>
          </cell>
          <cell r="B5" t="str">
            <v>Q4</v>
          </cell>
          <cell r="D5">
            <v>817.59223973127553</v>
          </cell>
          <cell r="E5">
            <v>1128.3204914686382</v>
          </cell>
          <cell r="F5">
            <v>541.62946880008633</v>
          </cell>
        </row>
        <row r="6">
          <cell r="A6">
            <v>2019</v>
          </cell>
          <cell r="B6" t="str">
            <v>Q4</v>
          </cell>
          <cell r="D6">
            <v>207.61600000000001</v>
          </cell>
          <cell r="E6">
            <v>332.64699999999999</v>
          </cell>
          <cell r="F6">
            <v>96.637</v>
          </cell>
        </row>
        <row r="7">
          <cell r="A7">
            <v>2019</v>
          </cell>
          <cell r="B7" t="str">
            <v>Q3</v>
          </cell>
          <cell r="D7">
            <v>261021.954</v>
          </cell>
          <cell r="E7">
            <v>522921.18900000001</v>
          </cell>
          <cell r="F7">
            <v>214576.86799999999</v>
          </cell>
        </row>
        <row r="8">
          <cell r="A8">
            <v>2019</v>
          </cell>
          <cell r="B8" t="str">
            <v>Q3</v>
          </cell>
          <cell r="D8">
            <v>23503.65</v>
          </cell>
          <cell r="E8">
            <v>24913.325000000001</v>
          </cell>
          <cell r="F8">
            <v>3178.95</v>
          </cell>
        </row>
        <row r="9">
          <cell r="A9">
            <v>2019</v>
          </cell>
          <cell r="B9" t="str">
            <v>Q3</v>
          </cell>
          <cell r="D9">
            <v>6793.8029931621732</v>
          </cell>
          <cell r="E9">
            <v>10435.054186556574</v>
          </cell>
          <cell r="F9">
            <v>4758.6981034705204</v>
          </cell>
        </row>
        <row r="10">
          <cell r="A10">
            <v>2019</v>
          </cell>
          <cell r="B10" t="str">
            <v>Q3</v>
          </cell>
          <cell r="D10">
            <v>465.28829300047607</v>
          </cell>
          <cell r="E10">
            <v>621.82811840133297</v>
          </cell>
          <cell r="F10">
            <v>321.67228859819096</v>
          </cell>
        </row>
        <row r="11">
          <cell r="A11">
            <v>2019</v>
          </cell>
          <cell r="B11" t="str">
            <v>Q3</v>
          </cell>
          <cell r="D11">
            <v>200.762</v>
          </cell>
          <cell r="E11">
            <v>316.42500000000001</v>
          </cell>
          <cell r="F11">
            <v>102.501</v>
          </cell>
        </row>
        <row r="12">
          <cell r="A12">
            <v>2018</v>
          </cell>
          <cell r="B12" t="str">
            <v>Q4</v>
          </cell>
          <cell r="D12">
            <v>14033.135</v>
          </cell>
          <cell r="E12">
            <v>9565.0499999999993</v>
          </cell>
          <cell r="F12">
            <v>4043.2249999999999</v>
          </cell>
        </row>
        <row r="13">
          <cell r="A13">
            <v>2018</v>
          </cell>
          <cell r="B13" t="str">
            <v>Q4</v>
          </cell>
          <cell r="D13">
            <v>7449.9427575891505</v>
          </cell>
          <cell r="E13">
            <v>11301.472335709886</v>
          </cell>
          <cell r="F13">
            <v>5128.5849067009622</v>
          </cell>
        </row>
        <row r="14">
          <cell r="A14">
            <v>2018</v>
          </cell>
          <cell r="B14" t="str">
            <v>Q4</v>
          </cell>
          <cell r="D14">
            <v>698.25097307747365</v>
          </cell>
          <cell r="E14">
            <v>955.77715881733343</v>
          </cell>
          <cell r="F14">
            <v>504.97906810519288</v>
          </cell>
        </row>
        <row r="15">
          <cell r="A15">
            <v>2018</v>
          </cell>
          <cell r="B15" t="str">
            <v>Q4</v>
          </cell>
          <cell r="D15">
            <v>204.071</v>
          </cell>
          <cell r="E15">
            <v>314.33199999999999</v>
          </cell>
          <cell r="F15">
            <v>111.224</v>
          </cell>
        </row>
        <row r="16">
          <cell r="A16">
            <v>2018</v>
          </cell>
          <cell r="B16" t="str">
            <v>Q4</v>
          </cell>
          <cell r="D16">
            <v>258098.90909999999</v>
          </cell>
          <cell r="E16">
            <v>495982.22160000005</v>
          </cell>
          <cell r="F16">
            <v>202658.91699999999</v>
          </cell>
        </row>
        <row r="17">
          <cell r="A17">
            <v>2018</v>
          </cell>
          <cell r="B17" t="str">
            <v>Q3</v>
          </cell>
          <cell r="D17">
            <v>250267.93381405136</v>
          </cell>
          <cell r="E17">
            <v>493327.47726561734</v>
          </cell>
          <cell r="F17">
            <v>201395.545788363</v>
          </cell>
        </row>
        <row r="18">
          <cell r="A18">
            <v>2018</v>
          </cell>
          <cell r="B18" t="str">
            <v>Q2</v>
          </cell>
          <cell r="D18">
            <v>241393.033</v>
          </cell>
          <cell r="E18">
            <v>469502.08899999998</v>
          </cell>
          <cell r="F18">
            <v>192981.913</v>
          </cell>
        </row>
        <row r="19">
          <cell r="A19">
            <v>2018</v>
          </cell>
          <cell r="B19" t="str">
            <v>Q1</v>
          </cell>
          <cell r="D19">
            <v>242066.25399999999</v>
          </cell>
          <cell r="E19">
            <v>456201.30699999997</v>
          </cell>
          <cell r="F19">
            <v>188366.663</v>
          </cell>
        </row>
        <row r="20">
          <cell r="A20">
            <v>2017</v>
          </cell>
          <cell r="B20" t="str">
            <v>Q4</v>
          </cell>
          <cell r="D20">
            <v>237408.44</v>
          </cell>
          <cell r="E20">
            <v>445763.19</v>
          </cell>
          <cell r="F20">
            <v>193588.89600000001</v>
          </cell>
        </row>
        <row r="21">
          <cell r="A21">
            <v>2017</v>
          </cell>
          <cell r="B21" t="str">
            <v>Q3</v>
          </cell>
          <cell r="D21">
            <v>235988.95499999999</v>
          </cell>
          <cell r="E21">
            <v>440495.09399999998</v>
          </cell>
          <cell r="F21">
            <v>186233.02499999999</v>
          </cell>
        </row>
        <row r="22">
          <cell r="A22">
            <v>2017</v>
          </cell>
          <cell r="B22" t="str">
            <v>Q2</v>
          </cell>
          <cell r="D22">
            <v>227121.0534</v>
          </cell>
          <cell r="E22">
            <v>417528.87039999996</v>
          </cell>
          <cell r="F22">
            <v>179669.4823</v>
          </cell>
        </row>
        <row r="23">
          <cell r="A23">
            <v>2017</v>
          </cell>
          <cell r="B23" t="str">
            <v>Q1</v>
          </cell>
          <cell r="D23">
            <v>231373.50080000001</v>
          </cell>
          <cell r="E23">
            <v>424261.29210000002</v>
          </cell>
          <cell r="F23">
            <v>179643.595</v>
          </cell>
        </row>
        <row r="24">
          <cell r="A24">
            <v>2016</v>
          </cell>
          <cell r="B24" t="str">
            <v>Q4</v>
          </cell>
          <cell r="D24">
            <v>230828.25003685142</v>
          </cell>
          <cell r="E24">
            <v>421082.55887006666</v>
          </cell>
          <cell r="F24">
            <v>175026.65573084602</v>
          </cell>
        </row>
        <row r="25">
          <cell r="A25">
            <v>2016</v>
          </cell>
          <cell r="B25" t="str">
            <v>Q3</v>
          </cell>
          <cell r="D25">
            <v>226340.46745999999</v>
          </cell>
          <cell r="E25">
            <v>420017.01496</v>
          </cell>
          <cell r="F25">
            <v>169977.46247</v>
          </cell>
        </row>
        <row r="26">
          <cell r="A26">
            <v>2016</v>
          </cell>
          <cell r="B26" t="str">
            <v>Q2</v>
          </cell>
          <cell r="D26">
            <v>229843.19999999998</v>
          </cell>
          <cell r="E26">
            <v>405491.84</v>
          </cell>
          <cell r="F26">
            <v>166909.56999999998</v>
          </cell>
        </row>
        <row r="27">
          <cell r="A27">
            <v>2016</v>
          </cell>
          <cell r="B27" t="str">
            <v>Q1</v>
          </cell>
          <cell r="D27">
            <v>222056</v>
          </cell>
          <cell r="E27">
            <v>402176</v>
          </cell>
          <cell r="F27">
            <v>165392</v>
          </cell>
        </row>
        <row r="28">
          <cell r="A28">
            <v>2015</v>
          </cell>
          <cell r="B28" t="str">
            <v>Q4</v>
          </cell>
          <cell r="D28">
            <v>219136.96999999997</v>
          </cell>
          <cell r="E28">
            <v>395167.21</v>
          </cell>
          <cell r="F28">
            <v>166038.76999999999</v>
          </cell>
        </row>
        <row r="29">
          <cell r="A29">
            <v>2015</v>
          </cell>
          <cell r="B29" t="str">
            <v>Q3</v>
          </cell>
          <cell r="D29">
            <v>221454.33600000001</v>
          </cell>
          <cell r="E29">
            <v>397815.53200000001</v>
          </cell>
          <cell r="F29">
            <v>167126.20700000002</v>
          </cell>
        </row>
        <row r="30">
          <cell r="A30">
            <v>2015</v>
          </cell>
          <cell r="B30" t="str">
            <v>Q2</v>
          </cell>
          <cell r="D30">
            <v>219882.67955999999</v>
          </cell>
          <cell r="E30">
            <v>382711.20600000001</v>
          </cell>
          <cell r="F30">
            <v>161739.11249999999</v>
          </cell>
        </row>
        <row r="31">
          <cell r="A31">
            <v>2015</v>
          </cell>
          <cell r="B31" t="str">
            <v>Q1</v>
          </cell>
          <cell r="D31">
            <v>224611.33395</v>
          </cell>
          <cell r="E31">
            <v>382190.38991199993</v>
          </cell>
          <cell r="F31">
            <v>159700.61444999999</v>
          </cell>
        </row>
        <row r="32">
          <cell r="A32">
            <v>2014</v>
          </cell>
          <cell r="B32" t="str">
            <v>Q4</v>
          </cell>
          <cell r="D32">
            <v>219530</v>
          </cell>
          <cell r="E32">
            <v>368451</v>
          </cell>
          <cell r="F32">
            <v>158556</v>
          </cell>
        </row>
        <row r="33">
          <cell r="A33">
            <v>2014</v>
          </cell>
          <cell r="B33" t="str">
            <v>Q3</v>
          </cell>
          <cell r="D33">
            <v>219197.33</v>
          </cell>
          <cell r="E33">
            <v>374661.34</v>
          </cell>
          <cell r="F33">
            <v>157444.99</v>
          </cell>
        </row>
        <row r="34">
          <cell r="A34">
            <v>2014</v>
          </cell>
          <cell r="B34" t="str">
            <v>Q2</v>
          </cell>
          <cell r="D34">
            <v>211984.04500000001</v>
          </cell>
          <cell r="E34">
            <v>360893.34299999999</v>
          </cell>
          <cell r="F34">
            <v>148037.75</v>
          </cell>
        </row>
        <row r="35">
          <cell r="A35">
            <v>2014</v>
          </cell>
          <cell r="B35" t="str">
            <v>Q1</v>
          </cell>
          <cell r="D35">
            <v>209955</v>
          </cell>
          <cell r="E35">
            <v>353965</v>
          </cell>
          <cell r="F35">
            <v>148230</v>
          </cell>
        </row>
        <row r="36">
          <cell r="A36">
            <v>2013</v>
          </cell>
          <cell r="B36" t="str">
            <v>Q4</v>
          </cell>
          <cell r="D36">
            <v>211637</v>
          </cell>
          <cell r="E36">
            <v>348880</v>
          </cell>
          <cell r="F36">
            <v>150080</v>
          </cell>
        </row>
        <row r="37">
          <cell r="A37">
            <v>2013</v>
          </cell>
          <cell r="B37" t="str">
            <v>Q3</v>
          </cell>
          <cell r="D37">
            <v>207352.12</v>
          </cell>
          <cell r="E37">
            <v>357785.489</v>
          </cell>
          <cell r="F37">
            <v>147095.731</v>
          </cell>
        </row>
        <row r="38">
          <cell r="A38">
            <v>2013</v>
          </cell>
          <cell r="B38" t="str">
            <v>Q2</v>
          </cell>
          <cell r="D38">
            <v>206686.326</v>
          </cell>
          <cell r="E38">
            <v>358001.55099999998</v>
          </cell>
          <cell r="F38">
            <v>145807.34400000001</v>
          </cell>
        </row>
        <row r="39">
          <cell r="A39">
            <v>2013</v>
          </cell>
          <cell r="B39" t="str">
            <v>Q1</v>
          </cell>
          <cell r="D39">
            <v>203974.492</v>
          </cell>
          <cell r="E39">
            <v>348004.29299999995</v>
          </cell>
          <cell r="F39">
            <v>143767.68700000001</v>
          </cell>
        </row>
        <row r="40">
          <cell r="A40">
            <v>2012</v>
          </cell>
          <cell r="B40" t="str">
            <v>Q4</v>
          </cell>
          <cell r="D40">
            <v>204837</v>
          </cell>
          <cell r="E40">
            <v>344100</v>
          </cell>
          <cell r="F40">
            <v>145600</v>
          </cell>
        </row>
        <row r="41">
          <cell r="A41">
            <v>2012</v>
          </cell>
          <cell r="B41" t="str">
            <v>Q3</v>
          </cell>
          <cell r="D41">
            <v>203709.223</v>
          </cell>
          <cell r="E41">
            <v>339501.478</v>
          </cell>
          <cell r="F41">
            <v>140710.71100000001</v>
          </cell>
        </row>
        <row r="42">
          <cell r="A42">
            <v>2012</v>
          </cell>
          <cell r="B42" t="str">
            <v>Q2</v>
          </cell>
          <cell r="D42">
            <v>189434</v>
          </cell>
          <cell r="E42">
            <v>330737</v>
          </cell>
          <cell r="F42">
            <v>136183</v>
          </cell>
        </row>
        <row r="43">
          <cell r="A43">
            <v>2012</v>
          </cell>
          <cell r="B43" t="str">
            <v>Q1</v>
          </cell>
          <cell r="D43">
            <v>165896.90900000001</v>
          </cell>
          <cell r="E43">
            <v>309730.06</v>
          </cell>
          <cell r="F43">
            <v>127382.446</v>
          </cell>
        </row>
        <row r="44">
          <cell r="A44">
            <v>2011</v>
          </cell>
          <cell r="B44" t="str">
            <v>Q4</v>
          </cell>
          <cell r="D44">
            <v>154828.09599999999</v>
          </cell>
          <cell r="E44">
            <v>304226.92499999999</v>
          </cell>
          <cell r="F44">
            <v>121965.27099999999</v>
          </cell>
        </row>
        <row r="45">
          <cell r="A45">
            <v>2011</v>
          </cell>
          <cell r="B45" t="str">
            <v>Q3</v>
          </cell>
          <cell r="D45">
            <v>160841</v>
          </cell>
          <cell r="E45">
            <v>314467</v>
          </cell>
          <cell r="F45">
            <v>124297</v>
          </cell>
        </row>
        <row r="46">
          <cell r="A46">
            <v>2011</v>
          </cell>
          <cell r="B46" t="str">
            <v>Q2</v>
          </cell>
          <cell r="D46">
            <v>178136.019</v>
          </cell>
          <cell r="E46">
            <v>305099.75099999999</v>
          </cell>
          <cell r="F46">
            <v>133886.253</v>
          </cell>
        </row>
        <row r="47">
          <cell r="A47">
            <v>2011</v>
          </cell>
          <cell r="B47" t="str">
            <v>Q1</v>
          </cell>
          <cell r="D47">
            <v>182597.024</v>
          </cell>
          <cell r="E47">
            <v>302529.04300000001</v>
          </cell>
          <cell r="F47">
            <v>128971.72</v>
          </cell>
        </row>
        <row r="48">
          <cell r="A48">
            <v>2010</v>
          </cell>
          <cell r="B48" t="str">
            <v>Q4</v>
          </cell>
          <cell r="D48">
            <v>180649.446</v>
          </cell>
          <cell r="E48">
            <v>290973.21999999997</v>
          </cell>
          <cell r="F48">
            <v>126842.30899999999</v>
          </cell>
        </row>
        <row r="49">
          <cell r="A49">
            <v>2010</v>
          </cell>
          <cell r="B49" t="str">
            <v>Q3</v>
          </cell>
          <cell r="D49">
            <v>179946.85200000001</v>
          </cell>
          <cell r="E49">
            <v>288185.58600000001</v>
          </cell>
          <cell r="F49">
            <v>122572.34</v>
          </cell>
        </row>
        <row r="50">
          <cell r="A50">
            <v>2010</v>
          </cell>
          <cell r="B50" t="str">
            <v>Q2</v>
          </cell>
          <cell r="D50">
            <v>171524</v>
          </cell>
          <cell r="E50">
            <v>286534</v>
          </cell>
          <cell r="F50">
            <v>121160</v>
          </cell>
        </row>
        <row r="51">
          <cell r="A51">
            <v>2010</v>
          </cell>
          <cell r="B51" t="str">
            <v>Q1</v>
          </cell>
          <cell r="D51">
            <v>189255.3</v>
          </cell>
          <cell r="E51">
            <v>259216.36199999999</v>
          </cell>
          <cell r="F51">
            <v>106979.796</v>
          </cell>
        </row>
        <row r="52">
          <cell r="A52">
            <v>2009</v>
          </cell>
          <cell r="B52" t="str">
            <v>Q4</v>
          </cell>
          <cell r="D52">
            <v>163540</v>
          </cell>
          <cell r="E52">
            <v>271887</v>
          </cell>
          <cell r="F52">
            <v>115344</v>
          </cell>
        </row>
        <row r="53">
          <cell r="A53">
            <v>2009</v>
          </cell>
          <cell r="B53" t="str">
            <v>Q3</v>
          </cell>
          <cell r="D53">
            <v>163089</v>
          </cell>
          <cell r="E53">
            <v>274470</v>
          </cell>
          <cell r="F53">
            <v>115167</v>
          </cell>
        </row>
        <row r="54">
          <cell r="A54">
            <v>2009</v>
          </cell>
          <cell r="B54" t="str">
            <v>Q2</v>
          </cell>
          <cell r="D54">
            <v>156116</v>
          </cell>
          <cell r="E54">
            <v>262835</v>
          </cell>
          <cell r="F54">
            <v>112628</v>
          </cell>
        </row>
        <row r="55">
          <cell r="A55">
            <v>2009</v>
          </cell>
          <cell r="B55" t="str">
            <v>Q1</v>
          </cell>
          <cell r="D55">
            <v>153294</v>
          </cell>
          <cell r="E55">
            <v>252223</v>
          </cell>
          <cell r="F55">
            <v>105209</v>
          </cell>
        </row>
        <row r="56">
          <cell r="A56">
            <v>2008</v>
          </cell>
          <cell r="B56" t="str">
            <v>Q4</v>
          </cell>
          <cell r="D56">
            <v>149070</v>
          </cell>
          <cell r="E56">
            <v>248631</v>
          </cell>
          <cell r="F56">
            <v>104317</v>
          </cell>
        </row>
        <row r="57">
          <cell r="A57">
            <v>2008</v>
          </cell>
          <cell r="B57" t="str">
            <v>Q3</v>
          </cell>
          <cell r="D57">
            <v>147687</v>
          </cell>
          <cell r="E57">
            <v>249018</v>
          </cell>
          <cell r="F57">
            <v>101775</v>
          </cell>
        </row>
        <row r="58">
          <cell r="A58">
            <v>2008</v>
          </cell>
          <cell r="B58" t="str">
            <v>Q2</v>
          </cell>
          <cell r="D58">
            <v>145625</v>
          </cell>
          <cell r="E58">
            <v>236963</v>
          </cell>
          <cell r="F58">
            <v>96565</v>
          </cell>
        </row>
        <row r="59">
          <cell r="A59">
            <v>2008</v>
          </cell>
          <cell r="B59" t="str">
            <v>Q1</v>
          </cell>
          <cell r="D59">
            <v>142237.90299999999</v>
          </cell>
          <cell r="E59">
            <v>231132.40299999999</v>
          </cell>
          <cell r="F59">
            <v>95520.793999999994</v>
          </cell>
        </row>
        <row r="60">
          <cell r="A60">
            <v>2007</v>
          </cell>
          <cell r="B60" t="str">
            <v>Q4</v>
          </cell>
          <cell r="D60">
            <v>136878</v>
          </cell>
          <cell r="E60">
            <v>227043</v>
          </cell>
          <cell r="F60">
            <v>100067</v>
          </cell>
        </row>
        <row r="61">
          <cell r="A61">
            <v>2007</v>
          </cell>
          <cell r="B61" t="str">
            <v>Q3</v>
          </cell>
          <cell r="D61">
            <v>444945.75</v>
          </cell>
          <cell r="E61">
            <v>0</v>
          </cell>
          <cell r="F61">
            <v>0</v>
          </cell>
        </row>
        <row r="62">
          <cell r="A62">
            <v>2007</v>
          </cell>
          <cell r="B62" t="str">
            <v>Q2</v>
          </cell>
          <cell r="D62">
            <v>130547</v>
          </cell>
          <cell r="E62">
            <v>214841</v>
          </cell>
          <cell r="F62">
            <v>73977</v>
          </cell>
        </row>
        <row r="63">
          <cell r="A63">
            <v>2007</v>
          </cell>
          <cell r="B63" t="str">
            <v>Q1</v>
          </cell>
          <cell r="D63">
            <v>426285</v>
          </cell>
          <cell r="E63">
            <v>0</v>
          </cell>
          <cell r="F63">
            <v>0</v>
          </cell>
        </row>
        <row r="64">
          <cell r="A64">
            <v>2006</v>
          </cell>
          <cell r="B64" t="str">
            <v>Q4</v>
          </cell>
          <cell r="D64">
            <v>403437.99</v>
          </cell>
          <cell r="E64">
            <v>0</v>
          </cell>
          <cell r="F64">
            <v>0</v>
          </cell>
        </row>
        <row r="65">
          <cell r="A65">
            <v>2006</v>
          </cell>
          <cell r="B65" t="str">
            <v>Q3</v>
          </cell>
          <cell r="D65">
            <v>369678.11</v>
          </cell>
          <cell r="E65">
            <v>0</v>
          </cell>
          <cell r="F65">
            <v>0</v>
          </cell>
        </row>
        <row r="66">
          <cell r="A66">
            <v>2006</v>
          </cell>
          <cell r="B66" t="str">
            <v>Q2</v>
          </cell>
          <cell r="D66">
            <v>359293.12</v>
          </cell>
          <cell r="E66">
            <v>0</v>
          </cell>
          <cell r="F66">
            <v>0</v>
          </cell>
        </row>
        <row r="67">
          <cell r="A67">
            <v>2006</v>
          </cell>
          <cell r="B67" t="str">
            <v>Q1</v>
          </cell>
          <cell r="D67">
            <v>370600.51799999998</v>
          </cell>
          <cell r="E67">
            <v>0</v>
          </cell>
          <cell r="F67">
            <v>0</v>
          </cell>
        </row>
        <row r="68">
          <cell r="A68">
            <v>2018</v>
          </cell>
          <cell r="B68" t="str">
            <v>Q3</v>
          </cell>
          <cell r="D68">
            <v>14150.075000000001</v>
          </cell>
          <cell r="E68">
            <v>9955.7450000000008</v>
          </cell>
          <cell r="F68">
            <v>3748.7</v>
          </cell>
        </row>
        <row r="69">
          <cell r="A69">
            <v>2018</v>
          </cell>
          <cell r="B69" t="str">
            <v>Q2</v>
          </cell>
          <cell r="D69">
            <v>12217.171</v>
          </cell>
          <cell r="E69">
            <v>8712.0349999999999</v>
          </cell>
          <cell r="F69">
            <v>4049.2359999999999</v>
          </cell>
        </row>
        <row r="70">
          <cell r="A70">
            <v>2018</v>
          </cell>
          <cell r="B70" t="str">
            <v>Q1</v>
          </cell>
          <cell r="D70">
            <v>18538.2</v>
          </cell>
          <cell r="E70">
            <v>24828.205000000002</v>
          </cell>
          <cell r="F70">
            <v>5326.1549999999997</v>
          </cell>
        </row>
        <row r="71">
          <cell r="A71">
            <v>2017</v>
          </cell>
          <cell r="B71" t="str">
            <v>Q4</v>
          </cell>
          <cell r="D71">
            <v>18337.535</v>
          </cell>
          <cell r="E71">
            <v>19864.599999999999</v>
          </cell>
          <cell r="F71">
            <v>5471.65</v>
          </cell>
        </row>
        <row r="72">
          <cell r="A72">
            <v>2017</v>
          </cell>
          <cell r="B72" t="str">
            <v>Q3</v>
          </cell>
          <cell r="D72">
            <v>17556.224999999999</v>
          </cell>
          <cell r="E72">
            <v>25177.755000000001</v>
          </cell>
          <cell r="F72">
            <v>7851.66</v>
          </cell>
        </row>
        <row r="73">
          <cell r="A73">
            <v>2017</v>
          </cell>
          <cell r="B73" t="str">
            <v>Q2</v>
          </cell>
          <cell r="D73">
            <v>17087.705000000002</v>
          </cell>
          <cell r="E73">
            <v>28575.51</v>
          </cell>
          <cell r="F73">
            <v>10852.885</v>
          </cell>
        </row>
        <row r="74">
          <cell r="A74">
            <v>2017</v>
          </cell>
          <cell r="B74" t="str">
            <v>Q1</v>
          </cell>
          <cell r="D74">
            <v>22111.33</v>
          </cell>
          <cell r="E74">
            <v>34938.644999999997</v>
          </cell>
          <cell r="F74">
            <v>18050.11</v>
          </cell>
        </row>
        <row r="75">
          <cell r="A75">
            <v>2016</v>
          </cell>
          <cell r="B75" t="str">
            <v>Q4</v>
          </cell>
          <cell r="D75">
            <v>11399.73</v>
          </cell>
          <cell r="E75">
            <v>13569.35</v>
          </cell>
          <cell r="F75">
            <v>3492.72</v>
          </cell>
        </row>
        <row r="76">
          <cell r="A76">
            <v>2016</v>
          </cell>
          <cell r="B76" t="str">
            <v>Q3</v>
          </cell>
          <cell r="D76">
            <v>9507.9549999999999</v>
          </cell>
          <cell r="E76">
            <v>7522.665</v>
          </cell>
          <cell r="F76">
            <v>3146.83</v>
          </cell>
        </row>
        <row r="77">
          <cell r="A77">
            <v>2016</v>
          </cell>
          <cell r="B77" t="str">
            <v>Q2</v>
          </cell>
          <cell r="D77">
            <v>7566.55</v>
          </cell>
          <cell r="E77">
            <v>6493.2</v>
          </cell>
          <cell r="F77">
            <v>2909.15</v>
          </cell>
        </row>
        <row r="78">
          <cell r="A78">
            <v>2016</v>
          </cell>
          <cell r="B78" t="str">
            <v>Q1</v>
          </cell>
          <cell r="D78">
            <v>7779</v>
          </cell>
          <cell r="E78">
            <v>6785</v>
          </cell>
          <cell r="F78">
            <v>3042</v>
          </cell>
        </row>
        <row r="79">
          <cell r="A79">
            <v>2015</v>
          </cell>
          <cell r="B79" t="str">
            <v>Q4</v>
          </cell>
          <cell r="D79">
            <v>7375.25</v>
          </cell>
          <cell r="E79">
            <v>6655.45</v>
          </cell>
          <cell r="F79">
            <v>2782.7</v>
          </cell>
        </row>
        <row r="80">
          <cell r="A80">
            <v>2015</v>
          </cell>
          <cell r="B80" t="str">
            <v>Q3</v>
          </cell>
          <cell r="D80">
            <v>4407.2</v>
          </cell>
          <cell r="E80">
            <v>6104.45</v>
          </cell>
          <cell r="F80">
            <v>2710.55</v>
          </cell>
        </row>
        <row r="81">
          <cell r="A81">
            <v>2015</v>
          </cell>
          <cell r="B81" t="str">
            <v>Q2</v>
          </cell>
          <cell r="D81">
            <v>4408.45</v>
          </cell>
          <cell r="E81">
            <v>5677.4</v>
          </cell>
          <cell r="F81">
            <v>2602.9499999999998</v>
          </cell>
        </row>
        <row r="82">
          <cell r="A82">
            <v>2015</v>
          </cell>
          <cell r="B82" t="str">
            <v>Q1</v>
          </cell>
          <cell r="D82">
            <v>4430.3999999999996</v>
          </cell>
          <cell r="E82">
            <v>6230.55</v>
          </cell>
          <cell r="F82">
            <v>2647.6000000000004</v>
          </cell>
        </row>
        <row r="83">
          <cell r="A83">
            <v>2014</v>
          </cell>
          <cell r="B83" t="str">
            <v>Q4</v>
          </cell>
          <cell r="D83">
            <v>8906</v>
          </cell>
          <cell r="E83">
            <v>8509</v>
          </cell>
          <cell r="F83">
            <v>2662</v>
          </cell>
        </row>
        <row r="84">
          <cell r="A84">
            <v>2014</v>
          </cell>
          <cell r="B84" t="str">
            <v>Q3</v>
          </cell>
          <cell r="D84">
            <v>12267.15</v>
          </cell>
          <cell r="E84">
            <v>14151.9</v>
          </cell>
          <cell r="F84">
            <v>3019.6</v>
          </cell>
        </row>
        <row r="85">
          <cell r="A85">
            <v>2014</v>
          </cell>
          <cell r="B85" t="str">
            <v>Q2</v>
          </cell>
          <cell r="D85">
            <v>12830.85</v>
          </cell>
          <cell r="E85">
            <v>25465.85</v>
          </cell>
          <cell r="F85">
            <v>2733.6</v>
          </cell>
        </row>
        <row r="86">
          <cell r="A86">
            <v>2014</v>
          </cell>
          <cell r="B86" t="str">
            <v>Q1</v>
          </cell>
          <cell r="D86">
            <v>5378</v>
          </cell>
          <cell r="E86">
            <v>8830</v>
          </cell>
          <cell r="F86">
            <v>2303</v>
          </cell>
        </row>
        <row r="87">
          <cell r="A87">
            <v>2013</v>
          </cell>
          <cell r="B87" t="str">
            <v>Q4</v>
          </cell>
          <cell r="D87">
            <v>4252</v>
          </cell>
          <cell r="E87">
            <v>6193</v>
          </cell>
          <cell r="F87">
            <v>2565</v>
          </cell>
        </row>
        <row r="88">
          <cell r="A88">
            <v>2013</v>
          </cell>
          <cell r="B88" t="str">
            <v>Q3</v>
          </cell>
          <cell r="D88">
            <v>4077.35</v>
          </cell>
          <cell r="E88">
            <v>5887.35</v>
          </cell>
          <cell r="F88">
            <v>2686.9</v>
          </cell>
        </row>
        <row r="89">
          <cell r="A89">
            <v>2013</v>
          </cell>
          <cell r="B89" t="str">
            <v>Q2</v>
          </cell>
          <cell r="D89">
            <v>4747.95</v>
          </cell>
          <cell r="E89">
            <v>4630.95</v>
          </cell>
          <cell r="F89">
            <v>2333.4</v>
          </cell>
        </row>
        <row r="90">
          <cell r="A90">
            <v>2013</v>
          </cell>
          <cell r="B90" t="str">
            <v>Q1</v>
          </cell>
          <cell r="D90">
            <v>4535.1499999999996</v>
          </cell>
          <cell r="E90">
            <v>3506.8</v>
          </cell>
          <cell r="F90">
            <v>2323.1</v>
          </cell>
        </row>
        <row r="91">
          <cell r="A91">
            <v>2012</v>
          </cell>
          <cell r="B91" t="str">
            <v>Q4</v>
          </cell>
          <cell r="D91">
            <v>4298</v>
          </cell>
          <cell r="E91">
            <v>4295</v>
          </cell>
          <cell r="F91">
            <v>2123</v>
          </cell>
        </row>
        <row r="92">
          <cell r="A92">
            <v>2012</v>
          </cell>
          <cell r="B92" t="str">
            <v>Q3</v>
          </cell>
          <cell r="D92">
            <v>3486.7</v>
          </cell>
          <cell r="E92">
            <v>3237.2</v>
          </cell>
          <cell r="F92">
            <v>1787.2</v>
          </cell>
        </row>
        <row r="93">
          <cell r="A93">
            <v>2012</v>
          </cell>
          <cell r="B93" t="str">
            <v>Q2</v>
          </cell>
          <cell r="D93">
            <v>5354</v>
          </cell>
          <cell r="E93">
            <v>3197</v>
          </cell>
          <cell r="F93">
            <v>2843</v>
          </cell>
        </row>
        <row r="94">
          <cell r="A94">
            <v>2012</v>
          </cell>
          <cell r="B94" t="str">
            <v>Q1</v>
          </cell>
          <cell r="D94">
            <v>3529.75</v>
          </cell>
          <cell r="E94">
            <v>1935.7</v>
          </cell>
          <cell r="F94">
            <v>1857.3</v>
          </cell>
        </row>
        <row r="95">
          <cell r="A95">
            <v>2011</v>
          </cell>
          <cell r="B95" t="str">
            <v>Q4</v>
          </cell>
          <cell r="D95">
            <v>4248.7</v>
          </cell>
          <cell r="E95">
            <v>2438.5</v>
          </cell>
          <cell r="F95">
            <v>2108.65</v>
          </cell>
        </row>
        <row r="96">
          <cell r="A96">
            <v>2011</v>
          </cell>
          <cell r="B96" t="str">
            <v>Q3</v>
          </cell>
          <cell r="D96">
            <v>4023</v>
          </cell>
          <cell r="E96">
            <v>2451</v>
          </cell>
          <cell r="F96">
            <v>1818</v>
          </cell>
        </row>
        <row r="97">
          <cell r="A97">
            <v>2011</v>
          </cell>
          <cell r="B97" t="str">
            <v>Q2</v>
          </cell>
          <cell r="D97">
            <v>3724</v>
          </cell>
          <cell r="E97">
            <v>1860.8</v>
          </cell>
          <cell r="F97">
            <v>1786.35</v>
          </cell>
        </row>
        <row r="98">
          <cell r="A98">
            <v>2011</v>
          </cell>
          <cell r="B98" t="str">
            <v>Q1</v>
          </cell>
          <cell r="D98">
            <v>3828.15</v>
          </cell>
          <cell r="E98">
            <v>2033.3</v>
          </cell>
          <cell r="F98">
            <v>8475.75</v>
          </cell>
        </row>
        <row r="99">
          <cell r="A99">
            <v>2010</v>
          </cell>
          <cell r="B99" t="str">
            <v>Q4</v>
          </cell>
          <cell r="D99">
            <v>3216.6</v>
          </cell>
          <cell r="E99">
            <v>2488.15</v>
          </cell>
          <cell r="F99">
            <v>1743.25</v>
          </cell>
        </row>
        <row r="100">
          <cell r="A100">
            <v>2010</v>
          </cell>
          <cell r="B100" t="str">
            <v>Q3</v>
          </cell>
          <cell r="D100">
            <v>3141.5</v>
          </cell>
          <cell r="E100">
            <v>2357.85</v>
          </cell>
          <cell r="F100">
            <v>1924.45</v>
          </cell>
        </row>
        <row r="101">
          <cell r="A101">
            <v>2010</v>
          </cell>
          <cell r="B101" t="str">
            <v>Q2</v>
          </cell>
          <cell r="D101">
            <v>3194</v>
          </cell>
          <cell r="E101">
            <v>2144</v>
          </cell>
          <cell r="F101">
            <v>1746</v>
          </cell>
        </row>
        <row r="102">
          <cell r="A102">
            <v>2010</v>
          </cell>
          <cell r="B102" t="str">
            <v>Q1</v>
          </cell>
          <cell r="D102">
            <v>3359.05</v>
          </cell>
          <cell r="E102">
            <v>2000</v>
          </cell>
          <cell r="F102">
            <v>1921.1</v>
          </cell>
        </row>
        <row r="103">
          <cell r="A103">
            <v>2009</v>
          </cell>
          <cell r="B103" t="str">
            <v>Q4</v>
          </cell>
          <cell r="D103">
            <v>2701</v>
          </cell>
          <cell r="E103">
            <v>4601</v>
          </cell>
          <cell r="F103">
            <v>2697</v>
          </cell>
        </row>
        <row r="104">
          <cell r="A104">
            <v>2009</v>
          </cell>
          <cell r="B104" t="str">
            <v>Q3</v>
          </cell>
          <cell r="D104">
            <v>2610</v>
          </cell>
          <cell r="E104">
            <v>6748</v>
          </cell>
          <cell r="F104">
            <v>3370</v>
          </cell>
        </row>
        <row r="105">
          <cell r="A105">
            <v>2009</v>
          </cell>
          <cell r="B105" t="str">
            <v>Q2</v>
          </cell>
          <cell r="D105">
            <v>2216</v>
          </cell>
          <cell r="E105">
            <v>3710</v>
          </cell>
          <cell r="F105">
            <v>2507</v>
          </cell>
        </row>
        <row r="106">
          <cell r="A106">
            <v>2009</v>
          </cell>
          <cell r="B106" t="str">
            <v>Q1</v>
          </cell>
          <cell r="D106">
            <v>1559</v>
          </cell>
          <cell r="E106">
            <v>3513</v>
          </cell>
          <cell r="F106">
            <v>1904</v>
          </cell>
        </row>
        <row r="107">
          <cell r="A107">
            <v>2008</v>
          </cell>
          <cell r="B107" t="str">
            <v>Q4</v>
          </cell>
          <cell r="D107">
            <v>1962</v>
          </cell>
          <cell r="E107">
            <v>3481</v>
          </cell>
          <cell r="F107">
            <v>1876</v>
          </cell>
        </row>
        <row r="108">
          <cell r="A108">
            <v>2008</v>
          </cell>
          <cell r="B108" t="str">
            <v>Q3</v>
          </cell>
          <cell r="D108">
            <v>1542</v>
          </cell>
          <cell r="E108">
            <v>2677</v>
          </cell>
          <cell r="F108">
            <v>1623</v>
          </cell>
        </row>
        <row r="109">
          <cell r="A109">
            <v>2008</v>
          </cell>
          <cell r="B109" t="str">
            <v>Q2</v>
          </cell>
          <cell r="D109">
            <v>1466</v>
          </cell>
          <cell r="E109">
            <v>2292</v>
          </cell>
          <cell r="F109">
            <v>682</v>
          </cell>
        </row>
        <row r="110">
          <cell r="A110">
            <v>2008</v>
          </cell>
          <cell r="B110" t="str">
            <v>Q1</v>
          </cell>
          <cell r="D110">
            <v>1434.152</v>
          </cell>
          <cell r="E110">
            <v>3337.42</v>
          </cell>
          <cell r="F110">
            <v>1508.624</v>
          </cell>
        </row>
        <row r="111">
          <cell r="A111">
            <v>2007</v>
          </cell>
          <cell r="B111" t="str">
            <v>Q4</v>
          </cell>
          <cell r="D111">
            <v>2349</v>
          </cell>
          <cell r="E111">
            <v>3718</v>
          </cell>
          <cell r="F111">
            <v>1841</v>
          </cell>
        </row>
        <row r="112">
          <cell r="A112">
            <v>2007</v>
          </cell>
          <cell r="B112" t="str">
            <v>Q3</v>
          </cell>
          <cell r="D112">
            <v>1812</v>
          </cell>
          <cell r="E112">
            <v>3419</v>
          </cell>
          <cell r="F112">
            <v>805</v>
          </cell>
        </row>
        <row r="113">
          <cell r="A113">
            <v>2007</v>
          </cell>
          <cell r="B113" t="str">
            <v>Q2</v>
          </cell>
          <cell r="D113">
            <v>1688</v>
          </cell>
          <cell r="E113">
            <v>2529</v>
          </cell>
          <cell r="F113">
            <v>374</v>
          </cell>
        </row>
        <row r="114">
          <cell r="A114">
            <v>2007</v>
          </cell>
          <cell r="B114" t="str">
            <v>Q1</v>
          </cell>
          <cell r="D114">
            <v>754</v>
          </cell>
          <cell r="E114">
            <v>1831</v>
          </cell>
          <cell r="F114">
            <v>424</v>
          </cell>
        </row>
        <row r="115">
          <cell r="A115">
            <v>2006</v>
          </cell>
          <cell r="B115" t="str">
            <v>Q4</v>
          </cell>
          <cell r="D115">
            <v>754.34400000000005</v>
          </cell>
          <cell r="E115">
            <v>1830.6679999999999</v>
          </cell>
          <cell r="F115">
            <v>423.58</v>
          </cell>
        </row>
        <row r="116">
          <cell r="A116">
            <v>2006</v>
          </cell>
          <cell r="B116" t="str">
            <v>Q3</v>
          </cell>
          <cell r="D116">
            <v>409.40499999999997</v>
          </cell>
          <cell r="E116">
            <v>740.85500000000002</v>
          </cell>
          <cell r="F116">
            <v>497.32</v>
          </cell>
        </row>
        <row r="117">
          <cell r="A117">
            <v>2006</v>
          </cell>
          <cell r="B117" t="str">
            <v>Q2</v>
          </cell>
          <cell r="D117">
            <v>545.20799999999997</v>
          </cell>
          <cell r="E117">
            <v>1211.1679999999999</v>
          </cell>
          <cell r="F117">
            <v>923.77599999999995</v>
          </cell>
        </row>
        <row r="118">
          <cell r="A118">
            <v>2006</v>
          </cell>
          <cell r="B118" t="str">
            <v>Q1</v>
          </cell>
          <cell r="D118">
            <v>594.67200000000003</v>
          </cell>
          <cell r="E118">
            <v>1523.828</v>
          </cell>
          <cell r="F118">
            <v>985.5</v>
          </cell>
        </row>
        <row r="119">
          <cell r="A119">
            <v>2018</v>
          </cell>
          <cell r="B119" t="str">
            <v>Q3</v>
          </cell>
          <cell r="D119">
            <v>7931.0584769150437</v>
          </cell>
          <cell r="E119">
            <v>13038.945015942954</v>
          </cell>
          <cell r="F119">
            <v>5964.9965071420038</v>
          </cell>
        </row>
        <row r="120">
          <cell r="A120">
            <v>2018</v>
          </cell>
          <cell r="B120" t="str">
            <v>Q2</v>
          </cell>
          <cell r="D120">
            <v>6529.2849999999999</v>
          </cell>
          <cell r="E120">
            <v>9677.0810000000001</v>
          </cell>
          <cell r="F120">
            <v>4167.6329999999998</v>
          </cell>
        </row>
        <row r="121">
          <cell r="A121">
            <v>2018</v>
          </cell>
          <cell r="B121" t="str">
            <v>Q1</v>
          </cell>
          <cell r="D121">
            <v>6786.73</v>
          </cell>
          <cell r="E121">
            <v>10647.388000000001</v>
          </cell>
          <cell r="F121">
            <v>4750.8819999999996</v>
          </cell>
        </row>
        <row r="122">
          <cell r="A122">
            <v>2017</v>
          </cell>
          <cell r="B122" t="str">
            <v>Q4</v>
          </cell>
          <cell r="D122">
            <v>6445.8378719500133</v>
          </cell>
          <cell r="E122">
            <v>8714.0905784623428</v>
          </cell>
          <cell r="F122">
            <v>4240.0715495876439</v>
          </cell>
        </row>
        <row r="123">
          <cell r="A123">
            <v>2017</v>
          </cell>
          <cell r="B123" t="str">
            <v>Q3</v>
          </cell>
          <cell r="D123">
            <v>7140.7579999999998</v>
          </cell>
          <cell r="E123">
            <v>11107.707</v>
          </cell>
          <cell r="F123">
            <v>4854.5349999999999</v>
          </cell>
        </row>
        <row r="124">
          <cell r="A124">
            <v>2017</v>
          </cell>
          <cell r="B124" t="str">
            <v>Q2</v>
          </cell>
          <cell r="D124">
            <v>5827.7144669999998</v>
          </cell>
          <cell r="E124">
            <v>7969.9385949999996</v>
          </cell>
          <cell r="F124">
            <v>3743.3469380000001</v>
          </cell>
        </row>
        <row r="125">
          <cell r="A125">
            <v>2017</v>
          </cell>
          <cell r="B125" t="str">
            <v>Q1</v>
          </cell>
          <cell r="D125">
            <v>6105.6905340000003</v>
          </cell>
          <cell r="E125">
            <v>9099.3508199999997</v>
          </cell>
          <cell r="F125">
            <v>3921.958646</v>
          </cell>
        </row>
        <row r="126">
          <cell r="A126">
            <v>2016</v>
          </cell>
          <cell r="B126" t="str">
            <v>Q4</v>
          </cell>
          <cell r="D126">
            <v>6269.6121692567131</v>
          </cell>
          <cell r="E126">
            <v>9092.6883786786839</v>
          </cell>
          <cell r="F126">
            <v>4116.6994520645994</v>
          </cell>
        </row>
        <row r="127">
          <cell r="A127">
            <v>2016</v>
          </cell>
          <cell r="B127" t="str">
            <v>Q3</v>
          </cell>
          <cell r="D127">
            <v>6489.838973792881</v>
          </cell>
          <cell r="E127">
            <v>10243.277679302048</v>
          </cell>
          <cell r="F127">
            <v>4376.8833469050714</v>
          </cell>
        </row>
        <row r="128">
          <cell r="A128">
            <v>2016</v>
          </cell>
          <cell r="B128" t="str">
            <v>Q2</v>
          </cell>
          <cell r="D128">
            <v>6037.43</v>
          </cell>
          <cell r="E128">
            <v>9040.91</v>
          </cell>
          <cell r="F128">
            <v>3888.67</v>
          </cell>
        </row>
        <row r="129">
          <cell r="A129">
            <v>2016</v>
          </cell>
          <cell r="B129" t="str">
            <v>Q1</v>
          </cell>
          <cell r="D129">
            <v>5517</v>
          </cell>
          <cell r="E129">
            <v>8508</v>
          </cell>
          <cell r="F129">
            <v>3600</v>
          </cell>
        </row>
        <row r="130">
          <cell r="A130">
            <v>2015</v>
          </cell>
          <cell r="B130" t="str">
            <v>Q4</v>
          </cell>
          <cell r="D130">
            <v>4698.45</v>
          </cell>
          <cell r="E130">
            <v>6658</v>
          </cell>
          <cell r="F130">
            <v>2809.55</v>
          </cell>
        </row>
        <row r="131">
          <cell r="A131">
            <v>2015</v>
          </cell>
          <cell r="B131" t="str">
            <v>Q3</v>
          </cell>
          <cell r="D131">
            <v>5440.0339999999997</v>
          </cell>
          <cell r="E131">
            <v>8649.6149999999998</v>
          </cell>
          <cell r="F131">
            <v>3591.3510000000001</v>
          </cell>
        </row>
        <row r="132">
          <cell r="A132">
            <v>2015</v>
          </cell>
          <cell r="B132" t="str">
            <v>Q2</v>
          </cell>
          <cell r="D132">
            <v>4587.1511043358278</v>
          </cell>
          <cell r="E132">
            <v>6903.6406679097954</v>
          </cell>
          <cell r="F132">
            <v>2703.2082277543759</v>
          </cell>
        </row>
        <row r="133">
          <cell r="A133">
            <v>2015</v>
          </cell>
          <cell r="B133" t="str">
            <v>Q1</v>
          </cell>
          <cell r="D133">
            <v>4735.5239360693095</v>
          </cell>
          <cell r="E133">
            <v>7454.42153643045</v>
          </cell>
          <cell r="F133">
            <v>2997.0545275002401</v>
          </cell>
        </row>
        <row r="134">
          <cell r="A134">
            <v>2014</v>
          </cell>
          <cell r="B134" t="str">
            <v>Q4</v>
          </cell>
          <cell r="D134">
            <v>4311</v>
          </cell>
          <cell r="E134">
            <v>5998</v>
          </cell>
          <cell r="F134">
            <v>2674</v>
          </cell>
        </row>
        <row r="135">
          <cell r="A135">
            <v>2014</v>
          </cell>
          <cell r="B135" t="str">
            <v>Q3</v>
          </cell>
          <cell r="D135">
            <v>4720.76</v>
          </cell>
          <cell r="E135">
            <v>7545.08</v>
          </cell>
          <cell r="F135">
            <v>2971.16</v>
          </cell>
        </row>
        <row r="136">
          <cell r="A136">
            <v>2014</v>
          </cell>
          <cell r="B136" t="str">
            <v>Q2</v>
          </cell>
          <cell r="D136">
            <v>4315.7169999999996</v>
          </cell>
          <cell r="E136">
            <v>6212.1589999999997</v>
          </cell>
          <cell r="F136">
            <v>2538.1239999999998</v>
          </cell>
        </row>
        <row r="137">
          <cell r="A137">
            <v>2014</v>
          </cell>
          <cell r="B137" t="str">
            <v>Q1</v>
          </cell>
          <cell r="D137">
            <v>4666</v>
          </cell>
          <cell r="E137">
            <v>6076</v>
          </cell>
          <cell r="F137">
            <v>3620</v>
          </cell>
        </row>
        <row r="138">
          <cell r="A138">
            <v>2013</v>
          </cell>
          <cell r="B138" t="str">
            <v>Q4</v>
          </cell>
          <cell r="D138">
            <v>3371</v>
          </cell>
          <cell r="E138">
            <v>4970</v>
          </cell>
          <cell r="F138">
            <v>3852</v>
          </cell>
        </row>
        <row r="139">
          <cell r="A139">
            <v>2013</v>
          </cell>
          <cell r="B139" t="str">
            <v>Q3</v>
          </cell>
          <cell r="D139">
            <v>4489.0609999999997</v>
          </cell>
          <cell r="E139">
            <v>7079.1859999999997</v>
          </cell>
          <cell r="F139">
            <v>3818.7530000000002</v>
          </cell>
        </row>
        <row r="140">
          <cell r="A140">
            <v>2013</v>
          </cell>
          <cell r="B140" t="str">
            <v>Q2</v>
          </cell>
          <cell r="D140">
            <v>3920.692</v>
          </cell>
          <cell r="E140">
            <v>6263.5150000000003</v>
          </cell>
          <cell r="F140">
            <v>3175.7930000000001</v>
          </cell>
        </row>
        <row r="141">
          <cell r="A141">
            <v>2013</v>
          </cell>
          <cell r="B141" t="str">
            <v>Q1</v>
          </cell>
          <cell r="D141">
            <v>3860.27</v>
          </cell>
          <cell r="E141">
            <v>6095.05</v>
          </cell>
          <cell r="F141">
            <v>3547.68</v>
          </cell>
        </row>
        <row r="142">
          <cell r="A142">
            <v>2012</v>
          </cell>
          <cell r="B142" t="str">
            <v>Q4</v>
          </cell>
          <cell r="D142">
            <v>3976</v>
          </cell>
          <cell r="E142">
            <v>6349</v>
          </cell>
          <cell r="F142">
            <v>2828</v>
          </cell>
        </row>
        <row r="143">
          <cell r="A143">
            <v>2012</v>
          </cell>
          <cell r="B143" t="str">
            <v>Q3</v>
          </cell>
          <cell r="D143">
            <v>5263.6220000000003</v>
          </cell>
          <cell r="E143">
            <v>8630.3279999999995</v>
          </cell>
          <cell r="F143">
            <v>3966.05</v>
          </cell>
        </row>
        <row r="144">
          <cell r="A144">
            <v>2012</v>
          </cell>
          <cell r="B144" t="str">
            <v>Q2</v>
          </cell>
          <cell r="D144">
            <v>5886</v>
          </cell>
          <cell r="E144">
            <v>3964</v>
          </cell>
          <cell r="F144">
            <v>2504</v>
          </cell>
        </row>
        <row r="145">
          <cell r="A145">
            <v>2012</v>
          </cell>
          <cell r="B145" t="str">
            <v>Q1</v>
          </cell>
          <cell r="D145">
            <v>3787.1469999999999</v>
          </cell>
          <cell r="E145">
            <v>7078.9129999999996</v>
          </cell>
          <cell r="F145">
            <v>2910.9389999999999</v>
          </cell>
        </row>
        <row r="146">
          <cell r="A146">
            <v>2011</v>
          </cell>
          <cell r="B146" t="str">
            <v>Q4</v>
          </cell>
          <cell r="D146">
            <v>3759.723</v>
          </cell>
          <cell r="E146">
            <v>5893.1350000000002</v>
          </cell>
          <cell r="F146">
            <v>2520.1410000000001</v>
          </cell>
        </row>
        <row r="147">
          <cell r="A147">
            <v>2011</v>
          </cell>
          <cell r="B147" t="str">
            <v>Q3</v>
          </cell>
          <cell r="D147">
            <v>4274</v>
          </cell>
          <cell r="E147">
            <v>6652</v>
          </cell>
          <cell r="F147">
            <v>3021</v>
          </cell>
        </row>
        <row r="148">
          <cell r="A148">
            <v>2011</v>
          </cell>
          <cell r="B148" t="str">
            <v>Q2</v>
          </cell>
          <cell r="D148">
            <v>3302</v>
          </cell>
          <cell r="E148">
            <v>5387</v>
          </cell>
          <cell r="F148">
            <v>3158</v>
          </cell>
        </row>
        <row r="149">
          <cell r="A149">
            <v>2011</v>
          </cell>
          <cell r="B149" t="str">
            <v>Q1</v>
          </cell>
          <cell r="D149">
            <v>6106</v>
          </cell>
          <cell r="E149">
            <v>3959</v>
          </cell>
          <cell r="F149">
            <v>2906</v>
          </cell>
        </row>
        <row r="150">
          <cell r="A150">
            <v>2010</v>
          </cell>
          <cell r="B150" t="str">
            <v>Q4</v>
          </cell>
          <cell r="D150">
            <v>3193</v>
          </cell>
          <cell r="E150">
            <v>4981</v>
          </cell>
          <cell r="F150">
            <v>3046</v>
          </cell>
        </row>
        <row r="151">
          <cell r="A151">
            <v>2010</v>
          </cell>
          <cell r="B151" t="str">
            <v>Q3</v>
          </cell>
          <cell r="D151">
            <v>3964.6709999999998</v>
          </cell>
          <cell r="E151">
            <v>5776.54</v>
          </cell>
          <cell r="F151">
            <v>2444.7890000000002</v>
          </cell>
        </row>
        <row r="152">
          <cell r="A152">
            <v>2010</v>
          </cell>
          <cell r="B152" t="str">
            <v>Q2</v>
          </cell>
          <cell r="D152">
            <v>3713</v>
          </cell>
          <cell r="E152">
            <v>5407</v>
          </cell>
          <cell r="F152">
            <v>2239</v>
          </cell>
        </row>
        <row r="153">
          <cell r="A153">
            <v>2010</v>
          </cell>
          <cell r="B153" t="str">
            <v>Q1</v>
          </cell>
          <cell r="D153">
            <v>3531</v>
          </cell>
          <cell r="E153">
            <v>4976</v>
          </cell>
          <cell r="F153">
            <v>2091</v>
          </cell>
        </row>
        <row r="154">
          <cell r="A154">
            <v>2009</v>
          </cell>
          <cell r="B154" t="str">
            <v>Q4</v>
          </cell>
          <cell r="D154">
            <v>3653</v>
          </cell>
          <cell r="E154">
            <v>4986</v>
          </cell>
          <cell r="F154">
            <v>2094</v>
          </cell>
        </row>
        <row r="155">
          <cell r="A155">
            <v>2009</v>
          </cell>
          <cell r="B155" t="str">
            <v>Q3</v>
          </cell>
          <cell r="D155">
            <v>3964</v>
          </cell>
          <cell r="E155">
            <v>5484</v>
          </cell>
          <cell r="F155">
            <v>2351</v>
          </cell>
        </row>
        <row r="156">
          <cell r="A156">
            <v>2009</v>
          </cell>
          <cell r="B156" t="str">
            <v>Q2</v>
          </cell>
          <cell r="D156">
            <v>3770</v>
          </cell>
          <cell r="E156">
            <v>4987</v>
          </cell>
          <cell r="F156">
            <v>1972</v>
          </cell>
        </row>
        <row r="157">
          <cell r="A157">
            <v>2009</v>
          </cell>
          <cell r="B157" t="str">
            <v>Q1</v>
          </cell>
          <cell r="D157">
            <v>3444</v>
          </cell>
          <cell r="E157">
            <v>4754</v>
          </cell>
          <cell r="F157">
            <v>2010</v>
          </cell>
        </row>
        <row r="158">
          <cell r="A158">
            <v>2008</v>
          </cell>
          <cell r="B158" t="str">
            <v>Q4</v>
          </cell>
          <cell r="D158">
            <v>4705</v>
          </cell>
          <cell r="E158">
            <v>3485</v>
          </cell>
          <cell r="F158">
            <v>2130</v>
          </cell>
        </row>
        <row r="159">
          <cell r="A159">
            <v>2008</v>
          </cell>
          <cell r="B159" t="str">
            <v>Q3</v>
          </cell>
          <cell r="D159">
            <v>5800</v>
          </cell>
          <cell r="E159">
            <v>3961</v>
          </cell>
          <cell r="F159">
            <v>2538</v>
          </cell>
        </row>
        <row r="160">
          <cell r="A160">
            <v>2008</v>
          </cell>
          <cell r="B160" t="str">
            <v>Q2</v>
          </cell>
          <cell r="D160">
            <v>4961</v>
          </cell>
          <cell r="E160">
            <v>3501</v>
          </cell>
          <cell r="F160">
            <v>1984</v>
          </cell>
        </row>
        <row r="161">
          <cell r="A161">
            <v>2008</v>
          </cell>
          <cell r="B161" t="str">
            <v>Q1</v>
          </cell>
          <cell r="D161">
            <v>3166.3359999999998</v>
          </cell>
          <cell r="E161">
            <v>4760.4830000000002</v>
          </cell>
          <cell r="F161">
            <v>2029.181</v>
          </cell>
        </row>
        <row r="162">
          <cell r="A162">
            <v>2007</v>
          </cell>
          <cell r="B162" t="str">
            <v>Q4</v>
          </cell>
          <cell r="D162">
            <v>5053</v>
          </cell>
          <cell r="E162">
            <v>2977</v>
          </cell>
          <cell r="F162">
            <v>2171</v>
          </cell>
        </row>
        <row r="163">
          <cell r="A163">
            <v>2007</v>
          </cell>
          <cell r="B163" t="str">
            <v>Q3</v>
          </cell>
          <cell r="D163">
            <v>0</v>
          </cell>
          <cell r="E163">
            <v>12037</v>
          </cell>
          <cell r="F163">
            <v>0</v>
          </cell>
        </row>
        <row r="164">
          <cell r="A164">
            <v>2007</v>
          </cell>
          <cell r="B164" t="str">
            <v>Q2</v>
          </cell>
          <cell r="D164">
            <v>2988</v>
          </cell>
          <cell r="E164">
            <v>5299</v>
          </cell>
          <cell r="F164">
            <v>2166</v>
          </cell>
        </row>
        <row r="165">
          <cell r="A165">
            <v>2007</v>
          </cell>
          <cell r="B165" t="str">
            <v>Q1</v>
          </cell>
          <cell r="D165">
            <v>10154</v>
          </cell>
          <cell r="E165">
            <v>0</v>
          </cell>
          <cell r="F165">
            <v>0</v>
          </cell>
        </row>
        <row r="166">
          <cell r="A166">
            <v>2006</v>
          </cell>
          <cell r="B166" t="str">
            <v>Q4</v>
          </cell>
          <cell r="D166">
            <v>10154</v>
          </cell>
          <cell r="E166">
            <v>0</v>
          </cell>
          <cell r="F166">
            <v>0</v>
          </cell>
        </row>
        <row r="167">
          <cell r="A167">
            <v>2006</v>
          </cell>
          <cell r="B167" t="str">
            <v>Q3</v>
          </cell>
          <cell r="D167">
            <v>12041</v>
          </cell>
          <cell r="E167">
            <v>0</v>
          </cell>
          <cell r="F167">
            <v>0</v>
          </cell>
        </row>
        <row r="168">
          <cell r="A168">
            <v>2006</v>
          </cell>
          <cell r="B168" t="str">
            <v>Q2</v>
          </cell>
          <cell r="D168">
            <v>9167</v>
          </cell>
          <cell r="E168">
            <v>0</v>
          </cell>
          <cell r="F168">
            <v>0</v>
          </cell>
        </row>
        <row r="169">
          <cell r="A169">
            <v>2006</v>
          </cell>
          <cell r="B169" t="str">
            <v>Q1</v>
          </cell>
          <cell r="D169">
            <v>8666</v>
          </cell>
          <cell r="E169">
            <v>0</v>
          </cell>
          <cell r="F169">
            <v>0</v>
          </cell>
        </row>
        <row r="170">
          <cell r="A170">
            <v>2018</v>
          </cell>
          <cell r="B170" t="str">
            <v>Q3</v>
          </cell>
          <cell r="D170">
            <v>525.92278047834839</v>
          </cell>
          <cell r="E170">
            <v>754.32558154537344</v>
          </cell>
          <cell r="F170">
            <v>371.0871379762782</v>
          </cell>
        </row>
        <row r="171">
          <cell r="A171">
            <v>2018</v>
          </cell>
          <cell r="B171" t="str">
            <v>Q2</v>
          </cell>
          <cell r="D171">
            <v>603.93899999999996</v>
          </cell>
          <cell r="E171">
            <v>989.72299999999996</v>
          </cell>
          <cell r="F171">
            <v>438.762</v>
          </cell>
        </row>
        <row r="172">
          <cell r="A172">
            <v>2018</v>
          </cell>
          <cell r="B172" t="str">
            <v>Q1</v>
          </cell>
          <cell r="D172">
            <v>497.40800000000002</v>
          </cell>
          <cell r="E172">
            <v>1381.913</v>
          </cell>
          <cell r="F172">
            <v>612.69000000000005</v>
          </cell>
        </row>
        <row r="173">
          <cell r="A173">
            <v>2017</v>
          </cell>
          <cell r="B173" t="str">
            <v>Q4</v>
          </cell>
          <cell r="D173">
            <v>737.03440248142624</v>
          </cell>
          <cell r="E173">
            <v>1217.0601095485331</v>
          </cell>
          <cell r="F173">
            <v>572.44642797004065</v>
          </cell>
        </row>
        <row r="174">
          <cell r="A174">
            <v>2017</v>
          </cell>
          <cell r="B174" t="str">
            <v>Q3</v>
          </cell>
          <cell r="D174">
            <v>838.71199999999999</v>
          </cell>
          <cell r="E174">
            <v>1367.748</v>
          </cell>
          <cell r="F174">
            <v>640.48400000000004</v>
          </cell>
        </row>
        <row r="175">
          <cell r="A175">
            <v>2017</v>
          </cell>
          <cell r="B175" t="str">
            <v>Q2</v>
          </cell>
          <cell r="D175">
            <v>917.53362230000005</v>
          </cell>
          <cell r="E175">
            <v>1235.6045919999999</v>
          </cell>
          <cell r="F175">
            <v>685.64946580000003</v>
          </cell>
        </row>
        <row r="176">
          <cell r="A176">
            <v>2017</v>
          </cell>
          <cell r="B176" t="str">
            <v>Q1</v>
          </cell>
          <cell r="D176">
            <v>461.66302289999999</v>
          </cell>
          <cell r="E176">
            <v>379.5932904</v>
          </cell>
          <cell r="F176">
            <v>225.20600669999999</v>
          </cell>
        </row>
        <row r="177">
          <cell r="A177">
            <v>2016</v>
          </cell>
          <cell r="B177" t="str">
            <v>Q4</v>
          </cell>
          <cell r="D177">
            <v>89.130693143948349</v>
          </cell>
          <cell r="E177">
            <v>86.468783568265252</v>
          </cell>
          <cell r="F177">
            <v>47.665263287786381</v>
          </cell>
        </row>
        <row r="178">
          <cell r="A178">
            <v>2016</v>
          </cell>
          <cell r="B178" t="str">
            <v>Q3</v>
          </cell>
          <cell r="D178">
            <v>194.24723198660803</v>
          </cell>
          <cell r="E178">
            <v>249.06650554319307</v>
          </cell>
          <cell r="F178">
            <v>125.57725833553937</v>
          </cell>
        </row>
        <row r="179">
          <cell r="A179">
            <v>2016</v>
          </cell>
          <cell r="B179" t="str">
            <v>Q2</v>
          </cell>
          <cell r="D179">
            <v>323.58999999999997</v>
          </cell>
          <cell r="E179">
            <v>324.85000000000002</v>
          </cell>
          <cell r="F179">
            <v>218.06</v>
          </cell>
        </row>
        <row r="180">
          <cell r="A180">
            <v>2016</v>
          </cell>
          <cell r="B180" t="str">
            <v>Q1</v>
          </cell>
          <cell r="D180">
            <v>272</v>
          </cell>
          <cell r="E180">
            <v>273</v>
          </cell>
          <cell r="F180">
            <v>205</v>
          </cell>
        </row>
        <row r="181">
          <cell r="A181">
            <v>2015</v>
          </cell>
          <cell r="B181" t="str">
            <v>Q4</v>
          </cell>
          <cell r="D181">
            <v>0</v>
          </cell>
          <cell r="E181">
            <v>0</v>
          </cell>
          <cell r="F181">
            <v>0</v>
          </cell>
        </row>
        <row r="182">
          <cell r="A182">
            <v>2015</v>
          </cell>
          <cell r="B182" t="str">
            <v>Q3</v>
          </cell>
          <cell r="D182">
            <v>0</v>
          </cell>
          <cell r="E182">
            <v>0</v>
          </cell>
          <cell r="F182">
            <v>0</v>
          </cell>
        </row>
        <row r="183">
          <cell r="A183">
            <v>2015</v>
          </cell>
          <cell r="B183" t="str">
            <v>Q2</v>
          </cell>
          <cell r="D183">
            <v>310.794760660164</v>
          </cell>
          <cell r="E183">
            <v>346.72373235871203</v>
          </cell>
          <cell r="F183">
            <v>234.42980698112376</v>
          </cell>
        </row>
        <row r="184">
          <cell r="A184">
            <v>2015</v>
          </cell>
          <cell r="B184" t="str">
            <v>Q1</v>
          </cell>
          <cell r="D184">
            <v>335.466489194394</v>
          </cell>
          <cell r="E184">
            <v>444.96484310110901</v>
          </cell>
          <cell r="F184">
            <v>270.50146770449703</v>
          </cell>
        </row>
        <row r="185">
          <cell r="A185">
            <v>2014</v>
          </cell>
          <cell r="B185" t="str">
            <v>Q4</v>
          </cell>
          <cell r="D185">
            <v>222</v>
          </cell>
          <cell r="E185">
            <v>88</v>
          </cell>
          <cell r="F185">
            <v>32</v>
          </cell>
        </row>
        <row r="186">
          <cell r="A186">
            <v>2014</v>
          </cell>
          <cell r="B186" t="str">
            <v>Q3</v>
          </cell>
          <cell r="D186">
            <v>469.44</v>
          </cell>
          <cell r="E186">
            <v>240.64</v>
          </cell>
          <cell r="F186">
            <v>46.12</v>
          </cell>
        </row>
        <row r="187">
          <cell r="A187">
            <v>2014</v>
          </cell>
          <cell r="B187" t="str">
            <v>Q2</v>
          </cell>
          <cell r="D187">
            <v>512.72</v>
          </cell>
          <cell r="E187">
            <v>384.584</v>
          </cell>
          <cell r="F187">
            <v>41.488</v>
          </cell>
        </row>
        <row r="188">
          <cell r="A188">
            <v>2014</v>
          </cell>
          <cell r="B188" t="str">
            <v>Q1</v>
          </cell>
          <cell r="D188">
            <v>301</v>
          </cell>
          <cell r="E188">
            <v>190</v>
          </cell>
          <cell r="F188">
            <v>57</v>
          </cell>
        </row>
        <row r="189">
          <cell r="A189">
            <v>2013</v>
          </cell>
          <cell r="B189" t="str">
            <v>Q4</v>
          </cell>
          <cell r="D189">
            <v>361</v>
          </cell>
          <cell r="E189">
            <v>189</v>
          </cell>
          <cell r="F189">
            <v>98</v>
          </cell>
        </row>
        <row r="190">
          <cell r="A190">
            <v>2013</v>
          </cell>
          <cell r="B190" t="str">
            <v>Q3</v>
          </cell>
          <cell r="D190">
            <v>204.74</v>
          </cell>
          <cell r="E190">
            <v>305.96800000000002</v>
          </cell>
          <cell r="F190">
            <v>78.494</v>
          </cell>
        </row>
        <row r="191">
          <cell r="A191">
            <v>2013</v>
          </cell>
          <cell r="B191" t="str">
            <v>Q2</v>
          </cell>
          <cell r="D191">
            <v>0</v>
          </cell>
          <cell r="E191">
            <v>0</v>
          </cell>
          <cell r="F191">
            <v>0</v>
          </cell>
        </row>
        <row r="192">
          <cell r="A192">
            <v>2013</v>
          </cell>
          <cell r="B192" t="str">
            <v>Q1</v>
          </cell>
          <cell r="D192">
            <v>97.92</v>
          </cell>
          <cell r="E192">
            <v>73.19</v>
          </cell>
          <cell r="F192">
            <v>51.87</v>
          </cell>
        </row>
        <row r="193">
          <cell r="A193">
            <v>2012</v>
          </cell>
          <cell r="B193" t="str">
            <v>Q4</v>
          </cell>
          <cell r="D193">
            <v>122</v>
          </cell>
          <cell r="E193">
            <v>40</v>
          </cell>
          <cell r="F193">
            <v>5</v>
          </cell>
        </row>
        <row r="194">
          <cell r="A194">
            <v>2012</v>
          </cell>
          <cell r="B194" t="str">
            <v>Q3</v>
          </cell>
          <cell r="D194">
            <v>337.09399999999999</v>
          </cell>
          <cell r="E194">
            <v>237.4</v>
          </cell>
          <cell r="F194">
            <v>34.238</v>
          </cell>
        </row>
        <row r="195">
          <cell r="A195">
            <v>2012</v>
          </cell>
          <cell r="B195" t="str">
            <v>Q2</v>
          </cell>
          <cell r="D195">
            <v>247</v>
          </cell>
          <cell r="E195">
            <v>163</v>
          </cell>
          <cell r="F195">
            <v>96</v>
          </cell>
        </row>
        <row r="196">
          <cell r="A196">
            <v>2012</v>
          </cell>
          <cell r="B196" t="str">
            <v>Q1</v>
          </cell>
          <cell r="D196">
            <v>152.36600000000001</v>
          </cell>
          <cell r="E196">
            <v>284.57600000000002</v>
          </cell>
          <cell r="F196">
            <v>116.895</v>
          </cell>
        </row>
        <row r="197">
          <cell r="A197">
            <v>2011</v>
          </cell>
          <cell r="B197" t="str">
            <v>Q4</v>
          </cell>
          <cell r="D197">
            <v>332.78800000000001</v>
          </cell>
          <cell r="E197">
            <v>263.45</v>
          </cell>
          <cell r="F197">
            <v>199.72300000000001</v>
          </cell>
        </row>
        <row r="198">
          <cell r="A198">
            <v>2011</v>
          </cell>
          <cell r="B198" t="str">
            <v>Q3</v>
          </cell>
          <cell r="D198">
            <v>413</v>
          </cell>
          <cell r="E198">
            <v>506</v>
          </cell>
          <cell r="F198">
            <v>377</v>
          </cell>
        </row>
        <row r="199">
          <cell r="A199">
            <v>2011</v>
          </cell>
          <cell r="B199" t="str">
            <v>Q2</v>
          </cell>
          <cell r="D199">
            <v>223</v>
          </cell>
          <cell r="E199">
            <v>401</v>
          </cell>
          <cell r="F199">
            <v>188</v>
          </cell>
        </row>
        <row r="200">
          <cell r="A200">
            <v>2011</v>
          </cell>
          <cell r="B200" t="str">
            <v>Q1</v>
          </cell>
          <cell r="D200">
            <v>99</v>
          </cell>
          <cell r="E200">
            <v>67</v>
          </cell>
          <cell r="F200">
            <v>45</v>
          </cell>
        </row>
        <row r="201">
          <cell r="A201">
            <v>2010</v>
          </cell>
          <cell r="B201" t="str">
            <v>Q4</v>
          </cell>
          <cell r="D201">
            <v>192</v>
          </cell>
          <cell r="E201">
            <v>308</v>
          </cell>
          <cell r="F201">
            <v>198</v>
          </cell>
        </row>
        <row r="202">
          <cell r="A202">
            <v>2010</v>
          </cell>
          <cell r="B202" t="str">
            <v>Q3</v>
          </cell>
          <cell r="D202">
            <v>341</v>
          </cell>
          <cell r="E202">
            <v>486</v>
          </cell>
          <cell r="F202">
            <v>220</v>
          </cell>
        </row>
        <row r="203">
          <cell r="A203">
            <v>2010</v>
          </cell>
          <cell r="B203" t="str">
            <v>Q2</v>
          </cell>
          <cell r="D203">
            <v>48</v>
          </cell>
          <cell r="E203">
            <v>144</v>
          </cell>
          <cell r="F203">
            <v>8</v>
          </cell>
        </row>
        <row r="204">
          <cell r="A204">
            <v>2010</v>
          </cell>
          <cell r="B204" t="str">
            <v>Q1</v>
          </cell>
          <cell r="D204">
            <v>4.25</v>
          </cell>
          <cell r="E204">
            <v>12.5</v>
          </cell>
          <cell r="F204">
            <v>4.25</v>
          </cell>
        </row>
        <row r="205">
          <cell r="A205">
            <v>2009</v>
          </cell>
          <cell r="B205" t="str">
            <v>Q4</v>
          </cell>
          <cell r="D205">
            <v>36</v>
          </cell>
          <cell r="E205">
            <v>69</v>
          </cell>
          <cell r="F205">
            <v>28</v>
          </cell>
        </row>
        <row r="206">
          <cell r="A206">
            <v>2009</v>
          </cell>
          <cell r="B206" t="str">
            <v>Q3</v>
          </cell>
          <cell r="D206">
            <v>76</v>
          </cell>
          <cell r="E206">
            <v>26</v>
          </cell>
          <cell r="F206">
            <v>12</v>
          </cell>
        </row>
        <row r="207">
          <cell r="A207">
            <v>2009</v>
          </cell>
          <cell r="B207" t="str">
            <v>Q2</v>
          </cell>
          <cell r="D207">
            <v>51</v>
          </cell>
          <cell r="E207">
            <v>77</v>
          </cell>
          <cell r="F207">
            <v>36</v>
          </cell>
        </row>
        <row r="208">
          <cell r="A208">
            <v>2009</v>
          </cell>
          <cell r="B208" t="str">
            <v>Q1</v>
          </cell>
          <cell r="D208">
            <v>9</v>
          </cell>
          <cell r="E208">
            <v>14</v>
          </cell>
          <cell r="F208">
            <v>3</v>
          </cell>
        </row>
        <row r="209">
          <cell r="A209">
            <v>2008</v>
          </cell>
          <cell r="B209" t="str">
            <v>Q4</v>
          </cell>
          <cell r="D209">
            <v>23</v>
          </cell>
          <cell r="E209">
            <v>34</v>
          </cell>
          <cell r="F209">
            <v>14</v>
          </cell>
        </row>
        <row r="210">
          <cell r="A210">
            <v>2008</v>
          </cell>
          <cell r="B210" t="str">
            <v>Q3</v>
          </cell>
          <cell r="D210">
            <v>2</v>
          </cell>
          <cell r="E210">
            <v>4</v>
          </cell>
          <cell r="F210">
            <v>1</v>
          </cell>
        </row>
        <row r="211">
          <cell r="A211">
            <v>2008</v>
          </cell>
          <cell r="B211" t="str">
            <v>Q2</v>
          </cell>
          <cell r="D211">
            <v>0</v>
          </cell>
          <cell r="E211">
            <v>0</v>
          </cell>
          <cell r="F211">
            <v>0</v>
          </cell>
        </row>
        <row r="212">
          <cell r="A212">
            <v>2008</v>
          </cell>
          <cell r="B212" t="str">
            <v>Q1</v>
          </cell>
          <cell r="D212">
            <v>0</v>
          </cell>
          <cell r="E212">
            <v>0</v>
          </cell>
          <cell r="F212">
            <v>0</v>
          </cell>
        </row>
        <row r="213">
          <cell r="A213">
            <v>2007</v>
          </cell>
          <cell r="B213" t="str">
            <v>Q4</v>
          </cell>
          <cell r="D213">
            <v>18</v>
          </cell>
          <cell r="E213">
            <v>16</v>
          </cell>
          <cell r="F213">
            <v>27</v>
          </cell>
        </row>
        <row r="214">
          <cell r="A214">
            <v>2007</v>
          </cell>
          <cell r="B214" t="str">
            <v>Q3</v>
          </cell>
          <cell r="D214">
            <v>0</v>
          </cell>
          <cell r="E214">
            <v>0</v>
          </cell>
          <cell r="F214">
            <v>41</v>
          </cell>
        </row>
        <row r="215">
          <cell r="A215">
            <v>2007</v>
          </cell>
          <cell r="B215" t="str">
            <v>Q2</v>
          </cell>
          <cell r="D215">
            <v>103</v>
          </cell>
          <cell r="E215">
            <v>48</v>
          </cell>
          <cell r="F215">
            <v>56</v>
          </cell>
        </row>
        <row r="216">
          <cell r="A216">
            <v>2007</v>
          </cell>
          <cell r="B216" t="str">
            <v>Q1</v>
          </cell>
          <cell r="D216">
            <v>341</v>
          </cell>
          <cell r="E216">
            <v>0</v>
          </cell>
          <cell r="F216">
            <v>0</v>
          </cell>
        </row>
        <row r="217">
          <cell r="A217">
            <v>2006</v>
          </cell>
          <cell r="B217" t="str">
            <v>Q4</v>
          </cell>
          <cell r="D217">
            <v>341</v>
          </cell>
          <cell r="E217">
            <v>0</v>
          </cell>
          <cell r="F217">
            <v>0</v>
          </cell>
        </row>
        <row r="218">
          <cell r="A218">
            <v>2006</v>
          </cell>
          <cell r="B218" t="str">
            <v>Q3</v>
          </cell>
          <cell r="D218">
            <v>561</v>
          </cell>
          <cell r="E218">
            <v>0</v>
          </cell>
          <cell r="F218">
            <v>0</v>
          </cell>
        </row>
        <row r="219">
          <cell r="A219">
            <v>2006</v>
          </cell>
          <cell r="B219" t="str">
            <v>Q2</v>
          </cell>
          <cell r="D219">
            <v>740.10699999999997</v>
          </cell>
          <cell r="E219">
            <v>0</v>
          </cell>
          <cell r="F219">
            <v>0</v>
          </cell>
        </row>
        <row r="220">
          <cell r="A220">
            <v>2006</v>
          </cell>
          <cell r="B220" t="str">
            <v>Q1</v>
          </cell>
          <cell r="D220">
            <v>833</v>
          </cell>
          <cell r="E220">
            <v>0</v>
          </cell>
          <cell r="F220">
            <v>0</v>
          </cell>
        </row>
        <row r="221">
          <cell r="A221">
            <v>2018</v>
          </cell>
          <cell r="B221" t="str">
            <v>Q3</v>
          </cell>
          <cell r="D221">
            <v>182.89099999999999</v>
          </cell>
          <cell r="E221">
            <v>215.30099999999999</v>
          </cell>
          <cell r="F221">
            <v>102.248</v>
          </cell>
        </row>
        <row r="222">
          <cell r="A222">
            <v>2018</v>
          </cell>
          <cell r="B222" t="str">
            <v>Q2</v>
          </cell>
          <cell r="D222">
            <v>200.40100000000001</v>
          </cell>
          <cell r="E222">
            <v>282.13299999999998</v>
          </cell>
          <cell r="F222">
            <v>101.47</v>
          </cell>
        </row>
        <row r="223">
          <cell r="A223">
            <v>2018</v>
          </cell>
          <cell r="B223" t="str">
            <v>Q1</v>
          </cell>
          <cell r="D223">
            <v>175.39599999999999</v>
          </cell>
          <cell r="E223">
            <v>258.72500000000002</v>
          </cell>
          <cell r="F223">
            <v>95.698999999999998</v>
          </cell>
        </row>
        <row r="224">
          <cell r="A224">
            <v>2017</v>
          </cell>
          <cell r="B224" t="str">
            <v>Q4</v>
          </cell>
          <cell r="D224">
            <v>254.72045</v>
          </cell>
          <cell r="E224">
            <v>354.68945000000002</v>
          </cell>
          <cell r="F224">
            <v>145.99100000000001</v>
          </cell>
        </row>
        <row r="225">
          <cell r="A225">
            <v>2017</v>
          </cell>
          <cell r="B225" t="str">
            <v>Q3</v>
          </cell>
          <cell r="D225">
            <v>180.084</v>
          </cell>
          <cell r="E225">
            <v>284.57900000000001</v>
          </cell>
          <cell r="F225">
            <v>91.48</v>
          </cell>
        </row>
        <row r="226">
          <cell r="A226">
            <v>2017</v>
          </cell>
          <cell r="B226" t="str">
            <v>Q2</v>
          </cell>
          <cell r="D226">
            <v>190.886</v>
          </cell>
          <cell r="E226">
            <v>284.548</v>
          </cell>
          <cell r="F226">
            <v>101.83199999999999</v>
          </cell>
        </row>
        <row r="227">
          <cell r="A227">
            <v>2017</v>
          </cell>
          <cell r="B227" t="str">
            <v>Q1</v>
          </cell>
          <cell r="D227">
            <v>193.571</v>
          </cell>
          <cell r="E227">
            <v>288.812456</v>
          </cell>
          <cell r="F227">
            <v>107.13244999999999</v>
          </cell>
        </row>
        <row r="228">
          <cell r="A228">
            <v>2016</v>
          </cell>
          <cell r="B228" t="str">
            <v>Q4</v>
          </cell>
          <cell r="D228">
            <v>163.36699999999999</v>
          </cell>
          <cell r="E228">
            <v>248.143</v>
          </cell>
          <cell r="F228">
            <v>90.355000000000004</v>
          </cell>
        </row>
        <row r="229">
          <cell r="A229">
            <v>2016</v>
          </cell>
          <cell r="B229" t="str">
            <v>Q3</v>
          </cell>
          <cell r="D229">
            <v>193.76400000000001</v>
          </cell>
          <cell r="E229">
            <v>296.30200000000002</v>
          </cell>
          <cell r="F229">
            <v>112.39400000000001</v>
          </cell>
        </row>
        <row r="230">
          <cell r="A230">
            <v>2016</v>
          </cell>
          <cell r="B230" t="str">
            <v>Q2</v>
          </cell>
          <cell r="D230">
            <v>171.41</v>
          </cell>
          <cell r="E230">
            <v>260.57</v>
          </cell>
          <cell r="F230">
            <v>97.62</v>
          </cell>
        </row>
        <row r="231">
          <cell r="A231">
            <v>2016</v>
          </cell>
          <cell r="B231" t="str">
            <v>Q1</v>
          </cell>
          <cell r="D231">
            <v>182</v>
          </cell>
          <cell r="E231">
            <v>271</v>
          </cell>
          <cell r="F231">
            <v>98</v>
          </cell>
        </row>
        <row r="232">
          <cell r="A232">
            <v>2015</v>
          </cell>
          <cell r="B232" t="str">
            <v>Q4</v>
          </cell>
          <cell r="D232">
            <v>192.15</v>
          </cell>
          <cell r="E232">
            <v>285.25</v>
          </cell>
          <cell r="F232">
            <v>97.86</v>
          </cell>
        </row>
        <row r="233">
          <cell r="A233">
            <v>2015</v>
          </cell>
          <cell r="B233" t="str">
            <v>Q3</v>
          </cell>
          <cell r="D233">
            <v>0</v>
          </cell>
          <cell r="E233">
            <v>0</v>
          </cell>
          <cell r="F233">
            <v>0</v>
          </cell>
        </row>
        <row r="234">
          <cell r="A234">
            <v>2015</v>
          </cell>
          <cell r="B234" t="str">
            <v>Q2</v>
          </cell>
          <cell r="D234">
            <v>188.881</v>
          </cell>
          <cell r="E234">
            <v>257.89600000000002</v>
          </cell>
          <cell r="F234">
            <v>103.729</v>
          </cell>
        </row>
        <row r="235">
          <cell r="A235">
            <v>2015</v>
          </cell>
          <cell r="B235" t="str">
            <v>Q1</v>
          </cell>
          <cell r="D235">
            <v>195.5615</v>
          </cell>
          <cell r="E235">
            <v>272.81450000000001</v>
          </cell>
          <cell r="F235">
            <v>108.49000000000001</v>
          </cell>
        </row>
        <row r="236">
          <cell r="A236">
            <v>2014</v>
          </cell>
          <cell r="B236" t="str">
            <v>Q4</v>
          </cell>
          <cell r="D236">
            <v>201</v>
          </cell>
          <cell r="E236">
            <v>306</v>
          </cell>
          <cell r="F236">
            <v>112</v>
          </cell>
        </row>
        <row r="237">
          <cell r="A237">
            <v>2014</v>
          </cell>
          <cell r="B237" t="str">
            <v>Q3</v>
          </cell>
          <cell r="D237">
            <v>0</v>
          </cell>
          <cell r="E237">
            <v>0</v>
          </cell>
          <cell r="F237">
            <v>0</v>
          </cell>
        </row>
        <row r="238">
          <cell r="A238">
            <v>2014</v>
          </cell>
          <cell r="B238" t="str">
            <v>Q2</v>
          </cell>
          <cell r="D238">
            <v>0</v>
          </cell>
          <cell r="E238">
            <v>0</v>
          </cell>
          <cell r="F238">
            <v>0</v>
          </cell>
        </row>
        <row r="239">
          <cell r="A239">
            <v>2014</v>
          </cell>
          <cell r="B239" t="str">
            <v>Q1</v>
          </cell>
          <cell r="D239">
            <v>0</v>
          </cell>
          <cell r="E239">
            <v>0</v>
          </cell>
          <cell r="F239">
            <v>0</v>
          </cell>
        </row>
        <row r="240">
          <cell r="A240">
            <v>2013</v>
          </cell>
          <cell r="B240" t="str">
            <v>Q4</v>
          </cell>
          <cell r="D240">
            <v>178</v>
          </cell>
          <cell r="E240">
            <v>263</v>
          </cell>
          <cell r="F240">
            <v>102</v>
          </cell>
        </row>
        <row r="241">
          <cell r="A241">
            <v>2013</v>
          </cell>
          <cell r="B241" t="str">
            <v>Q3</v>
          </cell>
          <cell r="D241">
            <v>207.488</v>
          </cell>
          <cell r="E241">
            <v>353.04300000000001</v>
          </cell>
          <cell r="F241">
            <v>118.89100000000001</v>
          </cell>
        </row>
        <row r="242">
          <cell r="A242">
            <v>2013</v>
          </cell>
          <cell r="B242" t="str">
            <v>Q2</v>
          </cell>
        </row>
        <row r="243">
          <cell r="A243">
            <v>2013</v>
          </cell>
          <cell r="B243" t="str">
            <v>Q1</v>
          </cell>
        </row>
        <row r="244">
          <cell r="A244">
            <v>2012</v>
          </cell>
          <cell r="B244" t="str">
            <v>Q4</v>
          </cell>
        </row>
        <row r="245">
          <cell r="A245">
            <v>2012</v>
          </cell>
          <cell r="B245" t="str">
            <v>Q3</v>
          </cell>
        </row>
        <row r="246">
          <cell r="A246">
            <v>2012</v>
          </cell>
          <cell r="B246" t="str">
            <v>Q2</v>
          </cell>
        </row>
        <row r="247">
          <cell r="A247">
            <v>2012</v>
          </cell>
          <cell r="B247" t="str">
            <v>Q1</v>
          </cell>
        </row>
        <row r="248">
          <cell r="A248">
            <v>2011</v>
          </cell>
          <cell r="B248" t="str">
            <v>Q4</v>
          </cell>
        </row>
        <row r="249">
          <cell r="A249">
            <v>2011</v>
          </cell>
          <cell r="B249" t="str">
            <v>Q3</v>
          </cell>
        </row>
        <row r="250">
          <cell r="A250">
            <v>2011</v>
          </cell>
          <cell r="B250" t="str">
            <v>Q2</v>
          </cell>
        </row>
        <row r="251">
          <cell r="A251">
            <v>2011</v>
          </cell>
          <cell r="B251" t="str">
            <v>Q1</v>
          </cell>
        </row>
        <row r="252">
          <cell r="A252">
            <v>2010</v>
          </cell>
          <cell r="B252" t="str">
            <v>Q4</v>
          </cell>
        </row>
        <row r="253">
          <cell r="A253">
            <v>2010</v>
          </cell>
          <cell r="B253" t="str">
            <v>Q3</v>
          </cell>
        </row>
        <row r="254">
          <cell r="A254">
            <v>2010</v>
          </cell>
          <cell r="B254" t="str">
            <v>Q2</v>
          </cell>
        </row>
        <row r="255">
          <cell r="A255">
            <v>2010</v>
          </cell>
          <cell r="B255" t="str">
            <v>Q1</v>
          </cell>
        </row>
        <row r="256">
          <cell r="A256">
            <v>2009</v>
          </cell>
          <cell r="B256" t="str">
            <v>Q4</v>
          </cell>
        </row>
        <row r="257">
          <cell r="A257">
            <v>2009</v>
          </cell>
          <cell r="B257" t="str">
            <v>Q3</v>
          </cell>
        </row>
        <row r="258">
          <cell r="A258">
            <v>2009</v>
          </cell>
          <cell r="B258" t="str">
            <v>Q2</v>
          </cell>
        </row>
        <row r="259">
          <cell r="A259">
            <v>2009</v>
          </cell>
          <cell r="B259" t="str">
            <v>Q1</v>
          </cell>
        </row>
        <row r="260">
          <cell r="A260">
            <v>2008</v>
          </cell>
          <cell r="B260" t="str">
            <v>Q4</v>
          </cell>
        </row>
        <row r="261">
          <cell r="A261">
            <v>2008</v>
          </cell>
          <cell r="B261" t="str">
            <v>Q3</v>
          </cell>
        </row>
        <row r="262">
          <cell r="A262">
            <v>2008</v>
          </cell>
          <cell r="B262" t="str">
            <v>Q2</v>
          </cell>
        </row>
        <row r="263">
          <cell r="A263">
            <v>2008</v>
          </cell>
          <cell r="B263" t="str">
            <v>Q1</v>
          </cell>
        </row>
        <row r="264">
          <cell r="A264">
            <v>2007</v>
          </cell>
          <cell r="B264" t="str">
            <v>Q4</v>
          </cell>
        </row>
        <row r="265">
          <cell r="A265">
            <v>2007</v>
          </cell>
          <cell r="B265" t="str">
            <v>Q3</v>
          </cell>
        </row>
        <row r="266">
          <cell r="A266">
            <v>2007</v>
          </cell>
          <cell r="B266" t="str">
            <v>Q2</v>
          </cell>
        </row>
        <row r="267">
          <cell r="A267">
            <v>2007</v>
          </cell>
          <cell r="B267" t="str">
            <v>Q1</v>
          </cell>
        </row>
        <row r="268">
          <cell r="A268">
            <v>2006</v>
          </cell>
          <cell r="B268" t="str">
            <v>Q4</v>
          </cell>
        </row>
        <row r="269">
          <cell r="A269">
            <v>2006</v>
          </cell>
          <cell r="B269" t="str">
            <v>Q3</v>
          </cell>
        </row>
        <row r="270">
          <cell r="A270">
            <v>2006</v>
          </cell>
          <cell r="B270" t="str">
            <v>Q2</v>
          </cell>
        </row>
        <row r="271">
          <cell r="A271">
            <v>2006</v>
          </cell>
          <cell r="B271" t="str">
            <v>Q1</v>
          </cell>
        </row>
        <row r="272">
          <cell r="A272">
            <v>2019</v>
          </cell>
          <cell r="B272" t="str">
            <v>Q2</v>
          </cell>
          <cell r="D272">
            <v>252364.04337064401</v>
          </cell>
          <cell r="E272">
            <v>497882.40569595399</v>
          </cell>
          <cell r="F272">
            <v>207356.41445800001</v>
          </cell>
        </row>
        <row r="273">
          <cell r="A273">
            <v>2019</v>
          </cell>
          <cell r="B273" t="str">
            <v>Q2</v>
          </cell>
          <cell r="D273">
            <v>23978.945</v>
          </cell>
          <cell r="E273">
            <v>34536.639999999999</v>
          </cell>
          <cell r="F273">
            <v>8066.8</v>
          </cell>
        </row>
        <row r="274">
          <cell r="A274">
            <v>2019</v>
          </cell>
          <cell r="B274" t="str">
            <v>Q2</v>
          </cell>
          <cell r="D274">
            <v>6413.1048069965073</v>
          </cell>
          <cell r="E274">
            <v>9614.8429922132746</v>
          </cell>
          <cell r="F274">
            <v>4172.0522007902173</v>
          </cell>
        </row>
        <row r="275">
          <cell r="A275">
            <v>2019</v>
          </cell>
          <cell r="B275" t="str">
            <v>Q2</v>
          </cell>
          <cell r="D275">
            <v>437.03582371432799</v>
          </cell>
          <cell r="E275">
            <v>591.79865541767288</v>
          </cell>
          <cell r="F275">
            <v>302.8810208679991</v>
          </cell>
        </row>
        <row r="276">
          <cell r="A276">
            <v>2019</v>
          </cell>
          <cell r="B276" t="str">
            <v>Q2</v>
          </cell>
          <cell r="D276">
            <v>195.69441999999992</v>
          </cell>
          <cell r="E276">
            <v>316.21699000000024</v>
          </cell>
          <cell r="F276">
            <v>102.0753999999999</v>
          </cell>
        </row>
        <row r="277">
          <cell r="A277">
            <v>2019</v>
          </cell>
          <cell r="B277" t="str">
            <v>Q1</v>
          </cell>
          <cell r="D277">
            <v>19728.195</v>
          </cell>
          <cell r="E277">
            <v>21135.895</v>
          </cell>
          <cell r="F277">
            <v>4977.6000000000004</v>
          </cell>
        </row>
        <row r="278">
          <cell r="A278">
            <v>2019</v>
          </cell>
          <cell r="B278" t="str">
            <v>Q1</v>
          </cell>
          <cell r="D278">
            <v>6234.1945960582534</v>
          </cell>
          <cell r="E278">
            <v>9562.6673327153567</v>
          </cell>
          <cell r="F278">
            <v>3989.1380712263881</v>
          </cell>
        </row>
        <row r="279">
          <cell r="A279">
            <v>2019</v>
          </cell>
          <cell r="B279" t="str">
            <v>Q1</v>
          </cell>
          <cell r="D279">
            <v>749.76232010576916</v>
          </cell>
          <cell r="E279">
            <v>1042.7512463500123</v>
          </cell>
          <cell r="F279">
            <v>525.50613354421841</v>
          </cell>
        </row>
        <row r="280">
          <cell r="A280">
            <v>2019</v>
          </cell>
          <cell r="B280" t="str">
            <v>Q1</v>
          </cell>
          <cell r="D280">
            <v>199.096</v>
          </cell>
          <cell r="E280">
            <v>318.67500000000001</v>
          </cell>
          <cell r="F280">
            <v>105.94499999999999</v>
          </cell>
        </row>
        <row r="281">
          <cell r="A281">
            <v>2019</v>
          </cell>
          <cell r="B281" t="str">
            <v>Q1</v>
          </cell>
          <cell r="D281">
            <v>255082.24400000001</v>
          </cell>
          <cell r="E281">
            <v>505563.842</v>
          </cell>
          <cell r="F281">
            <v>208722.274</v>
          </cell>
        </row>
        <row r="282">
          <cell r="A282">
            <v>2020</v>
          </cell>
          <cell r="B282" t="str">
            <v>Q1</v>
          </cell>
          <cell r="D282">
            <v>276248.58526591567</v>
          </cell>
          <cell r="E282">
            <v>543499.9345231707</v>
          </cell>
          <cell r="F282">
            <v>219109.21121091358</v>
          </cell>
        </row>
        <row r="283">
          <cell r="A283">
            <v>2020</v>
          </cell>
          <cell r="B283" t="str">
            <v>Q1</v>
          </cell>
          <cell r="D283">
            <v>20373.285</v>
          </cell>
          <cell r="E283">
            <v>8342.9</v>
          </cell>
          <cell r="F283">
            <v>2952.82</v>
          </cell>
        </row>
        <row r="284">
          <cell r="A284">
            <v>2020</v>
          </cell>
          <cell r="B284" t="str">
            <v>Q1</v>
          </cell>
          <cell r="D284">
            <v>5763.5331600053996</v>
          </cell>
          <cell r="E284">
            <v>8447.070252488289</v>
          </cell>
          <cell r="F284">
            <v>3717.3965875063127</v>
          </cell>
        </row>
        <row r="285">
          <cell r="A285">
            <v>2020</v>
          </cell>
          <cell r="B285" t="str">
            <v>Q1</v>
          </cell>
          <cell r="D285">
            <v>389.49707302220645</v>
          </cell>
          <cell r="E285">
            <v>548.11866781279571</v>
          </cell>
          <cell r="F285">
            <v>280.50941916499789</v>
          </cell>
        </row>
        <row r="286">
          <cell r="A286">
            <v>2020</v>
          </cell>
          <cell r="B286" t="str">
            <v>Q1</v>
          </cell>
          <cell r="D286">
            <v>217.37799999999999</v>
          </cell>
          <cell r="E286">
            <v>342.46300000000002</v>
          </cell>
          <cell r="F286">
            <v>104.979</v>
          </cell>
        </row>
        <row r="287">
          <cell r="A287">
            <v>2020</v>
          </cell>
          <cell r="B287" t="str">
            <v>Q2</v>
          </cell>
          <cell r="D287">
            <v>235461.34485716451</v>
          </cell>
          <cell r="E287">
            <v>466642.26969874679</v>
          </cell>
          <cell r="F287">
            <v>185822.92167646269</v>
          </cell>
        </row>
        <row r="288">
          <cell r="A288">
            <v>2020</v>
          </cell>
          <cell r="B288" t="str">
            <v>Q2</v>
          </cell>
          <cell r="D288">
            <v>16662.439999999999</v>
          </cell>
          <cell r="E288">
            <v>9587.5149999999994</v>
          </cell>
          <cell r="F288">
            <v>2641.3449999999998</v>
          </cell>
        </row>
        <row r="289">
          <cell r="A289">
            <v>2020</v>
          </cell>
          <cell r="B289" t="str">
            <v>Q2</v>
          </cell>
          <cell r="D289">
            <v>6079.7730000000001</v>
          </cell>
          <cell r="E289">
            <v>8807.8960000000006</v>
          </cell>
          <cell r="F289">
            <v>3876.3310000000001</v>
          </cell>
        </row>
        <row r="290">
          <cell r="A290">
            <v>2020</v>
          </cell>
          <cell r="B290" t="str">
            <v>Q2</v>
          </cell>
          <cell r="D290">
            <v>398.13</v>
          </cell>
          <cell r="E290">
            <v>666.255</v>
          </cell>
          <cell r="F290">
            <v>281.79399999999998</v>
          </cell>
        </row>
        <row r="291">
          <cell r="A291">
            <v>2020</v>
          </cell>
          <cell r="B291" t="str">
            <v>Q2</v>
          </cell>
          <cell r="D291">
            <v>136.255</v>
          </cell>
          <cell r="E291">
            <v>232.33099999999999</v>
          </cell>
          <cell r="F291">
            <v>63.128</v>
          </cell>
        </row>
        <row r="292">
          <cell r="A292">
            <v>2020</v>
          </cell>
          <cell r="B292" t="str">
            <v>Q3</v>
          </cell>
          <cell r="D292">
            <v>267239.39632381813</v>
          </cell>
          <cell r="E292">
            <v>541833.36957995384</v>
          </cell>
          <cell r="F292">
            <v>211186.42109622803</v>
          </cell>
        </row>
        <row r="293">
          <cell r="A293">
            <v>2020</v>
          </cell>
          <cell r="B293" t="str">
            <v>Q3</v>
          </cell>
          <cell r="D293">
            <v>19996.53</v>
          </cell>
          <cell r="E293">
            <v>15870.31</v>
          </cell>
          <cell r="F293">
            <v>2481.5349999999999</v>
          </cell>
        </row>
        <row r="294">
          <cell r="A294">
            <v>2020</v>
          </cell>
          <cell r="B294" t="str">
            <v>Q3</v>
          </cell>
          <cell r="D294">
            <v>7175.9984035423058</v>
          </cell>
          <cell r="E294">
            <v>11359.065787833471</v>
          </cell>
          <cell r="F294">
            <v>4924.9358086242246</v>
          </cell>
        </row>
        <row r="295">
          <cell r="A295">
            <v>2020</v>
          </cell>
          <cell r="B295" t="str">
            <v>Q3</v>
          </cell>
          <cell r="D295">
            <v>647.3011942691279</v>
          </cell>
          <cell r="E295">
            <v>1028.4437348612485</v>
          </cell>
          <cell r="F295">
            <v>465.09865981584562</v>
          </cell>
        </row>
        <row r="296">
          <cell r="A296">
            <v>2020</v>
          </cell>
          <cell r="B296" t="str">
            <v>Q3</v>
          </cell>
          <cell r="D296">
            <v>165.31800000000001</v>
          </cell>
          <cell r="E296">
            <v>276.71600000000001</v>
          </cell>
          <cell r="F296">
            <v>77.33</v>
          </cell>
        </row>
        <row r="297">
          <cell r="A297">
            <v>2020</v>
          </cell>
          <cell r="B297" t="str">
            <v>Q4</v>
          </cell>
          <cell r="D297">
            <v>282391.93803327013</v>
          </cell>
          <cell r="E297">
            <v>561314.09390645858</v>
          </cell>
          <cell r="F297">
            <v>215303.56206027139</v>
          </cell>
        </row>
        <row r="298">
          <cell r="A298">
            <v>2020</v>
          </cell>
          <cell r="B298" t="str">
            <v>Q4</v>
          </cell>
          <cell r="D298">
            <v>19354.865000000002</v>
          </cell>
          <cell r="E298">
            <v>10912.934999999999</v>
          </cell>
          <cell r="F298">
            <v>2821.355</v>
          </cell>
        </row>
        <row r="299">
          <cell r="A299">
            <v>2020</v>
          </cell>
          <cell r="B299" t="str">
            <v>Q4</v>
          </cell>
          <cell r="D299">
            <v>6628.8409903542988</v>
          </cell>
          <cell r="E299">
            <v>10154.097961669049</v>
          </cell>
          <cell r="F299">
            <v>4444.0610479766528</v>
          </cell>
        </row>
        <row r="300">
          <cell r="A300">
            <v>2020</v>
          </cell>
          <cell r="B300" t="str">
            <v>Q4</v>
          </cell>
          <cell r="D300">
            <v>588.97502168087533</v>
          </cell>
          <cell r="E300">
            <v>940.15893698516322</v>
          </cell>
          <cell r="F300">
            <v>435.54690133396127</v>
          </cell>
        </row>
        <row r="301">
          <cell r="A301">
            <v>2020</v>
          </cell>
          <cell r="B301" t="str">
            <v>Q4</v>
          </cell>
          <cell r="D301">
            <v>180.012</v>
          </cell>
          <cell r="E301">
            <v>279.60300000000001</v>
          </cell>
          <cell r="F301">
            <v>93.94</v>
          </cell>
        </row>
        <row r="302">
          <cell r="A302">
            <v>2021</v>
          </cell>
          <cell r="B302" t="str">
            <v>Q1</v>
          </cell>
          <cell r="D302">
            <v>286574.62199999997</v>
          </cell>
          <cell r="E302">
            <v>569318.78300000005</v>
          </cell>
          <cell r="F302">
            <v>219634.43599999999</v>
          </cell>
        </row>
        <row r="303">
          <cell r="A303">
            <v>2021</v>
          </cell>
          <cell r="B303" t="str">
            <v>Q1</v>
          </cell>
          <cell r="D303">
            <v>21120.45</v>
          </cell>
          <cell r="E303">
            <v>33753.47</v>
          </cell>
          <cell r="F303">
            <v>3623.83</v>
          </cell>
        </row>
        <row r="304">
          <cell r="A304">
            <v>2021</v>
          </cell>
          <cell r="B304" t="str">
            <v>Q1</v>
          </cell>
          <cell r="D304">
            <v>6812.1065529668449</v>
          </cell>
          <cell r="E304">
            <v>10746.609337303891</v>
          </cell>
          <cell r="F304">
            <v>4429.284109729263</v>
          </cell>
        </row>
        <row r="305">
          <cell r="A305">
            <v>2021</v>
          </cell>
          <cell r="B305" t="str">
            <v>Q1</v>
          </cell>
          <cell r="D305">
            <v>631.1124420382057</v>
          </cell>
          <cell r="E305">
            <v>1007.0899133860241</v>
          </cell>
          <cell r="F305">
            <v>473.23404457577016</v>
          </cell>
        </row>
        <row r="306">
          <cell r="A306">
            <v>2021</v>
          </cell>
          <cell r="B306" t="str">
            <v>Q1</v>
          </cell>
          <cell r="D306">
            <v>146.066</v>
          </cell>
          <cell r="E306">
            <v>236.82499999999999</v>
          </cell>
          <cell r="F306">
            <v>75.864000000000004</v>
          </cell>
        </row>
        <row r="307">
          <cell r="A307">
            <v>2021</v>
          </cell>
          <cell r="B307" t="str">
            <v>Q2</v>
          </cell>
          <cell r="D307">
            <v>286575.375</v>
          </cell>
          <cell r="E307">
            <v>579222.35100000002</v>
          </cell>
          <cell r="F307">
            <v>224956.649</v>
          </cell>
        </row>
        <row r="308">
          <cell r="A308">
            <v>2021</v>
          </cell>
          <cell r="B308" t="str">
            <v>Q2</v>
          </cell>
          <cell r="D308">
            <v>22370.32</v>
          </cell>
          <cell r="E308">
            <v>34467.040000000001</v>
          </cell>
          <cell r="F308">
            <v>5294.38</v>
          </cell>
        </row>
        <row r="309">
          <cell r="A309">
            <v>2021</v>
          </cell>
          <cell r="B309" t="str">
            <v>Q2</v>
          </cell>
          <cell r="D309">
            <v>6939.6289999999999</v>
          </cell>
          <cell r="E309">
            <v>10649.608</v>
          </cell>
          <cell r="F309">
            <v>4529.7629999999999</v>
          </cell>
        </row>
        <row r="310">
          <cell r="A310">
            <v>2021</v>
          </cell>
          <cell r="B310" t="str">
            <v>Q2</v>
          </cell>
          <cell r="D310">
            <v>575.59500000000003</v>
          </cell>
          <cell r="E310">
            <v>977.41700000000003</v>
          </cell>
          <cell r="F310">
            <v>443.30700000000002</v>
          </cell>
        </row>
        <row r="311">
          <cell r="A311">
            <v>2021</v>
          </cell>
          <cell r="B311" t="str">
            <v>Q2</v>
          </cell>
          <cell r="D311">
            <v>151.82</v>
          </cell>
          <cell r="E311">
            <v>225.57300000000001</v>
          </cell>
          <cell r="F311">
            <v>82.872</v>
          </cell>
        </row>
      </sheetData>
      <sheetData sheetId="23" refreshError="1"/>
      <sheetData sheetId="24" refreshError="1"/>
      <sheetData sheetId="25" refreshError="1"/>
      <sheetData sheetId="26" refreshError="1"/>
      <sheetData sheetId="27" refreshError="1"/>
      <sheetData sheetId="28" refreshError="1"/>
      <sheetData sheetId="29" refreshError="1">
        <row r="1">
          <cell r="A1" t="str">
            <v>Years</v>
          </cell>
          <cell r="B1" t="str">
            <v>Quarters</v>
          </cell>
          <cell r="E1" t="str">
            <v>Operator</v>
          </cell>
          <cell r="H1" t="str">
            <v>DomesticSales(Kwh)</v>
          </cell>
          <cell r="I1" t="str">
            <v>Commercial Sales(Kwh)</v>
          </cell>
          <cell r="J1" t="str">
            <v>Medium Industry Sales(Kwh)</v>
          </cell>
          <cell r="K1" t="str">
            <v>Large Industry Sales(Kwh)</v>
          </cell>
          <cell r="O1" t="str">
            <v>Total_sales_KWh</v>
          </cell>
          <cell r="AB1" t="str">
            <v>Total_Generated</v>
          </cell>
          <cell r="BK1" t="str">
            <v>Domestic Customers</v>
          </cell>
          <cell r="BL1" t="str">
            <v>Commercial Customers</v>
          </cell>
          <cell r="BM1" t="str">
            <v>Medium IndustrialCustomers</v>
          </cell>
          <cell r="BN1" t="str">
            <v>Large IndustryCustomers</v>
          </cell>
          <cell r="BO1" t="str">
            <v>Street LightCustomers</v>
          </cell>
          <cell r="BQ1" t="str">
            <v>Customer Total</v>
          </cell>
        </row>
        <row r="2">
          <cell r="A2">
            <v>2019</v>
          </cell>
          <cell r="B2" t="str">
            <v>Q4</v>
          </cell>
          <cell r="E2" t="str">
            <v>KIS</v>
          </cell>
          <cell r="H2">
            <v>336212.07</v>
          </cell>
          <cell r="I2">
            <v>176128.13</v>
          </cell>
          <cell r="O2">
            <v>512340.2</v>
          </cell>
          <cell r="AB2">
            <v>608430.95929999999</v>
          </cell>
          <cell r="BK2">
            <v>3397</v>
          </cell>
          <cell r="BL2">
            <v>49</v>
          </cell>
          <cell r="BQ2">
            <v>3446</v>
          </cell>
        </row>
        <row r="3">
          <cell r="A3">
            <v>2018</v>
          </cell>
          <cell r="B3" t="str">
            <v>Q4</v>
          </cell>
          <cell r="E3" t="str">
            <v>WENRECO</v>
          </cell>
          <cell r="H3">
            <v>864059.51562873577</v>
          </cell>
          <cell r="I3">
            <v>2375588.4783813432</v>
          </cell>
          <cell r="J3">
            <v>360294.60598992131</v>
          </cell>
          <cell r="O3">
            <v>3599942.6</v>
          </cell>
          <cell r="AB3">
            <v>4416323</v>
          </cell>
          <cell r="BK3">
            <v>9813</v>
          </cell>
          <cell r="BL3">
            <v>6911</v>
          </cell>
          <cell r="BM3">
            <v>13</v>
          </cell>
          <cell r="BQ3">
            <v>16737</v>
          </cell>
        </row>
        <row r="4">
          <cell r="A4">
            <v>2018</v>
          </cell>
          <cell r="B4" t="str">
            <v>Q3</v>
          </cell>
          <cell r="E4" t="str">
            <v>WENRECO</v>
          </cell>
          <cell r="H4">
            <v>766243.94667437708</v>
          </cell>
          <cell r="I4">
            <v>2106660.7779032039</v>
          </cell>
          <cell r="J4">
            <v>319507.57542241877</v>
          </cell>
          <cell r="O4">
            <v>3192412.3</v>
          </cell>
          <cell r="AB4">
            <v>3979235</v>
          </cell>
          <cell r="BK4">
            <v>9813</v>
          </cell>
          <cell r="BL4">
            <v>6911</v>
          </cell>
          <cell r="BM4">
            <v>13</v>
          </cell>
          <cell r="BQ4">
            <v>16737</v>
          </cell>
        </row>
        <row r="5">
          <cell r="A5">
            <v>2018</v>
          </cell>
          <cell r="B5" t="str">
            <v>Q2</v>
          </cell>
          <cell r="E5" t="str">
            <v>WENRECO</v>
          </cell>
          <cell r="H5">
            <v>775545.50365505321</v>
          </cell>
          <cell r="I5">
            <v>2132233.8677131385</v>
          </cell>
          <cell r="J5">
            <v>323386.1286318085</v>
          </cell>
          <cell r="O5">
            <v>3231165.5</v>
          </cell>
          <cell r="AB5">
            <v>4042557</v>
          </cell>
          <cell r="BK5">
            <v>9345</v>
          </cell>
          <cell r="BL5">
            <v>6581</v>
          </cell>
          <cell r="BM5">
            <v>13</v>
          </cell>
          <cell r="BQ5">
            <v>15939</v>
          </cell>
        </row>
        <row r="6">
          <cell r="A6">
            <v>2018</v>
          </cell>
          <cell r="B6" t="str">
            <v>Q1</v>
          </cell>
          <cell r="E6" t="str">
            <v>WENRECO</v>
          </cell>
          <cell r="H6">
            <v>778070.8778634331</v>
          </cell>
          <cell r="I6">
            <v>2139176.9656878919</v>
          </cell>
          <cell r="J6">
            <v>324439.15644867503</v>
          </cell>
          <cell r="O6">
            <v>3241687</v>
          </cell>
          <cell r="AB6">
            <v>4144457</v>
          </cell>
          <cell r="BK6">
            <v>8900</v>
          </cell>
          <cell r="BL6">
            <v>6268</v>
          </cell>
          <cell r="BM6">
            <v>12</v>
          </cell>
          <cell r="BQ6">
            <v>15180</v>
          </cell>
        </row>
        <row r="7">
          <cell r="A7">
            <v>2017</v>
          </cell>
          <cell r="B7" t="str">
            <v>Q4</v>
          </cell>
          <cell r="E7" t="str">
            <v>WENRECO</v>
          </cell>
          <cell r="H7">
            <v>791238</v>
          </cell>
          <cell r="I7">
            <v>2240747</v>
          </cell>
          <cell r="J7">
            <v>759734</v>
          </cell>
          <cell r="O7">
            <v>3791719</v>
          </cell>
          <cell r="AB7">
            <v>4731794</v>
          </cell>
          <cell r="BK7">
            <v>8477</v>
          </cell>
          <cell r="BL7">
            <v>5970</v>
          </cell>
          <cell r="BM7">
            <v>12</v>
          </cell>
          <cell r="BQ7">
            <v>14459</v>
          </cell>
        </row>
        <row r="8">
          <cell r="A8">
            <v>2018</v>
          </cell>
          <cell r="B8" t="str">
            <v>Q4</v>
          </cell>
          <cell r="E8" t="str">
            <v>Kisiizi</v>
          </cell>
          <cell r="H8">
            <v>1100.0889</v>
          </cell>
          <cell r="I8">
            <v>94555.374599999981</v>
          </cell>
          <cell r="O8">
            <v>95655.463499999983</v>
          </cell>
          <cell r="AB8">
            <v>131934.96349999998</v>
          </cell>
        </row>
        <row r="9">
          <cell r="A9">
            <v>2018</v>
          </cell>
          <cell r="B9" t="str">
            <v>Q3</v>
          </cell>
          <cell r="E9" t="str">
            <v>Kisiizi</v>
          </cell>
          <cell r="H9">
            <v>891.32359999999994</v>
          </cell>
          <cell r="I9">
            <v>84677.052599999995</v>
          </cell>
          <cell r="O9">
            <v>85568.376199999999</v>
          </cell>
          <cell r="AB9">
            <v>123215.9762</v>
          </cell>
        </row>
        <row r="10">
          <cell r="A10">
            <v>2018</v>
          </cell>
          <cell r="B10" t="str">
            <v>Q2</v>
          </cell>
          <cell r="E10" t="str">
            <v>Kisiizi</v>
          </cell>
          <cell r="H10">
            <v>37502.517</v>
          </cell>
          <cell r="I10">
            <v>39954.31069999998</v>
          </cell>
          <cell r="O10">
            <v>77456.82769999998</v>
          </cell>
          <cell r="AB10">
            <v>111096.92769999997</v>
          </cell>
        </row>
        <row r="11">
          <cell r="A11">
            <v>2018</v>
          </cell>
          <cell r="B11" t="str">
            <v>Q1</v>
          </cell>
          <cell r="E11" t="str">
            <v>Kisiizi</v>
          </cell>
          <cell r="H11">
            <v>48735.563737999997</v>
          </cell>
          <cell r="I11">
            <v>50504.329113000014</v>
          </cell>
          <cell r="O11">
            <v>99239.892851000011</v>
          </cell>
          <cell r="AB11">
            <v>140439.99285100002</v>
          </cell>
        </row>
        <row r="12">
          <cell r="A12">
            <v>2017</v>
          </cell>
          <cell r="B12" t="str">
            <v>Q4</v>
          </cell>
          <cell r="E12" t="str">
            <v>Kisiizi</v>
          </cell>
          <cell r="H12">
            <v>182372.31</v>
          </cell>
          <cell r="O12">
            <v>182372.31</v>
          </cell>
          <cell r="AB12">
            <v>378000</v>
          </cell>
          <cell r="BK12">
            <v>717</v>
          </cell>
          <cell r="BQ12">
            <v>717</v>
          </cell>
        </row>
        <row r="13">
          <cell r="A13">
            <v>2017</v>
          </cell>
          <cell r="B13" t="str">
            <v>Q4</v>
          </cell>
          <cell r="E13" t="str">
            <v>Hydromax</v>
          </cell>
          <cell r="H13">
            <v>4890.7000000000007</v>
          </cell>
          <cell r="I13">
            <v>36946.299999999988</v>
          </cell>
          <cell r="O13">
            <v>41836.999999999985</v>
          </cell>
          <cell r="AB13">
            <v>41836.999999999985</v>
          </cell>
          <cell r="BK13">
            <v>65</v>
          </cell>
          <cell r="BL13">
            <v>131</v>
          </cell>
          <cell r="BM13">
            <v>10</v>
          </cell>
          <cell r="BQ13">
            <v>206</v>
          </cell>
        </row>
        <row r="14">
          <cell r="A14">
            <v>2017</v>
          </cell>
          <cell r="B14" t="str">
            <v>Q3</v>
          </cell>
          <cell r="E14" t="str">
            <v>WENRECO</v>
          </cell>
          <cell r="H14">
            <v>700870</v>
          </cell>
          <cell r="I14">
            <v>1978306</v>
          </cell>
          <cell r="J14">
            <v>483788</v>
          </cell>
          <cell r="O14">
            <v>3162964</v>
          </cell>
          <cell r="AB14">
            <v>4009962</v>
          </cell>
          <cell r="BK14">
            <v>8067</v>
          </cell>
          <cell r="BL14">
            <v>5828</v>
          </cell>
          <cell r="BM14">
            <v>12</v>
          </cell>
          <cell r="BQ14">
            <v>13907</v>
          </cell>
        </row>
        <row r="15">
          <cell r="A15">
            <v>2017</v>
          </cell>
          <cell r="B15" t="str">
            <v>Q3</v>
          </cell>
          <cell r="E15" t="str">
            <v>Kisiizi</v>
          </cell>
          <cell r="H15">
            <v>137719.95000000001</v>
          </cell>
          <cell r="O15">
            <v>137719.95000000001</v>
          </cell>
          <cell r="AB15">
            <v>267000</v>
          </cell>
          <cell r="BK15">
            <v>717</v>
          </cell>
          <cell r="BQ15">
            <v>717</v>
          </cell>
        </row>
        <row r="16">
          <cell r="A16">
            <v>2017</v>
          </cell>
          <cell r="B16" t="str">
            <v>Q4</v>
          </cell>
          <cell r="E16" t="str">
            <v>KIS</v>
          </cell>
          <cell r="H16">
            <v>207126.20000000013</v>
          </cell>
          <cell r="I16">
            <v>63235.700000000012</v>
          </cell>
          <cell r="O16">
            <v>270361.90000000014</v>
          </cell>
          <cell r="AB16">
            <v>440017.01250000001</v>
          </cell>
          <cell r="BK16">
            <v>2534</v>
          </cell>
          <cell r="BL16">
            <v>30</v>
          </cell>
          <cell r="BQ16">
            <v>2564</v>
          </cell>
        </row>
        <row r="17">
          <cell r="A17">
            <v>2017</v>
          </cell>
          <cell r="B17" t="str">
            <v>Q3</v>
          </cell>
          <cell r="E17" t="str">
            <v>KIS</v>
          </cell>
          <cell r="H17">
            <v>184891.94320967747</v>
          </cell>
          <cell r="I17">
            <v>41736.167000000001</v>
          </cell>
          <cell r="O17">
            <v>226628.11020967748</v>
          </cell>
          <cell r="AB17">
            <v>498763.49630000006</v>
          </cell>
          <cell r="BK17">
            <v>2520</v>
          </cell>
          <cell r="BL17">
            <v>26</v>
          </cell>
          <cell r="BQ17">
            <v>2546</v>
          </cell>
        </row>
        <row r="18">
          <cell r="A18">
            <v>2017</v>
          </cell>
          <cell r="B18" t="str">
            <v>Q3</v>
          </cell>
          <cell r="E18" t="str">
            <v>Hydromax</v>
          </cell>
          <cell r="H18">
            <v>4079.699999999998</v>
          </cell>
          <cell r="I18">
            <v>41709.199999999983</v>
          </cell>
          <cell r="O18">
            <v>45788.89999999998</v>
          </cell>
          <cell r="AB18">
            <v>45788.89999999998</v>
          </cell>
          <cell r="BK18">
            <v>65</v>
          </cell>
          <cell r="BL18">
            <v>131</v>
          </cell>
          <cell r="BM18">
            <v>10</v>
          </cell>
          <cell r="BQ18">
            <v>206</v>
          </cell>
        </row>
        <row r="19">
          <cell r="A19">
            <v>2017</v>
          </cell>
          <cell r="B19" t="str">
            <v>Q2</v>
          </cell>
          <cell r="E19" t="str">
            <v>WENRECO</v>
          </cell>
          <cell r="H19">
            <v>623420</v>
          </cell>
          <cell r="I19">
            <v>1713990</v>
          </cell>
          <cell r="J19">
            <v>259953</v>
          </cell>
          <cell r="K19">
            <v>0</v>
          </cell>
          <cell r="O19">
            <v>2597363</v>
          </cell>
          <cell r="AB19">
            <v>3081395</v>
          </cell>
          <cell r="BK19">
            <v>7181</v>
          </cell>
          <cell r="BL19">
            <v>5530</v>
          </cell>
          <cell r="BM19">
            <v>12</v>
          </cell>
          <cell r="BQ19">
            <v>12723</v>
          </cell>
        </row>
        <row r="20">
          <cell r="A20">
            <v>2017</v>
          </cell>
          <cell r="B20" t="str">
            <v>Q2</v>
          </cell>
          <cell r="E20" t="str">
            <v>Pamoja</v>
          </cell>
          <cell r="H20">
            <v>1448</v>
          </cell>
          <cell r="O20">
            <v>1448</v>
          </cell>
          <cell r="AB20">
            <v>2336</v>
          </cell>
          <cell r="BK20">
            <v>150</v>
          </cell>
          <cell r="BQ20">
            <v>150</v>
          </cell>
        </row>
        <row r="21">
          <cell r="A21">
            <v>2017</v>
          </cell>
          <cell r="B21" t="str">
            <v>Q2</v>
          </cell>
          <cell r="E21" t="str">
            <v>Kisiizi</v>
          </cell>
          <cell r="H21">
            <v>247427</v>
          </cell>
          <cell r="O21">
            <v>247427</v>
          </cell>
          <cell r="AB21">
            <v>245000</v>
          </cell>
          <cell r="BK21">
            <v>717</v>
          </cell>
          <cell r="BQ21">
            <v>717</v>
          </cell>
        </row>
        <row r="22">
          <cell r="A22">
            <v>2017</v>
          </cell>
          <cell r="B22" t="str">
            <v>Q2</v>
          </cell>
          <cell r="E22" t="str">
            <v>KIS</v>
          </cell>
          <cell r="H22">
            <v>166821.63999999996</v>
          </cell>
          <cell r="I22">
            <v>51898</v>
          </cell>
          <cell r="J22">
            <v>0</v>
          </cell>
          <cell r="K22">
            <v>0</v>
          </cell>
          <cell r="O22">
            <v>218719.63999999996</v>
          </cell>
          <cell r="AB22">
            <v>405616.28980000003</v>
          </cell>
          <cell r="BK22">
            <v>2483</v>
          </cell>
          <cell r="BL22">
            <v>22</v>
          </cell>
          <cell r="BM22">
            <v>0</v>
          </cell>
          <cell r="BN22">
            <v>0</v>
          </cell>
          <cell r="BO22">
            <v>0</v>
          </cell>
          <cell r="BQ22">
            <v>2505</v>
          </cell>
        </row>
        <row r="23">
          <cell r="A23">
            <v>2017</v>
          </cell>
          <cell r="B23" t="str">
            <v>Q2</v>
          </cell>
          <cell r="E23" t="str">
            <v>Hydromax</v>
          </cell>
          <cell r="H23">
            <v>3625.3000000000015</v>
          </cell>
          <cell r="I23">
            <v>40180.900000000009</v>
          </cell>
          <cell r="O23">
            <v>43806.200000000012</v>
          </cell>
          <cell r="AB23">
            <v>43806.200000000012</v>
          </cell>
          <cell r="BK23">
            <v>65</v>
          </cell>
          <cell r="BL23">
            <v>131</v>
          </cell>
          <cell r="BM23">
            <v>10</v>
          </cell>
          <cell r="BQ23">
            <v>206</v>
          </cell>
        </row>
        <row r="24">
          <cell r="A24">
            <v>2017</v>
          </cell>
          <cell r="B24" t="str">
            <v>Q1</v>
          </cell>
          <cell r="E24" t="str">
            <v>WENRECO</v>
          </cell>
          <cell r="H24">
            <v>558709</v>
          </cell>
          <cell r="I24">
            <v>1487218</v>
          </cell>
          <cell r="J24">
            <v>344109</v>
          </cell>
          <cell r="O24">
            <v>2390036</v>
          </cell>
          <cell r="AB24">
            <v>3090000</v>
          </cell>
          <cell r="BK24">
            <v>7181</v>
          </cell>
          <cell r="BL24">
            <v>5530</v>
          </cell>
          <cell r="BM24">
            <v>0</v>
          </cell>
          <cell r="BN24">
            <v>0</v>
          </cell>
          <cell r="BO24">
            <v>0</v>
          </cell>
          <cell r="BQ24">
            <v>12723</v>
          </cell>
        </row>
        <row r="25">
          <cell r="A25">
            <v>2017</v>
          </cell>
          <cell r="B25" t="str">
            <v>Q1</v>
          </cell>
          <cell r="E25" t="str">
            <v>Pamoja</v>
          </cell>
          <cell r="H25">
            <v>2136</v>
          </cell>
          <cell r="O25">
            <v>2136</v>
          </cell>
          <cell r="AB25">
            <v>3528</v>
          </cell>
          <cell r="BK25">
            <v>150</v>
          </cell>
          <cell r="BQ25">
            <v>150</v>
          </cell>
        </row>
        <row r="26">
          <cell r="A26">
            <v>2017</v>
          </cell>
          <cell r="B26" t="str">
            <v>Q1</v>
          </cell>
          <cell r="E26" t="str">
            <v>Kisiizi</v>
          </cell>
          <cell r="H26">
            <v>322046</v>
          </cell>
          <cell r="O26">
            <v>322046</v>
          </cell>
          <cell r="AB26">
            <v>331000</v>
          </cell>
          <cell r="BK26">
            <v>717</v>
          </cell>
          <cell r="BQ26">
            <v>717</v>
          </cell>
        </row>
        <row r="27">
          <cell r="A27">
            <v>2017</v>
          </cell>
          <cell r="B27" t="str">
            <v>Q1</v>
          </cell>
          <cell r="E27" t="str">
            <v>KIS</v>
          </cell>
          <cell r="H27">
            <v>171984.52000000005</v>
          </cell>
          <cell r="I27">
            <v>63878</v>
          </cell>
          <cell r="J27">
            <v>0</v>
          </cell>
          <cell r="K27">
            <v>0</v>
          </cell>
          <cell r="O27">
            <v>235862.52000000005</v>
          </cell>
          <cell r="AB27">
            <v>522075.26079999999</v>
          </cell>
          <cell r="BK27">
            <v>2471</v>
          </cell>
          <cell r="BL27">
            <v>19</v>
          </cell>
          <cell r="BM27">
            <v>0</v>
          </cell>
          <cell r="BN27">
            <v>0</v>
          </cell>
          <cell r="BO27">
            <v>0</v>
          </cell>
          <cell r="BQ27">
            <v>2490</v>
          </cell>
        </row>
        <row r="28">
          <cell r="A28">
            <v>2017</v>
          </cell>
          <cell r="B28" t="str">
            <v>Q1</v>
          </cell>
          <cell r="E28" t="str">
            <v>Hydromax</v>
          </cell>
          <cell r="H28">
            <v>3091.2999999999997</v>
          </cell>
          <cell r="I28">
            <v>39472.300000000003</v>
          </cell>
          <cell r="O28">
            <v>42563.600000000006</v>
          </cell>
          <cell r="AB28">
            <v>42563.600000000006</v>
          </cell>
          <cell r="BK28">
            <v>65</v>
          </cell>
          <cell r="BL28">
            <v>131</v>
          </cell>
          <cell r="BQ28">
            <v>206</v>
          </cell>
        </row>
        <row r="29">
          <cell r="A29">
            <v>2017</v>
          </cell>
          <cell r="B29" t="str">
            <v>Q4</v>
          </cell>
          <cell r="E29" t="str">
            <v>Absolute</v>
          </cell>
          <cell r="H29">
            <v>11760</v>
          </cell>
          <cell r="O29">
            <v>11760</v>
          </cell>
          <cell r="AB29">
            <v>23520</v>
          </cell>
          <cell r="BK29">
            <v>517</v>
          </cell>
          <cell r="BQ29">
            <v>517</v>
          </cell>
        </row>
        <row r="30">
          <cell r="A30">
            <v>2017</v>
          </cell>
          <cell r="B30" t="str">
            <v>Q3</v>
          </cell>
          <cell r="E30" t="str">
            <v>Absolute</v>
          </cell>
          <cell r="H30">
            <v>12351</v>
          </cell>
          <cell r="O30">
            <v>12351</v>
          </cell>
          <cell r="AB30">
            <v>24702</v>
          </cell>
          <cell r="BQ30">
            <v>0</v>
          </cell>
        </row>
        <row r="31">
          <cell r="A31">
            <v>2016</v>
          </cell>
          <cell r="B31" t="str">
            <v>Q4</v>
          </cell>
          <cell r="E31" t="str">
            <v>WENRECO</v>
          </cell>
          <cell r="H31">
            <v>688040</v>
          </cell>
          <cell r="I31">
            <v>2139608</v>
          </cell>
          <cell r="J31">
            <v>411150</v>
          </cell>
          <cell r="K31">
            <v>0</v>
          </cell>
          <cell r="O31">
            <v>3238798</v>
          </cell>
          <cell r="AB31">
            <v>4050000</v>
          </cell>
          <cell r="BK31">
            <v>6037</v>
          </cell>
          <cell r="BL31">
            <v>5043</v>
          </cell>
          <cell r="BM31">
            <v>21</v>
          </cell>
          <cell r="BN31">
            <v>0</v>
          </cell>
          <cell r="BO31">
            <v>0</v>
          </cell>
          <cell r="BQ31">
            <v>11101</v>
          </cell>
        </row>
        <row r="32">
          <cell r="A32">
            <v>2016</v>
          </cell>
          <cell r="B32" t="str">
            <v>Q4</v>
          </cell>
          <cell r="E32" t="str">
            <v>Kisiizi</v>
          </cell>
          <cell r="H32">
            <v>377459</v>
          </cell>
          <cell r="O32">
            <v>377459</v>
          </cell>
          <cell r="AB32">
            <v>395000</v>
          </cell>
          <cell r="BK32">
            <v>662</v>
          </cell>
          <cell r="BQ32">
            <v>662</v>
          </cell>
        </row>
        <row r="33">
          <cell r="A33">
            <v>2016</v>
          </cell>
          <cell r="B33" t="str">
            <v>Q4</v>
          </cell>
          <cell r="E33" t="str">
            <v>KIS</v>
          </cell>
          <cell r="H33">
            <v>157067.200000001</v>
          </cell>
          <cell r="I33">
            <v>57354</v>
          </cell>
          <cell r="J33">
            <v>0</v>
          </cell>
          <cell r="K33">
            <v>0</v>
          </cell>
          <cell r="O33">
            <v>214421.200000001</v>
          </cell>
          <cell r="AB33">
            <v>387116</v>
          </cell>
          <cell r="BK33">
            <v>2428</v>
          </cell>
          <cell r="BL33">
            <v>19</v>
          </cell>
          <cell r="BM33">
            <v>0</v>
          </cell>
          <cell r="BN33">
            <v>0</v>
          </cell>
          <cell r="BO33">
            <v>0</v>
          </cell>
          <cell r="BQ33">
            <v>2447</v>
          </cell>
        </row>
        <row r="34">
          <cell r="A34">
            <v>2016</v>
          </cell>
          <cell r="B34" t="str">
            <v>Q4</v>
          </cell>
          <cell r="E34" t="str">
            <v>Hydromax</v>
          </cell>
          <cell r="H34">
            <v>2352.1</v>
          </cell>
          <cell r="I34">
            <v>40781.299999999988</v>
          </cell>
          <cell r="O34">
            <v>43133.399999999987</v>
          </cell>
          <cell r="AB34">
            <v>43133.399999999987</v>
          </cell>
          <cell r="BK34">
            <v>65</v>
          </cell>
          <cell r="BL34">
            <v>131</v>
          </cell>
          <cell r="BQ34">
            <v>206</v>
          </cell>
        </row>
        <row r="35">
          <cell r="A35">
            <v>2016</v>
          </cell>
          <cell r="B35" t="str">
            <v>Q3</v>
          </cell>
          <cell r="E35" t="str">
            <v>WENRECO</v>
          </cell>
          <cell r="H35">
            <v>626637</v>
          </cell>
          <cell r="I35">
            <v>1818850</v>
          </cell>
          <cell r="J35">
            <v>473010</v>
          </cell>
          <cell r="K35">
            <v>0</v>
          </cell>
          <cell r="O35">
            <v>2918497</v>
          </cell>
          <cell r="AB35">
            <v>3785728</v>
          </cell>
          <cell r="BK35">
            <v>5545</v>
          </cell>
          <cell r="BL35">
            <v>4460</v>
          </cell>
          <cell r="BM35">
            <v>13</v>
          </cell>
          <cell r="BN35">
            <v>0</v>
          </cell>
          <cell r="BO35">
            <v>0</v>
          </cell>
          <cell r="BQ35">
            <v>10018</v>
          </cell>
        </row>
        <row r="36">
          <cell r="A36">
            <v>2016</v>
          </cell>
          <cell r="B36" t="str">
            <v>Q3</v>
          </cell>
          <cell r="E36" t="str">
            <v>Kisiizi</v>
          </cell>
          <cell r="H36">
            <v>347714</v>
          </cell>
          <cell r="O36">
            <v>347714</v>
          </cell>
          <cell r="AB36">
            <v>374900</v>
          </cell>
          <cell r="BK36">
            <v>662</v>
          </cell>
          <cell r="BQ36">
            <v>662</v>
          </cell>
        </row>
        <row r="37">
          <cell r="A37">
            <v>2016</v>
          </cell>
          <cell r="B37" t="str">
            <v>Q3</v>
          </cell>
          <cell r="E37" t="str">
            <v>KIS</v>
          </cell>
          <cell r="H37">
            <v>208253.799999999</v>
          </cell>
          <cell r="I37">
            <v>68723</v>
          </cell>
          <cell r="J37">
            <v>0</v>
          </cell>
          <cell r="K37">
            <v>0</v>
          </cell>
          <cell r="O37">
            <v>276976.799999999</v>
          </cell>
          <cell r="AB37">
            <v>405666</v>
          </cell>
          <cell r="BK37">
            <v>2378</v>
          </cell>
          <cell r="BL37">
            <v>16</v>
          </cell>
          <cell r="BM37">
            <v>0</v>
          </cell>
          <cell r="BN37">
            <v>0</v>
          </cell>
          <cell r="BO37">
            <v>0</v>
          </cell>
          <cell r="BQ37">
            <v>2394</v>
          </cell>
        </row>
        <row r="38">
          <cell r="A38">
            <v>2016</v>
          </cell>
          <cell r="B38" t="str">
            <v>Q3</v>
          </cell>
          <cell r="E38" t="str">
            <v>Hydromax</v>
          </cell>
          <cell r="H38">
            <v>1122.7</v>
          </cell>
          <cell r="I38">
            <v>30970.9</v>
          </cell>
          <cell r="O38">
            <v>32093.600000000002</v>
          </cell>
          <cell r="AB38">
            <v>32093.600000000002</v>
          </cell>
          <cell r="BK38">
            <v>65</v>
          </cell>
          <cell r="BL38">
            <v>131</v>
          </cell>
          <cell r="BQ38">
            <v>206</v>
          </cell>
        </row>
        <row r="39">
          <cell r="A39">
            <v>2016</v>
          </cell>
          <cell r="B39" t="str">
            <v>Q2</v>
          </cell>
          <cell r="E39" t="str">
            <v>WENRECO</v>
          </cell>
          <cell r="H39">
            <v>550927</v>
          </cell>
          <cell r="I39">
            <v>1705427</v>
          </cell>
          <cell r="J39">
            <v>141004</v>
          </cell>
          <cell r="K39">
            <v>0</v>
          </cell>
          <cell r="O39">
            <v>2397358</v>
          </cell>
          <cell r="AB39">
            <v>3090000</v>
          </cell>
          <cell r="BK39">
            <v>5382</v>
          </cell>
          <cell r="BL39">
            <v>4049</v>
          </cell>
          <cell r="BM39">
            <v>11</v>
          </cell>
          <cell r="BN39">
            <v>0</v>
          </cell>
          <cell r="BO39">
            <v>0</v>
          </cell>
          <cell r="BQ39">
            <v>9442</v>
          </cell>
        </row>
        <row r="40">
          <cell r="A40">
            <v>2016</v>
          </cell>
          <cell r="B40" t="str">
            <v>Q2</v>
          </cell>
          <cell r="E40" t="str">
            <v>Pamoja</v>
          </cell>
          <cell r="H40">
            <v>2382</v>
          </cell>
          <cell r="O40">
            <v>2382</v>
          </cell>
          <cell r="AB40">
            <v>3871</v>
          </cell>
          <cell r="BK40">
            <v>150</v>
          </cell>
          <cell r="BQ40">
            <v>150</v>
          </cell>
        </row>
        <row r="41">
          <cell r="A41">
            <v>2016</v>
          </cell>
          <cell r="B41" t="str">
            <v>Q2</v>
          </cell>
          <cell r="E41" t="str">
            <v>Kisiizi</v>
          </cell>
          <cell r="H41">
            <v>372809</v>
          </cell>
          <cell r="O41">
            <v>372809</v>
          </cell>
          <cell r="AB41">
            <v>395600</v>
          </cell>
          <cell r="BK41">
            <v>548</v>
          </cell>
          <cell r="BQ41">
            <v>548</v>
          </cell>
        </row>
        <row r="42">
          <cell r="A42">
            <v>2016</v>
          </cell>
          <cell r="B42" t="str">
            <v>Q2</v>
          </cell>
          <cell r="E42" t="str">
            <v>KIS</v>
          </cell>
          <cell r="H42">
            <v>218890.299999999</v>
          </cell>
          <cell r="I42">
            <v>93907</v>
          </cell>
          <cell r="J42">
            <v>0</v>
          </cell>
          <cell r="K42">
            <v>0</v>
          </cell>
          <cell r="O42">
            <v>312797.299999999</v>
          </cell>
          <cell r="AB42">
            <v>401636</v>
          </cell>
          <cell r="BK42">
            <v>2235</v>
          </cell>
          <cell r="BL42">
            <v>18</v>
          </cell>
          <cell r="BM42">
            <v>0</v>
          </cell>
          <cell r="BN42">
            <v>0</v>
          </cell>
          <cell r="BO42">
            <v>0</v>
          </cell>
          <cell r="BQ42">
            <v>2253</v>
          </cell>
        </row>
        <row r="43">
          <cell r="A43">
            <v>2016</v>
          </cell>
          <cell r="B43" t="str">
            <v>Q2</v>
          </cell>
          <cell r="E43" t="str">
            <v>Hydromax</v>
          </cell>
          <cell r="O43">
            <v>0</v>
          </cell>
          <cell r="AB43">
            <v>0</v>
          </cell>
          <cell r="BK43">
            <v>65</v>
          </cell>
          <cell r="BL43">
            <v>131</v>
          </cell>
          <cell r="BQ43">
            <v>206</v>
          </cell>
        </row>
        <row r="44">
          <cell r="A44">
            <v>2016</v>
          </cell>
          <cell r="B44" t="str">
            <v>Q1</v>
          </cell>
          <cell r="E44" t="str">
            <v>WENRECO</v>
          </cell>
          <cell r="H44">
            <v>506789</v>
          </cell>
          <cell r="I44">
            <v>1827340</v>
          </cell>
          <cell r="J44">
            <v>445570</v>
          </cell>
          <cell r="K44">
            <v>0</v>
          </cell>
          <cell r="O44">
            <v>2779699</v>
          </cell>
          <cell r="AB44">
            <v>3785753</v>
          </cell>
          <cell r="BK44">
            <v>5225</v>
          </cell>
          <cell r="BL44">
            <v>4248</v>
          </cell>
          <cell r="BM44">
            <v>10</v>
          </cell>
          <cell r="BN44">
            <v>0</v>
          </cell>
          <cell r="BO44">
            <v>0</v>
          </cell>
          <cell r="BQ44">
            <v>9483</v>
          </cell>
        </row>
        <row r="45">
          <cell r="A45">
            <v>2016</v>
          </cell>
          <cell r="B45" t="str">
            <v>Q1</v>
          </cell>
          <cell r="E45" t="str">
            <v>Pamoja</v>
          </cell>
          <cell r="H45">
            <v>2225</v>
          </cell>
          <cell r="O45">
            <v>2225</v>
          </cell>
          <cell r="AB45">
            <v>3882</v>
          </cell>
          <cell r="BK45">
            <v>150</v>
          </cell>
          <cell r="BQ45">
            <v>150</v>
          </cell>
        </row>
        <row r="46">
          <cell r="A46">
            <v>2016</v>
          </cell>
          <cell r="B46" t="str">
            <v>Q1</v>
          </cell>
          <cell r="E46" t="str">
            <v>Kisiizi</v>
          </cell>
          <cell r="H46">
            <v>378216.3</v>
          </cell>
          <cell r="O46">
            <v>378216.3</v>
          </cell>
          <cell r="AB46">
            <v>389600</v>
          </cell>
          <cell r="BK46">
            <v>548</v>
          </cell>
          <cell r="BQ46">
            <v>548</v>
          </cell>
        </row>
        <row r="47">
          <cell r="A47">
            <v>2016</v>
          </cell>
          <cell r="B47" t="str">
            <v>Q1</v>
          </cell>
          <cell r="E47" t="str">
            <v>KIS</v>
          </cell>
          <cell r="H47">
            <v>188966</v>
          </cell>
          <cell r="I47">
            <v>106585</v>
          </cell>
          <cell r="J47">
            <v>0</v>
          </cell>
          <cell r="K47">
            <v>0</v>
          </cell>
          <cell r="O47">
            <v>295551</v>
          </cell>
          <cell r="AB47">
            <v>391034</v>
          </cell>
          <cell r="BK47">
            <v>2077</v>
          </cell>
          <cell r="BL47">
            <v>18</v>
          </cell>
          <cell r="BM47">
            <v>0</v>
          </cell>
          <cell r="BN47">
            <v>0</v>
          </cell>
          <cell r="BO47">
            <v>0</v>
          </cell>
          <cell r="BQ47">
            <v>2095</v>
          </cell>
        </row>
        <row r="48">
          <cell r="A48">
            <v>2015</v>
          </cell>
          <cell r="B48" t="str">
            <v>Q4</v>
          </cell>
          <cell r="E48" t="str">
            <v>WENRECO</v>
          </cell>
          <cell r="H48">
            <v>181730</v>
          </cell>
          <cell r="I48">
            <v>1563255</v>
          </cell>
          <cell r="J48">
            <v>134803</v>
          </cell>
          <cell r="K48">
            <v>0</v>
          </cell>
          <cell r="O48">
            <v>1879788</v>
          </cell>
          <cell r="AB48">
            <v>2975343</v>
          </cell>
          <cell r="BK48">
            <v>4653</v>
          </cell>
          <cell r="BL48">
            <v>3539</v>
          </cell>
          <cell r="BM48">
            <v>7</v>
          </cell>
          <cell r="BN48">
            <v>0</v>
          </cell>
          <cell r="BO48">
            <v>0</v>
          </cell>
          <cell r="BQ48">
            <v>8199</v>
          </cell>
        </row>
        <row r="49">
          <cell r="A49">
            <v>2015</v>
          </cell>
          <cell r="B49" t="str">
            <v>Q4</v>
          </cell>
          <cell r="E49" t="str">
            <v>Pamoja</v>
          </cell>
          <cell r="H49">
            <v>4260</v>
          </cell>
          <cell r="O49">
            <v>4260</v>
          </cell>
          <cell r="AB49">
            <v>7358</v>
          </cell>
          <cell r="BK49">
            <v>150</v>
          </cell>
          <cell r="BQ49">
            <v>150</v>
          </cell>
        </row>
        <row r="50">
          <cell r="A50">
            <v>2015</v>
          </cell>
          <cell r="B50" t="str">
            <v>Q4</v>
          </cell>
          <cell r="E50" t="str">
            <v>Kisiizi</v>
          </cell>
          <cell r="H50">
            <v>354985.10000000003</v>
          </cell>
          <cell r="O50">
            <v>354985.10000000003</v>
          </cell>
          <cell r="AB50">
            <v>388900</v>
          </cell>
          <cell r="BK50">
            <v>548</v>
          </cell>
          <cell r="BQ50">
            <v>548</v>
          </cell>
        </row>
        <row r="51">
          <cell r="A51">
            <v>2015</v>
          </cell>
          <cell r="B51" t="str">
            <v>Q4</v>
          </cell>
          <cell r="E51" t="str">
            <v>KIS</v>
          </cell>
          <cell r="H51">
            <v>188965</v>
          </cell>
          <cell r="I51">
            <v>106585</v>
          </cell>
          <cell r="J51">
            <v>0</v>
          </cell>
          <cell r="K51">
            <v>0</v>
          </cell>
          <cell r="O51">
            <v>295550</v>
          </cell>
          <cell r="AB51">
            <v>487021</v>
          </cell>
          <cell r="BK51">
            <v>1935</v>
          </cell>
          <cell r="BL51">
            <v>17</v>
          </cell>
          <cell r="BM51">
            <v>0</v>
          </cell>
          <cell r="BN51">
            <v>0</v>
          </cell>
          <cell r="BO51">
            <v>0</v>
          </cell>
          <cell r="BQ51">
            <v>1952</v>
          </cell>
        </row>
        <row r="52">
          <cell r="A52">
            <v>2015</v>
          </cell>
          <cell r="B52" t="str">
            <v>Q3</v>
          </cell>
          <cell r="E52" t="str">
            <v>WENRECO</v>
          </cell>
          <cell r="H52">
            <v>584735</v>
          </cell>
          <cell r="I52">
            <v>1512822</v>
          </cell>
          <cell r="J52">
            <v>196711</v>
          </cell>
          <cell r="K52">
            <v>0</v>
          </cell>
          <cell r="O52">
            <v>2294268</v>
          </cell>
          <cell r="AB52">
            <v>2935561</v>
          </cell>
          <cell r="BK52">
            <v>4241</v>
          </cell>
          <cell r="BL52">
            <v>3089</v>
          </cell>
          <cell r="BM52">
            <v>7</v>
          </cell>
          <cell r="BN52">
            <v>0</v>
          </cell>
          <cell r="BO52">
            <v>0</v>
          </cell>
          <cell r="BQ52">
            <v>7337</v>
          </cell>
        </row>
        <row r="53">
          <cell r="A53">
            <v>2015</v>
          </cell>
          <cell r="B53" t="str">
            <v>Q3</v>
          </cell>
          <cell r="E53" t="str">
            <v>Pamoja</v>
          </cell>
          <cell r="H53">
            <v>1093</v>
          </cell>
          <cell r="O53">
            <v>3267</v>
          </cell>
          <cell r="AB53">
            <v>5434</v>
          </cell>
          <cell r="BQ53">
            <v>0</v>
          </cell>
        </row>
        <row r="54">
          <cell r="A54">
            <v>2015</v>
          </cell>
          <cell r="B54" t="str">
            <v>Q3</v>
          </cell>
          <cell r="E54" t="str">
            <v>Kisiizi</v>
          </cell>
          <cell r="H54">
            <v>349948.19999999995</v>
          </cell>
          <cell r="O54">
            <v>349948.19999999995</v>
          </cell>
          <cell r="AB54">
            <v>379800</v>
          </cell>
          <cell r="BK54">
            <v>548</v>
          </cell>
          <cell r="BQ54">
            <v>548</v>
          </cell>
        </row>
        <row r="55">
          <cell r="A55">
            <v>2015</v>
          </cell>
          <cell r="B55" t="str">
            <v>Q3</v>
          </cell>
          <cell r="E55" t="str">
            <v>KIS</v>
          </cell>
          <cell r="H55">
            <v>174976.1</v>
          </cell>
          <cell r="I55">
            <v>127202</v>
          </cell>
          <cell r="J55">
            <v>0</v>
          </cell>
          <cell r="K55">
            <v>0</v>
          </cell>
          <cell r="O55">
            <v>302178.09999999998</v>
          </cell>
          <cell r="AB55">
            <v>278149</v>
          </cell>
          <cell r="BK55">
            <v>1563</v>
          </cell>
          <cell r="BL55">
            <v>8</v>
          </cell>
          <cell r="BM55">
            <v>0</v>
          </cell>
          <cell r="BN55">
            <v>0</v>
          </cell>
          <cell r="BO55">
            <v>0</v>
          </cell>
          <cell r="BQ55">
            <v>1571</v>
          </cell>
        </row>
        <row r="56">
          <cell r="A56">
            <v>2015</v>
          </cell>
          <cell r="B56" t="str">
            <v>Q2</v>
          </cell>
          <cell r="E56" t="str">
            <v>WENRECO</v>
          </cell>
          <cell r="H56">
            <v>519793.5</v>
          </cell>
          <cell r="I56">
            <v>1486699.6</v>
          </cell>
          <cell r="J56">
            <v>258342</v>
          </cell>
          <cell r="K56">
            <v>0</v>
          </cell>
          <cell r="O56">
            <v>2264835.1</v>
          </cell>
          <cell r="AB56">
            <v>2800627</v>
          </cell>
          <cell r="BK56">
            <v>4118</v>
          </cell>
          <cell r="BL56">
            <v>3018</v>
          </cell>
          <cell r="BM56">
            <v>7</v>
          </cell>
          <cell r="BN56">
            <v>0</v>
          </cell>
          <cell r="BO56">
            <v>0</v>
          </cell>
          <cell r="BQ56">
            <v>7143</v>
          </cell>
        </row>
        <row r="57">
          <cell r="A57">
            <v>2015</v>
          </cell>
          <cell r="B57" t="str">
            <v>Q2</v>
          </cell>
          <cell r="E57" t="str">
            <v>KIS</v>
          </cell>
          <cell r="H57">
            <v>104239.2</v>
          </cell>
          <cell r="I57">
            <v>13581</v>
          </cell>
          <cell r="J57">
            <v>0</v>
          </cell>
          <cell r="K57">
            <v>0</v>
          </cell>
          <cell r="O57">
            <v>117820.2</v>
          </cell>
          <cell r="AB57">
            <v>117820.2</v>
          </cell>
          <cell r="BK57">
            <v>1504</v>
          </cell>
          <cell r="BL57">
            <v>6</v>
          </cell>
          <cell r="BM57">
            <v>0</v>
          </cell>
          <cell r="BN57">
            <v>0</v>
          </cell>
          <cell r="BO57">
            <v>0</v>
          </cell>
          <cell r="BQ57">
            <v>1510</v>
          </cell>
        </row>
        <row r="58">
          <cell r="A58">
            <v>2015</v>
          </cell>
          <cell r="B58" t="str">
            <v>Q1</v>
          </cell>
          <cell r="E58" t="str">
            <v>WENRECO</v>
          </cell>
          <cell r="H58">
            <v>484495</v>
          </cell>
          <cell r="I58">
            <v>1449463.7</v>
          </cell>
          <cell r="J58">
            <v>203348</v>
          </cell>
          <cell r="K58">
            <v>0</v>
          </cell>
          <cell r="O58">
            <v>2137306.7000000002</v>
          </cell>
          <cell r="AB58">
            <v>2682939</v>
          </cell>
          <cell r="BK58">
            <v>3923</v>
          </cell>
          <cell r="BL58">
            <v>2904</v>
          </cell>
          <cell r="BM58">
            <v>6</v>
          </cell>
          <cell r="BN58">
            <v>0</v>
          </cell>
          <cell r="BO58">
            <v>0</v>
          </cell>
          <cell r="BQ58">
            <v>6833</v>
          </cell>
        </row>
        <row r="59">
          <cell r="A59">
            <v>2015</v>
          </cell>
          <cell r="B59" t="str">
            <v>Q1</v>
          </cell>
          <cell r="E59" t="str">
            <v>KIS</v>
          </cell>
          <cell r="H59">
            <v>0</v>
          </cell>
          <cell r="I59">
            <v>0</v>
          </cell>
          <cell r="J59">
            <v>0</v>
          </cell>
          <cell r="K59">
            <v>0</v>
          </cell>
          <cell r="O59">
            <v>0</v>
          </cell>
          <cell r="AB59">
            <v>0</v>
          </cell>
          <cell r="BK59">
            <v>0</v>
          </cell>
          <cell r="BL59">
            <v>0</v>
          </cell>
          <cell r="BM59">
            <v>0</v>
          </cell>
          <cell r="BN59">
            <v>0</v>
          </cell>
          <cell r="BO59">
            <v>0</v>
          </cell>
          <cell r="BQ59">
            <v>0</v>
          </cell>
        </row>
        <row r="60">
          <cell r="A60">
            <v>2014</v>
          </cell>
          <cell r="B60" t="str">
            <v>Q4</v>
          </cell>
          <cell r="E60" t="str">
            <v>WENRECO</v>
          </cell>
          <cell r="H60">
            <v>493738</v>
          </cell>
          <cell r="I60">
            <v>1415718</v>
          </cell>
          <cell r="J60">
            <v>203718</v>
          </cell>
          <cell r="K60">
            <v>0</v>
          </cell>
          <cell r="O60">
            <v>2113174</v>
          </cell>
          <cell r="AB60">
            <v>2715783</v>
          </cell>
          <cell r="BK60">
            <v>3540</v>
          </cell>
          <cell r="BL60">
            <v>2731</v>
          </cell>
          <cell r="BM60">
            <v>7</v>
          </cell>
          <cell r="BN60">
            <v>0</v>
          </cell>
          <cell r="BO60">
            <v>0</v>
          </cell>
          <cell r="BQ60">
            <v>6278</v>
          </cell>
        </row>
        <row r="61">
          <cell r="A61">
            <v>2014</v>
          </cell>
          <cell r="B61" t="str">
            <v>Q4</v>
          </cell>
          <cell r="E61" t="str">
            <v>KIS</v>
          </cell>
          <cell r="H61">
            <v>0</v>
          </cell>
          <cell r="I61">
            <v>0</v>
          </cell>
          <cell r="J61">
            <v>0</v>
          </cell>
          <cell r="K61">
            <v>0</v>
          </cell>
          <cell r="O61">
            <v>0</v>
          </cell>
          <cell r="AB61">
            <v>0</v>
          </cell>
          <cell r="BK61">
            <v>0</v>
          </cell>
          <cell r="BL61">
            <v>0</v>
          </cell>
          <cell r="BM61">
            <v>0</v>
          </cell>
          <cell r="BN61">
            <v>0</v>
          </cell>
          <cell r="BO61">
            <v>0</v>
          </cell>
          <cell r="BQ61">
            <v>0</v>
          </cell>
        </row>
        <row r="62">
          <cell r="A62">
            <v>2014</v>
          </cell>
          <cell r="B62" t="str">
            <v>Q3</v>
          </cell>
          <cell r="E62" t="str">
            <v>WENRECO</v>
          </cell>
          <cell r="H62">
            <v>537889</v>
          </cell>
          <cell r="I62">
            <v>1391747</v>
          </cell>
          <cell r="J62">
            <v>200291</v>
          </cell>
          <cell r="K62">
            <v>0</v>
          </cell>
          <cell r="O62">
            <v>2129927</v>
          </cell>
          <cell r="AB62">
            <v>2634856</v>
          </cell>
          <cell r="BK62">
            <v>3423</v>
          </cell>
          <cell r="BL62">
            <v>2775</v>
          </cell>
          <cell r="BM62">
            <v>7</v>
          </cell>
          <cell r="BN62">
            <v>0</v>
          </cell>
          <cell r="BO62">
            <v>0</v>
          </cell>
          <cell r="BQ62">
            <v>6205</v>
          </cell>
        </row>
        <row r="63">
          <cell r="A63">
            <v>2014</v>
          </cell>
          <cell r="B63" t="str">
            <v>Q3</v>
          </cell>
          <cell r="E63" t="str">
            <v>KIS</v>
          </cell>
          <cell r="H63">
            <v>0</v>
          </cell>
          <cell r="I63">
            <v>0</v>
          </cell>
          <cell r="J63">
            <v>0</v>
          </cell>
          <cell r="K63">
            <v>0</v>
          </cell>
          <cell r="O63">
            <v>0</v>
          </cell>
          <cell r="AB63">
            <v>0</v>
          </cell>
          <cell r="BK63">
            <v>0</v>
          </cell>
          <cell r="BL63">
            <v>0</v>
          </cell>
          <cell r="BM63">
            <v>0</v>
          </cell>
          <cell r="BN63">
            <v>0</v>
          </cell>
          <cell r="BO63">
            <v>0</v>
          </cell>
          <cell r="BQ63">
            <v>0</v>
          </cell>
        </row>
        <row r="64">
          <cell r="A64">
            <v>2014</v>
          </cell>
          <cell r="B64" t="str">
            <v>Q2</v>
          </cell>
          <cell r="E64" t="str">
            <v>WENRECO</v>
          </cell>
          <cell r="H64">
            <v>468010.34546500002</v>
          </cell>
          <cell r="I64">
            <v>1123224.8291160001</v>
          </cell>
          <cell r="J64">
            <v>280806.20727900002</v>
          </cell>
          <cell r="K64">
            <v>0</v>
          </cell>
          <cell r="O64">
            <v>1872041.3818600001</v>
          </cell>
          <cell r="AB64">
            <v>2680783</v>
          </cell>
          <cell r="BK64">
            <v>2949</v>
          </cell>
          <cell r="BL64">
            <v>2436</v>
          </cell>
          <cell r="BM64">
            <v>4</v>
          </cell>
          <cell r="BN64">
            <v>0</v>
          </cell>
          <cell r="BO64">
            <v>0</v>
          </cell>
          <cell r="BQ64">
            <v>5389</v>
          </cell>
        </row>
        <row r="65">
          <cell r="A65">
            <v>2014</v>
          </cell>
          <cell r="B65" t="str">
            <v>Q2</v>
          </cell>
          <cell r="E65" t="str">
            <v>KIS</v>
          </cell>
          <cell r="H65">
            <v>0</v>
          </cell>
          <cell r="I65">
            <v>0</v>
          </cell>
          <cell r="J65">
            <v>0</v>
          </cell>
          <cell r="K65">
            <v>0</v>
          </cell>
          <cell r="O65">
            <v>0</v>
          </cell>
          <cell r="AB65">
            <v>0</v>
          </cell>
          <cell r="BK65">
            <v>0</v>
          </cell>
          <cell r="BL65">
            <v>0</v>
          </cell>
          <cell r="BM65">
            <v>0</v>
          </cell>
          <cell r="BN65">
            <v>0</v>
          </cell>
          <cell r="BO65">
            <v>0</v>
          </cell>
          <cell r="BQ65">
            <v>0</v>
          </cell>
        </row>
        <row r="66">
          <cell r="A66">
            <v>2014</v>
          </cell>
          <cell r="B66" t="str">
            <v>Q1</v>
          </cell>
          <cell r="E66" t="str">
            <v>WENRECO</v>
          </cell>
          <cell r="H66">
            <v>214154.76475</v>
          </cell>
          <cell r="I66">
            <v>513971.43540000002</v>
          </cell>
          <cell r="J66">
            <v>128492.85885</v>
          </cell>
          <cell r="K66">
            <v>0</v>
          </cell>
          <cell r="O66">
            <v>856619.05900000001</v>
          </cell>
          <cell r="AB66">
            <v>2416459</v>
          </cell>
          <cell r="BK66" t="str">
            <v>-</v>
          </cell>
          <cell r="BL66" t="str">
            <v>-</v>
          </cell>
          <cell r="BM66" t="str">
            <v>-</v>
          </cell>
          <cell r="BN66">
            <v>0</v>
          </cell>
          <cell r="BO66">
            <v>0</v>
          </cell>
          <cell r="BQ66">
            <v>0</v>
          </cell>
        </row>
        <row r="67">
          <cell r="A67">
            <v>2014</v>
          </cell>
          <cell r="B67" t="str">
            <v>Q1</v>
          </cell>
          <cell r="E67" t="str">
            <v>KIS</v>
          </cell>
          <cell r="H67">
            <v>0</v>
          </cell>
          <cell r="I67">
            <v>0</v>
          </cell>
          <cell r="J67">
            <v>0</v>
          </cell>
          <cell r="K67">
            <v>0</v>
          </cell>
          <cell r="O67">
            <v>0</v>
          </cell>
          <cell r="AB67">
            <v>0</v>
          </cell>
          <cell r="BK67">
            <v>0</v>
          </cell>
          <cell r="BL67">
            <v>0</v>
          </cell>
          <cell r="BM67">
            <v>0</v>
          </cell>
          <cell r="BN67">
            <v>0</v>
          </cell>
          <cell r="BO67">
            <v>0</v>
          </cell>
          <cell r="BQ67">
            <v>0</v>
          </cell>
        </row>
        <row r="68">
          <cell r="A68">
            <v>2013</v>
          </cell>
          <cell r="B68" t="str">
            <v>Q4</v>
          </cell>
          <cell r="E68" t="str">
            <v>WENRECO</v>
          </cell>
          <cell r="H68">
            <v>427908</v>
          </cell>
          <cell r="I68">
            <v>1201888</v>
          </cell>
          <cell r="J68">
            <v>153471</v>
          </cell>
          <cell r="K68">
            <v>0</v>
          </cell>
          <cell r="O68">
            <v>1783267</v>
          </cell>
          <cell r="AB68">
            <v>2575167</v>
          </cell>
          <cell r="BK68">
            <v>2181</v>
          </cell>
          <cell r="BL68">
            <v>2125</v>
          </cell>
          <cell r="BN68">
            <v>0</v>
          </cell>
          <cell r="BO68">
            <v>0</v>
          </cell>
          <cell r="BQ68">
            <v>4313</v>
          </cell>
        </row>
        <row r="69">
          <cell r="A69">
            <v>2013</v>
          </cell>
          <cell r="B69" t="str">
            <v>Q4</v>
          </cell>
          <cell r="E69" t="str">
            <v>KIS</v>
          </cell>
          <cell r="H69">
            <v>0</v>
          </cell>
          <cell r="I69">
            <v>0</v>
          </cell>
          <cell r="J69">
            <v>0</v>
          </cell>
          <cell r="K69">
            <v>0</v>
          </cell>
          <cell r="O69">
            <v>0</v>
          </cell>
          <cell r="AB69">
            <v>0</v>
          </cell>
          <cell r="BK69">
            <v>0</v>
          </cell>
          <cell r="BL69">
            <v>0</v>
          </cell>
          <cell r="BM69">
            <v>0</v>
          </cell>
          <cell r="BN69">
            <v>0</v>
          </cell>
          <cell r="BO69">
            <v>0</v>
          </cell>
          <cell r="BQ69">
            <v>0</v>
          </cell>
        </row>
        <row r="70">
          <cell r="A70">
            <v>2013</v>
          </cell>
          <cell r="B70" t="str">
            <v>Q3</v>
          </cell>
          <cell r="E70" t="str">
            <v>WENRECO</v>
          </cell>
          <cell r="H70">
            <v>452807</v>
          </cell>
          <cell r="I70">
            <v>1217139</v>
          </cell>
          <cell r="J70">
            <v>110584</v>
          </cell>
          <cell r="K70">
            <v>0</v>
          </cell>
          <cell r="O70">
            <v>1780530</v>
          </cell>
          <cell r="AB70">
            <v>2528552</v>
          </cell>
          <cell r="BK70">
            <v>2110</v>
          </cell>
          <cell r="BL70">
            <v>2015</v>
          </cell>
          <cell r="BM70">
            <v>6</v>
          </cell>
          <cell r="BN70">
            <v>0</v>
          </cell>
          <cell r="BO70">
            <v>0</v>
          </cell>
          <cell r="BQ70">
            <v>4131</v>
          </cell>
        </row>
        <row r="71">
          <cell r="A71">
            <v>2013</v>
          </cell>
          <cell r="B71" t="str">
            <v>Q3</v>
          </cell>
          <cell r="E71" t="str">
            <v>KIS</v>
          </cell>
          <cell r="H71">
            <v>0</v>
          </cell>
          <cell r="I71">
            <v>0</v>
          </cell>
          <cell r="J71">
            <v>0</v>
          </cell>
          <cell r="K71">
            <v>0</v>
          </cell>
          <cell r="O71">
            <v>0</v>
          </cell>
          <cell r="AB71">
            <v>0</v>
          </cell>
          <cell r="BK71">
            <v>0</v>
          </cell>
          <cell r="BL71">
            <v>0</v>
          </cell>
          <cell r="BM71">
            <v>0</v>
          </cell>
          <cell r="BN71">
            <v>0</v>
          </cell>
          <cell r="BO71">
            <v>0</v>
          </cell>
          <cell r="BQ71">
            <v>0</v>
          </cell>
        </row>
        <row r="72">
          <cell r="A72">
            <v>2013</v>
          </cell>
          <cell r="B72" t="str">
            <v>Q2</v>
          </cell>
          <cell r="E72" t="str">
            <v>WENRECO</v>
          </cell>
          <cell r="H72">
            <v>431746</v>
          </cell>
          <cell r="I72">
            <v>1203003</v>
          </cell>
          <cell r="J72">
            <v>32777</v>
          </cell>
          <cell r="K72">
            <v>0</v>
          </cell>
          <cell r="O72">
            <v>1667526</v>
          </cell>
          <cell r="AB72">
            <v>2425842.9</v>
          </cell>
          <cell r="BK72">
            <v>1965</v>
          </cell>
          <cell r="BL72">
            <v>1866</v>
          </cell>
          <cell r="BM72">
            <v>6</v>
          </cell>
          <cell r="BN72">
            <v>0</v>
          </cell>
          <cell r="BO72">
            <v>0</v>
          </cell>
          <cell r="BQ72">
            <v>3837</v>
          </cell>
        </row>
        <row r="73">
          <cell r="A73">
            <v>2013</v>
          </cell>
          <cell r="B73" t="str">
            <v>Q2</v>
          </cell>
          <cell r="E73" t="str">
            <v>KIS</v>
          </cell>
          <cell r="H73">
            <v>0</v>
          </cell>
          <cell r="I73">
            <v>0</v>
          </cell>
          <cell r="J73">
            <v>0</v>
          </cell>
          <cell r="K73">
            <v>0</v>
          </cell>
          <cell r="O73">
            <v>0</v>
          </cell>
          <cell r="AB73">
            <v>0</v>
          </cell>
          <cell r="BK73">
            <v>0</v>
          </cell>
          <cell r="BL73">
            <v>0</v>
          </cell>
          <cell r="BM73">
            <v>0</v>
          </cell>
          <cell r="BN73">
            <v>0</v>
          </cell>
          <cell r="BO73">
            <v>0</v>
          </cell>
          <cell r="BQ73">
            <v>0</v>
          </cell>
        </row>
        <row r="74">
          <cell r="A74">
            <v>2013</v>
          </cell>
          <cell r="B74" t="str">
            <v>Q1</v>
          </cell>
          <cell r="E74" t="str">
            <v>WENRECO</v>
          </cell>
          <cell r="H74">
            <v>402129</v>
          </cell>
          <cell r="I74">
            <v>1110077</v>
          </cell>
          <cell r="J74">
            <v>6332</v>
          </cell>
          <cell r="K74">
            <v>0</v>
          </cell>
          <cell r="O74">
            <v>1518538</v>
          </cell>
          <cell r="AB74">
            <v>2324189.4000000004</v>
          </cell>
          <cell r="BK74">
            <v>1830</v>
          </cell>
          <cell r="BL74">
            <v>1810</v>
          </cell>
          <cell r="BM74">
            <v>2</v>
          </cell>
          <cell r="BN74">
            <v>0</v>
          </cell>
          <cell r="BO74">
            <v>0</v>
          </cell>
          <cell r="BQ74">
            <v>3642</v>
          </cell>
        </row>
        <row r="75">
          <cell r="A75">
            <v>2013</v>
          </cell>
          <cell r="B75" t="str">
            <v>Q1</v>
          </cell>
          <cell r="E75" t="str">
            <v>KIS</v>
          </cell>
          <cell r="H75">
            <v>0</v>
          </cell>
          <cell r="I75">
            <v>0</v>
          </cell>
          <cell r="J75">
            <v>0</v>
          </cell>
          <cell r="K75">
            <v>0</v>
          </cell>
          <cell r="O75">
            <v>0</v>
          </cell>
          <cell r="AB75">
            <v>0</v>
          </cell>
          <cell r="BK75">
            <v>0</v>
          </cell>
          <cell r="BL75">
            <v>0</v>
          </cell>
          <cell r="BM75">
            <v>0</v>
          </cell>
          <cell r="BN75">
            <v>0</v>
          </cell>
          <cell r="BO75">
            <v>0</v>
          </cell>
          <cell r="BQ75">
            <v>0</v>
          </cell>
        </row>
        <row r="76">
          <cell r="A76">
            <v>2012</v>
          </cell>
          <cell r="B76" t="str">
            <v>Q4</v>
          </cell>
          <cell r="E76" t="str">
            <v>WENRECO</v>
          </cell>
          <cell r="H76">
            <v>373793</v>
          </cell>
          <cell r="I76">
            <v>1068816</v>
          </cell>
          <cell r="J76">
            <v>21158</v>
          </cell>
          <cell r="K76">
            <v>0</v>
          </cell>
          <cell r="O76">
            <v>1463767</v>
          </cell>
          <cell r="AB76">
            <v>0</v>
          </cell>
          <cell r="BK76">
            <v>1659</v>
          </cell>
          <cell r="BL76">
            <v>1679</v>
          </cell>
          <cell r="BM76">
            <v>2</v>
          </cell>
          <cell r="BN76">
            <v>0</v>
          </cell>
          <cell r="BO76">
            <v>0</v>
          </cell>
          <cell r="BQ76">
            <v>3340</v>
          </cell>
        </row>
        <row r="77">
          <cell r="A77">
            <v>2012</v>
          </cell>
          <cell r="B77" t="str">
            <v>Q4</v>
          </cell>
          <cell r="E77" t="str">
            <v>KIS</v>
          </cell>
          <cell r="H77">
            <v>0</v>
          </cell>
          <cell r="I77">
            <v>0</v>
          </cell>
          <cell r="J77">
            <v>0</v>
          </cell>
          <cell r="K77">
            <v>0</v>
          </cell>
          <cell r="O77">
            <v>0</v>
          </cell>
          <cell r="AB77">
            <v>0</v>
          </cell>
          <cell r="BK77">
            <v>0</v>
          </cell>
          <cell r="BL77">
            <v>0</v>
          </cell>
          <cell r="BM77">
            <v>0</v>
          </cell>
          <cell r="BN77">
            <v>0</v>
          </cell>
          <cell r="BO77">
            <v>0</v>
          </cell>
          <cell r="BQ77">
            <v>0</v>
          </cell>
        </row>
        <row r="78">
          <cell r="A78">
            <v>2012</v>
          </cell>
          <cell r="B78" t="str">
            <v>Q3</v>
          </cell>
          <cell r="E78" t="str">
            <v>WENRECO</v>
          </cell>
          <cell r="H78">
            <v>183396</v>
          </cell>
          <cell r="I78">
            <v>535354</v>
          </cell>
          <cell r="J78">
            <v>5151</v>
          </cell>
          <cell r="K78">
            <v>0</v>
          </cell>
          <cell r="O78">
            <v>723901</v>
          </cell>
          <cell r="AB78">
            <v>0</v>
          </cell>
          <cell r="BK78">
            <v>1535</v>
          </cell>
          <cell r="BL78">
            <v>1591</v>
          </cell>
          <cell r="BM78">
            <v>2</v>
          </cell>
          <cell r="BN78">
            <v>0</v>
          </cell>
          <cell r="BO78">
            <v>0</v>
          </cell>
          <cell r="BQ78">
            <v>3128</v>
          </cell>
        </row>
        <row r="79">
          <cell r="A79">
            <v>2012</v>
          </cell>
          <cell r="B79" t="str">
            <v>Q3</v>
          </cell>
          <cell r="E79" t="str">
            <v>KIS</v>
          </cell>
          <cell r="H79">
            <v>0</v>
          </cell>
          <cell r="I79">
            <v>0</v>
          </cell>
          <cell r="J79">
            <v>0</v>
          </cell>
          <cell r="K79">
            <v>0</v>
          </cell>
          <cell r="O79">
            <v>0</v>
          </cell>
          <cell r="AB79">
            <v>0</v>
          </cell>
          <cell r="BK79">
            <v>0</v>
          </cell>
          <cell r="BL79">
            <v>0</v>
          </cell>
          <cell r="BM79">
            <v>0</v>
          </cell>
          <cell r="BN79">
            <v>0</v>
          </cell>
          <cell r="BO79">
            <v>0</v>
          </cell>
          <cell r="BQ79">
            <v>0</v>
          </cell>
        </row>
        <row r="80">
          <cell r="A80">
            <v>2012</v>
          </cell>
          <cell r="B80" t="str">
            <v>Q2</v>
          </cell>
          <cell r="E80" t="str">
            <v>WENRECO</v>
          </cell>
          <cell r="H80">
            <v>144969</v>
          </cell>
          <cell r="I80">
            <v>438343</v>
          </cell>
          <cell r="J80">
            <v>3660</v>
          </cell>
          <cell r="K80">
            <v>0</v>
          </cell>
          <cell r="O80">
            <v>586972</v>
          </cell>
          <cell r="AB80">
            <v>0</v>
          </cell>
          <cell r="BK80">
            <v>1548</v>
          </cell>
          <cell r="BL80">
            <v>1564</v>
          </cell>
          <cell r="BM80">
            <v>2</v>
          </cell>
          <cell r="BN80">
            <v>0</v>
          </cell>
          <cell r="BO80">
            <v>0</v>
          </cell>
          <cell r="BQ80">
            <v>3114</v>
          </cell>
        </row>
        <row r="81">
          <cell r="A81">
            <v>2012</v>
          </cell>
          <cell r="B81" t="str">
            <v>Q2</v>
          </cell>
          <cell r="E81" t="str">
            <v>KIS</v>
          </cell>
          <cell r="H81">
            <v>0</v>
          </cell>
          <cell r="I81">
            <v>0</v>
          </cell>
          <cell r="J81">
            <v>0</v>
          </cell>
          <cell r="K81">
            <v>0</v>
          </cell>
          <cell r="O81">
            <v>0</v>
          </cell>
          <cell r="AB81">
            <v>0</v>
          </cell>
          <cell r="BK81">
            <v>0</v>
          </cell>
          <cell r="BL81">
            <v>0</v>
          </cell>
          <cell r="BM81">
            <v>0</v>
          </cell>
          <cell r="BN81">
            <v>0</v>
          </cell>
          <cell r="BO81">
            <v>0</v>
          </cell>
          <cell r="BQ81">
            <v>0</v>
          </cell>
        </row>
        <row r="82">
          <cell r="A82">
            <v>2012</v>
          </cell>
          <cell r="B82" t="str">
            <v>Q1</v>
          </cell>
          <cell r="E82" t="str">
            <v>WENRECO</v>
          </cell>
          <cell r="H82">
            <v>119127</v>
          </cell>
          <cell r="I82">
            <v>366288</v>
          </cell>
          <cell r="J82">
            <v>2585</v>
          </cell>
          <cell r="K82">
            <v>0</v>
          </cell>
          <cell r="O82">
            <v>488000</v>
          </cell>
          <cell r="AB82">
            <v>0</v>
          </cell>
          <cell r="BK82">
            <v>1523</v>
          </cell>
          <cell r="BL82">
            <v>1518</v>
          </cell>
          <cell r="BM82">
            <v>2</v>
          </cell>
          <cell r="BN82">
            <v>0</v>
          </cell>
          <cell r="BO82">
            <v>0</v>
          </cell>
          <cell r="BQ82">
            <v>3043</v>
          </cell>
        </row>
        <row r="83">
          <cell r="A83">
            <v>2012</v>
          </cell>
          <cell r="B83" t="str">
            <v>Q1</v>
          </cell>
          <cell r="E83" t="str">
            <v>KIS</v>
          </cell>
          <cell r="H83">
            <v>0</v>
          </cell>
          <cell r="I83">
            <v>0</v>
          </cell>
          <cell r="J83">
            <v>0</v>
          </cell>
          <cell r="K83">
            <v>0</v>
          </cell>
          <cell r="O83">
            <v>0</v>
          </cell>
          <cell r="AB83">
            <v>0</v>
          </cell>
          <cell r="BK83">
            <v>0</v>
          </cell>
          <cell r="BL83">
            <v>0</v>
          </cell>
          <cell r="BM83">
            <v>0</v>
          </cell>
          <cell r="BN83">
            <v>0</v>
          </cell>
          <cell r="BO83">
            <v>0</v>
          </cell>
          <cell r="BQ83">
            <v>0</v>
          </cell>
        </row>
        <row r="84">
          <cell r="A84">
            <v>2011</v>
          </cell>
          <cell r="B84" t="str">
            <v>Q4</v>
          </cell>
          <cell r="E84" t="str">
            <v>WENRECO</v>
          </cell>
          <cell r="H84">
            <v>114665</v>
          </cell>
          <cell r="I84">
            <v>337695</v>
          </cell>
          <cell r="J84">
            <v>4842</v>
          </cell>
          <cell r="K84">
            <v>0</v>
          </cell>
          <cell r="O84">
            <v>457202</v>
          </cell>
          <cell r="AB84">
            <v>0</v>
          </cell>
          <cell r="BK84">
            <v>1547</v>
          </cell>
          <cell r="BL84">
            <v>1564</v>
          </cell>
          <cell r="BM84">
            <v>2</v>
          </cell>
          <cell r="BN84">
            <v>0</v>
          </cell>
          <cell r="BO84">
            <v>0</v>
          </cell>
          <cell r="BQ84">
            <v>3113</v>
          </cell>
        </row>
        <row r="85">
          <cell r="A85">
            <v>2011</v>
          </cell>
          <cell r="B85" t="str">
            <v>Q4</v>
          </cell>
          <cell r="E85" t="str">
            <v>KIS</v>
          </cell>
          <cell r="H85">
            <v>0</v>
          </cell>
          <cell r="I85">
            <v>0</v>
          </cell>
          <cell r="J85">
            <v>0</v>
          </cell>
          <cell r="K85">
            <v>0</v>
          </cell>
          <cell r="O85">
            <v>0</v>
          </cell>
          <cell r="AB85">
            <v>0</v>
          </cell>
          <cell r="BK85">
            <v>0</v>
          </cell>
          <cell r="BL85">
            <v>0</v>
          </cell>
          <cell r="BM85">
            <v>0</v>
          </cell>
          <cell r="BN85">
            <v>0</v>
          </cell>
          <cell r="BO85">
            <v>0</v>
          </cell>
          <cell r="BQ85">
            <v>0</v>
          </cell>
        </row>
        <row r="86">
          <cell r="A86">
            <v>2011</v>
          </cell>
          <cell r="B86" t="str">
            <v>Q3</v>
          </cell>
          <cell r="E86" t="str">
            <v>WENRECO</v>
          </cell>
          <cell r="H86">
            <v>277106</v>
          </cell>
          <cell r="I86">
            <v>672702</v>
          </cell>
          <cell r="J86">
            <v>6792</v>
          </cell>
          <cell r="K86">
            <v>0</v>
          </cell>
          <cell r="O86">
            <v>956600</v>
          </cell>
          <cell r="AB86">
            <v>0</v>
          </cell>
          <cell r="BK86">
            <v>1538</v>
          </cell>
          <cell r="BL86">
            <v>1595</v>
          </cell>
          <cell r="BM86">
            <v>2</v>
          </cell>
          <cell r="BN86">
            <v>0</v>
          </cell>
          <cell r="BO86">
            <v>0</v>
          </cell>
          <cell r="BQ86">
            <v>3135</v>
          </cell>
        </row>
        <row r="87">
          <cell r="A87">
            <v>2011</v>
          </cell>
          <cell r="B87" t="str">
            <v>Q3</v>
          </cell>
          <cell r="E87" t="str">
            <v>KIS</v>
          </cell>
          <cell r="H87">
            <v>0</v>
          </cell>
          <cell r="I87">
            <v>0</v>
          </cell>
          <cell r="J87">
            <v>0</v>
          </cell>
          <cell r="K87">
            <v>0</v>
          </cell>
          <cell r="O87">
            <v>0</v>
          </cell>
          <cell r="AB87">
            <v>0</v>
          </cell>
          <cell r="BK87">
            <v>0</v>
          </cell>
          <cell r="BL87">
            <v>0</v>
          </cell>
          <cell r="BM87">
            <v>0</v>
          </cell>
          <cell r="BN87">
            <v>0</v>
          </cell>
          <cell r="BO87">
            <v>0</v>
          </cell>
          <cell r="BQ87">
            <v>0</v>
          </cell>
        </row>
        <row r="88">
          <cell r="A88">
            <v>2011</v>
          </cell>
          <cell r="B88" t="str">
            <v>Q2</v>
          </cell>
          <cell r="E88" t="str">
            <v>WENRECO</v>
          </cell>
          <cell r="H88">
            <v>229400</v>
          </cell>
          <cell r="I88">
            <v>749022</v>
          </cell>
          <cell r="J88">
            <v>42242</v>
          </cell>
          <cell r="K88">
            <v>0</v>
          </cell>
          <cell r="O88">
            <v>1020664</v>
          </cell>
          <cell r="AB88">
            <v>0</v>
          </cell>
          <cell r="BK88">
            <v>1538</v>
          </cell>
          <cell r="BL88">
            <v>1595</v>
          </cell>
          <cell r="BM88">
            <v>2</v>
          </cell>
          <cell r="BN88">
            <v>0</v>
          </cell>
          <cell r="BO88">
            <v>0</v>
          </cell>
          <cell r="BQ88">
            <v>3135</v>
          </cell>
        </row>
        <row r="89">
          <cell r="A89">
            <v>2011</v>
          </cell>
          <cell r="B89" t="str">
            <v>Q2</v>
          </cell>
          <cell r="E89" t="str">
            <v>KIS</v>
          </cell>
          <cell r="H89">
            <v>0</v>
          </cell>
          <cell r="I89">
            <v>0</v>
          </cell>
          <cell r="J89">
            <v>0</v>
          </cell>
          <cell r="K89">
            <v>0</v>
          </cell>
          <cell r="O89">
            <v>0</v>
          </cell>
          <cell r="AB89">
            <v>0</v>
          </cell>
          <cell r="BK89">
            <v>0</v>
          </cell>
          <cell r="BL89">
            <v>0</v>
          </cell>
          <cell r="BM89">
            <v>0</v>
          </cell>
          <cell r="BN89">
            <v>0</v>
          </cell>
          <cell r="BO89">
            <v>0</v>
          </cell>
          <cell r="BQ89">
            <v>0</v>
          </cell>
        </row>
        <row r="90">
          <cell r="A90">
            <v>2011</v>
          </cell>
          <cell r="B90" t="str">
            <v>Q1</v>
          </cell>
          <cell r="E90" t="str">
            <v>WENRECO</v>
          </cell>
          <cell r="H90">
            <v>187390</v>
          </cell>
          <cell r="I90">
            <v>625611</v>
          </cell>
          <cell r="J90">
            <v>18875</v>
          </cell>
          <cell r="K90">
            <v>0</v>
          </cell>
          <cell r="O90">
            <v>831876</v>
          </cell>
          <cell r="AB90">
            <v>0</v>
          </cell>
          <cell r="BK90">
            <v>1506</v>
          </cell>
          <cell r="BL90">
            <v>1573</v>
          </cell>
          <cell r="BM90">
            <v>0</v>
          </cell>
          <cell r="BN90">
            <v>0</v>
          </cell>
          <cell r="BO90">
            <v>0</v>
          </cell>
          <cell r="BQ90">
            <v>3079</v>
          </cell>
        </row>
        <row r="91">
          <cell r="A91">
            <v>2011</v>
          </cell>
          <cell r="B91" t="str">
            <v>Q1</v>
          </cell>
          <cell r="E91" t="str">
            <v>KIS</v>
          </cell>
          <cell r="H91">
            <v>0</v>
          </cell>
          <cell r="I91">
            <v>0</v>
          </cell>
          <cell r="J91">
            <v>0</v>
          </cell>
          <cell r="K91">
            <v>0</v>
          </cell>
          <cell r="O91">
            <v>0</v>
          </cell>
          <cell r="AB91">
            <v>0</v>
          </cell>
          <cell r="BK91">
            <v>0</v>
          </cell>
          <cell r="BL91">
            <v>0</v>
          </cell>
          <cell r="BM91">
            <v>0</v>
          </cell>
          <cell r="BN91">
            <v>0</v>
          </cell>
          <cell r="BO91">
            <v>0</v>
          </cell>
          <cell r="BQ91">
            <v>0</v>
          </cell>
        </row>
        <row r="92">
          <cell r="A92">
            <v>2010</v>
          </cell>
          <cell r="B92" t="str">
            <v>Q4</v>
          </cell>
          <cell r="E92" t="str">
            <v>WENRECO</v>
          </cell>
          <cell r="H92">
            <v>270494</v>
          </cell>
          <cell r="I92">
            <v>908522</v>
          </cell>
          <cell r="J92">
            <v>49633</v>
          </cell>
          <cell r="K92">
            <v>0</v>
          </cell>
          <cell r="O92">
            <v>1228649</v>
          </cell>
          <cell r="AB92">
            <v>0</v>
          </cell>
          <cell r="BK92">
            <v>1490</v>
          </cell>
          <cell r="BL92">
            <v>1562</v>
          </cell>
          <cell r="BM92">
            <v>2</v>
          </cell>
          <cell r="BN92">
            <v>0</v>
          </cell>
          <cell r="BO92">
            <v>0</v>
          </cell>
          <cell r="BQ92">
            <v>3054</v>
          </cell>
        </row>
        <row r="93">
          <cell r="A93">
            <v>2010</v>
          </cell>
          <cell r="B93" t="str">
            <v>Q4</v>
          </cell>
          <cell r="E93" t="str">
            <v>KIS</v>
          </cell>
          <cell r="H93">
            <v>0</v>
          </cell>
          <cell r="I93">
            <v>0</v>
          </cell>
          <cell r="J93">
            <v>0</v>
          </cell>
          <cell r="K93">
            <v>0</v>
          </cell>
          <cell r="O93">
            <v>0</v>
          </cell>
          <cell r="AB93">
            <v>0</v>
          </cell>
          <cell r="BK93">
            <v>0</v>
          </cell>
          <cell r="BL93">
            <v>0</v>
          </cell>
          <cell r="BM93">
            <v>0</v>
          </cell>
          <cell r="BN93">
            <v>0</v>
          </cell>
          <cell r="BO93">
            <v>0</v>
          </cell>
          <cell r="BQ93">
            <v>0</v>
          </cell>
        </row>
        <row r="94">
          <cell r="A94">
            <v>2010</v>
          </cell>
          <cell r="B94" t="str">
            <v>Q3</v>
          </cell>
          <cell r="E94" t="str">
            <v>WENRECO</v>
          </cell>
          <cell r="H94">
            <v>283099</v>
          </cell>
          <cell r="I94">
            <v>829396</v>
          </cell>
          <cell r="J94">
            <v>49004</v>
          </cell>
          <cell r="K94">
            <v>0</v>
          </cell>
          <cell r="O94">
            <v>1161499</v>
          </cell>
          <cell r="AB94">
            <v>0</v>
          </cell>
          <cell r="BK94">
            <v>1443</v>
          </cell>
          <cell r="BL94">
            <v>1439</v>
          </cell>
          <cell r="BM94">
            <v>2</v>
          </cell>
          <cell r="BN94">
            <v>0</v>
          </cell>
          <cell r="BO94">
            <v>0</v>
          </cell>
          <cell r="BQ94">
            <v>2884</v>
          </cell>
        </row>
        <row r="95">
          <cell r="A95">
            <v>2010</v>
          </cell>
          <cell r="B95" t="str">
            <v>Q3</v>
          </cell>
          <cell r="E95" t="str">
            <v>KIS</v>
          </cell>
          <cell r="H95">
            <v>0</v>
          </cell>
          <cell r="I95">
            <v>0</v>
          </cell>
          <cell r="J95">
            <v>0</v>
          </cell>
          <cell r="K95">
            <v>0</v>
          </cell>
          <cell r="O95">
            <v>0</v>
          </cell>
          <cell r="AB95">
            <v>0</v>
          </cell>
          <cell r="BK95">
            <v>0</v>
          </cell>
          <cell r="BL95">
            <v>0</v>
          </cell>
          <cell r="BM95">
            <v>0</v>
          </cell>
          <cell r="BN95">
            <v>0</v>
          </cell>
          <cell r="BO95">
            <v>0</v>
          </cell>
          <cell r="BQ95">
            <v>0</v>
          </cell>
        </row>
        <row r="96">
          <cell r="A96">
            <v>2010</v>
          </cell>
          <cell r="B96" t="str">
            <v>Q2</v>
          </cell>
          <cell r="E96" t="str">
            <v>WENRECO</v>
          </cell>
          <cell r="H96">
            <v>237000</v>
          </cell>
          <cell r="I96">
            <v>896000</v>
          </cell>
          <cell r="J96">
            <v>59551</v>
          </cell>
          <cell r="K96">
            <v>0</v>
          </cell>
          <cell r="O96">
            <v>1192551</v>
          </cell>
          <cell r="AB96">
            <v>0</v>
          </cell>
          <cell r="BK96">
            <v>1421</v>
          </cell>
          <cell r="BL96">
            <v>1497</v>
          </cell>
          <cell r="BM96">
            <v>2</v>
          </cell>
          <cell r="BN96">
            <v>0</v>
          </cell>
          <cell r="BO96">
            <v>0</v>
          </cell>
          <cell r="BQ96">
            <v>2920</v>
          </cell>
        </row>
        <row r="97">
          <cell r="A97">
            <v>2010</v>
          </cell>
          <cell r="B97" t="str">
            <v>Q2</v>
          </cell>
          <cell r="E97" t="str">
            <v>KIS</v>
          </cell>
          <cell r="H97">
            <v>0</v>
          </cell>
          <cell r="I97">
            <v>0</v>
          </cell>
          <cell r="J97">
            <v>0</v>
          </cell>
          <cell r="K97">
            <v>0</v>
          </cell>
          <cell r="O97">
            <v>0</v>
          </cell>
          <cell r="AB97">
            <v>0</v>
          </cell>
          <cell r="BK97">
            <v>0</v>
          </cell>
          <cell r="BL97">
            <v>0</v>
          </cell>
          <cell r="BM97">
            <v>0</v>
          </cell>
          <cell r="BN97">
            <v>0</v>
          </cell>
          <cell r="BO97">
            <v>0</v>
          </cell>
          <cell r="BQ97">
            <v>0</v>
          </cell>
        </row>
        <row r="98">
          <cell r="A98">
            <v>2010</v>
          </cell>
          <cell r="B98" t="str">
            <v>Q1</v>
          </cell>
          <cell r="E98" t="str">
            <v>WENRECO</v>
          </cell>
          <cell r="H98">
            <v>264000</v>
          </cell>
          <cell r="I98">
            <v>765000</v>
          </cell>
          <cell r="J98">
            <v>50749</v>
          </cell>
          <cell r="K98">
            <v>0</v>
          </cell>
          <cell r="O98">
            <v>1079749</v>
          </cell>
          <cell r="AB98">
            <v>0</v>
          </cell>
          <cell r="BK98">
            <v>1442</v>
          </cell>
          <cell r="BL98">
            <v>1592</v>
          </cell>
          <cell r="BM98">
            <v>2</v>
          </cell>
          <cell r="BN98">
            <v>0</v>
          </cell>
          <cell r="BO98">
            <v>0</v>
          </cell>
          <cell r="BQ98">
            <v>3036</v>
          </cell>
        </row>
        <row r="99">
          <cell r="A99">
            <v>2010</v>
          </cell>
          <cell r="B99" t="str">
            <v>Q1</v>
          </cell>
          <cell r="E99" t="str">
            <v>KIS</v>
          </cell>
          <cell r="H99">
            <v>0</v>
          </cell>
          <cell r="I99">
            <v>0</v>
          </cell>
          <cell r="J99">
            <v>0</v>
          </cell>
          <cell r="K99">
            <v>0</v>
          </cell>
          <cell r="O99">
            <v>0</v>
          </cell>
          <cell r="AB99">
            <v>0</v>
          </cell>
          <cell r="BK99">
            <v>0</v>
          </cell>
          <cell r="BL99">
            <v>0</v>
          </cell>
          <cell r="BM99">
            <v>0</v>
          </cell>
          <cell r="BN99">
            <v>0</v>
          </cell>
          <cell r="BO99">
            <v>0</v>
          </cell>
          <cell r="BQ99">
            <v>0</v>
          </cell>
        </row>
        <row r="100">
          <cell r="A100">
            <v>2009</v>
          </cell>
          <cell r="B100" t="str">
            <v>Q4</v>
          </cell>
          <cell r="E100" t="str">
            <v>WENRECO</v>
          </cell>
          <cell r="H100">
            <v>180000</v>
          </cell>
          <cell r="I100">
            <v>583000</v>
          </cell>
          <cell r="J100">
            <v>40106</v>
          </cell>
          <cell r="K100">
            <v>0</v>
          </cell>
          <cell r="O100">
            <v>803106</v>
          </cell>
          <cell r="AB100">
            <v>0</v>
          </cell>
          <cell r="BK100">
            <v>1532</v>
          </cell>
          <cell r="BL100">
            <v>1370</v>
          </cell>
          <cell r="BM100">
            <v>3</v>
          </cell>
          <cell r="BN100">
            <v>0</v>
          </cell>
          <cell r="BO100">
            <v>0</v>
          </cell>
          <cell r="BQ100">
            <v>2905</v>
          </cell>
        </row>
        <row r="101">
          <cell r="A101">
            <v>2009</v>
          </cell>
          <cell r="B101" t="str">
            <v>Q4</v>
          </cell>
          <cell r="E101" t="str">
            <v>KIS</v>
          </cell>
          <cell r="H101">
            <v>0</v>
          </cell>
          <cell r="I101">
            <v>0</v>
          </cell>
          <cell r="J101">
            <v>0</v>
          </cell>
          <cell r="K101">
            <v>0</v>
          </cell>
          <cell r="O101">
            <v>0</v>
          </cell>
          <cell r="AB101">
            <v>0</v>
          </cell>
          <cell r="BK101">
            <v>0</v>
          </cell>
          <cell r="BL101">
            <v>0</v>
          </cell>
          <cell r="BM101">
            <v>0</v>
          </cell>
          <cell r="BN101">
            <v>0</v>
          </cell>
          <cell r="BO101">
            <v>0</v>
          </cell>
          <cell r="BQ101">
            <v>0</v>
          </cell>
        </row>
        <row r="102">
          <cell r="A102">
            <v>2009</v>
          </cell>
          <cell r="B102" t="str">
            <v>Q3</v>
          </cell>
          <cell r="E102" t="str">
            <v>WENRECO</v>
          </cell>
          <cell r="H102">
            <v>187000</v>
          </cell>
          <cell r="I102">
            <v>664000</v>
          </cell>
          <cell r="J102">
            <v>19122</v>
          </cell>
          <cell r="K102">
            <v>0</v>
          </cell>
          <cell r="O102">
            <v>870122</v>
          </cell>
          <cell r="AB102">
            <v>0</v>
          </cell>
          <cell r="BK102">
            <v>1474</v>
          </cell>
          <cell r="BL102">
            <v>1366</v>
          </cell>
          <cell r="BM102">
            <v>3</v>
          </cell>
          <cell r="BN102">
            <v>0</v>
          </cell>
          <cell r="BO102">
            <v>0</v>
          </cell>
          <cell r="BQ102">
            <v>2843</v>
          </cell>
        </row>
        <row r="103">
          <cell r="A103">
            <v>2009</v>
          </cell>
          <cell r="B103" t="str">
            <v>Q3</v>
          </cell>
          <cell r="E103" t="str">
            <v>KIS</v>
          </cell>
          <cell r="H103">
            <v>0</v>
          </cell>
          <cell r="I103">
            <v>0</v>
          </cell>
          <cell r="J103">
            <v>0</v>
          </cell>
          <cell r="K103">
            <v>0</v>
          </cell>
          <cell r="O103">
            <v>0</v>
          </cell>
          <cell r="AB103">
            <v>0</v>
          </cell>
          <cell r="BK103">
            <v>0</v>
          </cell>
          <cell r="BL103">
            <v>0</v>
          </cell>
          <cell r="BM103">
            <v>0</v>
          </cell>
          <cell r="BN103">
            <v>0</v>
          </cell>
          <cell r="BO103">
            <v>0</v>
          </cell>
          <cell r="BQ103">
            <v>0</v>
          </cell>
        </row>
        <row r="104">
          <cell r="A104">
            <v>2009</v>
          </cell>
          <cell r="B104" t="str">
            <v>Q2</v>
          </cell>
          <cell r="E104" t="str">
            <v>WENRECO</v>
          </cell>
          <cell r="H104">
            <v>79000</v>
          </cell>
          <cell r="I104">
            <v>271000</v>
          </cell>
          <cell r="J104">
            <v>21936</v>
          </cell>
          <cell r="K104">
            <v>0</v>
          </cell>
          <cell r="O104">
            <v>371936</v>
          </cell>
          <cell r="AB104">
            <v>0</v>
          </cell>
          <cell r="BK104">
            <v>1366</v>
          </cell>
          <cell r="BL104">
            <v>1483</v>
          </cell>
          <cell r="BM104">
            <v>3</v>
          </cell>
          <cell r="BN104">
            <v>0</v>
          </cell>
          <cell r="BO104">
            <v>0</v>
          </cell>
          <cell r="BQ104">
            <v>2852</v>
          </cell>
        </row>
        <row r="105">
          <cell r="A105">
            <v>2009</v>
          </cell>
          <cell r="B105" t="str">
            <v>Q2</v>
          </cell>
          <cell r="E105" t="str">
            <v>KIS</v>
          </cell>
          <cell r="H105">
            <v>0</v>
          </cell>
          <cell r="I105">
            <v>0</v>
          </cell>
          <cell r="J105">
            <v>0</v>
          </cell>
          <cell r="K105">
            <v>0</v>
          </cell>
          <cell r="O105">
            <v>0</v>
          </cell>
          <cell r="AB105">
            <v>0</v>
          </cell>
          <cell r="BK105">
            <v>0</v>
          </cell>
          <cell r="BL105">
            <v>0</v>
          </cell>
          <cell r="BM105">
            <v>0</v>
          </cell>
          <cell r="BN105">
            <v>0</v>
          </cell>
          <cell r="BO105">
            <v>0</v>
          </cell>
          <cell r="BQ105">
            <v>0</v>
          </cell>
        </row>
        <row r="106">
          <cell r="A106">
            <v>2009</v>
          </cell>
          <cell r="B106" t="str">
            <v>Q1</v>
          </cell>
          <cell r="E106" t="str">
            <v>WENRECO</v>
          </cell>
          <cell r="H106">
            <v>102000</v>
          </cell>
          <cell r="I106">
            <v>337000</v>
          </cell>
          <cell r="J106">
            <v>9411</v>
          </cell>
          <cell r="K106">
            <v>0</v>
          </cell>
          <cell r="O106">
            <v>448411</v>
          </cell>
          <cell r="AB106">
            <v>0</v>
          </cell>
          <cell r="BK106">
            <v>1365</v>
          </cell>
          <cell r="BL106">
            <v>1460</v>
          </cell>
          <cell r="BM106">
            <v>3</v>
          </cell>
          <cell r="BN106">
            <v>0</v>
          </cell>
          <cell r="BO106">
            <v>0</v>
          </cell>
          <cell r="BQ106">
            <v>2828</v>
          </cell>
        </row>
        <row r="107">
          <cell r="A107">
            <v>2009</v>
          </cell>
          <cell r="B107" t="str">
            <v>Q1</v>
          </cell>
          <cell r="E107" t="str">
            <v>KIS</v>
          </cell>
          <cell r="H107">
            <v>0</v>
          </cell>
          <cell r="I107">
            <v>0</v>
          </cell>
          <cell r="J107">
            <v>0</v>
          </cell>
          <cell r="K107">
            <v>0</v>
          </cell>
          <cell r="O107">
            <v>0</v>
          </cell>
          <cell r="AB107">
            <v>0</v>
          </cell>
          <cell r="BK107">
            <v>0</v>
          </cell>
          <cell r="BL107">
            <v>0</v>
          </cell>
          <cell r="BM107">
            <v>0</v>
          </cell>
          <cell r="BN107">
            <v>0</v>
          </cell>
          <cell r="BO107">
            <v>0</v>
          </cell>
          <cell r="BQ107">
            <v>0</v>
          </cell>
        </row>
        <row r="108">
          <cell r="A108">
            <v>2008</v>
          </cell>
          <cell r="B108" t="str">
            <v>Q4</v>
          </cell>
          <cell r="E108" t="str">
            <v>WENRECO</v>
          </cell>
          <cell r="H108">
            <v>180000</v>
          </cell>
          <cell r="I108">
            <v>618000</v>
          </cell>
          <cell r="J108">
            <v>14950</v>
          </cell>
          <cell r="K108">
            <v>0</v>
          </cell>
          <cell r="O108">
            <v>812950</v>
          </cell>
          <cell r="AB108">
            <v>0</v>
          </cell>
          <cell r="BK108">
            <v>1298</v>
          </cell>
          <cell r="BL108">
            <v>1449</v>
          </cell>
          <cell r="BM108">
            <v>3</v>
          </cell>
          <cell r="BN108">
            <v>0</v>
          </cell>
          <cell r="BO108">
            <v>0</v>
          </cell>
          <cell r="BQ108">
            <v>2750</v>
          </cell>
        </row>
        <row r="109">
          <cell r="A109">
            <v>2008</v>
          </cell>
          <cell r="B109" t="str">
            <v>Q4</v>
          </cell>
          <cell r="E109" t="str">
            <v>KIS</v>
          </cell>
          <cell r="H109">
            <v>0</v>
          </cell>
          <cell r="I109">
            <v>0</v>
          </cell>
          <cell r="J109">
            <v>0</v>
          </cell>
          <cell r="K109">
            <v>0</v>
          </cell>
          <cell r="O109">
            <v>0</v>
          </cell>
          <cell r="AB109">
            <v>0</v>
          </cell>
          <cell r="BK109">
            <v>0</v>
          </cell>
          <cell r="BL109">
            <v>0</v>
          </cell>
          <cell r="BM109">
            <v>0</v>
          </cell>
          <cell r="BN109">
            <v>0</v>
          </cell>
          <cell r="BO109">
            <v>0</v>
          </cell>
          <cell r="BQ109">
            <v>0</v>
          </cell>
        </row>
        <row r="110">
          <cell r="A110">
            <v>2008</v>
          </cell>
          <cell r="B110" t="str">
            <v>Q3</v>
          </cell>
          <cell r="E110" t="str">
            <v>WENRECO</v>
          </cell>
          <cell r="H110">
            <v>220000</v>
          </cell>
          <cell r="I110">
            <v>766000</v>
          </cell>
          <cell r="J110">
            <v>37701</v>
          </cell>
          <cell r="K110">
            <v>0</v>
          </cell>
          <cell r="O110">
            <v>1023701</v>
          </cell>
          <cell r="AB110">
            <v>0</v>
          </cell>
          <cell r="BK110">
            <v>1260</v>
          </cell>
          <cell r="BL110">
            <v>1420</v>
          </cell>
          <cell r="BM110">
            <v>2</v>
          </cell>
          <cell r="BN110">
            <v>0</v>
          </cell>
          <cell r="BO110">
            <v>0</v>
          </cell>
          <cell r="BQ110">
            <v>2682</v>
          </cell>
        </row>
        <row r="111">
          <cell r="A111">
            <v>2008</v>
          </cell>
          <cell r="B111" t="str">
            <v>Q3</v>
          </cell>
          <cell r="E111" t="str">
            <v>KIS</v>
          </cell>
          <cell r="H111">
            <v>0</v>
          </cell>
          <cell r="I111">
            <v>0</v>
          </cell>
          <cell r="J111">
            <v>0</v>
          </cell>
          <cell r="K111">
            <v>0</v>
          </cell>
          <cell r="O111">
            <v>0</v>
          </cell>
          <cell r="AB111">
            <v>0</v>
          </cell>
          <cell r="BK111">
            <v>0</v>
          </cell>
          <cell r="BL111">
            <v>0</v>
          </cell>
          <cell r="BM111">
            <v>0</v>
          </cell>
          <cell r="BN111">
            <v>0</v>
          </cell>
          <cell r="BO111">
            <v>0</v>
          </cell>
          <cell r="BQ111">
            <v>0</v>
          </cell>
        </row>
        <row r="112">
          <cell r="A112">
            <v>2008</v>
          </cell>
          <cell r="B112" t="str">
            <v>Q2</v>
          </cell>
          <cell r="E112" t="str">
            <v>WENRECO</v>
          </cell>
          <cell r="H112">
            <v>253000</v>
          </cell>
          <cell r="I112">
            <v>786000</v>
          </cell>
          <cell r="J112">
            <v>24892</v>
          </cell>
          <cell r="K112">
            <v>0</v>
          </cell>
          <cell r="O112">
            <v>1063892</v>
          </cell>
          <cell r="AB112">
            <v>0</v>
          </cell>
          <cell r="BK112">
            <v>1237</v>
          </cell>
          <cell r="BL112">
            <v>1328</v>
          </cell>
          <cell r="BM112">
            <v>3</v>
          </cell>
          <cell r="BN112">
            <v>0</v>
          </cell>
          <cell r="BO112">
            <v>0</v>
          </cell>
          <cell r="BQ112">
            <v>2568</v>
          </cell>
        </row>
        <row r="113">
          <cell r="A113">
            <v>2008</v>
          </cell>
          <cell r="B113" t="str">
            <v>Q2</v>
          </cell>
          <cell r="E113" t="str">
            <v>KIS</v>
          </cell>
          <cell r="H113">
            <v>0</v>
          </cell>
          <cell r="I113">
            <v>0</v>
          </cell>
          <cell r="J113">
            <v>0</v>
          </cell>
          <cell r="K113">
            <v>0</v>
          </cell>
          <cell r="O113">
            <v>0</v>
          </cell>
          <cell r="AB113">
            <v>0</v>
          </cell>
          <cell r="BK113">
            <v>0</v>
          </cell>
          <cell r="BL113">
            <v>0</v>
          </cell>
          <cell r="BM113">
            <v>0</v>
          </cell>
          <cell r="BN113">
            <v>0</v>
          </cell>
          <cell r="BO113">
            <v>0</v>
          </cell>
          <cell r="BQ113">
            <v>0</v>
          </cell>
        </row>
        <row r="114">
          <cell r="A114">
            <v>2008</v>
          </cell>
          <cell r="B114" t="str">
            <v>Q1</v>
          </cell>
          <cell r="E114" t="str">
            <v>WENRECO</v>
          </cell>
          <cell r="H114">
            <v>201000</v>
          </cell>
          <cell r="I114">
            <v>596000</v>
          </cell>
          <cell r="J114">
            <v>17666</v>
          </cell>
          <cell r="K114">
            <v>0</v>
          </cell>
          <cell r="O114">
            <v>814666</v>
          </cell>
          <cell r="AB114">
            <v>0</v>
          </cell>
          <cell r="BK114">
            <v>1216</v>
          </cell>
          <cell r="BL114">
            <v>1244</v>
          </cell>
          <cell r="BM114">
            <v>3</v>
          </cell>
          <cell r="BN114">
            <v>0</v>
          </cell>
          <cell r="BO114">
            <v>0</v>
          </cell>
          <cell r="BQ114">
            <v>2463</v>
          </cell>
        </row>
        <row r="115">
          <cell r="A115">
            <v>2008</v>
          </cell>
          <cell r="B115" t="str">
            <v>Q1</v>
          </cell>
          <cell r="E115" t="str">
            <v>KIS</v>
          </cell>
          <cell r="H115">
            <v>0</v>
          </cell>
          <cell r="I115">
            <v>0</v>
          </cell>
          <cell r="J115">
            <v>0</v>
          </cell>
          <cell r="K115">
            <v>0</v>
          </cell>
          <cell r="O115">
            <v>0</v>
          </cell>
          <cell r="AB115">
            <v>0</v>
          </cell>
          <cell r="BK115">
            <v>0</v>
          </cell>
          <cell r="BL115">
            <v>0</v>
          </cell>
          <cell r="BM115">
            <v>0</v>
          </cell>
          <cell r="BN115">
            <v>0</v>
          </cell>
          <cell r="BO115">
            <v>0</v>
          </cell>
          <cell r="BQ115">
            <v>0</v>
          </cell>
        </row>
        <row r="116">
          <cell r="A116">
            <v>2017</v>
          </cell>
          <cell r="B116" t="str">
            <v>Q2</v>
          </cell>
          <cell r="E116" t="str">
            <v>Absolute</v>
          </cell>
          <cell r="H116">
            <v>12780</v>
          </cell>
          <cell r="O116">
            <v>12780</v>
          </cell>
          <cell r="AB116">
            <v>25560</v>
          </cell>
          <cell r="BQ116">
            <v>0</v>
          </cell>
        </row>
        <row r="117">
          <cell r="A117">
            <v>2017</v>
          </cell>
          <cell r="B117" t="str">
            <v>Q1</v>
          </cell>
          <cell r="E117" t="str">
            <v>Absolute</v>
          </cell>
          <cell r="H117">
            <v>11556</v>
          </cell>
          <cell r="O117">
            <v>11556</v>
          </cell>
          <cell r="AB117">
            <v>23112</v>
          </cell>
          <cell r="BQ117">
            <v>0</v>
          </cell>
        </row>
        <row r="118">
          <cell r="A118">
            <v>2018</v>
          </cell>
          <cell r="B118" t="str">
            <v>Q4</v>
          </cell>
          <cell r="E118" t="str">
            <v>Hydromax</v>
          </cell>
          <cell r="H118">
            <v>6129.8000000000029</v>
          </cell>
          <cell r="I118">
            <v>42626.500000000029</v>
          </cell>
          <cell r="O118">
            <v>48756.300000000032</v>
          </cell>
          <cell r="AB118">
            <v>48756.300000000032</v>
          </cell>
          <cell r="BK118">
            <v>219</v>
          </cell>
          <cell r="BL118">
            <v>11</v>
          </cell>
          <cell r="BQ118">
            <v>230</v>
          </cell>
        </row>
        <row r="119">
          <cell r="A119">
            <v>2018</v>
          </cell>
          <cell r="B119" t="str">
            <v>Q3</v>
          </cell>
          <cell r="E119" t="str">
            <v>Hydromax</v>
          </cell>
          <cell r="H119">
            <v>5558.4000000000015</v>
          </cell>
          <cell r="I119">
            <v>43315.699999999968</v>
          </cell>
          <cell r="O119">
            <v>48874.099999999969</v>
          </cell>
          <cell r="AB119">
            <v>48874.099999999969</v>
          </cell>
          <cell r="BQ119">
            <v>0</v>
          </cell>
        </row>
        <row r="120">
          <cell r="A120">
            <v>2018</v>
          </cell>
          <cell r="B120" t="str">
            <v>Q2</v>
          </cell>
          <cell r="E120" t="str">
            <v>Hydromax</v>
          </cell>
          <cell r="H120">
            <v>6138</v>
          </cell>
          <cell r="I120">
            <v>51313.400000000009</v>
          </cell>
          <cell r="O120">
            <v>57451.400000000009</v>
          </cell>
          <cell r="AB120">
            <v>57451.400000000009</v>
          </cell>
          <cell r="BQ120">
            <v>0</v>
          </cell>
        </row>
        <row r="121">
          <cell r="A121">
            <v>2018</v>
          </cell>
          <cell r="B121" t="str">
            <v>Q1</v>
          </cell>
          <cell r="E121" t="str">
            <v>Hydromax</v>
          </cell>
          <cell r="H121">
            <v>5424.7000000000007</v>
          </cell>
          <cell r="I121">
            <v>37029.699999999997</v>
          </cell>
          <cell r="O121">
            <v>42454.399999999994</v>
          </cell>
          <cell r="AB121">
            <v>42454.399999999994</v>
          </cell>
          <cell r="BQ121">
            <v>0</v>
          </cell>
        </row>
        <row r="122">
          <cell r="A122">
            <v>2019</v>
          </cell>
          <cell r="B122" t="str">
            <v>Q3</v>
          </cell>
          <cell r="E122" t="str">
            <v>KIS</v>
          </cell>
          <cell r="H122">
            <v>336212.07</v>
          </cell>
          <cell r="I122">
            <v>176128.13</v>
          </cell>
          <cell r="O122">
            <v>512340.2</v>
          </cell>
          <cell r="AB122">
            <v>619583.86569999997</v>
          </cell>
          <cell r="BK122">
            <v>3152</v>
          </cell>
          <cell r="BL122">
            <v>49</v>
          </cell>
          <cell r="BQ122">
            <v>3201</v>
          </cell>
        </row>
        <row r="123">
          <cell r="A123">
            <v>2019</v>
          </cell>
          <cell r="B123" t="str">
            <v>Q2</v>
          </cell>
          <cell r="E123" t="str">
            <v>KIS</v>
          </cell>
          <cell r="H123">
            <v>357712.32333333325</v>
          </cell>
          <cell r="I123">
            <v>165461.91000000003</v>
          </cell>
          <cell r="O123">
            <v>523174.23333333328</v>
          </cell>
          <cell r="AB123">
            <v>591570.12719999999</v>
          </cell>
          <cell r="BK123">
            <v>2980</v>
          </cell>
          <cell r="BL123">
            <v>49</v>
          </cell>
          <cell r="BQ123">
            <v>3029</v>
          </cell>
        </row>
        <row r="124">
          <cell r="A124">
            <v>2019</v>
          </cell>
          <cell r="B124" t="str">
            <v>Q1</v>
          </cell>
          <cell r="E124" t="str">
            <v>KIS</v>
          </cell>
          <cell r="H124">
            <v>309183.50966666674</v>
          </cell>
          <cell r="I124">
            <v>138669.38999999998</v>
          </cell>
          <cell r="O124">
            <v>447852.89966666675</v>
          </cell>
          <cell r="AB124">
            <v>554685.12430000002</v>
          </cell>
          <cell r="BK124">
            <v>2845</v>
          </cell>
          <cell r="BL124">
            <v>48</v>
          </cell>
          <cell r="BQ124">
            <v>2893</v>
          </cell>
        </row>
        <row r="125">
          <cell r="A125">
            <v>2019</v>
          </cell>
          <cell r="B125" t="str">
            <v>Q4</v>
          </cell>
          <cell r="E125" t="str">
            <v>WENRECO</v>
          </cell>
          <cell r="H125">
            <v>1169501</v>
          </cell>
          <cell r="I125">
            <v>2569741</v>
          </cell>
          <cell r="J125">
            <v>347016</v>
          </cell>
          <cell r="K125">
            <v>961696</v>
          </cell>
          <cell r="O125">
            <v>5047954</v>
          </cell>
          <cell r="AB125">
            <v>6319287</v>
          </cell>
          <cell r="BK125">
            <v>17874</v>
          </cell>
          <cell r="BL125">
            <v>407</v>
          </cell>
          <cell r="BM125">
            <v>20</v>
          </cell>
          <cell r="BN125">
            <v>2</v>
          </cell>
          <cell r="BQ125">
            <v>18303</v>
          </cell>
        </row>
        <row r="126">
          <cell r="A126">
            <v>2019</v>
          </cell>
          <cell r="B126" t="str">
            <v>Q3</v>
          </cell>
          <cell r="E126" t="str">
            <v>WENRECO</v>
          </cell>
          <cell r="H126">
            <v>1043023</v>
          </cell>
          <cell r="I126">
            <v>2481193</v>
          </cell>
          <cell r="J126">
            <v>236933</v>
          </cell>
          <cell r="K126">
            <v>502865</v>
          </cell>
          <cell r="O126">
            <v>4264014</v>
          </cell>
          <cell r="AB126">
            <v>5133439</v>
          </cell>
          <cell r="BK126">
            <v>16722</v>
          </cell>
          <cell r="BL126">
            <v>389</v>
          </cell>
          <cell r="BM126">
            <v>21</v>
          </cell>
          <cell r="BN126">
            <v>2</v>
          </cell>
          <cell r="BQ126">
            <v>17134</v>
          </cell>
        </row>
        <row r="127">
          <cell r="A127">
            <v>2019</v>
          </cell>
          <cell r="B127" t="str">
            <v>Q2</v>
          </cell>
          <cell r="E127" t="str">
            <v>WENRECO</v>
          </cell>
          <cell r="H127">
            <v>926651</v>
          </cell>
          <cell r="I127">
            <v>2036387</v>
          </cell>
          <cell r="J127">
            <v>171546</v>
          </cell>
          <cell r="K127">
            <v>273802</v>
          </cell>
          <cell r="O127">
            <v>3408386</v>
          </cell>
          <cell r="AB127">
            <v>4299740</v>
          </cell>
          <cell r="BK127">
            <v>16445</v>
          </cell>
          <cell r="BL127">
            <v>372</v>
          </cell>
          <cell r="BM127">
            <v>22</v>
          </cell>
          <cell r="BN127">
            <v>4</v>
          </cell>
          <cell r="BQ127">
            <v>16843</v>
          </cell>
        </row>
        <row r="128">
          <cell r="A128">
            <v>2019</v>
          </cell>
          <cell r="B128" t="str">
            <v>Q1</v>
          </cell>
          <cell r="E128" t="str">
            <v>WENRECO</v>
          </cell>
          <cell r="H128">
            <v>489703</v>
          </cell>
          <cell r="I128">
            <v>1300209</v>
          </cell>
          <cell r="J128">
            <v>159753</v>
          </cell>
          <cell r="K128">
            <v>25078</v>
          </cell>
          <cell r="O128">
            <v>1974743</v>
          </cell>
          <cell r="AB128">
            <v>2309091.9999999995</v>
          </cell>
          <cell r="BK128">
            <v>12819</v>
          </cell>
          <cell r="BL128">
            <v>298</v>
          </cell>
          <cell r="BM128">
            <v>19</v>
          </cell>
          <cell r="BN128">
            <v>2</v>
          </cell>
          <cell r="BQ128">
            <v>13138</v>
          </cell>
        </row>
        <row r="129">
          <cell r="A129">
            <v>2018</v>
          </cell>
          <cell r="B129" t="str">
            <v>Q4</v>
          </cell>
          <cell r="E129" t="str">
            <v>KIS</v>
          </cell>
          <cell r="H129">
            <v>302237.42076344078</v>
          </cell>
          <cell r="I129">
            <v>97695.84</v>
          </cell>
          <cell r="O129">
            <v>399933.26076344075</v>
          </cell>
          <cell r="AB129">
            <v>521103.23610000085</v>
          </cell>
          <cell r="BK129">
            <v>2647</v>
          </cell>
          <cell r="BL129">
            <v>47</v>
          </cell>
          <cell r="BQ129">
            <v>2694</v>
          </cell>
        </row>
        <row r="130">
          <cell r="A130">
            <v>2018</v>
          </cell>
          <cell r="B130" t="str">
            <v>Q3</v>
          </cell>
          <cell r="E130" t="str">
            <v>KIS</v>
          </cell>
          <cell r="H130">
            <v>278250.11222222226</v>
          </cell>
          <cell r="I130">
            <v>77539.860000000015</v>
          </cell>
          <cell r="O130">
            <v>355789.97222222225</v>
          </cell>
          <cell r="AB130">
            <v>432881.74600000004</v>
          </cell>
          <cell r="BK130">
            <v>2590</v>
          </cell>
          <cell r="BL130">
            <v>42</v>
          </cell>
          <cell r="BQ130">
            <v>2632</v>
          </cell>
        </row>
        <row r="131">
          <cell r="A131">
            <v>2018</v>
          </cell>
          <cell r="B131" t="str">
            <v>Q2</v>
          </cell>
          <cell r="E131" t="str">
            <v>KIS</v>
          </cell>
          <cell r="H131">
            <v>211313.0317113924</v>
          </cell>
          <cell r="I131">
            <v>49115.520000000004</v>
          </cell>
          <cell r="O131">
            <v>260428.55171139241</v>
          </cell>
          <cell r="AB131">
            <v>428534.03950000007</v>
          </cell>
          <cell r="BK131">
            <v>2610</v>
          </cell>
          <cell r="BL131">
            <v>36</v>
          </cell>
          <cell r="BQ131">
            <v>2646</v>
          </cell>
        </row>
        <row r="132">
          <cell r="A132">
            <v>2018</v>
          </cell>
          <cell r="B132" t="str">
            <v>Q1</v>
          </cell>
          <cell r="E132" t="str">
            <v>KIS</v>
          </cell>
          <cell r="H132">
            <v>308902.09274701797</v>
          </cell>
          <cell r="I132">
            <v>71798.160252982008</v>
          </cell>
          <cell r="O132">
            <v>380700.25299999997</v>
          </cell>
          <cell r="AB132">
            <v>455143.30999999994</v>
          </cell>
          <cell r="BK132">
            <v>2551</v>
          </cell>
          <cell r="BL132">
            <v>33</v>
          </cell>
          <cell r="BQ132">
            <v>2584</v>
          </cell>
        </row>
        <row r="133">
          <cell r="A133">
            <v>2020</v>
          </cell>
          <cell r="B133" t="str">
            <v>Q1</v>
          </cell>
          <cell r="E133" t="str">
            <v>Hydromax</v>
          </cell>
          <cell r="H133">
            <v>7307.7000000000007</v>
          </cell>
          <cell r="I133">
            <v>37426.200000000004</v>
          </cell>
          <cell r="O133">
            <v>44733.900000000009</v>
          </cell>
          <cell r="AB133">
            <v>44733.900000000009</v>
          </cell>
        </row>
        <row r="134">
          <cell r="A134">
            <v>2020</v>
          </cell>
          <cell r="B134" t="str">
            <v>Q2</v>
          </cell>
          <cell r="E134" t="str">
            <v>Hydromax</v>
          </cell>
          <cell r="H134">
            <v>6729.4999999999964</v>
          </cell>
          <cell r="I134">
            <v>43452.500000000007</v>
          </cell>
          <cell r="O134">
            <v>50182</v>
          </cell>
          <cell r="AB134">
            <v>50182</v>
          </cell>
        </row>
        <row r="135">
          <cell r="A135">
            <v>2020</v>
          </cell>
          <cell r="B135" t="str">
            <v>Q4</v>
          </cell>
          <cell r="E135" t="str">
            <v>WENRECO</v>
          </cell>
          <cell r="H135">
            <v>2563569.4</v>
          </cell>
          <cell r="I135">
            <v>1245222.53</v>
          </cell>
          <cell r="J135">
            <v>558896</v>
          </cell>
          <cell r="K135">
            <v>1044014</v>
          </cell>
          <cell r="O135">
            <v>5411701.9299999997</v>
          </cell>
          <cell r="AB135">
            <v>6879077</v>
          </cell>
          <cell r="BK135">
            <v>19884</v>
          </cell>
          <cell r="BL135">
            <v>453</v>
          </cell>
          <cell r="BM135">
            <v>22</v>
          </cell>
          <cell r="BN135">
            <v>2</v>
          </cell>
          <cell r="BQ135">
            <v>20361</v>
          </cell>
        </row>
        <row r="136">
          <cell r="A136">
            <v>2020</v>
          </cell>
          <cell r="B136" t="str">
            <v>Q4</v>
          </cell>
          <cell r="E136" t="str">
            <v>KIS</v>
          </cell>
          <cell r="H136">
            <v>543622.59999996866</v>
          </cell>
          <cell r="I136">
            <v>183671.00000000049</v>
          </cell>
          <cell r="J136">
            <v>0</v>
          </cell>
          <cell r="K136">
            <v>0</v>
          </cell>
          <cell r="O136">
            <v>727293.59999996913</v>
          </cell>
          <cell r="AB136">
            <v>738568.21739999996</v>
          </cell>
          <cell r="BK136">
            <v>3840</v>
          </cell>
          <cell r="BL136">
            <v>52</v>
          </cell>
          <cell r="BQ136">
            <v>3892</v>
          </cell>
        </row>
        <row r="137">
          <cell r="A137">
            <v>2020</v>
          </cell>
          <cell r="B137" t="str">
            <v>Q3</v>
          </cell>
          <cell r="E137" t="str">
            <v>WENRECO</v>
          </cell>
          <cell r="H137">
            <v>2150783</v>
          </cell>
          <cell r="I137">
            <v>1323389</v>
          </cell>
          <cell r="J137">
            <v>463760</v>
          </cell>
          <cell r="K137">
            <v>549182</v>
          </cell>
          <cell r="O137">
            <v>4487114</v>
          </cell>
          <cell r="AB137">
            <v>5234590</v>
          </cell>
          <cell r="BK137">
            <v>19420</v>
          </cell>
          <cell r="BL137">
            <v>442</v>
          </cell>
          <cell r="BM137">
            <v>22</v>
          </cell>
          <cell r="BN137">
            <v>2</v>
          </cell>
          <cell r="BQ137">
            <v>19886</v>
          </cell>
        </row>
        <row r="138">
          <cell r="A138">
            <v>2020</v>
          </cell>
          <cell r="B138" t="str">
            <v>Q3</v>
          </cell>
          <cell r="E138" t="str">
            <v>KIS</v>
          </cell>
          <cell r="H138">
            <v>345084.79999999888</v>
          </cell>
          <cell r="I138">
            <v>115860.00000000029</v>
          </cell>
          <cell r="J138">
            <v>0</v>
          </cell>
          <cell r="K138">
            <v>0</v>
          </cell>
          <cell r="O138">
            <v>460944.79999999917</v>
          </cell>
          <cell r="AB138">
            <v>506266.38640000008</v>
          </cell>
          <cell r="BK138">
            <v>3725</v>
          </cell>
          <cell r="BL138">
            <v>52</v>
          </cell>
          <cell r="BQ138">
            <v>3777</v>
          </cell>
        </row>
        <row r="139">
          <cell r="A139">
            <v>2020</v>
          </cell>
          <cell r="B139" t="str">
            <v>Q3</v>
          </cell>
          <cell r="E139" t="str">
            <v>Hydromax</v>
          </cell>
          <cell r="H139">
            <v>7812.7999999999993</v>
          </cell>
          <cell r="I139">
            <v>50826.700000000004</v>
          </cell>
          <cell r="J139">
            <v>0</v>
          </cell>
          <cell r="K139">
            <v>0</v>
          </cell>
          <cell r="O139">
            <v>58639.5</v>
          </cell>
        </row>
        <row r="140">
          <cell r="A140">
            <v>2020</v>
          </cell>
          <cell r="B140" t="str">
            <v>Q2</v>
          </cell>
          <cell r="E140" t="str">
            <v>WENRECO</v>
          </cell>
          <cell r="H140">
            <v>1010683</v>
          </cell>
          <cell r="I140">
            <v>2079778</v>
          </cell>
          <cell r="J140">
            <v>234486</v>
          </cell>
          <cell r="K140">
            <v>446707</v>
          </cell>
          <cell r="O140">
            <v>3771654</v>
          </cell>
          <cell r="AB140">
            <v>4882689</v>
          </cell>
          <cell r="BK140">
            <v>18737</v>
          </cell>
          <cell r="BL140">
            <v>429</v>
          </cell>
          <cell r="BM140">
            <v>21</v>
          </cell>
          <cell r="BN140">
            <v>2</v>
          </cell>
          <cell r="BQ140">
            <v>19189</v>
          </cell>
        </row>
        <row r="141">
          <cell r="A141">
            <v>2020</v>
          </cell>
          <cell r="B141" t="str">
            <v>Q2</v>
          </cell>
          <cell r="E141" t="str">
            <v>KIS</v>
          </cell>
          <cell r="H141">
            <v>224899.70000000071</v>
          </cell>
          <cell r="I141">
            <v>70147.899999999994</v>
          </cell>
          <cell r="J141">
            <v>0</v>
          </cell>
          <cell r="O141">
            <v>295047.60000000068</v>
          </cell>
          <cell r="AB141">
            <v>483278.47690000001</v>
          </cell>
          <cell r="BK141">
            <v>3542</v>
          </cell>
          <cell r="BL141">
            <v>50</v>
          </cell>
          <cell r="BQ141">
            <v>3592</v>
          </cell>
        </row>
        <row r="142">
          <cell r="A142">
            <v>2020</v>
          </cell>
          <cell r="B142" t="str">
            <v>Q4</v>
          </cell>
          <cell r="E142" t="str">
            <v>Hydromax</v>
          </cell>
          <cell r="H142">
            <v>9214.0999999999985</v>
          </cell>
          <cell r="I142">
            <v>26757</v>
          </cell>
          <cell r="J142">
            <v>0</v>
          </cell>
          <cell r="K142">
            <v>0</v>
          </cell>
          <cell r="O142">
            <v>35971.1</v>
          </cell>
        </row>
        <row r="143">
          <cell r="A143">
            <v>2020</v>
          </cell>
          <cell r="B143" t="str">
            <v>Q1</v>
          </cell>
          <cell r="E143" t="str">
            <v>WENRECO</v>
          </cell>
          <cell r="H143">
            <v>1084766</v>
          </cell>
          <cell r="I143">
            <v>2555582</v>
          </cell>
          <cell r="J143">
            <v>330693</v>
          </cell>
          <cell r="K143">
            <v>389756</v>
          </cell>
          <cell r="O143">
            <v>4360797</v>
          </cell>
          <cell r="AB143">
            <v>5367420</v>
          </cell>
          <cell r="BK143">
            <v>18431</v>
          </cell>
          <cell r="BL143">
            <v>414</v>
          </cell>
          <cell r="BM143">
            <v>21</v>
          </cell>
          <cell r="BN143">
            <v>2</v>
          </cell>
          <cell r="BQ143">
            <v>18868</v>
          </cell>
        </row>
        <row r="144">
          <cell r="A144">
            <v>2020</v>
          </cell>
          <cell r="B144" t="str">
            <v>Q1</v>
          </cell>
          <cell r="E144" t="str">
            <v>KIS</v>
          </cell>
          <cell r="H144">
            <v>492249.00000000303</v>
          </cell>
          <cell r="I144">
            <v>216987.99999999994</v>
          </cell>
          <cell r="J144">
            <v>0</v>
          </cell>
          <cell r="O144">
            <v>709237.00000000303</v>
          </cell>
          <cell r="AB144">
            <v>579606.84929999989</v>
          </cell>
          <cell r="BK144">
            <v>3444</v>
          </cell>
          <cell r="BL144">
            <v>49</v>
          </cell>
          <cell r="BQ144">
            <v>3493</v>
          </cell>
        </row>
        <row r="145">
          <cell r="A145" t="str">
            <v>Years</v>
          </cell>
          <cell r="B145" t="str">
            <v>Quarters</v>
          </cell>
          <cell r="E145" t="str">
            <v>Operator</v>
          </cell>
          <cell r="H145" t="str">
            <v>DomesticSales(Kwh)</v>
          </cell>
          <cell r="I145" t="str">
            <v>Commercial Sales(Kwh)</v>
          </cell>
          <cell r="J145" t="str">
            <v>Medium Industry Sales(Kwh)</v>
          </cell>
          <cell r="K145" t="str">
            <v>Large Industry Sales(Kwh)</v>
          </cell>
          <cell r="O145" t="str">
            <v>Total_sales_KWh</v>
          </cell>
          <cell r="AB145" t="str">
            <v>Total_Generated</v>
          </cell>
          <cell r="BK145" t="str">
            <v>Domestic Customers</v>
          </cell>
          <cell r="BL145" t="str">
            <v>Commercial Customers</v>
          </cell>
          <cell r="BM145" t="str">
            <v>Medium IndustrialCustomers</v>
          </cell>
          <cell r="BN145" t="str">
            <v>Large IndustryCustomers</v>
          </cell>
          <cell r="BO145" t="str">
            <v>Street LightCustomers</v>
          </cell>
          <cell r="BQ145" t="str">
            <v>Customer Total</v>
          </cell>
        </row>
        <row r="146">
          <cell r="A146">
            <v>2021</v>
          </cell>
          <cell r="B146" t="str">
            <v>Q1</v>
          </cell>
          <cell r="E146" t="str">
            <v>KIS</v>
          </cell>
          <cell r="H146">
            <v>8910.4</v>
          </cell>
          <cell r="I146">
            <v>80395</v>
          </cell>
          <cell r="J146">
            <v>0</v>
          </cell>
          <cell r="K146">
            <v>0</v>
          </cell>
          <cell r="O146">
            <v>89305.4</v>
          </cell>
          <cell r="AB146">
            <v>0</v>
          </cell>
        </row>
        <row r="147">
          <cell r="A147">
            <v>2021</v>
          </cell>
          <cell r="B147" t="str">
            <v>Q1</v>
          </cell>
          <cell r="E147" t="str">
            <v>Hydromax</v>
          </cell>
          <cell r="H147">
            <v>2318264.02</v>
          </cell>
          <cell r="I147">
            <v>1551572.8</v>
          </cell>
          <cell r="J147">
            <v>615723</v>
          </cell>
          <cell r="K147">
            <v>493047</v>
          </cell>
          <cell r="O147">
            <v>4978606.82</v>
          </cell>
          <cell r="AB147">
            <v>6602410</v>
          </cell>
        </row>
        <row r="148">
          <cell r="A148">
            <v>2021</v>
          </cell>
          <cell r="B148" t="str">
            <v>Q1</v>
          </cell>
          <cell r="E148" t="str">
            <v>WENRECO</v>
          </cell>
          <cell r="H148">
            <v>382997.94999999995</v>
          </cell>
          <cell r="I148">
            <v>110534.63</v>
          </cell>
          <cell r="J148">
            <v>0</v>
          </cell>
          <cell r="K148">
            <v>0</v>
          </cell>
          <cell r="O148">
            <v>493532.57999999996</v>
          </cell>
          <cell r="AB148">
            <v>600680.06570000004</v>
          </cell>
        </row>
        <row r="149">
          <cell r="A149">
            <v>2021</v>
          </cell>
          <cell r="B149" t="str">
            <v>Q2</v>
          </cell>
          <cell r="E149" t="str">
            <v>KIS</v>
          </cell>
          <cell r="H149">
            <v>9122.4000000000015</v>
          </cell>
          <cell r="I149">
            <v>26080.1</v>
          </cell>
          <cell r="J149">
            <v>0</v>
          </cell>
          <cell r="K149">
            <v>0</v>
          </cell>
          <cell r="O149">
            <v>35202.5</v>
          </cell>
          <cell r="AB149">
            <v>0</v>
          </cell>
        </row>
        <row r="150">
          <cell r="A150">
            <v>2021</v>
          </cell>
          <cell r="B150" t="str">
            <v>Q2</v>
          </cell>
          <cell r="E150" t="str">
            <v>Hydromax</v>
          </cell>
          <cell r="H150">
            <v>2752203.2</v>
          </cell>
          <cell r="I150">
            <v>1533483.8</v>
          </cell>
          <cell r="J150">
            <v>535839</v>
          </cell>
          <cell r="K150">
            <v>501241</v>
          </cell>
          <cell r="O150">
            <v>5322767</v>
          </cell>
          <cell r="AB150">
            <v>6228900</v>
          </cell>
        </row>
        <row r="151">
          <cell r="A151">
            <v>2021</v>
          </cell>
          <cell r="B151" t="str">
            <v>Q2</v>
          </cell>
          <cell r="E151" t="str">
            <v>WENRECO</v>
          </cell>
          <cell r="H151">
            <v>399250.16000000003</v>
          </cell>
          <cell r="I151">
            <v>151801.26999999999</v>
          </cell>
          <cell r="J151">
            <v>0</v>
          </cell>
          <cell r="K151">
            <v>0</v>
          </cell>
          <cell r="O151">
            <v>551051.43000000005</v>
          </cell>
          <cell r="AB151">
            <v>640807.67640000011</v>
          </cell>
        </row>
      </sheetData>
      <sheetData sheetId="30" refreshError="1"/>
      <sheetData sheetId="31" refreshError="1"/>
      <sheetData sheetId="32" refreshError="1"/>
      <sheetData sheetId="33" refreshError="1">
        <row r="1">
          <cell r="A1" t="str">
            <v>Years</v>
          </cell>
          <cell r="BZ1" t="str">
            <v>Total Transformers</v>
          </cell>
        </row>
        <row r="2">
          <cell r="BZ2">
            <v>176</v>
          </cell>
        </row>
        <row r="3">
          <cell r="BZ3">
            <v>13142</v>
          </cell>
        </row>
        <row r="4">
          <cell r="BZ4">
            <v>176</v>
          </cell>
        </row>
        <row r="5">
          <cell r="BZ5">
            <v>268</v>
          </cell>
        </row>
        <row r="6">
          <cell r="BZ6">
            <v>204</v>
          </cell>
        </row>
        <row r="7">
          <cell r="BZ7">
            <v>185</v>
          </cell>
        </row>
        <row r="8">
          <cell r="BZ8">
            <v>214</v>
          </cell>
        </row>
        <row r="9">
          <cell r="BZ9">
            <v>385</v>
          </cell>
        </row>
        <row r="10">
          <cell r="BZ10">
            <v>279</v>
          </cell>
        </row>
        <row r="11">
          <cell r="BZ11">
            <v>547</v>
          </cell>
        </row>
        <row r="12">
          <cell r="BZ12">
            <v>195</v>
          </cell>
        </row>
        <row r="13">
          <cell r="BZ13">
            <v>102</v>
          </cell>
        </row>
        <row r="14">
          <cell r="BZ14">
            <v>50</v>
          </cell>
        </row>
        <row r="15">
          <cell r="BZ15">
            <v>177</v>
          </cell>
        </row>
        <row r="16">
          <cell r="BZ16">
            <v>13066</v>
          </cell>
        </row>
        <row r="17">
          <cell r="BZ17">
            <v>167</v>
          </cell>
        </row>
        <row r="18">
          <cell r="BZ18">
            <v>232</v>
          </cell>
        </row>
        <row r="19">
          <cell r="BZ19">
            <v>193</v>
          </cell>
        </row>
        <row r="20">
          <cell r="BZ20">
            <v>184</v>
          </cell>
        </row>
        <row r="21">
          <cell r="BZ21">
            <v>207</v>
          </cell>
        </row>
        <row r="22">
          <cell r="BZ22">
            <v>366</v>
          </cell>
        </row>
        <row r="23">
          <cell r="BZ23">
            <v>278</v>
          </cell>
        </row>
        <row r="24">
          <cell r="BZ24">
            <v>518</v>
          </cell>
        </row>
        <row r="25">
          <cell r="BZ25">
            <v>182</v>
          </cell>
        </row>
        <row r="26">
          <cell r="BZ26">
            <v>105</v>
          </cell>
        </row>
        <row r="27">
          <cell r="BZ27">
            <v>50</v>
          </cell>
        </row>
        <row r="28">
          <cell r="BZ28">
            <v>350</v>
          </cell>
        </row>
        <row r="29">
          <cell r="BZ29">
            <v>134</v>
          </cell>
        </row>
        <row r="30">
          <cell r="BZ30">
            <v>232</v>
          </cell>
        </row>
        <row r="31">
          <cell r="BZ31">
            <v>193</v>
          </cell>
        </row>
        <row r="32">
          <cell r="BZ32">
            <v>184</v>
          </cell>
        </row>
        <row r="33">
          <cell r="BZ33">
            <v>207</v>
          </cell>
        </row>
        <row r="34">
          <cell r="BZ34">
            <v>1003</v>
          </cell>
        </row>
        <row r="35">
          <cell r="BZ35">
            <v>263</v>
          </cell>
        </row>
        <row r="36">
          <cell r="BZ36">
            <v>518</v>
          </cell>
        </row>
        <row r="37">
          <cell r="BZ37">
            <v>193</v>
          </cell>
        </row>
        <row r="38">
          <cell r="BZ38">
            <v>101</v>
          </cell>
        </row>
        <row r="39">
          <cell r="BZ39">
            <v>50</v>
          </cell>
        </row>
        <row r="40">
          <cell r="BZ40">
            <v>12736</v>
          </cell>
        </row>
        <row r="41">
          <cell r="BZ41">
            <v>50</v>
          </cell>
        </row>
        <row r="42">
          <cell r="BZ42">
            <v>323</v>
          </cell>
        </row>
        <row r="43">
          <cell r="BZ43">
            <v>175</v>
          </cell>
        </row>
        <row r="44">
          <cell r="BZ44">
            <v>99</v>
          </cell>
        </row>
        <row r="45">
          <cell r="BZ45">
            <v>514</v>
          </cell>
        </row>
        <row r="46">
          <cell r="BZ46">
            <v>249</v>
          </cell>
        </row>
        <row r="47">
          <cell r="BZ47">
            <v>126</v>
          </cell>
        </row>
        <row r="48">
          <cell r="BZ48">
            <v>152</v>
          </cell>
        </row>
        <row r="49">
          <cell r="BZ49">
            <v>194</v>
          </cell>
        </row>
        <row r="50">
          <cell r="BZ50">
            <v>195</v>
          </cell>
        </row>
        <row r="51">
          <cell r="BZ51">
            <v>178</v>
          </cell>
        </row>
        <row r="52">
          <cell r="BZ52">
            <v>84</v>
          </cell>
        </row>
        <row r="53">
          <cell r="BZ53">
            <v>12523</v>
          </cell>
        </row>
        <row r="54">
          <cell r="BZ54">
            <v>126</v>
          </cell>
        </row>
        <row r="55">
          <cell r="BZ55">
            <v>152</v>
          </cell>
        </row>
        <row r="56">
          <cell r="BZ56">
            <v>179</v>
          </cell>
        </row>
        <row r="57">
          <cell r="BZ57">
            <v>177</v>
          </cell>
        </row>
        <row r="58">
          <cell r="BZ58">
            <v>195</v>
          </cell>
        </row>
        <row r="59">
          <cell r="BZ59">
            <v>319</v>
          </cell>
        </row>
        <row r="60">
          <cell r="BZ60">
            <v>249</v>
          </cell>
        </row>
        <row r="61">
          <cell r="BZ61">
            <v>514</v>
          </cell>
        </row>
        <row r="62">
          <cell r="BZ62">
            <v>99</v>
          </cell>
        </row>
        <row r="63">
          <cell r="BZ63">
            <v>50</v>
          </cell>
        </row>
        <row r="64">
          <cell r="BZ64">
            <v>168</v>
          </cell>
        </row>
        <row r="65">
          <cell r="BZ65">
            <v>84</v>
          </cell>
        </row>
        <row r="66">
          <cell r="BZ66">
            <v>12265</v>
          </cell>
        </row>
        <row r="67">
          <cell r="BZ67">
            <v>123</v>
          </cell>
        </row>
        <row r="68">
          <cell r="BZ68">
            <v>152</v>
          </cell>
        </row>
        <row r="69">
          <cell r="BZ69">
            <v>179</v>
          </cell>
        </row>
        <row r="70">
          <cell r="BZ70">
            <v>177</v>
          </cell>
        </row>
        <row r="71">
          <cell r="BZ71">
            <v>187</v>
          </cell>
        </row>
        <row r="72">
          <cell r="BZ72">
            <v>507</v>
          </cell>
        </row>
        <row r="73">
          <cell r="BZ73">
            <v>319</v>
          </cell>
        </row>
        <row r="74">
          <cell r="BZ74">
            <v>245</v>
          </cell>
        </row>
        <row r="75">
          <cell r="BZ75">
            <v>105</v>
          </cell>
        </row>
        <row r="76">
          <cell r="BZ76">
            <v>139</v>
          </cell>
        </row>
        <row r="77">
          <cell r="BZ77">
            <v>50</v>
          </cell>
        </row>
        <row r="78">
          <cell r="BZ78">
            <v>83</v>
          </cell>
        </row>
        <row r="79">
          <cell r="BZ79">
            <v>12045</v>
          </cell>
        </row>
        <row r="80">
          <cell r="BZ80">
            <v>99</v>
          </cell>
        </row>
        <row r="81">
          <cell r="BZ81">
            <v>50</v>
          </cell>
        </row>
        <row r="82">
          <cell r="BZ82">
            <v>137</v>
          </cell>
        </row>
        <row r="83">
          <cell r="BZ83">
            <v>118</v>
          </cell>
        </row>
        <row r="84">
          <cell r="BZ84">
            <v>146</v>
          </cell>
        </row>
        <row r="85">
          <cell r="BZ85">
            <v>157</v>
          </cell>
        </row>
        <row r="86">
          <cell r="BZ86">
            <v>177</v>
          </cell>
        </row>
        <row r="87">
          <cell r="BZ87">
            <v>27</v>
          </cell>
        </row>
        <row r="88">
          <cell r="BZ88">
            <v>433</v>
          </cell>
        </row>
        <row r="89">
          <cell r="BZ89">
            <v>272</v>
          </cell>
        </row>
        <row r="90">
          <cell r="BZ90">
            <v>246</v>
          </cell>
        </row>
        <row r="91">
          <cell r="BZ91">
            <v>70</v>
          </cell>
        </row>
        <row r="92">
          <cell r="BZ92">
            <v>11980</v>
          </cell>
        </row>
        <row r="93">
          <cell r="BZ93">
            <v>120</v>
          </cell>
        </row>
        <row r="94">
          <cell r="BZ94">
            <v>0</v>
          </cell>
        </row>
        <row r="95">
          <cell r="BZ95">
            <v>247</v>
          </cell>
        </row>
        <row r="96">
          <cell r="BZ96">
            <v>272</v>
          </cell>
        </row>
        <row r="97">
          <cell r="BZ97">
            <v>398</v>
          </cell>
        </row>
        <row r="98">
          <cell r="BZ98">
            <v>187</v>
          </cell>
        </row>
        <row r="99">
          <cell r="BZ99">
            <v>150</v>
          </cell>
        </row>
        <row r="100">
          <cell r="BZ100">
            <v>157</v>
          </cell>
        </row>
        <row r="101">
          <cell r="BZ101">
            <v>121</v>
          </cell>
        </row>
        <row r="102">
          <cell r="BZ102">
            <v>146</v>
          </cell>
        </row>
        <row r="103">
          <cell r="BZ103">
            <v>118</v>
          </cell>
        </row>
        <row r="104">
          <cell r="BZ104">
            <v>50</v>
          </cell>
        </row>
        <row r="105">
          <cell r="BZ105">
            <v>69</v>
          </cell>
        </row>
        <row r="106">
          <cell r="BZ106">
            <v>11706</v>
          </cell>
        </row>
        <row r="107">
          <cell r="BZ107">
            <v>0</v>
          </cell>
        </row>
        <row r="108">
          <cell r="BZ108">
            <v>229</v>
          </cell>
        </row>
        <row r="109">
          <cell r="BZ109">
            <v>272</v>
          </cell>
        </row>
        <row r="110">
          <cell r="BZ110">
            <v>398</v>
          </cell>
        </row>
        <row r="111">
          <cell r="BZ111">
            <v>187</v>
          </cell>
        </row>
        <row r="112">
          <cell r="BZ112">
            <v>150</v>
          </cell>
        </row>
        <row r="113">
          <cell r="BZ113">
            <v>157</v>
          </cell>
        </row>
        <row r="114">
          <cell r="BZ114">
            <v>120</v>
          </cell>
        </row>
        <row r="115">
          <cell r="BZ115">
            <v>146</v>
          </cell>
        </row>
        <row r="116">
          <cell r="BZ116">
            <v>88</v>
          </cell>
        </row>
        <row r="117">
          <cell r="BZ117">
            <v>50</v>
          </cell>
        </row>
        <row r="118">
          <cell r="BZ118">
            <v>67</v>
          </cell>
        </row>
        <row r="119">
          <cell r="BZ119">
            <v>119</v>
          </cell>
        </row>
        <row r="120">
          <cell r="BZ120">
            <v>11706</v>
          </cell>
        </row>
        <row r="121">
          <cell r="BZ121">
            <v>0</v>
          </cell>
        </row>
        <row r="122">
          <cell r="BZ122">
            <v>229</v>
          </cell>
        </row>
        <row r="123">
          <cell r="BZ123">
            <v>272</v>
          </cell>
        </row>
        <row r="124">
          <cell r="BZ124">
            <v>12</v>
          </cell>
        </row>
        <row r="125">
          <cell r="BZ125">
            <v>187</v>
          </cell>
        </row>
        <row r="126">
          <cell r="BZ126">
            <v>148</v>
          </cell>
        </row>
        <row r="127">
          <cell r="BZ127">
            <v>157</v>
          </cell>
        </row>
        <row r="128">
          <cell r="BZ128">
            <v>118</v>
          </cell>
        </row>
        <row r="129">
          <cell r="BZ129">
            <v>146</v>
          </cell>
        </row>
        <row r="130">
          <cell r="BZ130">
            <v>88</v>
          </cell>
        </row>
        <row r="131">
          <cell r="BZ131">
            <v>49</v>
          </cell>
        </row>
        <row r="132">
          <cell r="BZ132">
            <v>398</v>
          </cell>
        </row>
        <row r="133">
          <cell r="BZ133">
            <v>68</v>
          </cell>
        </row>
        <row r="134">
          <cell r="BZ134">
            <v>11706</v>
          </cell>
        </row>
        <row r="135">
          <cell r="BZ135">
            <v>0</v>
          </cell>
        </row>
        <row r="136">
          <cell r="BZ136">
            <v>12</v>
          </cell>
        </row>
        <row r="137">
          <cell r="BZ137">
            <v>187</v>
          </cell>
        </row>
        <row r="138">
          <cell r="BZ138">
            <v>151</v>
          </cell>
        </row>
        <row r="139">
          <cell r="BZ139">
            <v>157</v>
          </cell>
        </row>
        <row r="140">
          <cell r="BZ140">
            <v>117</v>
          </cell>
        </row>
        <row r="141">
          <cell r="BZ141">
            <v>146</v>
          </cell>
        </row>
        <row r="142">
          <cell r="BZ142">
            <v>88</v>
          </cell>
        </row>
        <row r="143">
          <cell r="BZ143">
            <v>49</v>
          </cell>
        </row>
        <row r="144">
          <cell r="BZ144">
            <v>68</v>
          </cell>
        </row>
        <row r="145">
          <cell r="BZ145">
            <v>11706</v>
          </cell>
        </row>
        <row r="146">
          <cell r="BZ146">
            <v>531</v>
          </cell>
        </row>
        <row r="147">
          <cell r="BZ147">
            <v>168</v>
          </cell>
        </row>
        <row r="148">
          <cell r="BZ148">
            <v>260</v>
          </cell>
        </row>
        <row r="149">
          <cell r="BZ149">
            <v>95</v>
          </cell>
        </row>
        <row r="150">
          <cell r="BZ150">
            <v>248</v>
          </cell>
        </row>
        <row r="151">
          <cell r="BZ151">
            <v>91</v>
          </cell>
        </row>
        <row r="152">
          <cell r="BZ152">
            <v>46</v>
          </cell>
        </row>
        <row r="153">
          <cell r="BZ153">
            <v>67</v>
          </cell>
        </row>
        <row r="154">
          <cell r="BZ154">
            <v>86</v>
          </cell>
        </row>
        <row r="155">
          <cell r="BZ155">
            <v>11361</v>
          </cell>
        </row>
        <row r="156">
          <cell r="BZ156">
            <v>0</v>
          </cell>
        </row>
        <row r="157">
          <cell r="BZ157">
            <v>168</v>
          </cell>
        </row>
        <row r="158">
          <cell r="BZ158">
            <v>260</v>
          </cell>
        </row>
        <row r="159">
          <cell r="BZ159">
            <v>0</v>
          </cell>
        </row>
        <row r="160">
          <cell r="BZ160">
            <v>248</v>
          </cell>
        </row>
        <row r="161">
          <cell r="BZ161">
            <v>91</v>
          </cell>
        </row>
        <row r="162">
          <cell r="BZ162">
            <v>46</v>
          </cell>
        </row>
        <row r="163">
          <cell r="BZ163">
            <v>67</v>
          </cell>
        </row>
        <row r="164">
          <cell r="BZ164">
            <v>86</v>
          </cell>
        </row>
        <row r="165">
          <cell r="BZ165">
            <v>11087</v>
          </cell>
        </row>
        <row r="166">
          <cell r="BZ166">
            <v>474</v>
          </cell>
        </row>
        <row r="167">
          <cell r="BZ167">
            <v>168</v>
          </cell>
        </row>
        <row r="168">
          <cell r="BZ168">
            <v>260</v>
          </cell>
        </row>
        <row r="169">
          <cell r="BZ169">
            <v>0</v>
          </cell>
        </row>
        <row r="170">
          <cell r="BZ170">
            <v>248</v>
          </cell>
        </row>
        <row r="171">
          <cell r="BZ171">
            <v>89</v>
          </cell>
        </row>
        <row r="172">
          <cell r="BZ172">
            <v>46</v>
          </cell>
        </row>
        <row r="173">
          <cell r="BZ173">
            <v>43</v>
          </cell>
        </row>
        <row r="174">
          <cell r="BZ174">
            <v>82</v>
          </cell>
        </row>
        <row r="175">
          <cell r="BZ175">
            <v>10675</v>
          </cell>
        </row>
        <row r="176">
          <cell r="BZ176">
            <v>474</v>
          </cell>
        </row>
        <row r="177">
          <cell r="BZ177">
            <v>177</v>
          </cell>
        </row>
        <row r="178">
          <cell r="BZ178">
            <v>260</v>
          </cell>
        </row>
        <row r="179">
          <cell r="BZ179">
            <v>64</v>
          </cell>
        </row>
        <row r="180">
          <cell r="BZ180">
            <v>258</v>
          </cell>
        </row>
        <row r="181">
          <cell r="BZ181">
            <v>80</v>
          </cell>
        </row>
        <row r="182">
          <cell r="BZ182">
            <v>35</v>
          </cell>
        </row>
        <row r="183">
          <cell r="BZ183">
            <v>43</v>
          </cell>
        </row>
        <row r="184">
          <cell r="BZ184">
            <v>82</v>
          </cell>
        </row>
        <row r="185">
          <cell r="BZ185">
            <v>10469</v>
          </cell>
        </row>
        <row r="186">
          <cell r="BZ186">
            <v>457</v>
          </cell>
        </row>
        <row r="187">
          <cell r="BZ187">
            <v>171</v>
          </cell>
        </row>
        <row r="188">
          <cell r="BZ188">
            <v>181</v>
          </cell>
        </row>
        <row r="189">
          <cell r="BZ189">
            <v>75</v>
          </cell>
        </row>
        <row r="190">
          <cell r="BZ190">
            <v>252</v>
          </cell>
        </row>
        <row r="191">
          <cell r="BZ191">
            <v>79</v>
          </cell>
        </row>
        <row r="192">
          <cell r="BZ192">
            <v>35</v>
          </cell>
        </row>
        <row r="193">
          <cell r="BZ193">
            <v>42</v>
          </cell>
        </row>
        <row r="194">
          <cell r="BZ194">
            <v>79</v>
          </cell>
        </row>
        <row r="195">
          <cell r="BZ195">
            <v>10280</v>
          </cell>
        </row>
        <row r="196">
          <cell r="BZ196">
            <v>425</v>
          </cell>
        </row>
        <row r="197">
          <cell r="BZ197">
            <v>179</v>
          </cell>
        </row>
        <row r="198">
          <cell r="BZ198">
            <v>184</v>
          </cell>
        </row>
        <row r="199">
          <cell r="BZ199">
            <v>66</v>
          </cell>
        </row>
        <row r="200">
          <cell r="BZ200">
            <v>264</v>
          </cell>
        </row>
        <row r="201">
          <cell r="BZ201">
            <v>73</v>
          </cell>
        </row>
        <row r="202">
          <cell r="BZ202">
            <v>27</v>
          </cell>
        </row>
        <row r="203">
          <cell r="BZ203">
            <v>39</v>
          </cell>
        </row>
        <row r="204">
          <cell r="BZ204">
            <v>74</v>
          </cell>
        </row>
        <row r="205">
          <cell r="BZ205">
            <v>10023</v>
          </cell>
        </row>
        <row r="206">
          <cell r="BZ206">
            <v>416</v>
          </cell>
        </row>
        <row r="207">
          <cell r="BZ207">
            <v>171</v>
          </cell>
        </row>
        <row r="208">
          <cell r="BZ208">
            <v>184</v>
          </cell>
        </row>
        <row r="209">
          <cell r="BZ209">
            <v>63</v>
          </cell>
        </row>
        <row r="210">
          <cell r="BZ210">
            <v>270</v>
          </cell>
        </row>
        <row r="211">
          <cell r="BZ211">
            <v>72</v>
          </cell>
        </row>
        <row r="212">
          <cell r="BZ212">
            <v>26</v>
          </cell>
        </row>
        <row r="213">
          <cell r="BZ213">
            <v>42</v>
          </cell>
        </row>
        <row r="214">
          <cell r="BZ214">
            <v>72</v>
          </cell>
        </row>
        <row r="215">
          <cell r="BZ215">
            <v>9697</v>
          </cell>
        </row>
        <row r="216">
          <cell r="BZ216">
            <v>402</v>
          </cell>
        </row>
        <row r="217">
          <cell r="BZ217">
            <v>171</v>
          </cell>
        </row>
        <row r="218">
          <cell r="BZ218">
            <v>187</v>
          </cell>
        </row>
        <row r="219">
          <cell r="BZ219">
            <v>63</v>
          </cell>
        </row>
        <row r="220">
          <cell r="BZ220">
            <v>179</v>
          </cell>
        </row>
        <row r="221">
          <cell r="BZ221">
            <v>72</v>
          </cell>
        </row>
        <row r="222">
          <cell r="BZ222">
            <v>26</v>
          </cell>
        </row>
        <row r="223">
          <cell r="BZ223">
            <v>42</v>
          </cell>
        </row>
        <row r="224">
          <cell r="BZ224">
            <v>73</v>
          </cell>
        </row>
        <row r="225">
          <cell r="BZ225">
            <v>9310</v>
          </cell>
        </row>
        <row r="226">
          <cell r="BZ226">
            <v>113</v>
          </cell>
        </row>
        <row r="227">
          <cell r="BZ227">
            <v>187</v>
          </cell>
        </row>
        <row r="228">
          <cell r="BZ228">
            <v>40</v>
          </cell>
        </row>
        <row r="229">
          <cell r="BZ229">
            <v>179</v>
          </cell>
        </row>
        <row r="230">
          <cell r="BZ230">
            <v>71</v>
          </cell>
        </row>
        <row r="231">
          <cell r="BZ231">
            <v>23</v>
          </cell>
        </row>
        <row r="232">
          <cell r="BZ232">
            <v>37</v>
          </cell>
        </row>
        <row r="233">
          <cell r="BZ233">
            <v>9078</v>
          </cell>
        </row>
        <row r="234">
          <cell r="BZ234">
            <v>113</v>
          </cell>
        </row>
        <row r="235">
          <cell r="BZ235">
            <v>187</v>
          </cell>
        </row>
        <row r="236">
          <cell r="BZ236">
            <v>40</v>
          </cell>
        </row>
        <row r="237">
          <cell r="BZ237">
            <v>133</v>
          </cell>
        </row>
        <row r="238">
          <cell r="BZ238">
            <v>71</v>
          </cell>
        </row>
        <row r="239">
          <cell r="BZ239">
            <v>23</v>
          </cell>
        </row>
        <row r="240">
          <cell r="BZ240">
            <v>39</v>
          </cell>
        </row>
        <row r="241">
          <cell r="BZ241">
            <v>8996</v>
          </cell>
        </row>
        <row r="242">
          <cell r="BZ242">
            <v>113</v>
          </cell>
        </row>
        <row r="243">
          <cell r="BZ243">
            <v>187</v>
          </cell>
        </row>
        <row r="244">
          <cell r="BZ244">
            <v>41</v>
          </cell>
        </row>
        <row r="245">
          <cell r="BZ245">
            <v>134</v>
          </cell>
        </row>
        <row r="246">
          <cell r="BZ246">
            <v>70</v>
          </cell>
        </row>
        <row r="247">
          <cell r="BZ247">
            <v>23</v>
          </cell>
        </row>
        <row r="248">
          <cell r="BZ248">
            <v>39</v>
          </cell>
        </row>
        <row r="249">
          <cell r="BZ249">
            <v>8273</v>
          </cell>
        </row>
        <row r="250">
          <cell r="BZ250">
            <v>113</v>
          </cell>
        </row>
        <row r="251">
          <cell r="BZ251">
            <v>187</v>
          </cell>
        </row>
        <row r="252">
          <cell r="BZ252">
            <v>39</v>
          </cell>
        </row>
        <row r="253">
          <cell r="BZ253">
            <v>134</v>
          </cell>
        </row>
        <row r="254">
          <cell r="BZ254">
            <v>70</v>
          </cell>
        </row>
        <row r="255">
          <cell r="BZ255">
            <v>23</v>
          </cell>
        </row>
        <row r="256">
          <cell r="BZ256">
            <v>39</v>
          </cell>
        </row>
        <row r="257">
          <cell r="BZ257">
            <v>8211</v>
          </cell>
        </row>
        <row r="258">
          <cell r="BZ258">
            <v>113</v>
          </cell>
        </row>
        <row r="259">
          <cell r="BZ259">
            <v>0</v>
          </cell>
        </row>
        <row r="260">
          <cell r="BZ260">
            <v>40</v>
          </cell>
        </row>
        <row r="261">
          <cell r="BZ261">
            <v>0</v>
          </cell>
        </row>
        <row r="262">
          <cell r="BZ262">
            <v>49</v>
          </cell>
        </row>
        <row r="263">
          <cell r="BZ263">
            <v>23</v>
          </cell>
        </row>
        <row r="264">
          <cell r="BZ264">
            <v>8061</v>
          </cell>
        </row>
        <row r="265">
          <cell r="BZ265">
            <v>113</v>
          </cell>
        </row>
        <row r="266">
          <cell r="BZ266">
            <v>0</v>
          </cell>
        </row>
        <row r="267">
          <cell r="BZ267">
            <v>40</v>
          </cell>
        </row>
        <row r="268">
          <cell r="BZ268">
            <v>0</v>
          </cell>
        </row>
        <row r="269">
          <cell r="BZ269">
            <v>45</v>
          </cell>
        </row>
        <row r="270">
          <cell r="BZ270">
            <v>23</v>
          </cell>
        </row>
        <row r="271">
          <cell r="BZ271">
            <v>7107</v>
          </cell>
        </row>
        <row r="272">
          <cell r="BZ272">
            <v>114</v>
          </cell>
        </row>
        <row r="273">
          <cell r="BZ273">
            <v>0</v>
          </cell>
        </row>
        <row r="274">
          <cell r="BZ274">
            <v>0</v>
          </cell>
        </row>
        <row r="275">
          <cell r="BZ275">
            <v>0</v>
          </cell>
        </row>
        <row r="276">
          <cell r="BZ276">
            <v>0</v>
          </cell>
        </row>
        <row r="277">
          <cell r="BZ277">
            <v>0</v>
          </cell>
        </row>
        <row r="278">
          <cell r="BZ278">
            <v>7053</v>
          </cell>
        </row>
        <row r="279">
          <cell r="BZ279">
            <v>106</v>
          </cell>
        </row>
        <row r="280">
          <cell r="BZ280">
            <v>0</v>
          </cell>
        </row>
        <row r="281">
          <cell r="BZ281">
            <v>0</v>
          </cell>
        </row>
        <row r="282">
          <cell r="BZ282">
            <v>0</v>
          </cell>
        </row>
        <row r="283">
          <cell r="BZ283">
            <v>0</v>
          </cell>
        </row>
        <row r="284">
          <cell r="BZ284">
            <v>0</v>
          </cell>
        </row>
        <row r="285">
          <cell r="BZ285">
            <v>7020</v>
          </cell>
        </row>
        <row r="286">
          <cell r="BZ286">
            <v>32</v>
          </cell>
        </row>
        <row r="287">
          <cell r="BZ287">
            <v>0</v>
          </cell>
        </row>
        <row r="288">
          <cell r="BZ288">
            <v>0</v>
          </cell>
        </row>
        <row r="289">
          <cell r="BZ289">
            <v>0</v>
          </cell>
        </row>
        <row r="290">
          <cell r="BZ290">
            <v>0</v>
          </cell>
        </row>
        <row r="291">
          <cell r="BZ291">
            <v>0</v>
          </cell>
        </row>
        <row r="292">
          <cell r="BZ292">
            <v>7766</v>
          </cell>
        </row>
        <row r="293">
          <cell r="BZ293">
            <v>32</v>
          </cell>
        </row>
        <row r="294">
          <cell r="BZ294">
            <v>0</v>
          </cell>
        </row>
        <row r="295">
          <cell r="BZ295">
            <v>0</v>
          </cell>
        </row>
        <row r="296">
          <cell r="BZ296">
            <v>0</v>
          </cell>
        </row>
        <row r="297">
          <cell r="BZ297">
            <v>0</v>
          </cell>
        </row>
        <row r="298">
          <cell r="BZ298">
            <v>0</v>
          </cell>
        </row>
        <row r="299">
          <cell r="BZ299">
            <v>5957</v>
          </cell>
        </row>
        <row r="300">
          <cell r="BZ300">
            <v>32</v>
          </cell>
        </row>
        <row r="301">
          <cell r="BZ301">
            <v>0</v>
          </cell>
        </row>
        <row r="302">
          <cell r="BZ302">
            <v>0</v>
          </cell>
        </row>
        <row r="303">
          <cell r="BZ303">
            <v>0</v>
          </cell>
        </row>
        <row r="304">
          <cell r="BZ304">
            <v>32</v>
          </cell>
        </row>
        <row r="305">
          <cell r="BZ305">
            <v>25</v>
          </cell>
        </row>
        <row r="306">
          <cell r="BZ306">
            <v>5939</v>
          </cell>
        </row>
        <row r="307">
          <cell r="BZ307">
            <v>32</v>
          </cell>
        </row>
        <row r="308">
          <cell r="BZ308">
            <v>0</v>
          </cell>
        </row>
        <row r="309">
          <cell r="BZ309">
            <v>21</v>
          </cell>
        </row>
        <row r="310">
          <cell r="BZ310">
            <v>0</v>
          </cell>
        </row>
        <row r="311">
          <cell r="BZ311">
            <v>32</v>
          </cell>
        </row>
        <row r="312">
          <cell r="BZ312">
            <v>22</v>
          </cell>
        </row>
        <row r="313">
          <cell r="BZ313">
            <v>5921</v>
          </cell>
        </row>
        <row r="314">
          <cell r="BZ314">
            <v>0</v>
          </cell>
        </row>
        <row r="315">
          <cell r="BZ315">
            <v>0</v>
          </cell>
        </row>
        <row r="316">
          <cell r="BZ316">
            <v>0</v>
          </cell>
        </row>
        <row r="317">
          <cell r="BZ317">
            <v>0</v>
          </cell>
        </row>
        <row r="318">
          <cell r="BZ318">
            <v>0</v>
          </cell>
        </row>
        <row r="319">
          <cell r="BZ319">
            <v>20</v>
          </cell>
        </row>
        <row r="320">
          <cell r="BZ320">
            <v>5900</v>
          </cell>
        </row>
        <row r="321">
          <cell r="BZ321">
            <v>0</v>
          </cell>
        </row>
        <row r="322">
          <cell r="BZ322">
            <v>0</v>
          </cell>
        </row>
        <row r="323">
          <cell r="BZ323">
            <v>0</v>
          </cell>
        </row>
        <row r="324">
          <cell r="BZ324">
            <v>0</v>
          </cell>
        </row>
        <row r="325">
          <cell r="BZ325">
            <v>30</v>
          </cell>
        </row>
        <row r="326">
          <cell r="BZ326">
            <v>15</v>
          </cell>
        </row>
        <row r="327">
          <cell r="BZ327">
            <v>5863</v>
          </cell>
        </row>
        <row r="328">
          <cell r="BZ328">
            <v>33</v>
          </cell>
        </row>
        <row r="329">
          <cell r="BZ329">
            <v>0</v>
          </cell>
        </row>
        <row r="330">
          <cell r="BZ330">
            <v>21</v>
          </cell>
        </row>
        <row r="331">
          <cell r="BZ331">
            <v>0</v>
          </cell>
        </row>
        <row r="332">
          <cell r="BZ332">
            <v>0</v>
          </cell>
        </row>
        <row r="333">
          <cell r="BZ333">
            <v>18</v>
          </cell>
        </row>
        <row r="334">
          <cell r="BZ334">
            <v>5834</v>
          </cell>
        </row>
        <row r="335">
          <cell r="BZ335">
            <v>0</v>
          </cell>
        </row>
        <row r="336">
          <cell r="BZ336">
            <v>0</v>
          </cell>
        </row>
        <row r="337">
          <cell r="BZ337">
            <v>0</v>
          </cell>
        </row>
        <row r="338">
          <cell r="BZ338">
            <v>0</v>
          </cell>
        </row>
        <row r="339">
          <cell r="BZ339">
            <v>0</v>
          </cell>
        </row>
        <row r="340">
          <cell r="BZ340">
            <v>5759</v>
          </cell>
        </row>
        <row r="341">
          <cell r="BZ341">
            <v>0</v>
          </cell>
        </row>
        <row r="342">
          <cell r="BZ342">
            <v>0</v>
          </cell>
        </row>
        <row r="343">
          <cell r="BZ343">
            <v>14</v>
          </cell>
        </row>
        <row r="344">
          <cell r="BZ344">
            <v>0</v>
          </cell>
        </row>
        <row r="345">
          <cell r="BZ345">
            <v>0</v>
          </cell>
        </row>
        <row r="346">
          <cell r="BZ346">
            <v>14</v>
          </cell>
        </row>
        <row r="347">
          <cell r="BZ347">
            <v>5759</v>
          </cell>
        </row>
        <row r="348">
          <cell r="BZ348">
            <v>0</v>
          </cell>
        </row>
        <row r="349">
          <cell r="BZ349">
            <v>0</v>
          </cell>
        </row>
        <row r="350">
          <cell r="BZ350">
            <v>0</v>
          </cell>
        </row>
        <row r="351">
          <cell r="BZ351">
            <v>0</v>
          </cell>
        </row>
        <row r="352">
          <cell r="BZ352">
            <v>0</v>
          </cell>
        </row>
        <row r="353">
          <cell r="BZ353">
            <v>5696</v>
          </cell>
        </row>
        <row r="354">
          <cell r="BZ354">
            <v>0</v>
          </cell>
        </row>
        <row r="355">
          <cell r="BZ355">
            <v>0</v>
          </cell>
        </row>
        <row r="356">
          <cell r="BZ356">
            <v>0</v>
          </cell>
        </row>
        <row r="357">
          <cell r="BZ357">
            <v>0</v>
          </cell>
        </row>
        <row r="358">
          <cell r="BZ358">
            <v>0</v>
          </cell>
        </row>
        <row r="359">
          <cell r="BZ359">
            <v>5692</v>
          </cell>
        </row>
        <row r="360">
          <cell r="BZ360">
            <v>0</v>
          </cell>
        </row>
        <row r="361">
          <cell r="BZ361">
            <v>0</v>
          </cell>
        </row>
        <row r="362">
          <cell r="BZ362">
            <v>0</v>
          </cell>
        </row>
        <row r="363">
          <cell r="BZ363">
            <v>0</v>
          </cell>
        </row>
        <row r="364">
          <cell r="BZ364">
            <v>5667</v>
          </cell>
        </row>
        <row r="365">
          <cell r="BZ365">
            <v>0</v>
          </cell>
        </row>
        <row r="366">
          <cell r="BZ366">
            <v>0</v>
          </cell>
        </row>
        <row r="367">
          <cell r="BZ367">
            <v>0</v>
          </cell>
        </row>
        <row r="368">
          <cell r="BZ368">
            <v>0</v>
          </cell>
        </row>
        <row r="369">
          <cell r="BZ369">
            <v>0</v>
          </cell>
        </row>
        <row r="370">
          <cell r="BZ370">
            <v>0</v>
          </cell>
        </row>
        <row r="371">
          <cell r="BZ371">
            <v>0</v>
          </cell>
        </row>
        <row r="372">
          <cell r="BZ372">
            <v>0</v>
          </cell>
        </row>
        <row r="373">
          <cell r="BZ373">
            <v>0</v>
          </cell>
        </row>
        <row r="374">
          <cell r="BZ374">
            <v>0</v>
          </cell>
        </row>
        <row r="375">
          <cell r="BZ375">
            <v>0</v>
          </cell>
        </row>
        <row r="376">
          <cell r="BZ376">
            <v>0</v>
          </cell>
        </row>
        <row r="377">
          <cell r="BZ377">
            <v>0</v>
          </cell>
        </row>
        <row r="378">
          <cell r="BZ378">
            <v>0</v>
          </cell>
        </row>
        <row r="379">
          <cell r="BZ379">
            <v>0</v>
          </cell>
        </row>
        <row r="380">
          <cell r="BZ380">
            <v>0</v>
          </cell>
        </row>
        <row r="381">
          <cell r="BZ381">
            <v>0</v>
          </cell>
        </row>
        <row r="382">
          <cell r="BZ382">
            <v>0</v>
          </cell>
        </row>
        <row r="383">
          <cell r="BZ383">
            <v>0</v>
          </cell>
        </row>
        <row r="384">
          <cell r="BZ384">
            <v>0</v>
          </cell>
        </row>
        <row r="385">
          <cell r="BZ385">
            <v>0</v>
          </cell>
        </row>
        <row r="386">
          <cell r="BZ386">
            <v>0</v>
          </cell>
        </row>
        <row r="387">
          <cell r="BZ387">
            <v>0</v>
          </cell>
        </row>
        <row r="388">
          <cell r="BZ388">
            <v>0</v>
          </cell>
        </row>
        <row r="389">
          <cell r="BZ389">
            <v>0</v>
          </cell>
        </row>
        <row r="390">
          <cell r="BZ390">
            <v>127</v>
          </cell>
        </row>
        <row r="391">
          <cell r="BZ391">
            <v>152</v>
          </cell>
        </row>
        <row r="392">
          <cell r="BZ392">
            <v>199</v>
          </cell>
        </row>
        <row r="393">
          <cell r="BZ393">
            <v>179</v>
          </cell>
        </row>
        <row r="394">
          <cell r="BZ394">
            <v>196</v>
          </cell>
        </row>
        <row r="395">
          <cell r="BZ395">
            <v>331</v>
          </cell>
        </row>
        <row r="396">
          <cell r="BZ396">
            <v>248</v>
          </cell>
        </row>
        <row r="397">
          <cell r="BZ397">
            <v>518</v>
          </cell>
        </row>
        <row r="398">
          <cell r="BZ398">
            <v>178</v>
          </cell>
        </row>
        <row r="399">
          <cell r="BZ399">
            <v>99</v>
          </cell>
        </row>
        <row r="400">
          <cell r="BZ400">
            <v>50</v>
          </cell>
        </row>
        <row r="401">
          <cell r="BZ401">
            <v>12032</v>
          </cell>
        </row>
        <row r="402">
          <cell r="BZ402">
            <v>166</v>
          </cell>
        </row>
        <row r="403">
          <cell r="BZ403">
            <v>176</v>
          </cell>
        </row>
        <row r="404">
          <cell r="BZ404">
            <v>304</v>
          </cell>
        </row>
        <row r="405">
          <cell r="BZ405">
            <v>213</v>
          </cell>
        </row>
        <row r="406">
          <cell r="BZ406">
            <v>201</v>
          </cell>
        </row>
        <row r="407">
          <cell r="BZ407">
            <v>210</v>
          </cell>
        </row>
        <row r="408">
          <cell r="BZ408">
            <v>412</v>
          </cell>
        </row>
        <row r="409">
          <cell r="BZ409">
            <v>290</v>
          </cell>
        </row>
        <row r="410">
          <cell r="BZ410">
            <v>511</v>
          </cell>
        </row>
        <row r="411">
          <cell r="BZ411">
            <v>2</v>
          </cell>
        </row>
        <row r="412">
          <cell r="BZ412">
            <v>202</v>
          </cell>
        </row>
        <row r="413">
          <cell r="BZ413">
            <v>99</v>
          </cell>
        </row>
        <row r="414">
          <cell r="BZ414">
            <v>13590</v>
          </cell>
        </row>
        <row r="415">
          <cell r="BZ415">
            <v>176</v>
          </cell>
        </row>
        <row r="416">
          <cell r="BZ416">
            <v>308</v>
          </cell>
        </row>
        <row r="417">
          <cell r="BZ417">
            <v>273</v>
          </cell>
        </row>
        <row r="418">
          <cell r="BZ418">
            <v>210</v>
          </cell>
        </row>
        <row r="419">
          <cell r="BZ419">
            <v>217</v>
          </cell>
        </row>
        <row r="420">
          <cell r="BZ420">
            <v>417</v>
          </cell>
        </row>
        <row r="421">
          <cell r="BZ421">
            <v>291</v>
          </cell>
        </row>
        <row r="422">
          <cell r="BZ422">
            <v>513</v>
          </cell>
        </row>
        <row r="423">
          <cell r="BZ423">
            <v>195</v>
          </cell>
        </row>
        <row r="424">
          <cell r="BZ424">
            <v>203</v>
          </cell>
        </row>
        <row r="425">
          <cell r="BZ425">
            <v>99</v>
          </cell>
        </row>
        <row r="426">
          <cell r="BZ426">
            <v>13632</v>
          </cell>
        </row>
        <row r="427">
          <cell r="BZ427">
            <v>50</v>
          </cell>
        </row>
        <row r="428">
          <cell r="BZ428">
            <v>50</v>
          </cell>
        </row>
        <row r="431">
          <cell r="BZ431">
            <v>176</v>
          </cell>
        </row>
        <row r="432">
          <cell r="BZ432">
            <v>321</v>
          </cell>
        </row>
        <row r="433">
          <cell r="BZ433">
            <v>276</v>
          </cell>
        </row>
        <row r="434">
          <cell r="BZ434">
            <v>218</v>
          </cell>
        </row>
        <row r="435">
          <cell r="BZ435">
            <v>223</v>
          </cell>
        </row>
        <row r="436">
          <cell r="BZ436">
            <v>439</v>
          </cell>
        </row>
        <row r="437">
          <cell r="BZ437">
            <v>317</v>
          </cell>
        </row>
        <row r="438">
          <cell r="BZ438">
            <v>513</v>
          </cell>
        </row>
        <row r="439">
          <cell r="BZ439">
            <v>191</v>
          </cell>
        </row>
        <row r="440">
          <cell r="BZ440">
            <v>206</v>
          </cell>
        </row>
        <row r="441">
          <cell r="BZ441">
            <v>99</v>
          </cell>
        </row>
        <row r="442">
          <cell r="BZ442">
            <v>0</v>
          </cell>
        </row>
        <row r="443">
          <cell r="BZ443">
            <v>13842</v>
          </cell>
        </row>
        <row r="444">
          <cell r="BZ444">
            <v>176</v>
          </cell>
        </row>
        <row r="445">
          <cell r="BZ445">
            <v>330</v>
          </cell>
        </row>
        <row r="446">
          <cell r="BZ446">
            <v>282</v>
          </cell>
        </row>
        <row r="447">
          <cell r="BZ447">
            <v>218</v>
          </cell>
        </row>
        <row r="448">
          <cell r="BZ448">
            <v>223</v>
          </cell>
        </row>
        <row r="449">
          <cell r="BZ449">
            <v>439</v>
          </cell>
        </row>
        <row r="450">
          <cell r="BZ450">
            <v>371</v>
          </cell>
        </row>
        <row r="451">
          <cell r="BZ451">
            <v>519</v>
          </cell>
        </row>
        <row r="452">
          <cell r="BZ452">
            <v>280</v>
          </cell>
        </row>
        <row r="453">
          <cell r="BZ453">
            <v>212</v>
          </cell>
        </row>
        <row r="454">
          <cell r="BZ454">
            <v>141</v>
          </cell>
        </row>
        <row r="455">
          <cell r="BZ455">
            <v>57</v>
          </cell>
        </row>
        <row r="456">
          <cell r="BZ456">
            <v>14013</v>
          </cell>
        </row>
        <row r="457">
          <cell r="BZ457">
            <v>182</v>
          </cell>
        </row>
        <row r="458">
          <cell r="BZ458">
            <v>337</v>
          </cell>
        </row>
        <row r="459">
          <cell r="BZ459">
            <v>286</v>
          </cell>
        </row>
        <row r="460">
          <cell r="BZ460">
            <v>224</v>
          </cell>
        </row>
        <row r="461">
          <cell r="BZ461">
            <v>223</v>
          </cell>
        </row>
        <row r="462">
          <cell r="BZ462">
            <v>439</v>
          </cell>
        </row>
        <row r="463">
          <cell r="BZ463">
            <v>374</v>
          </cell>
        </row>
        <row r="464">
          <cell r="BZ464">
            <v>551</v>
          </cell>
        </row>
        <row r="465">
          <cell r="BZ465">
            <v>280</v>
          </cell>
        </row>
        <row r="466">
          <cell r="BZ466">
            <v>218</v>
          </cell>
        </row>
        <row r="467">
          <cell r="BZ467">
            <v>99</v>
          </cell>
        </row>
        <row r="468">
          <cell r="BZ468">
            <v>0</v>
          </cell>
        </row>
        <row r="469">
          <cell r="BZ469">
            <v>14277</v>
          </cell>
        </row>
        <row r="470">
          <cell r="BZ470">
            <v>183</v>
          </cell>
        </row>
        <row r="471">
          <cell r="BZ471">
            <v>339</v>
          </cell>
        </row>
        <row r="472">
          <cell r="BZ472">
            <v>290</v>
          </cell>
        </row>
        <row r="473">
          <cell r="BZ473">
            <v>226</v>
          </cell>
        </row>
        <row r="474">
          <cell r="BZ474">
            <v>224</v>
          </cell>
        </row>
        <row r="475">
          <cell r="BZ475">
            <v>440</v>
          </cell>
        </row>
        <row r="476">
          <cell r="BZ476">
            <v>374</v>
          </cell>
        </row>
        <row r="477">
          <cell r="BZ477">
            <v>585</v>
          </cell>
        </row>
        <row r="478">
          <cell r="BZ478">
            <v>49</v>
          </cell>
        </row>
        <row r="479">
          <cell r="BZ479">
            <v>282</v>
          </cell>
        </row>
        <row r="480">
          <cell r="BZ480">
            <v>218</v>
          </cell>
        </row>
        <row r="481">
          <cell r="BZ481">
            <v>142</v>
          </cell>
        </row>
        <row r="482">
          <cell r="BZ482">
            <v>0</v>
          </cell>
        </row>
        <row r="483">
          <cell r="BZ483">
            <v>14397</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1">
          <cell r="A1" t="str">
            <v>Year</v>
          </cell>
          <cell r="B1" t="str">
            <v>Quarter</v>
          </cell>
          <cell r="C1" t="str">
            <v>Firm</v>
          </cell>
          <cell r="D1" t="str">
            <v>FIRM_ID</v>
          </cell>
          <cell r="J1" t="str">
            <v>Total Generated</v>
          </cell>
          <cell r="N1" t="str">
            <v>Total Sold</v>
          </cell>
          <cell r="AM1" t="str">
            <v>Technology</v>
          </cell>
        </row>
        <row r="2">
          <cell r="A2">
            <v>2019</v>
          </cell>
          <cell r="B2" t="str">
            <v>Q4</v>
          </cell>
          <cell r="C2" t="str">
            <v>BUJAGALI ELECTRICITY LIMITED</v>
          </cell>
          <cell r="D2" t="str">
            <v>GNL2</v>
          </cell>
          <cell r="J2">
            <v>334839</v>
          </cell>
          <cell r="N2">
            <v>333335</v>
          </cell>
          <cell r="AM2" t="str">
            <v>Large Hydro</v>
          </cell>
        </row>
        <row r="3">
          <cell r="A3">
            <v>2019</v>
          </cell>
          <cell r="B3" t="str">
            <v>Q4</v>
          </cell>
          <cell r="C3" t="str">
            <v>ESKOM (U) LIMITED</v>
          </cell>
          <cell r="D3" t="str">
            <v>GNL1</v>
          </cell>
          <cell r="J3">
            <v>305638.74999999994</v>
          </cell>
          <cell r="N3">
            <v>305638.75</v>
          </cell>
          <cell r="AM3" t="str">
            <v>Large Hydro</v>
          </cell>
        </row>
        <row r="4">
          <cell r="A4">
            <v>2019</v>
          </cell>
          <cell r="B4" t="str">
            <v>Q4</v>
          </cell>
          <cell r="C4" t="str">
            <v>Hydromax Nkusi (Waki)</v>
          </cell>
          <cell r="D4" t="str">
            <v>GNE13</v>
          </cell>
          <cell r="J4">
            <v>4572.09</v>
          </cell>
          <cell r="N4">
            <v>4572.09</v>
          </cell>
          <cell r="AM4" t="str">
            <v>Small Hydro</v>
          </cell>
        </row>
        <row r="5">
          <cell r="A5">
            <v>2019</v>
          </cell>
          <cell r="B5" t="str">
            <v>Q4</v>
          </cell>
          <cell r="C5" t="str">
            <v>Mahoma</v>
          </cell>
          <cell r="D5" t="str">
            <v>GNE14</v>
          </cell>
          <cell r="J5">
            <v>4215.1899999999996</v>
          </cell>
          <cell r="N5">
            <v>4215.1899999999996</v>
          </cell>
          <cell r="AM5" t="str">
            <v>Small Hydro</v>
          </cell>
        </row>
        <row r="6">
          <cell r="A6">
            <v>2019</v>
          </cell>
          <cell r="B6" t="str">
            <v>Q4</v>
          </cell>
          <cell r="C6" t="str">
            <v>Xsabo Solar</v>
          </cell>
          <cell r="D6" t="str">
            <v>GNS3</v>
          </cell>
          <cell r="J6">
            <v>7948.96</v>
          </cell>
          <cell r="N6">
            <v>7948.96</v>
          </cell>
          <cell r="AM6" t="str">
            <v>Solar</v>
          </cell>
        </row>
        <row r="7">
          <cell r="A7">
            <v>2019</v>
          </cell>
          <cell r="B7" t="str">
            <v>Q4</v>
          </cell>
          <cell r="C7" t="str">
            <v>JACOBSEN (U) LIMITED</v>
          </cell>
          <cell r="D7" t="str">
            <v>GNT1</v>
          </cell>
          <cell r="J7">
            <v>15494.900000000021</v>
          </cell>
          <cell r="N7">
            <v>15494.900000000021</v>
          </cell>
          <cell r="AM7" t="str">
            <v>Thermal</v>
          </cell>
        </row>
        <row r="8">
          <cell r="A8">
            <v>2019</v>
          </cell>
          <cell r="B8" t="str">
            <v>Q4</v>
          </cell>
          <cell r="C8" t="str">
            <v>NYAMWAMBA</v>
          </cell>
          <cell r="D8" t="str">
            <v>GNE10</v>
          </cell>
          <cell r="J8">
            <v>11161.981000000002</v>
          </cell>
          <cell r="N8">
            <v>11044.75</v>
          </cell>
          <cell r="AM8" t="str">
            <v>Small Hydro</v>
          </cell>
        </row>
        <row r="9">
          <cell r="A9">
            <v>2019</v>
          </cell>
          <cell r="B9" t="str">
            <v>Q4</v>
          </cell>
          <cell r="C9" t="str">
            <v>TORORO SOLAR</v>
          </cell>
          <cell r="D9" t="str">
            <v>GNS2</v>
          </cell>
          <cell r="J9">
            <v>4060.0480000000002</v>
          </cell>
          <cell r="N9">
            <v>4060.0480000000002</v>
          </cell>
          <cell r="AM9" t="str">
            <v>Solar</v>
          </cell>
        </row>
        <row r="10">
          <cell r="A10">
            <v>2019</v>
          </cell>
          <cell r="B10" t="str">
            <v>Q4</v>
          </cell>
          <cell r="C10" t="str">
            <v>MAJI-POWER BUGOYE-LIMITED</v>
          </cell>
          <cell r="D10" t="str">
            <v>GNE3</v>
          </cell>
          <cell r="J10">
            <v>26271.048000000003</v>
          </cell>
          <cell r="N10">
            <v>24100.41</v>
          </cell>
          <cell r="AM10" t="str">
            <v>Small Hydro</v>
          </cell>
        </row>
        <row r="11">
          <cell r="A11">
            <v>2019</v>
          </cell>
          <cell r="B11" t="str">
            <v>Q4</v>
          </cell>
          <cell r="C11" t="str">
            <v>KASESE COBALT COMPANY LIMITED</v>
          </cell>
          <cell r="D11" t="str">
            <v>GNE1</v>
          </cell>
          <cell r="J11">
            <v>15787.204000000002</v>
          </cell>
          <cell r="N11">
            <v>15787.204000000002</v>
          </cell>
          <cell r="AM11" t="str">
            <v>Small Hydro</v>
          </cell>
        </row>
        <row r="12">
          <cell r="A12">
            <v>2019</v>
          </cell>
          <cell r="B12" t="str">
            <v>Q4</v>
          </cell>
          <cell r="C12" t="str">
            <v>AEMS-MPANGA</v>
          </cell>
          <cell r="D12" t="str">
            <v>GNE5</v>
          </cell>
          <cell r="J12">
            <v>25656.400000000001</v>
          </cell>
          <cell r="N12">
            <v>25649.75</v>
          </cell>
          <cell r="AM12" t="str">
            <v>Small Hydro</v>
          </cell>
        </row>
        <row r="13">
          <cell r="A13">
            <v>2019</v>
          </cell>
          <cell r="B13" t="str">
            <v>Q4</v>
          </cell>
          <cell r="C13" t="str">
            <v>ELGON HYDRO SITI</v>
          </cell>
          <cell r="D13" t="str">
            <v>GNE8</v>
          </cell>
          <cell r="J13">
            <v>8531.7900000000009</v>
          </cell>
          <cell r="N13">
            <v>8384.5999999999985</v>
          </cell>
          <cell r="AM13" t="str">
            <v>Small Hydro</v>
          </cell>
        </row>
        <row r="14">
          <cell r="A14">
            <v>2019</v>
          </cell>
          <cell r="B14" t="str">
            <v>Q4</v>
          </cell>
          <cell r="C14" t="str">
            <v>RWIMI</v>
          </cell>
          <cell r="D14" t="str">
            <v>GNE9</v>
          </cell>
          <cell r="J14">
            <v>8394.8899999999958</v>
          </cell>
          <cell r="N14">
            <v>8295.1999999999989</v>
          </cell>
          <cell r="AM14" t="str">
            <v>Small Hydro</v>
          </cell>
        </row>
        <row r="15">
          <cell r="A15">
            <v>2019</v>
          </cell>
          <cell r="B15" t="str">
            <v>Q4</v>
          </cell>
          <cell r="C15" t="str">
            <v>ECOPOWER-ISHASHA</v>
          </cell>
          <cell r="D15" t="str">
            <v>GNE6</v>
          </cell>
          <cell r="J15">
            <v>4424.8155436111047</v>
          </cell>
          <cell r="N15">
            <v>4417.72</v>
          </cell>
          <cell r="AM15" t="str">
            <v>Small Hydro</v>
          </cell>
        </row>
        <row r="16">
          <cell r="A16">
            <v>2019</v>
          </cell>
          <cell r="B16" t="str">
            <v>Q4</v>
          </cell>
          <cell r="C16" t="str">
            <v>KABALEGA HYDROMAX</v>
          </cell>
          <cell r="D16" t="str">
            <v>GNE4</v>
          </cell>
          <cell r="J16">
            <v>20425.5</v>
          </cell>
          <cell r="N16">
            <v>18873.531999999999</v>
          </cell>
          <cell r="AM16" t="str">
            <v>Small Hydro</v>
          </cell>
        </row>
        <row r="17">
          <cell r="A17">
            <v>2019</v>
          </cell>
          <cell r="B17" t="str">
            <v>Q4</v>
          </cell>
          <cell r="C17" t="str">
            <v>ELECTROMAXX (U) LIMITED</v>
          </cell>
          <cell r="D17" t="str">
            <v>GNT2</v>
          </cell>
          <cell r="J17">
            <v>6135.7695400000011</v>
          </cell>
          <cell r="N17">
            <v>6135.7695400000011</v>
          </cell>
          <cell r="AM17" t="str">
            <v>Thermal</v>
          </cell>
        </row>
        <row r="18">
          <cell r="A18">
            <v>2019</v>
          </cell>
          <cell r="B18" t="str">
            <v>Q4</v>
          </cell>
          <cell r="C18" t="str">
            <v>LUBILIA</v>
          </cell>
          <cell r="D18" t="str">
            <v>GNE11</v>
          </cell>
          <cell r="J18">
            <v>6286.82</v>
          </cell>
          <cell r="N18">
            <v>6151.6186999999991</v>
          </cell>
          <cell r="AM18" t="str">
            <v>Small Hydro</v>
          </cell>
        </row>
        <row r="19">
          <cell r="A19">
            <v>2019</v>
          </cell>
          <cell r="B19" t="str">
            <v>Q4</v>
          </cell>
          <cell r="C19" t="str">
            <v>ACCESS SOLAR</v>
          </cell>
          <cell r="D19" t="str">
            <v>GNS1</v>
          </cell>
          <cell r="J19">
            <v>4778.9480999999996</v>
          </cell>
          <cell r="N19">
            <v>4038.1710000000003</v>
          </cell>
          <cell r="AM19" t="str">
            <v>Solar</v>
          </cell>
        </row>
        <row r="20">
          <cell r="A20">
            <v>2019</v>
          </cell>
          <cell r="B20" t="str">
            <v>Q4</v>
          </cell>
          <cell r="C20" t="str">
            <v>MUVUMBE HYDRO (U) LIMITED</v>
          </cell>
          <cell r="D20" t="str">
            <v>GNE7</v>
          </cell>
          <cell r="J20">
            <v>10298.963</v>
          </cell>
          <cell r="N20">
            <v>10173</v>
          </cell>
          <cell r="AM20" t="str">
            <v>Small Hydro</v>
          </cell>
        </row>
        <row r="21">
          <cell r="A21">
            <v>2019</v>
          </cell>
          <cell r="B21" t="str">
            <v>Q4</v>
          </cell>
          <cell r="C21" t="str">
            <v>KINYARA SUGAR WORKS</v>
          </cell>
          <cell r="D21" t="str">
            <v>GNC2</v>
          </cell>
          <cell r="J21">
            <v>1601.3140000000001</v>
          </cell>
          <cell r="N21">
            <v>1601.3140000000001</v>
          </cell>
          <cell r="AM21" t="str">
            <v>Bagasse</v>
          </cell>
        </row>
        <row r="22">
          <cell r="A22">
            <v>2019</v>
          </cell>
          <cell r="B22" t="str">
            <v>Q4</v>
          </cell>
          <cell r="C22" t="str">
            <v>SAIL KALIRO</v>
          </cell>
          <cell r="D22" t="str">
            <v>GNC3</v>
          </cell>
          <cell r="J22">
            <v>6485.3</v>
          </cell>
          <cell r="N22">
            <v>6485.3</v>
          </cell>
          <cell r="AM22" t="str">
            <v>Bagasse</v>
          </cell>
        </row>
        <row r="23">
          <cell r="A23">
            <v>2019</v>
          </cell>
          <cell r="B23" t="str">
            <v>Q4</v>
          </cell>
          <cell r="C23" t="str">
            <v>KAKIRA SUGAR WORKS</v>
          </cell>
          <cell r="D23" t="str">
            <v>GNC1</v>
          </cell>
          <cell r="J23">
            <v>40509.252099999962</v>
          </cell>
          <cell r="N23">
            <v>40509.252099999962</v>
          </cell>
          <cell r="AM23" t="str">
            <v>Bagasse</v>
          </cell>
        </row>
        <row r="24">
          <cell r="A24">
            <v>2019</v>
          </cell>
          <cell r="B24" t="str">
            <v>Q4</v>
          </cell>
          <cell r="C24" t="str">
            <v>KILEMBE MINES LIMITED (KLM)</v>
          </cell>
          <cell r="D24" t="str">
            <v>GNE2</v>
          </cell>
          <cell r="J24">
            <v>4721.2</v>
          </cell>
          <cell r="N24">
            <v>3471.5519999999997</v>
          </cell>
          <cell r="AM24" t="str">
            <v>Small Hydro</v>
          </cell>
        </row>
        <row r="25">
          <cell r="A25">
            <v>2019</v>
          </cell>
          <cell r="B25" t="str">
            <v>Q4</v>
          </cell>
          <cell r="C25" t="str">
            <v>Isimba</v>
          </cell>
          <cell r="D25" t="str">
            <v>GNL3</v>
          </cell>
          <cell r="J25">
            <v>199025</v>
          </cell>
          <cell r="N25">
            <v>199025</v>
          </cell>
          <cell r="AM25" t="str">
            <v>Large Hydro</v>
          </cell>
        </row>
        <row r="26">
          <cell r="A26">
            <v>2019</v>
          </cell>
          <cell r="B26" t="str">
            <v>Q4</v>
          </cell>
          <cell r="C26" t="str">
            <v>Emmerging Solar Power (Bufulubi)</v>
          </cell>
          <cell r="D26" t="str">
            <v>GNS4</v>
          </cell>
          <cell r="J26">
            <v>4369.5634</v>
          </cell>
          <cell r="N26">
            <v>4049.9749999999999</v>
          </cell>
          <cell r="AM26" t="str">
            <v>Solar</v>
          </cell>
        </row>
        <row r="27">
          <cell r="A27">
            <v>2019</v>
          </cell>
          <cell r="B27" t="str">
            <v>Q4</v>
          </cell>
          <cell r="C27" t="str">
            <v>Sindila</v>
          </cell>
          <cell r="D27" t="str">
            <v>GNE15</v>
          </cell>
          <cell r="J27">
            <v>3934.627</v>
          </cell>
          <cell r="N27">
            <v>3934.627</v>
          </cell>
          <cell r="AM27" t="str">
            <v>Small Hydro</v>
          </cell>
        </row>
        <row r="28">
          <cell r="A28">
            <v>2019</v>
          </cell>
          <cell r="B28" t="str">
            <v>Q4</v>
          </cell>
          <cell r="C28" t="str">
            <v>Nkusi</v>
          </cell>
          <cell r="D28" t="str">
            <v>GNE12</v>
          </cell>
          <cell r="J28">
            <v>15321.42</v>
          </cell>
          <cell r="N28">
            <v>15321.42</v>
          </cell>
          <cell r="AM28" t="str">
            <v>Small Hydro</v>
          </cell>
        </row>
        <row r="29">
          <cell r="A29">
            <v>2019</v>
          </cell>
          <cell r="B29" t="str">
            <v>Q4</v>
          </cell>
          <cell r="C29" t="str">
            <v>Achwa 2</v>
          </cell>
          <cell r="D29" t="str">
            <v>GNL4</v>
          </cell>
          <cell r="N29">
            <v>0</v>
          </cell>
          <cell r="AM29" t="str">
            <v>Large Hydro</v>
          </cell>
        </row>
        <row r="30">
          <cell r="A30">
            <v>2019</v>
          </cell>
          <cell r="B30" t="str">
            <v>Q4</v>
          </cell>
          <cell r="C30" t="str">
            <v>Siti 2</v>
          </cell>
          <cell r="D30" t="str">
            <v>GNE17</v>
          </cell>
          <cell r="J30">
            <v>880.49199999999996</v>
          </cell>
          <cell r="N30">
            <v>867</v>
          </cell>
          <cell r="AM30" t="str">
            <v>Small Hydro</v>
          </cell>
        </row>
        <row r="31">
          <cell r="A31">
            <v>2019</v>
          </cell>
          <cell r="B31" t="str">
            <v>Q4</v>
          </cell>
          <cell r="C31" t="str">
            <v>Ndugutu</v>
          </cell>
          <cell r="D31" t="str">
            <v>GNE18</v>
          </cell>
          <cell r="J31">
            <v>4837.4989999999998</v>
          </cell>
          <cell r="N31">
            <v>4837.4989999999998</v>
          </cell>
          <cell r="AM31" t="str">
            <v>Small Hydro</v>
          </cell>
        </row>
        <row r="32">
          <cell r="A32">
            <v>2019</v>
          </cell>
          <cell r="B32" t="str">
            <v>Q4</v>
          </cell>
          <cell r="C32" t="str">
            <v>Ziba</v>
          </cell>
          <cell r="D32" t="str">
            <v>GNE16</v>
          </cell>
          <cell r="J32">
            <v>11960.75</v>
          </cell>
          <cell r="N32">
            <v>11960.75</v>
          </cell>
          <cell r="AM32" t="str">
            <v>Small Hydro</v>
          </cell>
        </row>
        <row r="33">
          <cell r="A33">
            <v>2019</v>
          </cell>
          <cell r="B33" t="str">
            <v>Q3</v>
          </cell>
          <cell r="C33" t="str">
            <v>BUJAGALI ELECTRICITY LIMITED</v>
          </cell>
          <cell r="D33" t="str">
            <v>GNL2</v>
          </cell>
          <cell r="J33">
            <v>365949</v>
          </cell>
          <cell r="N33">
            <v>364323</v>
          </cell>
          <cell r="AM33" t="str">
            <v>Large Hydro</v>
          </cell>
        </row>
        <row r="34">
          <cell r="A34">
            <v>2019</v>
          </cell>
          <cell r="B34" t="str">
            <v>Q3</v>
          </cell>
          <cell r="C34" t="str">
            <v>ESKOM (U) LIMITED</v>
          </cell>
          <cell r="D34" t="str">
            <v>GNL1</v>
          </cell>
          <cell r="J34">
            <v>332178.95000000007</v>
          </cell>
          <cell r="N34">
            <v>332178.95000000007</v>
          </cell>
          <cell r="AM34" t="str">
            <v>Large Hydro</v>
          </cell>
        </row>
        <row r="35">
          <cell r="A35">
            <v>2019</v>
          </cell>
          <cell r="B35" t="str">
            <v>Q3</v>
          </cell>
          <cell r="C35" t="str">
            <v>HYDROMAX NKUSI (WAKI)</v>
          </cell>
          <cell r="D35" t="str">
            <v>GNE13</v>
          </cell>
          <cell r="J35">
            <v>3974.26</v>
          </cell>
          <cell r="N35">
            <v>3974.26</v>
          </cell>
          <cell r="AM35" t="str">
            <v>Small Hydro</v>
          </cell>
        </row>
        <row r="36">
          <cell r="A36">
            <v>2019</v>
          </cell>
          <cell r="B36" t="str">
            <v>Q3</v>
          </cell>
          <cell r="C36" t="str">
            <v>Mahoma</v>
          </cell>
          <cell r="D36" t="str">
            <v>GNE14</v>
          </cell>
          <cell r="J36">
            <v>2454.84</v>
          </cell>
          <cell r="N36">
            <v>2454.84</v>
          </cell>
          <cell r="AM36" t="str">
            <v>Small Hydro</v>
          </cell>
        </row>
        <row r="37">
          <cell r="A37">
            <v>2019</v>
          </cell>
          <cell r="B37" t="str">
            <v>Q3</v>
          </cell>
          <cell r="C37" t="str">
            <v>Xsabo Solar</v>
          </cell>
          <cell r="D37" t="str">
            <v>GNS3</v>
          </cell>
          <cell r="J37">
            <v>7575.8899999999994</v>
          </cell>
          <cell r="N37">
            <v>7575.8899999999994</v>
          </cell>
          <cell r="AM37" t="str">
            <v>Solar</v>
          </cell>
        </row>
        <row r="38">
          <cell r="A38">
            <v>2019</v>
          </cell>
          <cell r="B38" t="str">
            <v>Q3</v>
          </cell>
          <cell r="C38" t="str">
            <v>JACOBSEN (U) LIMITED</v>
          </cell>
          <cell r="D38" t="str">
            <v>GNT1</v>
          </cell>
          <cell r="J38">
            <v>17345.899999999998</v>
          </cell>
          <cell r="N38">
            <v>17345.899999999998</v>
          </cell>
          <cell r="AM38" t="str">
            <v>Thermal</v>
          </cell>
        </row>
        <row r="39">
          <cell r="A39">
            <v>2019</v>
          </cell>
          <cell r="B39" t="str">
            <v>Q3</v>
          </cell>
          <cell r="C39" t="str">
            <v>NYAMWAMBA</v>
          </cell>
          <cell r="D39" t="str">
            <v>GNE10</v>
          </cell>
          <cell r="J39">
            <v>7928.5140000000001</v>
          </cell>
          <cell r="N39">
            <v>7841.9299999999976</v>
          </cell>
          <cell r="AM39" t="str">
            <v>Small Hydro</v>
          </cell>
        </row>
        <row r="40">
          <cell r="A40">
            <v>2019</v>
          </cell>
          <cell r="B40" t="str">
            <v>Q3</v>
          </cell>
          <cell r="C40" t="str">
            <v>TORORO SOLAR</v>
          </cell>
          <cell r="D40" t="str">
            <v>GNS2</v>
          </cell>
          <cell r="J40">
            <v>3875.9519999999998</v>
          </cell>
          <cell r="N40">
            <v>3875.9519999999998</v>
          </cell>
          <cell r="AM40" t="str">
            <v>Solar</v>
          </cell>
        </row>
        <row r="41">
          <cell r="A41">
            <v>2019</v>
          </cell>
          <cell r="B41" t="str">
            <v>Q3</v>
          </cell>
          <cell r="C41" t="str">
            <v>MAJI-POWER BUGOYE-LIMITED</v>
          </cell>
          <cell r="D41" t="str">
            <v>GNE3</v>
          </cell>
          <cell r="J41">
            <v>16281.134000000002</v>
          </cell>
          <cell r="N41">
            <v>15386.529999999999</v>
          </cell>
          <cell r="AM41" t="str">
            <v>Small Hydro</v>
          </cell>
        </row>
        <row r="42">
          <cell r="A42">
            <v>2019</v>
          </cell>
          <cell r="B42" t="str">
            <v>Q3</v>
          </cell>
          <cell r="C42" t="str">
            <v>KASESE COBALT COMPANY LIMITED</v>
          </cell>
          <cell r="D42" t="str">
            <v>GNE1</v>
          </cell>
          <cell r="J42">
            <v>14652.116</v>
          </cell>
          <cell r="N42">
            <v>14175.936000000002</v>
          </cell>
          <cell r="AM42" t="str">
            <v>Small Hydro</v>
          </cell>
        </row>
        <row r="43">
          <cell r="A43">
            <v>2019</v>
          </cell>
          <cell r="B43" t="str">
            <v>Q3</v>
          </cell>
          <cell r="C43" t="str">
            <v>AEMS-MPANGA</v>
          </cell>
          <cell r="D43" t="str">
            <v>GNE5</v>
          </cell>
          <cell r="J43">
            <v>19830.103200000001</v>
          </cell>
          <cell r="N43">
            <v>19823.71</v>
          </cell>
          <cell r="AM43" t="str">
            <v>Small Hydro</v>
          </cell>
        </row>
        <row r="44">
          <cell r="A44">
            <v>2019</v>
          </cell>
          <cell r="B44" t="str">
            <v>Q3</v>
          </cell>
          <cell r="C44" t="str">
            <v>ELGON HYDRO SITI</v>
          </cell>
          <cell r="D44" t="str">
            <v>GNE8</v>
          </cell>
          <cell r="J44">
            <v>7036.51</v>
          </cell>
          <cell r="N44">
            <v>6915</v>
          </cell>
          <cell r="AM44" t="str">
            <v>Small Hydro</v>
          </cell>
        </row>
        <row r="45">
          <cell r="A45">
            <v>2019</v>
          </cell>
          <cell r="B45" t="str">
            <v>Q3</v>
          </cell>
          <cell r="C45" t="str">
            <v>RWIMI</v>
          </cell>
          <cell r="D45" t="str">
            <v>GNE9</v>
          </cell>
          <cell r="J45">
            <v>6623.6100000000006</v>
          </cell>
          <cell r="N45">
            <v>6540.0999999999995</v>
          </cell>
          <cell r="AM45" t="str">
            <v>Small Hydro</v>
          </cell>
        </row>
        <row r="46">
          <cell r="A46">
            <v>2019</v>
          </cell>
          <cell r="B46" t="str">
            <v>Q3</v>
          </cell>
          <cell r="C46" t="str">
            <v>ECOPOWER-ISHASHA</v>
          </cell>
          <cell r="D46" t="str">
            <v>GNE6</v>
          </cell>
          <cell r="J46">
            <v>3349.0409099999997</v>
          </cell>
          <cell r="N46">
            <v>3369.36</v>
          </cell>
          <cell r="AM46" t="str">
            <v>Small Hydro</v>
          </cell>
        </row>
        <row r="47">
          <cell r="A47">
            <v>2019</v>
          </cell>
          <cell r="B47" t="str">
            <v>Q3</v>
          </cell>
          <cell r="C47" t="str">
            <v>KABALEGA HYDROMAX</v>
          </cell>
          <cell r="D47" t="str">
            <v>GNE4</v>
          </cell>
          <cell r="J47">
            <v>15740.8</v>
          </cell>
          <cell r="N47">
            <v>14563.248000000001</v>
          </cell>
          <cell r="AM47" t="str">
            <v>Small Hydro</v>
          </cell>
        </row>
        <row r="48">
          <cell r="A48">
            <v>2019</v>
          </cell>
          <cell r="B48" t="str">
            <v>Q3</v>
          </cell>
          <cell r="C48" t="str">
            <v>ELECTROMAXX (U) LIMITED</v>
          </cell>
          <cell r="D48" t="str">
            <v>GNT2</v>
          </cell>
          <cell r="J48">
            <v>5329.7855599999994</v>
          </cell>
          <cell r="N48">
            <v>5329.7855599999994</v>
          </cell>
          <cell r="AM48" t="str">
            <v>Thermal</v>
          </cell>
        </row>
        <row r="49">
          <cell r="A49">
            <v>2019</v>
          </cell>
          <cell r="B49" t="str">
            <v>Q3</v>
          </cell>
          <cell r="C49" t="str">
            <v>LUBILIA</v>
          </cell>
          <cell r="D49" t="str">
            <v>GNE11</v>
          </cell>
          <cell r="J49">
            <v>2986.3741</v>
          </cell>
          <cell r="N49">
            <v>3069.0604000000008</v>
          </cell>
          <cell r="AM49" t="str">
            <v>Small Hydro</v>
          </cell>
        </row>
        <row r="50">
          <cell r="A50">
            <v>2019</v>
          </cell>
          <cell r="B50" t="str">
            <v>Q3</v>
          </cell>
          <cell r="C50" t="str">
            <v>ACCESS SOLAR</v>
          </cell>
          <cell r="D50" t="str">
            <v>GNS1</v>
          </cell>
          <cell r="J50">
            <v>3995.4502000000002</v>
          </cell>
          <cell r="N50">
            <v>3851.0589999999997</v>
          </cell>
          <cell r="AM50" t="str">
            <v>Solar</v>
          </cell>
        </row>
        <row r="51">
          <cell r="A51">
            <v>2019</v>
          </cell>
          <cell r="B51" t="str">
            <v>Q3</v>
          </cell>
          <cell r="C51" t="str">
            <v>MUVUMBE HYDRO (U) LIMITED</v>
          </cell>
          <cell r="D51" t="str">
            <v>GNE7</v>
          </cell>
          <cell r="J51">
            <v>5146.049</v>
          </cell>
          <cell r="N51">
            <v>5068</v>
          </cell>
          <cell r="AM51" t="str">
            <v>Small Hydro</v>
          </cell>
        </row>
        <row r="52">
          <cell r="A52">
            <v>2019</v>
          </cell>
          <cell r="B52" t="str">
            <v>Q3</v>
          </cell>
          <cell r="C52" t="str">
            <v>KINYARA SUGAR WORKS</v>
          </cell>
          <cell r="D52" t="str">
            <v>GNC2</v>
          </cell>
          <cell r="J52">
            <v>2674</v>
          </cell>
          <cell r="N52">
            <v>2674</v>
          </cell>
          <cell r="AM52" t="str">
            <v>Bagasse</v>
          </cell>
        </row>
        <row r="53">
          <cell r="A53">
            <v>2019</v>
          </cell>
          <cell r="B53" t="str">
            <v>Q3</v>
          </cell>
          <cell r="C53" t="str">
            <v>SAIL KALIRO</v>
          </cell>
          <cell r="D53" t="str">
            <v>GNC3</v>
          </cell>
          <cell r="J53">
            <v>6818.2</v>
          </cell>
          <cell r="N53">
            <v>6818.2</v>
          </cell>
          <cell r="AM53" t="str">
            <v>Bagasse</v>
          </cell>
        </row>
        <row r="54">
          <cell r="A54">
            <v>2019</v>
          </cell>
          <cell r="B54" t="str">
            <v>Q3</v>
          </cell>
          <cell r="C54" t="str">
            <v>KAKIRA SUGAR WORKS</v>
          </cell>
          <cell r="D54" t="str">
            <v>GNC1</v>
          </cell>
          <cell r="J54">
            <v>37187.953199999953</v>
          </cell>
          <cell r="N54">
            <v>37187.953199999953</v>
          </cell>
          <cell r="AM54" t="str">
            <v>Bagasse</v>
          </cell>
        </row>
        <row r="55">
          <cell r="A55">
            <v>2019</v>
          </cell>
          <cell r="B55" t="str">
            <v>Q3</v>
          </cell>
          <cell r="C55" t="str">
            <v>KILEMBE MINES LIMITED (KLM)</v>
          </cell>
          <cell r="D55" t="str">
            <v>GNE2</v>
          </cell>
          <cell r="J55">
            <v>4251.3999999999996</v>
          </cell>
          <cell r="N55">
            <v>3078.098</v>
          </cell>
          <cell r="AM55" t="str">
            <v>Small Hydro</v>
          </cell>
        </row>
        <row r="56">
          <cell r="A56">
            <v>2019</v>
          </cell>
          <cell r="B56" t="str">
            <v>Q3</v>
          </cell>
          <cell r="C56" t="str">
            <v>Nkusi</v>
          </cell>
          <cell r="D56" t="str">
            <v>GNE12</v>
          </cell>
          <cell r="J56">
            <v>15009.36</v>
          </cell>
          <cell r="N56">
            <v>15009.36</v>
          </cell>
          <cell r="AM56" t="str">
            <v>Small Hydro</v>
          </cell>
        </row>
        <row r="57">
          <cell r="A57">
            <v>2019</v>
          </cell>
          <cell r="B57" t="str">
            <v>Q3</v>
          </cell>
          <cell r="C57" t="str">
            <v>Isimba</v>
          </cell>
          <cell r="D57" t="str">
            <v>GNL3</v>
          </cell>
          <cell r="J57">
            <v>200337.99700000003</v>
          </cell>
          <cell r="N57">
            <v>200337.99700000003</v>
          </cell>
          <cell r="AM57" t="str">
            <v>Large Hydro</v>
          </cell>
        </row>
        <row r="58">
          <cell r="A58">
            <v>2019</v>
          </cell>
          <cell r="B58" t="str">
            <v>Q3</v>
          </cell>
          <cell r="C58" t="str">
            <v>Emmerging Solar Power (Bufulubi)</v>
          </cell>
          <cell r="D58" t="str">
            <v>GNS4</v>
          </cell>
          <cell r="J58">
            <v>4119.1401999999998</v>
          </cell>
          <cell r="N58">
            <v>3888.82</v>
          </cell>
          <cell r="AM58" t="str">
            <v>Solar</v>
          </cell>
        </row>
        <row r="59">
          <cell r="A59">
            <v>2019</v>
          </cell>
          <cell r="B59" t="str">
            <v>Q3</v>
          </cell>
          <cell r="C59" t="str">
            <v>Sindila</v>
          </cell>
          <cell r="D59" t="str">
            <v>GNE15</v>
          </cell>
          <cell r="J59">
            <v>3562.3140000000003</v>
          </cell>
          <cell r="N59">
            <v>3082.1239999999998</v>
          </cell>
          <cell r="AM59" t="str">
            <v>Small Hydro</v>
          </cell>
        </row>
        <row r="60">
          <cell r="A60">
            <v>2019</v>
          </cell>
          <cell r="B60" t="str">
            <v>Q3</v>
          </cell>
          <cell r="C60" t="str">
            <v>Siti 2</v>
          </cell>
          <cell r="D60" t="str">
            <v>GNE17</v>
          </cell>
          <cell r="J60">
            <v>1340.84</v>
          </cell>
          <cell r="N60">
            <v>1340.84</v>
          </cell>
          <cell r="AM60" t="str">
            <v>Small Hydro</v>
          </cell>
        </row>
        <row r="61">
          <cell r="A61">
            <v>2019</v>
          </cell>
          <cell r="B61" t="str">
            <v>Q3</v>
          </cell>
          <cell r="C61" t="str">
            <v>Ziba</v>
          </cell>
          <cell r="D61" t="str">
            <v>GNE16</v>
          </cell>
          <cell r="J61">
            <v>3937.866</v>
          </cell>
          <cell r="N61">
            <v>3937.866</v>
          </cell>
          <cell r="AM61" t="str">
            <v>Small Hydro</v>
          </cell>
        </row>
        <row r="62">
          <cell r="A62">
            <v>2019</v>
          </cell>
          <cell r="B62" t="str">
            <v>Q2</v>
          </cell>
          <cell r="C62" t="str">
            <v>NKUSI</v>
          </cell>
          <cell r="D62" t="str">
            <v>GNE12</v>
          </cell>
          <cell r="J62">
            <v>7824.28</v>
          </cell>
          <cell r="N62">
            <v>7824.28</v>
          </cell>
          <cell r="AM62" t="str">
            <v>Small Hydro</v>
          </cell>
        </row>
        <row r="63">
          <cell r="A63">
            <v>2019</v>
          </cell>
          <cell r="B63" t="str">
            <v>Q2</v>
          </cell>
          <cell r="C63" t="str">
            <v>BUJAGALI ELECTRICITY LIMITED</v>
          </cell>
          <cell r="D63" t="str">
            <v>GNL2</v>
          </cell>
          <cell r="J63">
            <v>378890</v>
          </cell>
          <cell r="N63">
            <v>377006.00000000006</v>
          </cell>
          <cell r="AM63" t="str">
            <v>Large Hydro</v>
          </cell>
        </row>
        <row r="64">
          <cell r="A64">
            <v>2019</v>
          </cell>
          <cell r="B64" t="str">
            <v>Q2</v>
          </cell>
          <cell r="C64" t="str">
            <v>ESKOM (U) LIMITED</v>
          </cell>
          <cell r="D64" t="str">
            <v>GNL1</v>
          </cell>
          <cell r="J64">
            <v>348408.31900000002</v>
          </cell>
          <cell r="N64">
            <v>348408.31900000002</v>
          </cell>
          <cell r="AM64" t="str">
            <v>Large Hydro</v>
          </cell>
        </row>
        <row r="65">
          <cell r="A65">
            <v>2019</v>
          </cell>
          <cell r="B65" t="str">
            <v>Q2</v>
          </cell>
          <cell r="C65" t="str">
            <v>HYDROMAX NKUSI (WAKI)</v>
          </cell>
          <cell r="D65" t="str">
            <v>GNE13</v>
          </cell>
          <cell r="J65">
            <v>2585.0200000000004</v>
          </cell>
          <cell r="N65">
            <v>2585.0200000000004</v>
          </cell>
          <cell r="AM65" t="str">
            <v>Small Hydro</v>
          </cell>
        </row>
        <row r="66">
          <cell r="A66">
            <v>2019</v>
          </cell>
          <cell r="B66" t="str">
            <v>Q2</v>
          </cell>
          <cell r="C66" t="str">
            <v>MAHOMA</v>
          </cell>
          <cell r="D66" t="str">
            <v>GNE14</v>
          </cell>
          <cell r="J66">
            <v>1720.19</v>
          </cell>
          <cell r="N66">
            <v>1720.19</v>
          </cell>
          <cell r="AM66" t="str">
            <v>Small Hydro</v>
          </cell>
        </row>
        <row r="67">
          <cell r="A67">
            <v>2019</v>
          </cell>
          <cell r="B67" t="str">
            <v>Q2</v>
          </cell>
          <cell r="C67" t="str">
            <v>XSABO SOLAR</v>
          </cell>
          <cell r="D67" t="str">
            <v>GNS3</v>
          </cell>
          <cell r="J67">
            <v>7737.37</v>
          </cell>
          <cell r="N67">
            <v>7737.37</v>
          </cell>
          <cell r="AM67" t="str">
            <v>Solar</v>
          </cell>
        </row>
        <row r="68">
          <cell r="A68">
            <v>2019</v>
          </cell>
          <cell r="B68" t="str">
            <v>Q2</v>
          </cell>
          <cell r="C68" t="str">
            <v>JACOBSEN (U) LIMITED</v>
          </cell>
          <cell r="D68" t="str">
            <v>GNT1</v>
          </cell>
          <cell r="J68">
            <v>17812.080000000002</v>
          </cell>
          <cell r="N68">
            <v>17238.900000000001</v>
          </cell>
          <cell r="AM68" t="str">
            <v>Thermal</v>
          </cell>
        </row>
        <row r="69">
          <cell r="A69">
            <v>2019</v>
          </cell>
          <cell r="B69" t="str">
            <v>Q2</v>
          </cell>
          <cell r="C69" t="str">
            <v>NYAMWAMBA</v>
          </cell>
          <cell r="D69" t="str">
            <v>GNE10</v>
          </cell>
          <cell r="J69">
            <v>7324.6040000000003</v>
          </cell>
          <cell r="N69">
            <v>7238.67</v>
          </cell>
          <cell r="AM69" t="str">
            <v>Small Hydro</v>
          </cell>
        </row>
        <row r="70">
          <cell r="A70">
            <v>2019</v>
          </cell>
          <cell r="B70" t="str">
            <v>Q2</v>
          </cell>
          <cell r="C70" t="str">
            <v>TORORO SOLAR</v>
          </cell>
          <cell r="D70" t="str">
            <v>GNS2</v>
          </cell>
          <cell r="J70">
            <v>3712.65</v>
          </cell>
          <cell r="N70">
            <v>3712.65</v>
          </cell>
          <cell r="AM70" t="str">
            <v>Solar</v>
          </cell>
        </row>
        <row r="71">
          <cell r="A71">
            <v>2019</v>
          </cell>
          <cell r="B71" t="str">
            <v>Q2</v>
          </cell>
          <cell r="C71" t="str">
            <v>MAJI-POWER BUGOYE-LIMITED</v>
          </cell>
          <cell r="D71" t="str">
            <v>GNE3</v>
          </cell>
          <cell r="J71">
            <v>19497.385999999999</v>
          </cell>
          <cell r="N71">
            <v>16628.560000000001</v>
          </cell>
          <cell r="AM71" t="str">
            <v>Small Hydro</v>
          </cell>
        </row>
        <row r="72">
          <cell r="A72">
            <v>2019</v>
          </cell>
          <cell r="B72" t="str">
            <v>Q2</v>
          </cell>
          <cell r="C72" t="str">
            <v>KASESE COBALT COMPANY LIMITED</v>
          </cell>
          <cell r="D72" t="str">
            <v>GNE1</v>
          </cell>
          <cell r="J72">
            <v>15632.723000000002</v>
          </cell>
          <cell r="N72">
            <v>15160.233</v>
          </cell>
          <cell r="AM72" t="str">
            <v>Small Hydro</v>
          </cell>
        </row>
        <row r="73">
          <cell r="A73">
            <v>2019</v>
          </cell>
          <cell r="B73" t="str">
            <v>Q2</v>
          </cell>
          <cell r="C73" t="str">
            <v>AEMS-MPANGA</v>
          </cell>
          <cell r="D73" t="str">
            <v>GNE5</v>
          </cell>
          <cell r="J73">
            <v>12481.834000000001</v>
          </cell>
          <cell r="N73">
            <v>12480.539999999999</v>
          </cell>
          <cell r="AM73" t="str">
            <v>Small Hydro</v>
          </cell>
        </row>
        <row r="74">
          <cell r="A74">
            <v>2019</v>
          </cell>
          <cell r="B74" t="str">
            <v>Q2</v>
          </cell>
          <cell r="C74" t="str">
            <v>ELGON HYDRO SITI</v>
          </cell>
          <cell r="D74" t="str">
            <v>GNE8</v>
          </cell>
          <cell r="J74">
            <v>4311.17</v>
          </cell>
          <cell r="N74">
            <v>4228.7999999999993</v>
          </cell>
          <cell r="AM74" t="str">
            <v>Small Hydro</v>
          </cell>
        </row>
        <row r="75">
          <cell r="A75">
            <v>2019</v>
          </cell>
          <cell r="B75" t="str">
            <v>Q2</v>
          </cell>
          <cell r="C75" t="str">
            <v>RWIMI</v>
          </cell>
          <cell r="D75" t="str">
            <v>GNE9</v>
          </cell>
          <cell r="J75">
            <v>6345.5700000000006</v>
          </cell>
          <cell r="N75">
            <v>6264.2</v>
          </cell>
          <cell r="AM75" t="str">
            <v>Small Hydro</v>
          </cell>
        </row>
        <row r="76">
          <cell r="A76">
            <v>2019</v>
          </cell>
          <cell r="B76" t="str">
            <v>Q2</v>
          </cell>
          <cell r="C76" t="str">
            <v>ECOPOWER-ISHASHA</v>
          </cell>
          <cell r="D76" t="str">
            <v>GNE6</v>
          </cell>
          <cell r="J76">
            <v>3343.0873644444491</v>
          </cell>
          <cell r="N76">
            <v>3291.1099999999997</v>
          </cell>
          <cell r="AM76" t="str">
            <v>Small Hydro</v>
          </cell>
        </row>
        <row r="77">
          <cell r="A77">
            <v>2019</v>
          </cell>
          <cell r="B77" t="str">
            <v>Q2</v>
          </cell>
          <cell r="C77" t="str">
            <v>KABALEGA HYDROMAX</v>
          </cell>
          <cell r="D77" t="str">
            <v>GNE4</v>
          </cell>
          <cell r="J77">
            <v>10311.500000000004</v>
          </cell>
          <cell r="N77">
            <v>9598.1050990800213</v>
          </cell>
          <cell r="AM77" t="str">
            <v>Small Hydro</v>
          </cell>
        </row>
        <row r="78">
          <cell r="A78">
            <v>2019</v>
          </cell>
          <cell r="B78" t="str">
            <v>Q2</v>
          </cell>
          <cell r="C78" t="str">
            <v>ELECTROMAXX (U) LIMITED</v>
          </cell>
          <cell r="D78" t="str">
            <v>GNT2</v>
          </cell>
          <cell r="J78">
            <v>5358.1846999999998</v>
          </cell>
          <cell r="N78">
            <v>5358.1846999999998</v>
          </cell>
          <cell r="AM78" t="str">
            <v>Thermal</v>
          </cell>
        </row>
        <row r="79">
          <cell r="A79">
            <v>2019</v>
          </cell>
          <cell r="B79" t="str">
            <v>Q2</v>
          </cell>
          <cell r="C79" t="str">
            <v>LUBILIA</v>
          </cell>
          <cell r="D79" t="str">
            <v>GNE11</v>
          </cell>
          <cell r="J79">
            <v>3250.12</v>
          </cell>
          <cell r="N79">
            <v>3170.1171000000008</v>
          </cell>
          <cell r="AM79" t="str">
            <v>Small Hydro</v>
          </cell>
        </row>
        <row r="80">
          <cell r="A80">
            <v>2019</v>
          </cell>
          <cell r="B80" t="str">
            <v>Q2</v>
          </cell>
          <cell r="C80" t="str">
            <v>ACCESS SOLAR</v>
          </cell>
          <cell r="D80" t="str">
            <v>GNS1</v>
          </cell>
          <cell r="J80">
            <v>4002.6052999999997</v>
          </cell>
          <cell r="N80">
            <v>3727.415</v>
          </cell>
          <cell r="AM80" t="str">
            <v>Solar</v>
          </cell>
        </row>
        <row r="81">
          <cell r="A81">
            <v>2019</v>
          </cell>
          <cell r="B81" t="str">
            <v>Q2</v>
          </cell>
          <cell r="C81" t="str">
            <v>MUVUMBE HYDRO (U) LIMITED</v>
          </cell>
          <cell r="D81" t="str">
            <v>GNE7</v>
          </cell>
          <cell r="J81">
            <v>8939</v>
          </cell>
          <cell r="N81">
            <v>8824</v>
          </cell>
          <cell r="AM81" t="str">
            <v>Small Hydro</v>
          </cell>
        </row>
        <row r="82">
          <cell r="A82">
            <v>2019</v>
          </cell>
          <cell r="B82" t="str">
            <v>Q2</v>
          </cell>
          <cell r="C82" t="str">
            <v>KINYARA SUGAR WORKS</v>
          </cell>
          <cell r="D82" t="str">
            <v>GNC2</v>
          </cell>
          <cell r="J82">
            <v>3204</v>
          </cell>
          <cell r="N82">
            <v>3204</v>
          </cell>
          <cell r="AM82" t="str">
            <v>Bagasse</v>
          </cell>
        </row>
        <row r="83">
          <cell r="A83">
            <v>2019</v>
          </cell>
          <cell r="B83" t="str">
            <v>Q2</v>
          </cell>
          <cell r="C83" t="str">
            <v>SAIL KALIRO</v>
          </cell>
          <cell r="D83" t="str">
            <v>GNC3</v>
          </cell>
          <cell r="J83">
            <v>6522.9409999999998</v>
          </cell>
          <cell r="N83">
            <v>6522.9409999999998</v>
          </cell>
          <cell r="AM83" t="str">
            <v>Bagasse</v>
          </cell>
        </row>
        <row r="84">
          <cell r="A84">
            <v>2019</v>
          </cell>
          <cell r="B84" t="str">
            <v>Q2</v>
          </cell>
          <cell r="C84" t="str">
            <v>KAKIRA SUGAR WORKS</v>
          </cell>
          <cell r="D84" t="str">
            <v>GNC1</v>
          </cell>
          <cell r="J84">
            <v>24249.874099999954</v>
          </cell>
          <cell r="N84">
            <v>24249.874099999954</v>
          </cell>
          <cell r="AM84" t="str">
            <v>Bagasse</v>
          </cell>
        </row>
        <row r="85">
          <cell r="A85">
            <v>2019</v>
          </cell>
          <cell r="B85" t="str">
            <v>Q2</v>
          </cell>
          <cell r="C85" t="str">
            <v>KILEMBE MINES LIMITED (KLM)</v>
          </cell>
          <cell r="D85" t="str">
            <v>GNE2</v>
          </cell>
          <cell r="J85">
            <v>4035.9</v>
          </cell>
          <cell r="N85">
            <v>2921.5860000000002</v>
          </cell>
          <cell r="AM85" t="str">
            <v>Small Hydro</v>
          </cell>
        </row>
        <row r="86">
          <cell r="A86">
            <v>2019</v>
          </cell>
          <cell r="B86" t="str">
            <v>Q2</v>
          </cell>
          <cell r="C86" t="str">
            <v>ISIMBA</v>
          </cell>
          <cell r="D86" t="str">
            <v>GNL3</v>
          </cell>
          <cell r="J86">
            <v>181646.73699999999</v>
          </cell>
          <cell r="N86">
            <v>181646.73699999999</v>
          </cell>
          <cell r="AM86" t="str">
            <v>Large Hydro</v>
          </cell>
        </row>
        <row r="87">
          <cell r="A87">
            <v>2019</v>
          </cell>
          <cell r="B87" t="str">
            <v>Q2</v>
          </cell>
          <cell r="C87" t="str">
            <v>Emmerging Solar Power (Bufulubi)</v>
          </cell>
          <cell r="D87" t="str">
            <v>GNS4</v>
          </cell>
          <cell r="J87">
            <v>4071.4472100000003</v>
          </cell>
          <cell r="N87">
            <v>3866.607</v>
          </cell>
          <cell r="AM87" t="str">
            <v>Solar</v>
          </cell>
        </row>
        <row r="88">
          <cell r="A88">
            <v>2019</v>
          </cell>
          <cell r="B88" t="str">
            <v>Q2</v>
          </cell>
          <cell r="C88" t="str">
            <v>Sindila</v>
          </cell>
          <cell r="D88" t="str">
            <v>GNE15</v>
          </cell>
          <cell r="J88">
            <v>2765.7884400000003</v>
          </cell>
          <cell r="N88">
            <v>2562.6039999999998</v>
          </cell>
          <cell r="AM88" t="str">
            <v>Small Hydro</v>
          </cell>
        </row>
        <row r="89">
          <cell r="A89">
            <v>2019</v>
          </cell>
          <cell r="B89" t="str">
            <v>Q1</v>
          </cell>
          <cell r="C89" t="str">
            <v>NKUSI</v>
          </cell>
          <cell r="D89" t="str">
            <v>GNE12</v>
          </cell>
          <cell r="J89">
            <v>4590.1599999999908</v>
          </cell>
          <cell r="N89">
            <v>4590.1599999999908</v>
          </cell>
          <cell r="AM89" t="str">
            <v>Small Hydro</v>
          </cell>
        </row>
        <row r="90">
          <cell r="A90">
            <v>2019</v>
          </cell>
          <cell r="B90" t="str">
            <v>Q1</v>
          </cell>
          <cell r="C90" t="str">
            <v>BUJAGALI ELECTRICITY LIMITED</v>
          </cell>
          <cell r="D90" t="str">
            <v>GNL2</v>
          </cell>
          <cell r="J90">
            <v>392058.00000000006</v>
          </cell>
          <cell r="N90">
            <v>389843</v>
          </cell>
          <cell r="AM90" t="str">
            <v>Large Hydro</v>
          </cell>
        </row>
        <row r="91">
          <cell r="A91">
            <v>2019</v>
          </cell>
          <cell r="B91" t="str">
            <v>Q1</v>
          </cell>
          <cell r="C91" t="str">
            <v>ESKOM (U) LIMITED</v>
          </cell>
          <cell r="D91" t="str">
            <v>GNL1</v>
          </cell>
          <cell r="J91">
            <v>357281.77000000008</v>
          </cell>
          <cell r="N91">
            <v>357281.76999999996</v>
          </cell>
          <cell r="AM91" t="str">
            <v>Large Hydro</v>
          </cell>
        </row>
        <row r="92">
          <cell r="A92">
            <v>2019</v>
          </cell>
          <cell r="B92" t="str">
            <v>Q1</v>
          </cell>
          <cell r="C92" t="str">
            <v>HYDROMAX NKUSI (WAKI)</v>
          </cell>
          <cell r="D92" t="str">
            <v>GNE13</v>
          </cell>
          <cell r="J92">
            <v>2163.9899999999998</v>
          </cell>
          <cell r="N92">
            <v>2163.9899999999998</v>
          </cell>
          <cell r="AM92" t="str">
            <v>Small Hydro</v>
          </cell>
        </row>
        <row r="93">
          <cell r="A93">
            <v>2019</v>
          </cell>
          <cell r="B93" t="str">
            <v>Q1</v>
          </cell>
          <cell r="C93" t="str">
            <v>Mahoma</v>
          </cell>
          <cell r="D93" t="str">
            <v>GNE14</v>
          </cell>
          <cell r="J93">
            <v>1247.1099999999992</v>
          </cell>
          <cell r="N93">
            <v>1247.1099999999992</v>
          </cell>
          <cell r="AM93" t="str">
            <v>Small Hydro</v>
          </cell>
        </row>
        <row r="94">
          <cell r="A94">
            <v>2019</v>
          </cell>
          <cell r="B94" t="str">
            <v>Q1</v>
          </cell>
          <cell r="C94" t="str">
            <v>XSABO SOLAR</v>
          </cell>
          <cell r="D94" t="str">
            <v>GNS3</v>
          </cell>
          <cell r="J94">
            <v>8968.66</v>
          </cell>
          <cell r="N94">
            <v>8968.66</v>
          </cell>
          <cell r="AM94" t="str">
            <v>Solar</v>
          </cell>
        </row>
        <row r="95">
          <cell r="A95">
            <v>2019</v>
          </cell>
          <cell r="B95" t="str">
            <v>Q1</v>
          </cell>
          <cell r="C95" t="str">
            <v>JACOBSEN (U) LIMITED</v>
          </cell>
          <cell r="D95" t="str">
            <v>GNT1</v>
          </cell>
          <cell r="J95">
            <v>19274.469999999943</v>
          </cell>
          <cell r="N95">
            <v>18693.099999999999</v>
          </cell>
          <cell r="AM95" t="str">
            <v>Thermal</v>
          </cell>
        </row>
        <row r="96">
          <cell r="A96">
            <v>2019</v>
          </cell>
          <cell r="B96" t="str">
            <v>Q1</v>
          </cell>
          <cell r="C96" t="str">
            <v>NYAMWAMBA</v>
          </cell>
          <cell r="D96" t="str">
            <v>GNE10</v>
          </cell>
          <cell r="J96">
            <v>3520.3879999999999</v>
          </cell>
          <cell r="N96">
            <v>3469.56</v>
          </cell>
          <cell r="AM96" t="str">
            <v>Small Hydro</v>
          </cell>
        </row>
        <row r="97">
          <cell r="A97">
            <v>2019</v>
          </cell>
          <cell r="B97" t="str">
            <v>Q1</v>
          </cell>
          <cell r="C97" t="str">
            <v>TORORO SOLAR</v>
          </cell>
          <cell r="D97" t="str">
            <v>GNS2</v>
          </cell>
          <cell r="J97">
            <v>4426.8500000000095</v>
          </cell>
          <cell r="N97">
            <v>4426.8500000000095</v>
          </cell>
          <cell r="AM97" t="str">
            <v>Solar</v>
          </cell>
        </row>
        <row r="98">
          <cell r="A98">
            <v>2019</v>
          </cell>
          <cell r="B98" t="str">
            <v>Q1</v>
          </cell>
          <cell r="C98" t="str">
            <v>MAJI-POWER BUGOYE-LIMITED</v>
          </cell>
          <cell r="D98" t="str">
            <v>GNE3</v>
          </cell>
          <cell r="J98">
            <v>11471.934999999999</v>
          </cell>
          <cell r="N98">
            <v>10999.449999999999</v>
          </cell>
          <cell r="AM98" t="str">
            <v>Small Hydro</v>
          </cell>
        </row>
        <row r="99">
          <cell r="A99">
            <v>2019</v>
          </cell>
          <cell r="B99" t="str">
            <v>Q1</v>
          </cell>
          <cell r="C99" t="str">
            <v>KASESE COBALT COMPANY LIMITED</v>
          </cell>
          <cell r="D99" t="str">
            <v>GNE1</v>
          </cell>
          <cell r="J99">
            <v>11174.088</v>
          </cell>
          <cell r="N99">
            <v>10836.894</v>
          </cell>
          <cell r="AM99" t="str">
            <v>Small Hydro</v>
          </cell>
        </row>
        <row r="100">
          <cell r="A100">
            <v>2019</v>
          </cell>
          <cell r="B100" t="str">
            <v>Q1</v>
          </cell>
          <cell r="C100" t="str">
            <v>AEMS-MPANGA</v>
          </cell>
          <cell r="D100" t="str">
            <v>GNE5</v>
          </cell>
          <cell r="J100">
            <v>8557.64</v>
          </cell>
          <cell r="N100">
            <v>8557.64</v>
          </cell>
          <cell r="AM100" t="str">
            <v>Small Hydro</v>
          </cell>
        </row>
        <row r="101">
          <cell r="A101">
            <v>2019</v>
          </cell>
          <cell r="B101" t="str">
            <v>Q1</v>
          </cell>
          <cell r="C101" t="str">
            <v>ELGON HYDRO SITI</v>
          </cell>
          <cell r="D101" t="str">
            <v>GNE8</v>
          </cell>
          <cell r="J101">
            <v>521.01</v>
          </cell>
          <cell r="N101">
            <v>518.70000000000005</v>
          </cell>
          <cell r="AM101" t="str">
            <v>Small Hydro</v>
          </cell>
        </row>
        <row r="102">
          <cell r="A102">
            <v>2019</v>
          </cell>
          <cell r="B102" t="str">
            <v>Q1</v>
          </cell>
          <cell r="C102" t="str">
            <v>RWIMI</v>
          </cell>
          <cell r="D102" t="str">
            <v>GNE9</v>
          </cell>
          <cell r="J102">
            <v>4024.09</v>
          </cell>
          <cell r="N102">
            <v>3969.1</v>
          </cell>
          <cell r="AM102" t="str">
            <v>Small Hydro</v>
          </cell>
        </row>
        <row r="103">
          <cell r="A103">
            <v>2019</v>
          </cell>
          <cell r="B103" t="str">
            <v>Q1</v>
          </cell>
          <cell r="C103" t="str">
            <v>ECOPOWER-ISHASHA</v>
          </cell>
          <cell r="D103" t="str">
            <v>GNE6</v>
          </cell>
          <cell r="J103">
            <v>3339.0479999999998</v>
          </cell>
          <cell r="N103">
            <v>3332.46</v>
          </cell>
          <cell r="AM103" t="str">
            <v>Small Hydro</v>
          </cell>
        </row>
        <row r="104">
          <cell r="A104">
            <v>2019</v>
          </cell>
          <cell r="B104" t="str">
            <v>Q1</v>
          </cell>
          <cell r="C104" t="str">
            <v>KABALEGA HYDROMAX</v>
          </cell>
          <cell r="D104" t="str">
            <v>GNE4</v>
          </cell>
          <cell r="J104">
            <v>4028.1999999999962</v>
          </cell>
          <cell r="N104">
            <v>3717.34</v>
          </cell>
          <cell r="AM104" t="str">
            <v>Small Hydro</v>
          </cell>
        </row>
        <row r="105">
          <cell r="A105">
            <v>2019</v>
          </cell>
          <cell r="B105" t="str">
            <v>Q1</v>
          </cell>
          <cell r="C105" t="str">
            <v>ELECTROMAXX (U) LIMITED</v>
          </cell>
          <cell r="D105" t="str">
            <v>GNT2</v>
          </cell>
          <cell r="J105">
            <v>17182.32</v>
          </cell>
          <cell r="N105">
            <v>17182.32</v>
          </cell>
          <cell r="AM105" t="str">
            <v>Thermal</v>
          </cell>
        </row>
        <row r="106">
          <cell r="A106">
            <v>2019</v>
          </cell>
          <cell r="B106" t="str">
            <v>Q1</v>
          </cell>
          <cell r="C106" t="str">
            <v>LUBILIA</v>
          </cell>
          <cell r="D106" t="str">
            <v>GNE11</v>
          </cell>
          <cell r="J106">
            <v>3602.0600000000004</v>
          </cell>
          <cell r="N106">
            <v>3516.5190999999991</v>
          </cell>
          <cell r="AM106" t="str">
            <v>Small Hydro</v>
          </cell>
        </row>
        <row r="107">
          <cell r="A107">
            <v>2019</v>
          </cell>
          <cell r="B107" t="str">
            <v>Q1</v>
          </cell>
          <cell r="C107" t="str">
            <v>ACCESS SOLAR</v>
          </cell>
          <cell r="D107" t="str">
            <v>GNS1</v>
          </cell>
          <cell r="J107">
            <v>4564.1393054999999</v>
          </cell>
          <cell r="N107">
            <v>4454.2990000000009</v>
          </cell>
          <cell r="AM107" t="str">
            <v>Solar</v>
          </cell>
        </row>
        <row r="108">
          <cell r="A108">
            <v>2019</v>
          </cell>
          <cell r="B108" t="str">
            <v>Q1</v>
          </cell>
          <cell r="C108" t="str">
            <v>MUVUMBE HYDRO (U) LIMITED</v>
          </cell>
          <cell r="D108" t="str">
            <v>GNE7</v>
          </cell>
          <cell r="J108">
            <v>4852.4770000000008</v>
          </cell>
          <cell r="N108">
            <v>4775</v>
          </cell>
          <cell r="AM108" t="str">
            <v>Small Hydro</v>
          </cell>
        </row>
        <row r="109">
          <cell r="A109">
            <v>2019</v>
          </cell>
          <cell r="B109" t="str">
            <v>Q1</v>
          </cell>
          <cell r="C109" t="str">
            <v>KINYARA SUGAR WORKS</v>
          </cell>
          <cell r="D109" t="str">
            <v>GNC2</v>
          </cell>
          <cell r="J109">
            <v>0</v>
          </cell>
          <cell r="N109">
            <v>0</v>
          </cell>
          <cell r="AM109" t="str">
            <v>Bagasse</v>
          </cell>
        </row>
        <row r="110">
          <cell r="A110">
            <v>2019</v>
          </cell>
          <cell r="B110" t="str">
            <v>Q1</v>
          </cell>
          <cell r="C110" t="str">
            <v>SAIL KALIRO</v>
          </cell>
          <cell r="D110" t="str">
            <v>GNC3</v>
          </cell>
          <cell r="J110">
            <v>7818.8000000000084</v>
          </cell>
          <cell r="N110">
            <v>7818.8000000000084</v>
          </cell>
          <cell r="AM110" t="str">
            <v>Bagasse</v>
          </cell>
        </row>
        <row r="111">
          <cell r="A111">
            <v>2019</v>
          </cell>
          <cell r="B111" t="str">
            <v>Q1</v>
          </cell>
          <cell r="C111" t="str">
            <v>KAKIRA SUGAR WORKS</v>
          </cell>
          <cell r="D111" t="str">
            <v>GNC1</v>
          </cell>
          <cell r="J111">
            <v>59706.75200000011</v>
          </cell>
          <cell r="N111">
            <v>59706.75200000011</v>
          </cell>
          <cell r="AM111" t="str">
            <v>Bagasse</v>
          </cell>
        </row>
        <row r="112">
          <cell r="A112">
            <v>2019</v>
          </cell>
          <cell r="B112" t="str">
            <v>Q1</v>
          </cell>
          <cell r="C112" t="str">
            <v>KILEMBE MINES LIMITED (KLM)</v>
          </cell>
          <cell r="D112" t="str">
            <v>GNE2</v>
          </cell>
          <cell r="J112">
            <v>2355.66</v>
          </cell>
          <cell r="N112">
            <v>2355.66</v>
          </cell>
          <cell r="AM112" t="str">
            <v>Small Hydro</v>
          </cell>
        </row>
        <row r="113">
          <cell r="A113">
            <v>2019</v>
          </cell>
          <cell r="B113" t="str">
            <v>Q1</v>
          </cell>
          <cell r="C113" t="str">
            <v>Isimba</v>
          </cell>
          <cell r="D113" t="str">
            <v>GNL3</v>
          </cell>
          <cell r="J113">
            <v>137794.0970000001</v>
          </cell>
          <cell r="N113">
            <v>137794.0970000001</v>
          </cell>
          <cell r="AM113" t="str">
            <v>Large Hydro</v>
          </cell>
        </row>
        <row r="114">
          <cell r="A114">
            <v>2019</v>
          </cell>
          <cell r="B114" t="str">
            <v>Q1</v>
          </cell>
          <cell r="C114" t="str">
            <v>Emmerging Solar Power (Bufulubi)</v>
          </cell>
          <cell r="D114" t="str">
            <v>GNS4</v>
          </cell>
          <cell r="J114">
            <v>2388.9090000000001</v>
          </cell>
          <cell r="N114">
            <v>2388.9090000000001</v>
          </cell>
          <cell r="AM114" t="str">
            <v>Solar</v>
          </cell>
        </row>
        <row r="115">
          <cell r="A115">
            <v>2018</v>
          </cell>
          <cell r="B115" t="str">
            <v>Q4</v>
          </cell>
          <cell r="C115" t="str">
            <v>KABALEGA HYDROMAX</v>
          </cell>
          <cell r="D115" t="str">
            <v>GNE4</v>
          </cell>
          <cell r="J115">
            <v>13935.2</v>
          </cell>
          <cell r="N115">
            <v>12950.339</v>
          </cell>
          <cell r="AM115" t="str">
            <v>Small Hydro</v>
          </cell>
        </row>
        <row r="116">
          <cell r="A116">
            <v>2018</v>
          </cell>
          <cell r="B116" t="str">
            <v>Q4</v>
          </cell>
          <cell r="C116" t="str">
            <v>KASESE COBALT COMPANY LIMITED</v>
          </cell>
          <cell r="D116" t="str">
            <v>GNE1</v>
          </cell>
          <cell r="J116">
            <v>17898.646000000001</v>
          </cell>
          <cell r="N116">
            <v>17423.675000000003</v>
          </cell>
          <cell r="AM116" t="str">
            <v>Small Hydro</v>
          </cell>
        </row>
        <row r="117">
          <cell r="A117">
            <v>2018</v>
          </cell>
          <cell r="B117" t="str">
            <v>Q4</v>
          </cell>
          <cell r="C117" t="str">
            <v>BUJAGALI ELECTRICITY LIMITED</v>
          </cell>
          <cell r="D117" t="str">
            <v>GNL2</v>
          </cell>
          <cell r="J117">
            <v>416662.43800000008</v>
          </cell>
          <cell r="N117">
            <v>413695.96100000001</v>
          </cell>
          <cell r="AM117" t="str">
            <v>Large Hydro</v>
          </cell>
        </row>
        <row r="118">
          <cell r="A118">
            <v>2018</v>
          </cell>
          <cell r="B118" t="str">
            <v>Q4</v>
          </cell>
          <cell r="C118" t="str">
            <v>MUVUMBE HYDRO (U) LIMITED</v>
          </cell>
          <cell r="D118" t="str">
            <v>GNE7</v>
          </cell>
          <cell r="J118">
            <v>5766.598</v>
          </cell>
          <cell r="N118">
            <v>5671</v>
          </cell>
          <cell r="AM118" t="str">
            <v>Small Hydro</v>
          </cell>
        </row>
        <row r="119">
          <cell r="A119">
            <v>2018</v>
          </cell>
          <cell r="B119" t="str">
            <v>Q4</v>
          </cell>
          <cell r="C119" t="str">
            <v>ELGON HYDRO SITI</v>
          </cell>
          <cell r="D119" t="str">
            <v>GNE8</v>
          </cell>
          <cell r="J119">
            <v>3662.54</v>
          </cell>
          <cell r="N119">
            <v>3597.4</v>
          </cell>
          <cell r="AM119" t="str">
            <v>Small Hydro</v>
          </cell>
        </row>
        <row r="120">
          <cell r="A120">
            <v>2018</v>
          </cell>
          <cell r="B120" t="str">
            <v>Q4</v>
          </cell>
          <cell r="C120" t="str">
            <v>MAJI-POWER BUGOYE-LIMITED</v>
          </cell>
          <cell r="D120" t="str">
            <v>GNE3</v>
          </cell>
          <cell r="J120">
            <v>25502.154999999999</v>
          </cell>
          <cell r="N120">
            <v>24426.59</v>
          </cell>
          <cell r="AM120" t="str">
            <v>Small Hydro</v>
          </cell>
        </row>
        <row r="121">
          <cell r="A121">
            <v>2018</v>
          </cell>
          <cell r="B121" t="str">
            <v>Q4</v>
          </cell>
          <cell r="C121" t="str">
            <v>ECOPOWER-ISHASHA</v>
          </cell>
          <cell r="D121" t="str">
            <v>GNE6</v>
          </cell>
          <cell r="J121">
            <v>5649.0109347222196</v>
          </cell>
          <cell r="N121">
            <v>5643.5599999999995</v>
          </cell>
          <cell r="AM121" t="str">
            <v>Small Hydro</v>
          </cell>
        </row>
        <row r="122">
          <cell r="A122">
            <v>2018</v>
          </cell>
          <cell r="B122" t="str">
            <v>Q4</v>
          </cell>
          <cell r="C122" t="str">
            <v>RWIMI</v>
          </cell>
          <cell r="D122" t="str">
            <v>GNE9</v>
          </cell>
          <cell r="J122">
            <v>9979.07</v>
          </cell>
          <cell r="N122">
            <v>9861.1</v>
          </cell>
          <cell r="AM122" t="str">
            <v>Small Hydro</v>
          </cell>
        </row>
        <row r="123">
          <cell r="A123">
            <v>2018</v>
          </cell>
          <cell r="B123" t="str">
            <v>Q4</v>
          </cell>
          <cell r="C123" t="str">
            <v>LUBILIA</v>
          </cell>
          <cell r="D123" t="str">
            <v>GNE11</v>
          </cell>
          <cell r="J123">
            <v>4969.84</v>
          </cell>
          <cell r="N123">
            <v>4859.3217000000004</v>
          </cell>
          <cell r="AM123" t="str">
            <v>Small Hydro</v>
          </cell>
        </row>
        <row r="124">
          <cell r="A124">
            <v>2018</v>
          </cell>
          <cell r="B124" t="str">
            <v>Q4</v>
          </cell>
          <cell r="C124" t="str">
            <v>KAKIRA SUGAR WORKS</v>
          </cell>
          <cell r="D124" t="str">
            <v>GNC1</v>
          </cell>
          <cell r="J124">
            <v>59328.581099999996</v>
          </cell>
          <cell r="N124">
            <v>59328.581099999996</v>
          </cell>
          <cell r="AM124" t="str">
            <v>Bagasse</v>
          </cell>
        </row>
        <row r="125">
          <cell r="A125">
            <v>2018</v>
          </cell>
          <cell r="B125" t="str">
            <v>Q4</v>
          </cell>
          <cell r="C125" t="str">
            <v>KINYARA SUGAR WORKS</v>
          </cell>
          <cell r="D125" t="str">
            <v>GNC2</v>
          </cell>
          <cell r="J125">
            <v>842.79200000000014</v>
          </cell>
          <cell r="N125">
            <v>842.79200000000014</v>
          </cell>
          <cell r="AM125" t="str">
            <v>Bagasse</v>
          </cell>
        </row>
        <row r="126">
          <cell r="A126">
            <v>2018</v>
          </cell>
          <cell r="B126" t="str">
            <v>Q4</v>
          </cell>
          <cell r="C126" t="str">
            <v>SAIL KALIRO</v>
          </cell>
          <cell r="D126" t="str">
            <v>GNC3</v>
          </cell>
          <cell r="J126">
            <v>7769.4</v>
          </cell>
          <cell r="N126">
            <v>7769.4</v>
          </cell>
          <cell r="AM126" t="str">
            <v>Bagasse</v>
          </cell>
        </row>
        <row r="127">
          <cell r="A127">
            <v>2018</v>
          </cell>
          <cell r="B127" t="str">
            <v>Q4</v>
          </cell>
          <cell r="C127" t="str">
            <v>JACOBSEN (U) LIMITED</v>
          </cell>
          <cell r="D127" t="str">
            <v>GNT1</v>
          </cell>
          <cell r="J127">
            <v>26913.49</v>
          </cell>
          <cell r="N127">
            <v>26166.300000000003</v>
          </cell>
          <cell r="AM127" t="str">
            <v>Thermal</v>
          </cell>
        </row>
        <row r="128">
          <cell r="A128">
            <v>2018</v>
          </cell>
          <cell r="B128" t="str">
            <v>Q4</v>
          </cell>
          <cell r="C128" t="str">
            <v>TORORO SOLAR</v>
          </cell>
          <cell r="D128" t="str">
            <v>GNS2</v>
          </cell>
          <cell r="J128">
            <v>4264.3500000000004</v>
          </cell>
          <cell r="N128">
            <v>4264.3500000000004</v>
          </cell>
          <cell r="AM128" t="str">
            <v>Solar</v>
          </cell>
        </row>
        <row r="129">
          <cell r="A129">
            <v>2018</v>
          </cell>
          <cell r="B129" t="str">
            <v>Q4</v>
          </cell>
          <cell r="C129" t="str">
            <v>ACCESS SOLAR</v>
          </cell>
          <cell r="D129" t="str">
            <v>GNS1</v>
          </cell>
          <cell r="J129">
            <v>4674.353439999999</v>
          </cell>
          <cell r="N129">
            <v>4578.0619999999999</v>
          </cell>
          <cell r="AM129" t="str">
            <v>Solar</v>
          </cell>
        </row>
        <row r="130">
          <cell r="A130">
            <v>2018</v>
          </cell>
          <cell r="B130" t="str">
            <v>Q4</v>
          </cell>
          <cell r="C130" t="str">
            <v>ESKOM (U) LIMITED</v>
          </cell>
          <cell r="D130" t="str">
            <v>GNL1</v>
          </cell>
          <cell r="J130">
            <v>375544.99</v>
          </cell>
          <cell r="N130">
            <v>375544.99</v>
          </cell>
          <cell r="AM130" t="str">
            <v>Large Hydro</v>
          </cell>
        </row>
        <row r="131">
          <cell r="A131">
            <v>2018</v>
          </cell>
          <cell r="B131" t="str">
            <v>Q4</v>
          </cell>
          <cell r="C131" t="str">
            <v>NKUSI</v>
          </cell>
          <cell r="D131" t="str">
            <v>GNE12</v>
          </cell>
          <cell r="J131">
            <v>14118.9</v>
          </cell>
          <cell r="N131">
            <v>14118.9</v>
          </cell>
          <cell r="AM131" t="str">
            <v>Small Hydro</v>
          </cell>
        </row>
        <row r="132">
          <cell r="A132">
            <v>2018</v>
          </cell>
          <cell r="B132" t="str">
            <v>Q4</v>
          </cell>
          <cell r="C132" t="str">
            <v>NYAMWAMBA</v>
          </cell>
          <cell r="D132" t="str">
            <v>GNE10</v>
          </cell>
          <cell r="J132">
            <v>9662.09</v>
          </cell>
          <cell r="N132">
            <v>9662.09</v>
          </cell>
          <cell r="AM132" t="str">
            <v>Small Hydro</v>
          </cell>
        </row>
        <row r="133">
          <cell r="A133">
            <v>2018</v>
          </cell>
          <cell r="B133" t="str">
            <v>Q4</v>
          </cell>
          <cell r="C133" t="str">
            <v>AEMS-MPANGA</v>
          </cell>
          <cell r="D133" t="str">
            <v>GNE5</v>
          </cell>
          <cell r="J133">
            <v>25320.86</v>
          </cell>
          <cell r="N133">
            <v>25320.86</v>
          </cell>
          <cell r="AM133" t="str">
            <v>Small Hydro</v>
          </cell>
        </row>
        <row r="134">
          <cell r="A134">
            <v>2018</v>
          </cell>
          <cell r="B134" t="str">
            <v>Q4</v>
          </cell>
          <cell r="C134" t="str">
            <v>TIBET HIMA (U) LIMITED</v>
          </cell>
          <cell r="D134">
            <v>21</v>
          </cell>
          <cell r="J134">
            <v>3580.9409999999998</v>
          </cell>
          <cell r="N134">
            <v>3580.9409999999998</v>
          </cell>
          <cell r="AM134" t="str">
            <v>Small Hydro</v>
          </cell>
        </row>
        <row r="135">
          <cell r="A135">
            <v>2018</v>
          </cell>
          <cell r="B135" t="str">
            <v>Q4</v>
          </cell>
          <cell r="C135" t="str">
            <v>ELECTROMAXX (U) LIMITED</v>
          </cell>
          <cell r="D135" t="str">
            <v>GNT2</v>
          </cell>
          <cell r="J135">
            <v>18344</v>
          </cell>
          <cell r="N135">
            <v>17228</v>
          </cell>
          <cell r="AM135" t="str">
            <v>Thermal</v>
          </cell>
        </row>
        <row r="136">
          <cell r="A136">
            <v>2018</v>
          </cell>
          <cell r="B136" t="str">
            <v>Q4</v>
          </cell>
          <cell r="C136" t="str">
            <v>HYDROMAX NKUSI (WAKI)</v>
          </cell>
          <cell r="D136" t="str">
            <v>GNE13</v>
          </cell>
          <cell r="J136">
            <v>1089.5829999999999</v>
          </cell>
          <cell r="N136">
            <v>1089.5829999999999</v>
          </cell>
          <cell r="AM136" t="str">
            <v>Small Hydro</v>
          </cell>
        </row>
        <row r="137">
          <cell r="A137">
            <v>2018</v>
          </cell>
          <cell r="B137" t="str">
            <v>Q4</v>
          </cell>
          <cell r="C137" t="str">
            <v>MAHOMA</v>
          </cell>
          <cell r="D137" t="str">
            <v>GNE14</v>
          </cell>
          <cell r="J137">
            <v>3589.51</v>
          </cell>
          <cell r="N137">
            <v>3589.51</v>
          </cell>
          <cell r="AM137" t="str">
            <v>Small Hydro</v>
          </cell>
        </row>
        <row r="138">
          <cell r="A138">
            <v>2018</v>
          </cell>
          <cell r="B138" t="str">
            <v>Q4</v>
          </cell>
          <cell r="C138" t="str">
            <v>XSABO SOLAR</v>
          </cell>
          <cell r="D138" t="str">
            <v>GNS3</v>
          </cell>
          <cell r="J138">
            <v>279.96100000000001</v>
          </cell>
          <cell r="N138">
            <v>279.96100000000001</v>
          </cell>
          <cell r="AM138" t="str">
            <v>Solar</v>
          </cell>
        </row>
        <row r="139">
          <cell r="A139">
            <v>2018</v>
          </cell>
          <cell r="B139" t="str">
            <v>Q4</v>
          </cell>
          <cell r="C139" t="str">
            <v>Isimba</v>
          </cell>
          <cell r="D139" t="str">
            <v>GNL3</v>
          </cell>
          <cell r="J139">
            <v>886.84503700000005</v>
          </cell>
          <cell r="N139">
            <v>886.84503700000005</v>
          </cell>
          <cell r="AM139" t="str">
            <v>Large Hydro</v>
          </cell>
        </row>
        <row r="140">
          <cell r="A140">
            <v>2018</v>
          </cell>
          <cell r="B140" t="str">
            <v>Q3</v>
          </cell>
          <cell r="C140" t="str">
            <v>BUJAGALI ELECTRICITY LIMITED</v>
          </cell>
          <cell r="D140" t="str">
            <v>GNL2</v>
          </cell>
          <cell r="J140">
            <v>416662.43799999997</v>
          </cell>
          <cell r="N140">
            <v>413695.96100000001</v>
          </cell>
          <cell r="AM140" t="str">
            <v>Large Hydro</v>
          </cell>
        </row>
        <row r="141">
          <cell r="A141">
            <v>2018</v>
          </cell>
          <cell r="B141" t="str">
            <v>Q3</v>
          </cell>
          <cell r="C141" t="str">
            <v>ESKOM (U) LIMITED</v>
          </cell>
          <cell r="D141" t="str">
            <v>GNL1</v>
          </cell>
          <cell r="J141">
            <v>399622.24000000005</v>
          </cell>
          <cell r="N141">
            <v>399622.24000000005</v>
          </cell>
          <cell r="AM141" t="str">
            <v>Large Hydro</v>
          </cell>
        </row>
        <row r="142">
          <cell r="A142">
            <v>2018</v>
          </cell>
          <cell r="B142" t="str">
            <v>Q3</v>
          </cell>
          <cell r="C142" t="str">
            <v>NYAMWAMBA</v>
          </cell>
          <cell r="D142" t="str">
            <v>GNE10</v>
          </cell>
          <cell r="J142">
            <v>8815.857</v>
          </cell>
          <cell r="N142">
            <v>8711.8000000000011</v>
          </cell>
          <cell r="AM142" t="str">
            <v>Small Hydro</v>
          </cell>
        </row>
        <row r="143">
          <cell r="A143">
            <v>2018</v>
          </cell>
          <cell r="B143" t="str">
            <v>Q3</v>
          </cell>
          <cell r="C143" t="str">
            <v>MAJI-POWER BUGOYE-LIMITED</v>
          </cell>
          <cell r="D143" t="str">
            <v>GNE3</v>
          </cell>
          <cell r="J143">
            <v>17995.471000000001</v>
          </cell>
          <cell r="N143">
            <v>17731.370000000003</v>
          </cell>
          <cell r="AM143" t="str">
            <v>Small Hydro</v>
          </cell>
        </row>
        <row r="144">
          <cell r="A144">
            <v>2018</v>
          </cell>
          <cell r="B144" t="str">
            <v>Q3</v>
          </cell>
          <cell r="C144" t="str">
            <v>KASESE COBALT COMPANY LIMITED</v>
          </cell>
          <cell r="D144" t="str">
            <v>GNE1</v>
          </cell>
          <cell r="J144">
            <v>14757.517</v>
          </cell>
          <cell r="N144">
            <v>14315.684000000001</v>
          </cell>
          <cell r="AM144" t="str">
            <v>Small Hydro</v>
          </cell>
        </row>
        <row r="145">
          <cell r="A145">
            <v>2018</v>
          </cell>
          <cell r="B145" t="str">
            <v>Q3</v>
          </cell>
          <cell r="C145" t="str">
            <v>AEMS-MPANGA</v>
          </cell>
          <cell r="D145" t="str">
            <v>GNE5</v>
          </cell>
          <cell r="J145">
            <v>13851.119999999999</v>
          </cell>
          <cell r="N145">
            <v>11838.33</v>
          </cell>
          <cell r="AM145" t="str">
            <v>Small Hydro</v>
          </cell>
        </row>
        <row r="146">
          <cell r="A146">
            <v>2018</v>
          </cell>
          <cell r="B146" t="str">
            <v>Q3</v>
          </cell>
          <cell r="C146" t="str">
            <v>ELGON HYDRO SITI</v>
          </cell>
          <cell r="D146" t="str">
            <v>GNE8</v>
          </cell>
          <cell r="J146">
            <v>7137.92</v>
          </cell>
          <cell r="N146">
            <v>7014.6</v>
          </cell>
          <cell r="AM146" t="str">
            <v>Small Hydro</v>
          </cell>
        </row>
        <row r="147">
          <cell r="A147">
            <v>2018</v>
          </cell>
          <cell r="B147" t="str">
            <v>Q3</v>
          </cell>
          <cell r="C147" t="str">
            <v>RWIMI</v>
          </cell>
          <cell r="D147" t="str">
            <v>GNE9</v>
          </cell>
          <cell r="J147">
            <v>7558.3</v>
          </cell>
          <cell r="N147">
            <v>7464.8</v>
          </cell>
          <cell r="AM147" t="str">
            <v>Small Hydro</v>
          </cell>
        </row>
        <row r="148">
          <cell r="A148">
            <v>2018</v>
          </cell>
          <cell r="B148" t="str">
            <v>Q3</v>
          </cell>
          <cell r="C148" t="str">
            <v>ECOPOWER-ISHASHA</v>
          </cell>
          <cell r="D148" t="str">
            <v>GNE6</v>
          </cell>
          <cell r="J148">
            <v>4886.8779999999997</v>
          </cell>
          <cell r="N148">
            <v>4885.62</v>
          </cell>
          <cell r="AM148" t="str">
            <v>Small Hydro</v>
          </cell>
        </row>
        <row r="149">
          <cell r="A149">
            <v>2018</v>
          </cell>
          <cell r="B149" t="str">
            <v>Q3</v>
          </cell>
          <cell r="C149" t="str">
            <v>KABALEGA HYDROMAX</v>
          </cell>
          <cell r="D149" t="str">
            <v>GNE4</v>
          </cell>
          <cell r="J149">
            <v>10277.599999999999</v>
          </cell>
          <cell r="N149">
            <v>9451.3359999999993</v>
          </cell>
          <cell r="AM149" t="str">
            <v>Small Hydro</v>
          </cell>
        </row>
        <row r="150">
          <cell r="A150">
            <v>2018</v>
          </cell>
          <cell r="B150" t="str">
            <v>Q3</v>
          </cell>
          <cell r="C150" t="str">
            <v>ELECTROMAXX (U) LIMITED</v>
          </cell>
          <cell r="D150" t="str">
            <v>GNT2</v>
          </cell>
          <cell r="J150">
            <v>24714</v>
          </cell>
          <cell r="N150">
            <v>23406</v>
          </cell>
          <cell r="AM150" t="str">
            <v>Thermal</v>
          </cell>
        </row>
        <row r="151">
          <cell r="A151">
            <v>2018</v>
          </cell>
          <cell r="B151" t="str">
            <v>Q3</v>
          </cell>
          <cell r="C151" t="str">
            <v>ACCESS SOLAR</v>
          </cell>
          <cell r="D151" t="str">
            <v>GNS1</v>
          </cell>
          <cell r="J151">
            <v>4184.5127000000002</v>
          </cell>
          <cell r="N151">
            <v>4137.7429999999995</v>
          </cell>
          <cell r="AM151" t="str">
            <v>Solar</v>
          </cell>
        </row>
        <row r="152">
          <cell r="A152">
            <v>2018</v>
          </cell>
          <cell r="B152" t="str">
            <v>Q3</v>
          </cell>
          <cell r="C152" t="str">
            <v>MUVUMBE HYDRO (U) LIMITED</v>
          </cell>
          <cell r="D152" t="str">
            <v>GNE7</v>
          </cell>
          <cell r="J152">
            <v>5321.1639999999998</v>
          </cell>
          <cell r="N152">
            <v>5254</v>
          </cell>
          <cell r="AM152" t="str">
            <v>Small Hydro</v>
          </cell>
        </row>
        <row r="153">
          <cell r="A153">
            <v>2018</v>
          </cell>
          <cell r="B153" t="str">
            <v>Q3</v>
          </cell>
          <cell r="C153" t="str">
            <v>KINYARA SUGAR WORKS</v>
          </cell>
          <cell r="D153" t="str">
            <v>GNC2</v>
          </cell>
          <cell r="J153">
            <v>1258.6020000000001</v>
          </cell>
          <cell r="N153">
            <v>1258.6020000000001</v>
          </cell>
          <cell r="AM153" t="str">
            <v>Bagasse</v>
          </cell>
        </row>
        <row r="154">
          <cell r="A154">
            <v>2018</v>
          </cell>
          <cell r="B154" t="str">
            <v>Q3</v>
          </cell>
          <cell r="C154" t="str">
            <v>SAIL KALIRO</v>
          </cell>
          <cell r="D154" t="str">
            <v>GNC3</v>
          </cell>
          <cell r="J154">
            <v>8419.2999999999993</v>
          </cell>
          <cell r="N154">
            <v>8419.2999999999993</v>
          </cell>
          <cell r="AM154" t="str">
            <v>Bagasse</v>
          </cell>
        </row>
        <row r="155">
          <cell r="A155">
            <v>2018</v>
          </cell>
          <cell r="B155" t="str">
            <v>Q3</v>
          </cell>
          <cell r="C155" t="str">
            <v>KAKIRA SUGAR WORKS</v>
          </cell>
          <cell r="D155" t="str">
            <v>GNC1</v>
          </cell>
          <cell r="J155">
            <v>41388.783199999998</v>
          </cell>
          <cell r="N155">
            <v>41388.783199999998</v>
          </cell>
          <cell r="AM155" t="str">
            <v>Bagasse</v>
          </cell>
        </row>
        <row r="156">
          <cell r="A156">
            <v>2018</v>
          </cell>
          <cell r="B156" t="str">
            <v>Q3</v>
          </cell>
          <cell r="C156" t="str">
            <v>JACOBSEN (U) LIMITED</v>
          </cell>
          <cell r="D156" t="str">
            <v>GNT1</v>
          </cell>
          <cell r="J156">
            <v>35983.669999999955</v>
          </cell>
          <cell r="N156">
            <v>35110.800000000003</v>
          </cell>
          <cell r="AM156" t="str">
            <v>Thermal</v>
          </cell>
        </row>
        <row r="157">
          <cell r="A157">
            <v>2018</v>
          </cell>
          <cell r="B157" t="str">
            <v>Q3</v>
          </cell>
          <cell r="C157" t="str">
            <v>TORORO SOLAR</v>
          </cell>
          <cell r="D157" t="str">
            <v>GNS2</v>
          </cell>
          <cell r="J157">
            <v>4019.4219999999996</v>
          </cell>
          <cell r="N157">
            <v>3966.85</v>
          </cell>
          <cell r="AM157" t="str">
            <v>Solar</v>
          </cell>
        </row>
        <row r="158">
          <cell r="A158">
            <v>2018</v>
          </cell>
          <cell r="B158" t="str">
            <v>Q3</v>
          </cell>
          <cell r="C158" t="str">
            <v>LUBILIA</v>
          </cell>
          <cell r="D158" t="str">
            <v>GNE11</v>
          </cell>
          <cell r="J158">
            <v>2730.6800000000003</v>
          </cell>
          <cell r="N158">
            <v>2660.0563000000002</v>
          </cell>
          <cell r="AM158" t="str">
            <v>Small Hydro</v>
          </cell>
        </row>
        <row r="159">
          <cell r="A159">
            <v>2018</v>
          </cell>
          <cell r="B159" t="str">
            <v>Q3</v>
          </cell>
          <cell r="C159" t="str">
            <v>TIBET HIMA (U) LIMITED</v>
          </cell>
          <cell r="D159">
            <v>21</v>
          </cell>
          <cell r="J159">
            <v>3574.53</v>
          </cell>
          <cell r="N159">
            <v>3574.53</v>
          </cell>
          <cell r="AM159" t="str">
            <v>Small Hydro</v>
          </cell>
        </row>
        <row r="160">
          <cell r="A160">
            <v>2018</v>
          </cell>
          <cell r="B160" t="str">
            <v>Q3</v>
          </cell>
          <cell r="C160" t="str">
            <v>NKUSI</v>
          </cell>
          <cell r="D160" t="str">
            <v>GNE12</v>
          </cell>
          <cell r="J160">
            <v>12521.560000000001</v>
          </cell>
          <cell r="N160">
            <v>12521.560000000001</v>
          </cell>
          <cell r="AM160" t="str">
            <v>Small Hydro</v>
          </cell>
        </row>
        <row r="161">
          <cell r="A161">
            <v>2018</v>
          </cell>
          <cell r="B161" t="str">
            <v>Q2</v>
          </cell>
          <cell r="C161" t="str">
            <v>BUJAGALI ELECTRICITY LIMITED</v>
          </cell>
          <cell r="D161" t="str">
            <v>GNL2</v>
          </cell>
          <cell r="J161">
            <v>403151</v>
          </cell>
          <cell r="N161">
            <v>400292</v>
          </cell>
          <cell r="AM161" t="str">
            <v>Large Hydro</v>
          </cell>
        </row>
        <row r="162">
          <cell r="A162">
            <v>2018</v>
          </cell>
          <cell r="B162" t="str">
            <v>Q2</v>
          </cell>
          <cell r="C162" t="str">
            <v>ESKOM (U) LIMITED</v>
          </cell>
          <cell r="D162" t="str">
            <v>GNL1</v>
          </cell>
          <cell r="J162">
            <v>375225.23</v>
          </cell>
          <cell r="N162">
            <v>375225.23000000004</v>
          </cell>
          <cell r="AM162" t="str">
            <v>Large Hydro</v>
          </cell>
        </row>
        <row r="163">
          <cell r="A163">
            <v>2018</v>
          </cell>
          <cell r="B163" t="str">
            <v>Q2</v>
          </cell>
          <cell r="C163" t="str">
            <v>JACOBSEN (U) LIMITED</v>
          </cell>
          <cell r="D163" t="str">
            <v>GNT1</v>
          </cell>
          <cell r="J163">
            <v>17077.600000000006</v>
          </cell>
          <cell r="N163">
            <v>16539.700000000008</v>
          </cell>
          <cell r="AM163" t="str">
            <v>Thermal</v>
          </cell>
        </row>
        <row r="164">
          <cell r="A164">
            <v>2018</v>
          </cell>
          <cell r="B164" t="str">
            <v>Q2</v>
          </cell>
          <cell r="C164" t="str">
            <v>NYAMWAMBA</v>
          </cell>
          <cell r="D164" t="str">
            <v>GNE10</v>
          </cell>
          <cell r="J164">
            <v>10582.409</v>
          </cell>
          <cell r="N164">
            <v>10460.459999999999</v>
          </cell>
          <cell r="AM164" t="str">
            <v>Small Hydro</v>
          </cell>
        </row>
        <row r="165">
          <cell r="A165">
            <v>2018</v>
          </cell>
          <cell r="B165" t="str">
            <v>Q2</v>
          </cell>
          <cell r="C165" t="str">
            <v>TORORO SOLAR</v>
          </cell>
          <cell r="D165" t="str">
            <v>GNS2</v>
          </cell>
          <cell r="J165">
            <v>3718.6</v>
          </cell>
          <cell r="N165">
            <v>3718.6</v>
          </cell>
          <cell r="AM165" t="str">
            <v>Solar</v>
          </cell>
        </row>
        <row r="166">
          <cell r="A166">
            <v>2018</v>
          </cell>
          <cell r="B166" t="str">
            <v>Q2</v>
          </cell>
          <cell r="C166" t="str">
            <v>MAJI-POWER BUGOYE-LIMITED</v>
          </cell>
          <cell r="D166" t="str">
            <v>GNE3</v>
          </cell>
          <cell r="J166">
            <v>23257.393</v>
          </cell>
          <cell r="N166">
            <v>22675.14</v>
          </cell>
          <cell r="AM166" t="str">
            <v>Small Hydro</v>
          </cell>
        </row>
        <row r="167">
          <cell r="A167">
            <v>2018</v>
          </cell>
          <cell r="B167" t="str">
            <v>Q2</v>
          </cell>
          <cell r="C167" t="str">
            <v>KASESE COBALT COMPANY LIMITED</v>
          </cell>
          <cell r="D167" t="str">
            <v>GNE1</v>
          </cell>
          <cell r="J167">
            <v>17694.056</v>
          </cell>
          <cell r="N167">
            <v>17163.2</v>
          </cell>
          <cell r="AM167" t="str">
            <v>Small Hydro</v>
          </cell>
        </row>
        <row r="168">
          <cell r="A168">
            <v>2018</v>
          </cell>
          <cell r="B168" t="str">
            <v>Q2</v>
          </cell>
          <cell r="C168" t="str">
            <v>AEMS-MPANGA</v>
          </cell>
          <cell r="D168" t="str">
            <v>GNE5</v>
          </cell>
          <cell r="J168">
            <v>35297.936000000002</v>
          </cell>
          <cell r="N168">
            <v>35291.46</v>
          </cell>
          <cell r="AM168" t="str">
            <v>Small Hydro</v>
          </cell>
        </row>
        <row r="169">
          <cell r="A169">
            <v>2018</v>
          </cell>
          <cell r="B169" t="str">
            <v>Q2</v>
          </cell>
          <cell r="C169" t="str">
            <v>ELGON HYDRO SITI</v>
          </cell>
          <cell r="D169" t="str">
            <v>GNE8</v>
          </cell>
          <cell r="J169">
            <v>8066.35</v>
          </cell>
          <cell r="N169">
            <v>7977</v>
          </cell>
          <cell r="AM169" t="str">
            <v>Small Hydro</v>
          </cell>
        </row>
        <row r="170">
          <cell r="A170">
            <v>2018</v>
          </cell>
          <cell r="B170" t="str">
            <v>Q2</v>
          </cell>
          <cell r="C170" t="str">
            <v>RWIMI</v>
          </cell>
          <cell r="D170" t="str">
            <v>GNE9</v>
          </cell>
          <cell r="J170">
            <v>8359.33</v>
          </cell>
          <cell r="N170">
            <v>8258.3000000000011</v>
          </cell>
          <cell r="AM170" t="str">
            <v>Small Hydro</v>
          </cell>
        </row>
        <row r="171">
          <cell r="A171">
            <v>2018</v>
          </cell>
          <cell r="B171" t="str">
            <v>Q2</v>
          </cell>
          <cell r="C171" t="str">
            <v>ECOPOWER-ISHASHA</v>
          </cell>
          <cell r="D171" t="str">
            <v>GNE6</v>
          </cell>
          <cell r="J171">
            <v>7163.6870900000013</v>
          </cell>
          <cell r="N171">
            <v>7157.76</v>
          </cell>
          <cell r="AM171" t="str">
            <v>Small Hydro</v>
          </cell>
        </row>
        <row r="172">
          <cell r="A172">
            <v>2018</v>
          </cell>
          <cell r="B172" t="str">
            <v>Q2</v>
          </cell>
          <cell r="C172" t="str">
            <v>KABALEGA HYDROMAX</v>
          </cell>
          <cell r="D172" t="str">
            <v>GNE4</v>
          </cell>
          <cell r="J172">
            <v>10684.3</v>
          </cell>
          <cell r="N172">
            <v>9803.7979999999989</v>
          </cell>
          <cell r="AM172" t="str">
            <v>Small Hydro</v>
          </cell>
        </row>
        <row r="173">
          <cell r="A173">
            <v>2018</v>
          </cell>
          <cell r="B173" t="str">
            <v>Q2</v>
          </cell>
          <cell r="C173" t="str">
            <v>ELECTROMAXX (U) LIMITED</v>
          </cell>
          <cell r="D173" t="str">
            <v>GNT2</v>
          </cell>
          <cell r="J173">
            <v>18612</v>
          </cell>
          <cell r="N173">
            <v>17498</v>
          </cell>
          <cell r="AM173" t="str">
            <v>Thermal</v>
          </cell>
        </row>
        <row r="174">
          <cell r="A174">
            <v>2018</v>
          </cell>
          <cell r="B174" t="str">
            <v>Q2</v>
          </cell>
          <cell r="C174" t="str">
            <v>LUBILIA</v>
          </cell>
          <cell r="D174" t="str">
            <v>GNE11</v>
          </cell>
          <cell r="J174">
            <v>5624.0400000000009</v>
          </cell>
          <cell r="N174">
            <v>4816.0529999999999</v>
          </cell>
          <cell r="AM174" t="str">
            <v>Small Hydro</v>
          </cell>
        </row>
        <row r="175">
          <cell r="A175">
            <v>2018</v>
          </cell>
          <cell r="B175" t="str">
            <v>Q2</v>
          </cell>
          <cell r="C175" t="str">
            <v>ACCESS SOLAR</v>
          </cell>
          <cell r="D175" t="str">
            <v>GNS1</v>
          </cell>
          <cell r="J175">
            <v>3657.1545999999998</v>
          </cell>
          <cell r="N175">
            <v>3648.4989999999998</v>
          </cell>
          <cell r="AM175" t="str">
            <v>Solar</v>
          </cell>
        </row>
        <row r="176">
          <cell r="A176">
            <v>2018</v>
          </cell>
          <cell r="B176" t="str">
            <v>Q2</v>
          </cell>
          <cell r="C176" t="str">
            <v>MUVUMBE HYDRO (U) LIMITED</v>
          </cell>
          <cell r="D176" t="str">
            <v>GNE7</v>
          </cell>
          <cell r="J176">
            <v>10468.989000000001</v>
          </cell>
          <cell r="N176">
            <v>10381</v>
          </cell>
          <cell r="AM176" t="str">
            <v>Small Hydro</v>
          </cell>
        </row>
        <row r="177">
          <cell r="A177">
            <v>2018</v>
          </cell>
          <cell r="B177" t="str">
            <v>Q2</v>
          </cell>
          <cell r="C177" t="str">
            <v>KINYARA SUGAR WORKS</v>
          </cell>
          <cell r="D177" t="str">
            <v>GNC2</v>
          </cell>
          <cell r="J177">
            <v>1609.047</v>
          </cell>
          <cell r="N177">
            <v>1609.047</v>
          </cell>
          <cell r="AM177" t="str">
            <v>Bagasse</v>
          </cell>
        </row>
        <row r="178">
          <cell r="A178">
            <v>2018</v>
          </cell>
          <cell r="B178" t="str">
            <v>Q2</v>
          </cell>
          <cell r="C178" t="str">
            <v>SAIL KALIRO</v>
          </cell>
          <cell r="D178" t="str">
            <v>GNC3</v>
          </cell>
          <cell r="J178">
            <v>2661</v>
          </cell>
          <cell r="N178">
            <v>2661</v>
          </cell>
          <cell r="AM178" t="str">
            <v>Bagasse</v>
          </cell>
        </row>
        <row r="179">
          <cell r="A179">
            <v>2018</v>
          </cell>
          <cell r="B179" t="str">
            <v>Q2</v>
          </cell>
          <cell r="C179" t="str">
            <v>KAKIRA SUGAR WORKS</v>
          </cell>
          <cell r="D179" t="str">
            <v>GNC1</v>
          </cell>
          <cell r="J179">
            <v>22075.266</v>
          </cell>
          <cell r="N179">
            <v>22075.266</v>
          </cell>
          <cell r="AM179" t="str">
            <v>Bagasse</v>
          </cell>
        </row>
        <row r="180">
          <cell r="A180">
            <v>2018</v>
          </cell>
          <cell r="B180" t="str">
            <v>Q2</v>
          </cell>
          <cell r="C180" t="str">
            <v>TIBET HIMA (U) LIMITED</v>
          </cell>
          <cell r="D180">
            <v>21</v>
          </cell>
          <cell r="J180">
            <v>3857.5940000000001</v>
          </cell>
          <cell r="N180">
            <v>3857.5940000000001</v>
          </cell>
          <cell r="AM180" t="str">
            <v>Small Hydro</v>
          </cell>
        </row>
        <row r="181">
          <cell r="A181">
            <v>2018</v>
          </cell>
          <cell r="B181" t="str">
            <v>Q2</v>
          </cell>
          <cell r="C181" t="str">
            <v>NKUSI</v>
          </cell>
          <cell r="D181" t="str">
            <v>GNE12</v>
          </cell>
          <cell r="J181">
            <v>2696.94</v>
          </cell>
          <cell r="N181">
            <v>2696.94</v>
          </cell>
          <cell r="AM181" t="str">
            <v>Small Hydro</v>
          </cell>
        </row>
        <row r="182">
          <cell r="A182">
            <v>2018</v>
          </cell>
          <cell r="B182" t="str">
            <v>Q1</v>
          </cell>
          <cell r="C182" t="str">
            <v>JACOBSEN (U) LIMITED</v>
          </cell>
          <cell r="D182" t="str">
            <v>GNT1</v>
          </cell>
          <cell r="J182">
            <v>33346.130000000005</v>
          </cell>
          <cell r="N182">
            <v>32506</v>
          </cell>
          <cell r="AM182" t="str">
            <v>Thermal</v>
          </cell>
        </row>
        <row r="183">
          <cell r="A183">
            <v>2018</v>
          </cell>
          <cell r="B183" t="str">
            <v>Q1</v>
          </cell>
          <cell r="C183" t="str">
            <v>TORORO SOLAR</v>
          </cell>
          <cell r="D183" t="str">
            <v>GNS2</v>
          </cell>
          <cell r="J183">
            <v>3860.75</v>
          </cell>
          <cell r="N183">
            <v>3843.65</v>
          </cell>
          <cell r="AM183" t="str">
            <v>Solar</v>
          </cell>
        </row>
        <row r="184">
          <cell r="A184">
            <v>2018</v>
          </cell>
          <cell r="B184" t="str">
            <v>Q1</v>
          </cell>
          <cell r="C184" t="str">
            <v>TIBET HIMA (U) LIMITED</v>
          </cell>
          <cell r="D184">
            <v>21</v>
          </cell>
          <cell r="J184">
            <v>3708.7750000000001</v>
          </cell>
          <cell r="N184">
            <v>3708.7750000000001</v>
          </cell>
          <cell r="AM184" t="str">
            <v>Small Hydro</v>
          </cell>
        </row>
        <row r="185">
          <cell r="A185">
            <v>2018</v>
          </cell>
          <cell r="B185" t="str">
            <v>Q1</v>
          </cell>
          <cell r="C185" t="str">
            <v>BUJAGALI ELECTRICITY LIMITED</v>
          </cell>
          <cell r="D185" t="str">
            <v>GNL2</v>
          </cell>
          <cell r="J185">
            <v>410938</v>
          </cell>
          <cell r="N185">
            <v>408617</v>
          </cell>
          <cell r="AM185" t="str">
            <v>Large Hydro</v>
          </cell>
        </row>
        <row r="186">
          <cell r="A186">
            <v>2018</v>
          </cell>
          <cell r="B186" t="str">
            <v>Q1</v>
          </cell>
          <cell r="C186" t="str">
            <v>ESKOM (U) LIMITED</v>
          </cell>
          <cell r="D186" t="str">
            <v>GNL1</v>
          </cell>
          <cell r="J186">
            <v>385824.82</v>
          </cell>
          <cell r="N186">
            <v>385824.82000000007</v>
          </cell>
          <cell r="AM186" t="str">
            <v>Large Hydro</v>
          </cell>
        </row>
        <row r="187">
          <cell r="A187">
            <v>2018</v>
          </cell>
          <cell r="B187" t="str">
            <v>Q1</v>
          </cell>
          <cell r="C187" t="str">
            <v>NYAMWAMBA</v>
          </cell>
          <cell r="D187" t="str">
            <v>GNE10</v>
          </cell>
          <cell r="J187">
            <v>1619.931</v>
          </cell>
          <cell r="N187">
            <v>1613.72</v>
          </cell>
          <cell r="AM187" t="str">
            <v>Small Hydro</v>
          </cell>
        </row>
        <row r="188">
          <cell r="A188">
            <v>2018</v>
          </cell>
          <cell r="B188" t="str">
            <v>Q1</v>
          </cell>
          <cell r="C188" t="str">
            <v>MAJI-POWER BUGOYE-LIMITED</v>
          </cell>
          <cell r="D188" t="str">
            <v>GNE3</v>
          </cell>
          <cell r="J188">
            <v>13181.811000000002</v>
          </cell>
          <cell r="N188">
            <v>13066.630000000001</v>
          </cell>
          <cell r="AM188" t="str">
            <v>Small Hydro</v>
          </cell>
        </row>
        <row r="189">
          <cell r="A189">
            <v>2018</v>
          </cell>
          <cell r="B189" t="str">
            <v>Q1</v>
          </cell>
          <cell r="C189" t="str">
            <v>KASESE COBALT COMPANY LIMITED</v>
          </cell>
          <cell r="D189" t="str">
            <v>GNE1</v>
          </cell>
          <cell r="J189">
            <v>11272.279999999999</v>
          </cell>
          <cell r="N189">
            <v>10906.525000000001</v>
          </cell>
          <cell r="AM189" t="str">
            <v>Small Hydro</v>
          </cell>
        </row>
        <row r="190">
          <cell r="A190">
            <v>2018</v>
          </cell>
          <cell r="B190" t="str">
            <v>Q1</v>
          </cell>
          <cell r="C190" t="str">
            <v>AEMS-MPANGA</v>
          </cell>
          <cell r="D190" t="str">
            <v>GNE5</v>
          </cell>
          <cell r="J190">
            <v>6707.9769999999899</v>
          </cell>
          <cell r="N190">
            <v>6690.9899999999907</v>
          </cell>
          <cell r="AM190" t="str">
            <v>Small Hydro</v>
          </cell>
        </row>
        <row r="191">
          <cell r="A191">
            <v>2018</v>
          </cell>
          <cell r="B191" t="str">
            <v>Q1</v>
          </cell>
          <cell r="C191" t="str">
            <v>ELGON HYDRO SITI</v>
          </cell>
          <cell r="D191" t="str">
            <v>GNE8</v>
          </cell>
          <cell r="J191">
            <v>1137.06</v>
          </cell>
          <cell r="N191">
            <v>1099.5</v>
          </cell>
          <cell r="AM191" t="str">
            <v>Small Hydro</v>
          </cell>
        </row>
        <row r="192">
          <cell r="A192">
            <v>2018</v>
          </cell>
          <cell r="B192" t="str">
            <v>Q1</v>
          </cell>
          <cell r="C192" t="str">
            <v>RWIMI</v>
          </cell>
          <cell r="D192" t="str">
            <v>GNE9</v>
          </cell>
          <cell r="J192">
            <v>3308.65</v>
          </cell>
          <cell r="N192">
            <v>3259.7</v>
          </cell>
          <cell r="AM192" t="str">
            <v>Small Hydro</v>
          </cell>
        </row>
        <row r="193">
          <cell r="A193">
            <v>2018</v>
          </cell>
          <cell r="B193" t="str">
            <v>Q1</v>
          </cell>
          <cell r="C193" t="str">
            <v>ECOPOWER-ISHASHA</v>
          </cell>
          <cell r="D193" t="str">
            <v>GNE6</v>
          </cell>
          <cell r="J193">
            <v>3318.7907986111095</v>
          </cell>
          <cell r="N193">
            <v>3312.17</v>
          </cell>
          <cell r="AM193" t="str">
            <v>Small Hydro</v>
          </cell>
        </row>
        <row r="194">
          <cell r="A194">
            <v>2018</v>
          </cell>
          <cell r="B194" t="str">
            <v>Q1</v>
          </cell>
          <cell r="C194" t="str">
            <v>KABALEGA HYDROMAX</v>
          </cell>
          <cell r="D194" t="str">
            <v>GNE4</v>
          </cell>
          <cell r="J194">
            <v>5380.2000000000035</v>
          </cell>
          <cell r="N194">
            <v>4820.9319999999998</v>
          </cell>
          <cell r="AM194" t="str">
            <v>Small Hydro</v>
          </cell>
        </row>
        <row r="195">
          <cell r="A195">
            <v>2018</v>
          </cell>
          <cell r="B195" t="str">
            <v>Q1</v>
          </cell>
          <cell r="C195" t="str">
            <v>ELECTROMAXX (U) LIMITED</v>
          </cell>
          <cell r="D195" t="str">
            <v>GNT2</v>
          </cell>
          <cell r="J195">
            <v>32342</v>
          </cell>
          <cell r="N195">
            <v>30352</v>
          </cell>
          <cell r="AM195" t="str">
            <v>Thermal</v>
          </cell>
        </row>
        <row r="196">
          <cell r="A196">
            <v>2018</v>
          </cell>
          <cell r="B196" t="str">
            <v>Q1</v>
          </cell>
          <cell r="C196" t="str">
            <v>ACCESS SOLAR</v>
          </cell>
          <cell r="D196" t="str">
            <v>GNS1</v>
          </cell>
          <cell r="J196">
            <v>3984.5503000000003</v>
          </cell>
          <cell r="N196">
            <v>3829.8380000000002</v>
          </cell>
          <cell r="AM196" t="str">
            <v>Solar</v>
          </cell>
        </row>
        <row r="197">
          <cell r="A197">
            <v>2018</v>
          </cell>
          <cell r="B197" t="str">
            <v>Q1</v>
          </cell>
          <cell r="C197" t="str">
            <v>MUVUMBE HYDRO (U) LIMITED</v>
          </cell>
          <cell r="D197" t="str">
            <v>GNE7</v>
          </cell>
          <cell r="J197">
            <v>6922.22</v>
          </cell>
          <cell r="N197">
            <v>6816</v>
          </cell>
          <cell r="AM197" t="str">
            <v>Small Hydro</v>
          </cell>
        </row>
        <row r="198">
          <cell r="A198">
            <v>2018</v>
          </cell>
          <cell r="B198" t="str">
            <v>Q1</v>
          </cell>
          <cell r="C198" t="str">
            <v>KINYARA SUGAR WORKS</v>
          </cell>
          <cell r="D198" t="str">
            <v>GNC2</v>
          </cell>
          <cell r="J198">
            <v>1989.287</v>
          </cell>
          <cell r="N198">
            <v>1989.287</v>
          </cell>
          <cell r="AM198" t="str">
            <v>Bagasse</v>
          </cell>
        </row>
        <row r="199">
          <cell r="A199">
            <v>2018</v>
          </cell>
          <cell r="B199" t="str">
            <v>Q1</v>
          </cell>
          <cell r="C199" t="str">
            <v>SAIL KALIRO</v>
          </cell>
          <cell r="D199" t="str">
            <v>GNC3</v>
          </cell>
          <cell r="J199">
            <v>6740.5990000000002</v>
          </cell>
          <cell r="N199">
            <v>6740.5990000000002</v>
          </cell>
          <cell r="AM199" t="str">
            <v>Bagasse</v>
          </cell>
        </row>
        <row r="200">
          <cell r="A200">
            <v>2018</v>
          </cell>
          <cell r="B200" t="str">
            <v>Q1</v>
          </cell>
          <cell r="C200" t="str">
            <v>KAKIRA SUGAR WORKS</v>
          </cell>
          <cell r="D200" t="str">
            <v>GNC1</v>
          </cell>
          <cell r="J200">
            <v>52374.374000000003</v>
          </cell>
          <cell r="N200">
            <v>52374.374000000003</v>
          </cell>
          <cell r="AM200" t="str">
            <v>Bagasse</v>
          </cell>
        </row>
        <row r="201">
          <cell r="A201">
            <v>2017</v>
          </cell>
          <cell r="B201" t="str">
            <v>Q4</v>
          </cell>
          <cell r="C201" t="str">
            <v>BUJAGALI ELECTRICITY LIMITED</v>
          </cell>
          <cell r="D201" t="str">
            <v>GNL2</v>
          </cell>
          <cell r="J201">
            <v>402861</v>
          </cell>
          <cell r="N201">
            <v>399950</v>
          </cell>
          <cell r="AM201" t="str">
            <v>Large Hydro</v>
          </cell>
        </row>
        <row r="202">
          <cell r="A202">
            <v>2017</v>
          </cell>
          <cell r="B202" t="str">
            <v>Q4</v>
          </cell>
          <cell r="C202" t="str">
            <v>ESKOM (U) LIMITED</v>
          </cell>
          <cell r="D202" t="str">
            <v>GNL1</v>
          </cell>
          <cell r="J202">
            <v>365906.70699999999</v>
          </cell>
          <cell r="N202">
            <v>365906.70699999999</v>
          </cell>
          <cell r="AM202" t="str">
            <v>Large Hydro</v>
          </cell>
        </row>
        <row r="203">
          <cell r="A203">
            <v>2017</v>
          </cell>
          <cell r="B203" t="str">
            <v>Q4</v>
          </cell>
          <cell r="C203" t="str">
            <v>AEMS-MPANGA</v>
          </cell>
          <cell r="D203" t="str">
            <v>GNE5</v>
          </cell>
          <cell r="J203">
            <v>29941.085100000062</v>
          </cell>
          <cell r="N203">
            <v>29941.085100000062</v>
          </cell>
          <cell r="AM203" t="str">
            <v>Small Hydro</v>
          </cell>
        </row>
        <row r="204">
          <cell r="A204">
            <v>2017</v>
          </cell>
          <cell r="B204" t="str">
            <v>Q4</v>
          </cell>
          <cell r="C204" t="str">
            <v>KASESE COBALT COMPANY LIMITED</v>
          </cell>
          <cell r="D204" t="str">
            <v>GNE1</v>
          </cell>
          <cell r="J204">
            <v>17482.148000000001</v>
          </cell>
          <cell r="N204">
            <v>16895.987000000001</v>
          </cell>
          <cell r="AM204" t="str">
            <v>Small Hydro</v>
          </cell>
        </row>
        <row r="205">
          <cell r="A205">
            <v>2017</v>
          </cell>
          <cell r="B205" t="str">
            <v>Q4</v>
          </cell>
          <cell r="C205" t="str">
            <v>MUVUMBE HYDRO (U) LIMITED</v>
          </cell>
          <cell r="D205" t="str">
            <v>GNE7</v>
          </cell>
          <cell r="J205">
            <v>6814.4670000000006</v>
          </cell>
          <cell r="N205">
            <v>6731</v>
          </cell>
          <cell r="AM205" t="str">
            <v>Small Hydro</v>
          </cell>
        </row>
        <row r="206">
          <cell r="A206">
            <v>2017</v>
          </cell>
          <cell r="B206" t="str">
            <v>Q4</v>
          </cell>
          <cell r="C206" t="str">
            <v>ELGON HYDRO SITI</v>
          </cell>
          <cell r="D206" t="str">
            <v>GNE8</v>
          </cell>
          <cell r="J206">
            <v>6313.36</v>
          </cell>
          <cell r="N206">
            <v>6200.9</v>
          </cell>
          <cell r="AM206" t="str">
            <v>Small Hydro</v>
          </cell>
        </row>
        <row r="207">
          <cell r="A207">
            <v>2017</v>
          </cell>
          <cell r="B207" t="str">
            <v>Q4</v>
          </cell>
          <cell r="C207" t="str">
            <v>RWIMI</v>
          </cell>
          <cell r="D207" t="str">
            <v>GNE9</v>
          </cell>
          <cell r="J207">
            <v>6906.2999999999993</v>
          </cell>
          <cell r="N207">
            <v>6906.2999999999993</v>
          </cell>
          <cell r="AM207" t="str">
            <v>Small Hydro</v>
          </cell>
        </row>
        <row r="208">
          <cell r="A208">
            <v>2017</v>
          </cell>
          <cell r="B208" t="str">
            <v>Q4</v>
          </cell>
          <cell r="C208" t="str">
            <v>ECOPOWER-ISHASHA</v>
          </cell>
          <cell r="D208" t="str">
            <v>GNE6</v>
          </cell>
          <cell r="J208">
            <v>5381.491</v>
          </cell>
          <cell r="N208">
            <v>5375.59</v>
          </cell>
          <cell r="AM208" t="str">
            <v>Small Hydro</v>
          </cell>
        </row>
        <row r="209">
          <cell r="A209">
            <v>2017</v>
          </cell>
          <cell r="B209" t="str">
            <v>Q4</v>
          </cell>
          <cell r="C209" t="str">
            <v>MAJI-POWER BUGOYE-LIMITED</v>
          </cell>
          <cell r="D209" t="str">
            <v>GNE3</v>
          </cell>
          <cell r="J209">
            <v>23078.59</v>
          </cell>
          <cell r="N209">
            <v>23078.59</v>
          </cell>
          <cell r="AM209" t="str">
            <v>Small Hydro</v>
          </cell>
        </row>
        <row r="210">
          <cell r="A210">
            <v>2017</v>
          </cell>
          <cell r="B210" t="str">
            <v>Q4</v>
          </cell>
          <cell r="C210" t="str">
            <v>TIBET HIMA (U) LIMITED</v>
          </cell>
          <cell r="D210">
            <v>21</v>
          </cell>
          <cell r="J210">
            <v>6663.2139999999999</v>
          </cell>
          <cell r="N210">
            <v>6663.2139999999999</v>
          </cell>
          <cell r="AM210" t="str">
            <v>Small Hydro</v>
          </cell>
        </row>
        <row r="211">
          <cell r="A211">
            <v>2017</v>
          </cell>
          <cell r="B211" t="str">
            <v>Q4</v>
          </cell>
          <cell r="C211" t="str">
            <v>KABALEGA HYDROMAX</v>
          </cell>
          <cell r="D211" t="str">
            <v>GNE4</v>
          </cell>
          <cell r="J211">
            <v>15116.900000000001</v>
          </cell>
          <cell r="N211">
            <v>13830.11</v>
          </cell>
          <cell r="AM211" t="str">
            <v>Small Hydro</v>
          </cell>
        </row>
        <row r="212">
          <cell r="A212">
            <v>2017</v>
          </cell>
          <cell r="B212" t="str">
            <v>Q4</v>
          </cell>
          <cell r="C212" t="str">
            <v>ELECTROMAXX (U) LIMITED</v>
          </cell>
          <cell r="D212" t="str">
            <v>GNT2</v>
          </cell>
          <cell r="J212">
            <v>17195</v>
          </cell>
          <cell r="N212">
            <v>15955</v>
          </cell>
          <cell r="AM212" t="str">
            <v>Thermal</v>
          </cell>
        </row>
        <row r="213">
          <cell r="A213">
            <v>2017</v>
          </cell>
          <cell r="B213" t="str">
            <v>Q4</v>
          </cell>
          <cell r="C213" t="str">
            <v>JACOBSEN (U) LIMITED</v>
          </cell>
          <cell r="D213" t="str">
            <v>GNT1</v>
          </cell>
          <cell r="J213">
            <v>16743.650000000001</v>
          </cell>
          <cell r="N213">
            <v>16211.400000000001</v>
          </cell>
          <cell r="AM213" t="str">
            <v>Thermal</v>
          </cell>
        </row>
        <row r="214">
          <cell r="A214">
            <v>2017</v>
          </cell>
          <cell r="B214" t="str">
            <v>Q4</v>
          </cell>
          <cell r="C214" t="str">
            <v>KAKIRA SUGAR WORKS</v>
          </cell>
          <cell r="D214" t="str">
            <v>GNC1</v>
          </cell>
          <cell r="J214">
            <v>51759.322800000009</v>
          </cell>
          <cell r="N214">
            <v>51759.322800000009</v>
          </cell>
          <cell r="AM214" t="str">
            <v>Bagasse</v>
          </cell>
        </row>
        <row r="215">
          <cell r="A215">
            <v>2017</v>
          </cell>
          <cell r="B215" t="str">
            <v>Q4</v>
          </cell>
          <cell r="C215" t="str">
            <v>KINYARA SUGAR WORKS</v>
          </cell>
          <cell r="D215" t="str">
            <v>GNC2</v>
          </cell>
          <cell r="J215">
            <v>910.34699999999998</v>
          </cell>
          <cell r="N215">
            <v>910.34699999999998</v>
          </cell>
          <cell r="AM215" t="str">
            <v>Bagasse</v>
          </cell>
        </row>
        <row r="216">
          <cell r="A216">
            <v>2017</v>
          </cell>
          <cell r="B216" t="str">
            <v>Q4</v>
          </cell>
          <cell r="C216" t="str">
            <v>SAIL KALIRO</v>
          </cell>
          <cell r="D216" t="str">
            <v>GNC3</v>
          </cell>
          <cell r="J216">
            <v>6660.2</v>
          </cell>
          <cell r="N216">
            <v>6660.2</v>
          </cell>
          <cell r="AM216" t="str">
            <v>Bagasse</v>
          </cell>
        </row>
        <row r="217">
          <cell r="A217">
            <v>2017</v>
          </cell>
          <cell r="B217" t="str">
            <v>Q4</v>
          </cell>
          <cell r="C217" t="str">
            <v>ACCESS SOLAR</v>
          </cell>
          <cell r="D217" t="str">
            <v>GNS1</v>
          </cell>
          <cell r="J217">
            <v>4114.1302800000003</v>
          </cell>
          <cell r="N217">
            <v>4114.1302800000003</v>
          </cell>
          <cell r="AM217" t="str">
            <v>Solar</v>
          </cell>
        </row>
        <row r="218">
          <cell r="A218">
            <v>2017</v>
          </cell>
          <cell r="B218" t="str">
            <v>Q4</v>
          </cell>
          <cell r="C218" t="str">
            <v>TORORO SOLAR</v>
          </cell>
          <cell r="D218" t="str">
            <v>GNS2</v>
          </cell>
          <cell r="J218">
            <v>4581</v>
          </cell>
          <cell r="N218">
            <v>4581</v>
          </cell>
          <cell r="AM218" t="str">
            <v>Solar</v>
          </cell>
        </row>
        <row r="219">
          <cell r="A219">
            <v>2017</v>
          </cell>
          <cell r="B219" t="str">
            <v>Q3</v>
          </cell>
          <cell r="C219" t="str">
            <v>BUJAGALI ELECTRICITY LIMITED</v>
          </cell>
          <cell r="D219" t="str">
            <v>GNL2</v>
          </cell>
          <cell r="J219">
            <v>423938</v>
          </cell>
          <cell r="N219">
            <v>420875</v>
          </cell>
          <cell r="AM219" t="str">
            <v>Large Hydro</v>
          </cell>
        </row>
        <row r="220">
          <cell r="A220">
            <v>2017</v>
          </cell>
          <cell r="B220" t="str">
            <v>Q3</v>
          </cell>
          <cell r="C220" t="str">
            <v>ESKOM (U) LIMITED</v>
          </cell>
          <cell r="D220" t="str">
            <v>GNL1</v>
          </cell>
          <cell r="J220">
            <v>395041.42000000004</v>
          </cell>
          <cell r="N220">
            <v>395041.42</v>
          </cell>
          <cell r="AM220" t="str">
            <v>Large Hydro</v>
          </cell>
        </row>
        <row r="221">
          <cell r="A221">
            <v>2017</v>
          </cell>
          <cell r="B221" t="str">
            <v>Q3</v>
          </cell>
          <cell r="C221" t="str">
            <v>AEMS-MPANGA</v>
          </cell>
          <cell r="D221" t="str">
            <v>GNE5</v>
          </cell>
          <cell r="J221">
            <v>13310.221</v>
          </cell>
          <cell r="N221">
            <v>13301.804</v>
          </cell>
          <cell r="AM221" t="str">
            <v>Small Hydro</v>
          </cell>
        </row>
        <row r="222">
          <cell r="A222">
            <v>2017</v>
          </cell>
          <cell r="B222" t="str">
            <v>Q3</v>
          </cell>
          <cell r="C222" t="str">
            <v>KASESE COBALT COMPANY LIMITED</v>
          </cell>
          <cell r="D222" t="str">
            <v>GNE1</v>
          </cell>
          <cell r="J222">
            <v>17541.756000000001</v>
          </cell>
          <cell r="N222">
            <v>16957.766</v>
          </cell>
          <cell r="AM222" t="str">
            <v>Small Hydro</v>
          </cell>
        </row>
        <row r="223">
          <cell r="A223">
            <v>2017</v>
          </cell>
          <cell r="B223" t="str">
            <v>Q3</v>
          </cell>
          <cell r="C223" t="str">
            <v>MUVUMBE HYDRO (U) LIMITED</v>
          </cell>
          <cell r="D223" t="str">
            <v>GNE7</v>
          </cell>
          <cell r="J223">
            <v>3518.5349999999999</v>
          </cell>
          <cell r="N223">
            <v>3458</v>
          </cell>
          <cell r="AM223" t="str">
            <v>Small Hydro</v>
          </cell>
        </row>
        <row r="224">
          <cell r="A224">
            <v>2017</v>
          </cell>
          <cell r="B224" t="str">
            <v>Q3</v>
          </cell>
          <cell r="C224" t="str">
            <v>ELGON HYDRO SITI</v>
          </cell>
          <cell r="D224" t="str">
            <v>GNE8</v>
          </cell>
          <cell r="J224">
            <v>3923.7000000000003</v>
          </cell>
          <cell r="N224">
            <v>3923.7000000000003</v>
          </cell>
          <cell r="AM224" t="str">
            <v>Small Hydro</v>
          </cell>
        </row>
        <row r="225">
          <cell r="A225">
            <v>2017</v>
          </cell>
          <cell r="B225" t="str">
            <v>Q3</v>
          </cell>
          <cell r="C225" t="str">
            <v>ECOPOWER-ISHASHA</v>
          </cell>
          <cell r="D225" t="str">
            <v>GNE6</v>
          </cell>
          <cell r="J225">
            <v>4200.9634777777819</v>
          </cell>
          <cell r="N225">
            <v>4195.09</v>
          </cell>
          <cell r="AM225" t="str">
            <v>Small Hydro</v>
          </cell>
        </row>
        <row r="226">
          <cell r="A226">
            <v>2017</v>
          </cell>
          <cell r="B226" t="str">
            <v>Q3</v>
          </cell>
          <cell r="C226" t="str">
            <v>MAJI-POWER BUGOYE-LIMITED</v>
          </cell>
          <cell r="D226" t="str">
            <v>GNE3</v>
          </cell>
          <cell r="J226">
            <v>4.7808299999999999</v>
          </cell>
          <cell r="N226">
            <v>4.7808299999999999</v>
          </cell>
          <cell r="AM226" t="str">
            <v>Small Hydro</v>
          </cell>
        </row>
        <row r="227">
          <cell r="A227">
            <v>2017</v>
          </cell>
          <cell r="B227" t="str">
            <v>Q3</v>
          </cell>
          <cell r="C227" t="str">
            <v>TIBET HIMA (U) LIMITED</v>
          </cell>
          <cell r="D227">
            <v>21</v>
          </cell>
          <cell r="J227">
            <v>7714</v>
          </cell>
          <cell r="N227">
            <v>6366.8029999999999</v>
          </cell>
          <cell r="AM227" t="str">
            <v>Small Hydro</v>
          </cell>
        </row>
        <row r="228">
          <cell r="A228">
            <v>2017</v>
          </cell>
          <cell r="B228" t="str">
            <v>Q3</v>
          </cell>
          <cell r="C228" t="str">
            <v>KABALEGA HYDROMAX</v>
          </cell>
          <cell r="D228" t="str">
            <v>GNE4</v>
          </cell>
          <cell r="J228">
            <v>14045.8</v>
          </cell>
          <cell r="N228">
            <v>12895.734</v>
          </cell>
          <cell r="AM228" t="str">
            <v>Small Hydro</v>
          </cell>
        </row>
        <row r="229">
          <cell r="A229">
            <v>2017</v>
          </cell>
          <cell r="B229" t="str">
            <v>Q3</v>
          </cell>
          <cell r="C229" t="str">
            <v>ELECTROMAXX (U) LIMITED</v>
          </cell>
          <cell r="D229" t="str">
            <v>GNT2</v>
          </cell>
          <cell r="J229">
            <v>34094</v>
          </cell>
          <cell r="N229">
            <v>32161</v>
          </cell>
          <cell r="AM229" t="str">
            <v>Thermal</v>
          </cell>
        </row>
        <row r="230">
          <cell r="A230">
            <v>2017</v>
          </cell>
          <cell r="B230" t="str">
            <v>Q3</v>
          </cell>
          <cell r="C230" t="str">
            <v>JACOBSEN (U) LIMITED</v>
          </cell>
          <cell r="D230" t="str">
            <v>GNT1</v>
          </cell>
          <cell r="J230">
            <v>23899.399999999969</v>
          </cell>
          <cell r="N230">
            <v>23899.399999999969</v>
          </cell>
          <cell r="AM230" t="str">
            <v>Thermal</v>
          </cell>
        </row>
        <row r="231">
          <cell r="A231">
            <v>2017</v>
          </cell>
          <cell r="B231" t="str">
            <v>Q3</v>
          </cell>
          <cell r="C231" t="str">
            <v>KAKIRA SUGAR WORKS</v>
          </cell>
          <cell r="D231" t="str">
            <v>GNC1</v>
          </cell>
          <cell r="J231">
            <v>24639.859599999996</v>
          </cell>
          <cell r="N231">
            <v>24639.859599999996</v>
          </cell>
          <cell r="AM231" t="str">
            <v>Bagasse</v>
          </cell>
        </row>
        <row r="232">
          <cell r="A232">
            <v>2017</v>
          </cell>
          <cell r="B232" t="str">
            <v>Q3</v>
          </cell>
          <cell r="C232" t="str">
            <v>KINYARA SUGAR WORKS</v>
          </cell>
          <cell r="D232" t="str">
            <v>GNC2</v>
          </cell>
          <cell r="J232">
            <v>1948.4420600000049</v>
          </cell>
          <cell r="N232">
            <v>1948.4420600000049</v>
          </cell>
          <cell r="AM232" t="str">
            <v>Bagasse</v>
          </cell>
        </row>
        <row r="233">
          <cell r="A233">
            <v>2017</v>
          </cell>
          <cell r="B233" t="str">
            <v>Q3</v>
          </cell>
          <cell r="C233" t="str">
            <v>SAIL KALIRO</v>
          </cell>
          <cell r="D233" t="str">
            <v>GNC3</v>
          </cell>
          <cell r="J233">
            <v>4196.5</v>
          </cell>
          <cell r="N233">
            <v>4196.5</v>
          </cell>
          <cell r="AM233" t="str">
            <v>Bagasse</v>
          </cell>
        </row>
        <row r="234">
          <cell r="A234">
            <v>2017</v>
          </cell>
          <cell r="B234" t="str">
            <v>Q3</v>
          </cell>
          <cell r="C234" t="str">
            <v>ACCESS SOLAR</v>
          </cell>
          <cell r="D234" t="str">
            <v>GNS1</v>
          </cell>
          <cell r="J234">
            <v>3756.5340000000006</v>
          </cell>
          <cell r="N234">
            <v>3756.5340000000006</v>
          </cell>
          <cell r="AM234" t="str">
            <v>Solar</v>
          </cell>
        </row>
        <row r="235">
          <cell r="A235">
            <v>2017</v>
          </cell>
          <cell r="B235" t="str">
            <v>Q3</v>
          </cell>
          <cell r="C235" t="str">
            <v>TORORO SOLAR</v>
          </cell>
          <cell r="D235" t="str">
            <v>GNS2</v>
          </cell>
          <cell r="J235">
            <v>2016.6</v>
          </cell>
          <cell r="N235">
            <v>2016.6</v>
          </cell>
          <cell r="AM235" t="str">
            <v>Solar</v>
          </cell>
        </row>
        <row r="236">
          <cell r="A236">
            <v>2017</v>
          </cell>
          <cell r="B236" t="str">
            <v>Q2</v>
          </cell>
          <cell r="C236" t="str">
            <v>BUJAGALI ELECTRICITY LIMITED</v>
          </cell>
          <cell r="D236" t="str">
            <v>GNL2</v>
          </cell>
          <cell r="J236">
            <v>415543</v>
          </cell>
          <cell r="N236">
            <v>412560</v>
          </cell>
          <cell r="AM236" t="str">
            <v>Large Hydro</v>
          </cell>
        </row>
        <row r="237">
          <cell r="A237">
            <v>2017</v>
          </cell>
          <cell r="B237" t="str">
            <v>Q2</v>
          </cell>
          <cell r="C237" t="str">
            <v>ESKOM (U) LIMITED</v>
          </cell>
          <cell r="D237" t="str">
            <v>GNL1</v>
          </cell>
          <cell r="J237">
            <v>388720</v>
          </cell>
          <cell r="N237">
            <v>388695.2</v>
          </cell>
          <cell r="AM237" t="str">
            <v>Large Hydro</v>
          </cell>
        </row>
        <row r="238">
          <cell r="A238">
            <v>2017</v>
          </cell>
          <cell r="B238" t="str">
            <v>Q2</v>
          </cell>
          <cell r="C238" t="str">
            <v>AEMS-MPANGA</v>
          </cell>
          <cell r="D238" t="str">
            <v>GNE5</v>
          </cell>
          <cell r="J238">
            <v>6095.8600000000006</v>
          </cell>
          <cell r="N238">
            <v>6095.8600000000006</v>
          </cell>
          <cell r="AM238" t="str">
            <v>Small Hydro</v>
          </cell>
        </row>
        <row r="239">
          <cell r="A239">
            <v>2017</v>
          </cell>
          <cell r="B239" t="str">
            <v>Q2</v>
          </cell>
          <cell r="C239" t="str">
            <v>KASESE COBALT COMPANY LIMITED</v>
          </cell>
          <cell r="D239" t="str">
            <v>GNE1</v>
          </cell>
          <cell r="J239">
            <v>15807.385999999999</v>
          </cell>
          <cell r="N239">
            <v>15282.4</v>
          </cell>
          <cell r="AM239" t="str">
            <v>Small Hydro</v>
          </cell>
        </row>
        <row r="240">
          <cell r="A240">
            <v>2017</v>
          </cell>
          <cell r="B240" t="str">
            <v>Q2</v>
          </cell>
          <cell r="C240" t="str">
            <v>MUVUMBE HYDRO (U) LIMITED</v>
          </cell>
          <cell r="D240" t="str">
            <v>GNE7</v>
          </cell>
          <cell r="J240">
            <v>5020.6480000000001</v>
          </cell>
          <cell r="N240">
            <v>5020.6480000000001</v>
          </cell>
          <cell r="AM240" t="str">
            <v>Small Hydro</v>
          </cell>
        </row>
        <row r="241">
          <cell r="A241">
            <v>2017</v>
          </cell>
          <cell r="B241" t="str">
            <v>Q2</v>
          </cell>
          <cell r="C241" t="str">
            <v>ELGON HYDRO SITI</v>
          </cell>
          <cell r="D241" t="str">
            <v>GNE8</v>
          </cell>
          <cell r="J241">
            <v>1303.5999999999999</v>
          </cell>
          <cell r="N241">
            <v>1303.5999999999999</v>
          </cell>
          <cell r="AM241" t="str">
            <v>Small Hydro</v>
          </cell>
        </row>
        <row r="242">
          <cell r="A242">
            <v>2017</v>
          </cell>
          <cell r="B242" t="str">
            <v>Q2</v>
          </cell>
          <cell r="C242" t="str">
            <v>ECOPOWER-ISHASHA</v>
          </cell>
          <cell r="D242" t="str">
            <v>GNE6</v>
          </cell>
          <cell r="J242">
            <v>2739.3380000000002</v>
          </cell>
          <cell r="N242">
            <v>2735.14</v>
          </cell>
          <cell r="AM242" t="str">
            <v>Small Hydro</v>
          </cell>
        </row>
        <row r="243">
          <cell r="A243">
            <v>2017</v>
          </cell>
          <cell r="B243" t="str">
            <v>Q2</v>
          </cell>
          <cell r="C243" t="str">
            <v>MAJI-POWER BUGOYE-LIMITED</v>
          </cell>
          <cell r="D243" t="str">
            <v>GNE3</v>
          </cell>
          <cell r="J243">
            <v>0</v>
          </cell>
          <cell r="N243">
            <v>0</v>
          </cell>
          <cell r="AM243" t="str">
            <v>Small Hydro</v>
          </cell>
        </row>
        <row r="244">
          <cell r="A244">
            <v>2017</v>
          </cell>
          <cell r="B244" t="str">
            <v>Q2</v>
          </cell>
          <cell r="C244" t="str">
            <v>TIBET HIMA (U) LIMITED</v>
          </cell>
          <cell r="D244">
            <v>21</v>
          </cell>
          <cell r="J244">
            <v>8152.9000000000005</v>
          </cell>
          <cell r="N244">
            <v>6909.8709999999992</v>
          </cell>
          <cell r="AM244" t="str">
            <v>Small Hydro</v>
          </cell>
        </row>
        <row r="245">
          <cell r="A245">
            <v>2017</v>
          </cell>
          <cell r="B245" t="str">
            <v>Q2</v>
          </cell>
          <cell r="C245" t="str">
            <v>KABALEGA HYDROMAX</v>
          </cell>
          <cell r="D245" t="str">
            <v>GNE4</v>
          </cell>
          <cell r="J245">
            <v>7886.2000000000053</v>
          </cell>
          <cell r="N245">
            <v>7261.8050000000003</v>
          </cell>
          <cell r="AM245" t="str">
            <v>Small Hydro</v>
          </cell>
        </row>
        <row r="246">
          <cell r="A246">
            <v>2017</v>
          </cell>
          <cell r="B246" t="str">
            <v>Q2</v>
          </cell>
          <cell r="C246" t="str">
            <v>ELECTROMAXX (U) LIMITED</v>
          </cell>
          <cell r="D246" t="str">
            <v>GNT2</v>
          </cell>
          <cell r="J246">
            <v>51532</v>
          </cell>
          <cell r="N246">
            <v>48662</v>
          </cell>
          <cell r="AM246" t="str">
            <v>Thermal</v>
          </cell>
        </row>
        <row r="247">
          <cell r="A247">
            <v>2017</v>
          </cell>
          <cell r="B247" t="str">
            <v>Q2</v>
          </cell>
          <cell r="C247" t="str">
            <v>JACOBSEN (U) LIMITED</v>
          </cell>
          <cell r="D247" t="str">
            <v>GNT1</v>
          </cell>
          <cell r="J247">
            <v>22637.170000000013</v>
          </cell>
          <cell r="N247">
            <v>21981.990000000053</v>
          </cell>
          <cell r="AM247" t="str">
            <v>Thermal</v>
          </cell>
        </row>
        <row r="248">
          <cell r="A248">
            <v>2017</v>
          </cell>
          <cell r="B248" t="str">
            <v>Q2</v>
          </cell>
          <cell r="C248" t="str">
            <v>KAKIRA SUGAR WORKS</v>
          </cell>
          <cell r="D248" t="str">
            <v>GNC1</v>
          </cell>
          <cell r="J248">
            <v>14467.784299999999</v>
          </cell>
          <cell r="N248">
            <v>14467.784299999999</v>
          </cell>
          <cell r="AM248" t="str">
            <v>Bagasse</v>
          </cell>
        </row>
        <row r="249">
          <cell r="A249">
            <v>2017</v>
          </cell>
          <cell r="B249" t="str">
            <v>Q2</v>
          </cell>
          <cell r="C249" t="str">
            <v>KINYARA SUGAR WORKS</v>
          </cell>
          <cell r="D249" t="str">
            <v>GNC2</v>
          </cell>
          <cell r="J249">
            <v>2232.6800000000003</v>
          </cell>
          <cell r="N249">
            <v>2232.6800000000003</v>
          </cell>
          <cell r="AM249" t="str">
            <v>Bagasse</v>
          </cell>
        </row>
        <row r="250">
          <cell r="A250">
            <v>2017</v>
          </cell>
          <cell r="B250" t="str">
            <v>Q2</v>
          </cell>
          <cell r="C250" t="str">
            <v>SAIL KALIRO</v>
          </cell>
          <cell r="D250" t="str">
            <v>GNC3</v>
          </cell>
          <cell r="J250">
            <v>611.70000000000005</v>
          </cell>
          <cell r="N250">
            <v>611.70000000000005</v>
          </cell>
          <cell r="AM250" t="str">
            <v>Bagasse</v>
          </cell>
        </row>
        <row r="251">
          <cell r="A251">
            <v>2017</v>
          </cell>
          <cell r="B251" t="str">
            <v>Q2</v>
          </cell>
          <cell r="C251" t="str">
            <v>ACCESS SOLAR</v>
          </cell>
          <cell r="D251" t="str">
            <v>GNS1</v>
          </cell>
          <cell r="J251">
            <v>4026.8390000000009</v>
          </cell>
          <cell r="N251">
            <v>4026.8390000000009</v>
          </cell>
          <cell r="AM251" t="str">
            <v>Solar</v>
          </cell>
        </row>
        <row r="252">
          <cell r="A252">
            <v>2017</v>
          </cell>
          <cell r="B252" t="str">
            <v>Q1</v>
          </cell>
          <cell r="C252" t="str">
            <v>BUJAGALI ELECTRICITY LIMITED</v>
          </cell>
          <cell r="D252" t="str">
            <v>GNL2</v>
          </cell>
          <cell r="J252">
            <v>424713</v>
          </cell>
          <cell r="N252">
            <v>421863</v>
          </cell>
          <cell r="AM252" t="str">
            <v>Large Hydro</v>
          </cell>
        </row>
        <row r="253">
          <cell r="A253">
            <v>2017</v>
          </cell>
          <cell r="B253" t="str">
            <v>Q1</v>
          </cell>
          <cell r="C253" t="str">
            <v>ESKOM (U) LIMITED</v>
          </cell>
          <cell r="D253" t="str">
            <v>GNL1</v>
          </cell>
          <cell r="J253">
            <v>356249.6399999999</v>
          </cell>
          <cell r="N253">
            <v>356249.6399999999</v>
          </cell>
          <cell r="AM253" t="str">
            <v>Large Hydro</v>
          </cell>
        </row>
        <row r="254">
          <cell r="A254">
            <v>2017</v>
          </cell>
          <cell r="B254" t="str">
            <v>Q1</v>
          </cell>
          <cell r="C254" t="str">
            <v>AEMS-MPANGA</v>
          </cell>
          <cell r="D254" t="str">
            <v>GNE5</v>
          </cell>
          <cell r="J254">
            <v>5452.3</v>
          </cell>
          <cell r="N254">
            <v>5452.2999999999902</v>
          </cell>
          <cell r="AM254" t="str">
            <v>Small Hydro</v>
          </cell>
        </row>
        <row r="255">
          <cell r="A255">
            <v>2017</v>
          </cell>
          <cell r="B255" t="str">
            <v>Q1</v>
          </cell>
          <cell r="C255" t="str">
            <v>KASESE COBALT COMPANY LIMITED</v>
          </cell>
          <cell r="D255" t="str">
            <v>GNE1</v>
          </cell>
          <cell r="J255">
            <v>10713.04</v>
          </cell>
          <cell r="N255">
            <v>10329.056</v>
          </cell>
          <cell r="AM255" t="str">
            <v>Small Hydro</v>
          </cell>
        </row>
        <row r="256">
          <cell r="A256">
            <v>2017</v>
          </cell>
          <cell r="B256" t="str">
            <v>Q1</v>
          </cell>
          <cell r="C256" t="str">
            <v>ECOPOWER-ISHASHA</v>
          </cell>
          <cell r="D256" t="str">
            <v>GNE6</v>
          </cell>
          <cell r="J256">
            <v>4134.5599999999995</v>
          </cell>
          <cell r="N256">
            <v>4134.5599999999995</v>
          </cell>
          <cell r="AM256" t="str">
            <v>Small Hydro</v>
          </cell>
        </row>
        <row r="257">
          <cell r="A257">
            <v>2017</v>
          </cell>
          <cell r="B257" t="str">
            <v>Q1</v>
          </cell>
          <cell r="C257" t="str">
            <v>MAJI-POWER BUGOYE-LIMITED</v>
          </cell>
          <cell r="D257" t="str">
            <v>GNE3</v>
          </cell>
          <cell r="J257">
            <v>4316.8130000000001</v>
          </cell>
          <cell r="N257">
            <v>4316.8130000000001</v>
          </cell>
          <cell r="AM257" t="str">
            <v>Small Hydro</v>
          </cell>
        </row>
        <row r="258">
          <cell r="A258">
            <v>2017</v>
          </cell>
          <cell r="B258" t="str">
            <v>Q1</v>
          </cell>
          <cell r="C258" t="str">
            <v>TIBET HIMA (U) LIMITED</v>
          </cell>
          <cell r="D258">
            <v>21</v>
          </cell>
          <cell r="J258">
            <v>6946.4</v>
          </cell>
          <cell r="N258">
            <v>5719.55</v>
          </cell>
          <cell r="AM258" t="str">
            <v>Small Hydro</v>
          </cell>
        </row>
        <row r="259">
          <cell r="A259">
            <v>2017</v>
          </cell>
          <cell r="B259" t="str">
            <v>Q1</v>
          </cell>
          <cell r="C259" t="str">
            <v>KABALEGA HYDROMAX</v>
          </cell>
          <cell r="D259" t="str">
            <v>GNE4</v>
          </cell>
          <cell r="J259">
            <v>7883.5</v>
          </cell>
          <cell r="N259">
            <v>7254.366</v>
          </cell>
          <cell r="AM259" t="str">
            <v>Small Hydro</v>
          </cell>
        </row>
        <row r="260">
          <cell r="A260">
            <v>2017</v>
          </cell>
          <cell r="B260" t="str">
            <v>Q1</v>
          </cell>
          <cell r="C260" t="str">
            <v>ELECTROMAXX (U) LIMITED</v>
          </cell>
          <cell r="D260" t="str">
            <v>GNT2</v>
          </cell>
          <cell r="J260">
            <v>50466</v>
          </cell>
          <cell r="N260">
            <v>47554</v>
          </cell>
          <cell r="AM260" t="str">
            <v>Thermal</v>
          </cell>
        </row>
        <row r="261">
          <cell r="A261">
            <v>2017</v>
          </cell>
          <cell r="B261" t="str">
            <v>Q1</v>
          </cell>
          <cell r="C261" t="str">
            <v>JACOBSEN (U) LIMITED</v>
          </cell>
          <cell r="D261" t="str">
            <v>GNT1</v>
          </cell>
          <cell r="J261">
            <v>25424.97</v>
          </cell>
          <cell r="N261">
            <v>24727.01</v>
          </cell>
          <cell r="AM261" t="str">
            <v>Thermal</v>
          </cell>
        </row>
        <row r="262">
          <cell r="A262">
            <v>2017</v>
          </cell>
          <cell r="B262" t="str">
            <v>Q1</v>
          </cell>
          <cell r="C262" t="str">
            <v>KAKIRA SUGAR WORKS</v>
          </cell>
          <cell r="D262" t="str">
            <v>GNC1</v>
          </cell>
          <cell r="J262">
            <v>35214.272799999999</v>
          </cell>
          <cell r="N262">
            <v>35214.272799999999</v>
          </cell>
          <cell r="AM262" t="str">
            <v>Bagasse</v>
          </cell>
        </row>
        <row r="263">
          <cell r="A263">
            <v>2017</v>
          </cell>
          <cell r="B263" t="str">
            <v>Q1</v>
          </cell>
          <cell r="C263" t="str">
            <v>KINYARA SUGAR WORKS</v>
          </cell>
          <cell r="D263" t="str">
            <v>GNC2</v>
          </cell>
          <cell r="J263">
            <v>2678.8650000000002</v>
          </cell>
          <cell r="N263">
            <v>2678.8650000000002</v>
          </cell>
          <cell r="AM263" t="str">
            <v>Bagasse</v>
          </cell>
        </row>
        <row r="264">
          <cell r="A264">
            <v>2017</v>
          </cell>
          <cell r="B264" t="str">
            <v>Q1</v>
          </cell>
          <cell r="C264" t="str">
            <v>SAIL KALIRO</v>
          </cell>
          <cell r="D264" t="str">
            <v>GNC3</v>
          </cell>
          <cell r="J264">
            <v>4454.5</v>
          </cell>
          <cell r="N264">
            <v>4454.5</v>
          </cell>
          <cell r="AM264" t="str">
            <v>Bagasse</v>
          </cell>
        </row>
        <row r="265">
          <cell r="A265">
            <v>2017</v>
          </cell>
          <cell r="B265" t="str">
            <v>Q1</v>
          </cell>
          <cell r="C265" t="str">
            <v>ACCESS SOLAR</v>
          </cell>
          <cell r="D265" t="str">
            <v>GNS1</v>
          </cell>
          <cell r="J265">
            <v>4543.0811000000003</v>
          </cell>
          <cell r="N265">
            <v>4543.0811000000003</v>
          </cell>
          <cell r="AM265" t="str">
            <v>Solar</v>
          </cell>
        </row>
        <row r="266">
          <cell r="A266">
            <v>2016</v>
          </cell>
          <cell r="B266" t="str">
            <v>Q4</v>
          </cell>
          <cell r="C266" t="str">
            <v>BUJAGALI ELECTRICITY LIMITED</v>
          </cell>
          <cell r="D266" t="str">
            <v>GNL2</v>
          </cell>
          <cell r="J266">
            <v>397072</v>
          </cell>
          <cell r="N266">
            <v>394154</v>
          </cell>
          <cell r="AM266" t="str">
            <v>Large Hydro</v>
          </cell>
        </row>
        <row r="267">
          <cell r="A267">
            <v>2016</v>
          </cell>
          <cell r="B267" t="str">
            <v>Q4</v>
          </cell>
          <cell r="C267" t="str">
            <v>ESKOM (U) LIMITED</v>
          </cell>
          <cell r="D267" t="str">
            <v>GNL1</v>
          </cell>
          <cell r="J267">
            <v>356249.64</v>
          </cell>
          <cell r="N267">
            <v>352226.99987</v>
          </cell>
          <cell r="AM267" t="str">
            <v>Large Hydro</v>
          </cell>
        </row>
        <row r="268">
          <cell r="A268">
            <v>2016</v>
          </cell>
          <cell r="B268" t="str">
            <v>Q4</v>
          </cell>
          <cell r="C268" t="str">
            <v>AEMS-MPANGA</v>
          </cell>
          <cell r="D268" t="str">
            <v>GNE5</v>
          </cell>
          <cell r="J268">
            <v>33080.630000000005</v>
          </cell>
          <cell r="N268">
            <v>33080.630000000005</v>
          </cell>
          <cell r="AM268" t="str">
            <v>Small Hydro</v>
          </cell>
        </row>
        <row r="269">
          <cell r="A269">
            <v>2016</v>
          </cell>
          <cell r="B269" t="str">
            <v>Q4</v>
          </cell>
          <cell r="C269" t="str">
            <v>KASESE COBALT COMPANY LIMITED</v>
          </cell>
          <cell r="D269" t="str">
            <v>GNE1</v>
          </cell>
          <cell r="J269">
            <v>15970.217599999996</v>
          </cell>
          <cell r="N269">
            <v>15970.216</v>
          </cell>
          <cell r="AM269" t="str">
            <v>Small Hydro</v>
          </cell>
        </row>
        <row r="270">
          <cell r="A270">
            <v>2016</v>
          </cell>
          <cell r="B270" t="str">
            <v>Q4</v>
          </cell>
          <cell r="C270" t="str">
            <v>ECOPOWER-ISHASHA</v>
          </cell>
          <cell r="D270" t="str">
            <v>GNE6</v>
          </cell>
          <cell r="J270">
            <v>4553.9802229199058</v>
          </cell>
          <cell r="N270">
            <v>4553.9802229199058</v>
          </cell>
          <cell r="AM270" t="str">
            <v>Small Hydro</v>
          </cell>
        </row>
        <row r="271">
          <cell r="A271">
            <v>2016</v>
          </cell>
          <cell r="B271" t="str">
            <v>Q4</v>
          </cell>
          <cell r="C271" t="str">
            <v>MAJI-POWER BUGOYE-LIMITED</v>
          </cell>
          <cell r="D271" t="str">
            <v>GNE3</v>
          </cell>
          <cell r="J271">
            <v>19491.62</v>
          </cell>
          <cell r="N271">
            <v>19491.62</v>
          </cell>
          <cell r="AM271" t="str">
            <v>Small Hydro</v>
          </cell>
        </row>
        <row r="272">
          <cell r="A272">
            <v>2016</v>
          </cell>
          <cell r="B272" t="str">
            <v>Q4</v>
          </cell>
          <cell r="C272" t="str">
            <v>TIBET HIMA (U) LIMITED</v>
          </cell>
          <cell r="D272">
            <v>21</v>
          </cell>
          <cell r="J272">
            <v>8073.3</v>
          </cell>
          <cell r="N272">
            <v>6649.9319999999998</v>
          </cell>
          <cell r="AM272" t="str">
            <v>Small Hydro</v>
          </cell>
        </row>
        <row r="273">
          <cell r="A273">
            <v>2016</v>
          </cell>
          <cell r="B273" t="str">
            <v>Q4</v>
          </cell>
          <cell r="C273" t="str">
            <v>KABALEGA HYDROMAX</v>
          </cell>
          <cell r="D273" t="str">
            <v>GNE4</v>
          </cell>
          <cell r="J273">
            <v>10035.600000000002</v>
          </cell>
          <cell r="N273">
            <v>9251.86</v>
          </cell>
          <cell r="AM273" t="str">
            <v>Small Hydro</v>
          </cell>
        </row>
        <row r="274">
          <cell r="A274">
            <v>2016</v>
          </cell>
          <cell r="B274" t="str">
            <v>Q4</v>
          </cell>
          <cell r="C274" t="str">
            <v>ELECTROMAXX (U) LIMITED</v>
          </cell>
          <cell r="D274" t="str">
            <v>GNT2</v>
          </cell>
          <cell r="J274">
            <v>15484</v>
          </cell>
          <cell r="N274">
            <v>15484</v>
          </cell>
          <cell r="AM274" t="str">
            <v>Thermal</v>
          </cell>
        </row>
        <row r="275">
          <cell r="A275">
            <v>2016</v>
          </cell>
          <cell r="B275" t="str">
            <v>Q4</v>
          </cell>
          <cell r="C275" t="str">
            <v>JACOBSEN (U) LIMITED</v>
          </cell>
          <cell r="D275" t="str">
            <v>GNT1</v>
          </cell>
          <cell r="J275">
            <v>4716.28999999999</v>
          </cell>
          <cell r="N275">
            <v>4716.28999999999</v>
          </cell>
          <cell r="AM275" t="str">
            <v>Thermal</v>
          </cell>
        </row>
        <row r="276">
          <cell r="A276">
            <v>2016</v>
          </cell>
          <cell r="B276" t="str">
            <v>Q4</v>
          </cell>
          <cell r="C276" t="str">
            <v>KAKIRA SUGAR WORKS</v>
          </cell>
          <cell r="D276" t="str">
            <v>GNC1</v>
          </cell>
          <cell r="J276">
            <v>44841.315138263999</v>
          </cell>
          <cell r="N276">
            <v>44841.315138263999</v>
          </cell>
          <cell r="AM276" t="str">
            <v>Bagasse</v>
          </cell>
        </row>
        <row r="277">
          <cell r="A277">
            <v>2016</v>
          </cell>
          <cell r="B277" t="str">
            <v>Q4</v>
          </cell>
          <cell r="C277" t="str">
            <v>KINYARA SUGAR WORKS</v>
          </cell>
          <cell r="D277" t="str">
            <v>GNC2</v>
          </cell>
          <cell r="J277">
            <v>1670.991</v>
          </cell>
          <cell r="N277">
            <v>1670.991</v>
          </cell>
          <cell r="AM277" t="str">
            <v>Bagasse</v>
          </cell>
        </row>
        <row r="278">
          <cell r="A278">
            <v>2016</v>
          </cell>
          <cell r="B278" t="str">
            <v>Q4</v>
          </cell>
          <cell r="C278" t="str">
            <v>SAIL KALIRO</v>
          </cell>
          <cell r="D278" t="str">
            <v>GNC3</v>
          </cell>
          <cell r="J278">
            <v>6228</v>
          </cell>
          <cell r="N278">
            <v>6228</v>
          </cell>
          <cell r="AM278" t="str">
            <v>Bagasse</v>
          </cell>
        </row>
        <row r="279">
          <cell r="A279">
            <v>2016</v>
          </cell>
          <cell r="B279" t="str">
            <v>Q4</v>
          </cell>
          <cell r="C279" t="str">
            <v>ACCESS SOLAR</v>
          </cell>
          <cell r="D279" t="str">
            <v>GNS1</v>
          </cell>
          <cell r="J279">
            <v>3715.8874000000001</v>
          </cell>
          <cell r="N279">
            <v>3715.8874000000001</v>
          </cell>
          <cell r="AM279" t="str">
            <v>Solar</v>
          </cell>
        </row>
        <row r="280">
          <cell r="A280">
            <v>2016</v>
          </cell>
          <cell r="B280" t="str">
            <v>Q3</v>
          </cell>
          <cell r="C280" t="str">
            <v>BUJAGALI ELECTRICITY LIMITED</v>
          </cell>
          <cell r="D280" t="str">
            <v>GNL2</v>
          </cell>
          <cell r="J280">
            <v>397072</v>
          </cell>
          <cell r="N280">
            <v>394215.34400000004</v>
          </cell>
          <cell r="AM280" t="str">
            <v>Large Hydro</v>
          </cell>
        </row>
        <row r="281">
          <cell r="A281">
            <v>2016</v>
          </cell>
          <cell r="B281" t="str">
            <v>Q3</v>
          </cell>
          <cell r="C281" t="str">
            <v>ESKOM (U) LIMITED</v>
          </cell>
          <cell r="D281" t="str">
            <v>GNL1</v>
          </cell>
          <cell r="J281">
            <v>371311.79999999993</v>
          </cell>
          <cell r="N281">
            <v>367266</v>
          </cell>
          <cell r="AM281" t="str">
            <v>Large Hydro</v>
          </cell>
        </row>
        <row r="282">
          <cell r="A282">
            <v>2016</v>
          </cell>
          <cell r="B282" t="str">
            <v>Q3</v>
          </cell>
          <cell r="C282" t="str">
            <v>AEMS-MPANGA</v>
          </cell>
          <cell r="D282" t="str">
            <v>GNE5</v>
          </cell>
          <cell r="J282">
            <v>10108.710000000001</v>
          </cell>
          <cell r="N282">
            <v>10108.710000000001</v>
          </cell>
          <cell r="AM282" t="str">
            <v>Small Hydro</v>
          </cell>
        </row>
        <row r="283">
          <cell r="A283">
            <v>2016</v>
          </cell>
          <cell r="B283" t="str">
            <v>Q3</v>
          </cell>
          <cell r="C283" t="str">
            <v>KASESE COBALT COMPANY LIMITED</v>
          </cell>
          <cell r="D283" t="str">
            <v>GNE1</v>
          </cell>
          <cell r="J283">
            <v>14135.879000000001</v>
          </cell>
          <cell r="N283">
            <v>13537.48</v>
          </cell>
          <cell r="AM283" t="str">
            <v>Small Hydro</v>
          </cell>
        </row>
        <row r="284">
          <cell r="A284">
            <v>2016</v>
          </cell>
          <cell r="B284" t="str">
            <v>Q3</v>
          </cell>
          <cell r="C284" t="str">
            <v>ECOPOWER-ISHASHA</v>
          </cell>
          <cell r="D284" t="str">
            <v>GNE6</v>
          </cell>
          <cell r="J284">
            <v>4862.7999999999993</v>
          </cell>
          <cell r="N284">
            <v>4862.7999999999993</v>
          </cell>
          <cell r="AM284" t="str">
            <v>Small Hydro</v>
          </cell>
        </row>
        <row r="285">
          <cell r="A285">
            <v>2016</v>
          </cell>
          <cell r="B285" t="str">
            <v>Q3</v>
          </cell>
          <cell r="C285" t="str">
            <v>MAJI-POWER BUGOYE-LIMITED</v>
          </cell>
          <cell r="D285" t="str">
            <v>GNE3</v>
          </cell>
          <cell r="J285">
            <v>14148.638599999998</v>
          </cell>
          <cell r="N285">
            <v>14097.49</v>
          </cell>
          <cell r="AM285" t="str">
            <v>Small Hydro</v>
          </cell>
        </row>
        <row r="286">
          <cell r="A286">
            <v>2016</v>
          </cell>
          <cell r="B286" t="str">
            <v>Q3</v>
          </cell>
          <cell r="C286" t="str">
            <v>TIBET HIMA (U) LIMITED</v>
          </cell>
          <cell r="D286">
            <v>21</v>
          </cell>
          <cell r="J286">
            <v>7963.8</v>
          </cell>
          <cell r="N286">
            <v>6622.7880000000005</v>
          </cell>
          <cell r="AM286" t="str">
            <v>Small Hydro</v>
          </cell>
        </row>
        <row r="287">
          <cell r="A287">
            <v>2016</v>
          </cell>
          <cell r="B287" t="str">
            <v>Q3</v>
          </cell>
          <cell r="C287" t="str">
            <v>KABALEGA HYDROMAX</v>
          </cell>
          <cell r="D287" t="str">
            <v>GNE4</v>
          </cell>
          <cell r="J287">
            <v>9658.7000000000044</v>
          </cell>
          <cell r="N287">
            <v>8967.0300000000007</v>
          </cell>
          <cell r="AM287" t="str">
            <v>Small Hydro</v>
          </cell>
        </row>
        <row r="288">
          <cell r="A288">
            <v>2016</v>
          </cell>
          <cell r="B288" t="str">
            <v>Q3</v>
          </cell>
          <cell r="C288" t="str">
            <v>ELECTROMAXX (U) LIMITED</v>
          </cell>
          <cell r="D288" t="str">
            <v>GNT2</v>
          </cell>
          <cell r="J288">
            <v>15287</v>
          </cell>
          <cell r="N288">
            <v>15286</v>
          </cell>
          <cell r="AM288" t="str">
            <v>Thermal</v>
          </cell>
        </row>
        <row r="289">
          <cell r="A289">
            <v>2016</v>
          </cell>
          <cell r="B289" t="str">
            <v>Q3</v>
          </cell>
          <cell r="C289" t="str">
            <v>JACOBSEN (U) LIMITED</v>
          </cell>
          <cell r="D289" t="str">
            <v>GNT1</v>
          </cell>
          <cell r="J289">
            <v>0</v>
          </cell>
          <cell r="N289">
            <v>0</v>
          </cell>
          <cell r="AM289" t="str">
            <v>Thermal</v>
          </cell>
        </row>
        <row r="290">
          <cell r="A290">
            <v>2016</v>
          </cell>
          <cell r="B290" t="str">
            <v>Q3</v>
          </cell>
          <cell r="C290" t="str">
            <v>KAKIRA SUGAR WORKS</v>
          </cell>
          <cell r="D290" t="str">
            <v>GNC1</v>
          </cell>
          <cell r="J290">
            <v>40744.809199999996</v>
          </cell>
          <cell r="N290">
            <v>40744.809199999996</v>
          </cell>
          <cell r="AM290" t="str">
            <v>Bagasse</v>
          </cell>
        </row>
        <row r="291">
          <cell r="A291">
            <v>2016</v>
          </cell>
          <cell r="B291" t="str">
            <v>Q3</v>
          </cell>
          <cell r="C291" t="str">
            <v>KINYARA SUGAR WORKS</v>
          </cell>
          <cell r="D291" t="str">
            <v>GNC2</v>
          </cell>
          <cell r="J291">
            <v>2117.8505599999999</v>
          </cell>
          <cell r="N291">
            <v>2117.8505599999999</v>
          </cell>
          <cell r="AM291" t="str">
            <v>Bagasse</v>
          </cell>
        </row>
        <row r="292">
          <cell r="A292">
            <v>2016</v>
          </cell>
          <cell r="B292" t="str">
            <v>Q3</v>
          </cell>
          <cell r="C292" t="str">
            <v>SAIL KALIRO</v>
          </cell>
          <cell r="D292" t="str">
            <v>GNC3</v>
          </cell>
          <cell r="J292">
            <v>5607.4000000000005</v>
          </cell>
          <cell r="N292">
            <v>5607.4000000000005</v>
          </cell>
          <cell r="AM292" t="str">
            <v>Bagasse</v>
          </cell>
        </row>
        <row r="293">
          <cell r="A293">
            <v>2016</v>
          </cell>
          <cell r="B293" t="str">
            <v>Q2</v>
          </cell>
          <cell r="C293" t="str">
            <v>BUJAGALI ELECTRICITY LIMITED</v>
          </cell>
          <cell r="D293" t="str">
            <v>GNL2</v>
          </cell>
          <cell r="J293">
            <v>384202</v>
          </cell>
          <cell r="N293">
            <v>342281</v>
          </cell>
          <cell r="AM293" t="str">
            <v>Large Hydro</v>
          </cell>
        </row>
        <row r="294">
          <cell r="A294">
            <v>2016</v>
          </cell>
          <cell r="B294" t="str">
            <v>Q2</v>
          </cell>
          <cell r="C294" t="str">
            <v>ESKOM (U) LIMITED</v>
          </cell>
          <cell r="D294" t="str">
            <v>GNL1</v>
          </cell>
          <cell r="J294">
            <v>363329.01591999998</v>
          </cell>
          <cell r="N294">
            <v>363329.01591999998</v>
          </cell>
          <cell r="AM294" t="str">
            <v>Large Hydro</v>
          </cell>
        </row>
        <row r="295">
          <cell r="A295">
            <v>2016</v>
          </cell>
          <cell r="B295" t="str">
            <v>Q2</v>
          </cell>
          <cell r="C295" t="str">
            <v>AEMS-MPANGA</v>
          </cell>
          <cell r="D295" t="str">
            <v>GNE5</v>
          </cell>
          <cell r="J295">
            <v>17266.739999999998</v>
          </cell>
          <cell r="N295">
            <v>17266.739999999998</v>
          </cell>
          <cell r="AM295" t="str">
            <v>Small Hydro</v>
          </cell>
        </row>
        <row r="296">
          <cell r="A296">
            <v>2016</v>
          </cell>
          <cell r="B296" t="str">
            <v>Q2</v>
          </cell>
          <cell r="C296" t="str">
            <v>KASESE COBALT COMPANY LIMITED</v>
          </cell>
          <cell r="D296" t="str">
            <v>GNE1</v>
          </cell>
          <cell r="J296">
            <v>17103.133999999998</v>
          </cell>
          <cell r="N296">
            <v>16290.674999999999</v>
          </cell>
          <cell r="AM296" t="str">
            <v>Small Hydro</v>
          </cell>
        </row>
        <row r="297">
          <cell r="A297">
            <v>2016</v>
          </cell>
          <cell r="B297" t="str">
            <v>Q2</v>
          </cell>
          <cell r="C297" t="str">
            <v>ECOPOWER-ISHASHA</v>
          </cell>
          <cell r="D297" t="str">
            <v>GNE6</v>
          </cell>
          <cell r="J297">
            <v>6945.9810699999998</v>
          </cell>
          <cell r="N297">
            <v>6940.41</v>
          </cell>
          <cell r="AM297" t="str">
            <v>Small Hydro</v>
          </cell>
        </row>
        <row r="298">
          <cell r="A298">
            <v>2016</v>
          </cell>
          <cell r="B298" t="str">
            <v>Q2</v>
          </cell>
          <cell r="C298" t="str">
            <v>MAJI-POWER BUGOYE-LIMITED</v>
          </cell>
          <cell r="D298" t="str">
            <v>GNE3</v>
          </cell>
          <cell r="J298">
            <v>20970.66</v>
          </cell>
          <cell r="N298">
            <v>20970.66</v>
          </cell>
          <cell r="AM298" t="str">
            <v>Small Hydro</v>
          </cell>
        </row>
        <row r="299">
          <cell r="A299">
            <v>2016</v>
          </cell>
          <cell r="B299" t="str">
            <v>Q2</v>
          </cell>
          <cell r="C299" t="str">
            <v>TIBET HIMA (U) LIMITED</v>
          </cell>
          <cell r="D299">
            <v>21</v>
          </cell>
          <cell r="J299">
            <v>7654.1</v>
          </cell>
          <cell r="N299">
            <v>6265.23</v>
          </cell>
          <cell r="AM299" t="str">
            <v>Small Hydro</v>
          </cell>
        </row>
        <row r="300">
          <cell r="A300">
            <v>2016</v>
          </cell>
          <cell r="B300" t="str">
            <v>Q2</v>
          </cell>
          <cell r="C300" t="str">
            <v>KABALEGA HYDROMAX</v>
          </cell>
          <cell r="D300" t="str">
            <v>GNE4</v>
          </cell>
          <cell r="J300">
            <v>9628</v>
          </cell>
          <cell r="N300">
            <v>8919.7720000000008</v>
          </cell>
          <cell r="AM300" t="str">
            <v>Small Hydro</v>
          </cell>
        </row>
        <row r="301">
          <cell r="A301">
            <v>2016</v>
          </cell>
          <cell r="B301" t="str">
            <v>Q2</v>
          </cell>
          <cell r="C301" t="str">
            <v>ELECTROMAXX (U) LIMITED</v>
          </cell>
          <cell r="D301" t="str">
            <v>GNT2</v>
          </cell>
          <cell r="J301">
            <v>15435.887000000001</v>
          </cell>
          <cell r="N301">
            <v>15435.887000000001</v>
          </cell>
          <cell r="AM301" t="str">
            <v>Thermal</v>
          </cell>
        </row>
        <row r="302">
          <cell r="A302">
            <v>2016</v>
          </cell>
          <cell r="B302" t="str">
            <v>Q2</v>
          </cell>
          <cell r="C302" t="str">
            <v>JACOBSEN (U) LIMITED</v>
          </cell>
          <cell r="D302" t="str">
            <v>GNT1</v>
          </cell>
          <cell r="J302">
            <v>0</v>
          </cell>
          <cell r="N302">
            <v>0</v>
          </cell>
          <cell r="AM302" t="str">
            <v>Thermal</v>
          </cell>
        </row>
        <row r="303">
          <cell r="A303">
            <v>2016</v>
          </cell>
          <cell r="B303" t="str">
            <v>Q2</v>
          </cell>
          <cell r="C303" t="str">
            <v>KAKIRA SUGAR WORKS</v>
          </cell>
          <cell r="D303" t="str">
            <v>GNC1</v>
          </cell>
          <cell r="J303">
            <v>19472.565999999999</v>
          </cell>
          <cell r="N303">
            <v>19472.565999999999</v>
          </cell>
          <cell r="AM303" t="str">
            <v>Bagasse</v>
          </cell>
        </row>
        <row r="304">
          <cell r="A304">
            <v>2016</v>
          </cell>
          <cell r="B304" t="str">
            <v>Q2</v>
          </cell>
          <cell r="C304" t="str">
            <v>KINYARA SUGAR WORKS</v>
          </cell>
          <cell r="D304" t="str">
            <v>GNC2</v>
          </cell>
          <cell r="J304">
            <v>1934.7510000000002</v>
          </cell>
          <cell r="N304">
            <v>1934.7510000000002</v>
          </cell>
          <cell r="AM304" t="str">
            <v>Bagasse</v>
          </cell>
        </row>
        <row r="305">
          <cell r="A305">
            <v>2016</v>
          </cell>
          <cell r="B305" t="str">
            <v>Q2</v>
          </cell>
          <cell r="C305" t="str">
            <v>SAIL KALIRO</v>
          </cell>
          <cell r="D305" t="str">
            <v>GNC3</v>
          </cell>
          <cell r="J305">
            <v>2702.9</v>
          </cell>
          <cell r="N305">
            <v>2702.9</v>
          </cell>
          <cell r="AM305" t="str">
            <v>Bagasse</v>
          </cell>
        </row>
        <row r="306">
          <cell r="A306">
            <v>2016</v>
          </cell>
          <cell r="B306" t="str">
            <v>Q1</v>
          </cell>
          <cell r="C306" t="str">
            <v>BUJAGALI ELECTRICITY LIMITED</v>
          </cell>
          <cell r="D306" t="str">
            <v>GNL2</v>
          </cell>
          <cell r="J306">
            <v>382500</v>
          </cell>
          <cell r="N306">
            <v>372581</v>
          </cell>
          <cell r="AM306" t="str">
            <v>Large Hydro</v>
          </cell>
        </row>
        <row r="307">
          <cell r="A307">
            <v>2016</v>
          </cell>
          <cell r="B307" t="str">
            <v>Q1</v>
          </cell>
          <cell r="C307" t="str">
            <v>ESKOM (U) LIMITED</v>
          </cell>
          <cell r="D307" t="str">
            <v>GNL1</v>
          </cell>
          <cell r="J307">
            <v>346851.86598</v>
          </cell>
          <cell r="N307">
            <v>346851.86598</v>
          </cell>
          <cell r="AM307" t="str">
            <v>Large Hydro</v>
          </cell>
        </row>
        <row r="308">
          <cell r="A308">
            <v>2016</v>
          </cell>
          <cell r="B308" t="str">
            <v>Q1</v>
          </cell>
          <cell r="C308" t="str">
            <v>AEMS-MPANGA</v>
          </cell>
          <cell r="D308" t="str">
            <v>GNE5</v>
          </cell>
          <cell r="J308">
            <v>11317.48</v>
          </cell>
          <cell r="N308">
            <v>11317.48</v>
          </cell>
          <cell r="AM308" t="str">
            <v>Small Hydro</v>
          </cell>
        </row>
        <row r="309">
          <cell r="A309">
            <v>2016</v>
          </cell>
          <cell r="B309" t="str">
            <v>Q1</v>
          </cell>
          <cell r="C309" t="str">
            <v>KASESE COBALT COMPANY LIMITED</v>
          </cell>
          <cell r="D309" t="str">
            <v>GNE1</v>
          </cell>
          <cell r="J309">
            <v>11552.445</v>
          </cell>
          <cell r="N309">
            <v>10984.366</v>
          </cell>
          <cell r="AM309" t="str">
            <v>Small Hydro</v>
          </cell>
        </row>
        <row r="310">
          <cell r="A310">
            <v>2016</v>
          </cell>
          <cell r="B310" t="str">
            <v>Q1</v>
          </cell>
          <cell r="C310" t="str">
            <v>ECOPOWER-ISHASHA</v>
          </cell>
          <cell r="D310" t="str">
            <v>GNE6</v>
          </cell>
          <cell r="J310">
            <v>7019.0365200000006</v>
          </cell>
          <cell r="N310">
            <v>7012.96</v>
          </cell>
          <cell r="AM310" t="str">
            <v>Small Hydro</v>
          </cell>
        </row>
        <row r="311">
          <cell r="A311">
            <v>2016</v>
          </cell>
          <cell r="B311" t="str">
            <v>Q1</v>
          </cell>
          <cell r="C311" t="str">
            <v>MAJI-POWER BUGOYE-LIMITED</v>
          </cell>
          <cell r="D311" t="str">
            <v>GNE3</v>
          </cell>
          <cell r="J311">
            <v>11209.59</v>
          </cell>
          <cell r="N311">
            <v>11209.59</v>
          </cell>
          <cell r="AM311" t="str">
            <v>Small Hydro</v>
          </cell>
        </row>
        <row r="312">
          <cell r="A312">
            <v>2016</v>
          </cell>
          <cell r="B312" t="str">
            <v>Q1</v>
          </cell>
          <cell r="C312" t="str">
            <v>TIBET HIMA (U) LIMITED</v>
          </cell>
          <cell r="D312">
            <v>21</v>
          </cell>
          <cell r="J312">
            <v>7859.3000000000011</v>
          </cell>
          <cell r="N312">
            <v>6132.9259999999995</v>
          </cell>
          <cell r="AM312" t="str">
            <v>Small Hydro</v>
          </cell>
        </row>
        <row r="313">
          <cell r="A313">
            <v>2016</v>
          </cell>
          <cell r="B313" t="str">
            <v>Q1</v>
          </cell>
          <cell r="C313" t="str">
            <v>KABALEGA HYDROMAX</v>
          </cell>
          <cell r="D313" t="str">
            <v>GNE4</v>
          </cell>
          <cell r="J313">
            <v>7908.7</v>
          </cell>
          <cell r="N313">
            <v>7358.9609999999993</v>
          </cell>
          <cell r="AM313" t="str">
            <v>Small Hydro</v>
          </cell>
        </row>
        <row r="314">
          <cell r="A314">
            <v>2016</v>
          </cell>
          <cell r="B314" t="str">
            <v>Q1</v>
          </cell>
          <cell r="C314" t="str">
            <v>ELECTROMAXX (U) LIMITED</v>
          </cell>
          <cell r="D314" t="str">
            <v>GNT2</v>
          </cell>
          <cell r="J314">
            <v>15340.999999999998</v>
          </cell>
          <cell r="N314">
            <v>15341</v>
          </cell>
          <cell r="AM314" t="str">
            <v>Thermal</v>
          </cell>
        </row>
        <row r="315">
          <cell r="A315">
            <v>2016</v>
          </cell>
          <cell r="B315" t="str">
            <v>Q1</v>
          </cell>
          <cell r="C315" t="str">
            <v>JACOBSEN (U) LIMITED</v>
          </cell>
          <cell r="D315" t="str">
            <v>GNT1</v>
          </cell>
          <cell r="J315">
            <v>0</v>
          </cell>
          <cell r="N315">
            <v>0</v>
          </cell>
          <cell r="AM315" t="str">
            <v>Thermal</v>
          </cell>
        </row>
        <row r="316">
          <cell r="A316">
            <v>2016</v>
          </cell>
          <cell r="B316" t="str">
            <v>Q1</v>
          </cell>
          <cell r="C316" t="str">
            <v>KAKIRA SUGAR WORKS</v>
          </cell>
          <cell r="D316" t="str">
            <v>GNC1</v>
          </cell>
          <cell r="J316">
            <v>43786</v>
          </cell>
          <cell r="N316">
            <v>43786</v>
          </cell>
          <cell r="AM316" t="str">
            <v>Bagasse</v>
          </cell>
        </row>
        <row r="317">
          <cell r="A317">
            <v>2016</v>
          </cell>
          <cell r="B317" t="str">
            <v>Q1</v>
          </cell>
          <cell r="C317" t="str">
            <v>KINYARA SUGAR WORKS</v>
          </cell>
          <cell r="D317" t="str">
            <v>GNC2</v>
          </cell>
          <cell r="J317">
            <v>2195</v>
          </cell>
          <cell r="N317">
            <v>2195</v>
          </cell>
          <cell r="AM317" t="str">
            <v>Bagasse</v>
          </cell>
        </row>
        <row r="318">
          <cell r="A318">
            <v>2016</v>
          </cell>
          <cell r="B318" t="str">
            <v>Q1</v>
          </cell>
          <cell r="C318" t="str">
            <v>SAIL KALIRO</v>
          </cell>
          <cell r="D318" t="str">
            <v>GNC3</v>
          </cell>
          <cell r="J318">
            <v>6281.9</v>
          </cell>
          <cell r="N318">
            <v>6281.9</v>
          </cell>
          <cell r="AM318" t="str">
            <v>Bagasse</v>
          </cell>
        </row>
        <row r="319">
          <cell r="A319">
            <v>2015</v>
          </cell>
          <cell r="B319" t="str">
            <v>Q4</v>
          </cell>
          <cell r="C319" t="str">
            <v>BUJAGALI ELECTRICITY LIMITED</v>
          </cell>
          <cell r="D319" t="str">
            <v>GNL2</v>
          </cell>
          <cell r="J319">
            <v>366485.00099999999</v>
          </cell>
          <cell r="N319">
            <v>366485.00099999999</v>
          </cell>
          <cell r="AM319" t="str">
            <v>Large Hydro</v>
          </cell>
        </row>
        <row r="320">
          <cell r="A320">
            <v>2015</v>
          </cell>
          <cell r="B320" t="str">
            <v>Q4</v>
          </cell>
          <cell r="C320" t="str">
            <v>ESKOM (U) LIMITED</v>
          </cell>
          <cell r="D320" t="str">
            <v>GNL1</v>
          </cell>
          <cell r="J320">
            <v>328112.34000000003</v>
          </cell>
          <cell r="N320">
            <v>323628.36</v>
          </cell>
          <cell r="AM320" t="str">
            <v>Large Hydro</v>
          </cell>
        </row>
        <row r="321">
          <cell r="A321">
            <v>2015</v>
          </cell>
          <cell r="B321" t="str">
            <v>Q4</v>
          </cell>
          <cell r="C321" t="str">
            <v>AEMS-MPANGA</v>
          </cell>
          <cell r="D321" t="str">
            <v>GNE5</v>
          </cell>
          <cell r="J321">
            <v>29422.370000000003</v>
          </cell>
          <cell r="N321">
            <v>29422.26999999999</v>
          </cell>
          <cell r="AM321" t="str">
            <v>Small Hydro</v>
          </cell>
        </row>
        <row r="322">
          <cell r="A322">
            <v>2015</v>
          </cell>
          <cell r="B322" t="str">
            <v>Q4</v>
          </cell>
          <cell r="C322" t="str">
            <v>KASESE COBALT COMPANY LIMITED</v>
          </cell>
          <cell r="D322" t="str">
            <v>GNE1</v>
          </cell>
          <cell r="J322">
            <v>19072.03</v>
          </cell>
          <cell r="N322">
            <v>18462.02</v>
          </cell>
          <cell r="AM322" t="str">
            <v>Small Hydro</v>
          </cell>
        </row>
        <row r="323">
          <cell r="A323">
            <v>2015</v>
          </cell>
          <cell r="B323" t="str">
            <v>Q4</v>
          </cell>
          <cell r="C323" t="str">
            <v>ECOPOWER-ISHASHA</v>
          </cell>
          <cell r="D323" t="str">
            <v>GNE6</v>
          </cell>
          <cell r="J323">
            <v>7294.1490000000003</v>
          </cell>
          <cell r="N323">
            <v>7292.34</v>
          </cell>
          <cell r="AM323" t="str">
            <v>Small Hydro</v>
          </cell>
        </row>
        <row r="324">
          <cell r="A324">
            <v>2015</v>
          </cell>
          <cell r="B324" t="str">
            <v>Q4</v>
          </cell>
          <cell r="C324" t="str">
            <v>MAJI-POWER BUGOYE-LIMITED</v>
          </cell>
          <cell r="D324" t="str">
            <v>GNE3</v>
          </cell>
          <cell r="J324">
            <v>25236.79</v>
          </cell>
          <cell r="N324">
            <v>25236.789999999997</v>
          </cell>
          <cell r="AM324" t="str">
            <v>Small Hydro</v>
          </cell>
        </row>
        <row r="325">
          <cell r="A325">
            <v>2015</v>
          </cell>
          <cell r="B325" t="str">
            <v>Q4</v>
          </cell>
          <cell r="C325" t="str">
            <v>TIBET HIMA (U) LIMITED</v>
          </cell>
          <cell r="D325">
            <v>21</v>
          </cell>
          <cell r="J325">
            <v>8019.2000000000007</v>
          </cell>
          <cell r="N325">
            <v>6321.0810000000001</v>
          </cell>
          <cell r="AM325" t="str">
            <v>Small Hydro</v>
          </cell>
        </row>
        <row r="326">
          <cell r="A326">
            <v>2015</v>
          </cell>
          <cell r="B326" t="str">
            <v>Q4</v>
          </cell>
          <cell r="C326" t="str">
            <v>KABALEGA HYDROMAX</v>
          </cell>
          <cell r="D326" t="str">
            <v>GNE4</v>
          </cell>
          <cell r="J326">
            <v>10210.099999999999</v>
          </cell>
          <cell r="N326">
            <v>9493.6689999999999</v>
          </cell>
          <cell r="AM326" t="str">
            <v>Small Hydro</v>
          </cell>
        </row>
        <row r="327">
          <cell r="A327">
            <v>2015</v>
          </cell>
          <cell r="B327" t="str">
            <v>Q4</v>
          </cell>
          <cell r="C327" t="str">
            <v>ELECTROMAXX (U) LIMITED</v>
          </cell>
          <cell r="D327" t="str">
            <v>GNT2</v>
          </cell>
          <cell r="J327">
            <v>15478.02</v>
          </cell>
          <cell r="N327">
            <v>15478.02</v>
          </cell>
          <cell r="AM327" t="str">
            <v>Thermal</v>
          </cell>
        </row>
        <row r="328">
          <cell r="A328">
            <v>2015</v>
          </cell>
          <cell r="B328" t="str">
            <v>Q4</v>
          </cell>
          <cell r="C328" t="str">
            <v>JACOBSEN (U) LIMITED</v>
          </cell>
          <cell r="D328" t="str">
            <v>GNT1</v>
          </cell>
          <cell r="J328">
            <v>0</v>
          </cell>
          <cell r="N328">
            <v>0</v>
          </cell>
          <cell r="AM328" t="str">
            <v>Thermal</v>
          </cell>
        </row>
        <row r="329">
          <cell r="A329">
            <v>2015</v>
          </cell>
          <cell r="B329" t="str">
            <v>Q4</v>
          </cell>
          <cell r="C329" t="str">
            <v>KAKIRA SUGAR WORKS</v>
          </cell>
          <cell r="D329" t="str">
            <v>GNC1</v>
          </cell>
          <cell r="J329">
            <v>26976.93</v>
          </cell>
          <cell r="N329">
            <v>26976.93</v>
          </cell>
          <cell r="AM329" t="str">
            <v>Bagasse</v>
          </cell>
        </row>
        <row r="330">
          <cell r="A330">
            <v>2015</v>
          </cell>
          <cell r="B330" t="str">
            <v>Q3</v>
          </cell>
          <cell r="C330" t="str">
            <v>BUJAGALI ELECTRICITY LIMITED</v>
          </cell>
          <cell r="D330" t="str">
            <v>GNL2</v>
          </cell>
          <cell r="J330">
            <v>372699.00000000006</v>
          </cell>
          <cell r="N330">
            <v>372699</v>
          </cell>
          <cell r="AM330" t="str">
            <v>Large Hydro</v>
          </cell>
        </row>
        <row r="331">
          <cell r="A331">
            <v>2015</v>
          </cell>
          <cell r="B331" t="str">
            <v>Q3</v>
          </cell>
          <cell r="C331" t="str">
            <v>ESKOM (U) LIMITED</v>
          </cell>
          <cell r="D331" t="str">
            <v>GNL1</v>
          </cell>
          <cell r="J331">
            <v>335115.60599999997</v>
          </cell>
          <cell r="N331">
            <v>331571.96652000002</v>
          </cell>
          <cell r="AM331" t="str">
            <v>Large Hydro</v>
          </cell>
        </row>
        <row r="332">
          <cell r="A332">
            <v>2015</v>
          </cell>
          <cell r="B332" t="str">
            <v>Q3</v>
          </cell>
          <cell r="C332" t="str">
            <v>AEMS-MPANGA</v>
          </cell>
          <cell r="D332" t="str">
            <v>GNE5</v>
          </cell>
          <cell r="J332">
            <v>14546.21</v>
          </cell>
          <cell r="N332">
            <v>14546.21</v>
          </cell>
          <cell r="AM332" t="str">
            <v>Small Hydro</v>
          </cell>
        </row>
        <row r="333">
          <cell r="A333">
            <v>2015</v>
          </cell>
          <cell r="B333" t="str">
            <v>Q3</v>
          </cell>
          <cell r="C333" t="str">
            <v>KASESE COBALT COMPANY LIMITED</v>
          </cell>
          <cell r="D333" t="str">
            <v>GNE1</v>
          </cell>
          <cell r="J333">
            <v>15906</v>
          </cell>
          <cell r="N333">
            <v>15348.625</v>
          </cell>
          <cell r="AM333" t="str">
            <v>Small Hydro</v>
          </cell>
        </row>
        <row r="334">
          <cell r="A334">
            <v>2015</v>
          </cell>
          <cell r="B334" t="str">
            <v>Q3</v>
          </cell>
          <cell r="C334" t="str">
            <v>ECOPOWER-ISHASHA</v>
          </cell>
          <cell r="D334" t="str">
            <v>GNE6</v>
          </cell>
          <cell r="J334">
            <v>5704.0319999999992</v>
          </cell>
          <cell r="N334">
            <v>5702.36</v>
          </cell>
          <cell r="AM334" t="str">
            <v>Small Hydro</v>
          </cell>
        </row>
        <row r="335">
          <cell r="A335">
            <v>2015</v>
          </cell>
          <cell r="B335" t="str">
            <v>Q3</v>
          </cell>
          <cell r="C335" t="str">
            <v>MAJI-POWER BUGOYE-LIMITED</v>
          </cell>
          <cell r="D335" t="str">
            <v>GNE3</v>
          </cell>
          <cell r="J335">
            <v>17839.400000000001</v>
          </cell>
          <cell r="N335">
            <v>17839.400000000001</v>
          </cell>
          <cell r="AM335" t="str">
            <v>Small Hydro</v>
          </cell>
        </row>
        <row r="336">
          <cell r="A336">
            <v>2015</v>
          </cell>
          <cell r="B336" t="str">
            <v>Q3</v>
          </cell>
          <cell r="C336" t="str">
            <v>TIBET HIMA (U) LIMITED</v>
          </cell>
          <cell r="D336">
            <v>21</v>
          </cell>
          <cell r="J336">
            <v>7728.7000000000007</v>
          </cell>
          <cell r="N336">
            <v>5934.3729999999996</v>
          </cell>
          <cell r="AM336" t="str">
            <v>Small Hydro</v>
          </cell>
        </row>
        <row r="337">
          <cell r="A337">
            <v>2015</v>
          </cell>
          <cell r="B337" t="str">
            <v>Q3</v>
          </cell>
          <cell r="C337" t="str">
            <v>KABALEGA HYDROMAX</v>
          </cell>
          <cell r="D337" t="str">
            <v>GNE4</v>
          </cell>
          <cell r="J337">
            <v>8728.9000000000051</v>
          </cell>
          <cell r="N337">
            <v>8138.0409999999993</v>
          </cell>
          <cell r="AM337" t="str">
            <v>Small Hydro</v>
          </cell>
        </row>
        <row r="338">
          <cell r="A338">
            <v>2015</v>
          </cell>
          <cell r="B338" t="str">
            <v>Q3</v>
          </cell>
          <cell r="C338" t="str">
            <v>ELECTROMAXX (U) LIMITED</v>
          </cell>
          <cell r="D338" t="str">
            <v>GNT2</v>
          </cell>
          <cell r="J338">
            <v>15240</v>
          </cell>
          <cell r="N338">
            <v>15240</v>
          </cell>
          <cell r="AM338" t="str">
            <v>Thermal</v>
          </cell>
        </row>
        <row r="339">
          <cell r="A339">
            <v>2015</v>
          </cell>
          <cell r="B339" t="str">
            <v>Q3</v>
          </cell>
          <cell r="C339" t="str">
            <v>JACOBSEN (U) LIMITED</v>
          </cell>
          <cell r="D339" t="str">
            <v>GNT1</v>
          </cell>
          <cell r="J339">
            <v>0</v>
          </cell>
          <cell r="N339">
            <v>0</v>
          </cell>
          <cell r="AM339" t="str">
            <v>Thermal</v>
          </cell>
        </row>
        <row r="340">
          <cell r="A340">
            <v>2015</v>
          </cell>
          <cell r="B340" t="str">
            <v>Q3</v>
          </cell>
          <cell r="C340" t="str">
            <v>KAKIRA SUGAR WORKS</v>
          </cell>
          <cell r="D340" t="str">
            <v>GNC1</v>
          </cell>
          <cell r="J340">
            <v>46656.976000000002</v>
          </cell>
          <cell r="N340">
            <v>46486.149270000002</v>
          </cell>
          <cell r="AM340" t="str">
            <v>Bagasse</v>
          </cell>
        </row>
        <row r="341">
          <cell r="A341">
            <v>2015</v>
          </cell>
          <cell r="B341" t="str">
            <v>Q2</v>
          </cell>
          <cell r="C341" t="str">
            <v>BUJAGALI ELECTRICITY LIMITED</v>
          </cell>
          <cell r="D341" t="str">
            <v>GNL2</v>
          </cell>
          <cell r="J341">
            <v>361322</v>
          </cell>
          <cell r="N341">
            <v>358651</v>
          </cell>
          <cell r="AM341" t="str">
            <v>Large Hydro</v>
          </cell>
        </row>
        <row r="342">
          <cell r="A342">
            <v>2015</v>
          </cell>
          <cell r="B342" t="str">
            <v>Q2</v>
          </cell>
          <cell r="C342" t="str">
            <v>ESKOM (U) LIMITED</v>
          </cell>
          <cell r="D342" t="str">
            <v>GNL1</v>
          </cell>
          <cell r="J342">
            <v>320942.93032135</v>
          </cell>
          <cell r="N342">
            <v>317104.12199999997</v>
          </cell>
          <cell r="AM342" t="str">
            <v>Large Hydro</v>
          </cell>
        </row>
        <row r="343">
          <cell r="A343">
            <v>2015</v>
          </cell>
          <cell r="B343" t="str">
            <v>Q2</v>
          </cell>
          <cell r="C343" t="str">
            <v>AEMS-MPANGA</v>
          </cell>
          <cell r="D343" t="str">
            <v>GNE5</v>
          </cell>
          <cell r="J343">
            <v>27438.03</v>
          </cell>
          <cell r="N343">
            <v>27437.89</v>
          </cell>
          <cell r="AM343" t="str">
            <v>Small Hydro</v>
          </cell>
        </row>
        <row r="344">
          <cell r="A344">
            <v>2015</v>
          </cell>
          <cell r="B344" t="str">
            <v>Q2</v>
          </cell>
          <cell r="C344" t="str">
            <v>KASESE COBALT COMPANY LIMITED</v>
          </cell>
          <cell r="D344" t="str">
            <v>GNE1</v>
          </cell>
          <cell r="J344">
            <v>18338</v>
          </cell>
          <cell r="N344">
            <v>17712.779000000002</v>
          </cell>
          <cell r="AM344" t="str">
            <v>Small Hydro</v>
          </cell>
        </row>
        <row r="345">
          <cell r="A345">
            <v>2015</v>
          </cell>
          <cell r="B345" t="str">
            <v>Q2</v>
          </cell>
          <cell r="C345" t="str">
            <v>ECOPOWER-ISHASHA</v>
          </cell>
          <cell r="D345" t="str">
            <v>GNE6</v>
          </cell>
          <cell r="J345">
            <v>6042.7870000000003</v>
          </cell>
          <cell r="N345">
            <v>6041.16</v>
          </cell>
          <cell r="AM345" t="str">
            <v>Small Hydro</v>
          </cell>
        </row>
        <row r="346">
          <cell r="A346">
            <v>2015</v>
          </cell>
          <cell r="B346" t="str">
            <v>Q2</v>
          </cell>
          <cell r="C346" t="str">
            <v>MAJI-POWER BUGOYE-LIMITED</v>
          </cell>
          <cell r="D346" t="str">
            <v>GNE3</v>
          </cell>
          <cell r="J346">
            <v>22838.84</v>
          </cell>
          <cell r="N346">
            <v>22838.84</v>
          </cell>
          <cell r="AM346" t="str">
            <v>Small Hydro</v>
          </cell>
        </row>
        <row r="347">
          <cell r="A347">
            <v>2015</v>
          </cell>
          <cell r="B347" t="str">
            <v>Q2</v>
          </cell>
          <cell r="C347" t="str">
            <v>TIBET HIMA (U) LIMITED</v>
          </cell>
          <cell r="D347">
            <v>21</v>
          </cell>
          <cell r="J347">
            <v>7441.7999999999993</v>
          </cell>
          <cell r="N347">
            <v>6230.2730000000001</v>
          </cell>
          <cell r="AM347" t="str">
            <v>Small Hydro</v>
          </cell>
        </row>
        <row r="348">
          <cell r="A348">
            <v>2015</v>
          </cell>
          <cell r="B348" t="str">
            <v>Q2</v>
          </cell>
          <cell r="C348" t="str">
            <v>KABALEGA HYDROMAX</v>
          </cell>
          <cell r="D348" t="str">
            <v>GNE4</v>
          </cell>
          <cell r="J348">
            <v>7982.2</v>
          </cell>
          <cell r="N348">
            <v>7468.6080000000002</v>
          </cell>
          <cell r="AM348" t="str">
            <v>Small Hydro</v>
          </cell>
        </row>
        <row r="349">
          <cell r="A349">
            <v>2015</v>
          </cell>
          <cell r="B349" t="str">
            <v>Q2</v>
          </cell>
          <cell r="C349" t="str">
            <v>ELECTROMAXX (U) LIMITED</v>
          </cell>
          <cell r="D349" t="str">
            <v>GNT2</v>
          </cell>
          <cell r="J349">
            <v>16330</v>
          </cell>
          <cell r="N349">
            <v>15230</v>
          </cell>
          <cell r="AM349" t="str">
            <v>Thermal</v>
          </cell>
        </row>
        <row r="350">
          <cell r="A350">
            <v>2015</v>
          </cell>
          <cell r="B350" t="str">
            <v>Q2</v>
          </cell>
          <cell r="C350" t="str">
            <v>JACOBSEN (U) LIMITED</v>
          </cell>
          <cell r="D350" t="str">
            <v>GNT1</v>
          </cell>
          <cell r="J350">
            <v>12758.000000000004</v>
          </cell>
          <cell r="N350">
            <v>0</v>
          </cell>
          <cell r="AM350" t="str">
            <v>Thermal</v>
          </cell>
        </row>
        <row r="351">
          <cell r="A351">
            <v>2015</v>
          </cell>
          <cell r="B351" t="str">
            <v>Q2</v>
          </cell>
          <cell r="C351" t="str">
            <v>KAKIRA SUGAR WORKS</v>
          </cell>
          <cell r="D351" t="str">
            <v>GNC1</v>
          </cell>
          <cell r="J351">
            <v>25733.567200000001</v>
          </cell>
          <cell r="N351">
            <v>24907.847161290323</v>
          </cell>
          <cell r="AM351" t="str">
            <v>Bagasse</v>
          </cell>
        </row>
        <row r="352">
          <cell r="A352">
            <v>2015</v>
          </cell>
          <cell r="B352" t="str">
            <v>Q1</v>
          </cell>
          <cell r="C352" t="str">
            <v>BUJAGALI ELECTRICITY LIMITED</v>
          </cell>
          <cell r="D352" t="str">
            <v>GNL2</v>
          </cell>
          <cell r="J352">
            <v>361527</v>
          </cell>
          <cell r="N352">
            <v>358960</v>
          </cell>
          <cell r="AM352" t="str">
            <v>Large Hydro</v>
          </cell>
        </row>
        <row r="353">
          <cell r="A353">
            <v>2015</v>
          </cell>
          <cell r="B353" t="str">
            <v>Q1</v>
          </cell>
          <cell r="C353" t="str">
            <v>ESKOM (U) LIMITED</v>
          </cell>
          <cell r="D353" t="str">
            <v>GNL1</v>
          </cell>
          <cell r="J353">
            <v>319187.30999999994</v>
          </cell>
          <cell r="N353">
            <v>312091.12595999998</v>
          </cell>
          <cell r="AM353" t="str">
            <v>Large Hydro</v>
          </cell>
        </row>
        <row r="354">
          <cell r="A354">
            <v>2015</v>
          </cell>
          <cell r="B354" t="str">
            <v>Q1</v>
          </cell>
          <cell r="C354" t="str">
            <v>AEMS-MPANGA</v>
          </cell>
          <cell r="D354" t="str">
            <v>GNE5</v>
          </cell>
          <cell r="J354">
            <v>5322.58</v>
          </cell>
          <cell r="N354">
            <v>5313.38</v>
          </cell>
          <cell r="AM354" t="str">
            <v>Small Hydro</v>
          </cell>
        </row>
        <row r="355">
          <cell r="A355">
            <v>2015</v>
          </cell>
          <cell r="B355" t="str">
            <v>Q1</v>
          </cell>
          <cell r="C355" t="str">
            <v>KASESE COBALT COMPANY LIMITED</v>
          </cell>
          <cell r="D355" t="str">
            <v>GNE1</v>
          </cell>
          <cell r="J355">
            <v>10833</v>
          </cell>
          <cell r="N355">
            <v>10333.341</v>
          </cell>
          <cell r="AM355" t="str">
            <v>Small Hydro</v>
          </cell>
        </row>
        <row r="356">
          <cell r="A356">
            <v>2015</v>
          </cell>
          <cell r="B356" t="str">
            <v>Q1</v>
          </cell>
          <cell r="C356" t="str">
            <v>ECOPOWER-ISHASHA</v>
          </cell>
          <cell r="D356" t="str">
            <v>GNE6</v>
          </cell>
          <cell r="J356">
            <v>5112.75</v>
          </cell>
          <cell r="N356">
            <v>5103.7700000000004</v>
          </cell>
          <cell r="AM356" t="str">
            <v>Small Hydro</v>
          </cell>
        </row>
        <row r="357">
          <cell r="A357">
            <v>2015</v>
          </cell>
          <cell r="B357" t="str">
            <v>Q1</v>
          </cell>
          <cell r="C357" t="str">
            <v>MAJI-POWER BUGOYE-LIMITED</v>
          </cell>
          <cell r="D357" t="str">
            <v>GNE3</v>
          </cell>
          <cell r="J357">
            <v>11277.59</v>
          </cell>
          <cell r="N357">
            <v>11277.59</v>
          </cell>
          <cell r="AM357" t="str">
            <v>Small Hydro</v>
          </cell>
        </row>
        <row r="358">
          <cell r="A358">
            <v>2015</v>
          </cell>
          <cell r="B358" t="str">
            <v>Q1</v>
          </cell>
          <cell r="C358" t="str">
            <v>TIBET HIMA (U) LIMITED</v>
          </cell>
          <cell r="D358">
            <v>21</v>
          </cell>
          <cell r="J358">
            <v>6852</v>
          </cell>
          <cell r="N358">
            <v>5772.7119999999995</v>
          </cell>
          <cell r="AM358" t="str">
            <v>Small Hydro</v>
          </cell>
        </row>
        <row r="359">
          <cell r="A359">
            <v>2015</v>
          </cell>
          <cell r="B359" t="str">
            <v>Q1</v>
          </cell>
          <cell r="C359" t="str">
            <v>KABALEGA HYDROMAX</v>
          </cell>
          <cell r="D359" t="str">
            <v>GNE4</v>
          </cell>
          <cell r="J359">
            <v>6134.1</v>
          </cell>
          <cell r="N359">
            <v>5720.65</v>
          </cell>
          <cell r="AM359" t="str">
            <v>Small Hydro</v>
          </cell>
        </row>
        <row r="360">
          <cell r="A360">
            <v>2015</v>
          </cell>
          <cell r="B360" t="str">
            <v>Q1</v>
          </cell>
          <cell r="C360" t="str">
            <v>ELECTROMAXX (U) LIMITED</v>
          </cell>
          <cell r="D360" t="str">
            <v>GNT2</v>
          </cell>
          <cell r="J360">
            <v>16119</v>
          </cell>
          <cell r="N360">
            <v>15130</v>
          </cell>
          <cell r="AM360" t="str">
            <v>Thermal</v>
          </cell>
        </row>
        <row r="361">
          <cell r="A361">
            <v>2015</v>
          </cell>
          <cell r="B361" t="str">
            <v>Q1</v>
          </cell>
          <cell r="C361" t="str">
            <v>JACOBSEN (U) LIMITED</v>
          </cell>
          <cell r="D361" t="str">
            <v>GNT1</v>
          </cell>
          <cell r="J361">
            <v>12758.000000000004</v>
          </cell>
          <cell r="N361">
            <v>12319.7</v>
          </cell>
          <cell r="AM361" t="str">
            <v>Thermal</v>
          </cell>
        </row>
        <row r="362">
          <cell r="A362">
            <v>2015</v>
          </cell>
          <cell r="B362" t="str">
            <v>Q1</v>
          </cell>
          <cell r="C362" t="str">
            <v>KAKIRA SUGAR WORKS</v>
          </cell>
          <cell r="D362" t="str">
            <v>GNC1</v>
          </cell>
          <cell r="J362">
            <v>62918.902000000002</v>
          </cell>
          <cell r="N362">
            <v>62918.902000000002</v>
          </cell>
          <cell r="AM362" t="str">
            <v>Bagasse</v>
          </cell>
        </row>
        <row r="363">
          <cell r="A363">
            <v>2014</v>
          </cell>
          <cell r="B363" t="str">
            <v>Q4</v>
          </cell>
          <cell r="C363" t="str">
            <v>BUJAGALI ELECTRICITY LIMITED</v>
          </cell>
          <cell r="D363" t="str">
            <v>GNL2</v>
          </cell>
          <cell r="J363">
            <v>342570.99999999994</v>
          </cell>
          <cell r="N363">
            <v>330236.86719999998</v>
          </cell>
          <cell r="AM363" t="str">
            <v>Large Hydro</v>
          </cell>
        </row>
        <row r="364">
          <cell r="A364">
            <v>2014</v>
          </cell>
          <cell r="B364" t="str">
            <v>Q4</v>
          </cell>
          <cell r="C364" t="str">
            <v>ESKOM (U) LIMITED</v>
          </cell>
          <cell r="D364" t="str">
            <v>GNL1</v>
          </cell>
          <cell r="J364">
            <v>296223.21100000001</v>
          </cell>
          <cell r="N364">
            <v>288160</v>
          </cell>
          <cell r="AM364" t="str">
            <v>Large Hydro</v>
          </cell>
        </row>
        <row r="365">
          <cell r="A365">
            <v>2014</v>
          </cell>
          <cell r="B365" t="str">
            <v>Q4</v>
          </cell>
          <cell r="C365" t="str">
            <v>AEMS-MPANGA</v>
          </cell>
          <cell r="D365" t="str">
            <v>GNE5</v>
          </cell>
          <cell r="J365">
            <v>36511.700000000004</v>
          </cell>
          <cell r="N365">
            <v>36511.700000000004</v>
          </cell>
          <cell r="AM365" t="str">
            <v>Small Hydro</v>
          </cell>
        </row>
        <row r="366">
          <cell r="A366">
            <v>2014</v>
          </cell>
          <cell r="B366" t="str">
            <v>Q4</v>
          </cell>
          <cell r="C366" t="str">
            <v>KASESE COBALT COMPANY LIMITED</v>
          </cell>
          <cell r="D366" t="str">
            <v>GNE1</v>
          </cell>
          <cell r="J366">
            <v>15188</v>
          </cell>
          <cell r="N366">
            <v>184.96699999999998</v>
          </cell>
          <cell r="AM366" t="str">
            <v>Small Hydro</v>
          </cell>
        </row>
        <row r="367">
          <cell r="A367">
            <v>2014</v>
          </cell>
          <cell r="B367" t="str">
            <v>Q4</v>
          </cell>
          <cell r="C367" t="str">
            <v>ECOPOWER-ISHASHA</v>
          </cell>
          <cell r="D367" t="str">
            <v>GNE6</v>
          </cell>
          <cell r="J367">
            <v>7541.7</v>
          </cell>
          <cell r="N367">
            <v>7541.7</v>
          </cell>
          <cell r="AM367" t="str">
            <v>Small Hydro</v>
          </cell>
        </row>
        <row r="368">
          <cell r="A368">
            <v>2014</v>
          </cell>
          <cell r="B368" t="str">
            <v>Q4</v>
          </cell>
          <cell r="C368" t="str">
            <v>MAJI-POWER BUGOYE-LIMITED</v>
          </cell>
          <cell r="D368" t="str">
            <v>GNE3</v>
          </cell>
          <cell r="J368">
            <v>24439.15</v>
          </cell>
          <cell r="N368">
            <v>24439.15</v>
          </cell>
          <cell r="AM368" t="str">
            <v>Small Hydro</v>
          </cell>
        </row>
        <row r="369">
          <cell r="A369">
            <v>2014</v>
          </cell>
          <cell r="B369" t="str">
            <v>Q4</v>
          </cell>
          <cell r="C369" t="str">
            <v>TIBET HIMA (U) LIMITED</v>
          </cell>
          <cell r="D369">
            <v>21</v>
          </cell>
          <cell r="J369">
            <v>7665.5</v>
          </cell>
          <cell r="N369">
            <v>6683.866</v>
          </cell>
          <cell r="AM369" t="str">
            <v>Small Hydro</v>
          </cell>
        </row>
        <row r="370">
          <cell r="A370">
            <v>2014</v>
          </cell>
          <cell r="B370" t="str">
            <v>Q4</v>
          </cell>
          <cell r="C370" t="str">
            <v>KABALEGA HYDROMAX</v>
          </cell>
          <cell r="D370" t="str">
            <v>GNE4</v>
          </cell>
          <cell r="J370">
            <v>11290.89</v>
          </cell>
          <cell r="N370">
            <v>10450.279999999999</v>
          </cell>
          <cell r="AM370" t="str">
            <v>Small Hydro</v>
          </cell>
        </row>
        <row r="371">
          <cell r="A371">
            <v>2014</v>
          </cell>
          <cell r="B371" t="str">
            <v>Q4</v>
          </cell>
          <cell r="C371" t="str">
            <v>ELECTROMAXX (U) LIMITED</v>
          </cell>
          <cell r="D371" t="str">
            <v>GNT2</v>
          </cell>
          <cell r="J371">
            <v>16432</v>
          </cell>
          <cell r="N371">
            <v>15350</v>
          </cell>
          <cell r="AM371" t="str">
            <v>Thermal</v>
          </cell>
        </row>
        <row r="372">
          <cell r="A372">
            <v>2014</v>
          </cell>
          <cell r="B372" t="str">
            <v>Q4</v>
          </cell>
          <cell r="C372" t="str">
            <v>JACOBSEN (U) LIMITED</v>
          </cell>
          <cell r="D372" t="str">
            <v>GNT1</v>
          </cell>
          <cell r="J372">
            <v>2440.2100000000205</v>
          </cell>
          <cell r="N372">
            <v>2168</v>
          </cell>
          <cell r="AM372" t="str">
            <v>Thermal</v>
          </cell>
        </row>
        <row r="373">
          <cell r="A373">
            <v>2014</v>
          </cell>
          <cell r="B373" t="str">
            <v>Q4</v>
          </cell>
          <cell r="C373" t="str">
            <v>KAKIRA SUGAR WORKS</v>
          </cell>
          <cell r="D373" t="str">
            <v>GNC1</v>
          </cell>
          <cell r="J373">
            <v>52968.670800000007</v>
          </cell>
          <cell r="N373">
            <v>52968.670000000006</v>
          </cell>
          <cell r="AM373" t="str">
            <v>Bagasse</v>
          </cell>
        </row>
        <row r="374">
          <cell r="A374">
            <v>2014</v>
          </cell>
          <cell r="B374" t="str">
            <v>Q3</v>
          </cell>
          <cell r="C374" t="str">
            <v>BUJAGALI ELECTRICITY LIMITED</v>
          </cell>
          <cell r="D374" t="str">
            <v>GNL2</v>
          </cell>
          <cell r="J374">
            <v>345122</v>
          </cell>
          <cell r="N374">
            <v>342571</v>
          </cell>
          <cell r="AM374" t="str">
            <v>Large Hydro</v>
          </cell>
        </row>
        <row r="375">
          <cell r="A375">
            <v>2014</v>
          </cell>
          <cell r="B375" t="str">
            <v>Q3</v>
          </cell>
          <cell r="C375" t="str">
            <v>ESKOM (U) LIMITED</v>
          </cell>
          <cell r="D375" t="str">
            <v>GNL1</v>
          </cell>
          <cell r="J375">
            <v>302747.217</v>
          </cell>
          <cell r="N375">
            <v>296321.97000000003</v>
          </cell>
          <cell r="AM375" t="str">
            <v>Large Hydro</v>
          </cell>
        </row>
        <row r="376">
          <cell r="A376">
            <v>2014</v>
          </cell>
          <cell r="B376" t="str">
            <v>Q3</v>
          </cell>
          <cell r="C376" t="str">
            <v>AEMS-MPANGA</v>
          </cell>
          <cell r="D376" t="str">
            <v>GNE5</v>
          </cell>
          <cell r="J376">
            <v>19929</v>
          </cell>
          <cell r="N376">
            <v>19927.490000000002</v>
          </cell>
          <cell r="AM376" t="str">
            <v>Small Hydro</v>
          </cell>
        </row>
        <row r="377">
          <cell r="A377">
            <v>2014</v>
          </cell>
          <cell r="B377" t="str">
            <v>Q3</v>
          </cell>
          <cell r="C377" t="str">
            <v>KASESE COBALT COMPANY LIMITED</v>
          </cell>
          <cell r="D377" t="str">
            <v>GNE1</v>
          </cell>
          <cell r="J377">
            <v>13541</v>
          </cell>
          <cell r="N377">
            <v>227.76800000000003</v>
          </cell>
          <cell r="AM377" t="str">
            <v>Small Hydro</v>
          </cell>
        </row>
        <row r="378">
          <cell r="A378">
            <v>2014</v>
          </cell>
          <cell r="B378" t="str">
            <v>Q3</v>
          </cell>
          <cell r="C378" t="str">
            <v>ECOPOWER-ISHASHA</v>
          </cell>
          <cell r="D378" t="str">
            <v>GNE6</v>
          </cell>
          <cell r="J378">
            <v>5132.58</v>
          </cell>
          <cell r="N378">
            <v>5132.58</v>
          </cell>
          <cell r="AM378" t="str">
            <v>Small Hydro</v>
          </cell>
        </row>
        <row r="379">
          <cell r="A379">
            <v>2014</v>
          </cell>
          <cell r="B379" t="str">
            <v>Q3</v>
          </cell>
          <cell r="C379" t="str">
            <v>MAJI-POWER BUGOYE-LIMITED</v>
          </cell>
          <cell r="D379" t="str">
            <v>GNE3</v>
          </cell>
          <cell r="J379">
            <v>29271.040000000001</v>
          </cell>
          <cell r="N379">
            <v>23861.33</v>
          </cell>
          <cell r="AM379" t="str">
            <v>Small Hydro</v>
          </cell>
        </row>
        <row r="380">
          <cell r="A380">
            <v>2014</v>
          </cell>
          <cell r="B380" t="str">
            <v>Q3</v>
          </cell>
          <cell r="C380" t="str">
            <v>TIBET HIMA (U) LIMITED</v>
          </cell>
          <cell r="D380">
            <v>21</v>
          </cell>
          <cell r="J380">
            <v>7726.2000000000007</v>
          </cell>
          <cell r="N380">
            <v>6531.5770000000002</v>
          </cell>
          <cell r="AM380" t="str">
            <v>Small Hydro</v>
          </cell>
        </row>
        <row r="381">
          <cell r="A381">
            <v>2014</v>
          </cell>
          <cell r="B381" t="str">
            <v>Q3</v>
          </cell>
          <cell r="C381" t="str">
            <v>KABALEGA HYDROMAX</v>
          </cell>
          <cell r="D381" t="str">
            <v>GNE4</v>
          </cell>
          <cell r="J381">
            <v>7711.9999999999982</v>
          </cell>
          <cell r="N381">
            <v>7177.6239999999998</v>
          </cell>
          <cell r="AM381" t="str">
            <v>Small Hydro</v>
          </cell>
        </row>
        <row r="382">
          <cell r="A382">
            <v>2014</v>
          </cell>
          <cell r="B382" t="str">
            <v>Q3</v>
          </cell>
          <cell r="C382" t="str">
            <v>ELECTROMAXX (U) LIMITED</v>
          </cell>
          <cell r="D382" t="str">
            <v>GNT2</v>
          </cell>
          <cell r="J382">
            <v>16509</v>
          </cell>
          <cell r="N382">
            <v>15410</v>
          </cell>
          <cell r="AM382" t="str">
            <v>Thermal</v>
          </cell>
        </row>
        <row r="383">
          <cell r="A383">
            <v>2014</v>
          </cell>
          <cell r="B383" t="str">
            <v>Q3</v>
          </cell>
          <cell r="C383" t="str">
            <v>JACOBSEN (U) LIMITED</v>
          </cell>
          <cell r="D383" t="str">
            <v>GNT1</v>
          </cell>
          <cell r="J383">
            <v>13297.460000000041</v>
          </cell>
          <cell r="N383">
            <v>12858.400000000191</v>
          </cell>
          <cell r="AM383" t="str">
            <v>Thermal</v>
          </cell>
        </row>
        <row r="384">
          <cell r="A384">
            <v>2014</v>
          </cell>
          <cell r="B384" t="str">
            <v>Q3</v>
          </cell>
          <cell r="C384" t="str">
            <v>KAKIRA SUGAR WORKS</v>
          </cell>
          <cell r="D384" t="str">
            <v>GNC1</v>
          </cell>
          <cell r="J384">
            <v>62683.795599999998</v>
          </cell>
          <cell r="N384">
            <v>62683.794999999998</v>
          </cell>
          <cell r="AM384" t="str">
            <v>Bagasse</v>
          </cell>
        </row>
        <row r="385">
          <cell r="A385">
            <v>2014</v>
          </cell>
          <cell r="B385" t="str">
            <v>Q2</v>
          </cell>
          <cell r="C385" t="str">
            <v>BUJAGALI ELECTRICITY LIMITED</v>
          </cell>
          <cell r="D385" t="str">
            <v>GNL2</v>
          </cell>
          <cell r="J385">
            <v>351078</v>
          </cell>
          <cell r="N385">
            <v>348520</v>
          </cell>
          <cell r="AM385" t="str">
            <v>Large Hydro</v>
          </cell>
        </row>
        <row r="386">
          <cell r="A386">
            <v>2014</v>
          </cell>
          <cell r="B386" t="str">
            <v>Q2</v>
          </cell>
          <cell r="C386" t="str">
            <v>ESKOM (U) LIMITED</v>
          </cell>
          <cell r="D386" t="str">
            <v>GNL1</v>
          </cell>
          <cell r="J386">
            <v>316416.30350000033</v>
          </cell>
          <cell r="N386">
            <v>306802.22000000003</v>
          </cell>
          <cell r="AM386" t="str">
            <v>Large Hydro</v>
          </cell>
        </row>
        <row r="387">
          <cell r="A387">
            <v>2014</v>
          </cell>
          <cell r="B387" t="str">
            <v>Q2</v>
          </cell>
          <cell r="C387" t="str">
            <v>AEMS-MPANGA</v>
          </cell>
          <cell r="D387" t="str">
            <v>GNE5</v>
          </cell>
          <cell r="J387">
            <v>18118.93</v>
          </cell>
          <cell r="N387">
            <v>18118.93</v>
          </cell>
          <cell r="AM387" t="str">
            <v>Small Hydro</v>
          </cell>
        </row>
        <row r="388">
          <cell r="A388">
            <v>2014</v>
          </cell>
          <cell r="B388" t="str">
            <v>Q2</v>
          </cell>
          <cell r="C388" t="str">
            <v>KASESE COBALT COMPANY LIMITED</v>
          </cell>
          <cell r="D388" t="str">
            <v>GNE1</v>
          </cell>
          <cell r="J388">
            <v>15934</v>
          </cell>
          <cell r="N388">
            <v>476.95400000000001</v>
          </cell>
          <cell r="AM388" t="str">
            <v>Small Hydro</v>
          </cell>
        </row>
        <row r="389">
          <cell r="A389">
            <v>2014</v>
          </cell>
          <cell r="B389" t="str">
            <v>Q2</v>
          </cell>
          <cell r="C389" t="str">
            <v>ECOPOWER-ISHASHA</v>
          </cell>
          <cell r="D389" t="str">
            <v>GNE6</v>
          </cell>
          <cell r="J389">
            <v>5389.25</v>
          </cell>
          <cell r="N389">
            <v>5389.25</v>
          </cell>
          <cell r="AM389" t="str">
            <v>Small Hydro</v>
          </cell>
        </row>
        <row r="390">
          <cell r="A390">
            <v>2014</v>
          </cell>
          <cell r="B390" t="str">
            <v>Q2</v>
          </cell>
          <cell r="C390" t="str">
            <v>MAJI-POWER BUGOYE-LIMITED</v>
          </cell>
          <cell r="D390" t="str">
            <v>GNE3</v>
          </cell>
          <cell r="J390">
            <v>25722.799999999999</v>
          </cell>
          <cell r="N390">
            <v>25722.799999999999</v>
          </cell>
          <cell r="AM390" t="str">
            <v>Small Hydro</v>
          </cell>
        </row>
        <row r="391">
          <cell r="A391">
            <v>2014</v>
          </cell>
          <cell r="B391" t="str">
            <v>Q2</v>
          </cell>
          <cell r="C391" t="str">
            <v>TIBET HIMA (U) LIMITED</v>
          </cell>
          <cell r="D391">
            <v>21</v>
          </cell>
          <cell r="J391">
            <v>7218.4</v>
          </cell>
          <cell r="N391">
            <v>6209.7849999999999</v>
          </cell>
          <cell r="AM391" t="str">
            <v>Small Hydro</v>
          </cell>
        </row>
        <row r="392">
          <cell r="A392">
            <v>2014</v>
          </cell>
          <cell r="B392" t="str">
            <v>Q2</v>
          </cell>
          <cell r="C392" t="str">
            <v>KABALEGA HYDROMAX</v>
          </cell>
          <cell r="D392" t="str">
            <v>GNE4</v>
          </cell>
          <cell r="J392">
            <v>6053.3000000000011</v>
          </cell>
          <cell r="N392">
            <v>5666.8149999999996</v>
          </cell>
          <cell r="AM392" t="str">
            <v>Small Hydro</v>
          </cell>
        </row>
        <row r="393">
          <cell r="A393">
            <v>2014</v>
          </cell>
          <cell r="B393" t="str">
            <v>Q2</v>
          </cell>
          <cell r="C393" t="str">
            <v>ELECTROMAXX (U) LIMITED</v>
          </cell>
          <cell r="D393" t="str">
            <v>GNT2</v>
          </cell>
          <cell r="J393">
            <v>16292</v>
          </cell>
          <cell r="N393">
            <v>15210</v>
          </cell>
          <cell r="AM393" t="str">
            <v>Thermal</v>
          </cell>
        </row>
        <row r="394">
          <cell r="A394">
            <v>2014</v>
          </cell>
          <cell r="B394" t="str">
            <v>Q2</v>
          </cell>
          <cell r="C394" t="str">
            <v>JACOBSEN (U) LIMITED</v>
          </cell>
          <cell r="D394" t="str">
            <v>GNT1</v>
          </cell>
          <cell r="J394">
            <v>14415.789999999948</v>
          </cell>
          <cell r="N394">
            <v>13940.3</v>
          </cell>
          <cell r="AM394" t="str">
            <v>Thermal</v>
          </cell>
        </row>
        <row r="395">
          <cell r="A395">
            <v>2014</v>
          </cell>
          <cell r="B395" t="str">
            <v>Q2</v>
          </cell>
          <cell r="C395" t="str">
            <v>KAKIRA SUGAR WORKS</v>
          </cell>
          <cell r="D395" t="str">
            <v>GNC1</v>
          </cell>
          <cell r="J395">
            <v>70837.801799999987</v>
          </cell>
          <cell r="N395">
            <v>30837.800461736042</v>
          </cell>
          <cell r="AM395" t="str">
            <v>Bagasse</v>
          </cell>
        </row>
        <row r="396">
          <cell r="A396">
            <v>2014</v>
          </cell>
          <cell r="B396" t="str">
            <v>Q1</v>
          </cell>
          <cell r="C396" t="str">
            <v>BUJAGALI ELECTRICITY LIMITED</v>
          </cell>
          <cell r="D396" t="str">
            <v>GNL2</v>
          </cell>
          <cell r="J396">
            <v>353488</v>
          </cell>
          <cell r="N396">
            <v>352519.2</v>
          </cell>
          <cell r="AM396" t="str">
            <v>Large Hydro</v>
          </cell>
        </row>
        <row r="397">
          <cell r="A397">
            <v>2014</v>
          </cell>
          <cell r="B397" t="str">
            <v>Q1</v>
          </cell>
          <cell r="C397" t="str">
            <v>ESKOM (U) LIMITED</v>
          </cell>
          <cell r="D397" t="str">
            <v>GNL1</v>
          </cell>
          <cell r="J397">
            <v>314480</v>
          </cell>
          <cell r="N397">
            <v>304252.64699999994</v>
          </cell>
          <cell r="AM397" t="str">
            <v>Large Hydro</v>
          </cell>
        </row>
        <row r="398">
          <cell r="A398">
            <v>2014</v>
          </cell>
          <cell r="B398" t="str">
            <v>Q1</v>
          </cell>
          <cell r="C398" t="str">
            <v>AEMS-MPANGA</v>
          </cell>
          <cell r="D398" t="str">
            <v>GNE5</v>
          </cell>
          <cell r="J398">
            <v>7246.3900000000012</v>
          </cell>
          <cell r="N398">
            <v>7246.3900000000012</v>
          </cell>
          <cell r="AM398" t="str">
            <v>Small Hydro</v>
          </cell>
        </row>
        <row r="399">
          <cell r="A399">
            <v>2014</v>
          </cell>
          <cell r="B399" t="str">
            <v>Q1</v>
          </cell>
          <cell r="C399" t="str">
            <v>KASESE COBALT COMPANY LIMITED</v>
          </cell>
          <cell r="D399" t="str">
            <v>GNE1</v>
          </cell>
          <cell r="J399">
            <v>14706</v>
          </cell>
          <cell r="N399">
            <v>431.93700000000001</v>
          </cell>
          <cell r="AM399" t="str">
            <v>Small Hydro</v>
          </cell>
        </row>
        <row r="400">
          <cell r="A400">
            <v>2014</v>
          </cell>
          <cell r="B400" t="str">
            <v>Q1</v>
          </cell>
          <cell r="C400" t="str">
            <v>ECOPOWER-ISHASHA</v>
          </cell>
          <cell r="D400" t="str">
            <v>GNE6</v>
          </cell>
          <cell r="J400">
            <v>4720.2700000000004</v>
          </cell>
          <cell r="N400">
            <v>4720.2700000000004</v>
          </cell>
          <cell r="AM400" t="str">
            <v>Small Hydro</v>
          </cell>
        </row>
        <row r="401">
          <cell r="A401">
            <v>2014</v>
          </cell>
          <cell r="B401" t="str">
            <v>Q1</v>
          </cell>
          <cell r="C401" t="str">
            <v>MAJI-POWER BUGOYE-LIMITED</v>
          </cell>
          <cell r="D401" t="str">
            <v>GNE3</v>
          </cell>
          <cell r="J401">
            <v>13054.09</v>
          </cell>
          <cell r="N401">
            <v>10747.73</v>
          </cell>
          <cell r="AM401" t="str">
            <v>Small Hydro</v>
          </cell>
        </row>
        <row r="402">
          <cell r="A402">
            <v>2014</v>
          </cell>
          <cell r="B402" t="str">
            <v>Q1</v>
          </cell>
          <cell r="C402" t="str">
            <v>TIBET HIMA (U) LIMITED</v>
          </cell>
          <cell r="D402">
            <v>21</v>
          </cell>
          <cell r="J402">
            <v>5019.8</v>
          </cell>
          <cell r="N402">
            <v>3422.6440000000002</v>
          </cell>
          <cell r="AM402" t="str">
            <v>Small Hydro</v>
          </cell>
        </row>
        <row r="403">
          <cell r="A403">
            <v>2014</v>
          </cell>
          <cell r="B403" t="str">
            <v>Q1</v>
          </cell>
          <cell r="C403" t="str">
            <v>KABALEGA HYDROMAX</v>
          </cell>
          <cell r="D403" t="str">
            <v>GNE4</v>
          </cell>
          <cell r="J403">
            <v>4451.1000000000004</v>
          </cell>
          <cell r="N403">
            <v>4169.3870000000006</v>
          </cell>
          <cell r="AM403" t="str">
            <v>Small Hydro</v>
          </cell>
        </row>
        <row r="404">
          <cell r="A404">
            <v>2014</v>
          </cell>
          <cell r="B404" t="str">
            <v>Q1</v>
          </cell>
          <cell r="C404" t="str">
            <v>ELECTROMAXX (U) LIMITED</v>
          </cell>
          <cell r="D404" t="str">
            <v>GNT2</v>
          </cell>
          <cell r="J404">
            <v>7093</v>
          </cell>
          <cell r="N404">
            <v>6640</v>
          </cell>
          <cell r="AM404" t="str">
            <v>Thermal</v>
          </cell>
        </row>
        <row r="405">
          <cell r="A405">
            <v>2014</v>
          </cell>
          <cell r="B405" t="str">
            <v>Q1</v>
          </cell>
          <cell r="C405" t="str">
            <v>JACOBSEN (U) LIMITED</v>
          </cell>
          <cell r="D405" t="str">
            <v>GNT1</v>
          </cell>
          <cell r="J405">
            <v>6848.4799999999814</v>
          </cell>
          <cell r="N405">
            <v>6538.0999999998603</v>
          </cell>
          <cell r="AM405" t="str">
            <v>Thermal</v>
          </cell>
        </row>
        <row r="406">
          <cell r="A406">
            <v>2014</v>
          </cell>
          <cell r="B406" t="str">
            <v>Q1</v>
          </cell>
          <cell r="C406" t="str">
            <v>KAKIRA SUGAR WORKS</v>
          </cell>
          <cell r="D406" t="str">
            <v>GNC1</v>
          </cell>
          <cell r="J406">
            <v>56731.672000000006</v>
          </cell>
          <cell r="N406">
            <v>56731.672000000006</v>
          </cell>
          <cell r="AM406" t="str">
            <v>Bagasse</v>
          </cell>
        </row>
        <row r="407">
          <cell r="A407">
            <v>2013</v>
          </cell>
          <cell r="B407" t="str">
            <v>Q4</v>
          </cell>
          <cell r="C407" t="str">
            <v>BUJAGALI ELECTRICITY LIMITED</v>
          </cell>
          <cell r="D407" t="str">
            <v>GNL2</v>
          </cell>
          <cell r="J407">
            <v>353488</v>
          </cell>
          <cell r="N407">
            <v>325447.00799999997</v>
          </cell>
          <cell r="AM407" t="str">
            <v>Large Hydro</v>
          </cell>
        </row>
        <row r="408">
          <cell r="A408">
            <v>2013</v>
          </cell>
          <cell r="B408" t="str">
            <v>Q4</v>
          </cell>
          <cell r="C408" t="str">
            <v>ESKOM (U) LIMITED</v>
          </cell>
          <cell r="D408" t="str">
            <v>GNL1</v>
          </cell>
          <cell r="J408">
            <v>297625.65000000002</v>
          </cell>
          <cell r="N408">
            <v>290628.12900000002</v>
          </cell>
          <cell r="AM408" t="str">
            <v>Large Hydro</v>
          </cell>
        </row>
        <row r="409">
          <cell r="A409">
            <v>2013</v>
          </cell>
          <cell r="B409" t="str">
            <v>Q4</v>
          </cell>
          <cell r="C409" t="str">
            <v>AEMS-MPANGA</v>
          </cell>
          <cell r="D409" t="str">
            <v>GNE5</v>
          </cell>
          <cell r="J409">
            <v>33750.879999999997</v>
          </cell>
          <cell r="N409">
            <v>33750.879999999997</v>
          </cell>
          <cell r="AM409" t="str">
            <v>Small Hydro</v>
          </cell>
        </row>
        <row r="410">
          <cell r="A410">
            <v>2013</v>
          </cell>
          <cell r="B410" t="str">
            <v>Q4</v>
          </cell>
          <cell r="C410" t="str">
            <v>KASESE COBALT COMPANY LIMITED</v>
          </cell>
          <cell r="D410" t="str">
            <v>GNE1</v>
          </cell>
          <cell r="J410">
            <v>15760</v>
          </cell>
          <cell r="N410">
            <v>185.59399999999999</v>
          </cell>
          <cell r="AM410" t="str">
            <v>Small Hydro</v>
          </cell>
        </row>
        <row r="411">
          <cell r="A411">
            <v>2013</v>
          </cell>
          <cell r="B411" t="str">
            <v>Q4</v>
          </cell>
          <cell r="C411" t="str">
            <v>ECOPOWER-ISHASHA</v>
          </cell>
          <cell r="D411" t="str">
            <v>GNE6</v>
          </cell>
          <cell r="J411">
            <v>6654.84</v>
          </cell>
          <cell r="N411">
            <v>6654.84</v>
          </cell>
          <cell r="AM411" t="str">
            <v>Small Hydro</v>
          </cell>
        </row>
        <row r="412">
          <cell r="A412">
            <v>2013</v>
          </cell>
          <cell r="B412" t="str">
            <v>Q4</v>
          </cell>
          <cell r="C412" t="str">
            <v>MAJI-POWER BUGOYE-LIMITED</v>
          </cell>
          <cell r="D412" t="str">
            <v>GNE3</v>
          </cell>
          <cell r="J412">
            <v>18991.21</v>
          </cell>
          <cell r="N412">
            <v>18991.21</v>
          </cell>
          <cell r="AM412" t="str">
            <v>Small Hydro</v>
          </cell>
        </row>
        <row r="413">
          <cell r="A413">
            <v>2013</v>
          </cell>
          <cell r="B413" t="str">
            <v>Q4</v>
          </cell>
          <cell r="C413" t="str">
            <v>TIBET HIMA (U) LIMITED</v>
          </cell>
          <cell r="D413">
            <v>21</v>
          </cell>
          <cell r="J413">
            <v>6375.9</v>
          </cell>
          <cell r="N413">
            <v>5465.3980000000001</v>
          </cell>
          <cell r="AM413" t="str">
            <v>Small Hydro</v>
          </cell>
        </row>
        <row r="414">
          <cell r="A414">
            <v>2013</v>
          </cell>
          <cell r="B414" t="str">
            <v>Q4</v>
          </cell>
          <cell r="C414" t="str">
            <v>KABALEGA HYDROMAX</v>
          </cell>
          <cell r="D414" t="str">
            <v>GNE4</v>
          </cell>
          <cell r="J414">
            <v>5945.3279999999995</v>
          </cell>
          <cell r="N414">
            <v>5709.5619999999999</v>
          </cell>
          <cell r="AM414" t="str">
            <v>Small Hydro</v>
          </cell>
        </row>
        <row r="415">
          <cell r="A415">
            <v>2013</v>
          </cell>
          <cell r="B415" t="str">
            <v>Q4</v>
          </cell>
          <cell r="C415" t="str">
            <v>ELECTROMAXX (U) LIMITED</v>
          </cell>
          <cell r="D415" t="str">
            <v>GNT2</v>
          </cell>
          <cell r="J415">
            <v>239</v>
          </cell>
          <cell r="N415">
            <v>223</v>
          </cell>
          <cell r="AM415" t="str">
            <v>Thermal</v>
          </cell>
        </row>
        <row r="416">
          <cell r="A416">
            <v>2013</v>
          </cell>
          <cell r="B416" t="str">
            <v>Q4</v>
          </cell>
          <cell r="C416" t="str">
            <v>JACOBSEN (U) LIMITED</v>
          </cell>
          <cell r="D416" t="str">
            <v>GNT1</v>
          </cell>
          <cell r="J416">
            <v>248.74</v>
          </cell>
          <cell r="N416">
            <v>241.5</v>
          </cell>
          <cell r="AM416" t="str">
            <v>Thermal</v>
          </cell>
        </row>
        <row r="417">
          <cell r="A417">
            <v>2013</v>
          </cell>
          <cell r="B417" t="str">
            <v>Q4</v>
          </cell>
          <cell r="C417" t="str">
            <v>KAKIRA SUGAR WORKS</v>
          </cell>
          <cell r="D417" t="str">
            <v>GNC1</v>
          </cell>
          <cell r="J417">
            <v>46952.060000000005</v>
          </cell>
          <cell r="N417">
            <v>46952.060000000005</v>
          </cell>
          <cell r="AM417" t="str">
            <v>Bagasse</v>
          </cell>
        </row>
        <row r="418">
          <cell r="A418">
            <v>2013</v>
          </cell>
          <cell r="B418" t="str">
            <v>Q3</v>
          </cell>
          <cell r="C418" t="str">
            <v>BUJAGALI ELECTRICITY LIMITED</v>
          </cell>
          <cell r="D418" t="str">
            <v>GNL2</v>
          </cell>
          <cell r="J418">
            <v>356782</v>
          </cell>
          <cell r="N418">
            <v>354216</v>
          </cell>
          <cell r="AM418" t="str">
            <v>Large Hydro</v>
          </cell>
        </row>
        <row r="419">
          <cell r="A419">
            <v>2013</v>
          </cell>
          <cell r="B419" t="str">
            <v>Q3</v>
          </cell>
          <cell r="C419" t="str">
            <v>ESKOM (U) LIMITED</v>
          </cell>
          <cell r="D419" t="str">
            <v>GNL1</v>
          </cell>
          <cell r="J419">
            <v>328408.73</v>
          </cell>
          <cell r="N419">
            <v>325104.19699999999</v>
          </cell>
          <cell r="AM419" t="str">
            <v>Large Hydro</v>
          </cell>
        </row>
        <row r="420">
          <cell r="A420">
            <v>2013</v>
          </cell>
          <cell r="B420" t="str">
            <v>Q3</v>
          </cell>
          <cell r="C420" t="str">
            <v>AEMS-MPANGA</v>
          </cell>
          <cell r="D420" t="str">
            <v>GNE5</v>
          </cell>
          <cell r="J420">
            <v>16040.510000000002</v>
          </cell>
          <cell r="N420">
            <v>16040.510000000002</v>
          </cell>
          <cell r="AM420" t="str">
            <v>Small Hydro</v>
          </cell>
        </row>
        <row r="421">
          <cell r="A421">
            <v>2013</v>
          </cell>
          <cell r="B421" t="str">
            <v>Q3</v>
          </cell>
          <cell r="C421" t="str">
            <v>KASESE COBALT COMPANY LIMITED</v>
          </cell>
          <cell r="D421" t="str">
            <v>GNE1</v>
          </cell>
          <cell r="J421">
            <v>13622.5</v>
          </cell>
          <cell r="N421">
            <v>2251.6099999999997</v>
          </cell>
          <cell r="AM421" t="str">
            <v>Small Hydro</v>
          </cell>
        </row>
        <row r="422">
          <cell r="A422">
            <v>2013</v>
          </cell>
          <cell r="B422" t="str">
            <v>Q3</v>
          </cell>
          <cell r="C422" t="str">
            <v>ECOPOWER-ISHASHA</v>
          </cell>
          <cell r="D422" t="str">
            <v>GNE6</v>
          </cell>
          <cell r="J422">
            <v>5657.89</v>
          </cell>
          <cell r="N422">
            <v>5657.89</v>
          </cell>
          <cell r="AM422" t="str">
            <v>Small Hydro</v>
          </cell>
        </row>
        <row r="423">
          <cell r="A423">
            <v>2013</v>
          </cell>
          <cell r="B423" t="str">
            <v>Q3</v>
          </cell>
          <cell r="C423" t="str">
            <v>MAJI-POWER BUGOYE-LIMITED</v>
          </cell>
          <cell r="D423" t="str">
            <v>GNE3</v>
          </cell>
          <cell r="J423">
            <v>15426.76</v>
          </cell>
          <cell r="N423">
            <v>15426.76</v>
          </cell>
          <cell r="AM423" t="str">
            <v>Small Hydro</v>
          </cell>
        </row>
        <row r="424">
          <cell r="A424">
            <v>2013</v>
          </cell>
          <cell r="B424" t="str">
            <v>Q3</v>
          </cell>
          <cell r="C424" t="str">
            <v>TIBET HIMA (U) LIMITED</v>
          </cell>
          <cell r="D424">
            <v>21</v>
          </cell>
          <cell r="J424">
            <v>1729</v>
          </cell>
          <cell r="N424">
            <v>1108.2040000000002</v>
          </cell>
          <cell r="AM424" t="str">
            <v>Small Hydro</v>
          </cell>
        </row>
        <row r="425">
          <cell r="A425">
            <v>2013</v>
          </cell>
          <cell r="B425" t="str">
            <v>Q3</v>
          </cell>
          <cell r="C425" t="str">
            <v>KABALEGA HYDROMAX</v>
          </cell>
          <cell r="D425" t="str">
            <v>GNE4</v>
          </cell>
          <cell r="J425">
            <v>5049.3760000000002</v>
          </cell>
          <cell r="N425">
            <v>4868.6900000000005</v>
          </cell>
          <cell r="AM425" t="str">
            <v>Small Hydro</v>
          </cell>
        </row>
        <row r="426">
          <cell r="A426">
            <v>2013</v>
          </cell>
          <cell r="B426" t="str">
            <v>Q3</v>
          </cell>
          <cell r="C426" t="str">
            <v>ELECTROMAXX (U) LIMITED</v>
          </cell>
          <cell r="D426" t="str">
            <v>GNT2</v>
          </cell>
          <cell r="J426">
            <v>0</v>
          </cell>
          <cell r="N426">
            <v>0</v>
          </cell>
          <cell r="AM426" t="str">
            <v>Thermal</v>
          </cell>
        </row>
        <row r="427">
          <cell r="A427">
            <v>2013</v>
          </cell>
          <cell r="B427" t="str">
            <v>Q3</v>
          </cell>
          <cell r="C427" t="str">
            <v>JACOBSEN (U) LIMITED</v>
          </cell>
          <cell r="D427" t="str">
            <v>GNT1</v>
          </cell>
          <cell r="J427">
            <v>0</v>
          </cell>
          <cell r="N427">
            <v>0</v>
          </cell>
          <cell r="AM427" t="str">
            <v>Thermal</v>
          </cell>
        </row>
        <row r="428">
          <cell r="A428">
            <v>2013</v>
          </cell>
          <cell r="B428" t="str">
            <v>Q3</v>
          </cell>
          <cell r="C428" t="str">
            <v>KAKIRA SUGAR WORKS</v>
          </cell>
          <cell r="D428" t="str">
            <v>GNC1</v>
          </cell>
          <cell r="J428">
            <v>27150.718999999997</v>
          </cell>
          <cell r="N428">
            <v>27150.718999999997</v>
          </cell>
          <cell r="AM428" t="str">
            <v>Bagasse</v>
          </cell>
        </row>
        <row r="429">
          <cell r="A429">
            <v>2013</v>
          </cell>
          <cell r="B429" t="str">
            <v>Q2</v>
          </cell>
          <cell r="C429" t="str">
            <v>BUJAGALI ELECTRICITY LIMITED</v>
          </cell>
          <cell r="D429" t="str">
            <v>GNL2</v>
          </cell>
          <cell r="J429">
            <v>353488</v>
          </cell>
          <cell r="N429">
            <v>352519.2</v>
          </cell>
          <cell r="AM429" t="str">
            <v>Large Hydro</v>
          </cell>
        </row>
        <row r="430">
          <cell r="A430">
            <v>2013</v>
          </cell>
          <cell r="B430" t="str">
            <v>Q2</v>
          </cell>
          <cell r="C430" t="str">
            <v>ESKOM (U) LIMITED</v>
          </cell>
          <cell r="D430" t="str">
            <v>GNL1</v>
          </cell>
          <cell r="J430">
            <v>318655.15600000002</v>
          </cell>
          <cell r="N430">
            <v>318655.15600000002</v>
          </cell>
          <cell r="AM430" t="str">
            <v>Large Hydro</v>
          </cell>
        </row>
        <row r="431">
          <cell r="A431">
            <v>2013</v>
          </cell>
          <cell r="B431" t="str">
            <v>Q2</v>
          </cell>
          <cell r="C431" t="str">
            <v>AEMS-MPANGA</v>
          </cell>
          <cell r="D431" t="str">
            <v>GNE5</v>
          </cell>
          <cell r="J431">
            <v>26588.18</v>
          </cell>
          <cell r="N431">
            <v>26588.18</v>
          </cell>
          <cell r="AM431" t="str">
            <v>Small Hydro</v>
          </cell>
        </row>
        <row r="432">
          <cell r="A432">
            <v>2013</v>
          </cell>
          <cell r="B432" t="str">
            <v>Q2</v>
          </cell>
          <cell r="C432" t="str">
            <v>KASESE COBALT COMPANY LIMITED</v>
          </cell>
          <cell r="D432" t="str">
            <v>GNE1</v>
          </cell>
          <cell r="J432">
            <v>16154</v>
          </cell>
          <cell r="N432">
            <v>432.07600000000002</v>
          </cell>
          <cell r="AM432" t="str">
            <v>Small Hydro</v>
          </cell>
        </row>
        <row r="433">
          <cell r="A433">
            <v>2013</v>
          </cell>
          <cell r="B433" t="str">
            <v>Q2</v>
          </cell>
          <cell r="C433" t="str">
            <v>ECOPOWER-ISHASHA</v>
          </cell>
          <cell r="D433" t="str">
            <v>GNE6</v>
          </cell>
          <cell r="J433">
            <v>8516.69</v>
          </cell>
          <cell r="N433">
            <v>8516.69</v>
          </cell>
          <cell r="AM433" t="str">
            <v>Small Hydro</v>
          </cell>
        </row>
        <row r="434">
          <cell r="A434">
            <v>2013</v>
          </cell>
          <cell r="B434" t="str">
            <v>Q2</v>
          </cell>
          <cell r="C434" t="str">
            <v>MAJI-POWER BUGOYE-LIMITED</v>
          </cell>
          <cell r="D434" t="str">
            <v>GNE3</v>
          </cell>
          <cell r="J434">
            <v>17538.04</v>
          </cell>
          <cell r="N434">
            <v>17538.04</v>
          </cell>
          <cell r="AM434" t="str">
            <v>Small Hydro</v>
          </cell>
        </row>
        <row r="435">
          <cell r="A435">
            <v>2013</v>
          </cell>
          <cell r="B435" t="str">
            <v>Q2</v>
          </cell>
          <cell r="C435" t="str">
            <v>TIBET HIMA (U) LIMITED</v>
          </cell>
          <cell r="D435">
            <v>21</v>
          </cell>
          <cell r="J435">
            <v>3421.2310000000002</v>
          </cell>
          <cell r="N435">
            <v>2708.0370000000003</v>
          </cell>
          <cell r="AM435" t="str">
            <v>Small Hydro</v>
          </cell>
        </row>
        <row r="436">
          <cell r="A436">
            <v>2013</v>
          </cell>
          <cell r="B436" t="str">
            <v>Q2</v>
          </cell>
          <cell r="C436" t="str">
            <v>KABALEGA HYDROMAX</v>
          </cell>
          <cell r="D436" t="str">
            <v>GNE4</v>
          </cell>
          <cell r="J436">
            <v>4540.6489999999994</v>
          </cell>
          <cell r="N436">
            <v>4355.4589999999998</v>
          </cell>
          <cell r="AM436" t="str">
            <v>Small Hydro</v>
          </cell>
        </row>
        <row r="437">
          <cell r="A437">
            <v>2013</v>
          </cell>
          <cell r="B437" t="str">
            <v>Q2</v>
          </cell>
          <cell r="C437" t="str">
            <v>ELECTROMAXX (U) LIMITED</v>
          </cell>
          <cell r="D437" t="str">
            <v>GNT2</v>
          </cell>
          <cell r="J437">
            <v>0</v>
          </cell>
          <cell r="N437">
            <v>0</v>
          </cell>
          <cell r="AM437" t="str">
            <v>Thermal</v>
          </cell>
        </row>
        <row r="438">
          <cell r="A438">
            <v>2013</v>
          </cell>
          <cell r="B438" t="str">
            <v>Q2</v>
          </cell>
          <cell r="C438" t="str">
            <v>JACOBSEN (U) LIMITED</v>
          </cell>
          <cell r="D438" t="str">
            <v>GNT1</v>
          </cell>
          <cell r="J438">
            <v>0</v>
          </cell>
          <cell r="N438">
            <v>0</v>
          </cell>
          <cell r="AM438" t="str">
            <v>Thermal</v>
          </cell>
        </row>
        <row r="439">
          <cell r="A439">
            <v>2013</v>
          </cell>
          <cell r="B439" t="str">
            <v>Q2</v>
          </cell>
          <cell r="C439" t="str">
            <v>KAKIRA SUGAR WORKS</v>
          </cell>
          <cell r="D439" t="str">
            <v>GNC1</v>
          </cell>
          <cell r="J439">
            <v>19208.107299999996</v>
          </cell>
          <cell r="N439">
            <v>2484.3548000000001</v>
          </cell>
          <cell r="AM439" t="str">
            <v>Bagasse</v>
          </cell>
        </row>
        <row r="440">
          <cell r="A440">
            <v>2013</v>
          </cell>
          <cell r="B440" t="str">
            <v>Q1</v>
          </cell>
          <cell r="C440" t="str">
            <v>BUJAGALI ELECTRICITY LIMITED</v>
          </cell>
          <cell r="D440" t="str">
            <v>GNL2</v>
          </cell>
          <cell r="J440">
            <v>347477</v>
          </cell>
          <cell r="N440">
            <v>344946.78299999994</v>
          </cell>
          <cell r="AM440" t="str">
            <v>Large Hydro</v>
          </cell>
        </row>
        <row r="441">
          <cell r="A441">
            <v>2013</v>
          </cell>
          <cell r="B441" t="str">
            <v>Q1</v>
          </cell>
          <cell r="C441" t="str">
            <v>ESKOM (U) LIMITED</v>
          </cell>
          <cell r="D441" t="str">
            <v>GNL1</v>
          </cell>
          <cell r="J441">
            <v>319850</v>
          </cell>
          <cell r="N441">
            <v>305757.19400000037</v>
          </cell>
          <cell r="AM441" t="str">
            <v>Large Hydro</v>
          </cell>
        </row>
        <row r="442">
          <cell r="A442">
            <v>2013</v>
          </cell>
          <cell r="B442" t="str">
            <v>Q1</v>
          </cell>
          <cell r="C442" t="str">
            <v>AEMS-MPANGA</v>
          </cell>
          <cell r="D442" t="str">
            <v>GNE5</v>
          </cell>
          <cell r="J442">
            <v>24844.42</v>
          </cell>
          <cell r="N442">
            <v>24844.42</v>
          </cell>
          <cell r="AM442" t="str">
            <v>Small Hydro</v>
          </cell>
        </row>
        <row r="443">
          <cell r="A443">
            <v>2013</v>
          </cell>
          <cell r="B443" t="str">
            <v>Q1</v>
          </cell>
          <cell r="C443" t="str">
            <v>KASESE COBALT COMPANY LIMITED</v>
          </cell>
          <cell r="D443" t="str">
            <v>GNE1</v>
          </cell>
          <cell r="J443">
            <v>14076</v>
          </cell>
          <cell r="N443">
            <v>451.58199999999999</v>
          </cell>
          <cell r="AM443" t="str">
            <v>Small Hydro</v>
          </cell>
        </row>
        <row r="444">
          <cell r="A444">
            <v>2013</v>
          </cell>
          <cell r="B444" t="str">
            <v>Q1</v>
          </cell>
          <cell r="C444" t="str">
            <v>ECOPOWER-ISHASHA</v>
          </cell>
          <cell r="D444" t="str">
            <v>GNE6</v>
          </cell>
          <cell r="J444">
            <v>8296.24</v>
          </cell>
          <cell r="N444">
            <v>8296.24</v>
          </cell>
          <cell r="AM444" t="str">
            <v>Small Hydro</v>
          </cell>
        </row>
        <row r="445">
          <cell r="A445">
            <v>2013</v>
          </cell>
          <cell r="B445" t="str">
            <v>Q1</v>
          </cell>
          <cell r="C445" t="str">
            <v>MAJI-POWER BUGOYE-LIMITED</v>
          </cell>
          <cell r="D445" t="str">
            <v>GNE3</v>
          </cell>
          <cell r="J445">
            <v>15857.419999999998</v>
          </cell>
          <cell r="N445">
            <v>15857.419999999998</v>
          </cell>
          <cell r="AM445" t="str">
            <v>Small Hydro</v>
          </cell>
        </row>
        <row r="446">
          <cell r="A446">
            <v>2013</v>
          </cell>
          <cell r="B446" t="str">
            <v>Q1</v>
          </cell>
          <cell r="C446" t="str">
            <v>TIBET HIMA (U) LIMITED</v>
          </cell>
          <cell r="D446">
            <v>21</v>
          </cell>
          <cell r="J446">
            <v>7694.8</v>
          </cell>
          <cell r="N446">
            <v>6522.0529999999999</v>
          </cell>
          <cell r="AM446" t="str">
            <v>Small Hydro</v>
          </cell>
        </row>
        <row r="447">
          <cell r="A447">
            <v>2013</v>
          </cell>
          <cell r="B447" t="str">
            <v>Q1</v>
          </cell>
          <cell r="C447" t="str">
            <v>KABALEGA HYDROMAX</v>
          </cell>
          <cell r="D447" t="str">
            <v>GNE4</v>
          </cell>
          <cell r="J447">
            <v>3138.6859999999997</v>
          </cell>
          <cell r="N447">
            <v>3047.9270000000001</v>
          </cell>
          <cell r="AM447" t="str">
            <v>Small Hydro</v>
          </cell>
        </row>
        <row r="448">
          <cell r="A448">
            <v>2013</v>
          </cell>
          <cell r="B448" t="str">
            <v>Q1</v>
          </cell>
          <cell r="C448" t="str">
            <v>ELECTROMAXX (U) LIMITED</v>
          </cell>
          <cell r="D448" t="str">
            <v>GNT2</v>
          </cell>
          <cell r="J448">
            <v>278</v>
          </cell>
          <cell r="N448">
            <v>260</v>
          </cell>
          <cell r="AM448" t="str">
            <v>Thermal</v>
          </cell>
        </row>
        <row r="449">
          <cell r="A449">
            <v>2013</v>
          </cell>
          <cell r="B449" t="str">
            <v>Q1</v>
          </cell>
          <cell r="C449" t="str">
            <v>JACOBSEN (U) LIMITED</v>
          </cell>
          <cell r="D449" t="str">
            <v>GNT1</v>
          </cell>
          <cell r="J449">
            <v>1391.3299999999872</v>
          </cell>
          <cell r="N449">
            <v>1148.5</v>
          </cell>
          <cell r="AM449" t="str">
            <v>Thermal</v>
          </cell>
        </row>
        <row r="450">
          <cell r="A450">
            <v>2013</v>
          </cell>
          <cell r="B450" t="str">
            <v>Q1</v>
          </cell>
          <cell r="C450" t="str">
            <v>KAKIRA SUGAR WORKS</v>
          </cell>
          <cell r="D450" t="str">
            <v>GNC1</v>
          </cell>
          <cell r="J450">
            <v>23119.449700000005</v>
          </cell>
          <cell r="N450">
            <v>2956.5379600000006</v>
          </cell>
          <cell r="AM450" t="str">
            <v>Bagasse</v>
          </cell>
        </row>
        <row r="451">
          <cell r="A451">
            <v>2012</v>
          </cell>
          <cell r="B451" t="str">
            <v>Q4</v>
          </cell>
          <cell r="C451" t="str">
            <v>BUJAGALI ELECTRICITY LIMITED</v>
          </cell>
          <cell r="D451" t="str">
            <v>GNL2</v>
          </cell>
          <cell r="J451">
            <v>210108.14666666664</v>
          </cell>
          <cell r="N451">
            <v>315162.21999999997</v>
          </cell>
          <cell r="AM451" t="str">
            <v>Large Hydro</v>
          </cell>
        </row>
        <row r="452">
          <cell r="A452">
            <v>2012</v>
          </cell>
          <cell r="B452" t="str">
            <v>Q4</v>
          </cell>
          <cell r="C452" t="str">
            <v>ESKOM (U) LIMITED</v>
          </cell>
          <cell r="D452" t="str">
            <v>GNL1</v>
          </cell>
          <cell r="J452">
            <v>290610</v>
          </cell>
          <cell r="N452">
            <v>285597.59000000003</v>
          </cell>
          <cell r="AM452" t="str">
            <v>Large Hydro</v>
          </cell>
        </row>
        <row r="453">
          <cell r="A453">
            <v>2012</v>
          </cell>
          <cell r="B453" t="str">
            <v>Q4</v>
          </cell>
          <cell r="C453" t="str">
            <v>AEMS-MPANGA</v>
          </cell>
          <cell r="D453" t="str">
            <v>GNE5</v>
          </cell>
          <cell r="J453">
            <v>33493.07</v>
          </cell>
          <cell r="N453">
            <v>33493.07</v>
          </cell>
          <cell r="AM453" t="str">
            <v>Small Hydro</v>
          </cell>
        </row>
        <row r="454">
          <cell r="A454">
            <v>2012</v>
          </cell>
          <cell r="B454" t="str">
            <v>Q4</v>
          </cell>
          <cell r="C454" t="str">
            <v>KASESE COBALT COMPANY LIMITED</v>
          </cell>
          <cell r="D454" t="str">
            <v>GNE1</v>
          </cell>
          <cell r="J454">
            <v>15785</v>
          </cell>
          <cell r="N454">
            <v>286.62199999999996</v>
          </cell>
          <cell r="AM454" t="str">
            <v>Small Hydro</v>
          </cell>
        </row>
        <row r="455">
          <cell r="A455">
            <v>2012</v>
          </cell>
          <cell r="B455" t="str">
            <v>Q4</v>
          </cell>
          <cell r="C455" t="str">
            <v>ECOPOWER-ISHASHA</v>
          </cell>
          <cell r="D455" t="str">
            <v>GNE6</v>
          </cell>
          <cell r="J455">
            <v>8477.82</v>
          </cell>
          <cell r="N455">
            <v>8477.82</v>
          </cell>
          <cell r="AM455" t="str">
            <v>Small Hydro</v>
          </cell>
        </row>
        <row r="456">
          <cell r="A456">
            <v>2012</v>
          </cell>
          <cell r="B456" t="str">
            <v>Q4</v>
          </cell>
          <cell r="C456" t="str">
            <v>MAJI-POWER BUGOYE-LIMITED</v>
          </cell>
          <cell r="D456" t="str">
            <v>GNE3</v>
          </cell>
          <cell r="J456">
            <v>27681.03</v>
          </cell>
          <cell r="N456">
            <v>27681.03</v>
          </cell>
          <cell r="AM456" t="str">
            <v>Small Hydro</v>
          </cell>
        </row>
        <row r="457">
          <cell r="A457">
            <v>2012</v>
          </cell>
          <cell r="B457" t="str">
            <v>Q4</v>
          </cell>
          <cell r="C457" t="str">
            <v>TIBET HIMA (U) LIMITED</v>
          </cell>
          <cell r="D457">
            <v>21</v>
          </cell>
          <cell r="J457">
            <v>7142.76</v>
          </cell>
          <cell r="N457">
            <v>6490.9130000000005</v>
          </cell>
          <cell r="AM457" t="str">
            <v>Small Hydro</v>
          </cell>
        </row>
        <row r="458">
          <cell r="A458">
            <v>2012</v>
          </cell>
          <cell r="B458" t="str">
            <v>Q4</v>
          </cell>
          <cell r="C458" t="str">
            <v>ELECTROMAXX (U) LIMITED</v>
          </cell>
          <cell r="D458" t="str">
            <v>GNT2</v>
          </cell>
          <cell r="J458">
            <v>24394</v>
          </cell>
          <cell r="N458">
            <v>23026</v>
          </cell>
          <cell r="AM458" t="str">
            <v>Thermal</v>
          </cell>
        </row>
        <row r="459">
          <cell r="A459">
            <v>2012</v>
          </cell>
          <cell r="B459" t="str">
            <v>Q4</v>
          </cell>
          <cell r="C459" t="str">
            <v>JACOBSEN (U) LIMITED</v>
          </cell>
          <cell r="D459" t="str">
            <v>GNT1</v>
          </cell>
          <cell r="J459">
            <v>15270.220000000005</v>
          </cell>
          <cell r="N459">
            <v>14730.100000000002</v>
          </cell>
          <cell r="AM459" t="str">
            <v>Thermal</v>
          </cell>
        </row>
        <row r="460">
          <cell r="A460">
            <v>2012</v>
          </cell>
          <cell r="B460" t="str">
            <v>Q4</v>
          </cell>
          <cell r="C460" t="str">
            <v>KAKIRA SUGAR WORKS</v>
          </cell>
          <cell r="D460" t="str">
            <v>GNC1</v>
          </cell>
          <cell r="J460">
            <v>22966.546999999999</v>
          </cell>
          <cell r="N460">
            <v>2975.0996700000001</v>
          </cell>
          <cell r="AM460" t="str">
            <v>Bagasse</v>
          </cell>
        </row>
        <row r="461">
          <cell r="A461">
            <v>2012</v>
          </cell>
          <cell r="B461" t="str">
            <v>Q3</v>
          </cell>
          <cell r="C461" t="str">
            <v>BUJAGALI ELECTRICITY LIMITED</v>
          </cell>
          <cell r="D461" t="str">
            <v>GNL2</v>
          </cell>
          <cell r="J461">
            <v>219012.53733333331</v>
          </cell>
          <cell r="N461">
            <v>328518.80599999998</v>
          </cell>
          <cell r="AM461" t="str">
            <v>Large Hydro</v>
          </cell>
        </row>
        <row r="462">
          <cell r="A462">
            <v>2012</v>
          </cell>
          <cell r="B462" t="str">
            <v>Q3</v>
          </cell>
          <cell r="C462" t="str">
            <v>ESKOM (U) LIMITED</v>
          </cell>
          <cell r="D462" t="str">
            <v>GNL1</v>
          </cell>
          <cell r="J462">
            <v>307250</v>
          </cell>
          <cell r="N462">
            <v>304139.06400000001</v>
          </cell>
          <cell r="AM462" t="str">
            <v>Large Hydro</v>
          </cell>
        </row>
        <row r="463">
          <cell r="A463">
            <v>2012</v>
          </cell>
          <cell r="B463" t="str">
            <v>Q3</v>
          </cell>
          <cell r="C463" t="str">
            <v>AEMS-MPANGA</v>
          </cell>
          <cell r="D463" t="str">
            <v>GNE5</v>
          </cell>
          <cell r="J463">
            <v>17187.55</v>
          </cell>
          <cell r="N463">
            <v>17187.55</v>
          </cell>
          <cell r="AM463" t="str">
            <v>Small Hydro</v>
          </cell>
        </row>
        <row r="464">
          <cell r="A464">
            <v>2012</v>
          </cell>
          <cell r="B464" t="str">
            <v>Q3</v>
          </cell>
          <cell r="C464" t="str">
            <v>KASESE COBALT COMPANY LIMITED</v>
          </cell>
          <cell r="D464" t="str">
            <v>GNE1</v>
          </cell>
          <cell r="J464">
            <v>11523</v>
          </cell>
          <cell r="N464">
            <v>301.99799999999999</v>
          </cell>
          <cell r="AM464" t="str">
            <v>Small Hydro</v>
          </cell>
        </row>
        <row r="465">
          <cell r="A465">
            <v>2012</v>
          </cell>
          <cell r="B465" t="str">
            <v>Q3</v>
          </cell>
          <cell r="C465" t="str">
            <v>ECOPOWER-ISHASHA</v>
          </cell>
          <cell r="D465" t="str">
            <v>GNE6</v>
          </cell>
          <cell r="J465">
            <v>6305.43</v>
          </cell>
          <cell r="N465">
            <v>6305.43</v>
          </cell>
          <cell r="AM465" t="str">
            <v>Small Hydro</v>
          </cell>
        </row>
        <row r="466">
          <cell r="A466">
            <v>2012</v>
          </cell>
          <cell r="B466" t="str">
            <v>Q3</v>
          </cell>
          <cell r="C466" t="str">
            <v>MAJI-POWER BUGOYE-LIMITED</v>
          </cell>
          <cell r="D466" t="str">
            <v>GNE3</v>
          </cell>
          <cell r="J466">
            <v>17656.72</v>
          </cell>
          <cell r="N466">
            <v>17656.72</v>
          </cell>
          <cell r="AM466" t="str">
            <v>Small Hydro</v>
          </cell>
        </row>
        <row r="467">
          <cell r="A467">
            <v>2012</v>
          </cell>
          <cell r="B467" t="str">
            <v>Q3</v>
          </cell>
          <cell r="C467" t="str">
            <v>TIBET HIMA (U) LIMITED</v>
          </cell>
          <cell r="D467">
            <v>21</v>
          </cell>
          <cell r="J467">
            <v>7016.25</v>
          </cell>
          <cell r="N467">
            <v>5722.8289999999997</v>
          </cell>
          <cell r="AM467" t="str">
            <v>Small Hydro</v>
          </cell>
        </row>
        <row r="468">
          <cell r="A468">
            <v>2012</v>
          </cell>
          <cell r="B468" t="str">
            <v>Q3</v>
          </cell>
          <cell r="C468" t="str">
            <v>ELECTROMAXX (U) LIMITED</v>
          </cell>
          <cell r="D468" t="str">
            <v>GNT2</v>
          </cell>
          <cell r="J468">
            <v>12290</v>
          </cell>
          <cell r="N468">
            <v>11590</v>
          </cell>
          <cell r="AM468" t="str">
            <v>Thermal</v>
          </cell>
        </row>
        <row r="469">
          <cell r="A469">
            <v>2012</v>
          </cell>
          <cell r="B469" t="str">
            <v>Q3</v>
          </cell>
          <cell r="C469" t="str">
            <v>JACOBSEN (U) LIMITED</v>
          </cell>
          <cell r="D469" t="str">
            <v>GNT1</v>
          </cell>
          <cell r="J469">
            <v>17153.51999999999</v>
          </cell>
          <cell r="N469">
            <v>16510.900000000001</v>
          </cell>
          <cell r="AM469" t="str">
            <v>Thermal</v>
          </cell>
        </row>
        <row r="470">
          <cell r="A470">
            <v>2012</v>
          </cell>
          <cell r="B470" t="str">
            <v>Q3</v>
          </cell>
          <cell r="C470" t="str">
            <v>KAKIRA SUGAR WORKS</v>
          </cell>
          <cell r="D470" t="str">
            <v>GNC1</v>
          </cell>
          <cell r="J470">
            <v>24488.451700000001</v>
          </cell>
          <cell r="N470">
            <v>3214.51836</v>
          </cell>
          <cell r="AM470" t="str">
            <v>Bagasse</v>
          </cell>
        </row>
        <row r="471">
          <cell r="A471">
            <v>2012</v>
          </cell>
          <cell r="B471" t="str">
            <v>Q2</v>
          </cell>
          <cell r="C471" t="str">
            <v>BUJAGALI ELECTRICITY LIMITED</v>
          </cell>
          <cell r="D471" t="str">
            <v>GNL2</v>
          </cell>
          <cell r="J471">
            <v>174450.66666666666</v>
          </cell>
          <cell r="N471">
            <v>261676</v>
          </cell>
          <cell r="AM471" t="str">
            <v>Large Hydro</v>
          </cell>
        </row>
        <row r="472">
          <cell r="A472">
            <v>2012</v>
          </cell>
          <cell r="B472" t="str">
            <v>Q2</v>
          </cell>
          <cell r="C472" t="str">
            <v>ESKOM (U) LIMITED</v>
          </cell>
          <cell r="D472" t="str">
            <v>GNL1</v>
          </cell>
          <cell r="J472">
            <v>316250</v>
          </cell>
          <cell r="N472">
            <v>312635</v>
          </cell>
          <cell r="AM472" t="str">
            <v>Large Hydro</v>
          </cell>
        </row>
        <row r="473">
          <cell r="A473">
            <v>2012</v>
          </cell>
          <cell r="B473" t="str">
            <v>Q2</v>
          </cell>
          <cell r="C473" t="str">
            <v>AEMS-MPANGA</v>
          </cell>
          <cell r="D473" t="str">
            <v>GNE5</v>
          </cell>
          <cell r="J473">
            <v>23327.170000000002</v>
          </cell>
          <cell r="N473">
            <v>23327.170000000002</v>
          </cell>
          <cell r="AM473" t="str">
            <v>Small Hydro</v>
          </cell>
        </row>
        <row r="474">
          <cell r="A474">
            <v>2012</v>
          </cell>
          <cell r="B474" t="str">
            <v>Q2</v>
          </cell>
          <cell r="C474" t="str">
            <v>KASESE COBALT COMPANY LIMITED</v>
          </cell>
          <cell r="D474" t="str">
            <v>GNE1</v>
          </cell>
          <cell r="J474">
            <v>15556</v>
          </cell>
          <cell r="N474">
            <v>526.43499999999995</v>
          </cell>
          <cell r="AM474" t="str">
            <v>Small Hydro</v>
          </cell>
        </row>
        <row r="475">
          <cell r="A475">
            <v>2012</v>
          </cell>
          <cell r="B475" t="str">
            <v>Q2</v>
          </cell>
          <cell r="C475" t="str">
            <v>ECOPOWER-ISHASHA</v>
          </cell>
          <cell r="D475" t="str">
            <v>GNE6</v>
          </cell>
          <cell r="J475">
            <v>8053.6200000000008</v>
          </cell>
          <cell r="N475">
            <v>8053.6200000000008</v>
          </cell>
          <cell r="AM475" t="str">
            <v>Small Hydro</v>
          </cell>
        </row>
        <row r="476">
          <cell r="A476">
            <v>2012</v>
          </cell>
          <cell r="B476" t="str">
            <v>Q2</v>
          </cell>
          <cell r="C476" t="str">
            <v>MAJI-POWER BUGOYE-LIMITED</v>
          </cell>
          <cell r="D476" t="str">
            <v>GNE3</v>
          </cell>
          <cell r="J476">
            <v>21554.93</v>
          </cell>
          <cell r="N476">
            <v>21554.93</v>
          </cell>
          <cell r="AM476" t="str">
            <v>Small Hydro</v>
          </cell>
        </row>
        <row r="477">
          <cell r="A477">
            <v>2012</v>
          </cell>
          <cell r="B477" t="str">
            <v>Q2</v>
          </cell>
          <cell r="C477" t="str">
            <v>TIBET HIMA (U) LIMITED</v>
          </cell>
          <cell r="D477">
            <v>21</v>
          </cell>
          <cell r="J477">
            <v>7084.02</v>
          </cell>
          <cell r="N477">
            <v>5763.9480000000003</v>
          </cell>
          <cell r="AM477" t="str">
            <v>Small Hydro</v>
          </cell>
        </row>
        <row r="478">
          <cell r="A478">
            <v>2012</v>
          </cell>
          <cell r="B478" t="str">
            <v>Q2</v>
          </cell>
          <cell r="C478" t="str">
            <v>ELECTROMAXX (U) LIMITED</v>
          </cell>
          <cell r="D478" t="str">
            <v>GNT2</v>
          </cell>
          <cell r="J478">
            <v>14852.3</v>
          </cell>
          <cell r="N478">
            <v>14057</v>
          </cell>
          <cell r="AM478" t="str">
            <v>Thermal</v>
          </cell>
        </row>
        <row r="479">
          <cell r="A479">
            <v>2012</v>
          </cell>
          <cell r="B479" t="str">
            <v>Q2</v>
          </cell>
          <cell r="C479" t="str">
            <v>JACOBSEN (U) LIMITED</v>
          </cell>
          <cell r="D479" t="str">
            <v>GNT1</v>
          </cell>
          <cell r="J479">
            <v>38096.670000000056</v>
          </cell>
          <cell r="N479">
            <v>36999.399999999703</v>
          </cell>
          <cell r="AM479" t="str">
            <v>Thermal</v>
          </cell>
        </row>
        <row r="480">
          <cell r="A480">
            <v>2012</v>
          </cell>
          <cell r="B480" t="str">
            <v>Q2</v>
          </cell>
          <cell r="C480" t="str">
            <v>KAKIRA SUGAR WORKS</v>
          </cell>
          <cell r="D480" t="str">
            <v>GNC1</v>
          </cell>
          <cell r="J480">
            <v>11800.038</v>
          </cell>
          <cell r="N480">
            <v>1701.1608999999999</v>
          </cell>
          <cell r="AM480" t="str">
            <v>Bagasse</v>
          </cell>
        </row>
        <row r="481">
          <cell r="A481">
            <v>2012</v>
          </cell>
          <cell r="B481" t="str">
            <v>Q1</v>
          </cell>
          <cell r="C481" t="str">
            <v>BUJAGALI ELECTRICITY LIMITED</v>
          </cell>
          <cell r="D481" t="str">
            <v>GNL2</v>
          </cell>
          <cell r="J481">
            <v>40514.594666666664</v>
          </cell>
          <cell r="N481">
            <v>60771.891999999993</v>
          </cell>
          <cell r="AM481" t="str">
            <v>Large Hydro</v>
          </cell>
        </row>
        <row r="482">
          <cell r="A482">
            <v>2012</v>
          </cell>
          <cell r="B482" t="str">
            <v>Q1</v>
          </cell>
          <cell r="C482" t="str">
            <v>ESKOM (U) LIMITED</v>
          </cell>
          <cell r="D482" t="str">
            <v>GNL1</v>
          </cell>
          <cell r="J482">
            <v>378970</v>
          </cell>
          <cell r="N482">
            <v>372265.27399999998</v>
          </cell>
          <cell r="AM482" t="str">
            <v>Large Hydro</v>
          </cell>
        </row>
        <row r="483">
          <cell r="A483">
            <v>2012</v>
          </cell>
          <cell r="B483" t="str">
            <v>Q1</v>
          </cell>
          <cell r="C483" t="str">
            <v>AEMS-MPANGA</v>
          </cell>
          <cell r="D483" t="str">
            <v>GNE5</v>
          </cell>
          <cell r="J483">
            <v>4830.74</v>
          </cell>
          <cell r="N483">
            <v>4830.74</v>
          </cell>
          <cell r="AM483" t="str">
            <v>Small Hydro</v>
          </cell>
        </row>
        <row r="484">
          <cell r="A484">
            <v>2012</v>
          </cell>
          <cell r="B484" t="str">
            <v>Q1</v>
          </cell>
          <cell r="C484" t="str">
            <v>KASESE COBALT COMPANY LIMITED</v>
          </cell>
          <cell r="D484" t="str">
            <v>GNE1</v>
          </cell>
          <cell r="J484">
            <v>15611</v>
          </cell>
          <cell r="N484">
            <v>2268.578</v>
          </cell>
          <cell r="AM484" t="str">
            <v>Small Hydro</v>
          </cell>
        </row>
        <row r="485">
          <cell r="A485">
            <v>2012</v>
          </cell>
          <cell r="B485" t="str">
            <v>Q1</v>
          </cell>
          <cell r="C485" t="str">
            <v>ECOPOWER-ISHASHA</v>
          </cell>
          <cell r="D485" t="str">
            <v>GNE6</v>
          </cell>
          <cell r="J485">
            <v>6035.89</v>
          </cell>
          <cell r="N485">
            <v>6035.89</v>
          </cell>
          <cell r="AM485" t="str">
            <v>Small Hydro</v>
          </cell>
        </row>
        <row r="486">
          <cell r="A486">
            <v>2012</v>
          </cell>
          <cell r="B486" t="str">
            <v>Q1</v>
          </cell>
          <cell r="C486" t="str">
            <v>MAJI-POWER BUGOYE-LIMITED</v>
          </cell>
          <cell r="D486" t="str">
            <v>GNE3</v>
          </cell>
          <cell r="J486">
            <v>10682.39</v>
          </cell>
          <cell r="N486">
            <v>10682.39</v>
          </cell>
          <cell r="AM486" t="str">
            <v>Small Hydro</v>
          </cell>
        </row>
        <row r="487">
          <cell r="A487">
            <v>2012</v>
          </cell>
          <cell r="B487" t="str">
            <v>Q1</v>
          </cell>
          <cell r="C487" t="str">
            <v>TIBET HIMA (U) LIMITED</v>
          </cell>
          <cell r="D487">
            <v>21</v>
          </cell>
          <cell r="J487">
            <v>6224.9600000000009</v>
          </cell>
          <cell r="N487">
            <v>4882.9169999999995</v>
          </cell>
          <cell r="AM487" t="str">
            <v>Small Hydro</v>
          </cell>
        </row>
        <row r="488">
          <cell r="A488">
            <v>2012</v>
          </cell>
          <cell r="B488" t="str">
            <v>Q1</v>
          </cell>
          <cell r="C488" t="str">
            <v>ELECTROMAXX (U) LIMITED</v>
          </cell>
          <cell r="D488" t="str">
            <v>GNT2</v>
          </cell>
          <cell r="J488">
            <v>22345.9</v>
          </cell>
          <cell r="N488">
            <v>21303</v>
          </cell>
          <cell r="AM488" t="str">
            <v>Thermal</v>
          </cell>
        </row>
        <row r="489">
          <cell r="A489">
            <v>2012</v>
          </cell>
          <cell r="B489" t="str">
            <v>Q1</v>
          </cell>
          <cell r="C489" t="str">
            <v>JACOBSEN (U) LIMITED</v>
          </cell>
          <cell r="D489" t="str">
            <v>GNT1</v>
          </cell>
          <cell r="J489">
            <v>83015.930000000022</v>
          </cell>
          <cell r="N489">
            <v>80456.100000000006</v>
          </cell>
          <cell r="AM489" t="str">
            <v>Thermal</v>
          </cell>
        </row>
        <row r="490">
          <cell r="A490">
            <v>2012</v>
          </cell>
          <cell r="B490" t="str">
            <v>Q1</v>
          </cell>
          <cell r="C490" t="str">
            <v>KAKIRA SUGAR WORKS</v>
          </cell>
          <cell r="D490" t="str">
            <v>GNC1</v>
          </cell>
          <cell r="J490">
            <v>26057.495200000005</v>
          </cell>
          <cell r="N490">
            <v>2990.20478</v>
          </cell>
          <cell r="AM490" t="str">
            <v>Bagasse</v>
          </cell>
        </row>
        <row r="491">
          <cell r="A491">
            <v>2011</v>
          </cell>
          <cell r="B491" t="str">
            <v>Q4</v>
          </cell>
          <cell r="C491" t="str">
            <v>ESKOM (U) LIMITED</v>
          </cell>
          <cell r="D491" t="str">
            <v>GNL1</v>
          </cell>
          <cell r="J491">
            <v>384140</v>
          </cell>
          <cell r="N491">
            <v>375057.266</v>
          </cell>
          <cell r="AM491" t="str">
            <v>Large Hydro</v>
          </cell>
        </row>
        <row r="492">
          <cell r="A492">
            <v>2011</v>
          </cell>
          <cell r="B492" t="str">
            <v>Q4</v>
          </cell>
          <cell r="C492" t="str">
            <v>AEMS-MPANGA</v>
          </cell>
          <cell r="D492" t="str">
            <v>GNE5</v>
          </cell>
          <cell r="J492">
            <v>35367.14</v>
          </cell>
          <cell r="N492">
            <v>35367.14</v>
          </cell>
          <cell r="AM492" t="str">
            <v>Small Hydro</v>
          </cell>
        </row>
        <row r="493">
          <cell r="A493">
            <v>2011</v>
          </cell>
          <cell r="B493" t="str">
            <v>Q4</v>
          </cell>
          <cell r="C493" t="str">
            <v>KASESE COBALT COMPANY LIMITED</v>
          </cell>
          <cell r="D493" t="str">
            <v>GNE1</v>
          </cell>
          <cell r="J493">
            <v>16151</v>
          </cell>
          <cell r="N493">
            <v>726.23299999999995</v>
          </cell>
          <cell r="AM493" t="str">
            <v>Small Hydro</v>
          </cell>
        </row>
        <row r="494">
          <cell r="A494">
            <v>2011</v>
          </cell>
          <cell r="B494" t="str">
            <v>Q4</v>
          </cell>
          <cell r="C494" t="str">
            <v>ECOPOWER-ISHASHA</v>
          </cell>
          <cell r="D494" t="str">
            <v>GNE6</v>
          </cell>
          <cell r="J494">
            <v>9012.64</v>
          </cell>
          <cell r="N494">
            <v>9012.64</v>
          </cell>
          <cell r="AM494" t="str">
            <v>Small Hydro</v>
          </cell>
        </row>
        <row r="495">
          <cell r="A495">
            <v>2011</v>
          </cell>
          <cell r="B495" t="str">
            <v>Q4</v>
          </cell>
          <cell r="C495" t="str">
            <v>MAJI-POWER BUGOYE-LIMITED</v>
          </cell>
          <cell r="D495" t="str">
            <v>GNE3</v>
          </cell>
          <cell r="J495">
            <v>25626.870000000003</v>
          </cell>
          <cell r="N495">
            <v>25626.870000000003</v>
          </cell>
          <cell r="AM495" t="str">
            <v>Small Hydro</v>
          </cell>
        </row>
        <row r="496">
          <cell r="A496">
            <v>2011</v>
          </cell>
          <cell r="B496" t="str">
            <v>Q4</v>
          </cell>
          <cell r="C496" t="str">
            <v>TIBET HIMA (U) LIMITED</v>
          </cell>
          <cell r="D496">
            <v>21</v>
          </cell>
          <cell r="J496">
            <v>6388.84</v>
          </cell>
          <cell r="N496">
            <v>3397.2060000000001</v>
          </cell>
          <cell r="AM496" t="str">
            <v>Small Hydro</v>
          </cell>
        </row>
        <row r="497">
          <cell r="A497">
            <v>2011</v>
          </cell>
          <cell r="B497" t="str">
            <v>Q4</v>
          </cell>
          <cell r="C497" t="str">
            <v>ELECTROMAXX (U) LIMITED</v>
          </cell>
          <cell r="D497" t="str">
            <v>GNT2</v>
          </cell>
          <cell r="J497">
            <v>15972.2</v>
          </cell>
          <cell r="N497">
            <v>15238</v>
          </cell>
          <cell r="AM497" t="str">
            <v>Thermal</v>
          </cell>
        </row>
        <row r="498">
          <cell r="A498">
            <v>2011</v>
          </cell>
          <cell r="B498" t="str">
            <v>Q4</v>
          </cell>
          <cell r="C498" t="str">
            <v>JACOBSEN (U) LIMITED</v>
          </cell>
          <cell r="D498" t="str">
            <v>GNT1</v>
          </cell>
          <cell r="J498">
            <v>87311.819999999992</v>
          </cell>
          <cell r="N498">
            <v>85418.3</v>
          </cell>
          <cell r="AM498" t="str">
            <v>Thermal</v>
          </cell>
        </row>
        <row r="499">
          <cell r="A499">
            <v>2011</v>
          </cell>
          <cell r="B499" t="str">
            <v>Q4</v>
          </cell>
          <cell r="C499" t="str">
            <v>KAKIRA SUGAR WORKS</v>
          </cell>
          <cell r="D499" t="str">
            <v>GNC1</v>
          </cell>
          <cell r="J499">
            <v>15282.25</v>
          </cell>
          <cell r="N499">
            <v>2868.1689999999999</v>
          </cell>
          <cell r="AM499" t="str">
            <v>Bagasse</v>
          </cell>
        </row>
        <row r="500">
          <cell r="A500">
            <v>2011</v>
          </cell>
          <cell r="B500" t="str">
            <v>Q3</v>
          </cell>
          <cell r="C500" t="str">
            <v>ESKOM (U) LIMITED</v>
          </cell>
          <cell r="D500" t="str">
            <v>GNL1</v>
          </cell>
          <cell r="J500">
            <v>361260</v>
          </cell>
          <cell r="N500">
            <v>357206.14</v>
          </cell>
          <cell r="AM500" t="str">
            <v>Large Hydro</v>
          </cell>
        </row>
        <row r="501">
          <cell r="A501">
            <v>2011</v>
          </cell>
          <cell r="B501" t="str">
            <v>Q3</v>
          </cell>
          <cell r="C501" t="str">
            <v>AEMS-MPANGA</v>
          </cell>
          <cell r="D501" t="str">
            <v>GNE5</v>
          </cell>
          <cell r="J501">
            <v>21954.65</v>
          </cell>
          <cell r="N501">
            <v>21954.65</v>
          </cell>
          <cell r="AM501" t="str">
            <v>Small Hydro</v>
          </cell>
        </row>
        <row r="502">
          <cell r="A502">
            <v>2011</v>
          </cell>
          <cell r="B502" t="str">
            <v>Q3</v>
          </cell>
          <cell r="C502" t="str">
            <v>KASESE COBALT COMPANY LIMITED</v>
          </cell>
          <cell r="D502" t="str">
            <v>GNE1</v>
          </cell>
          <cell r="J502">
            <v>10565</v>
          </cell>
          <cell r="N502">
            <v>515.62599999999998</v>
          </cell>
          <cell r="AM502" t="str">
            <v>Small Hydro</v>
          </cell>
        </row>
        <row r="503">
          <cell r="A503">
            <v>2011</v>
          </cell>
          <cell r="B503" t="str">
            <v>Q3</v>
          </cell>
          <cell r="C503" t="str">
            <v>ECOPOWER-ISHASHA</v>
          </cell>
          <cell r="D503" t="str">
            <v>GNE6</v>
          </cell>
          <cell r="J503">
            <v>6916.8899999999994</v>
          </cell>
          <cell r="N503">
            <v>6916.8899999999994</v>
          </cell>
          <cell r="AM503" t="str">
            <v>Small Hydro</v>
          </cell>
        </row>
        <row r="504">
          <cell r="A504">
            <v>2011</v>
          </cell>
          <cell r="B504" t="str">
            <v>Q3</v>
          </cell>
          <cell r="C504" t="str">
            <v>MAJI-POWER BUGOYE-LIMITED</v>
          </cell>
          <cell r="D504" t="str">
            <v>GNE3</v>
          </cell>
          <cell r="J504">
            <v>20388.135000000002</v>
          </cell>
          <cell r="N504">
            <v>20387.739999999998</v>
          </cell>
          <cell r="AM504" t="str">
            <v>Small Hydro</v>
          </cell>
        </row>
        <row r="505">
          <cell r="A505">
            <v>2011</v>
          </cell>
          <cell r="B505" t="str">
            <v>Q3</v>
          </cell>
          <cell r="C505" t="str">
            <v>TIBET HIMA (U) LIMITED</v>
          </cell>
          <cell r="D505">
            <v>21</v>
          </cell>
          <cell r="J505">
            <v>7456.7100000000009</v>
          </cell>
          <cell r="N505">
            <v>4197.9140000000007</v>
          </cell>
          <cell r="AM505" t="str">
            <v>Small Hydro</v>
          </cell>
        </row>
        <row r="506">
          <cell r="A506">
            <v>2011</v>
          </cell>
          <cell r="B506" t="str">
            <v>Q3</v>
          </cell>
          <cell r="C506" t="str">
            <v>ELECTROMAXX (U) LIMITED</v>
          </cell>
          <cell r="D506" t="str">
            <v>GNT2</v>
          </cell>
          <cell r="J506">
            <v>4786.4000000000005</v>
          </cell>
          <cell r="N506">
            <v>4533</v>
          </cell>
          <cell r="AM506" t="str">
            <v>Thermal</v>
          </cell>
        </row>
        <row r="507">
          <cell r="A507">
            <v>2011</v>
          </cell>
          <cell r="B507" t="str">
            <v>Q3</v>
          </cell>
          <cell r="C507" t="str">
            <v>JACOBSEN (U) LIMITED</v>
          </cell>
          <cell r="D507" t="str">
            <v>GNT1</v>
          </cell>
          <cell r="J507">
            <v>97880.12000000001</v>
          </cell>
          <cell r="N507">
            <v>95961.7</v>
          </cell>
          <cell r="AM507" t="str">
            <v>Thermal</v>
          </cell>
        </row>
        <row r="508">
          <cell r="A508">
            <v>2011</v>
          </cell>
          <cell r="B508" t="str">
            <v>Q3</v>
          </cell>
          <cell r="C508" t="str">
            <v>KAKIRA SUGAR WORKS</v>
          </cell>
          <cell r="D508" t="str">
            <v>GNC1</v>
          </cell>
          <cell r="J508">
            <v>12466.741699999999</v>
          </cell>
          <cell r="N508">
            <v>2522.4214000000002</v>
          </cell>
          <cell r="AM508" t="str">
            <v>Bagasse</v>
          </cell>
        </row>
        <row r="509">
          <cell r="A509">
            <v>2011</v>
          </cell>
          <cell r="B509" t="str">
            <v>Q2</v>
          </cell>
          <cell r="C509" t="str">
            <v>ESKOM (U) LIMITED</v>
          </cell>
          <cell r="D509" t="str">
            <v>GNL1</v>
          </cell>
          <cell r="J509">
            <v>313690</v>
          </cell>
          <cell r="N509">
            <v>307952.58799999999</v>
          </cell>
          <cell r="AM509" t="str">
            <v>Large Hydro</v>
          </cell>
        </row>
        <row r="510">
          <cell r="A510">
            <v>2011</v>
          </cell>
          <cell r="B510" t="str">
            <v>Q2</v>
          </cell>
          <cell r="C510" t="str">
            <v>AEMS-MPANGA</v>
          </cell>
          <cell r="D510" t="str">
            <v>GNE5</v>
          </cell>
          <cell r="J510">
            <v>7757.5400000000009</v>
          </cell>
          <cell r="N510">
            <v>7757.5400000000009</v>
          </cell>
          <cell r="AM510" t="str">
            <v>Small Hydro</v>
          </cell>
        </row>
        <row r="511">
          <cell r="A511">
            <v>2011</v>
          </cell>
          <cell r="B511" t="str">
            <v>Q2</v>
          </cell>
          <cell r="C511" t="str">
            <v>KASESE COBALT COMPANY LIMITED</v>
          </cell>
          <cell r="D511" t="str">
            <v>GNE1</v>
          </cell>
          <cell r="J511">
            <v>16078</v>
          </cell>
          <cell r="N511">
            <v>2660.3650000000002</v>
          </cell>
          <cell r="AM511" t="str">
            <v>Small Hydro</v>
          </cell>
        </row>
        <row r="512">
          <cell r="A512">
            <v>2011</v>
          </cell>
          <cell r="B512" t="str">
            <v>Q2</v>
          </cell>
          <cell r="C512" t="str">
            <v>ECOPOWER-ISHASHA</v>
          </cell>
          <cell r="D512" t="str">
            <v>GNE6</v>
          </cell>
          <cell r="J512">
            <v>5748.26</v>
          </cell>
          <cell r="N512">
            <v>5748.26</v>
          </cell>
          <cell r="AM512" t="str">
            <v>Small Hydro</v>
          </cell>
        </row>
        <row r="513">
          <cell r="A513">
            <v>2011</v>
          </cell>
          <cell r="B513" t="str">
            <v>Q2</v>
          </cell>
          <cell r="C513" t="str">
            <v>MAJI-POWER BUGOYE-LIMITED</v>
          </cell>
          <cell r="D513" t="str">
            <v>GNE3</v>
          </cell>
          <cell r="J513">
            <v>22169.93</v>
          </cell>
          <cell r="N513">
            <v>22169.53</v>
          </cell>
          <cell r="AM513" t="str">
            <v>Small Hydro</v>
          </cell>
        </row>
        <row r="514">
          <cell r="A514">
            <v>2011</v>
          </cell>
          <cell r="B514" t="str">
            <v>Q2</v>
          </cell>
          <cell r="C514" t="str">
            <v>TIBET HIMA (U) LIMITED</v>
          </cell>
          <cell r="D514">
            <v>21</v>
          </cell>
          <cell r="J514">
            <v>8046.9100000000008</v>
          </cell>
          <cell r="N514">
            <v>4825.8599999999997</v>
          </cell>
          <cell r="AM514" t="str">
            <v>Small Hydro</v>
          </cell>
        </row>
        <row r="515">
          <cell r="A515">
            <v>2011</v>
          </cell>
          <cell r="B515" t="str">
            <v>Q2</v>
          </cell>
          <cell r="C515" t="str">
            <v>ELECTROMAXX (U) LIMITED</v>
          </cell>
          <cell r="D515" t="str">
            <v>GNT2</v>
          </cell>
          <cell r="J515">
            <v>23106.7</v>
          </cell>
          <cell r="N515">
            <v>22141</v>
          </cell>
          <cell r="AM515" t="str">
            <v>Thermal</v>
          </cell>
        </row>
        <row r="516">
          <cell r="A516">
            <v>2011</v>
          </cell>
          <cell r="B516" t="str">
            <v>Q2</v>
          </cell>
          <cell r="C516" t="str">
            <v>JACOBSEN (U) LIMITED</v>
          </cell>
          <cell r="D516" t="str">
            <v>GNT1</v>
          </cell>
          <cell r="J516">
            <v>107777.48000000001</v>
          </cell>
          <cell r="N516">
            <v>105630.1</v>
          </cell>
          <cell r="AM516" t="str">
            <v>Thermal</v>
          </cell>
        </row>
        <row r="517">
          <cell r="A517">
            <v>2011</v>
          </cell>
          <cell r="B517" t="str">
            <v>Q2</v>
          </cell>
          <cell r="C517" t="str">
            <v>KAKIRA SUGAR WORKS</v>
          </cell>
          <cell r="D517" t="str">
            <v>GNC1</v>
          </cell>
          <cell r="J517">
            <v>6709.1783000000005</v>
          </cell>
          <cell r="N517">
            <v>1130.0882999999999</v>
          </cell>
          <cell r="AM517" t="str">
            <v>Bagasse</v>
          </cell>
        </row>
        <row r="518">
          <cell r="A518">
            <v>2011</v>
          </cell>
          <cell r="B518" t="str">
            <v>Q1</v>
          </cell>
          <cell r="C518" t="str">
            <v>ESKOM (U) LIMITED</v>
          </cell>
          <cell r="D518" t="str">
            <v>GNL1</v>
          </cell>
          <cell r="J518">
            <v>302660</v>
          </cell>
          <cell r="N518">
            <v>295719.44199999998</v>
          </cell>
          <cell r="AM518" t="str">
            <v>Large Hydro</v>
          </cell>
        </row>
        <row r="519">
          <cell r="A519">
            <v>2011</v>
          </cell>
          <cell r="B519" t="str">
            <v>Q1</v>
          </cell>
          <cell r="C519" t="str">
            <v>AEMS-MPANGA</v>
          </cell>
          <cell r="D519" t="str">
            <v>GNE5</v>
          </cell>
          <cell r="J519">
            <v>2246.7000000000003</v>
          </cell>
          <cell r="N519">
            <v>2246.7000000000003</v>
          </cell>
          <cell r="AM519" t="str">
            <v>Small Hydro</v>
          </cell>
        </row>
        <row r="520">
          <cell r="A520">
            <v>2011</v>
          </cell>
          <cell r="B520" t="str">
            <v>Q1</v>
          </cell>
          <cell r="C520" t="str">
            <v>KASESE COBALT COMPANY LIMITED</v>
          </cell>
          <cell r="D520" t="str">
            <v>GNE1</v>
          </cell>
          <cell r="J520">
            <v>13369</v>
          </cell>
          <cell r="N520">
            <v>1029.134</v>
          </cell>
          <cell r="AM520" t="str">
            <v>Small Hydro</v>
          </cell>
        </row>
        <row r="521">
          <cell r="A521">
            <v>2011</v>
          </cell>
          <cell r="B521" t="str">
            <v>Q1</v>
          </cell>
          <cell r="C521" t="str">
            <v>ECOPOWER-ISHASHA</v>
          </cell>
          <cell r="D521" t="str">
            <v>GNE6</v>
          </cell>
          <cell r="J521">
            <v>892.35</v>
          </cell>
          <cell r="N521">
            <v>892.35</v>
          </cell>
          <cell r="AM521" t="str">
            <v>Small Hydro</v>
          </cell>
        </row>
        <row r="522">
          <cell r="A522">
            <v>2011</v>
          </cell>
          <cell r="B522" t="str">
            <v>Q1</v>
          </cell>
          <cell r="C522" t="str">
            <v>MAJI-POWER BUGOYE-LIMITED</v>
          </cell>
          <cell r="D522" t="str">
            <v>GNE3</v>
          </cell>
          <cell r="J522">
            <v>12709.61</v>
          </cell>
          <cell r="N522">
            <v>12709.21</v>
          </cell>
          <cell r="AM522" t="str">
            <v>Small Hydro</v>
          </cell>
        </row>
        <row r="523">
          <cell r="A523">
            <v>2011</v>
          </cell>
          <cell r="B523" t="str">
            <v>Q1</v>
          </cell>
          <cell r="C523" t="str">
            <v>TIBET HIMA (U) LIMITED</v>
          </cell>
          <cell r="D523">
            <v>21</v>
          </cell>
          <cell r="J523">
            <v>6721.93</v>
          </cell>
          <cell r="N523">
            <v>3877.4009999999998</v>
          </cell>
          <cell r="AM523" t="str">
            <v>Small Hydro</v>
          </cell>
        </row>
        <row r="524">
          <cell r="A524">
            <v>2011</v>
          </cell>
          <cell r="B524" t="str">
            <v>Q1</v>
          </cell>
          <cell r="C524" t="str">
            <v>ELECTROMAXX (U) LIMITED</v>
          </cell>
          <cell r="D524" t="str">
            <v>GNT2</v>
          </cell>
          <cell r="J524">
            <v>29216.6</v>
          </cell>
          <cell r="N524">
            <v>28027</v>
          </cell>
          <cell r="AM524" t="str">
            <v>Thermal</v>
          </cell>
        </row>
        <row r="525">
          <cell r="A525">
            <v>2011</v>
          </cell>
          <cell r="B525" t="str">
            <v>Q1</v>
          </cell>
          <cell r="C525" t="str">
            <v>JACOBSEN (U) LIMITED</v>
          </cell>
          <cell r="D525" t="str">
            <v>GNT1</v>
          </cell>
          <cell r="J525">
            <v>106264.52</v>
          </cell>
          <cell r="N525">
            <v>104199.29999999999</v>
          </cell>
          <cell r="AM525" t="str">
            <v>Thermal</v>
          </cell>
        </row>
        <row r="526">
          <cell r="A526">
            <v>2011</v>
          </cell>
          <cell r="B526" t="str">
            <v>Q1</v>
          </cell>
          <cell r="C526" t="str">
            <v>KAKIRA SUGAR WORKS</v>
          </cell>
          <cell r="D526" t="str">
            <v>GNC1</v>
          </cell>
          <cell r="J526">
            <v>23600.4064</v>
          </cell>
          <cell r="N526">
            <v>3062.7074899999998</v>
          </cell>
          <cell r="AM526" t="str">
            <v>Bagasse</v>
          </cell>
        </row>
        <row r="527">
          <cell r="A527">
            <v>2010</v>
          </cell>
          <cell r="B527" t="str">
            <v>Q4</v>
          </cell>
          <cell r="C527" t="str">
            <v>ESKOM (U) LIMITED</v>
          </cell>
          <cell r="D527" t="str">
            <v>GNL1</v>
          </cell>
          <cell r="J527">
            <v>306950</v>
          </cell>
          <cell r="N527">
            <v>301866.984</v>
          </cell>
          <cell r="AM527" t="str">
            <v>Large Hydro</v>
          </cell>
        </row>
        <row r="528">
          <cell r="A528">
            <v>2010</v>
          </cell>
          <cell r="B528" t="str">
            <v>Q4</v>
          </cell>
          <cell r="C528" t="str">
            <v>KASESE COBALT COMPANY LIMITED</v>
          </cell>
          <cell r="D528" t="str">
            <v>GNE1</v>
          </cell>
          <cell r="J528">
            <v>13646</v>
          </cell>
          <cell r="N528">
            <v>410.791</v>
          </cell>
          <cell r="AM528" t="str">
            <v>Small Hydro</v>
          </cell>
        </row>
        <row r="529">
          <cell r="A529">
            <v>2010</v>
          </cell>
          <cell r="B529" t="str">
            <v>Q4</v>
          </cell>
          <cell r="C529" t="str">
            <v>MAJI-POWER BUGOYE-LIMITED</v>
          </cell>
          <cell r="D529" t="str">
            <v>GNE3</v>
          </cell>
          <cell r="J529">
            <v>23191.01</v>
          </cell>
          <cell r="N529">
            <v>23191.01</v>
          </cell>
          <cell r="AM529" t="str">
            <v>Small Hydro</v>
          </cell>
        </row>
        <row r="530">
          <cell r="A530">
            <v>2010</v>
          </cell>
          <cell r="B530" t="str">
            <v>Q4</v>
          </cell>
          <cell r="C530" t="str">
            <v>TIBET HIMA (U) LIMITED</v>
          </cell>
          <cell r="D530">
            <v>21</v>
          </cell>
          <cell r="J530">
            <v>7303.08</v>
          </cell>
          <cell r="N530">
            <v>4312.4780000000001</v>
          </cell>
          <cell r="AM530" t="str">
            <v>Small Hydro</v>
          </cell>
        </row>
        <row r="531">
          <cell r="A531">
            <v>2010</v>
          </cell>
          <cell r="B531" t="str">
            <v>Q4</v>
          </cell>
          <cell r="C531" t="str">
            <v>ELECTROMAXX (U) LIMITED</v>
          </cell>
          <cell r="D531" t="str">
            <v>GNT2</v>
          </cell>
          <cell r="J531">
            <v>30326</v>
          </cell>
          <cell r="N531">
            <v>30324</v>
          </cell>
          <cell r="AM531" t="str">
            <v>Thermal</v>
          </cell>
        </row>
        <row r="532">
          <cell r="A532">
            <v>2010</v>
          </cell>
          <cell r="B532" t="str">
            <v>Q4</v>
          </cell>
          <cell r="C532" t="str">
            <v>JACOBSEN (U) LIMITED</v>
          </cell>
          <cell r="D532" t="str">
            <v>GNT1</v>
          </cell>
          <cell r="J532">
            <v>100441.32</v>
          </cell>
          <cell r="N532">
            <v>98642.4</v>
          </cell>
          <cell r="AM532" t="str">
            <v>Thermal</v>
          </cell>
        </row>
        <row r="533">
          <cell r="A533">
            <v>2010</v>
          </cell>
          <cell r="B533" t="str">
            <v>Q4</v>
          </cell>
          <cell r="C533" t="str">
            <v>KAKIRA SUGAR WORKS</v>
          </cell>
          <cell r="D533" t="str">
            <v>GNC1</v>
          </cell>
          <cell r="J533">
            <v>24679.464500000002</v>
          </cell>
          <cell r="N533">
            <v>3080.5941700000003</v>
          </cell>
          <cell r="AM533" t="str">
            <v>Bagasse</v>
          </cell>
        </row>
        <row r="534">
          <cell r="A534">
            <v>2010</v>
          </cell>
          <cell r="B534" t="str">
            <v>Q3</v>
          </cell>
          <cell r="C534" t="str">
            <v>ESKOM (U) LIMITED</v>
          </cell>
          <cell r="D534" t="str">
            <v>GNL1</v>
          </cell>
          <cell r="J534">
            <v>326780.00000000006</v>
          </cell>
          <cell r="N534">
            <v>330195.60399999999</v>
          </cell>
          <cell r="AM534" t="str">
            <v>Large Hydro</v>
          </cell>
        </row>
        <row r="535">
          <cell r="A535">
            <v>2010</v>
          </cell>
          <cell r="B535" t="str">
            <v>Q3</v>
          </cell>
          <cell r="C535" t="str">
            <v>KASESE COBALT COMPANY LIMITED</v>
          </cell>
          <cell r="D535" t="str">
            <v>GNE1</v>
          </cell>
          <cell r="J535">
            <v>12518</v>
          </cell>
          <cell r="N535">
            <v>264.53399999999999</v>
          </cell>
          <cell r="AM535" t="str">
            <v>Small Hydro</v>
          </cell>
        </row>
        <row r="536">
          <cell r="A536">
            <v>2010</v>
          </cell>
          <cell r="B536" t="str">
            <v>Q3</v>
          </cell>
          <cell r="C536" t="str">
            <v>MAJI-POWER BUGOYE-LIMITED</v>
          </cell>
          <cell r="D536" t="str">
            <v>GNE3</v>
          </cell>
          <cell r="J536">
            <v>14043.655000000001</v>
          </cell>
          <cell r="N536">
            <v>14043.64</v>
          </cell>
          <cell r="AM536" t="str">
            <v>Small Hydro</v>
          </cell>
        </row>
        <row r="537">
          <cell r="A537">
            <v>2010</v>
          </cell>
          <cell r="B537" t="str">
            <v>Q3</v>
          </cell>
          <cell r="C537" t="str">
            <v>TIBET HIMA (U) LIMITED</v>
          </cell>
          <cell r="D537">
            <v>21</v>
          </cell>
          <cell r="J537">
            <v>5962.91</v>
          </cell>
          <cell r="N537">
            <v>3259.221</v>
          </cell>
          <cell r="AM537" t="str">
            <v>Small Hydro</v>
          </cell>
        </row>
        <row r="538">
          <cell r="A538">
            <v>2010</v>
          </cell>
          <cell r="B538" t="str">
            <v>Q3</v>
          </cell>
          <cell r="C538" t="str">
            <v>ELECTROMAXX (U) LIMITED</v>
          </cell>
          <cell r="D538" t="str">
            <v>GNT2</v>
          </cell>
          <cell r="J538">
            <v>22187</v>
          </cell>
          <cell r="N538">
            <v>22176.870000000003</v>
          </cell>
          <cell r="AM538" t="str">
            <v>Thermal</v>
          </cell>
        </row>
        <row r="539">
          <cell r="A539">
            <v>2010</v>
          </cell>
          <cell r="B539" t="str">
            <v>Q3</v>
          </cell>
          <cell r="C539" t="str">
            <v>JACOBSEN (U) LIMITED</v>
          </cell>
          <cell r="D539" t="str">
            <v>GNT1</v>
          </cell>
          <cell r="J539">
            <v>88789.090000000011</v>
          </cell>
          <cell r="N539">
            <v>86915.1</v>
          </cell>
          <cell r="AM539" t="str">
            <v>Thermal</v>
          </cell>
        </row>
        <row r="540">
          <cell r="A540">
            <v>2010</v>
          </cell>
          <cell r="B540" t="str">
            <v>Q3</v>
          </cell>
          <cell r="C540" t="str">
            <v>KAKIRA SUGAR WORKS</v>
          </cell>
          <cell r="D540" t="str">
            <v>GNC1</v>
          </cell>
          <cell r="J540">
            <v>23512.175500000001</v>
          </cell>
          <cell r="N540">
            <v>2967.6636500000004</v>
          </cell>
          <cell r="AM540" t="str">
            <v>Bagasse</v>
          </cell>
        </row>
        <row r="541">
          <cell r="A541">
            <v>2010</v>
          </cell>
          <cell r="B541" t="str">
            <v>Q2</v>
          </cell>
          <cell r="C541" t="str">
            <v>ESKOM (U) LIMITED</v>
          </cell>
          <cell r="D541" t="str">
            <v>GNL1</v>
          </cell>
          <cell r="J541">
            <v>326780.00000000006</v>
          </cell>
          <cell r="N541">
            <v>322400.098</v>
          </cell>
          <cell r="AM541" t="str">
            <v>Large Hydro</v>
          </cell>
        </row>
        <row r="542">
          <cell r="A542">
            <v>2010</v>
          </cell>
          <cell r="B542" t="str">
            <v>Q2</v>
          </cell>
          <cell r="C542" t="str">
            <v>KASESE COBALT COMPANY LIMITED</v>
          </cell>
          <cell r="D542" t="str">
            <v>GNE1</v>
          </cell>
          <cell r="J542">
            <v>12093</v>
          </cell>
          <cell r="N542">
            <v>1113.625</v>
          </cell>
          <cell r="AM542" t="str">
            <v>Small Hydro</v>
          </cell>
        </row>
        <row r="543">
          <cell r="A543">
            <v>2010</v>
          </cell>
          <cell r="B543" t="str">
            <v>Q2</v>
          </cell>
          <cell r="C543" t="str">
            <v>MAJI-POWER BUGOYE-LIMITED</v>
          </cell>
          <cell r="D543" t="str">
            <v>GNE3</v>
          </cell>
          <cell r="J543">
            <v>13560.643099999998</v>
          </cell>
          <cell r="N543">
            <v>13560.59</v>
          </cell>
          <cell r="AM543" t="str">
            <v>Small Hydro</v>
          </cell>
        </row>
        <row r="544">
          <cell r="A544">
            <v>2010</v>
          </cell>
          <cell r="B544" t="str">
            <v>Q2</v>
          </cell>
          <cell r="C544" t="str">
            <v>TIBET HIMA (U) LIMITED</v>
          </cell>
          <cell r="D544">
            <v>21</v>
          </cell>
          <cell r="J544">
            <v>8041.4</v>
          </cell>
          <cell r="N544">
            <v>4723.4799999999996</v>
          </cell>
          <cell r="AM544" t="str">
            <v>Small Hydro</v>
          </cell>
        </row>
        <row r="545">
          <cell r="A545">
            <v>2010</v>
          </cell>
          <cell r="B545" t="str">
            <v>Q2</v>
          </cell>
          <cell r="C545" t="str">
            <v>ELECTROMAXX (U) LIMITED</v>
          </cell>
          <cell r="D545" t="str">
            <v>GNT2</v>
          </cell>
          <cell r="J545">
            <v>19157</v>
          </cell>
          <cell r="N545">
            <v>19145.43</v>
          </cell>
          <cell r="AM545" t="str">
            <v>Thermal</v>
          </cell>
        </row>
        <row r="546">
          <cell r="A546">
            <v>2010</v>
          </cell>
          <cell r="B546" t="str">
            <v>Q2</v>
          </cell>
          <cell r="C546" t="str">
            <v>JACOBSEN (U) LIMITED</v>
          </cell>
          <cell r="D546" t="str">
            <v>GNT1</v>
          </cell>
          <cell r="J546">
            <v>95826.920000000013</v>
          </cell>
          <cell r="N546">
            <v>93845</v>
          </cell>
          <cell r="AM546" t="str">
            <v>Thermal</v>
          </cell>
        </row>
        <row r="547">
          <cell r="A547">
            <v>2010</v>
          </cell>
          <cell r="B547" t="str">
            <v>Q2</v>
          </cell>
          <cell r="C547" t="str">
            <v>KAKIRA SUGAR WORKS</v>
          </cell>
          <cell r="D547" t="str">
            <v>GNC1</v>
          </cell>
          <cell r="J547">
            <v>9829.1628000000001</v>
          </cell>
          <cell r="N547">
            <v>1715.0604499999999</v>
          </cell>
          <cell r="AM547" t="str">
            <v>Bagasse</v>
          </cell>
        </row>
        <row r="548">
          <cell r="A548">
            <v>2010</v>
          </cell>
          <cell r="B548" t="str">
            <v>Q1</v>
          </cell>
          <cell r="C548" t="str">
            <v>ESKOM (U) LIMITED</v>
          </cell>
          <cell r="D548" t="str">
            <v>GNL1</v>
          </cell>
          <cell r="J548">
            <v>306040</v>
          </cell>
          <cell r="N548">
            <v>301340.01</v>
          </cell>
          <cell r="AM548" t="str">
            <v>Large Hydro</v>
          </cell>
        </row>
        <row r="549">
          <cell r="A549">
            <v>2010</v>
          </cell>
          <cell r="B549" t="str">
            <v>Q1</v>
          </cell>
          <cell r="C549" t="str">
            <v>KASESE COBALT COMPANY LIMITED</v>
          </cell>
          <cell r="D549" t="str">
            <v>GNE1</v>
          </cell>
          <cell r="J549">
            <v>11583</v>
          </cell>
          <cell r="N549">
            <v>3689.962</v>
          </cell>
          <cell r="AM549" t="str">
            <v>Small Hydro</v>
          </cell>
        </row>
        <row r="550">
          <cell r="A550">
            <v>2010</v>
          </cell>
          <cell r="B550" t="str">
            <v>Q1</v>
          </cell>
          <cell r="C550" t="str">
            <v>MAJI-POWER BUGOYE-LIMITED</v>
          </cell>
          <cell r="D550" t="str">
            <v>GNE3</v>
          </cell>
          <cell r="J550">
            <v>12989.57951839465</v>
          </cell>
          <cell r="N550">
            <v>12987.420000000002</v>
          </cell>
          <cell r="AM550" t="str">
            <v>Small Hydro</v>
          </cell>
        </row>
        <row r="551">
          <cell r="A551">
            <v>2010</v>
          </cell>
          <cell r="B551" t="str">
            <v>Q1</v>
          </cell>
          <cell r="C551" t="str">
            <v>TIBET HIMA (U) LIMITED</v>
          </cell>
          <cell r="D551">
            <v>21</v>
          </cell>
          <cell r="J551">
            <v>7789.7000000000007</v>
          </cell>
          <cell r="N551">
            <v>3725.625</v>
          </cell>
          <cell r="AM551" t="str">
            <v>Small Hydro</v>
          </cell>
        </row>
        <row r="552">
          <cell r="A552">
            <v>2010</v>
          </cell>
          <cell r="B552" t="str">
            <v>Q1</v>
          </cell>
          <cell r="C552" t="str">
            <v>ELECTROMAXX (U) LIMITED</v>
          </cell>
          <cell r="D552" t="str">
            <v>GNT2</v>
          </cell>
          <cell r="J552">
            <v>10894.08</v>
          </cell>
          <cell r="N552">
            <v>10850.78</v>
          </cell>
          <cell r="AM552" t="str">
            <v>Thermal</v>
          </cell>
        </row>
        <row r="553">
          <cell r="A553">
            <v>2010</v>
          </cell>
          <cell r="B553" t="str">
            <v>Q1</v>
          </cell>
          <cell r="C553" t="str">
            <v>JACOBSEN (U) LIMITED</v>
          </cell>
          <cell r="D553" t="str">
            <v>GNT1</v>
          </cell>
          <cell r="J553">
            <v>95130.83</v>
          </cell>
          <cell r="N553">
            <v>93177.7</v>
          </cell>
          <cell r="AM553" t="str">
            <v>Thermal</v>
          </cell>
        </row>
        <row r="554">
          <cell r="A554">
            <v>2010</v>
          </cell>
          <cell r="B554" t="str">
            <v>Q1</v>
          </cell>
          <cell r="C554" t="str">
            <v>KAKIRA SUGAR WORKS</v>
          </cell>
          <cell r="D554" t="str">
            <v>GNC1</v>
          </cell>
          <cell r="J554">
            <v>22293.732</v>
          </cell>
          <cell r="N554">
            <v>2937.9448899999998</v>
          </cell>
          <cell r="AM554" t="str">
            <v>Bagasse</v>
          </cell>
        </row>
        <row r="555">
          <cell r="A555">
            <v>2009</v>
          </cell>
          <cell r="B555" t="str">
            <v>Q4</v>
          </cell>
          <cell r="C555" t="str">
            <v>ESKOM (U) LIMITED</v>
          </cell>
          <cell r="D555" t="str">
            <v>GNL1</v>
          </cell>
          <cell r="J555">
            <v>303850</v>
          </cell>
          <cell r="N555">
            <v>299534.25400000002</v>
          </cell>
          <cell r="AM555" t="str">
            <v>Large Hydro</v>
          </cell>
        </row>
        <row r="556">
          <cell r="A556">
            <v>2009</v>
          </cell>
          <cell r="B556" t="str">
            <v>Q4</v>
          </cell>
          <cell r="C556" t="str">
            <v>KASESE COBALT COMPANY LIMITED</v>
          </cell>
          <cell r="D556" t="str">
            <v>GNE1</v>
          </cell>
          <cell r="J556">
            <v>12596</v>
          </cell>
          <cell r="N556">
            <v>12425.134</v>
          </cell>
          <cell r="AM556" t="str">
            <v>Small Hydro</v>
          </cell>
        </row>
        <row r="557">
          <cell r="A557">
            <v>2009</v>
          </cell>
          <cell r="B557" t="str">
            <v>Q4</v>
          </cell>
          <cell r="C557" t="str">
            <v>MAJI-POWER BUGOYE-LIMITED</v>
          </cell>
          <cell r="D557" t="str">
            <v>GNE3</v>
          </cell>
          <cell r="J557">
            <v>15807.45</v>
          </cell>
          <cell r="N557">
            <v>15805.380000000001</v>
          </cell>
          <cell r="AM557" t="str">
            <v>Small Hydro</v>
          </cell>
        </row>
        <row r="558">
          <cell r="A558">
            <v>2009</v>
          </cell>
          <cell r="B558" t="str">
            <v>Q4</v>
          </cell>
          <cell r="C558" t="str">
            <v>TIBET HIMA (U) LIMITED</v>
          </cell>
          <cell r="D558">
            <v>21</v>
          </cell>
          <cell r="J558">
            <v>8844</v>
          </cell>
          <cell r="N558">
            <v>5509.7620000000006</v>
          </cell>
          <cell r="AM558" t="str">
            <v>Small Hydro</v>
          </cell>
        </row>
        <row r="559">
          <cell r="A559">
            <v>2009</v>
          </cell>
          <cell r="B559" t="str">
            <v>Q4</v>
          </cell>
          <cell r="C559" t="str">
            <v>JACOBSEN (U) LIMITED</v>
          </cell>
          <cell r="D559" t="str">
            <v>GNT1</v>
          </cell>
          <cell r="J559">
            <v>100444.9</v>
          </cell>
          <cell r="N559">
            <v>98440.7</v>
          </cell>
          <cell r="AM559" t="str">
            <v>Thermal</v>
          </cell>
        </row>
        <row r="560">
          <cell r="A560">
            <v>2009</v>
          </cell>
          <cell r="B560" t="str">
            <v>Q4</v>
          </cell>
          <cell r="C560" t="str">
            <v>KAKIRA SUGAR WORKS</v>
          </cell>
          <cell r="D560" t="str">
            <v>GNC1</v>
          </cell>
          <cell r="J560">
            <v>16305.144800000002</v>
          </cell>
          <cell r="N560">
            <v>2158.3439299999995</v>
          </cell>
          <cell r="AM560" t="str">
            <v>Bagasse</v>
          </cell>
        </row>
        <row r="561">
          <cell r="A561">
            <v>2009</v>
          </cell>
          <cell r="B561" t="str">
            <v>Q3</v>
          </cell>
          <cell r="C561" t="str">
            <v>ESKOM (U) LIMITED</v>
          </cell>
          <cell r="D561" t="str">
            <v>GNL1</v>
          </cell>
          <cell r="J561">
            <v>313506</v>
          </cell>
          <cell r="N561">
            <v>307590.64600000001</v>
          </cell>
          <cell r="AM561" t="str">
            <v>Large Hydro</v>
          </cell>
        </row>
        <row r="562">
          <cell r="A562">
            <v>2009</v>
          </cell>
          <cell r="B562" t="str">
            <v>Q3</v>
          </cell>
          <cell r="C562" t="str">
            <v>KASESE COBALT COMPANY LIMITED</v>
          </cell>
          <cell r="D562" t="str">
            <v>GNE1</v>
          </cell>
          <cell r="J562">
            <v>11266</v>
          </cell>
          <cell r="N562">
            <v>10974.742999999999</v>
          </cell>
          <cell r="AM562" t="str">
            <v>Small Hydro</v>
          </cell>
        </row>
        <row r="563">
          <cell r="A563">
            <v>2009</v>
          </cell>
          <cell r="B563" t="str">
            <v>Q3</v>
          </cell>
          <cell r="C563" t="str">
            <v>TIBET HIMA (U) LIMITED</v>
          </cell>
          <cell r="D563">
            <v>21</v>
          </cell>
          <cell r="J563">
            <v>8681.7900000000009</v>
          </cell>
          <cell r="N563">
            <v>5195.5039999999999</v>
          </cell>
          <cell r="AM563" t="str">
            <v>Small Hydro</v>
          </cell>
        </row>
        <row r="564">
          <cell r="A564">
            <v>2009</v>
          </cell>
          <cell r="B564" t="str">
            <v>Q3</v>
          </cell>
          <cell r="C564" t="str">
            <v>JACOBSEN (U) LIMITED</v>
          </cell>
          <cell r="D564" t="str">
            <v>GNT1</v>
          </cell>
          <cell r="J564">
            <v>103592.69</v>
          </cell>
          <cell r="N564">
            <v>101507</v>
          </cell>
          <cell r="AM564" t="str">
            <v>Thermal</v>
          </cell>
        </row>
        <row r="565">
          <cell r="A565">
            <v>2009</v>
          </cell>
          <cell r="B565" t="str">
            <v>Q3</v>
          </cell>
          <cell r="C565" t="str">
            <v>KAKIRA SUGAR WORKS</v>
          </cell>
          <cell r="D565" t="str">
            <v>GNC1</v>
          </cell>
          <cell r="J565">
            <v>25022.600400000003</v>
          </cell>
          <cell r="N565">
            <v>3147.1174799999999</v>
          </cell>
          <cell r="AM565" t="str">
            <v>Bagasse</v>
          </cell>
        </row>
        <row r="566">
          <cell r="A566">
            <v>2009</v>
          </cell>
          <cell r="B566" t="str">
            <v>Q2</v>
          </cell>
          <cell r="C566" t="str">
            <v>ESKOM (U) LIMITED</v>
          </cell>
          <cell r="D566" t="str">
            <v>GNL1</v>
          </cell>
          <cell r="J566">
            <v>308959</v>
          </cell>
          <cell r="N566">
            <v>307740.598</v>
          </cell>
          <cell r="AM566" t="str">
            <v>Large Hydro</v>
          </cell>
        </row>
        <row r="567">
          <cell r="A567">
            <v>2009</v>
          </cell>
          <cell r="B567" t="str">
            <v>Q2</v>
          </cell>
          <cell r="C567" t="str">
            <v>KASESE COBALT COMPANY LIMITED</v>
          </cell>
          <cell r="D567" t="str">
            <v>GNE1</v>
          </cell>
          <cell r="J567">
            <v>18193.260000000002</v>
          </cell>
          <cell r="N567">
            <v>18092.701999999997</v>
          </cell>
          <cell r="AM567" t="str">
            <v>Small Hydro</v>
          </cell>
        </row>
        <row r="568">
          <cell r="A568">
            <v>2009</v>
          </cell>
          <cell r="B568" t="str">
            <v>Q2</v>
          </cell>
          <cell r="C568" t="str">
            <v>TIBET HIMA (U) LIMITED</v>
          </cell>
          <cell r="D568">
            <v>21</v>
          </cell>
          <cell r="J568">
            <v>6510.88</v>
          </cell>
          <cell r="N568">
            <v>4415.8209999999999</v>
          </cell>
          <cell r="AM568" t="str">
            <v>Small Hydro</v>
          </cell>
        </row>
        <row r="569">
          <cell r="A569">
            <v>2009</v>
          </cell>
          <cell r="B569" t="str">
            <v>Q2</v>
          </cell>
          <cell r="C569" t="str">
            <v>JACOBSEN (U) LIMITED</v>
          </cell>
          <cell r="D569" t="str">
            <v>GNT1</v>
          </cell>
          <cell r="J569">
            <v>91540.800000000003</v>
          </cell>
          <cell r="N569">
            <v>91540.800000000003</v>
          </cell>
          <cell r="AM569" t="str">
            <v>Thermal</v>
          </cell>
        </row>
        <row r="570">
          <cell r="A570">
            <v>2009</v>
          </cell>
          <cell r="B570" t="str">
            <v>Q2</v>
          </cell>
          <cell r="C570" t="str">
            <v>KAKIRA SUGAR WORKS</v>
          </cell>
          <cell r="D570" t="str">
            <v>GNC1</v>
          </cell>
          <cell r="J570">
            <v>14618.611800000001</v>
          </cell>
          <cell r="N570">
            <v>1858.2427999999995</v>
          </cell>
          <cell r="AM570" t="str">
            <v>Bagasse</v>
          </cell>
        </row>
        <row r="571">
          <cell r="A571">
            <v>2009</v>
          </cell>
          <cell r="B571" t="str">
            <v>Q1</v>
          </cell>
          <cell r="C571" t="str">
            <v>ESKOM (U) LIMITED</v>
          </cell>
          <cell r="D571" t="str">
            <v>GNL1</v>
          </cell>
          <cell r="J571">
            <v>325669.99999999994</v>
          </cell>
          <cell r="N571">
            <v>320109.103</v>
          </cell>
          <cell r="AM571" t="str">
            <v>Large Hydro</v>
          </cell>
        </row>
        <row r="572">
          <cell r="A572">
            <v>2009</v>
          </cell>
          <cell r="B572" t="str">
            <v>Q1</v>
          </cell>
          <cell r="C572" t="str">
            <v>KASESE COBALT COMPANY LIMITED</v>
          </cell>
          <cell r="D572" t="str">
            <v>GNE1</v>
          </cell>
          <cell r="J572">
            <v>17736</v>
          </cell>
          <cell r="N572">
            <v>16482.968000000001</v>
          </cell>
          <cell r="AM572" t="str">
            <v>Small Hydro</v>
          </cell>
        </row>
        <row r="573">
          <cell r="A573">
            <v>2009</v>
          </cell>
          <cell r="B573" t="str">
            <v>Q1</v>
          </cell>
          <cell r="C573" t="str">
            <v>TIBET HIMA (U) LIMITED</v>
          </cell>
          <cell r="D573">
            <v>21</v>
          </cell>
          <cell r="J573">
            <v>9161.2000000000007</v>
          </cell>
          <cell r="N573">
            <v>5379.1790000000001</v>
          </cell>
          <cell r="AM573" t="str">
            <v>Small Hydro</v>
          </cell>
        </row>
        <row r="574">
          <cell r="A574">
            <v>2009</v>
          </cell>
          <cell r="B574" t="str">
            <v>Q1</v>
          </cell>
          <cell r="C574" t="str">
            <v>JACOBSEN (U) LIMITED</v>
          </cell>
          <cell r="D574" t="str">
            <v>GNT1</v>
          </cell>
          <cell r="J574">
            <v>72706</v>
          </cell>
          <cell r="N574">
            <v>71097.3</v>
          </cell>
          <cell r="AM574" t="str">
            <v>Thermal</v>
          </cell>
        </row>
        <row r="575">
          <cell r="A575">
            <v>2009</v>
          </cell>
          <cell r="B575" t="str">
            <v>Q1</v>
          </cell>
          <cell r="C575" t="str">
            <v>KAKIRA SUGAR WORKS</v>
          </cell>
          <cell r="D575" t="str">
            <v>GNC1</v>
          </cell>
          <cell r="J575">
            <v>25910.312900000004</v>
          </cell>
          <cell r="N575">
            <v>3085.5103399999998</v>
          </cell>
          <cell r="AM575" t="str">
            <v>Bagasse</v>
          </cell>
        </row>
        <row r="576">
          <cell r="A576">
            <v>2021</v>
          </cell>
          <cell r="B576" t="str">
            <v>Q1</v>
          </cell>
          <cell r="C576" t="str">
            <v>BUJAGALI ELECTRICITY LIMITED</v>
          </cell>
          <cell r="D576" t="str">
            <v>GNL2</v>
          </cell>
          <cell r="J576">
            <v>385958</v>
          </cell>
          <cell r="N576">
            <v>385245</v>
          </cell>
          <cell r="AM576" t="str">
            <v>Large Hydro</v>
          </cell>
        </row>
        <row r="577">
          <cell r="A577">
            <v>2021</v>
          </cell>
          <cell r="B577" t="str">
            <v>Q1</v>
          </cell>
          <cell r="C577" t="str">
            <v>ESKOM (U) LIMITED</v>
          </cell>
          <cell r="D577" t="str">
            <v>GNL1</v>
          </cell>
          <cell r="J577">
            <v>336693.18</v>
          </cell>
          <cell r="N577">
            <v>336693.18</v>
          </cell>
          <cell r="AM577" t="str">
            <v>Large Hydro</v>
          </cell>
        </row>
        <row r="578">
          <cell r="A578">
            <v>2021</v>
          </cell>
          <cell r="B578" t="str">
            <v>Q1</v>
          </cell>
          <cell r="C578" t="str">
            <v>JACOBSEN (U) LIMITED</v>
          </cell>
          <cell r="D578" t="str">
            <v>GNT1</v>
          </cell>
          <cell r="J578">
            <v>16646.51999999996</v>
          </cell>
          <cell r="N578">
            <v>16064.600000000002</v>
          </cell>
          <cell r="AM578" t="str">
            <v>Thermal</v>
          </cell>
        </row>
        <row r="579">
          <cell r="A579">
            <v>2021</v>
          </cell>
          <cell r="B579" t="str">
            <v>Q1</v>
          </cell>
          <cell r="C579" t="str">
            <v>NYAMWAMBA</v>
          </cell>
          <cell r="D579" t="str">
            <v>GNE10</v>
          </cell>
          <cell r="J579">
            <v>3942.4932000000003</v>
          </cell>
          <cell r="N579">
            <v>3893.03</v>
          </cell>
          <cell r="AM579" t="str">
            <v>Small Hydro</v>
          </cell>
        </row>
        <row r="580">
          <cell r="A580">
            <v>2021</v>
          </cell>
          <cell r="B580" t="str">
            <v>Q1</v>
          </cell>
          <cell r="C580" t="str">
            <v>TORORO SOLAR</v>
          </cell>
          <cell r="D580" t="str">
            <v>GNS2</v>
          </cell>
          <cell r="J580">
            <v>4180.5649999999996</v>
          </cell>
          <cell r="N580">
            <v>4118.4480000000003</v>
          </cell>
          <cell r="AM580" t="str">
            <v>Solar</v>
          </cell>
        </row>
        <row r="581">
          <cell r="A581">
            <v>2021</v>
          </cell>
          <cell r="B581" t="str">
            <v>Q1</v>
          </cell>
          <cell r="C581" t="str">
            <v>MAJI-POWER BUGOYE-LIMITED</v>
          </cell>
          <cell r="D581" t="str">
            <v>GNE3</v>
          </cell>
          <cell r="J581">
            <v>12170.717000000001</v>
          </cell>
          <cell r="N581">
            <v>12121.39</v>
          </cell>
          <cell r="AM581" t="str">
            <v>Small Hydro</v>
          </cell>
        </row>
        <row r="582">
          <cell r="A582">
            <v>2021</v>
          </cell>
          <cell r="B582" t="str">
            <v>Q1</v>
          </cell>
          <cell r="C582" t="str">
            <v>KASESE COBALT COMPANY LIMITED</v>
          </cell>
          <cell r="D582" t="str">
            <v>GNE1</v>
          </cell>
          <cell r="J582">
            <v>6579.0230000000001</v>
          </cell>
          <cell r="N582">
            <v>6395.433</v>
          </cell>
          <cell r="AM582" t="str">
            <v>Small Hydro</v>
          </cell>
        </row>
        <row r="583">
          <cell r="A583">
            <v>2021</v>
          </cell>
          <cell r="B583" t="str">
            <v>Q1</v>
          </cell>
          <cell r="C583" t="str">
            <v>AEMS-MPANGA</v>
          </cell>
          <cell r="D583" t="str">
            <v>GNE5</v>
          </cell>
          <cell r="J583">
            <v>15730.064</v>
          </cell>
          <cell r="N583">
            <v>15715.98</v>
          </cell>
          <cell r="AM583" t="str">
            <v>Small Hydro</v>
          </cell>
        </row>
        <row r="584">
          <cell r="A584">
            <v>2021</v>
          </cell>
          <cell r="B584" t="str">
            <v>Q1</v>
          </cell>
          <cell r="C584" t="str">
            <v>ELGON HYDRO SITI</v>
          </cell>
          <cell r="D584" t="str">
            <v>GNE8</v>
          </cell>
          <cell r="J584">
            <v>754.89</v>
          </cell>
          <cell r="N584">
            <v>724.9</v>
          </cell>
          <cell r="AM584" t="str">
            <v>Small Hydro</v>
          </cell>
        </row>
        <row r="585">
          <cell r="A585">
            <v>2021</v>
          </cell>
          <cell r="B585" t="str">
            <v>Q1</v>
          </cell>
          <cell r="C585" t="str">
            <v>RWIMI</v>
          </cell>
          <cell r="D585" t="str">
            <v>GNE9</v>
          </cell>
          <cell r="J585">
            <v>5234.2300000000005</v>
          </cell>
          <cell r="N585">
            <v>5164.7</v>
          </cell>
          <cell r="AM585" t="str">
            <v>Small Hydro</v>
          </cell>
        </row>
        <row r="586">
          <cell r="A586">
            <v>2021</v>
          </cell>
          <cell r="B586" t="str">
            <v>Q1</v>
          </cell>
          <cell r="C586" t="str">
            <v>ECOPOWER-ISHASHA</v>
          </cell>
          <cell r="D586" t="str">
            <v>GNE6</v>
          </cell>
          <cell r="J586">
            <v>2804.5719300000001</v>
          </cell>
          <cell r="N586">
            <v>2798.88</v>
          </cell>
          <cell r="AM586" t="str">
            <v>Small Hydro</v>
          </cell>
        </row>
        <row r="587">
          <cell r="A587">
            <v>2021</v>
          </cell>
          <cell r="B587" t="str">
            <v>Q1</v>
          </cell>
          <cell r="C587" t="str">
            <v>KABALEGA HYDROMAX</v>
          </cell>
          <cell r="D587" t="str">
            <v>GNE4</v>
          </cell>
          <cell r="J587">
            <v>15913.700000000026</v>
          </cell>
          <cell r="N587">
            <v>14747.185673960201</v>
          </cell>
          <cell r="AM587" t="str">
            <v>Small Hydro</v>
          </cell>
        </row>
        <row r="588">
          <cell r="A588">
            <v>2021</v>
          </cell>
          <cell r="B588" t="str">
            <v>Q1</v>
          </cell>
          <cell r="C588" t="str">
            <v>ELECTROMAXX (U) LIMITED</v>
          </cell>
          <cell r="D588" t="str">
            <v>GNT2</v>
          </cell>
          <cell r="J588">
            <v>1671.49604</v>
          </cell>
          <cell r="N588">
            <v>1671.49604</v>
          </cell>
          <cell r="AM588" t="str">
            <v>Thermal</v>
          </cell>
        </row>
        <row r="589">
          <cell r="A589">
            <v>2021</v>
          </cell>
          <cell r="B589" t="str">
            <v>Q1</v>
          </cell>
          <cell r="C589" t="str">
            <v>LUBILIA</v>
          </cell>
          <cell r="D589" t="str">
            <v>GNE11</v>
          </cell>
          <cell r="J589">
            <v>3168.1400000000003</v>
          </cell>
          <cell r="N589">
            <v>3707.0151000000019</v>
          </cell>
          <cell r="AM589" t="str">
            <v>Small Hydro</v>
          </cell>
        </row>
        <row r="590">
          <cell r="A590">
            <v>2021</v>
          </cell>
          <cell r="B590" t="str">
            <v>Q1</v>
          </cell>
          <cell r="C590" t="str">
            <v>ACCESS SOLAR</v>
          </cell>
          <cell r="D590" t="str">
            <v>GNS1</v>
          </cell>
          <cell r="J590">
            <v>4342.0577000000003</v>
          </cell>
          <cell r="N590">
            <v>4044.4579999999996</v>
          </cell>
          <cell r="AM590" t="str">
            <v>Solar</v>
          </cell>
        </row>
        <row r="591">
          <cell r="A591">
            <v>2021</v>
          </cell>
          <cell r="B591" t="str">
            <v>Q1</v>
          </cell>
          <cell r="C591" t="str">
            <v>MUVUMBE HYDRO (U) LIMITED</v>
          </cell>
          <cell r="D591" t="str">
            <v>GNE7</v>
          </cell>
          <cell r="J591">
            <v>6751.3990000000003</v>
          </cell>
          <cell r="N591">
            <v>6660</v>
          </cell>
          <cell r="AM591" t="str">
            <v>Small Hydro</v>
          </cell>
        </row>
        <row r="592">
          <cell r="A592">
            <v>2021</v>
          </cell>
          <cell r="B592" t="str">
            <v>Q1</v>
          </cell>
          <cell r="C592" t="str">
            <v>KINYARA SUGAR WORKS</v>
          </cell>
          <cell r="D592" t="str">
            <v>GNC2</v>
          </cell>
          <cell r="J592">
            <v>130.08099999999999</v>
          </cell>
          <cell r="N592">
            <v>130.08099999999999</v>
          </cell>
          <cell r="AM592" t="str">
            <v>Bagasse</v>
          </cell>
        </row>
        <row r="593">
          <cell r="A593">
            <v>2021</v>
          </cell>
          <cell r="B593" t="str">
            <v>Q1</v>
          </cell>
          <cell r="C593" t="str">
            <v>SAIL KALIRO</v>
          </cell>
          <cell r="D593" t="str">
            <v>GNC3</v>
          </cell>
          <cell r="J593">
            <v>6061.2</v>
          </cell>
          <cell r="N593">
            <v>6061.2</v>
          </cell>
          <cell r="AM593" t="str">
            <v>Bagasse</v>
          </cell>
        </row>
        <row r="594">
          <cell r="A594">
            <v>2021</v>
          </cell>
          <cell r="B594" t="str">
            <v>Q1</v>
          </cell>
          <cell r="C594" t="str">
            <v>KAKIRA SUGAR WORKS</v>
          </cell>
          <cell r="D594" t="str">
            <v>GNC1</v>
          </cell>
          <cell r="J594">
            <v>53540.885999999999</v>
          </cell>
          <cell r="N594">
            <v>53540.885999999999</v>
          </cell>
          <cell r="AM594" t="str">
            <v>Bagasse</v>
          </cell>
        </row>
        <row r="595">
          <cell r="A595">
            <v>2021</v>
          </cell>
          <cell r="B595" t="str">
            <v>Q1</v>
          </cell>
          <cell r="C595" t="str">
            <v>KILEMBE MINES LIMITED (KML)</v>
          </cell>
          <cell r="D595" t="str">
            <v>GNE2</v>
          </cell>
          <cell r="J595">
            <v>0</v>
          </cell>
          <cell r="N595">
            <v>0</v>
          </cell>
          <cell r="AM595" t="str">
            <v>Small Hydro</v>
          </cell>
        </row>
        <row r="596">
          <cell r="A596">
            <v>2021</v>
          </cell>
          <cell r="B596" t="str">
            <v>Q1</v>
          </cell>
          <cell r="C596" t="str">
            <v>HYDROMAX NKUSI (WAKI)</v>
          </cell>
          <cell r="D596" t="str">
            <v>GNE13</v>
          </cell>
          <cell r="J596">
            <v>4445.5</v>
          </cell>
          <cell r="N596">
            <v>4445.5</v>
          </cell>
          <cell r="AM596" t="str">
            <v>Small Hydro</v>
          </cell>
        </row>
        <row r="597">
          <cell r="A597">
            <v>2021</v>
          </cell>
          <cell r="B597" t="str">
            <v>Q1</v>
          </cell>
          <cell r="C597" t="str">
            <v>Mahoma</v>
          </cell>
          <cell r="D597" t="str">
            <v>GNE14</v>
          </cell>
          <cell r="J597">
            <v>1892.04</v>
          </cell>
          <cell r="N597">
            <v>1888.54</v>
          </cell>
          <cell r="AM597" t="str">
            <v>Small Hydro</v>
          </cell>
        </row>
        <row r="598">
          <cell r="A598">
            <v>2021</v>
          </cell>
          <cell r="B598" t="str">
            <v>Q1</v>
          </cell>
          <cell r="C598" t="str">
            <v>Xsabo Solar</v>
          </cell>
          <cell r="D598" t="str">
            <v>GNS3</v>
          </cell>
          <cell r="J598">
            <v>5622.0559999999996</v>
          </cell>
          <cell r="N598">
            <v>5622.0559999999996</v>
          </cell>
          <cell r="AM598" t="str">
            <v>Solar</v>
          </cell>
        </row>
        <row r="599">
          <cell r="A599">
            <v>2021</v>
          </cell>
          <cell r="B599" t="str">
            <v>Q1</v>
          </cell>
          <cell r="C599" t="str">
            <v>NKUSI</v>
          </cell>
          <cell r="D599" t="str">
            <v>GNE12</v>
          </cell>
          <cell r="J599">
            <v>15185.02</v>
          </cell>
          <cell r="N599">
            <v>15185.02</v>
          </cell>
          <cell r="AM599" t="str">
            <v>Small Hydro</v>
          </cell>
        </row>
        <row r="600">
          <cell r="A600">
            <v>2021</v>
          </cell>
          <cell r="B600" t="str">
            <v>Q1</v>
          </cell>
          <cell r="C600" t="str">
            <v>Isimba</v>
          </cell>
          <cell r="D600" t="str">
            <v>GNL3</v>
          </cell>
          <cell r="J600">
            <v>256391</v>
          </cell>
          <cell r="N600">
            <v>252504</v>
          </cell>
          <cell r="AM600" t="str">
            <v>Large Hydro</v>
          </cell>
        </row>
        <row r="601">
          <cell r="A601">
            <v>2021</v>
          </cell>
          <cell r="B601" t="str">
            <v>Q1</v>
          </cell>
          <cell r="C601" t="str">
            <v>Emmerging Solar Power (Bufulubi)</v>
          </cell>
          <cell r="D601" t="str">
            <v>GNS4</v>
          </cell>
          <cell r="J601">
            <v>4436.0050000000001</v>
          </cell>
          <cell r="N601">
            <v>4436.0050000000001</v>
          </cell>
          <cell r="AM601" t="str">
            <v>Solar</v>
          </cell>
        </row>
        <row r="602">
          <cell r="A602">
            <v>2021</v>
          </cell>
          <cell r="B602" t="str">
            <v>Q1</v>
          </cell>
          <cell r="C602" t="str">
            <v>Achwa 2</v>
          </cell>
          <cell r="D602" t="str">
            <v>GNL4</v>
          </cell>
          <cell r="J602">
            <v>1515.037</v>
          </cell>
          <cell r="N602">
            <v>1515.037</v>
          </cell>
          <cell r="AM602" t="str">
            <v>Large Hydro</v>
          </cell>
        </row>
        <row r="603">
          <cell r="A603">
            <v>2021</v>
          </cell>
          <cell r="B603" t="str">
            <v>Q1</v>
          </cell>
          <cell r="C603" t="str">
            <v>Siti 2</v>
          </cell>
          <cell r="D603" t="str">
            <v>GNE17</v>
          </cell>
          <cell r="J603">
            <v>1274.1949999999999</v>
          </cell>
          <cell r="N603">
            <v>1274.1949999999999</v>
          </cell>
          <cell r="AM603" t="str">
            <v>Small Hydro</v>
          </cell>
        </row>
        <row r="604">
          <cell r="A604">
            <v>2021</v>
          </cell>
          <cell r="B604" t="str">
            <v>Q1</v>
          </cell>
          <cell r="C604" t="str">
            <v>Ndugutu</v>
          </cell>
          <cell r="D604" t="str">
            <v>GNE18</v>
          </cell>
          <cell r="J604">
            <v>4132.7</v>
          </cell>
          <cell r="N604">
            <v>4132.7</v>
          </cell>
          <cell r="AM604" t="str">
            <v>Small Hydro</v>
          </cell>
        </row>
        <row r="605">
          <cell r="A605">
            <v>2021</v>
          </cell>
          <cell r="B605" t="str">
            <v>Q1</v>
          </cell>
          <cell r="C605" t="str">
            <v>Ziba</v>
          </cell>
          <cell r="D605" t="str">
            <v>GNE16</v>
          </cell>
          <cell r="J605">
            <v>8850.887999999999</v>
          </cell>
          <cell r="N605">
            <v>8850.887999999999</v>
          </cell>
          <cell r="AM605" t="str">
            <v>Small Hydro</v>
          </cell>
        </row>
        <row r="606">
          <cell r="A606">
            <v>2021</v>
          </cell>
          <cell r="B606" t="str">
            <v>Q1</v>
          </cell>
          <cell r="C606" t="str">
            <v>Sindila</v>
          </cell>
          <cell r="D606" t="str">
            <v>GNE15</v>
          </cell>
          <cell r="J606">
            <v>2857</v>
          </cell>
          <cell r="N606">
            <v>2857</v>
          </cell>
          <cell r="AM606" t="str">
            <v>Small Hydro</v>
          </cell>
        </row>
        <row r="607">
          <cell r="A607">
            <v>2021</v>
          </cell>
          <cell r="B607" t="str">
            <v>Q1</v>
          </cell>
          <cell r="C607" t="str">
            <v>TORORO PV</v>
          </cell>
          <cell r="D607" t="str">
            <v>GNS5</v>
          </cell>
          <cell r="J607">
            <v>5231.3</v>
          </cell>
          <cell r="N607">
            <v>5231.3</v>
          </cell>
          <cell r="AM607" t="str">
            <v>Solar</v>
          </cell>
        </row>
        <row r="608">
          <cell r="A608">
            <v>2021</v>
          </cell>
          <cell r="B608" t="str">
            <v>Q1</v>
          </cell>
          <cell r="C608" t="str">
            <v>Timex Bukinda</v>
          </cell>
          <cell r="D608" t="str">
            <v>GNE19</v>
          </cell>
          <cell r="J608">
            <v>5681.3105799999994</v>
          </cell>
          <cell r="N608">
            <v>5681.3105799999994</v>
          </cell>
          <cell r="AM608" t="str">
            <v>Small Hydro</v>
          </cell>
        </row>
        <row r="609">
          <cell r="A609">
            <v>2021</v>
          </cell>
          <cell r="B609" t="str">
            <v>Q2</v>
          </cell>
          <cell r="C609" t="str">
            <v>BUJAGALI ELECTRICITY LIMITED</v>
          </cell>
          <cell r="D609" t="str">
            <v>GNL2</v>
          </cell>
          <cell r="J609">
            <v>132978</v>
          </cell>
          <cell r="N609">
            <v>132978</v>
          </cell>
          <cell r="AM609" t="str">
            <v>Large Hydro</v>
          </cell>
        </row>
        <row r="610">
          <cell r="A610">
            <v>2021</v>
          </cell>
          <cell r="B610" t="str">
            <v>Q2</v>
          </cell>
          <cell r="C610" t="str">
            <v>ESKOM (U) LIMITED</v>
          </cell>
          <cell r="D610" t="str">
            <v>GNL1</v>
          </cell>
          <cell r="J610">
            <v>363423.82999999996</v>
          </cell>
          <cell r="N610">
            <v>363423.82999999996</v>
          </cell>
          <cell r="AM610" t="str">
            <v>Large Hydro</v>
          </cell>
        </row>
        <row r="611">
          <cell r="A611">
            <v>2021</v>
          </cell>
          <cell r="B611" t="str">
            <v>Q2</v>
          </cell>
          <cell r="C611" t="str">
            <v>JACOBSEN (U) LIMITED</v>
          </cell>
          <cell r="D611" t="str">
            <v>GNT1</v>
          </cell>
          <cell r="J611">
            <v>15925.529999999968</v>
          </cell>
          <cell r="N611">
            <v>15925.529999999968</v>
          </cell>
          <cell r="AM611" t="str">
            <v>Thermal</v>
          </cell>
        </row>
        <row r="612">
          <cell r="A612">
            <v>2021</v>
          </cell>
          <cell r="B612" t="str">
            <v>Q2</v>
          </cell>
          <cell r="C612" t="str">
            <v>NYAMWAMBA</v>
          </cell>
          <cell r="D612" t="str">
            <v>GNE10</v>
          </cell>
          <cell r="J612">
            <v>5026.09</v>
          </cell>
          <cell r="N612">
            <v>5026.09</v>
          </cell>
          <cell r="AM612" t="str">
            <v>Small Hydro</v>
          </cell>
        </row>
        <row r="613">
          <cell r="A613">
            <v>2021</v>
          </cell>
          <cell r="B613" t="str">
            <v>Q2</v>
          </cell>
          <cell r="C613" t="str">
            <v>TORORO SOLAR</v>
          </cell>
          <cell r="D613" t="str">
            <v>GNS2</v>
          </cell>
          <cell r="J613">
            <v>3957.77</v>
          </cell>
          <cell r="N613">
            <v>3957.77</v>
          </cell>
          <cell r="AM613" t="str">
            <v>Solar</v>
          </cell>
        </row>
        <row r="614">
          <cell r="A614">
            <v>2021</v>
          </cell>
          <cell r="B614" t="str">
            <v>Q2</v>
          </cell>
          <cell r="C614" t="str">
            <v>MAJI-POWER BUGOYE-LIMITED</v>
          </cell>
          <cell r="D614" t="str">
            <v>GNE3</v>
          </cell>
          <cell r="J614">
            <v>16097.77</v>
          </cell>
          <cell r="N614">
            <v>16097.77</v>
          </cell>
          <cell r="AM614" t="str">
            <v>Small Hydro</v>
          </cell>
        </row>
        <row r="615">
          <cell r="A615">
            <v>2021</v>
          </cell>
          <cell r="B615" t="str">
            <v>Q2</v>
          </cell>
          <cell r="C615" t="str">
            <v>KASESE COBALT COMPANY LIMITED</v>
          </cell>
          <cell r="D615" t="str">
            <v>GNE1</v>
          </cell>
          <cell r="J615">
            <v>10310.078000000001</v>
          </cell>
          <cell r="N615">
            <v>10310.078000000001</v>
          </cell>
          <cell r="AM615" t="str">
            <v>Small Hydro</v>
          </cell>
        </row>
        <row r="616">
          <cell r="A616">
            <v>2021</v>
          </cell>
          <cell r="B616" t="str">
            <v>Q2</v>
          </cell>
          <cell r="C616" t="str">
            <v>AEMS-MPANGA</v>
          </cell>
          <cell r="D616" t="str">
            <v>GNE5</v>
          </cell>
          <cell r="J616">
            <v>25734.781000000003</v>
          </cell>
          <cell r="N616">
            <v>25734.781000000003</v>
          </cell>
          <cell r="AM616" t="str">
            <v>Small Hydro</v>
          </cell>
        </row>
        <row r="617">
          <cell r="A617">
            <v>2021</v>
          </cell>
          <cell r="B617" t="str">
            <v>Q2</v>
          </cell>
          <cell r="C617" t="str">
            <v>ELGON HYDRO SITI</v>
          </cell>
          <cell r="D617" t="str">
            <v>GNE8</v>
          </cell>
          <cell r="J617">
            <v>2668.5</v>
          </cell>
          <cell r="N617">
            <v>2668.5</v>
          </cell>
          <cell r="AM617" t="str">
            <v>Small Hydro</v>
          </cell>
        </row>
        <row r="618">
          <cell r="A618">
            <v>2021</v>
          </cell>
          <cell r="B618" t="str">
            <v>Q2</v>
          </cell>
          <cell r="C618" t="str">
            <v>RWIMI</v>
          </cell>
          <cell r="D618" t="str">
            <v>GNE9</v>
          </cell>
          <cell r="J618">
            <v>6067.1600000000008</v>
          </cell>
          <cell r="N618">
            <v>6067.1600000000008</v>
          </cell>
          <cell r="AM618" t="str">
            <v>Small Hydro</v>
          </cell>
        </row>
        <row r="619">
          <cell r="A619">
            <v>2021</v>
          </cell>
          <cell r="B619" t="str">
            <v>Q2</v>
          </cell>
          <cell r="C619" t="str">
            <v>ECOPOWER-ISHASHA</v>
          </cell>
          <cell r="D619" t="str">
            <v>GNE6</v>
          </cell>
          <cell r="J619">
            <v>3350.3953199999996</v>
          </cell>
          <cell r="N619">
            <v>3350.3953199999996</v>
          </cell>
          <cell r="AM619" t="str">
            <v>Small Hydro</v>
          </cell>
        </row>
        <row r="620">
          <cell r="A620">
            <v>2021</v>
          </cell>
          <cell r="B620" t="str">
            <v>Q2</v>
          </cell>
          <cell r="C620" t="str">
            <v>KABALEGA HYDROMAX</v>
          </cell>
          <cell r="D620" t="str">
            <v>GNE4</v>
          </cell>
          <cell r="J620">
            <v>17215.499999999982</v>
          </cell>
          <cell r="N620">
            <v>17215.499999999982</v>
          </cell>
          <cell r="AM620" t="str">
            <v>Small Hydro</v>
          </cell>
        </row>
        <row r="621">
          <cell r="A621">
            <v>2021</v>
          </cell>
          <cell r="B621" t="str">
            <v>Q2</v>
          </cell>
          <cell r="C621" t="str">
            <v>ELECTROMAXX (U) LIMITED</v>
          </cell>
          <cell r="D621" t="str">
            <v>GNT2</v>
          </cell>
          <cell r="J621">
            <v>1511.53</v>
          </cell>
          <cell r="N621">
            <v>1511.53</v>
          </cell>
          <cell r="AM621" t="str">
            <v>Thermal</v>
          </cell>
        </row>
        <row r="622">
          <cell r="A622">
            <v>2021</v>
          </cell>
          <cell r="B622" t="str">
            <v>Q2</v>
          </cell>
          <cell r="C622" t="str">
            <v>LUBILIA</v>
          </cell>
          <cell r="D622" t="str">
            <v>GNE11</v>
          </cell>
          <cell r="J622">
            <v>5780.85</v>
          </cell>
          <cell r="N622">
            <v>5780.85</v>
          </cell>
          <cell r="AM622" t="str">
            <v>Small Hydro</v>
          </cell>
        </row>
        <row r="623">
          <cell r="A623">
            <v>2021</v>
          </cell>
          <cell r="B623" t="str">
            <v>Q2</v>
          </cell>
          <cell r="C623" t="str">
            <v>ACCESS SOLAR</v>
          </cell>
          <cell r="D623" t="str">
            <v>GNS1</v>
          </cell>
          <cell r="J623">
            <v>3574.7379999999998</v>
          </cell>
          <cell r="N623">
            <v>3574.7379999999998</v>
          </cell>
          <cell r="AM623" t="str">
            <v>Solar</v>
          </cell>
        </row>
        <row r="624">
          <cell r="A624">
            <v>2021</v>
          </cell>
          <cell r="B624" t="str">
            <v>Q2</v>
          </cell>
          <cell r="C624" t="str">
            <v>MUVUMBE HYDRO (U) LIMITED</v>
          </cell>
          <cell r="D624" t="str">
            <v>GNE7</v>
          </cell>
          <cell r="J624">
            <v>7464.2889999999998</v>
          </cell>
          <cell r="N624">
            <v>7464.2889999999998</v>
          </cell>
          <cell r="AM624" t="str">
            <v>Small Hydro</v>
          </cell>
        </row>
        <row r="625">
          <cell r="A625">
            <v>2021</v>
          </cell>
          <cell r="B625" t="str">
            <v>Q2</v>
          </cell>
          <cell r="C625" t="str">
            <v>KINYARA SUGAR WORKS</v>
          </cell>
          <cell r="D625" t="str">
            <v>GNC2</v>
          </cell>
          <cell r="J625">
            <v>4.1360000000000001</v>
          </cell>
          <cell r="N625">
            <v>4.1360000000000001</v>
          </cell>
          <cell r="AM625" t="str">
            <v>Bagasse</v>
          </cell>
        </row>
        <row r="626">
          <cell r="A626">
            <v>2021</v>
          </cell>
          <cell r="B626" t="str">
            <v>Q2</v>
          </cell>
          <cell r="C626" t="str">
            <v>SAIL KALIRO</v>
          </cell>
          <cell r="D626" t="str">
            <v>GNC3</v>
          </cell>
          <cell r="J626">
            <v>9127.9</v>
          </cell>
          <cell r="N626">
            <v>9127.9</v>
          </cell>
          <cell r="AM626" t="str">
            <v>Bagasse</v>
          </cell>
        </row>
        <row r="627">
          <cell r="A627">
            <v>2021</v>
          </cell>
          <cell r="B627" t="str">
            <v>Q2</v>
          </cell>
          <cell r="C627" t="str">
            <v>KAKIRA SUGAR WORKS</v>
          </cell>
          <cell r="D627" t="str">
            <v>GNC1</v>
          </cell>
          <cell r="J627">
            <v>51847.449000000001</v>
          </cell>
          <cell r="N627">
            <v>51847.449000000001</v>
          </cell>
          <cell r="AM627" t="str">
            <v>Bagasse</v>
          </cell>
        </row>
        <row r="628">
          <cell r="A628">
            <v>2021</v>
          </cell>
          <cell r="B628" t="str">
            <v>Q2</v>
          </cell>
          <cell r="C628" t="str">
            <v>KILEMBE MINES LIMITED (KML)</v>
          </cell>
          <cell r="D628" t="str">
            <v>GNE2</v>
          </cell>
          <cell r="J628">
            <v>0</v>
          </cell>
          <cell r="N628">
            <v>0</v>
          </cell>
          <cell r="AM628" t="str">
            <v>Small Hydro</v>
          </cell>
        </row>
        <row r="629">
          <cell r="A629">
            <v>2021</v>
          </cell>
          <cell r="B629" t="str">
            <v>Q2</v>
          </cell>
          <cell r="C629" t="str">
            <v>HYDROMAX NKUSI (WAKI)</v>
          </cell>
          <cell r="D629" t="str">
            <v>GNE13</v>
          </cell>
          <cell r="J629">
            <v>4957.43</v>
          </cell>
          <cell r="N629">
            <v>4957.43</v>
          </cell>
          <cell r="AM629" t="str">
            <v>Small Hydro</v>
          </cell>
        </row>
        <row r="630">
          <cell r="A630">
            <v>2021</v>
          </cell>
          <cell r="B630" t="str">
            <v>Q2</v>
          </cell>
          <cell r="C630" t="str">
            <v>Mahoma</v>
          </cell>
          <cell r="D630" t="str">
            <v>GNE14</v>
          </cell>
          <cell r="J630">
            <v>2995.05</v>
          </cell>
          <cell r="N630">
            <v>2995.05</v>
          </cell>
          <cell r="AM630" t="str">
            <v>Small Hydro</v>
          </cell>
        </row>
        <row r="631">
          <cell r="A631">
            <v>2021</v>
          </cell>
          <cell r="B631" t="str">
            <v>Q2</v>
          </cell>
          <cell r="C631" t="str">
            <v>Xsabo Solar</v>
          </cell>
          <cell r="D631" t="str">
            <v>GNS3</v>
          </cell>
          <cell r="J631">
            <v>8531.6910000000007</v>
          </cell>
          <cell r="N631">
            <v>8531.6910000000007</v>
          </cell>
          <cell r="AM631" t="str">
            <v>Solar</v>
          </cell>
        </row>
        <row r="632">
          <cell r="A632">
            <v>2021</v>
          </cell>
          <cell r="B632" t="str">
            <v>Q2</v>
          </cell>
          <cell r="C632" t="str">
            <v>NKUSI</v>
          </cell>
          <cell r="D632" t="str">
            <v>GNE12</v>
          </cell>
          <cell r="J632">
            <v>18565.219000000001</v>
          </cell>
          <cell r="N632">
            <v>18565.219000000001</v>
          </cell>
          <cell r="AM632" t="str">
            <v>Small Hydro</v>
          </cell>
        </row>
        <row r="633">
          <cell r="A633">
            <v>2021</v>
          </cell>
          <cell r="B633" t="str">
            <v>Q2</v>
          </cell>
          <cell r="C633" t="str">
            <v>Isimba</v>
          </cell>
          <cell r="D633" t="str">
            <v>GNL3</v>
          </cell>
          <cell r="J633">
            <v>214117.59</v>
          </cell>
          <cell r="N633">
            <v>210935</v>
          </cell>
          <cell r="AM633" t="str">
            <v>Large Hydro</v>
          </cell>
        </row>
        <row r="634">
          <cell r="A634">
            <v>2021</v>
          </cell>
          <cell r="B634" t="str">
            <v>Q2</v>
          </cell>
          <cell r="C634" t="str">
            <v>Emmerging Solar Power (Bufulubi)</v>
          </cell>
          <cell r="D634" t="str">
            <v>GNS4</v>
          </cell>
          <cell r="J634">
            <v>4383.4268000000002</v>
          </cell>
          <cell r="N634">
            <v>4122.5379999999996</v>
          </cell>
          <cell r="AM634" t="str">
            <v>Solar</v>
          </cell>
        </row>
        <row r="635">
          <cell r="A635">
            <v>2021</v>
          </cell>
          <cell r="B635" t="str">
            <v>Q2</v>
          </cell>
          <cell r="C635" t="str">
            <v>Achwa 2</v>
          </cell>
          <cell r="D635" t="str">
            <v>GNL4</v>
          </cell>
          <cell r="J635">
            <v>104.81310000000001</v>
          </cell>
          <cell r="N635">
            <v>104.81310000000001</v>
          </cell>
          <cell r="AM635" t="str">
            <v>Large Hydro</v>
          </cell>
        </row>
        <row r="636">
          <cell r="A636">
            <v>2021</v>
          </cell>
          <cell r="B636" t="str">
            <v>Q2</v>
          </cell>
          <cell r="C636" t="str">
            <v>Siti 2</v>
          </cell>
          <cell r="D636" t="str">
            <v>GNE17</v>
          </cell>
          <cell r="J636">
            <v>6684.0319999999992</v>
          </cell>
          <cell r="N636">
            <v>6674.4670000000006</v>
          </cell>
          <cell r="AM636" t="str">
            <v>Small Hydro</v>
          </cell>
        </row>
        <row r="637">
          <cell r="A637">
            <v>2021</v>
          </cell>
          <cell r="B637" t="str">
            <v>Q2</v>
          </cell>
          <cell r="C637" t="str">
            <v>Ndugutu</v>
          </cell>
          <cell r="D637" t="str">
            <v>GNE18</v>
          </cell>
          <cell r="J637">
            <v>4180.3999999999996</v>
          </cell>
          <cell r="N637">
            <v>4180.3999999999996</v>
          </cell>
          <cell r="AM637" t="str">
            <v>Small Hydro</v>
          </cell>
        </row>
        <row r="638">
          <cell r="A638">
            <v>2021</v>
          </cell>
          <cell r="B638" t="str">
            <v>Q2</v>
          </cell>
          <cell r="C638" t="str">
            <v>Ziba</v>
          </cell>
          <cell r="D638" t="str">
            <v>GNE16</v>
          </cell>
          <cell r="J638">
            <v>5574.8786</v>
          </cell>
          <cell r="N638">
            <v>5574.5786000000007</v>
          </cell>
          <cell r="AM638" t="str">
            <v>Small Hydro</v>
          </cell>
        </row>
        <row r="639">
          <cell r="A639">
            <v>2021</v>
          </cell>
          <cell r="B639" t="str">
            <v>Q2</v>
          </cell>
          <cell r="C639" t="str">
            <v>Sindila</v>
          </cell>
          <cell r="D639" t="str">
            <v>GNE15</v>
          </cell>
          <cell r="J639">
            <v>3335.9</v>
          </cell>
          <cell r="N639">
            <v>4354.7560000000003</v>
          </cell>
          <cell r="AM639" t="str">
            <v>Small Hydro</v>
          </cell>
        </row>
        <row r="640">
          <cell r="A640">
            <v>2021</v>
          </cell>
          <cell r="B640" t="str">
            <v>Q2</v>
          </cell>
          <cell r="C640" t="str">
            <v>TORORO PV</v>
          </cell>
          <cell r="D640" t="str">
            <v>GNS5</v>
          </cell>
          <cell r="J640">
            <v>5330</v>
          </cell>
          <cell r="N640">
            <v>5302</v>
          </cell>
          <cell r="AM640" t="str">
            <v>Solar</v>
          </cell>
        </row>
        <row r="641">
          <cell r="A641">
            <v>2021</v>
          </cell>
          <cell r="B641" t="str">
            <v>Q2</v>
          </cell>
          <cell r="C641" t="str">
            <v>Timex Bukinda</v>
          </cell>
          <cell r="D641" t="str">
            <v>GNE19</v>
          </cell>
          <cell r="J641">
            <v>9125.5830000000005</v>
          </cell>
          <cell r="N641">
            <v>9125.5830000000005</v>
          </cell>
          <cell r="AM641" t="str">
            <v>Small Hydro</v>
          </cell>
        </row>
        <row r="642">
          <cell r="A642">
            <v>2020</v>
          </cell>
          <cell r="B642" t="str">
            <v>Q4</v>
          </cell>
          <cell r="C642" t="str">
            <v>BUJAGALI ELECTRICITY LIMITED</v>
          </cell>
          <cell r="D642" t="str">
            <v>GNL2</v>
          </cell>
          <cell r="J642">
            <v>380240</v>
          </cell>
          <cell r="N642">
            <v>379377</v>
          </cell>
          <cell r="AM642" t="str">
            <v>Large Hydro</v>
          </cell>
        </row>
        <row r="643">
          <cell r="A643">
            <v>2020</v>
          </cell>
          <cell r="B643" t="str">
            <v>Q4</v>
          </cell>
          <cell r="C643" t="str">
            <v>ESKOM (U) LIMITED</v>
          </cell>
          <cell r="D643" t="str">
            <v>GNL1</v>
          </cell>
          <cell r="J643">
            <v>319394</v>
          </cell>
          <cell r="N643">
            <v>319393.99999999994</v>
          </cell>
          <cell r="AM643" t="str">
            <v>Large Hydro</v>
          </cell>
        </row>
        <row r="644">
          <cell r="A644">
            <v>2020</v>
          </cell>
          <cell r="B644" t="str">
            <v>Q4</v>
          </cell>
          <cell r="C644" t="str">
            <v>JACOBSEN (U) LIMITED</v>
          </cell>
          <cell r="D644" t="str">
            <v>GNT1</v>
          </cell>
          <cell r="J644">
            <v>10184.589999999967</v>
          </cell>
          <cell r="N644">
            <v>15594.500000000136</v>
          </cell>
          <cell r="AM644" t="str">
            <v>Thermal</v>
          </cell>
        </row>
        <row r="645">
          <cell r="A645">
            <v>2020</v>
          </cell>
          <cell r="B645" t="str">
            <v>Q4</v>
          </cell>
          <cell r="C645" t="str">
            <v>NYAMWAMBA</v>
          </cell>
          <cell r="D645" t="str">
            <v>GNE10</v>
          </cell>
          <cell r="J645">
            <v>6089.518</v>
          </cell>
          <cell r="N645">
            <v>6005.77</v>
          </cell>
          <cell r="AM645" t="str">
            <v>Small Hydro</v>
          </cell>
        </row>
        <row r="646">
          <cell r="A646">
            <v>2020</v>
          </cell>
          <cell r="B646" t="str">
            <v>Q4</v>
          </cell>
          <cell r="C646" t="str">
            <v>TORORO SOLAR</v>
          </cell>
          <cell r="D646" t="str">
            <v>GNS2</v>
          </cell>
          <cell r="J646">
            <v>4405.2579999999998</v>
          </cell>
          <cell r="N646">
            <v>4321.848</v>
          </cell>
          <cell r="AM646" t="str">
            <v>Solar</v>
          </cell>
        </row>
        <row r="647">
          <cell r="A647">
            <v>2020</v>
          </cell>
          <cell r="B647" t="str">
            <v>Q4</v>
          </cell>
          <cell r="C647" t="str">
            <v>MAJI-POWER BUGOYE-LIMITED</v>
          </cell>
          <cell r="D647" t="str">
            <v>GNE3</v>
          </cell>
          <cell r="J647">
            <v>26271.048000000003</v>
          </cell>
          <cell r="N647">
            <v>22100.28</v>
          </cell>
          <cell r="AM647" t="str">
            <v>Small Hydro</v>
          </cell>
        </row>
        <row r="648">
          <cell r="A648">
            <v>2020</v>
          </cell>
          <cell r="B648" t="str">
            <v>Q4</v>
          </cell>
          <cell r="C648" t="str">
            <v>KASESE COBALT COMPANY LIMITED</v>
          </cell>
          <cell r="D648" t="str">
            <v>GNE1</v>
          </cell>
          <cell r="J648">
            <v>11695.852999999999</v>
          </cell>
          <cell r="N648">
            <v>11409.898999999999</v>
          </cell>
          <cell r="AM648" t="str">
            <v>Small Hydro</v>
          </cell>
        </row>
        <row r="649">
          <cell r="A649">
            <v>2020</v>
          </cell>
          <cell r="B649" t="str">
            <v>Q4</v>
          </cell>
          <cell r="C649" t="str">
            <v>AEMS-MPANGA</v>
          </cell>
          <cell r="D649" t="str">
            <v>GNE5</v>
          </cell>
          <cell r="J649">
            <v>34897.23599999991</v>
          </cell>
          <cell r="N649">
            <v>34881.11</v>
          </cell>
          <cell r="AM649" t="str">
            <v>Small Hydro</v>
          </cell>
        </row>
        <row r="650">
          <cell r="A650">
            <v>2020</v>
          </cell>
          <cell r="B650" t="str">
            <v>Q4</v>
          </cell>
          <cell r="C650" t="str">
            <v>ELGON HYDRO SITI</v>
          </cell>
          <cell r="D650" t="str">
            <v>GNE8</v>
          </cell>
          <cell r="J650">
            <v>5842.97</v>
          </cell>
          <cell r="N650">
            <v>5737.9</v>
          </cell>
          <cell r="AM650" t="str">
            <v>Small Hydro</v>
          </cell>
        </row>
        <row r="651">
          <cell r="A651">
            <v>2020</v>
          </cell>
          <cell r="B651" t="str">
            <v>Q4</v>
          </cell>
          <cell r="C651" t="str">
            <v>RWIMI</v>
          </cell>
          <cell r="D651" t="str">
            <v>GNE9</v>
          </cell>
          <cell r="J651">
            <v>8340.67</v>
          </cell>
          <cell r="N651">
            <v>8242.6999999999989</v>
          </cell>
          <cell r="AM651" t="str">
            <v>Small Hydro</v>
          </cell>
        </row>
        <row r="652">
          <cell r="A652">
            <v>2020</v>
          </cell>
          <cell r="B652" t="str">
            <v>Q4</v>
          </cell>
          <cell r="C652" t="str">
            <v>ECOPOWER-ISHASHA</v>
          </cell>
          <cell r="D652" t="str">
            <v>GNE6</v>
          </cell>
          <cell r="J652">
            <v>3622.0248411111097</v>
          </cell>
          <cell r="N652">
            <v>3616.75</v>
          </cell>
          <cell r="AM652" t="str">
            <v>Small Hydro</v>
          </cell>
        </row>
        <row r="653">
          <cell r="A653">
            <v>2020</v>
          </cell>
          <cell r="B653" t="str">
            <v>Q4</v>
          </cell>
          <cell r="C653" t="str">
            <v>KABALEGA HYDROMAX</v>
          </cell>
          <cell r="D653" t="str">
            <v>GNE4</v>
          </cell>
          <cell r="J653">
            <v>20032</v>
          </cell>
          <cell r="N653">
            <v>18511.517573829995</v>
          </cell>
          <cell r="AM653" t="str">
            <v>Small Hydro</v>
          </cell>
        </row>
        <row r="654">
          <cell r="A654">
            <v>2020</v>
          </cell>
          <cell r="B654" t="str">
            <v>Q4</v>
          </cell>
          <cell r="C654" t="str">
            <v>ELECTROMAXX (U) LIMITED</v>
          </cell>
          <cell r="D654" t="str">
            <v>GNT2</v>
          </cell>
          <cell r="J654">
            <v>1456</v>
          </cell>
          <cell r="N654">
            <v>1456</v>
          </cell>
          <cell r="AM654" t="str">
            <v>Thermal</v>
          </cell>
        </row>
        <row r="655">
          <cell r="A655">
            <v>2020</v>
          </cell>
          <cell r="B655" t="str">
            <v>Q4</v>
          </cell>
          <cell r="C655" t="str">
            <v>LUBILIA</v>
          </cell>
          <cell r="D655" t="str">
            <v>GNE11</v>
          </cell>
          <cell r="J655">
            <v>4044</v>
          </cell>
          <cell r="N655">
            <v>3763.9237999999996</v>
          </cell>
          <cell r="AM655" t="str">
            <v>Small Hydro</v>
          </cell>
        </row>
        <row r="656">
          <cell r="A656">
            <v>2020</v>
          </cell>
          <cell r="B656" t="str">
            <v>Q4</v>
          </cell>
          <cell r="C656" t="str">
            <v>ACCESS SOLAR</v>
          </cell>
          <cell r="D656" t="str">
            <v>GNS1</v>
          </cell>
          <cell r="J656">
            <v>4757.0652000000009</v>
          </cell>
          <cell r="N656">
            <v>4501.4399999999996</v>
          </cell>
          <cell r="AM656" t="str">
            <v>Solar</v>
          </cell>
        </row>
        <row r="657">
          <cell r="A657">
            <v>2020</v>
          </cell>
          <cell r="B657" t="str">
            <v>Q4</v>
          </cell>
          <cell r="C657" t="str">
            <v>MUVUMBE HYDRO (U) LIMITED</v>
          </cell>
          <cell r="D657" t="str">
            <v>GNE7</v>
          </cell>
          <cell r="J657">
            <v>10281.164999999999</v>
          </cell>
          <cell r="N657">
            <v>10159</v>
          </cell>
          <cell r="AM657" t="str">
            <v>Small Hydro</v>
          </cell>
        </row>
        <row r="658">
          <cell r="A658">
            <v>2020</v>
          </cell>
          <cell r="B658" t="str">
            <v>Q4</v>
          </cell>
          <cell r="C658" t="str">
            <v>KINYARA SUGAR WORKS</v>
          </cell>
          <cell r="D658" t="str">
            <v>GNC2</v>
          </cell>
          <cell r="J658">
            <v>235.79300000000003</v>
          </cell>
          <cell r="N658">
            <v>235.79300000000003</v>
          </cell>
          <cell r="AM658" t="str">
            <v>Bagasse</v>
          </cell>
        </row>
        <row r="659">
          <cell r="A659">
            <v>2020</v>
          </cell>
          <cell r="B659" t="str">
            <v>Q4</v>
          </cell>
          <cell r="C659" t="str">
            <v>SAIL KALIRO</v>
          </cell>
          <cell r="D659" t="str">
            <v>GNC3</v>
          </cell>
          <cell r="J659">
            <v>9048</v>
          </cell>
          <cell r="N659">
            <v>9048</v>
          </cell>
          <cell r="AM659" t="str">
            <v>Bagasse</v>
          </cell>
        </row>
        <row r="660">
          <cell r="A660">
            <v>2020</v>
          </cell>
          <cell r="B660" t="str">
            <v>Q4</v>
          </cell>
          <cell r="C660" t="str">
            <v>KAKIRA SUGAR WORKS</v>
          </cell>
          <cell r="D660" t="str">
            <v>GNC1</v>
          </cell>
          <cell r="J660">
            <v>25418.166399999998</v>
          </cell>
          <cell r="N660">
            <v>25418.166399999998</v>
          </cell>
          <cell r="AM660" t="str">
            <v>Bagasse</v>
          </cell>
        </row>
        <row r="661">
          <cell r="A661">
            <v>2020</v>
          </cell>
          <cell r="B661" t="str">
            <v>Q4</v>
          </cell>
          <cell r="C661" t="str">
            <v>KILEMBE MINES LIMITED (KML)</v>
          </cell>
          <cell r="D661" t="str">
            <v>GNE2</v>
          </cell>
          <cell r="J661">
            <v>0</v>
          </cell>
          <cell r="N661">
            <v>0</v>
          </cell>
          <cell r="AM661" t="str">
            <v>Small Hydro</v>
          </cell>
        </row>
        <row r="662">
          <cell r="A662">
            <v>2020</v>
          </cell>
          <cell r="B662" t="str">
            <v>Q4</v>
          </cell>
          <cell r="C662" t="str">
            <v>HYDROMAX NKUSI (WAKI)</v>
          </cell>
          <cell r="D662" t="str">
            <v>GNE13</v>
          </cell>
          <cell r="J662">
            <v>5715.8600000000006</v>
          </cell>
          <cell r="N662">
            <v>5715.8600000000006</v>
          </cell>
          <cell r="AM662" t="str">
            <v>Small Hydro</v>
          </cell>
        </row>
        <row r="663">
          <cell r="A663">
            <v>2020</v>
          </cell>
          <cell r="B663" t="str">
            <v>Q4</v>
          </cell>
          <cell r="C663" t="str">
            <v>Mahoma</v>
          </cell>
          <cell r="D663" t="str">
            <v>GNE14</v>
          </cell>
          <cell r="J663">
            <v>4958.2300000000005</v>
          </cell>
          <cell r="N663">
            <v>4967.9799999999996</v>
          </cell>
          <cell r="AM663" t="str">
            <v>Small Hydro</v>
          </cell>
        </row>
        <row r="664">
          <cell r="A664">
            <v>2020</v>
          </cell>
          <cell r="B664" t="str">
            <v>Q4</v>
          </cell>
          <cell r="C664" t="str">
            <v>Xsabo Solar</v>
          </cell>
          <cell r="D664" t="str">
            <v>GNS3</v>
          </cell>
          <cell r="J664">
            <v>7736.1449999999995</v>
          </cell>
          <cell r="N664">
            <v>7736.1449999999995</v>
          </cell>
          <cell r="AM664" t="str">
            <v>Solar</v>
          </cell>
        </row>
        <row r="665">
          <cell r="A665">
            <v>2020</v>
          </cell>
          <cell r="B665" t="str">
            <v>Q4</v>
          </cell>
          <cell r="C665" t="str">
            <v>Nkusi</v>
          </cell>
          <cell r="D665" t="str">
            <v>GNE12</v>
          </cell>
          <cell r="J665">
            <v>17353.09375</v>
          </cell>
          <cell r="N665">
            <v>15337.539999999995</v>
          </cell>
          <cell r="AM665" t="str">
            <v>Small Hydro</v>
          </cell>
        </row>
        <row r="666">
          <cell r="A666">
            <v>2020</v>
          </cell>
          <cell r="B666" t="str">
            <v>Q4</v>
          </cell>
          <cell r="C666" t="str">
            <v>Isimba</v>
          </cell>
          <cell r="D666" t="str">
            <v>GNL3</v>
          </cell>
          <cell r="J666">
            <v>202232</v>
          </cell>
          <cell r="N666">
            <v>202232</v>
          </cell>
          <cell r="AM666" t="str">
            <v>Large Hydro</v>
          </cell>
        </row>
        <row r="667">
          <cell r="A667">
            <v>2020</v>
          </cell>
          <cell r="B667" t="str">
            <v>Q4</v>
          </cell>
          <cell r="C667" t="str">
            <v>Emmerging Solar Power (Bufulubi)</v>
          </cell>
          <cell r="D667" t="str">
            <v>GNS4</v>
          </cell>
          <cell r="J667">
            <v>4464.3119999999999</v>
          </cell>
          <cell r="N667">
            <v>4316.7690000000002</v>
          </cell>
          <cell r="AM667" t="str">
            <v>Solar</v>
          </cell>
        </row>
        <row r="668">
          <cell r="A668">
            <v>2020</v>
          </cell>
          <cell r="B668" t="str">
            <v>Q4</v>
          </cell>
          <cell r="C668" t="str">
            <v>Achwa 2</v>
          </cell>
          <cell r="D668" t="str">
            <v>GNL4</v>
          </cell>
          <cell r="J668">
            <v>67.546255099999996</v>
          </cell>
          <cell r="N668">
            <v>67.546255099999996</v>
          </cell>
          <cell r="AM668" t="str">
            <v>Large Hydro</v>
          </cell>
        </row>
        <row r="669">
          <cell r="A669">
            <v>2020</v>
          </cell>
          <cell r="B669" t="str">
            <v>Q4</v>
          </cell>
          <cell r="C669" t="str">
            <v>Siti 2</v>
          </cell>
          <cell r="D669" t="str">
            <v>GNE17</v>
          </cell>
          <cell r="J669">
            <v>1787.2759999999998</v>
          </cell>
          <cell r="N669">
            <v>1781.0409999999999</v>
          </cell>
          <cell r="AM669" t="str">
            <v>Small Hydro</v>
          </cell>
        </row>
        <row r="670">
          <cell r="A670">
            <v>2020</v>
          </cell>
          <cell r="B670" t="str">
            <v>Q4</v>
          </cell>
          <cell r="C670" t="str">
            <v>Ndugutu</v>
          </cell>
          <cell r="D670" t="str">
            <v>GNE18</v>
          </cell>
          <cell r="J670">
            <v>5624.1</v>
          </cell>
          <cell r="N670">
            <v>5624.1</v>
          </cell>
          <cell r="AM670" t="str">
            <v>Small Hydro</v>
          </cell>
        </row>
        <row r="671">
          <cell r="A671">
            <v>2020</v>
          </cell>
          <cell r="B671" t="str">
            <v>Q4</v>
          </cell>
          <cell r="C671" t="str">
            <v>Ziba</v>
          </cell>
          <cell r="D671" t="str">
            <v>GNE16</v>
          </cell>
          <cell r="J671">
            <v>15452.433999999999</v>
          </cell>
          <cell r="N671">
            <v>15452.034</v>
          </cell>
          <cell r="AM671" t="str">
            <v>Small Hydro</v>
          </cell>
        </row>
        <row r="672">
          <cell r="A672">
            <v>2020</v>
          </cell>
          <cell r="B672" t="str">
            <v>Q4</v>
          </cell>
          <cell r="C672" t="str">
            <v>Sindila</v>
          </cell>
          <cell r="D672" t="str">
            <v>GNE15</v>
          </cell>
          <cell r="J672">
            <v>4543</v>
          </cell>
          <cell r="N672">
            <v>4543</v>
          </cell>
          <cell r="AM672" t="str">
            <v>Small Hydro</v>
          </cell>
        </row>
        <row r="673">
          <cell r="A673">
            <v>2020</v>
          </cell>
          <cell r="B673" t="str">
            <v>Q4</v>
          </cell>
          <cell r="C673" t="str">
            <v>TORORO PV</v>
          </cell>
          <cell r="D673" t="str">
            <v>GNS5</v>
          </cell>
          <cell r="J673">
            <v>4883.7</v>
          </cell>
          <cell r="N673">
            <v>4883.7</v>
          </cell>
          <cell r="AM673" t="str">
            <v>Solar</v>
          </cell>
        </row>
        <row r="674">
          <cell r="A674">
            <v>2020</v>
          </cell>
          <cell r="B674" t="str">
            <v>Q3</v>
          </cell>
          <cell r="C674" t="str">
            <v>BUJAGALI ELECTRICITY LIMITED</v>
          </cell>
          <cell r="D674" t="str">
            <v>GNL2</v>
          </cell>
          <cell r="J674">
            <v>374433</v>
          </cell>
          <cell r="N674">
            <v>373537</v>
          </cell>
          <cell r="AM674" t="str">
            <v>Large Hydro</v>
          </cell>
        </row>
        <row r="675">
          <cell r="A675">
            <v>2020</v>
          </cell>
          <cell r="B675" t="str">
            <v>Q3</v>
          </cell>
          <cell r="C675" t="str">
            <v>ESKOM (U) LIMITED</v>
          </cell>
          <cell r="D675" t="str">
            <v>GNL1</v>
          </cell>
          <cell r="J675">
            <v>313559.45</v>
          </cell>
          <cell r="N675">
            <v>313559.44999999995</v>
          </cell>
          <cell r="AM675" t="str">
            <v>Large Hydro</v>
          </cell>
        </row>
        <row r="676">
          <cell r="A676">
            <v>2020</v>
          </cell>
          <cell r="B676" t="str">
            <v>Q3</v>
          </cell>
          <cell r="C676" t="str">
            <v>JACOBSEN (U) LIMITED</v>
          </cell>
          <cell r="D676" t="str">
            <v>GNT1</v>
          </cell>
          <cell r="J676">
            <v>13562.670000000011</v>
          </cell>
          <cell r="N676">
            <v>13086.299999999859</v>
          </cell>
          <cell r="AM676" t="str">
            <v>Thermal</v>
          </cell>
        </row>
        <row r="677">
          <cell r="A677">
            <v>2020</v>
          </cell>
          <cell r="B677" t="str">
            <v>Q3</v>
          </cell>
          <cell r="C677" t="str">
            <v>NYAMWAMBA</v>
          </cell>
          <cell r="D677" t="str">
            <v>GNE10</v>
          </cell>
          <cell r="J677">
            <v>0</v>
          </cell>
          <cell r="N677">
            <v>0</v>
          </cell>
          <cell r="AM677" t="str">
            <v>Small Hydro</v>
          </cell>
        </row>
        <row r="678">
          <cell r="A678">
            <v>2020</v>
          </cell>
          <cell r="B678" t="str">
            <v>Q3</v>
          </cell>
          <cell r="C678" t="str">
            <v>TORORO SOLAR</v>
          </cell>
          <cell r="D678" t="str">
            <v>GNS2</v>
          </cell>
          <cell r="J678">
            <v>3788.7660000000001</v>
          </cell>
          <cell r="N678">
            <v>3712.8540000000003</v>
          </cell>
          <cell r="AM678" t="str">
            <v>Solar</v>
          </cell>
        </row>
        <row r="679">
          <cell r="A679">
            <v>2020</v>
          </cell>
          <cell r="B679" t="str">
            <v>Q3</v>
          </cell>
          <cell r="C679" t="str">
            <v>MAJI-POWER BUGOYE-LIMITED</v>
          </cell>
          <cell r="D679" t="str">
            <v>GNE3</v>
          </cell>
          <cell r="J679">
            <v>17847.259999999998</v>
          </cell>
          <cell r="N679">
            <v>17672.8</v>
          </cell>
          <cell r="AM679" t="str">
            <v>Small Hydro</v>
          </cell>
        </row>
        <row r="680">
          <cell r="A680">
            <v>2020</v>
          </cell>
          <cell r="B680" t="str">
            <v>Q3</v>
          </cell>
          <cell r="C680" t="str">
            <v>KASESE COBALT COMPANY LIMITED</v>
          </cell>
          <cell r="D680" t="str">
            <v>GNE1</v>
          </cell>
          <cell r="J680">
            <v>11417.432000000001</v>
          </cell>
          <cell r="N680">
            <v>11127.822</v>
          </cell>
          <cell r="AM680" t="str">
            <v>Small Hydro</v>
          </cell>
        </row>
        <row r="681">
          <cell r="A681">
            <v>2020</v>
          </cell>
          <cell r="B681" t="str">
            <v>Q3</v>
          </cell>
          <cell r="C681" t="str">
            <v>AEMS-MPANGA</v>
          </cell>
          <cell r="D681" t="str">
            <v>GNE5</v>
          </cell>
          <cell r="J681">
            <v>11428.564210000019</v>
          </cell>
          <cell r="N681">
            <v>11415.240000000002</v>
          </cell>
          <cell r="AM681" t="str">
            <v>Small Hydro</v>
          </cell>
        </row>
        <row r="682">
          <cell r="A682">
            <v>2020</v>
          </cell>
          <cell r="B682" t="str">
            <v>Q3</v>
          </cell>
          <cell r="C682" t="str">
            <v>ELGON HYDRO SITI</v>
          </cell>
          <cell r="D682" t="str">
            <v>GNE8</v>
          </cell>
          <cell r="J682">
            <v>8349.5820000000003</v>
          </cell>
          <cell r="N682">
            <v>8201</v>
          </cell>
          <cell r="AM682" t="str">
            <v>Small Hydro</v>
          </cell>
        </row>
        <row r="683">
          <cell r="A683">
            <v>2020</v>
          </cell>
          <cell r="B683" t="str">
            <v>Q3</v>
          </cell>
          <cell r="C683" t="str">
            <v>RWIMI</v>
          </cell>
          <cell r="D683" t="str">
            <v>GNE9</v>
          </cell>
          <cell r="J683">
            <v>7269.5599999999904</v>
          </cell>
          <cell r="N683">
            <v>7181.0999999999995</v>
          </cell>
          <cell r="AM683" t="str">
            <v>Small Hydro</v>
          </cell>
        </row>
        <row r="684">
          <cell r="A684">
            <v>2020</v>
          </cell>
          <cell r="B684" t="str">
            <v>Q3</v>
          </cell>
          <cell r="C684" t="str">
            <v>ECOPOWER-ISHASHA</v>
          </cell>
          <cell r="D684" t="str">
            <v>GNE6</v>
          </cell>
          <cell r="J684">
            <v>4617.2216894444337</v>
          </cell>
          <cell r="N684">
            <v>4611.7699999999995</v>
          </cell>
          <cell r="AM684" t="str">
            <v>Small Hydro</v>
          </cell>
        </row>
        <row r="685">
          <cell r="A685">
            <v>2020</v>
          </cell>
          <cell r="B685" t="str">
            <v>Q3</v>
          </cell>
          <cell r="C685" t="str">
            <v>KABALEGA HYDROMAX</v>
          </cell>
          <cell r="D685" t="str">
            <v>GNE4</v>
          </cell>
          <cell r="J685">
            <v>19207.699999999983</v>
          </cell>
          <cell r="N685">
            <v>17733.114796290101</v>
          </cell>
          <cell r="AM685" t="str">
            <v>Small Hydro</v>
          </cell>
        </row>
        <row r="686">
          <cell r="A686">
            <v>2020</v>
          </cell>
          <cell r="B686" t="str">
            <v>Q3</v>
          </cell>
          <cell r="C686" t="str">
            <v>ELECTROMAXX (U) LIMITED</v>
          </cell>
          <cell r="D686" t="str">
            <v>GNT2</v>
          </cell>
          <cell r="J686">
            <v>706</v>
          </cell>
          <cell r="N686">
            <v>706</v>
          </cell>
          <cell r="AM686" t="str">
            <v>Thermal</v>
          </cell>
        </row>
        <row r="687">
          <cell r="A687">
            <v>2020</v>
          </cell>
          <cell r="B687" t="str">
            <v>Q3</v>
          </cell>
          <cell r="C687" t="str">
            <v>LUBILIA</v>
          </cell>
          <cell r="D687" t="str">
            <v>GNE11</v>
          </cell>
          <cell r="J687">
            <v>5158.34</v>
          </cell>
          <cell r="N687">
            <v>5036.7093999999979</v>
          </cell>
          <cell r="AM687" t="str">
            <v>Small Hydro</v>
          </cell>
        </row>
        <row r="688">
          <cell r="A688">
            <v>2020</v>
          </cell>
          <cell r="B688" t="str">
            <v>Q3</v>
          </cell>
          <cell r="C688" t="str">
            <v>ACCESS SOLAR</v>
          </cell>
          <cell r="D688" t="str">
            <v>GNS1</v>
          </cell>
          <cell r="J688">
            <v>3982.9956999999999</v>
          </cell>
          <cell r="N688">
            <v>3640.4160000000002</v>
          </cell>
          <cell r="AM688" t="str">
            <v>Solar</v>
          </cell>
        </row>
        <row r="689">
          <cell r="A689">
            <v>2020</v>
          </cell>
          <cell r="B689" t="str">
            <v>Q3</v>
          </cell>
          <cell r="C689" t="str">
            <v>MUVUMBE HYDRO (U) LIMITED</v>
          </cell>
          <cell r="D689" t="str">
            <v>GNE7</v>
          </cell>
          <cell r="J689">
            <v>5508.3559999999998</v>
          </cell>
          <cell r="N689">
            <v>5437</v>
          </cell>
          <cell r="AM689" t="str">
            <v>Small Hydro</v>
          </cell>
        </row>
        <row r="690">
          <cell r="A690">
            <v>2020</v>
          </cell>
          <cell r="B690" t="str">
            <v>Q3</v>
          </cell>
          <cell r="C690" t="str">
            <v>KINYARA SUGAR WORKS</v>
          </cell>
          <cell r="D690" t="str">
            <v>GNC2</v>
          </cell>
          <cell r="J690">
            <v>1957.806</v>
          </cell>
          <cell r="N690">
            <v>1957.806</v>
          </cell>
          <cell r="AM690" t="str">
            <v>Bagasse</v>
          </cell>
        </row>
        <row r="691">
          <cell r="A691">
            <v>2020</v>
          </cell>
          <cell r="B691" t="str">
            <v>Q3</v>
          </cell>
          <cell r="C691" t="str">
            <v>SAIL KALIRO</v>
          </cell>
          <cell r="D691" t="str">
            <v>GNC3</v>
          </cell>
          <cell r="J691">
            <v>9131</v>
          </cell>
          <cell r="N691">
            <v>9131</v>
          </cell>
          <cell r="AM691" t="str">
            <v>Bagasse</v>
          </cell>
        </row>
        <row r="692">
          <cell r="A692">
            <v>2020</v>
          </cell>
          <cell r="B692" t="str">
            <v>Q3</v>
          </cell>
          <cell r="C692" t="str">
            <v>KAKIRA SUGAR WORKS</v>
          </cell>
          <cell r="D692" t="str">
            <v>GNC1</v>
          </cell>
          <cell r="J692">
            <v>32026.7058</v>
          </cell>
          <cell r="N692">
            <v>32026.7058</v>
          </cell>
          <cell r="AM692" t="str">
            <v>Bagasse</v>
          </cell>
        </row>
        <row r="693">
          <cell r="A693">
            <v>2020</v>
          </cell>
          <cell r="B693" t="str">
            <v>Q3</v>
          </cell>
          <cell r="C693" t="str">
            <v>KILEMBE MINES LIMITED (KML)</v>
          </cell>
          <cell r="D693" t="str">
            <v>GNE2</v>
          </cell>
          <cell r="J693">
            <v>0</v>
          </cell>
          <cell r="N693">
            <v>0</v>
          </cell>
          <cell r="AM693" t="str">
            <v>Small Hydro</v>
          </cell>
        </row>
        <row r="694">
          <cell r="A694">
            <v>2020</v>
          </cell>
          <cell r="B694" t="str">
            <v>Q3</v>
          </cell>
          <cell r="C694" t="str">
            <v>HYDROMAX NKUSI (WAKI)</v>
          </cell>
          <cell r="D694" t="str">
            <v>GNE13</v>
          </cell>
          <cell r="J694">
            <v>4474.8800000000019</v>
          </cell>
          <cell r="N694">
            <v>4474.8800000000019</v>
          </cell>
          <cell r="AM694" t="str">
            <v>Small Hydro</v>
          </cell>
        </row>
        <row r="695">
          <cell r="A695">
            <v>2020</v>
          </cell>
          <cell r="B695" t="str">
            <v>Q3</v>
          </cell>
          <cell r="C695" t="str">
            <v>Mahoma</v>
          </cell>
          <cell r="D695" t="str">
            <v>GNE14</v>
          </cell>
          <cell r="J695">
            <v>1827.8</v>
          </cell>
          <cell r="N695">
            <v>1816.8899999999999</v>
          </cell>
          <cell r="AM695" t="str">
            <v>Small Hydro</v>
          </cell>
        </row>
        <row r="696">
          <cell r="A696">
            <v>2020</v>
          </cell>
          <cell r="B696" t="str">
            <v>Q3</v>
          </cell>
          <cell r="C696" t="str">
            <v>Xsabo Solar</v>
          </cell>
          <cell r="D696" t="str">
            <v>GNS3</v>
          </cell>
          <cell r="J696">
            <v>7516.4600000000009</v>
          </cell>
          <cell r="N696">
            <v>7516.4600000000009</v>
          </cell>
          <cell r="AM696" t="str">
            <v>Solar</v>
          </cell>
        </row>
        <row r="697">
          <cell r="A697">
            <v>2020</v>
          </cell>
          <cell r="B697" t="str">
            <v>Q3</v>
          </cell>
          <cell r="C697" t="str">
            <v>NKUSI</v>
          </cell>
          <cell r="D697" t="str">
            <v>GNE12</v>
          </cell>
          <cell r="J697">
            <v>18342.70703125</v>
          </cell>
          <cell r="N697">
            <v>18127.939999999995</v>
          </cell>
          <cell r="AM697" t="str">
            <v>Small Hydro</v>
          </cell>
        </row>
        <row r="698">
          <cell r="A698">
            <v>2020</v>
          </cell>
          <cell r="B698" t="str">
            <v>Q3</v>
          </cell>
          <cell r="C698" t="str">
            <v>Isimba</v>
          </cell>
          <cell r="D698" t="str">
            <v>GNL3</v>
          </cell>
          <cell r="J698">
            <v>239050</v>
          </cell>
          <cell r="N698">
            <v>239050</v>
          </cell>
          <cell r="AM698" t="str">
            <v>Large Hydro</v>
          </cell>
        </row>
        <row r="699">
          <cell r="A699">
            <v>2020</v>
          </cell>
          <cell r="B699" t="str">
            <v>Q3</v>
          </cell>
          <cell r="C699" t="str">
            <v>Emmerging Solar Power (Bufulubi)</v>
          </cell>
          <cell r="D699" t="str">
            <v>GNS4</v>
          </cell>
          <cell r="J699">
            <v>4119.1081999999997</v>
          </cell>
          <cell r="N699">
            <v>3916.7879999999996</v>
          </cell>
          <cell r="AM699" t="str">
            <v>Solar</v>
          </cell>
        </row>
        <row r="700">
          <cell r="A700">
            <v>2020</v>
          </cell>
          <cell r="B700" t="str">
            <v>Q3</v>
          </cell>
          <cell r="C700" t="str">
            <v>Achwa 2</v>
          </cell>
          <cell r="D700" t="str">
            <v>GNL4</v>
          </cell>
          <cell r="J700">
            <v>85.723000000000013</v>
          </cell>
          <cell r="N700">
            <v>85.723000000000013</v>
          </cell>
          <cell r="AM700" t="str">
            <v>Large Hydro</v>
          </cell>
        </row>
        <row r="701">
          <cell r="A701">
            <v>2020</v>
          </cell>
          <cell r="B701" t="str">
            <v>Q3</v>
          </cell>
          <cell r="C701" t="str">
            <v>Siti 2</v>
          </cell>
          <cell r="D701" t="str">
            <v>GNE17</v>
          </cell>
          <cell r="J701">
            <v>741.84999999999991</v>
          </cell>
          <cell r="N701">
            <v>733.39200000000005</v>
          </cell>
          <cell r="AM701" t="str">
            <v>Small Hydro</v>
          </cell>
        </row>
        <row r="702">
          <cell r="A702">
            <v>2020</v>
          </cell>
          <cell r="B702" t="str">
            <v>Q3</v>
          </cell>
          <cell r="C702" t="str">
            <v>Ndugutu</v>
          </cell>
          <cell r="D702" t="str">
            <v>GNE18</v>
          </cell>
          <cell r="J702">
            <v>4707.8999999999996</v>
          </cell>
          <cell r="N702">
            <v>4707.8999999999996</v>
          </cell>
          <cell r="AM702" t="str">
            <v>Small Hydro</v>
          </cell>
        </row>
        <row r="703">
          <cell r="A703">
            <v>2020</v>
          </cell>
          <cell r="B703" t="str">
            <v>Q3</v>
          </cell>
          <cell r="C703" t="str">
            <v>Ziba</v>
          </cell>
          <cell r="D703" t="str">
            <v>GNE16</v>
          </cell>
          <cell r="J703">
            <v>4838.3019999999997</v>
          </cell>
          <cell r="N703">
            <v>4401.6000000000004</v>
          </cell>
          <cell r="AM703" t="str">
            <v>Small Hydro</v>
          </cell>
        </row>
        <row r="704">
          <cell r="A704">
            <v>2020</v>
          </cell>
          <cell r="B704" t="str">
            <v>Q3</v>
          </cell>
          <cell r="C704" t="str">
            <v>Sindila</v>
          </cell>
          <cell r="D704" t="str">
            <v>GNE15</v>
          </cell>
          <cell r="J704">
            <v>3711.8</v>
          </cell>
          <cell r="N704">
            <v>3711.8</v>
          </cell>
          <cell r="AM704" t="str">
            <v>Small Hydro</v>
          </cell>
        </row>
        <row r="705">
          <cell r="A705">
            <v>2020</v>
          </cell>
          <cell r="B705" t="str">
            <v>Q3</v>
          </cell>
          <cell r="C705" t="str">
            <v>TORORO PV</v>
          </cell>
          <cell r="D705" t="str">
            <v>GNS5</v>
          </cell>
          <cell r="J705">
            <v>1863.9</v>
          </cell>
          <cell r="N705">
            <v>1863.9</v>
          </cell>
          <cell r="AM705" t="str">
            <v>Solar</v>
          </cell>
        </row>
        <row r="706">
          <cell r="A706">
            <v>2020</v>
          </cell>
          <cell r="B706" t="str">
            <v>Q2</v>
          </cell>
          <cell r="C706" t="str">
            <v>BUJAGALI ELECTRICITY LIMITED</v>
          </cell>
          <cell r="D706" t="str">
            <v>GNL2</v>
          </cell>
          <cell r="J706">
            <v>288386.00000000006</v>
          </cell>
          <cell r="N706">
            <v>287499</v>
          </cell>
          <cell r="AM706" t="str">
            <v>Large Hydro</v>
          </cell>
        </row>
        <row r="707">
          <cell r="A707">
            <v>2020</v>
          </cell>
          <cell r="B707" t="str">
            <v>Q2</v>
          </cell>
          <cell r="C707" t="str">
            <v>ESKOM (U) LIMITED</v>
          </cell>
          <cell r="D707" t="str">
            <v>GNL1</v>
          </cell>
          <cell r="J707">
            <v>250505.54</v>
          </cell>
          <cell r="N707">
            <v>250505.53999999998</v>
          </cell>
          <cell r="AM707" t="str">
            <v>Large Hydro</v>
          </cell>
        </row>
        <row r="708">
          <cell r="A708">
            <v>2020</v>
          </cell>
          <cell r="B708" t="str">
            <v>Q2</v>
          </cell>
          <cell r="C708" t="str">
            <v>JACOBSEN (U) LIMITED</v>
          </cell>
          <cell r="D708" t="str">
            <v>GNT1</v>
          </cell>
          <cell r="J708">
            <v>15594.5</v>
          </cell>
          <cell r="N708">
            <v>15594.5</v>
          </cell>
          <cell r="AM708" t="str">
            <v>Thermal</v>
          </cell>
        </row>
        <row r="709">
          <cell r="A709">
            <v>2020</v>
          </cell>
          <cell r="B709" t="str">
            <v>Q2</v>
          </cell>
          <cell r="C709" t="str">
            <v>NYAMWAMBA</v>
          </cell>
          <cell r="D709" t="str">
            <v>GNE10</v>
          </cell>
          <cell r="J709">
            <v>3583.826</v>
          </cell>
          <cell r="N709">
            <v>3516.2599999999998</v>
          </cell>
          <cell r="AM709" t="str">
            <v>Small Hydro</v>
          </cell>
        </row>
        <row r="710">
          <cell r="A710">
            <v>2020</v>
          </cell>
          <cell r="B710" t="str">
            <v>Q2</v>
          </cell>
          <cell r="C710" t="str">
            <v>TORORO SOLAR</v>
          </cell>
          <cell r="D710" t="str">
            <v>GNS2</v>
          </cell>
          <cell r="J710">
            <v>3892.953</v>
          </cell>
          <cell r="N710">
            <v>3816.7019999999998</v>
          </cell>
          <cell r="AM710" t="str">
            <v>Solar</v>
          </cell>
        </row>
        <row r="711">
          <cell r="A711">
            <v>2020</v>
          </cell>
          <cell r="B711" t="str">
            <v>Q2</v>
          </cell>
          <cell r="C711" t="str">
            <v>MAJI-POWER BUGOYE-LIMITED</v>
          </cell>
          <cell r="D711" t="str">
            <v>GNE3</v>
          </cell>
          <cell r="J711">
            <v>14939.873</v>
          </cell>
          <cell r="N711">
            <v>14521.830000000002</v>
          </cell>
          <cell r="AM711" t="str">
            <v>Small Hydro</v>
          </cell>
        </row>
        <row r="712">
          <cell r="A712">
            <v>2020</v>
          </cell>
          <cell r="B712" t="str">
            <v>Q2</v>
          </cell>
          <cell r="C712" t="str">
            <v>KASESE COBALT COMPANY LIMITED</v>
          </cell>
          <cell r="D712" t="str">
            <v>GNE1</v>
          </cell>
          <cell r="J712">
            <v>10135.370999999999</v>
          </cell>
          <cell r="N712">
            <v>9798.5819999999985</v>
          </cell>
          <cell r="AM712" t="str">
            <v>Small Hydro</v>
          </cell>
        </row>
        <row r="713">
          <cell r="A713">
            <v>2020</v>
          </cell>
          <cell r="B713" t="str">
            <v>Q2</v>
          </cell>
          <cell r="C713" t="str">
            <v>AEMS-MPANGA</v>
          </cell>
          <cell r="D713" t="str">
            <v>GNE5</v>
          </cell>
          <cell r="J713">
            <v>25256.65</v>
          </cell>
          <cell r="N713">
            <v>25245.45</v>
          </cell>
          <cell r="AM713" t="str">
            <v>Small Hydro</v>
          </cell>
        </row>
        <row r="714">
          <cell r="A714">
            <v>2020</v>
          </cell>
          <cell r="B714" t="str">
            <v>Q2</v>
          </cell>
          <cell r="C714" t="str">
            <v>ELGON HYDRO SITI</v>
          </cell>
          <cell r="D714" t="str">
            <v>GNE8</v>
          </cell>
          <cell r="J714">
            <v>6550.75</v>
          </cell>
          <cell r="N714">
            <v>6414.2</v>
          </cell>
          <cell r="AM714" t="str">
            <v>Small Hydro</v>
          </cell>
        </row>
        <row r="715">
          <cell r="A715">
            <v>2020</v>
          </cell>
          <cell r="B715" t="str">
            <v>Q2</v>
          </cell>
          <cell r="C715" t="str">
            <v>RWIMI</v>
          </cell>
          <cell r="D715" t="str">
            <v>GNE9</v>
          </cell>
          <cell r="J715">
            <v>7163.9</v>
          </cell>
          <cell r="N715">
            <v>7076.8</v>
          </cell>
          <cell r="AM715" t="str">
            <v>Small Hydro</v>
          </cell>
        </row>
        <row r="716">
          <cell r="A716">
            <v>2020</v>
          </cell>
          <cell r="B716" t="str">
            <v>Q2</v>
          </cell>
          <cell r="C716" t="str">
            <v>ECOPOWER-ISHASHA</v>
          </cell>
          <cell r="D716" t="str">
            <v>GNE6</v>
          </cell>
          <cell r="J716">
            <v>3151.0128955555483</v>
          </cell>
          <cell r="N716">
            <v>3143.42</v>
          </cell>
          <cell r="AM716" t="str">
            <v>Small Hydro</v>
          </cell>
        </row>
        <row r="717">
          <cell r="A717">
            <v>2020</v>
          </cell>
          <cell r="B717" t="str">
            <v>Q2</v>
          </cell>
          <cell r="C717" t="str">
            <v>KABALEGA HYDROMAX</v>
          </cell>
          <cell r="D717" t="str">
            <v>GNE4</v>
          </cell>
          <cell r="J717">
            <v>19252.5</v>
          </cell>
          <cell r="N717">
            <v>17811.940704679895</v>
          </cell>
          <cell r="AM717" t="str">
            <v>Small Hydro</v>
          </cell>
        </row>
        <row r="718">
          <cell r="A718">
            <v>2020</v>
          </cell>
          <cell r="B718" t="str">
            <v>Q2</v>
          </cell>
          <cell r="C718" t="str">
            <v>ELECTROMAXX (U) LIMITED</v>
          </cell>
          <cell r="D718" t="str">
            <v>GNT2</v>
          </cell>
          <cell r="J718">
            <v>589</v>
          </cell>
          <cell r="N718">
            <v>589</v>
          </cell>
          <cell r="AM718" t="str">
            <v>Thermal</v>
          </cell>
        </row>
        <row r="719">
          <cell r="A719">
            <v>2020</v>
          </cell>
          <cell r="B719" t="str">
            <v>Q2</v>
          </cell>
          <cell r="C719" t="str">
            <v>LUBILIA</v>
          </cell>
          <cell r="D719" t="str">
            <v>GNE11</v>
          </cell>
          <cell r="J719">
            <v>6302.3</v>
          </cell>
          <cell r="N719">
            <v>6202.0379000000012</v>
          </cell>
          <cell r="AM719" t="str">
            <v>Small Hydro</v>
          </cell>
        </row>
        <row r="720">
          <cell r="A720">
            <v>2020</v>
          </cell>
          <cell r="B720" t="str">
            <v>Q2</v>
          </cell>
          <cell r="C720" t="str">
            <v>ACCESS SOLAR</v>
          </cell>
          <cell r="D720" t="str">
            <v>GNS1</v>
          </cell>
          <cell r="J720">
            <v>3992.3694</v>
          </cell>
          <cell r="N720">
            <v>3788.3450000000003</v>
          </cell>
          <cell r="AM720" t="str">
            <v>Solar</v>
          </cell>
        </row>
        <row r="721">
          <cell r="A721">
            <v>2020</v>
          </cell>
          <cell r="B721" t="str">
            <v>Q2</v>
          </cell>
          <cell r="C721" t="str">
            <v>MUVUMBE HYDRO (U) LIMITED</v>
          </cell>
          <cell r="D721" t="str">
            <v>GNE7</v>
          </cell>
          <cell r="J721">
            <v>9807.878999999999</v>
          </cell>
          <cell r="N721">
            <v>9682</v>
          </cell>
          <cell r="AM721" t="str">
            <v>Small Hydro</v>
          </cell>
        </row>
        <row r="722">
          <cell r="A722">
            <v>2020</v>
          </cell>
          <cell r="B722" t="str">
            <v>Q2</v>
          </cell>
          <cell r="C722" t="str">
            <v>KINYARA SUGAR WORKS</v>
          </cell>
          <cell r="D722" t="str">
            <v>GNC2</v>
          </cell>
          <cell r="J722">
            <v>1378.2739999999999</v>
          </cell>
          <cell r="N722">
            <v>1378.2739999999999</v>
          </cell>
          <cell r="AM722" t="str">
            <v>Bagasse</v>
          </cell>
        </row>
        <row r="723">
          <cell r="A723">
            <v>2020</v>
          </cell>
          <cell r="B723" t="str">
            <v>Q2</v>
          </cell>
          <cell r="C723" t="str">
            <v>SAIL KALIRO</v>
          </cell>
          <cell r="D723" t="str">
            <v>GNC3</v>
          </cell>
          <cell r="J723">
            <v>6173.3</v>
          </cell>
          <cell r="N723">
            <v>6173.3</v>
          </cell>
          <cell r="AM723" t="str">
            <v>Bagasse</v>
          </cell>
        </row>
        <row r="724">
          <cell r="A724">
            <v>2020</v>
          </cell>
          <cell r="B724" t="str">
            <v>Q2</v>
          </cell>
          <cell r="C724" t="str">
            <v>KAKIRA SUGAR WORKS</v>
          </cell>
          <cell r="D724" t="str">
            <v>GNC1</v>
          </cell>
          <cell r="J724">
            <v>41945.561999999998</v>
          </cell>
          <cell r="N724">
            <v>41945.561999999998</v>
          </cell>
          <cell r="AM724" t="str">
            <v>Bagasse</v>
          </cell>
        </row>
        <row r="725">
          <cell r="A725">
            <v>2020</v>
          </cell>
          <cell r="B725" t="str">
            <v>Q2</v>
          </cell>
          <cell r="C725" t="str">
            <v>KILEMBE MINES LIMITED (KML)</v>
          </cell>
          <cell r="D725" t="str">
            <v>GNE2</v>
          </cell>
          <cell r="J725">
            <v>869.14400000000001</v>
          </cell>
          <cell r="N725">
            <v>869.14400000000001</v>
          </cell>
          <cell r="AM725" t="str">
            <v>Small Hydro</v>
          </cell>
        </row>
        <row r="726">
          <cell r="A726">
            <v>2020</v>
          </cell>
          <cell r="B726" t="str">
            <v>Q2</v>
          </cell>
          <cell r="C726" t="str">
            <v>HYDROMAX NKUSI (WAKI)</v>
          </cell>
          <cell r="D726" t="str">
            <v>GNE13</v>
          </cell>
          <cell r="J726">
            <v>3952.3799999999987</v>
          </cell>
          <cell r="N726">
            <v>3952.3799999999987</v>
          </cell>
          <cell r="AM726" t="str">
            <v>Small Hydro</v>
          </cell>
        </row>
        <row r="727">
          <cell r="A727">
            <v>2020</v>
          </cell>
          <cell r="B727" t="str">
            <v>Q2</v>
          </cell>
          <cell r="C727" t="str">
            <v>Mahoma</v>
          </cell>
          <cell r="D727" t="str">
            <v>GNE14</v>
          </cell>
          <cell r="J727">
            <v>2532.38</v>
          </cell>
          <cell r="N727">
            <v>2548.46</v>
          </cell>
          <cell r="AM727" t="str">
            <v>Small Hydro</v>
          </cell>
        </row>
        <row r="728">
          <cell r="A728">
            <v>2020</v>
          </cell>
          <cell r="B728" t="str">
            <v>Q2</v>
          </cell>
          <cell r="C728" t="str">
            <v>Xsabo Solar</v>
          </cell>
          <cell r="D728" t="str">
            <v>GNS3</v>
          </cell>
          <cell r="J728">
            <v>8071.17</v>
          </cell>
          <cell r="N728">
            <v>8071.17</v>
          </cell>
          <cell r="AM728" t="str">
            <v>Solar</v>
          </cell>
        </row>
        <row r="729">
          <cell r="A729">
            <v>2020</v>
          </cell>
          <cell r="B729" t="str">
            <v>Q2</v>
          </cell>
          <cell r="C729" t="str">
            <v>NKUSI</v>
          </cell>
          <cell r="D729" t="str">
            <v>GNE12</v>
          </cell>
          <cell r="J729">
            <v>17290.34765625</v>
          </cell>
          <cell r="N729">
            <v>17087.100000000002</v>
          </cell>
          <cell r="AM729" t="str">
            <v>Small Hydro</v>
          </cell>
        </row>
        <row r="730">
          <cell r="A730">
            <v>2020</v>
          </cell>
          <cell r="B730" t="str">
            <v>Q2</v>
          </cell>
          <cell r="C730" t="str">
            <v>Isimba</v>
          </cell>
          <cell r="D730" t="str">
            <v>GNL3</v>
          </cell>
          <cell r="J730">
            <v>203377</v>
          </cell>
          <cell r="N730">
            <v>203377</v>
          </cell>
          <cell r="AM730" t="str">
            <v>Large Hydro</v>
          </cell>
        </row>
        <row r="731">
          <cell r="A731">
            <v>2020</v>
          </cell>
          <cell r="B731" t="str">
            <v>Q2</v>
          </cell>
          <cell r="C731" t="str">
            <v>Emmerging Solar Power (Bufulubi)</v>
          </cell>
          <cell r="D731" t="str">
            <v>GNS4</v>
          </cell>
          <cell r="J731">
            <v>4501.4842999999992</v>
          </cell>
          <cell r="N731">
            <v>4383.1249999999991</v>
          </cell>
          <cell r="AM731" t="str">
            <v>Solar</v>
          </cell>
        </row>
        <row r="732">
          <cell r="A732">
            <v>2020</v>
          </cell>
          <cell r="B732" t="str">
            <v>Q2</v>
          </cell>
          <cell r="C732" t="str">
            <v>Achwa 2</v>
          </cell>
          <cell r="D732" t="str">
            <v>GNL4</v>
          </cell>
          <cell r="J732">
            <v>48.306718266274991</v>
          </cell>
          <cell r="N732">
            <v>48.167500266274999</v>
          </cell>
          <cell r="AM732" t="str">
            <v>Large Hydro</v>
          </cell>
        </row>
        <row r="733">
          <cell r="A733">
            <v>2020</v>
          </cell>
          <cell r="B733" t="str">
            <v>Q2</v>
          </cell>
          <cell r="C733" t="str">
            <v>Siti 2</v>
          </cell>
          <cell r="D733" t="str">
            <v>GNE17</v>
          </cell>
          <cell r="J733">
            <v>1253.8399999999999</v>
          </cell>
          <cell r="N733">
            <v>1240.097</v>
          </cell>
          <cell r="AM733" t="str">
            <v>Small Hydro</v>
          </cell>
        </row>
        <row r="734">
          <cell r="A734">
            <v>2020</v>
          </cell>
          <cell r="B734" t="str">
            <v>Q2</v>
          </cell>
          <cell r="C734" t="str">
            <v>Ndugutu</v>
          </cell>
          <cell r="D734" t="str">
            <v>GNE18</v>
          </cell>
          <cell r="J734">
            <v>4523.0999999999995</v>
          </cell>
          <cell r="N734">
            <v>4523.0999999999995</v>
          </cell>
          <cell r="AM734" t="str">
            <v>Small Hydro</v>
          </cell>
        </row>
        <row r="735">
          <cell r="A735">
            <v>2020</v>
          </cell>
          <cell r="B735" t="str">
            <v>Q2</v>
          </cell>
          <cell r="C735" t="str">
            <v>Ziba</v>
          </cell>
          <cell r="D735" t="str">
            <v>GNE16</v>
          </cell>
          <cell r="J735">
            <v>8189.780999999999</v>
          </cell>
          <cell r="N735">
            <v>7524.3</v>
          </cell>
          <cell r="AM735" t="str">
            <v>Small Hydro</v>
          </cell>
        </row>
        <row r="736">
          <cell r="A736">
            <v>2020</v>
          </cell>
          <cell r="B736" t="str">
            <v>Q2</v>
          </cell>
          <cell r="C736" t="str">
            <v>Sindila</v>
          </cell>
          <cell r="D736" t="str">
            <v>GNE15</v>
          </cell>
          <cell r="J736">
            <v>3376</v>
          </cell>
          <cell r="N736">
            <v>3375.9</v>
          </cell>
          <cell r="AM736" t="str">
            <v>Small Hydro</v>
          </cell>
        </row>
        <row r="737">
          <cell r="A737">
            <v>2020</v>
          </cell>
          <cell r="B737" t="str">
            <v>Q2</v>
          </cell>
          <cell r="C737" t="str">
            <v>TORORO PV</v>
          </cell>
          <cell r="D737" t="str">
            <v>GNS5</v>
          </cell>
          <cell r="J737">
            <v>0</v>
          </cell>
          <cell r="N737">
            <v>0</v>
          </cell>
          <cell r="AM737" t="str">
            <v>Solar</v>
          </cell>
        </row>
        <row r="738">
          <cell r="A738">
            <v>2020</v>
          </cell>
          <cell r="B738" t="str">
            <v>Q1</v>
          </cell>
          <cell r="C738" t="str">
            <v>HYDROMAX NKUSI (WAKI)</v>
          </cell>
          <cell r="D738" t="str">
            <v>GNE13</v>
          </cell>
          <cell r="J738">
            <v>3875.2499999999995</v>
          </cell>
          <cell r="N738">
            <v>3875.2499999999995</v>
          </cell>
          <cell r="AM738" t="str">
            <v>Small Hydro</v>
          </cell>
        </row>
        <row r="739">
          <cell r="A739">
            <v>2020</v>
          </cell>
          <cell r="B739" t="str">
            <v>Q1</v>
          </cell>
          <cell r="C739" t="str">
            <v>Mahoma</v>
          </cell>
          <cell r="D739" t="str">
            <v>GNE14</v>
          </cell>
          <cell r="J739">
            <v>2401.12</v>
          </cell>
          <cell r="N739">
            <v>2371.42</v>
          </cell>
          <cell r="AM739" t="str">
            <v>Small Hydro</v>
          </cell>
        </row>
        <row r="740">
          <cell r="A740">
            <v>2020</v>
          </cell>
          <cell r="B740" t="str">
            <v>Q1</v>
          </cell>
          <cell r="C740" t="str">
            <v>Xsabo Solar</v>
          </cell>
          <cell r="D740" t="str">
            <v>GNS3</v>
          </cell>
          <cell r="J740">
            <v>8344.57</v>
          </cell>
          <cell r="N740">
            <v>8344.57</v>
          </cell>
          <cell r="AM740" t="str">
            <v>Solar</v>
          </cell>
        </row>
        <row r="741">
          <cell r="A741">
            <v>2020</v>
          </cell>
          <cell r="B741" t="str">
            <v>Q1</v>
          </cell>
          <cell r="C741" t="str">
            <v>JACOBSEN (U) LIMITED</v>
          </cell>
          <cell r="D741" t="str">
            <v>GNT1</v>
          </cell>
          <cell r="J741">
            <v>15150.500000000018</v>
          </cell>
          <cell r="N741">
            <v>15150.500000000018</v>
          </cell>
          <cell r="AM741" t="str">
            <v>Thermal</v>
          </cell>
        </row>
        <row r="742">
          <cell r="A742">
            <v>2020</v>
          </cell>
          <cell r="B742" t="str">
            <v>Q1</v>
          </cell>
          <cell r="C742" t="str">
            <v>NYAMWAMBA</v>
          </cell>
          <cell r="D742" t="str">
            <v>GNE10</v>
          </cell>
          <cell r="J742">
            <v>7095.6039999999994</v>
          </cell>
          <cell r="N742">
            <v>7013.35</v>
          </cell>
          <cell r="AM742" t="str">
            <v>Small Hydro</v>
          </cell>
        </row>
        <row r="743">
          <cell r="A743">
            <v>2020</v>
          </cell>
          <cell r="B743" t="str">
            <v>Q1</v>
          </cell>
          <cell r="C743" t="str">
            <v>TORORO SOLAR</v>
          </cell>
          <cell r="D743" t="str">
            <v>GNS2</v>
          </cell>
          <cell r="J743">
            <v>4242.4520000000002</v>
          </cell>
          <cell r="N743">
            <v>4242.4520000000002</v>
          </cell>
          <cell r="AM743" t="str">
            <v>Solar</v>
          </cell>
        </row>
        <row r="744">
          <cell r="A744">
            <v>2020</v>
          </cell>
          <cell r="B744" t="str">
            <v>Q1</v>
          </cell>
          <cell r="C744" t="str">
            <v>MAJI-POWER BUGOYE-LIMITED</v>
          </cell>
          <cell r="D744" t="str">
            <v>GNE3</v>
          </cell>
          <cell r="J744">
            <v>13375.064999999999</v>
          </cell>
          <cell r="N744">
            <v>13194.970000000001</v>
          </cell>
          <cell r="AM744" t="str">
            <v>Small Hydro</v>
          </cell>
        </row>
        <row r="745">
          <cell r="A745">
            <v>2020</v>
          </cell>
          <cell r="B745" t="str">
            <v>Q1</v>
          </cell>
          <cell r="C745" t="str">
            <v>KASESE COBALT COMPANY LIMITED</v>
          </cell>
          <cell r="D745" t="str">
            <v>GNE1</v>
          </cell>
          <cell r="J745">
            <v>13552.368999999999</v>
          </cell>
          <cell r="N745">
            <v>13120.776999999998</v>
          </cell>
          <cell r="AM745" t="str">
            <v>Small Hydro</v>
          </cell>
        </row>
        <row r="746">
          <cell r="A746">
            <v>2020</v>
          </cell>
          <cell r="B746" t="str">
            <v>Q1</v>
          </cell>
          <cell r="C746" t="str">
            <v>AEMS-MPANGA</v>
          </cell>
          <cell r="D746" t="str">
            <v>GNE5</v>
          </cell>
          <cell r="J746">
            <v>23064.0995</v>
          </cell>
          <cell r="N746">
            <v>23056.550000000003</v>
          </cell>
          <cell r="AM746" t="str">
            <v>Small Hydro</v>
          </cell>
        </row>
        <row r="747">
          <cell r="A747">
            <v>2020</v>
          </cell>
          <cell r="B747" t="str">
            <v>Q1</v>
          </cell>
          <cell r="C747" t="str">
            <v>ELGON HYDRO SITI</v>
          </cell>
          <cell r="D747" t="str">
            <v>GNE8</v>
          </cell>
          <cell r="J747">
            <v>4204.6399999999994</v>
          </cell>
          <cell r="N747">
            <v>4115.7</v>
          </cell>
          <cell r="AM747" t="str">
            <v>Small Hydro</v>
          </cell>
        </row>
        <row r="748">
          <cell r="A748">
            <v>2020</v>
          </cell>
          <cell r="B748" t="str">
            <v>Q1</v>
          </cell>
          <cell r="C748" t="str">
            <v>RWIMI</v>
          </cell>
          <cell r="D748" t="str">
            <v>GNE9</v>
          </cell>
          <cell r="J748">
            <v>5712.2400000000007</v>
          </cell>
          <cell r="N748">
            <v>5636.5999999999995</v>
          </cell>
          <cell r="AM748" t="str">
            <v>Small Hydro</v>
          </cell>
        </row>
        <row r="749">
          <cell r="A749">
            <v>2020</v>
          </cell>
          <cell r="B749" t="str">
            <v>Q1</v>
          </cell>
          <cell r="C749" t="str">
            <v>ECOPOWER-ISHASHA</v>
          </cell>
          <cell r="D749" t="str">
            <v>GNE6</v>
          </cell>
          <cell r="J749">
            <v>5445.7135199999993</v>
          </cell>
          <cell r="N749">
            <v>5439.7099999999991</v>
          </cell>
          <cell r="AM749" t="str">
            <v>Small Hydro</v>
          </cell>
        </row>
        <row r="750">
          <cell r="A750">
            <v>2020</v>
          </cell>
          <cell r="B750" t="str">
            <v>Q1</v>
          </cell>
          <cell r="C750" t="str">
            <v>KABALEGA HYDROMAX</v>
          </cell>
          <cell r="D750" t="str">
            <v>GNE4</v>
          </cell>
          <cell r="J750">
            <v>19909.199999999993</v>
          </cell>
          <cell r="N750">
            <v>18384.589252739803</v>
          </cell>
          <cell r="AM750" t="str">
            <v>Small Hydro</v>
          </cell>
        </row>
        <row r="751">
          <cell r="A751">
            <v>2020</v>
          </cell>
          <cell r="B751" t="str">
            <v>Q1</v>
          </cell>
          <cell r="C751" t="str">
            <v>ELECTROMAXX (U) LIMITED</v>
          </cell>
          <cell r="D751" t="str">
            <v>GNT2</v>
          </cell>
          <cell r="J751">
            <v>895.14013</v>
          </cell>
          <cell r="N751">
            <v>895.14013</v>
          </cell>
          <cell r="AM751" t="str">
            <v>Thermal</v>
          </cell>
        </row>
        <row r="752">
          <cell r="A752">
            <v>2020</v>
          </cell>
          <cell r="B752" t="str">
            <v>Q1</v>
          </cell>
          <cell r="C752" t="str">
            <v>LUBILIA</v>
          </cell>
          <cell r="D752" t="str">
            <v>GNE11</v>
          </cell>
          <cell r="J752">
            <v>4851.7700000000004</v>
          </cell>
          <cell r="N752">
            <v>4740.3382000000001</v>
          </cell>
          <cell r="AM752" t="str">
            <v>Small Hydro</v>
          </cell>
        </row>
        <row r="753">
          <cell r="A753">
            <v>2020</v>
          </cell>
          <cell r="B753" t="str">
            <v>Q1</v>
          </cell>
          <cell r="C753" t="str">
            <v>ACCESS SOLAR</v>
          </cell>
          <cell r="D753" t="str">
            <v>GNS1</v>
          </cell>
          <cell r="J753">
            <v>4212.6095999999998</v>
          </cell>
          <cell r="N753">
            <v>3990.7820000000002</v>
          </cell>
          <cell r="AM753" t="str">
            <v>Solar</v>
          </cell>
        </row>
        <row r="754">
          <cell r="A754">
            <v>2020</v>
          </cell>
          <cell r="B754" t="str">
            <v>Q1</v>
          </cell>
          <cell r="C754" t="str">
            <v>MUVUMBE HYDRO (U) LIMITED</v>
          </cell>
          <cell r="D754" t="str">
            <v>GNE7</v>
          </cell>
          <cell r="J754">
            <v>10012.218000000001</v>
          </cell>
          <cell r="N754">
            <v>9885</v>
          </cell>
          <cell r="AM754" t="str">
            <v>Small Hydro</v>
          </cell>
        </row>
        <row r="755">
          <cell r="A755">
            <v>2020</v>
          </cell>
          <cell r="B755" t="str">
            <v>Q1</v>
          </cell>
          <cell r="C755" t="str">
            <v>KINYARA SUGAR WORKS</v>
          </cell>
          <cell r="D755" t="str">
            <v>GNC2</v>
          </cell>
          <cell r="J755">
            <v>3961.931</v>
          </cell>
          <cell r="N755">
            <v>3961.931</v>
          </cell>
          <cell r="AM755" t="str">
            <v>Bagasse</v>
          </cell>
        </row>
        <row r="756">
          <cell r="A756">
            <v>2020</v>
          </cell>
          <cell r="B756" t="str">
            <v>Q1</v>
          </cell>
          <cell r="C756" t="str">
            <v>SAIL KALIRO</v>
          </cell>
          <cell r="D756" t="str">
            <v>GNC3</v>
          </cell>
          <cell r="J756">
            <v>6152.4</v>
          </cell>
          <cell r="N756">
            <v>6152.4</v>
          </cell>
          <cell r="AM756" t="str">
            <v>Bagasse</v>
          </cell>
        </row>
        <row r="757">
          <cell r="A757">
            <v>2020</v>
          </cell>
          <cell r="B757" t="str">
            <v>Q1</v>
          </cell>
          <cell r="C757" t="str">
            <v>KAKIRA SUGAR WORKS</v>
          </cell>
          <cell r="D757" t="str">
            <v>GNC1</v>
          </cell>
          <cell r="J757">
            <v>50854.560299999997</v>
          </cell>
          <cell r="N757">
            <v>50854.560299999997</v>
          </cell>
          <cell r="AM757" t="str">
            <v>Bagasse</v>
          </cell>
        </row>
        <row r="758">
          <cell r="A758">
            <v>2020</v>
          </cell>
          <cell r="B758" t="str">
            <v>Q1</v>
          </cell>
          <cell r="C758" t="str">
            <v>KILEMBE MINES LIMITED (KLM)</v>
          </cell>
          <cell r="D758" t="str">
            <v>GNE2</v>
          </cell>
          <cell r="J758">
            <v>2976.114</v>
          </cell>
          <cell r="N758">
            <v>2976.114</v>
          </cell>
          <cell r="AM758" t="str">
            <v>Small Hydro</v>
          </cell>
        </row>
        <row r="759">
          <cell r="A759">
            <v>2020</v>
          </cell>
          <cell r="B759" t="str">
            <v>Q1</v>
          </cell>
          <cell r="C759" t="str">
            <v>Isimba</v>
          </cell>
          <cell r="D759" t="str">
            <v>GNL3</v>
          </cell>
          <cell r="J759">
            <v>212676</v>
          </cell>
          <cell r="N759">
            <v>212676</v>
          </cell>
          <cell r="AM759" t="str">
            <v>Large Hydro</v>
          </cell>
        </row>
        <row r="760">
          <cell r="A760">
            <v>2020</v>
          </cell>
          <cell r="B760" t="str">
            <v>Q1</v>
          </cell>
          <cell r="C760" t="str">
            <v>Emmerging Solar Power (Bufulubi)</v>
          </cell>
          <cell r="D760" t="str">
            <v>GNS4</v>
          </cell>
          <cell r="J760">
            <v>4872.0479999999998</v>
          </cell>
          <cell r="N760">
            <v>4584.3230000000003</v>
          </cell>
          <cell r="AM760" t="str">
            <v>Solar</v>
          </cell>
        </row>
        <row r="761">
          <cell r="A761">
            <v>2020</v>
          </cell>
          <cell r="B761" t="str">
            <v>Q1</v>
          </cell>
          <cell r="C761" t="str">
            <v>Sindila</v>
          </cell>
          <cell r="D761" t="str">
            <v>GNE15</v>
          </cell>
          <cell r="J761">
            <v>3061.1</v>
          </cell>
          <cell r="N761">
            <v>3061.1</v>
          </cell>
          <cell r="AM761" t="str">
            <v>Small Hydro</v>
          </cell>
        </row>
        <row r="762">
          <cell r="A762">
            <v>2020</v>
          </cell>
          <cell r="B762" t="str">
            <v>Q1</v>
          </cell>
          <cell r="C762" t="str">
            <v>Achwa 2</v>
          </cell>
          <cell r="D762" t="str">
            <v>GNL4</v>
          </cell>
          <cell r="J762">
            <v>6162</v>
          </cell>
          <cell r="N762">
            <v>6079.8152</v>
          </cell>
          <cell r="AM762" t="str">
            <v>Large Hydro</v>
          </cell>
        </row>
        <row r="763">
          <cell r="A763">
            <v>2020</v>
          </cell>
          <cell r="B763" t="str">
            <v>Q1</v>
          </cell>
          <cell r="C763" t="str">
            <v>Siti 2</v>
          </cell>
          <cell r="D763" t="str">
            <v>GNE17</v>
          </cell>
          <cell r="J763">
            <v>2741.5460000000003</v>
          </cell>
          <cell r="N763">
            <v>2713.0079999999998</v>
          </cell>
          <cell r="AM763" t="str">
            <v>Small Hydro</v>
          </cell>
        </row>
        <row r="764">
          <cell r="A764">
            <v>2020</v>
          </cell>
          <cell r="B764" t="str">
            <v>Q1</v>
          </cell>
          <cell r="C764" t="str">
            <v>Ndugutu</v>
          </cell>
          <cell r="D764" t="str">
            <v>GNE18</v>
          </cell>
          <cell r="J764">
            <v>4173.8999999999996</v>
          </cell>
          <cell r="N764">
            <v>4173.7</v>
          </cell>
          <cell r="AM764" t="str">
            <v>Small Hydro</v>
          </cell>
        </row>
        <row r="765">
          <cell r="A765">
            <v>2020</v>
          </cell>
          <cell r="B765" t="str">
            <v>Q1</v>
          </cell>
          <cell r="C765" t="str">
            <v>Ziba</v>
          </cell>
          <cell r="D765" t="str">
            <v>GNE16</v>
          </cell>
          <cell r="J765">
            <v>9860.7740000000013</v>
          </cell>
          <cell r="N765">
            <v>8281.5660000000007</v>
          </cell>
          <cell r="AM765" t="str">
            <v>Small Hydro</v>
          </cell>
        </row>
        <row r="766">
          <cell r="A766">
            <v>2020</v>
          </cell>
          <cell r="B766" t="str">
            <v>Q1</v>
          </cell>
          <cell r="C766" t="str">
            <v>BUJAGALI ELECTRICITY LIMITED</v>
          </cell>
          <cell r="D766" t="str">
            <v>GNL2</v>
          </cell>
          <cell r="J766">
            <v>353036.99999999988</v>
          </cell>
          <cell r="N766">
            <v>355959</v>
          </cell>
          <cell r="AM766" t="str">
            <v>Large Hydro</v>
          </cell>
        </row>
        <row r="767">
          <cell r="A767">
            <v>2020</v>
          </cell>
          <cell r="B767" t="str">
            <v>Q1</v>
          </cell>
          <cell r="C767" t="str">
            <v>ESKOM (U) LIMITED</v>
          </cell>
          <cell r="D767" t="str">
            <v>GNL1</v>
          </cell>
          <cell r="J767">
            <v>315615.80000000005</v>
          </cell>
          <cell r="N767">
            <v>315615.80000000005</v>
          </cell>
          <cell r="AM767" t="str">
            <v>Large Hydro</v>
          </cell>
        </row>
        <row r="768">
          <cell r="A768">
            <v>2020</v>
          </cell>
          <cell r="B768" t="str">
            <v>Q1</v>
          </cell>
          <cell r="C768" t="str">
            <v>NKUSI</v>
          </cell>
          <cell r="D768" t="str">
            <v>GNE12</v>
          </cell>
          <cell r="J768">
            <v>16214.880000000012</v>
          </cell>
          <cell r="N768">
            <v>16214.880000000012</v>
          </cell>
          <cell r="AM768" t="str">
            <v>Small Hydro</v>
          </cell>
        </row>
        <row r="769">
          <cell r="A769">
            <v>2020</v>
          </cell>
          <cell r="B769" t="str">
            <v>Q3</v>
          </cell>
          <cell r="C769" t="str">
            <v>Timex Bukinda</v>
          </cell>
          <cell r="D769" t="str">
            <v>GNE19</v>
          </cell>
          <cell r="J769">
            <v>723.8</v>
          </cell>
          <cell r="N769">
            <v>723.8</v>
          </cell>
        </row>
        <row r="770">
          <cell r="A770">
            <v>2020</v>
          </cell>
          <cell r="B770" t="str">
            <v>Q4</v>
          </cell>
          <cell r="C770" t="str">
            <v>Timex Bukinda</v>
          </cell>
          <cell r="D770" t="str">
            <v>GNE19</v>
          </cell>
          <cell r="J770">
            <v>6428</v>
          </cell>
          <cell r="N770">
            <v>6428</v>
          </cell>
        </row>
        <row r="771">
          <cell r="A771">
            <v>2020</v>
          </cell>
          <cell r="B771" t="str">
            <v>Q2</v>
          </cell>
          <cell r="C771" t="str">
            <v>Timex Bukinda</v>
          </cell>
          <cell r="D771" t="str">
            <v>GNE19</v>
          </cell>
          <cell r="J771">
            <v>41.9</v>
          </cell>
          <cell r="N771">
            <v>41.9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MENU"/>
      <sheetName val="OFFGRID MENU"/>
      <sheetName val="Sheet10"/>
      <sheetName val="UMEME MENU"/>
      <sheetName val="Financial Year Analysis"/>
      <sheetName val="Bi-Annual"/>
      <sheetName val="Quarter"/>
      <sheetName val="UMEME Annual Fact sheet"/>
      <sheetName val="FINANCIAL"/>
      <sheetName val="Employee to Energy sales Ratio"/>
      <sheetName val="O&amp;M for Energy sold"/>
      <sheetName val="Employee cost per kwh sold"/>
      <sheetName val="O&amp;M per KM"/>
      <sheetName val="UMEME Network Length (Kms)"/>
      <sheetName val="customers per KM"/>
      <sheetName val="MINIGRIDS MENU"/>
      <sheetName val="customers Growth Rate"/>
      <sheetName val="Sales &amp; Purchases (GWh)"/>
      <sheetName val="UMEME Monthly Energy sales"/>
      <sheetName val="UMEME Monthly sales -2"/>
      <sheetName val="Medium Indu Aver. Consum"/>
      <sheetName val="Large&amp; Xtr Indu Aver. Consum"/>
      <sheetName val="UMEME Employees"/>
      <sheetName val="O&amp;M"/>
      <sheetName val="Sheet5"/>
      <sheetName val="UMEME Billing data"/>
      <sheetName val="Targets"/>
      <sheetName val="Billing Summary- Umeme"/>
      <sheetName val="Minigrids Energy Sales by Years"/>
      <sheetName val="Minigrids Energy Purc by Yea"/>
      <sheetName val="Minigrids Energy Purch by Qtr"/>
      <sheetName val="Overall Sales by Quart"/>
      <sheetName val="Minigrid sales&amp;Purc overall"/>
      <sheetName val="Mingrid Customers Overall"/>
      <sheetName val="Minigrid Customers by Utility"/>
      <sheetName val="Minigrid Ener sales by cust cat"/>
      <sheetName val="Minigrid Customer employee rati"/>
      <sheetName val="Minigrid Employee to Energy sal"/>
      <sheetName val="Minigrid Avg. Cons per Customer"/>
      <sheetName val="Minigrid O&amp;M per kwh"/>
      <sheetName val="Minigrid Employee cost per kwh"/>
      <sheetName val="Comput Minigrid Quarter"/>
      <sheetName val="Comput Minigri Annual"/>
      <sheetName val="Comp Annual Operator Annual"/>
      <sheetName val="Annual Fact sheet Computations"/>
      <sheetName val="Sheet6"/>
      <sheetName val="UMEME Quarter Fact sheet comput"/>
      <sheetName val="UMEME District performances"/>
      <sheetName val="UMEME Quarterly Fact sheet"/>
      <sheetName val="UMEME"/>
      <sheetName val="Minigrids"/>
      <sheetName val="Sheet11"/>
      <sheetName val="Sheet8"/>
      <sheetName val="UEDCL"/>
      <sheetName val="Offgrid Database"/>
      <sheetName val="OFFGRID REF"/>
      <sheetName val="Comp Minigri Annual (2)"/>
      <sheetName val="Sheet7"/>
      <sheetName val="Distributions Monthly"/>
      <sheetName val="Sheet1"/>
      <sheetName val="FINANCIAL (2)"/>
      <sheetName val="Financials"/>
      <sheetName val="Sheet2"/>
      <sheetName val="Performance Indicators"/>
      <sheetName val="Sales GWh by Customer categorie"/>
      <sheetName val="Six Year Summary sheet"/>
      <sheetName val="Targets (2)"/>
      <sheetName val="Purch &amp; Sales across Quarters"/>
      <sheetName val="Purchases by ToU"/>
      <sheetName val="Sheet4"/>
      <sheetName val="Sheet3"/>
      <sheetName val="UMEME Customers"/>
      <sheetName val="Energy sales per customer"/>
      <sheetName val="Domestic Aver. Consum"/>
      <sheetName val="Customer to Employee Ratio"/>
      <sheetName val="Commer Aver. Con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4">
          <cell r="C4" t="str">
            <v>Years</v>
          </cell>
        </row>
        <row r="5">
          <cell r="C5">
            <v>2017</v>
          </cell>
        </row>
        <row r="6">
          <cell r="C6">
            <v>2016</v>
          </cell>
        </row>
        <row r="7">
          <cell r="C7">
            <v>2015</v>
          </cell>
        </row>
        <row r="8">
          <cell r="C8">
            <v>2014</v>
          </cell>
        </row>
        <row r="9">
          <cell r="C9">
            <v>2013</v>
          </cell>
        </row>
        <row r="10">
          <cell r="C10">
            <v>2012</v>
          </cell>
        </row>
        <row r="11">
          <cell r="C11">
            <v>2011</v>
          </cell>
        </row>
        <row r="12">
          <cell r="C12">
            <v>2010</v>
          </cell>
        </row>
        <row r="13">
          <cell r="C13">
            <v>2009</v>
          </cell>
        </row>
        <row r="14">
          <cell r="C14">
            <v>2008</v>
          </cell>
        </row>
        <row r="15">
          <cell r="C15">
            <v>2007</v>
          </cell>
        </row>
        <row r="16">
          <cell r="C16">
            <v>2006</v>
          </cell>
        </row>
        <row r="17">
          <cell r="C17">
            <v>2005</v>
          </cell>
        </row>
        <row r="18">
          <cell r="C18">
            <v>2004</v>
          </cell>
        </row>
        <row r="19">
          <cell r="C19">
            <v>2003</v>
          </cell>
        </row>
      </sheetData>
      <sheetData sheetId="25" refreshError="1">
        <row r="1">
          <cell r="J1">
            <v>10</v>
          </cell>
          <cell r="R1">
            <v>18</v>
          </cell>
        </row>
        <row r="2">
          <cell r="J2" t="str">
            <v>Total</v>
          </cell>
          <cell r="R2" t="str">
            <v>Purchases (Kwh)</v>
          </cell>
        </row>
        <row r="3">
          <cell r="J3">
            <v>146914739</v>
          </cell>
          <cell r="R3">
            <v>210044897</v>
          </cell>
        </row>
        <row r="4">
          <cell r="J4">
            <v>126309817</v>
          </cell>
          <cell r="R4">
            <v>184638290</v>
          </cell>
        </row>
        <row r="5">
          <cell r="J5">
            <v>145356621</v>
          </cell>
          <cell r="R5">
            <v>208995138</v>
          </cell>
        </row>
        <row r="6">
          <cell r="J6">
            <v>140207295</v>
          </cell>
          <cell r="R6">
            <v>197466593</v>
          </cell>
        </row>
        <row r="7">
          <cell r="J7">
            <v>149398250.39000002</v>
          </cell>
          <cell r="R7">
            <v>210386636</v>
          </cell>
        </row>
        <row r="8">
          <cell r="J8">
            <v>150485188</v>
          </cell>
          <cell r="R8">
            <v>203656821</v>
          </cell>
        </row>
        <row r="9">
          <cell r="J9">
            <v>146706452</v>
          </cell>
          <cell r="R9">
            <v>199727997</v>
          </cell>
        </row>
        <row r="10">
          <cell r="J10">
            <v>152481792</v>
          </cell>
          <cell r="R10">
            <v>206732682</v>
          </cell>
        </row>
        <row r="11">
          <cell r="J11">
            <v>144395082</v>
          </cell>
          <cell r="R11">
            <v>189489325</v>
          </cell>
        </row>
        <row r="12">
          <cell r="J12">
            <v>149264589</v>
          </cell>
          <cell r="R12">
            <v>202550711</v>
          </cell>
        </row>
        <row r="13">
          <cell r="J13">
            <v>137766264</v>
          </cell>
          <cell r="R13">
            <v>175778827</v>
          </cell>
        </row>
        <row r="14">
          <cell r="J14">
            <v>142763125.5</v>
          </cell>
          <cell r="R14">
            <v>197954920</v>
          </cell>
        </row>
        <row r="15">
          <cell r="J15">
            <v>154993281.57999998</v>
          </cell>
          <cell r="R15">
            <v>205686289.291004</v>
          </cell>
        </row>
        <row r="16">
          <cell r="J16">
            <v>146244640.44999999</v>
          </cell>
          <cell r="R16">
            <v>196827465.708996</v>
          </cell>
        </row>
        <row r="17">
          <cell r="J17">
            <v>156268772.43000001</v>
          </cell>
          <cell r="R17">
            <v>208016064</v>
          </cell>
        </row>
        <row r="18">
          <cell r="J18">
            <v>153358469.44</v>
          </cell>
          <cell r="R18">
            <v>206830029</v>
          </cell>
        </row>
        <row r="19">
          <cell r="J19">
            <v>160945750.34</v>
          </cell>
          <cell r="R19">
            <v>220471104</v>
          </cell>
        </row>
        <row r="20">
          <cell r="J20">
            <v>163268746.28999999</v>
          </cell>
          <cell r="R20">
            <v>219799398</v>
          </cell>
        </row>
        <row r="21">
          <cell r="J21">
            <v>162299810.43000001</v>
          </cell>
          <cell r="R21">
            <v>225314077</v>
          </cell>
        </row>
        <row r="22">
          <cell r="J22">
            <v>168981632.97</v>
          </cell>
          <cell r="R22">
            <v>228954650</v>
          </cell>
        </row>
        <row r="23">
          <cell r="J23">
            <v>167330377.11000001</v>
          </cell>
          <cell r="R23">
            <v>223034352</v>
          </cell>
        </row>
        <row r="24">
          <cell r="J24">
            <v>168940198.79000002</v>
          </cell>
          <cell r="R24">
            <v>230980711</v>
          </cell>
        </row>
        <row r="25">
          <cell r="J25">
            <v>171479130.40000001</v>
          </cell>
          <cell r="R25">
            <v>230750927</v>
          </cell>
        </row>
        <row r="26">
          <cell r="J26">
            <v>162602657.38</v>
          </cell>
          <cell r="R26">
            <v>225331225</v>
          </cell>
        </row>
        <row r="27">
          <cell r="J27">
            <v>175510626.26999998</v>
          </cell>
          <cell r="R27">
            <v>237178344</v>
          </cell>
        </row>
        <row r="28">
          <cell r="J28">
            <v>164419394.25999999</v>
          </cell>
          <cell r="R28">
            <v>215118957</v>
          </cell>
        </row>
        <row r="29">
          <cell r="J29">
            <v>173775330.51999998</v>
          </cell>
          <cell r="R29">
            <v>234693632</v>
          </cell>
        </row>
        <row r="30">
          <cell r="J30">
            <v>171550220.51999998</v>
          </cell>
          <cell r="R30">
            <v>226738008</v>
          </cell>
        </row>
        <row r="31">
          <cell r="J31">
            <v>183164971.81</v>
          </cell>
          <cell r="R31">
            <v>243517259</v>
          </cell>
        </row>
        <row r="32">
          <cell r="J32">
            <v>175933482.75999999</v>
          </cell>
          <cell r="R32">
            <v>235019390</v>
          </cell>
        </row>
        <row r="33">
          <cell r="J33">
            <v>180015518.88</v>
          </cell>
          <cell r="R33">
            <v>240557981</v>
          </cell>
        </row>
        <row r="34">
          <cell r="J34">
            <v>182043760.05000001</v>
          </cell>
          <cell r="R34">
            <v>238593480</v>
          </cell>
        </row>
        <row r="35">
          <cell r="J35">
            <v>175332932.83000129</v>
          </cell>
          <cell r="R35">
            <v>225173974</v>
          </cell>
        </row>
        <row r="36">
          <cell r="J36">
            <v>186571529.34</v>
          </cell>
          <cell r="R36">
            <v>239276020</v>
          </cell>
        </row>
        <row r="37">
          <cell r="J37">
            <v>179715902.22</v>
          </cell>
          <cell r="R37">
            <v>230208306</v>
          </cell>
        </row>
        <row r="38">
          <cell r="J38">
            <v>170661956.324</v>
          </cell>
          <cell r="R38">
            <v>231042772</v>
          </cell>
        </row>
        <row r="39">
          <cell r="J39">
            <v>188845759.17204812</v>
          </cell>
          <cell r="R39">
            <v>241024227</v>
          </cell>
        </row>
        <row r="40">
          <cell r="J40">
            <v>179458298.83431387</v>
          </cell>
          <cell r="R40">
            <v>222588406</v>
          </cell>
        </row>
        <row r="41">
          <cell r="J41">
            <v>185933833.0886966</v>
          </cell>
          <cell r="R41">
            <v>240747976</v>
          </cell>
        </row>
        <row r="42">
          <cell r="J42">
            <v>183122927.88966161</v>
          </cell>
          <cell r="R42">
            <v>231476533</v>
          </cell>
        </row>
        <row r="43">
          <cell r="J43">
            <v>193015243.02617019</v>
          </cell>
          <cell r="R43">
            <v>245999114</v>
          </cell>
        </row>
        <row r="44">
          <cell r="J44">
            <v>184452087.59859255</v>
          </cell>
          <cell r="R44">
            <v>234219970</v>
          </cell>
        </row>
        <row r="45">
          <cell r="J45">
            <v>192360733.38696715</v>
          </cell>
          <cell r="R45">
            <v>247715035</v>
          </cell>
        </row>
        <row r="46">
          <cell r="J46">
            <v>201214633.45516589</v>
          </cell>
          <cell r="R46">
            <v>252270856</v>
          </cell>
        </row>
        <row r="47">
          <cell r="J47">
            <v>191452360.65869522</v>
          </cell>
          <cell r="R47">
            <v>241553214</v>
          </cell>
        </row>
        <row r="48">
          <cell r="J48">
            <v>194679696.2716898</v>
          </cell>
          <cell r="R48">
            <v>245020021</v>
          </cell>
        </row>
        <row r="49">
          <cell r="J49">
            <v>192826250.23275542</v>
          </cell>
          <cell r="R49">
            <v>241584320</v>
          </cell>
        </row>
        <row r="50">
          <cell r="J50">
            <v>189372146.92412785</v>
          </cell>
          <cell r="R50">
            <v>249245620</v>
          </cell>
        </row>
        <row r="51">
          <cell r="J51">
            <v>210586932.25713748</v>
          </cell>
          <cell r="R51">
            <v>259744070</v>
          </cell>
        </row>
        <row r="52">
          <cell r="J52">
            <v>191797171.53439522</v>
          </cell>
          <cell r="R52">
            <v>236362352</v>
          </cell>
        </row>
        <row r="53">
          <cell r="J53">
            <v>205627052.10445082</v>
          </cell>
          <cell r="R53">
            <v>259297874</v>
          </cell>
        </row>
        <row r="54">
          <cell r="J54">
            <v>201592381.23518342</v>
          </cell>
          <cell r="R54">
            <v>246442934</v>
          </cell>
        </row>
        <row r="55">
          <cell r="J55">
            <v>210093448.79146391</v>
          </cell>
          <cell r="R55">
            <v>259382133</v>
          </cell>
        </row>
        <row r="56">
          <cell r="J56">
            <v>200283430.60329813</v>
          </cell>
          <cell r="R56">
            <v>247605913</v>
          </cell>
        </row>
        <row r="57">
          <cell r="J57">
            <v>211053285.45735368</v>
          </cell>
          <cell r="R57">
            <v>256822342</v>
          </cell>
        </row>
        <row r="58">
          <cell r="J58">
            <v>209398913.866</v>
          </cell>
          <cell r="R58">
            <v>263743248</v>
          </cell>
        </row>
        <row r="59">
          <cell r="J59">
            <v>206031188.15164587</v>
          </cell>
          <cell r="R59">
            <v>253938432</v>
          </cell>
        </row>
        <row r="60">
          <cell r="J60">
            <v>209096925.32657373</v>
          </cell>
          <cell r="R60">
            <v>259370987</v>
          </cell>
        </row>
        <row r="61">
          <cell r="J61">
            <v>203224309.52457696</v>
          </cell>
          <cell r="R61">
            <v>252726800</v>
          </cell>
        </row>
        <row r="62">
          <cell r="J62">
            <v>199069523.84129277</v>
          </cell>
          <cell r="R62">
            <v>255706565</v>
          </cell>
        </row>
        <row r="63">
          <cell r="J63">
            <v>210998663.72864819</v>
          </cell>
          <cell r="R63">
            <v>255887508</v>
          </cell>
        </row>
        <row r="64">
          <cell r="J64">
            <v>196332449.91252798</v>
          </cell>
          <cell r="R64">
            <v>244210047</v>
          </cell>
        </row>
        <row r="65">
          <cell r="J65">
            <v>216838528.20764929</v>
          </cell>
          <cell r="R65">
            <v>271187160</v>
          </cell>
        </row>
        <row r="66">
          <cell r="J66">
            <v>210110120.3806639</v>
          </cell>
          <cell r="R66">
            <v>258275250</v>
          </cell>
        </row>
        <row r="67">
          <cell r="J67">
            <v>213663446.08307129</v>
          </cell>
          <cell r="R67">
            <v>268222102</v>
          </cell>
        </row>
        <row r="68">
          <cell r="J68">
            <v>212457090.83700001</v>
          </cell>
          <cell r="R68">
            <v>262419945</v>
          </cell>
        </row>
        <row r="69">
          <cell r="J69">
            <v>215369386.8175644</v>
          </cell>
          <cell r="R69">
            <v>269578580</v>
          </cell>
        </row>
        <row r="70">
          <cell r="J70">
            <v>217908099.07968691</v>
          </cell>
          <cell r="R70">
            <v>269272534</v>
          </cell>
        </row>
        <row r="71">
          <cell r="J71">
            <v>215032605.6371541</v>
          </cell>
          <cell r="R71">
            <v>263695994</v>
          </cell>
        </row>
        <row r="72">
          <cell r="J72">
            <v>219413825.27787399</v>
          </cell>
          <cell r="R72">
            <v>268693710</v>
          </cell>
        </row>
        <row r="73">
          <cell r="J73">
            <v>219082077.90503609</v>
          </cell>
          <cell r="R73">
            <v>265551627</v>
          </cell>
        </row>
        <row r="74">
          <cell r="J74" t="e">
            <v>#REF!</v>
          </cell>
          <cell r="R74">
            <v>275454323</v>
          </cell>
        </row>
        <row r="75">
          <cell r="J75">
            <v>231204460.99999994</v>
          </cell>
          <cell r="R75">
            <v>285465810</v>
          </cell>
        </row>
        <row r="76">
          <cell r="J76">
            <v>212868155</v>
          </cell>
          <cell r="R76">
            <v>256321435</v>
          </cell>
        </row>
        <row r="77">
          <cell r="J77">
            <v>229932852.99999994</v>
          </cell>
          <cell r="R77">
            <v>278503344</v>
          </cell>
        </row>
        <row r="78">
          <cell r="J78" t="e">
            <v>#REF!</v>
          </cell>
          <cell r="R78">
            <v>266240686</v>
          </cell>
        </row>
        <row r="79">
          <cell r="J79" t="e">
            <v>#REF!</v>
          </cell>
          <cell r="R79">
            <v>278675185</v>
          </cell>
        </row>
        <row r="80">
          <cell r="J80" t="e">
            <v>#REF!</v>
          </cell>
          <cell r="R80">
            <v>265469252</v>
          </cell>
        </row>
        <row r="81">
          <cell r="J81" t="e">
            <v>#REF!</v>
          </cell>
          <cell r="R81">
            <v>283544344</v>
          </cell>
        </row>
        <row r="82">
          <cell r="J82" t="e">
            <v>#REF!</v>
          </cell>
          <cell r="R82">
            <v>289455087</v>
          </cell>
        </row>
        <row r="83">
          <cell r="J83" t="e">
            <v>#REF!</v>
          </cell>
          <cell r="R83">
            <v>273863761</v>
          </cell>
        </row>
        <row r="84">
          <cell r="J84" t="e">
            <v>#REF!</v>
          </cell>
          <cell r="R84">
            <v>286428009</v>
          </cell>
        </row>
        <row r="85">
          <cell r="J85" t="e">
            <v>#REF!</v>
          </cell>
          <cell r="R85">
            <v>283966266</v>
          </cell>
        </row>
        <row r="86">
          <cell r="J86" t="e">
            <v>#REF!</v>
          </cell>
          <cell r="R86">
            <v>286570332</v>
          </cell>
        </row>
        <row r="87">
          <cell r="J87">
            <v>0</v>
          </cell>
          <cell r="R87">
            <v>0</v>
          </cell>
        </row>
        <row r="88">
          <cell r="R88">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1">
          <cell r="A1" t="str">
            <v>Years</v>
          </cell>
          <cell r="B1" t="str">
            <v>Quarters</v>
          </cell>
          <cell r="G1" t="str">
            <v>Abbreviation</v>
          </cell>
          <cell r="H1" t="str">
            <v>Type</v>
          </cell>
          <cell r="P1" t="str">
            <v>Total_sales_KWh</v>
          </cell>
          <cell r="AB1" t="str">
            <v>Total_purchased</v>
          </cell>
          <cell r="BE1" t="str">
            <v>Total KVA</v>
          </cell>
          <cell r="BL1" t="str">
            <v>DomesticCustomers</v>
          </cell>
          <cell r="BM1" t="str">
            <v>CommercialCustomers</v>
          </cell>
          <cell r="BN1" t="str">
            <v>Medium IndustrialCustomers</v>
          </cell>
          <cell r="BO1" t="str">
            <v>Large IndustryCustomers</v>
          </cell>
          <cell r="BP1" t="str">
            <v>Street LightCustomers</v>
          </cell>
          <cell r="BQ1" t="str">
            <v>Extra Large customers</v>
          </cell>
          <cell r="BS1" t="str">
            <v>Customers Total</v>
          </cell>
          <cell r="DN1" t="str">
            <v>Total Distance</v>
          </cell>
        </row>
        <row r="2">
          <cell r="A2">
            <v>2018</v>
          </cell>
          <cell r="B2" t="str">
            <v>Q4</v>
          </cell>
          <cell r="G2" t="str">
            <v>BECS</v>
          </cell>
          <cell r="H2" t="str">
            <v>BECS</v>
          </cell>
          <cell r="P2">
            <v>668114.14999999991</v>
          </cell>
          <cell r="AB2">
            <v>900926</v>
          </cell>
          <cell r="BE2">
            <v>4385</v>
          </cell>
          <cell r="BL2">
            <v>8597</v>
          </cell>
          <cell r="BM2">
            <v>60</v>
          </cell>
          <cell r="BN2">
            <v>0</v>
          </cell>
          <cell r="BO2">
            <v>0</v>
          </cell>
          <cell r="BP2">
            <v>0</v>
          </cell>
          <cell r="BQ2">
            <v>0</v>
          </cell>
          <cell r="BS2">
            <v>8657</v>
          </cell>
          <cell r="DN2">
            <v>255</v>
          </cell>
        </row>
        <row r="3">
          <cell r="A3">
            <v>2018</v>
          </cell>
          <cell r="B3" t="str">
            <v>Q4</v>
          </cell>
          <cell r="G3" t="str">
            <v>SST</v>
          </cell>
          <cell r="H3" t="str">
            <v>UEDCL</v>
          </cell>
          <cell r="P3">
            <v>1968383.73</v>
          </cell>
          <cell r="AB3">
            <v>2518725</v>
          </cell>
          <cell r="BE3">
            <v>21085</v>
          </cell>
          <cell r="BL3">
            <v>11369</v>
          </cell>
          <cell r="BM3">
            <v>268</v>
          </cell>
          <cell r="BN3">
            <v>32</v>
          </cell>
          <cell r="BO3">
            <v>0</v>
          </cell>
          <cell r="BP3">
            <v>0</v>
          </cell>
          <cell r="BQ3">
            <v>0</v>
          </cell>
          <cell r="BS3">
            <v>11669</v>
          </cell>
          <cell r="DN3">
            <v>1165.44</v>
          </cell>
        </row>
        <row r="4">
          <cell r="A4">
            <v>2018</v>
          </cell>
          <cell r="B4" t="str">
            <v>Q4</v>
          </cell>
          <cell r="G4" t="str">
            <v>KRECS</v>
          </cell>
          <cell r="H4" t="str">
            <v>KRECS</v>
          </cell>
          <cell r="P4">
            <v>888176.2</v>
          </cell>
          <cell r="AB4">
            <v>1116030</v>
          </cell>
          <cell r="BE4">
            <v>4700</v>
          </cell>
          <cell r="BL4">
            <v>4537</v>
          </cell>
          <cell r="BM4">
            <v>106</v>
          </cell>
          <cell r="BN4">
            <v>0</v>
          </cell>
          <cell r="BO4">
            <v>0</v>
          </cell>
          <cell r="BP4">
            <v>0</v>
          </cell>
          <cell r="BQ4">
            <v>0</v>
          </cell>
          <cell r="BS4">
            <v>4643</v>
          </cell>
          <cell r="DN4">
            <v>493</v>
          </cell>
        </row>
        <row r="5">
          <cell r="A5">
            <v>2018</v>
          </cell>
          <cell r="B5" t="str">
            <v>Q4</v>
          </cell>
          <cell r="G5" t="str">
            <v>KIL</v>
          </cell>
          <cell r="H5" t="str">
            <v>KIL</v>
          </cell>
          <cell r="P5">
            <v>1529187.0599999998</v>
          </cell>
          <cell r="AB5">
            <v>1812539</v>
          </cell>
          <cell r="BE5">
            <v>12355</v>
          </cell>
          <cell r="BL5">
            <v>12745</v>
          </cell>
          <cell r="BM5">
            <v>144</v>
          </cell>
          <cell r="BN5">
            <v>50</v>
          </cell>
          <cell r="BO5">
            <v>0</v>
          </cell>
          <cell r="BP5">
            <v>0</v>
          </cell>
          <cell r="BQ5">
            <v>0</v>
          </cell>
          <cell r="BS5">
            <v>12939</v>
          </cell>
          <cell r="DN5">
            <v>818.66100000000006</v>
          </cell>
        </row>
        <row r="6">
          <cell r="A6">
            <v>2018</v>
          </cell>
          <cell r="B6" t="str">
            <v>Q4</v>
          </cell>
          <cell r="G6" t="str">
            <v>PACMECS</v>
          </cell>
          <cell r="H6" t="str">
            <v>PACMECS</v>
          </cell>
          <cell r="P6">
            <v>526977</v>
          </cell>
          <cell r="AB6">
            <v>647936</v>
          </cell>
          <cell r="BE6">
            <v>6305</v>
          </cell>
          <cell r="BL6">
            <v>3495</v>
          </cell>
          <cell r="BM6">
            <v>72</v>
          </cell>
          <cell r="BN6">
            <v>0</v>
          </cell>
          <cell r="BO6">
            <v>0</v>
          </cell>
          <cell r="BP6">
            <v>0</v>
          </cell>
          <cell r="BQ6">
            <v>0</v>
          </cell>
          <cell r="BS6">
            <v>3567</v>
          </cell>
          <cell r="DN6">
            <v>711.77</v>
          </cell>
        </row>
        <row r="7">
          <cell r="A7">
            <v>2018</v>
          </cell>
          <cell r="B7" t="str">
            <v>Q4</v>
          </cell>
          <cell r="G7" t="str">
            <v>NWST</v>
          </cell>
          <cell r="H7" t="str">
            <v>UEDCL</v>
          </cell>
          <cell r="P7">
            <v>4092789.4000000004</v>
          </cell>
          <cell r="AB7">
            <v>9419189</v>
          </cell>
          <cell r="BE7">
            <v>42235</v>
          </cell>
          <cell r="BL7">
            <v>15363</v>
          </cell>
          <cell r="BM7">
            <v>452</v>
          </cell>
          <cell r="BN7">
            <v>40</v>
          </cell>
          <cell r="BO7">
            <v>2</v>
          </cell>
          <cell r="BP7">
            <v>0</v>
          </cell>
          <cell r="BQ7">
            <v>0</v>
          </cell>
          <cell r="BS7">
            <v>15857</v>
          </cell>
          <cell r="DN7">
            <v>1803</v>
          </cell>
        </row>
        <row r="8">
          <cell r="A8">
            <v>2018</v>
          </cell>
          <cell r="B8" t="str">
            <v>Q4</v>
          </cell>
          <cell r="G8" t="str">
            <v>SWST</v>
          </cell>
          <cell r="H8" t="str">
            <v>UEDCL</v>
          </cell>
          <cell r="P8">
            <v>1459296.3</v>
          </cell>
          <cell r="AB8">
            <v>2246377</v>
          </cell>
          <cell r="BE8">
            <v>19270</v>
          </cell>
          <cell r="BL8">
            <v>8665</v>
          </cell>
          <cell r="BM8">
            <v>189</v>
          </cell>
          <cell r="BN8">
            <v>17</v>
          </cell>
          <cell r="BO8">
            <v>1</v>
          </cell>
          <cell r="BP8">
            <v>0</v>
          </cell>
          <cell r="BQ8">
            <v>0</v>
          </cell>
          <cell r="BS8">
            <v>8872</v>
          </cell>
          <cell r="DN8">
            <v>1038.3150000000001</v>
          </cell>
        </row>
        <row r="9">
          <cell r="A9">
            <v>2018</v>
          </cell>
          <cell r="B9" t="str">
            <v>Q4</v>
          </cell>
          <cell r="G9" t="str">
            <v>CNST</v>
          </cell>
          <cell r="H9" t="str">
            <v>UEDCL</v>
          </cell>
          <cell r="P9">
            <v>671946.19317946932</v>
          </cell>
          <cell r="AB9">
            <v>824904.32</v>
          </cell>
          <cell r="BE9">
            <v>7920</v>
          </cell>
          <cell r="BL9">
            <v>2960</v>
          </cell>
          <cell r="BM9">
            <v>60</v>
          </cell>
          <cell r="BN9">
            <v>3</v>
          </cell>
          <cell r="BO9">
            <v>0</v>
          </cell>
          <cell r="BP9">
            <v>0</v>
          </cell>
          <cell r="BQ9">
            <v>0</v>
          </cell>
          <cell r="BS9">
            <v>3023</v>
          </cell>
          <cell r="DN9">
            <v>789.91799999999989</v>
          </cell>
        </row>
        <row r="10">
          <cell r="A10">
            <v>2018</v>
          </cell>
          <cell r="B10" t="str">
            <v>Q4</v>
          </cell>
          <cell r="G10" t="str">
            <v>EST</v>
          </cell>
          <cell r="H10" t="str">
            <v>UEDCL</v>
          </cell>
          <cell r="P10">
            <v>656098.19999999902</v>
          </cell>
          <cell r="AB10">
            <v>736770.60000000009</v>
          </cell>
          <cell r="BE10">
            <v>8725</v>
          </cell>
          <cell r="BL10">
            <v>4458</v>
          </cell>
          <cell r="BM10">
            <v>81</v>
          </cell>
          <cell r="BN10">
            <v>0</v>
          </cell>
          <cell r="BO10">
            <v>0</v>
          </cell>
          <cell r="BP10">
            <v>0</v>
          </cell>
          <cell r="BQ10">
            <v>0</v>
          </cell>
          <cell r="BS10">
            <v>4539</v>
          </cell>
          <cell r="DN10">
            <v>738.46500000000003</v>
          </cell>
        </row>
        <row r="11">
          <cell r="A11">
            <v>2018</v>
          </cell>
          <cell r="B11" t="str">
            <v>Q4</v>
          </cell>
          <cell r="G11" t="str">
            <v>MWST</v>
          </cell>
          <cell r="H11" t="str">
            <v>UEDCL</v>
          </cell>
          <cell r="P11">
            <v>817760.99999999756</v>
          </cell>
          <cell r="AB11">
            <v>1234455</v>
          </cell>
          <cell r="BE11">
            <v>10415</v>
          </cell>
          <cell r="BL11">
            <v>3594</v>
          </cell>
          <cell r="BM11">
            <v>129</v>
          </cell>
          <cell r="BN11">
            <v>2</v>
          </cell>
          <cell r="BO11">
            <v>0</v>
          </cell>
          <cell r="BP11">
            <v>0</v>
          </cell>
          <cell r="BQ11">
            <v>0</v>
          </cell>
          <cell r="BS11">
            <v>3725</v>
          </cell>
          <cell r="DN11">
            <v>1116.1819999999998</v>
          </cell>
        </row>
        <row r="12">
          <cell r="A12">
            <v>2018</v>
          </cell>
          <cell r="B12" t="str">
            <v>Q4</v>
          </cell>
          <cell r="G12" t="str">
            <v>NNWST</v>
          </cell>
          <cell r="H12" t="str">
            <v>UEDCL</v>
          </cell>
          <cell r="P12">
            <v>1397619.5999999987</v>
          </cell>
          <cell r="AB12">
            <v>1736142.5</v>
          </cell>
          <cell r="BE12">
            <v>12450</v>
          </cell>
          <cell r="BL12">
            <v>7536</v>
          </cell>
          <cell r="BM12">
            <v>146</v>
          </cell>
          <cell r="BN12">
            <v>7</v>
          </cell>
          <cell r="BO12">
            <v>0</v>
          </cell>
          <cell r="BP12">
            <v>0</v>
          </cell>
          <cell r="BQ12">
            <v>0</v>
          </cell>
          <cell r="BS12">
            <v>7689</v>
          </cell>
          <cell r="DN12">
            <v>1175.8599999999999</v>
          </cell>
        </row>
        <row r="13">
          <cell r="A13">
            <v>2018</v>
          </cell>
          <cell r="B13" t="str">
            <v>Q4</v>
          </cell>
          <cell r="G13" t="str">
            <v>NEST</v>
          </cell>
          <cell r="H13" t="str">
            <v>UEDCL</v>
          </cell>
          <cell r="P13">
            <v>1110780.2704067812</v>
          </cell>
          <cell r="AB13">
            <v>1816135.79</v>
          </cell>
          <cell r="BE13">
            <v>12445</v>
          </cell>
          <cell r="BL13">
            <v>4021</v>
          </cell>
          <cell r="BM13">
            <v>98</v>
          </cell>
          <cell r="BN13">
            <v>5</v>
          </cell>
          <cell r="BO13">
            <v>2</v>
          </cell>
          <cell r="BP13">
            <v>0</v>
          </cell>
          <cell r="BQ13">
            <v>0</v>
          </cell>
          <cell r="BS13">
            <v>4126</v>
          </cell>
          <cell r="DN13">
            <v>845.28</v>
          </cell>
        </row>
        <row r="14">
          <cell r="A14">
            <v>2018</v>
          </cell>
          <cell r="B14" t="str">
            <v>Q3</v>
          </cell>
          <cell r="G14" t="str">
            <v>CNST</v>
          </cell>
          <cell r="H14" t="str">
            <v>UEDCL</v>
          </cell>
          <cell r="P14">
            <v>552679.91285533737</v>
          </cell>
          <cell r="AB14">
            <v>768294</v>
          </cell>
          <cell r="BE14">
            <v>7920</v>
          </cell>
          <cell r="BL14">
            <v>2801</v>
          </cell>
          <cell r="BM14">
            <v>59</v>
          </cell>
          <cell r="BN14">
            <v>4</v>
          </cell>
          <cell r="BO14">
            <v>0</v>
          </cell>
          <cell r="BP14">
            <v>0</v>
          </cell>
          <cell r="BQ14">
            <v>0</v>
          </cell>
          <cell r="BS14">
            <v>2864</v>
          </cell>
          <cell r="DN14">
            <v>789.91799999999989</v>
          </cell>
        </row>
        <row r="15">
          <cell r="A15">
            <v>2018</v>
          </cell>
          <cell r="B15" t="str">
            <v>Q3</v>
          </cell>
          <cell r="G15" t="str">
            <v>EST</v>
          </cell>
          <cell r="H15" t="str">
            <v>UEDCL</v>
          </cell>
          <cell r="P15">
            <v>713196.80000000121</v>
          </cell>
          <cell r="AB15">
            <v>787178</v>
          </cell>
          <cell r="BE15">
            <v>8725</v>
          </cell>
          <cell r="BL15">
            <v>4149</v>
          </cell>
          <cell r="BM15">
            <v>75</v>
          </cell>
          <cell r="BN15">
            <v>0</v>
          </cell>
          <cell r="BO15">
            <v>0</v>
          </cell>
          <cell r="BP15">
            <v>0</v>
          </cell>
          <cell r="BQ15">
            <v>0</v>
          </cell>
          <cell r="BS15">
            <v>4224</v>
          </cell>
          <cell r="DN15">
            <v>737.20499999999993</v>
          </cell>
        </row>
        <row r="16">
          <cell r="A16">
            <v>2018</v>
          </cell>
          <cell r="B16" t="str">
            <v>Q3</v>
          </cell>
          <cell r="G16" t="str">
            <v>MWST</v>
          </cell>
          <cell r="H16" t="str">
            <v>UEDCL</v>
          </cell>
          <cell r="P16">
            <v>723254.90000000072</v>
          </cell>
          <cell r="AB16">
            <v>1123649</v>
          </cell>
          <cell r="BE16">
            <v>9290</v>
          </cell>
          <cell r="BL16">
            <v>3594</v>
          </cell>
          <cell r="BM16">
            <v>129</v>
          </cell>
          <cell r="BN16">
            <v>2</v>
          </cell>
          <cell r="BO16">
            <v>0</v>
          </cell>
          <cell r="BP16">
            <v>0</v>
          </cell>
          <cell r="BQ16">
            <v>0</v>
          </cell>
          <cell r="BS16">
            <v>3725</v>
          </cell>
          <cell r="DN16">
            <v>1042.2639999999999</v>
          </cell>
        </row>
        <row r="17">
          <cell r="A17">
            <v>2018</v>
          </cell>
          <cell r="B17" t="str">
            <v>Q3</v>
          </cell>
          <cell r="G17" t="str">
            <v>NEST</v>
          </cell>
          <cell r="H17" t="str">
            <v>UEDCL</v>
          </cell>
          <cell r="P17">
            <v>963798.76969268173</v>
          </cell>
          <cell r="AB17">
            <v>1901310</v>
          </cell>
          <cell r="BE17">
            <v>12395</v>
          </cell>
          <cell r="BL17">
            <v>4021</v>
          </cell>
          <cell r="BM17">
            <v>98</v>
          </cell>
          <cell r="BN17">
            <v>5</v>
          </cell>
          <cell r="BO17">
            <v>2</v>
          </cell>
          <cell r="BP17">
            <v>0</v>
          </cell>
          <cell r="BQ17">
            <v>0</v>
          </cell>
          <cell r="BS17">
            <v>4126</v>
          </cell>
          <cell r="DN17">
            <v>834.28</v>
          </cell>
        </row>
        <row r="18">
          <cell r="A18">
            <v>2018</v>
          </cell>
          <cell r="B18" t="str">
            <v>Q3</v>
          </cell>
          <cell r="G18" t="str">
            <v>NNWST</v>
          </cell>
          <cell r="H18" t="str">
            <v>UEDCL</v>
          </cell>
          <cell r="P18">
            <v>1377918.4752127896</v>
          </cell>
          <cell r="AB18">
            <v>1703335</v>
          </cell>
          <cell r="BE18">
            <v>12450</v>
          </cell>
          <cell r="BL18">
            <v>7107</v>
          </cell>
          <cell r="BM18">
            <v>140</v>
          </cell>
          <cell r="BN18">
            <v>6</v>
          </cell>
          <cell r="BO18">
            <v>0</v>
          </cell>
          <cell r="BP18">
            <v>0</v>
          </cell>
          <cell r="BQ18">
            <v>0</v>
          </cell>
          <cell r="BS18">
            <v>7253</v>
          </cell>
          <cell r="DN18">
            <v>1188.06</v>
          </cell>
        </row>
        <row r="19">
          <cell r="A19">
            <v>2018</v>
          </cell>
          <cell r="B19" t="str">
            <v>Q3</v>
          </cell>
          <cell r="G19" t="str">
            <v>SST</v>
          </cell>
          <cell r="H19" t="str">
            <v>UEDCL</v>
          </cell>
          <cell r="P19">
            <v>1979058.3099999994</v>
          </cell>
          <cell r="AB19">
            <v>2642512</v>
          </cell>
          <cell r="BE19">
            <v>20785</v>
          </cell>
          <cell r="BL19">
            <v>10646</v>
          </cell>
          <cell r="BM19">
            <v>240</v>
          </cell>
          <cell r="BN19">
            <v>32</v>
          </cell>
          <cell r="BO19">
            <v>0</v>
          </cell>
          <cell r="BP19">
            <v>0</v>
          </cell>
          <cell r="BQ19">
            <v>0</v>
          </cell>
          <cell r="BS19">
            <v>10918</v>
          </cell>
          <cell r="DN19">
            <v>1165.44</v>
          </cell>
        </row>
        <row r="20">
          <cell r="A20">
            <v>2018</v>
          </cell>
          <cell r="B20" t="str">
            <v>Q3</v>
          </cell>
          <cell r="G20" t="str">
            <v>SWST</v>
          </cell>
          <cell r="H20" t="str">
            <v>UEDCL</v>
          </cell>
          <cell r="P20">
            <v>1370067.7099999995</v>
          </cell>
          <cell r="AB20">
            <v>2083322</v>
          </cell>
          <cell r="BE20">
            <v>18510</v>
          </cell>
          <cell r="BL20">
            <v>8251</v>
          </cell>
          <cell r="BM20">
            <v>181</v>
          </cell>
          <cell r="BN20">
            <v>17</v>
          </cell>
          <cell r="BO20">
            <v>1</v>
          </cell>
          <cell r="BP20">
            <v>0</v>
          </cell>
          <cell r="BQ20">
            <v>0</v>
          </cell>
          <cell r="BS20">
            <v>8450</v>
          </cell>
          <cell r="DN20">
            <v>1034.3150000000001</v>
          </cell>
        </row>
        <row r="21">
          <cell r="A21">
            <v>2018</v>
          </cell>
          <cell r="B21" t="str">
            <v>Q3</v>
          </cell>
          <cell r="G21" t="str">
            <v>NWST</v>
          </cell>
          <cell r="H21" t="str">
            <v>UEDCL</v>
          </cell>
          <cell r="P21">
            <v>3712361.4499999955</v>
          </cell>
          <cell r="AB21">
            <v>8310167</v>
          </cell>
          <cell r="BE21">
            <v>42235</v>
          </cell>
          <cell r="BL21">
            <v>14349</v>
          </cell>
          <cell r="BM21">
            <v>419</v>
          </cell>
          <cell r="BN21">
            <v>69</v>
          </cell>
          <cell r="BO21">
            <v>1</v>
          </cell>
          <cell r="BP21">
            <v>0</v>
          </cell>
          <cell r="BQ21">
            <v>0</v>
          </cell>
          <cell r="BS21">
            <v>14838</v>
          </cell>
          <cell r="DN21">
            <v>1800</v>
          </cell>
        </row>
        <row r="22">
          <cell r="A22">
            <v>2018</v>
          </cell>
          <cell r="B22" t="str">
            <v>Q3</v>
          </cell>
          <cell r="G22" t="str">
            <v>PACMECS</v>
          </cell>
          <cell r="H22" t="str">
            <v>PACMECS</v>
          </cell>
          <cell r="P22">
            <v>613982</v>
          </cell>
          <cell r="AB22">
            <v>651996</v>
          </cell>
          <cell r="BE22">
            <v>11705</v>
          </cell>
          <cell r="BL22">
            <v>3311</v>
          </cell>
          <cell r="BM22">
            <v>71</v>
          </cell>
          <cell r="BN22">
            <v>0</v>
          </cell>
          <cell r="BO22">
            <v>0</v>
          </cell>
          <cell r="BP22">
            <v>0</v>
          </cell>
          <cell r="BQ22">
            <v>0</v>
          </cell>
          <cell r="BS22">
            <v>3382</v>
          </cell>
          <cell r="DN22">
            <v>711.77</v>
          </cell>
        </row>
        <row r="23">
          <cell r="A23">
            <v>2018</v>
          </cell>
          <cell r="B23" t="str">
            <v>Q3</v>
          </cell>
          <cell r="G23" t="str">
            <v>BECS</v>
          </cell>
          <cell r="H23" t="str">
            <v>BECS</v>
          </cell>
          <cell r="P23">
            <v>512540</v>
          </cell>
          <cell r="AB23">
            <v>726684</v>
          </cell>
          <cell r="BE23">
            <v>4385</v>
          </cell>
          <cell r="BL23">
            <v>8463</v>
          </cell>
          <cell r="BM23">
            <v>60</v>
          </cell>
          <cell r="BN23">
            <v>0</v>
          </cell>
          <cell r="BO23">
            <v>0</v>
          </cell>
          <cell r="BP23">
            <v>0</v>
          </cell>
          <cell r="BQ23">
            <v>0</v>
          </cell>
          <cell r="BS23">
            <v>8523</v>
          </cell>
          <cell r="DN23">
            <v>255</v>
          </cell>
        </row>
        <row r="24">
          <cell r="A24">
            <v>2018</v>
          </cell>
          <cell r="B24" t="str">
            <v>Q3</v>
          </cell>
          <cell r="G24" t="str">
            <v>KRECS</v>
          </cell>
          <cell r="H24" t="str">
            <v>KRECS</v>
          </cell>
          <cell r="P24">
            <v>872187.79999999993</v>
          </cell>
          <cell r="AB24">
            <v>1127148</v>
          </cell>
          <cell r="BE24">
            <v>4375</v>
          </cell>
          <cell r="BL24">
            <v>4294</v>
          </cell>
          <cell r="BM24">
            <v>96</v>
          </cell>
          <cell r="BN24">
            <v>0</v>
          </cell>
          <cell r="BO24">
            <v>0</v>
          </cell>
          <cell r="BP24">
            <v>0</v>
          </cell>
          <cell r="BQ24">
            <v>0</v>
          </cell>
          <cell r="BS24">
            <v>4390</v>
          </cell>
          <cell r="DN24">
            <v>493</v>
          </cell>
        </row>
        <row r="25">
          <cell r="A25">
            <v>2018</v>
          </cell>
          <cell r="B25" t="str">
            <v>Q3</v>
          </cell>
          <cell r="G25" t="str">
            <v>KIL</v>
          </cell>
          <cell r="H25" t="str">
            <v>KIL</v>
          </cell>
          <cell r="P25">
            <v>1301385.2100000002</v>
          </cell>
          <cell r="AB25">
            <v>1559144.52</v>
          </cell>
          <cell r="BE25">
            <v>12030</v>
          </cell>
          <cell r="BL25">
            <v>12198</v>
          </cell>
          <cell r="BM25">
            <v>143</v>
          </cell>
          <cell r="BN25">
            <v>50</v>
          </cell>
          <cell r="BO25">
            <v>0</v>
          </cell>
          <cell r="BP25">
            <v>0</v>
          </cell>
          <cell r="BQ25">
            <v>0</v>
          </cell>
          <cell r="BS25">
            <v>12391</v>
          </cell>
          <cell r="DN25">
            <v>0</v>
          </cell>
        </row>
        <row r="26">
          <cell r="A26">
            <v>2018</v>
          </cell>
          <cell r="B26" t="str">
            <v>Q2</v>
          </cell>
          <cell r="G26" t="str">
            <v>CNST</v>
          </cell>
          <cell r="H26" t="str">
            <v>UEDCL</v>
          </cell>
          <cell r="P26">
            <v>419596.69070055714</v>
          </cell>
          <cell r="AB26">
            <v>604467.88</v>
          </cell>
          <cell r="BE26">
            <v>7645</v>
          </cell>
          <cell r="BL26">
            <v>2638</v>
          </cell>
          <cell r="BM26">
            <v>53</v>
          </cell>
          <cell r="BN26">
            <v>4</v>
          </cell>
          <cell r="BO26">
            <v>0</v>
          </cell>
          <cell r="BP26">
            <v>0</v>
          </cell>
          <cell r="BQ26">
            <v>0</v>
          </cell>
          <cell r="BS26">
            <v>2695</v>
          </cell>
          <cell r="DN26">
            <v>789.51800000000003</v>
          </cell>
        </row>
        <row r="27">
          <cell r="A27">
            <v>2018</v>
          </cell>
          <cell r="B27" t="str">
            <v>Q2</v>
          </cell>
          <cell r="G27" t="str">
            <v>EST</v>
          </cell>
          <cell r="H27" t="str">
            <v>UEDCL</v>
          </cell>
          <cell r="P27">
            <v>452639.70000000257</v>
          </cell>
          <cell r="AB27">
            <v>491990.19999999995</v>
          </cell>
          <cell r="BE27">
            <v>8725</v>
          </cell>
          <cell r="BL27">
            <v>3884</v>
          </cell>
          <cell r="BM27">
            <v>67</v>
          </cell>
          <cell r="BN27">
            <v>0</v>
          </cell>
          <cell r="BO27">
            <v>0</v>
          </cell>
          <cell r="BP27">
            <v>0</v>
          </cell>
          <cell r="BQ27">
            <v>0</v>
          </cell>
          <cell r="BS27">
            <v>3951</v>
          </cell>
          <cell r="DN27">
            <v>409</v>
          </cell>
        </row>
        <row r="28">
          <cell r="A28">
            <v>2018</v>
          </cell>
          <cell r="B28" t="str">
            <v>Q2</v>
          </cell>
          <cell r="G28" t="str">
            <v>MWST</v>
          </cell>
          <cell r="H28" t="str">
            <v>UEDCL</v>
          </cell>
          <cell r="P28">
            <v>637956.30000000203</v>
          </cell>
          <cell r="AB28">
            <v>970435</v>
          </cell>
          <cell r="BE28">
            <v>9240</v>
          </cell>
          <cell r="BL28">
            <v>3404</v>
          </cell>
          <cell r="BM28">
            <v>114</v>
          </cell>
          <cell r="BN28">
            <v>1</v>
          </cell>
          <cell r="BO28">
            <v>0</v>
          </cell>
          <cell r="BP28">
            <v>0</v>
          </cell>
          <cell r="BQ28">
            <v>0</v>
          </cell>
          <cell r="BS28">
            <v>3519</v>
          </cell>
          <cell r="DN28">
            <v>1042.1039999999998</v>
          </cell>
        </row>
        <row r="29">
          <cell r="A29">
            <v>2018</v>
          </cell>
          <cell r="B29" t="str">
            <v>Q2</v>
          </cell>
          <cell r="G29" t="str">
            <v>NEST</v>
          </cell>
          <cell r="H29" t="str">
            <v>UEDCL</v>
          </cell>
          <cell r="P29">
            <v>964516.19476221653</v>
          </cell>
          <cell r="AB29">
            <v>1277466.9899999995</v>
          </cell>
          <cell r="BE29">
            <v>12395</v>
          </cell>
          <cell r="BL29">
            <v>3877</v>
          </cell>
          <cell r="BM29">
            <v>96</v>
          </cell>
          <cell r="BN29">
            <v>3</v>
          </cell>
          <cell r="BO29">
            <v>2</v>
          </cell>
          <cell r="BP29">
            <v>0</v>
          </cell>
          <cell r="BQ29">
            <v>0</v>
          </cell>
          <cell r="BS29">
            <v>3978</v>
          </cell>
          <cell r="DN29">
            <v>832.94</v>
          </cell>
        </row>
        <row r="30">
          <cell r="A30">
            <v>2018</v>
          </cell>
          <cell r="B30" t="str">
            <v>Q2</v>
          </cell>
          <cell r="G30" t="str">
            <v>NNWST</v>
          </cell>
          <cell r="H30" t="str">
            <v>UEDCL</v>
          </cell>
          <cell r="P30">
            <v>1428275.5000000023</v>
          </cell>
          <cell r="AB30">
            <v>1728669</v>
          </cell>
          <cell r="BE30">
            <v>11685</v>
          </cell>
          <cell r="BL30">
            <v>6722</v>
          </cell>
          <cell r="BM30">
            <v>133</v>
          </cell>
          <cell r="BN30">
            <v>4</v>
          </cell>
          <cell r="BO30">
            <v>0</v>
          </cell>
          <cell r="BP30">
            <v>0</v>
          </cell>
          <cell r="BQ30">
            <v>0</v>
          </cell>
          <cell r="BS30">
            <v>6859</v>
          </cell>
          <cell r="DN30">
            <v>1188.06</v>
          </cell>
        </row>
        <row r="31">
          <cell r="A31">
            <v>2018</v>
          </cell>
          <cell r="B31" t="str">
            <v>Q2</v>
          </cell>
          <cell r="G31" t="str">
            <v>NWST</v>
          </cell>
          <cell r="H31" t="str">
            <v>UEDCL</v>
          </cell>
          <cell r="P31">
            <v>3494879.45</v>
          </cell>
          <cell r="AB31">
            <v>5334276</v>
          </cell>
          <cell r="BE31">
            <v>40605</v>
          </cell>
          <cell r="BL31">
            <v>13595</v>
          </cell>
          <cell r="BM31">
            <v>387</v>
          </cell>
          <cell r="BN31">
            <v>82</v>
          </cell>
          <cell r="BO31">
            <v>1</v>
          </cell>
          <cell r="BP31">
            <v>0</v>
          </cell>
          <cell r="BQ31">
            <v>0</v>
          </cell>
          <cell r="BS31">
            <v>14065</v>
          </cell>
          <cell r="DN31">
            <v>1800</v>
          </cell>
        </row>
        <row r="32">
          <cell r="A32">
            <v>2018</v>
          </cell>
          <cell r="B32" t="str">
            <v>Q2</v>
          </cell>
          <cell r="G32" t="str">
            <v>SST</v>
          </cell>
          <cell r="H32" t="str">
            <v>UEDCL</v>
          </cell>
          <cell r="P32">
            <v>1723347.19</v>
          </cell>
          <cell r="AB32">
            <v>2309622</v>
          </cell>
          <cell r="BE32">
            <v>20785</v>
          </cell>
          <cell r="BL32">
            <v>9853</v>
          </cell>
          <cell r="BM32">
            <v>217</v>
          </cell>
          <cell r="BN32">
            <v>32</v>
          </cell>
          <cell r="BO32">
            <v>0</v>
          </cell>
          <cell r="BP32">
            <v>0</v>
          </cell>
          <cell r="BQ32">
            <v>0</v>
          </cell>
          <cell r="BS32">
            <v>10102</v>
          </cell>
          <cell r="DN32">
            <v>1136.26</v>
          </cell>
        </row>
        <row r="33">
          <cell r="A33">
            <v>2018</v>
          </cell>
          <cell r="B33" t="str">
            <v>Q2</v>
          </cell>
          <cell r="G33" t="str">
            <v>SWST</v>
          </cell>
          <cell r="H33" t="str">
            <v>UEDCL</v>
          </cell>
          <cell r="P33">
            <v>1481227.15</v>
          </cell>
          <cell r="AB33">
            <v>2365571</v>
          </cell>
          <cell r="BE33">
            <v>16035</v>
          </cell>
          <cell r="BL33">
            <v>7860</v>
          </cell>
          <cell r="BM33">
            <v>166</v>
          </cell>
          <cell r="BN33">
            <v>17</v>
          </cell>
          <cell r="BO33">
            <v>0</v>
          </cell>
          <cell r="BP33">
            <v>0</v>
          </cell>
          <cell r="BQ33">
            <v>0</v>
          </cell>
          <cell r="BS33">
            <v>8043</v>
          </cell>
          <cell r="DN33">
            <v>1034.3150000000001</v>
          </cell>
        </row>
        <row r="34">
          <cell r="A34">
            <v>2018</v>
          </cell>
          <cell r="B34" t="str">
            <v>Q2</v>
          </cell>
          <cell r="G34" t="str">
            <v>PACMECS</v>
          </cell>
          <cell r="H34" t="str">
            <v>PACMECS</v>
          </cell>
          <cell r="P34">
            <v>526977</v>
          </cell>
          <cell r="AB34">
            <v>544375</v>
          </cell>
          <cell r="BL34">
            <v>3220</v>
          </cell>
          <cell r="BM34">
            <v>71</v>
          </cell>
          <cell r="DN34">
            <v>711.77</v>
          </cell>
        </row>
        <row r="35">
          <cell r="A35">
            <v>2018</v>
          </cell>
          <cell r="B35" t="str">
            <v>Q2</v>
          </cell>
          <cell r="G35" t="str">
            <v>KIL</v>
          </cell>
          <cell r="H35" t="str">
            <v>KIL</v>
          </cell>
          <cell r="P35">
            <v>1237963.27</v>
          </cell>
          <cell r="AB35">
            <v>1503662</v>
          </cell>
          <cell r="BE35">
            <v>10595</v>
          </cell>
          <cell r="BL35">
            <v>11716</v>
          </cell>
          <cell r="BM35">
            <v>136</v>
          </cell>
          <cell r="BN35">
            <v>50</v>
          </cell>
          <cell r="BO35">
            <v>0</v>
          </cell>
          <cell r="BP35">
            <v>0</v>
          </cell>
          <cell r="BQ35">
            <v>0</v>
          </cell>
          <cell r="BS35">
            <v>11902</v>
          </cell>
          <cell r="DN35">
            <v>678.16399999999999</v>
          </cell>
        </row>
        <row r="36">
          <cell r="A36">
            <v>2018</v>
          </cell>
          <cell r="B36" t="str">
            <v>Q2</v>
          </cell>
          <cell r="G36" t="str">
            <v>BECS</v>
          </cell>
          <cell r="H36" t="str">
            <v>BECS</v>
          </cell>
          <cell r="P36">
            <v>590144</v>
          </cell>
          <cell r="AB36">
            <v>703006</v>
          </cell>
          <cell r="BE36">
            <v>4385</v>
          </cell>
          <cell r="BL36">
            <v>8459</v>
          </cell>
          <cell r="BM36">
            <v>60</v>
          </cell>
          <cell r="BN36">
            <v>0</v>
          </cell>
          <cell r="BO36">
            <v>0</v>
          </cell>
          <cell r="BP36">
            <v>0</v>
          </cell>
          <cell r="BQ36">
            <v>0</v>
          </cell>
          <cell r="BS36">
            <v>8519</v>
          </cell>
          <cell r="DN36">
            <v>254</v>
          </cell>
        </row>
        <row r="37">
          <cell r="A37">
            <v>2018</v>
          </cell>
          <cell r="B37" t="str">
            <v>Q2</v>
          </cell>
          <cell r="G37" t="str">
            <v>KRECS</v>
          </cell>
          <cell r="H37" t="str">
            <v>KRECS</v>
          </cell>
          <cell r="P37">
            <v>643985.80000000005</v>
          </cell>
          <cell r="AB37">
            <v>924394</v>
          </cell>
          <cell r="BE37">
            <v>4325</v>
          </cell>
          <cell r="BL37">
            <v>4216</v>
          </cell>
          <cell r="BM37">
            <v>96</v>
          </cell>
          <cell r="BN37">
            <v>0</v>
          </cell>
          <cell r="BO37">
            <v>0</v>
          </cell>
          <cell r="BP37">
            <v>0</v>
          </cell>
          <cell r="BQ37">
            <v>0</v>
          </cell>
          <cell r="BS37">
            <v>4312</v>
          </cell>
          <cell r="DN37">
            <v>493</v>
          </cell>
        </row>
        <row r="38">
          <cell r="A38">
            <v>2018</v>
          </cell>
          <cell r="B38" t="str">
            <v>Q1</v>
          </cell>
          <cell r="G38" t="str">
            <v>PACMECS</v>
          </cell>
          <cell r="H38" t="str">
            <v>PACMECS</v>
          </cell>
          <cell r="P38">
            <v>443455</v>
          </cell>
          <cell r="AB38">
            <v>497323</v>
          </cell>
          <cell r="BE38">
            <v>9965</v>
          </cell>
          <cell r="BL38">
            <v>2849</v>
          </cell>
          <cell r="BM38">
            <v>66</v>
          </cell>
          <cell r="BN38">
            <v>0</v>
          </cell>
          <cell r="BO38">
            <v>0</v>
          </cell>
          <cell r="BP38">
            <v>0</v>
          </cell>
          <cell r="BQ38">
            <v>0</v>
          </cell>
          <cell r="BS38">
            <v>2915</v>
          </cell>
          <cell r="DN38">
            <v>0</v>
          </cell>
        </row>
        <row r="39">
          <cell r="A39">
            <v>2018</v>
          </cell>
          <cell r="B39" t="str">
            <v>Q1</v>
          </cell>
          <cell r="G39" t="str">
            <v>BECS</v>
          </cell>
          <cell r="H39" t="str">
            <v>BECS</v>
          </cell>
          <cell r="P39">
            <v>606344.11</v>
          </cell>
          <cell r="AB39">
            <v>757120</v>
          </cell>
          <cell r="BE39">
            <v>4385</v>
          </cell>
          <cell r="BL39">
            <v>8412</v>
          </cell>
          <cell r="BM39">
            <v>58</v>
          </cell>
          <cell r="BN39">
            <v>0</v>
          </cell>
          <cell r="BO39">
            <v>0</v>
          </cell>
          <cell r="BP39">
            <v>0</v>
          </cell>
          <cell r="BQ39">
            <v>0</v>
          </cell>
          <cell r="BS39">
            <v>8470</v>
          </cell>
          <cell r="DN39">
            <v>0</v>
          </cell>
        </row>
        <row r="40">
          <cell r="A40">
            <v>2018</v>
          </cell>
          <cell r="B40" t="str">
            <v>Q1</v>
          </cell>
          <cell r="G40" t="str">
            <v>KIL</v>
          </cell>
          <cell r="H40" t="str">
            <v>KIL</v>
          </cell>
          <cell r="P40">
            <v>1198384.75</v>
          </cell>
          <cell r="AB40">
            <v>1447580</v>
          </cell>
          <cell r="BE40">
            <v>9965</v>
          </cell>
          <cell r="BL40">
            <v>10966</v>
          </cell>
          <cell r="BM40">
            <v>129</v>
          </cell>
          <cell r="BN40">
            <v>50</v>
          </cell>
          <cell r="BO40">
            <v>0</v>
          </cell>
          <cell r="BP40">
            <v>0</v>
          </cell>
          <cell r="BQ40">
            <v>0</v>
          </cell>
          <cell r="BS40">
            <v>11145</v>
          </cell>
          <cell r="DN40">
            <v>0</v>
          </cell>
        </row>
        <row r="41">
          <cell r="A41">
            <v>2018</v>
          </cell>
          <cell r="B41" t="str">
            <v>Q1</v>
          </cell>
          <cell r="G41" t="str">
            <v>KRECS</v>
          </cell>
          <cell r="H41" t="str">
            <v>KRECS</v>
          </cell>
          <cell r="P41">
            <v>719662.10000000009</v>
          </cell>
          <cell r="AB41">
            <v>985781</v>
          </cell>
          <cell r="BE41">
            <v>3625</v>
          </cell>
          <cell r="BL41">
            <v>3933</v>
          </cell>
          <cell r="BM41">
            <v>94</v>
          </cell>
          <cell r="BN41">
            <v>0</v>
          </cell>
          <cell r="BO41">
            <v>0</v>
          </cell>
          <cell r="BP41">
            <v>0</v>
          </cell>
          <cell r="BQ41">
            <v>0</v>
          </cell>
          <cell r="BS41">
            <v>4027</v>
          </cell>
          <cell r="DN41">
            <v>494</v>
          </cell>
        </row>
        <row r="42">
          <cell r="A42">
            <v>2018</v>
          </cell>
          <cell r="B42" t="str">
            <v>Q1</v>
          </cell>
          <cell r="G42" t="str">
            <v>CNST</v>
          </cell>
          <cell r="H42" t="str">
            <v>UEDCL</v>
          </cell>
          <cell r="P42">
            <v>470852.7</v>
          </cell>
          <cell r="AB42">
            <v>589176.20000000007</v>
          </cell>
          <cell r="BE42">
            <v>7295</v>
          </cell>
          <cell r="BL42">
            <v>2488</v>
          </cell>
          <cell r="BM42">
            <v>51</v>
          </cell>
          <cell r="BN42">
            <v>4</v>
          </cell>
          <cell r="BO42">
            <v>0</v>
          </cell>
          <cell r="BP42">
            <v>0</v>
          </cell>
          <cell r="BQ42">
            <v>0</v>
          </cell>
          <cell r="BS42">
            <v>2543</v>
          </cell>
          <cell r="DN42">
            <v>789.51800000000003</v>
          </cell>
        </row>
        <row r="43">
          <cell r="A43">
            <v>2018</v>
          </cell>
          <cell r="B43" t="str">
            <v>Q1</v>
          </cell>
          <cell r="G43" t="str">
            <v>EST</v>
          </cell>
          <cell r="H43" t="str">
            <v>UEDCL</v>
          </cell>
          <cell r="P43">
            <v>428776.2</v>
          </cell>
          <cell r="AB43">
            <v>584985.9</v>
          </cell>
          <cell r="BE43">
            <v>8375</v>
          </cell>
          <cell r="BL43">
            <v>3679</v>
          </cell>
          <cell r="BM43">
            <v>66</v>
          </cell>
          <cell r="BN43">
            <v>0</v>
          </cell>
          <cell r="BO43">
            <v>0</v>
          </cell>
          <cell r="BP43">
            <v>0</v>
          </cell>
          <cell r="BQ43">
            <v>0</v>
          </cell>
          <cell r="BS43">
            <v>3745</v>
          </cell>
          <cell r="DN43">
            <v>403.15</v>
          </cell>
        </row>
        <row r="44">
          <cell r="A44">
            <v>2018</v>
          </cell>
          <cell r="B44" t="str">
            <v>Q1</v>
          </cell>
          <cell r="G44" t="str">
            <v>MWST</v>
          </cell>
          <cell r="H44" t="str">
            <v>UEDCL</v>
          </cell>
          <cell r="P44">
            <v>595150.89999999991</v>
          </cell>
          <cell r="AB44">
            <v>961440</v>
          </cell>
          <cell r="BE44">
            <v>7890</v>
          </cell>
          <cell r="BL44">
            <v>3308</v>
          </cell>
          <cell r="BM44">
            <v>103</v>
          </cell>
          <cell r="BN44">
            <v>1</v>
          </cell>
          <cell r="BO44">
            <v>0</v>
          </cell>
          <cell r="BP44">
            <v>0</v>
          </cell>
          <cell r="BQ44">
            <v>0</v>
          </cell>
          <cell r="BS44">
            <v>3412</v>
          </cell>
          <cell r="DN44">
            <v>994</v>
          </cell>
        </row>
        <row r="45">
          <cell r="A45">
            <v>2018</v>
          </cell>
          <cell r="B45" t="str">
            <v>Q1</v>
          </cell>
          <cell r="G45" t="str">
            <v>NEST</v>
          </cell>
          <cell r="H45" t="str">
            <v>UEDCL</v>
          </cell>
          <cell r="P45">
            <v>896870.5</v>
          </cell>
          <cell r="AB45">
            <v>1146047.0499999998</v>
          </cell>
          <cell r="BE45">
            <v>12395</v>
          </cell>
          <cell r="BL45">
            <v>3731</v>
          </cell>
          <cell r="BM45">
            <v>93</v>
          </cell>
          <cell r="BN45">
            <v>5</v>
          </cell>
          <cell r="BO45">
            <v>0</v>
          </cell>
          <cell r="BP45">
            <v>0</v>
          </cell>
          <cell r="BQ45">
            <v>0</v>
          </cell>
          <cell r="BS45">
            <v>3829</v>
          </cell>
          <cell r="DN45">
            <v>341.2</v>
          </cell>
        </row>
        <row r="46">
          <cell r="A46">
            <v>2018</v>
          </cell>
          <cell r="B46" t="str">
            <v>Q1</v>
          </cell>
          <cell r="G46" t="str">
            <v>NNWST</v>
          </cell>
          <cell r="H46" t="str">
            <v>UEDCL</v>
          </cell>
          <cell r="P46">
            <v>1209711.2</v>
          </cell>
          <cell r="AB46">
            <v>1651715.4</v>
          </cell>
          <cell r="BE46">
            <v>2405</v>
          </cell>
          <cell r="BL46">
            <v>6437</v>
          </cell>
          <cell r="BM46">
            <v>125</v>
          </cell>
          <cell r="BN46">
            <v>5</v>
          </cell>
          <cell r="BO46">
            <v>0</v>
          </cell>
          <cell r="BP46">
            <v>0</v>
          </cell>
          <cell r="BQ46">
            <v>0</v>
          </cell>
          <cell r="BS46">
            <v>6567</v>
          </cell>
          <cell r="DN46">
            <v>171.04999999999998</v>
          </cell>
        </row>
        <row r="47">
          <cell r="A47">
            <v>2018</v>
          </cell>
          <cell r="B47" t="str">
            <v>Q1</v>
          </cell>
          <cell r="G47" t="str">
            <v>NWST</v>
          </cell>
          <cell r="H47" t="str">
            <v>UEDCL</v>
          </cell>
          <cell r="P47">
            <v>2838831.48</v>
          </cell>
          <cell r="AB47">
            <v>4427161.7241699994</v>
          </cell>
          <cell r="BE47">
            <v>36200</v>
          </cell>
          <cell r="BL47">
            <v>12709</v>
          </cell>
          <cell r="BM47">
            <v>258</v>
          </cell>
          <cell r="BN47">
            <v>82</v>
          </cell>
          <cell r="BO47">
            <v>1</v>
          </cell>
          <cell r="BP47">
            <v>0</v>
          </cell>
          <cell r="BQ47">
            <v>0</v>
          </cell>
          <cell r="BS47">
            <v>13050</v>
          </cell>
          <cell r="DN47">
            <v>1800</v>
          </cell>
        </row>
        <row r="48">
          <cell r="A48">
            <v>2018</v>
          </cell>
          <cell r="B48" t="str">
            <v>Q1</v>
          </cell>
          <cell r="G48" t="str">
            <v>SST</v>
          </cell>
          <cell r="H48" t="str">
            <v>UEDCL</v>
          </cell>
          <cell r="P48">
            <v>1493236.39</v>
          </cell>
          <cell r="AB48">
            <v>2194912.9800000004</v>
          </cell>
          <cell r="BE48">
            <v>17545</v>
          </cell>
          <cell r="BL48">
            <v>9391</v>
          </cell>
          <cell r="BM48">
            <v>210</v>
          </cell>
          <cell r="BN48">
            <v>20</v>
          </cell>
          <cell r="BO48">
            <v>0</v>
          </cell>
          <cell r="BP48">
            <v>0</v>
          </cell>
          <cell r="BQ48">
            <v>0</v>
          </cell>
          <cell r="BS48">
            <v>9621</v>
          </cell>
          <cell r="DN48">
            <v>1048.4000000000001</v>
          </cell>
        </row>
        <row r="49">
          <cell r="A49">
            <v>2018</v>
          </cell>
          <cell r="B49" t="str">
            <v>Q1</v>
          </cell>
          <cell r="G49" t="str">
            <v>SWST</v>
          </cell>
          <cell r="H49" t="str">
            <v>UEDCL</v>
          </cell>
          <cell r="P49">
            <v>1084352.47</v>
          </cell>
          <cell r="AB49">
            <v>1696107.0010119998</v>
          </cell>
          <cell r="BE49">
            <v>20660</v>
          </cell>
          <cell r="BL49">
            <v>7476</v>
          </cell>
          <cell r="BM49">
            <v>130</v>
          </cell>
          <cell r="BN49">
            <v>17</v>
          </cell>
          <cell r="BO49">
            <v>0</v>
          </cell>
          <cell r="BP49">
            <v>0</v>
          </cell>
          <cell r="BQ49">
            <v>0</v>
          </cell>
          <cell r="BS49">
            <v>7623</v>
          </cell>
          <cell r="DN49">
            <v>973.31500000000005</v>
          </cell>
        </row>
        <row r="50">
          <cell r="A50">
            <v>2017</v>
          </cell>
          <cell r="B50" t="str">
            <v>Q4</v>
          </cell>
          <cell r="G50" t="str">
            <v>KRECS</v>
          </cell>
          <cell r="H50" t="str">
            <v>KRECS</v>
          </cell>
          <cell r="P50">
            <v>695909.8</v>
          </cell>
          <cell r="AB50">
            <v>972138</v>
          </cell>
          <cell r="BE50">
            <v>3575</v>
          </cell>
          <cell r="BL50">
            <v>3624</v>
          </cell>
          <cell r="BM50">
            <v>91</v>
          </cell>
          <cell r="BN50">
            <v>0</v>
          </cell>
          <cell r="BO50">
            <v>0</v>
          </cell>
          <cell r="BP50">
            <v>0</v>
          </cell>
          <cell r="BQ50">
            <v>0</v>
          </cell>
          <cell r="BS50">
            <v>3715</v>
          </cell>
          <cell r="DN50">
            <v>494</v>
          </cell>
        </row>
        <row r="51">
          <cell r="A51">
            <v>2017</v>
          </cell>
          <cell r="B51" t="str">
            <v>Q4</v>
          </cell>
          <cell r="G51" t="str">
            <v>PACMECS</v>
          </cell>
          <cell r="H51" t="str">
            <v>PACMECS</v>
          </cell>
          <cell r="P51">
            <v>417478.8</v>
          </cell>
          <cell r="AB51">
            <v>562715</v>
          </cell>
          <cell r="BE51">
            <v>6690</v>
          </cell>
          <cell r="BL51">
            <v>2787</v>
          </cell>
          <cell r="BM51">
            <v>65</v>
          </cell>
          <cell r="BN51">
            <v>0</v>
          </cell>
          <cell r="BO51">
            <v>0</v>
          </cell>
          <cell r="BP51">
            <v>0</v>
          </cell>
          <cell r="BQ51">
            <v>0</v>
          </cell>
          <cell r="BS51">
            <v>2852</v>
          </cell>
          <cell r="DN51">
            <v>521.91</v>
          </cell>
        </row>
        <row r="52">
          <cell r="A52">
            <v>2017</v>
          </cell>
          <cell r="B52" t="str">
            <v>Q4</v>
          </cell>
          <cell r="G52" t="str">
            <v>UEDCL</v>
          </cell>
          <cell r="H52" t="str">
            <v>UEDCL</v>
          </cell>
          <cell r="P52">
            <v>0</v>
          </cell>
          <cell r="AB52">
            <v>0</v>
          </cell>
          <cell r="BE52">
            <v>0</v>
          </cell>
          <cell r="BL52">
            <v>0</v>
          </cell>
          <cell r="BM52">
            <v>0</v>
          </cell>
          <cell r="BN52">
            <v>0</v>
          </cell>
          <cell r="BO52">
            <v>0</v>
          </cell>
          <cell r="BP52">
            <v>0</v>
          </cell>
          <cell r="BQ52">
            <v>0</v>
          </cell>
          <cell r="BS52">
            <v>0</v>
          </cell>
          <cell r="DN52">
            <v>0</v>
          </cell>
        </row>
        <row r="53">
          <cell r="A53">
            <v>2017</v>
          </cell>
          <cell r="B53" t="str">
            <v>Q4</v>
          </cell>
          <cell r="G53" t="str">
            <v>SWST</v>
          </cell>
          <cell r="H53" t="str">
            <v>UEDCL</v>
          </cell>
          <cell r="P53">
            <v>1272982.73</v>
          </cell>
          <cell r="AB53">
            <v>1571071</v>
          </cell>
          <cell r="BE53">
            <v>20975</v>
          </cell>
          <cell r="BL53">
            <v>6796</v>
          </cell>
          <cell r="BM53">
            <v>130</v>
          </cell>
          <cell r="BN53">
            <v>17</v>
          </cell>
          <cell r="BO53">
            <v>0</v>
          </cell>
          <cell r="BP53">
            <v>0</v>
          </cell>
          <cell r="BQ53">
            <v>0</v>
          </cell>
          <cell r="BS53">
            <v>6943</v>
          </cell>
          <cell r="DN53">
            <v>0</v>
          </cell>
        </row>
        <row r="54">
          <cell r="A54">
            <v>2017</v>
          </cell>
          <cell r="B54" t="str">
            <v>Q4</v>
          </cell>
          <cell r="G54" t="str">
            <v>SST</v>
          </cell>
          <cell r="H54" t="str">
            <v>UEDCL</v>
          </cell>
          <cell r="P54">
            <v>1485292.11</v>
          </cell>
          <cell r="AB54">
            <v>2433967.14</v>
          </cell>
          <cell r="BE54">
            <v>17545</v>
          </cell>
          <cell r="BL54">
            <v>7622</v>
          </cell>
          <cell r="BM54">
            <v>188</v>
          </cell>
          <cell r="BN54">
            <v>18</v>
          </cell>
          <cell r="BO54">
            <v>0</v>
          </cell>
          <cell r="BP54">
            <v>0</v>
          </cell>
          <cell r="BQ54">
            <v>0</v>
          </cell>
          <cell r="BS54">
            <v>7828</v>
          </cell>
          <cell r="DN54">
            <v>1048.4000000000001</v>
          </cell>
        </row>
        <row r="55">
          <cell r="A55">
            <v>2017</v>
          </cell>
          <cell r="B55" t="str">
            <v>Q4</v>
          </cell>
          <cell r="G55" t="str">
            <v>NWST</v>
          </cell>
          <cell r="H55" t="str">
            <v>UEDCL</v>
          </cell>
          <cell r="P55">
            <v>3477185.86</v>
          </cell>
          <cell r="AB55">
            <v>4793104.09583</v>
          </cell>
          <cell r="BE55">
            <v>32295</v>
          </cell>
          <cell r="BL55">
            <v>10492</v>
          </cell>
          <cell r="BM55">
            <v>192</v>
          </cell>
          <cell r="BN55">
            <v>86</v>
          </cell>
          <cell r="BO55">
            <v>1</v>
          </cell>
          <cell r="BP55">
            <v>0</v>
          </cell>
          <cell r="BQ55">
            <v>0</v>
          </cell>
          <cell r="BS55">
            <v>10771</v>
          </cell>
          <cell r="DN55">
            <v>0</v>
          </cell>
        </row>
        <row r="56">
          <cell r="A56">
            <v>2017</v>
          </cell>
          <cell r="B56" t="str">
            <v>Q4</v>
          </cell>
          <cell r="G56" t="str">
            <v>NNWST</v>
          </cell>
          <cell r="H56" t="str">
            <v>UEDCL</v>
          </cell>
          <cell r="P56">
            <v>1256964.4999999991</v>
          </cell>
          <cell r="AB56">
            <v>1564273</v>
          </cell>
          <cell r="BE56">
            <v>11685</v>
          </cell>
          <cell r="BL56">
            <v>6178</v>
          </cell>
          <cell r="BM56">
            <v>118</v>
          </cell>
          <cell r="BN56">
            <v>5</v>
          </cell>
          <cell r="BO56">
            <v>0</v>
          </cell>
          <cell r="BP56">
            <v>0</v>
          </cell>
          <cell r="BQ56">
            <v>0</v>
          </cell>
          <cell r="BS56">
            <v>6301</v>
          </cell>
          <cell r="DN56">
            <v>1040.75</v>
          </cell>
        </row>
        <row r="57">
          <cell r="A57">
            <v>2017</v>
          </cell>
          <cell r="B57" t="str">
            <v>Q4</v>
          </cell>
          <cell r="G57" t="str">
            <v>NEST</v>
          </cell>
          <cell r="H57" t="str">
            <v>UEDCL</v>
          </cell>
          <cell r="P57">
            <v>958452.15060771001</v>
          </cell>
          <cell r="AB57">
            <v>1054922</v>
          </cell>
          <cell r="BE57">
            <v>10845</v>
          </cell>
          <cell r="BL57">
            <v>3535</v>
          </cell>
          <cell r="BM57">
            <v>90</v>
          </cell>
          <cell r="BN57">
            <v>4</v>
          </cell>
          <cell r="BO57">
            <v>2</v>
          </cell>
          <cell r="BP57">
            <v>0</v>
          </cell>
          <cell r="BQ57">
            <v>0</v>
          </cell>
          <cell r="BS57">
            <v>3631</v>
          </cell>
          <cell r="DN57">
            <v>832.2</v>
          </cell>
        </row>
        <row r="58">
          <cell r="A58">
            <v>2017</v>
          </cell>
          <cell r="B58" t="str">
            <v>Q4</v>
          </cell>
          <cell r="G58" t="str">
            <v>MWST</v>
          </cell>
          <cell r="H58" t="str">
            <v>UEDCL</v>
          </cell>
          <cell r="P58">
            <v>507944.90000000101</v>
          </cell>
          <cell r="AB58">
            <v>921578</v>
          </cell>
          <cell r="BE58">
            <v>7890</v>
          </cell>
          <cell r="BL58">
            <v>3187</v>
          </cell>
          <cell r="BM58">
            <v>96</v>
          </cell>
          <cell r="BN58">
            <v>1</v>
          </cell>
          <cell r="BO58">
            <v>0</v>
          </cell>
          <cell r="BP58">
            <v>0</v>
          </cell>
          <cell r="BQ58">
            <v>0</v>
          </cell>
          <cell r="BS58">
            <v>3284</v>
          </cell>
          <cell r="DN58">
            <v>529.95000000000005</v>
          </cell>
        </row>
        <row r="59">
          <cell r="A59">
            <v>2017</v>
          </cell>
          <cell r="B59" t="str">
            <v>Q4</v>
          </cell>
          <cell r="G59" t="str">
            <v>KIL</v>
          </cell>
          <cell r="H59" t="str">
            <v>KIL</v>
          </cell>
          <cell r="P59">
            <v>1222308</v>
          </cell>
          <cell r="AB59">
            <v>1518084</v>
          </cell>
          <cell r="BE59">
            <v>9520</v>
          </cell>
          <cell r="BL59">
            <v>10843</v>
          </cell>
          <cell r="BM59">
            <v>129</v>
          </cell>
          <cell r="BN59">
            <v>50</v>
          </cell>
          <cell r="BO59">
            <v>0</v>
          </cell>
          <cell r="BP59">
            <v>0</v>
          </cell>
          <cell r="BQ59">
            <v>0</v>
          </cell>
          <cell r="BS59">
            <v>11022</v>
          </cell>
          <cell r="DN59">
            <v>580.34999999999991</v>
          </cell>
        </row>
        <row r="60">
          <cell r="A60">
            <v>2017</v>
          </cell>
          <cell r="B60" t="str">
            <v>Q4</v>
          </cell>
          <cell r="G60" t="str">
            <v>EST</v>
          </cell>
          <cell r="H60" t="str">
            <v>UEDCL</v>
          </cell>
          <cell r="P60">
            <v>406693.59999999602</v>
          </cell>
          <cell r="AB60">
            <v>584985.9</v>
          </cell>
          <cell r="BE60">
            <v>8375</v>
          </cell>
          <cell r="BL60">
            <v>3490</v>
          </cell>
          <cell r="BM60">
            <v>52</v>
          </cell>
          <cell r="BN60">
            <v>0</v>
          </cell>
          <cell r="BO60">
            <v>0</v>
          </cell>
          <cell r="BP60">
            <v>0</v>
          </cell>
          <cell r="BQ60">
            <v>0</v>
          </cell>
          <cell r="BS60">
            <v>3542</v>
          </cell>
          <cell r="DN60">
            <v>403.15</v>
          </cell>
        </row>
        <row r="61">
          <cell r="A61">
            <v>2017</v>
          </cell>
          <cell r="B61" t="str">
            <v>Q4</v>
          </cell>
          <cell r="G61" t="str">
            <v>CNST</v>
          </cell>
          <cell r="H61" t="str">
            <v>UEDCL</v>
          </cell>
          <cell r="P61">
            <v>582936.58952195803</v>
          </cell>
          <cell r="AB61">
            <v>670317</v>
          </cell>
          <cell r="BE61">
            <v>7295</v>
          </cell>
          <cell r="BL61">
            <v>2338</v>
          </cell>
          <cell r="BM61">
            <v>48</v>
          </cell>
          <cell r="BN61">
            <v>4</v>
          </cell>
          <cell r="BO61">
            <v>0</v>
          </cell>
          <cell r="BP61">
            <v>0</v>
          </cell>
          <cell r="BQ61">
            <v>0</v>
          </cell>
          <cell r="BS61">
            <v>2390</v>
          </cell>
          <cell r="DN61">
            <v>614.5</v>
          </cell>
        </row>
        <row r="62">
          <cell r="A62">
            <v>2017</v>
          </cell>
          <cell r="B62" t="str">
            <v>Q4</v>
          </cell>
          <cell r="G62" t="str">
            <v>BECS</v>
          </cell>
          <cell r="H62" t="str">
            <v>BECS</v>
          </cell>
          <cell r="P62">
            <v>594086.40000000002</v>
          </cell>
          <cell r="AB62">
            <v>796488</v>
          </cell>
          <cell r="BE62">
            <v>4385</v>
          </cell>
          <cell r="BL62">
            <v>8380</v>
          </cell>
          <cell r="BM62">
            <v>53</v>
          </cell>
          <cell r="BN62">
            <v>0</v>
          </cell>
          <cell r="BO62">
            <v>0</v>
          </cell>
          <cell r="BP62">
            <v>0</v>
          </cell>
          <cell r="BQ62">
            <v>0</v>
          </cell>
          <cell r="BS62">
            <v>8433</v>
          </cell>
          <cell r="DN62">
            <v>254</v>
          </cell>
        </row>
        <row r="63">
          <cell r="A63">
            <v>2017</v>
          </cell>
          <cell r="B63" t="str">
            <v>Q3</v>
          </cell>
          <cell r="G63" t="str">
            <v>UEDCL</v>
          </cell>
          <cell r="H63" t="str">
            <v>UEDCL</v>
          </cell>
          <cell r="P63">
            <v>0</v>
          </cell>
          <cell r="AB63">
            <v>0</v>
          </cell>
          <cell r="BE63">
            <v>0</v>
          </cell>
          <cell r="BL63">
            <v>0</v>
          </cell>
          <cell r="BM63">
            <v>0</v>
          </cell>
          <cell r="BN63">
            <v>0</v>
          </cell>
          <cell r="BO63">
            <v>0</v>
          </cell>
          <cell r="BP63">
            <v>0</v>
          </cell>
          <cell r="BQ63">
            <v>0</v>
          </cell>
          <cell r="BS63">
            <v>0</v>
          </cell>
          <cell r="DN63">
            <v>0</v>
          </cell>
        </row>
        <row r="64">
          <cell r="A64">
            <v>2017</v>
          </cell>
          <cell r="B64" t="str">
            <v>Q3</v>
          </cell>
          <cell r="G64" t="str">
            <v>SWST</v>
          </cell>
          <cell r="H64" t="str">
            <v>UEDCL</v>
          </cell>
          <cell r="P64">
            <v>1006682.91</v>
          </cell>
          <cell r="AB64">
            <v>1349409</v>
          </cell>
          <cell r="BE64">
            <v>17895</v>
          </cell>
          <cell r="BL64">
            <v>7533</v>
          </cell>
          <cell r="BM64">
            <v>121</v>
          </cell>
          <cell r="BN64">
            <v>14</v>
          </cell>
          <cell r="BO64">
            <v>0</v>
          </cell>
          <cell r="BP64">
            <v>0</v>
          </cell>
          <cell r="BQ64">
            <v>0</v>
          </cell>
          <cell r="BS64">
            <v>7668</v>
          </cell>
          <cell r="DN64">
            <v>843.61500000000001</v>
          </cell>
        </row>
        <row r="65">
          <cell r="A65">
            <v>2017</v>
          </cell>
          <cell r="B65" t="str">
            <v>Q3</v>
          </cell>
          <cell r="G65" t="str">
            <v>SST</v>
          </cell>
          <cell r="H65" t="str">
            <v>UEDCL</v>
          </cell>
          <cell r="P65">
            <v>1584362.71</v>
          </cell>
          <cell r="AB65">
            <v>2465076.96</v>
          </cell>
          <cell r="BE65">
            <v>17545</v>
          </cell>
          <cell r="BL65">
            <v>8797</v>
          </cell>
          <cell r="BM65">
            <v>175</v>
          </cell>
          <cell r="BN65">
            <v>18</v>
          </cell>
          <cell r="BO65">
            <v>0</v>
          </cell>
          <cell r="BP65">
            <v>0</v>
          </cell>
          <cell r="BQ65">
            <v>0</v>
          </cell>
          <cell r="BS65">
            <v>8990</v>
          </cell>
          <cell r="DN65">
            <v>1048.3400000000001</v>
          </cell>
        </row>
        <row r="66">
          <cell r="A66">
            <v>2017</v>
          </cell>
          <cell r="B66" t="str">
            <v>Q3</v>
          </cell>
          <cell r="G66" t="str">
            <v>NWST</v>
          </cell>
          <cell r="H66" t="str">
            <v>UEDCL</v>
          </cell>
          <cell r="P66">
            <v>2614578.6100000003</v>
          </cell>
          <cell r="AB66">
            <v>4575568</v>
          </cell>
          <cell r="BE66">
            <v>32295</v>
          </cell>
          <cell r="BL66">
            <v>12148</v>
          </cell>
          <cell r="BM66">
            <v>242</v>
          </cell>
          <cell r="BN66">
            <v>86</v>
          </cell>
          <cell r="BO66">
            <v>1</v>
          </cell>
          <cell r="BP66">
            <v>0</v>
          </cell>
          <cell r="BQ66">
            <v>0</v>
          </cell>
          <cell r="BS66">
            <v>12477</v>
          </cell>
          <cell r="DN66">
            <v>0</v>
          </cell>
        </row>
        <row r="67">
          <cell r="A67">
            <v>2017</v>
          </cell>
          <cell r="B67" t="str">
            <v>Q3</v>
          </cell>
          <cell r="G67" t="str">
            <v>NNWST</v>
          </cell>
          <cell r="H67" t="str">
            <v>UEDCL</v>
          </cell>
          <cell r="P67">
            <v>1013455.6</v>
          </cell>
          <cell r="AB67">
            <v>1285022</v>
          </cell>
          <cell r="BE67">
            <v>11685</v>
          </cell>
          <cell r="BL67">
            <v>5872</v>
          </cell>
          <cell r="BM67">
            <v>107</v>
          </cell>
          <cell r="BN67">
            <v>4</v>
          </cell>
          <cell r="BO67">
            <v>0</v>
          </cell>
          <cell r="BP67">
            <v>0</v>
          </cell>
          <cell r="BQ67">
            <v>0</v>
          </cell>
          <cell r="BS67">
            <v>5983</v>
          </cell>
          <cell r="DN67">
            <v>1042.665</v>
          </cell>
        </row>
        <row r="68">
          <cell r="A68">
            <v>2017</v>
          </cell>
          <cell r="B68" t="str">
            <v>Q3</v>
          </cell>
          <cell r="G68" t="str">
            <v>NEST</v>
          </cell>
          <cell r="H68" t="str">
            <v>UEDCL</v>
          </cell>
          <cell r="P68">
            <v>823022.94620000001</v>
          </cell>
          <cell r="AB68">
            <v>931145</v>
          </cell>
          <cell r="BE68">
            <v>10845</v>
          </cell>
          <cell r="BL68">
            <v>3332</v>
          </cell>
          <cell r="BM68">
            <v>88</v>
          </cell>
          <cell r="BN68">
            <v>4</v>
          </cell>
          <cell r="BO68">
            <v>1</v>
          </cell>
          <cell r="BP68">
            <v>0</v>
          </cell>
          <cell r="BQ68">
            <v>0</v>
          </cell>
          <cell r="BS68">
            <v>3425</v>
          </cell>
          <cell r="DN68">
            <v>832.2</v>
          </cell>
        </row>
        <row r="69">
          <cell r="A69">
            <v>2017</v>
          </cell>
          <cell r="B69" t="str">
            <v>Q3</v>
          </cell>
          <cell r="G69" t="str">
            <v>MWST</v>
          </cell>
          <cell r="H69" t="str">
            <v>UEDCL</v>
          </cell>
          <cell r="P69">
            <v>603528.9</v>
          </cell>
          <cell r="AB69">
            <v>816302</v>
          </cell>
          <cell r="BE69">
            <v>7890</v>
          </cell>
          <cell r="BL69">
            <v>3070</v>
          </cell>
          <cell r="BM69">
            <v>94</v>
          </cell>
          <cell r="BN69">
            <v>1</v>
          </cell>
          <cell r="BO69">
            <v>0</v>
          </cell>
          <cell r="BP69">
            <v>0</v>
          </cell>
          <cell r="BQ69">
            <v>0</v>
          </cell>
          <cell r="BS69">
            <v>3165</v>
          </cell>
          <cell r="DN69">
            <v>529.95000000000005</v>
          </cell>
        </row>
        <row r="70">
          <cell r="A70">
            <v>2017</v>
          </cell>
          <cell r="B70" t="str">
            <v>Q3</v>
          </cell>
          <cell r="G70" t="str">
            <v>KRECS</v>
          </cell>
          <cell r="H70" t="str">
            <v>KRECS</v>
          </cell>
          <cell r="P70">
            <v>633023.30000000005</v>
          </cell>
          <cell r="AB70">
            <v>907113</v>
          </cell>
          <cell r="BE70">
            <v>3425</v>
          </cell>
          <cell r="BL70">
            <v>3620</v>
          </cell>
          <cell r="BM70">
            <v>91</v>
          </cell>
          <cell r="BN70">
            <v>0</v>
          </cell>
          <cell r="BO70">
            <v>0</v>
          </cell>
          <cell r="BP70">
            <v>0</v>
          </cell>
          <cell r="BQ70">
            <v>0</v>
          </cell>
          <cell r="BS70">
            <v>3711</v>
          </cell>
          <cell r="DN70">
            <v>394</v>
          </cell>
        </row>
        <row r="71">
          <cell r="A71">
            <v>2017</v>
          </cell>
          <cell r="B71" t="str">
            <v>Q3</v>
          </cell>
          <cell r="G71" t="str">
            <v>KIL</v>
          </cell>
          <cell r="H71" t="str">
            <v>KIL</v>
          </cell>
          <cell r="P71">
            <v>1083232</v>
          </cell>
          <cell r="AB71">
            <v>1388794</v>
          </cell>
          <cell r="BE71">
            <v>9205</v>
          </cell>
          <cell r="BL71">
            <v>11652</v>
          </cell>
          <cell r="BM71">
            <v>122</v>
          </cell>
          <cell r="BN71">
            <v>50</v>
          </cell>
          <cell r="BO71">
            <v>0</v>
          </cell>
          <cell r="BP71">
            <v>0</v>
          </cell>
          <cell r="BQ71">
            <v>0</v>
          </cell>
          <cell r="BS71">
            <v>11824</v>
          </cell>
          <cell r="DN71">
            <v>523.21899999999994</v>
          </cell>
        </row>
        <row r="72">
          <cell r="A72">
            <v>2017</v>
          </cell>
          <cell r="B72" t="str">
            <v>Q3</v>
          </cell>
          <cell r="G72" t="str">
            <v>EST</v>
          </cell>
          <cell r="H72" t="str">
            <v>UEDCL</v>
          </cell>
          <cell r="P72">
            <v>400243.30000000005</v>
          </cell>
          <cell r="AB72">
            <v>461555</v>
          </cell>
          <cell r="BE72">
            <v>8375</v>
          </cell>
          <cell r="BL72">
            <v>3163</v>
          </cell>
          <cell r="BM72">
            <v>49</v>
          </cell>
          <cell r="BN72">
            <v>0</v>
          </cell>
          <cell r="BO72">
            <v>0</v>
          </cell>
          <cell r="BP72">
            <v>0</v>
          </cell>
          <cell r="BQ72">
            <v>0</v>
          </cell>
          <cell r="BS72">
            <v>3212</v>
          </cell>
          <cell r="DN72">
            <v>403.15</v>
          </cell>
        </row>
        <row r="73">
          <cell r="A73">
            <v>2017</v>
          </cell>
          <cell r="B73" t="str">
            <v>Q3</v>
          </cell>
          <cell r="G73" t="str">
            <v>CNST</v>
          </cell>
          <cell r="H73" t="str">
            <v>UEDCL</v>
          </cell>
          <cell r="P73">
            <v>400553.9</v>
          </cell>
          <cell r="AB73">
            <v>541078</v>
          </cell>
          <cell r="BE73">
            <v>6095</v>
          </cell>
          <cell r="BL73">
            <v>2216</v>
          </cell>
          <cell r="BM73">
            <v>44</v>
          </cell>
          <cell r="BN73">
            <v>3</v>
          </cell>
          <cell r="BO73">
            <v>0</v>
          </cell>
          <cell r="BP73">
            <v>0</v>
          </cell>
          <cell r="BQ73">
            <v>0</v>
          </cell>
          <cell r="BS73">
            <v>2263</v>
          </cell>
          <cell r="DN73">
            <v>614.72</v>
          </cell>
        </row>
        <row r="74">
          <cell r="A74">
            <v>2017</v>
          </cell>
          <cell r="B74" t="str">
            <v>Q3</v>
          </cell>
          <cell r="G74" t="str">
            <v>BECS</v>
          </cell>
          <cell r="H74" t="str">
            <v>BECS</v>
          </cell>
          <cell r="P74">
            <v>495716</v>
          </cell>
          <cell r="AB74">
            <v>642736</v>
          </cell>
          <cell r="BE74">
            <v>4385</v>
          </cell>
          <cell r="BL74">
            <v>8175</v>
          </cell>
          <cell r="BM74">
            <v>53</v>
          </cell>
          <cell r="BN74">
            <v>0</v>
          </cell>
          <cell r="BO74">
            <v>0</v>
          </cell>
          <cell r="BP74">
            <v>0</v>
          </cell>
          <cell r="BQ74">
            <v>0</v>
          </cell>
          <cell r="BS74">
            <v>8228</v>
          </cell>
          <cell r="DN74">
            <v>254</v>
          </cell>
        </row>
        <row r="75">
          <cell r="A75">
            <v>2017</v>
          </cell>
          <cell r="B75" t="str">
            <v>Q2</v>
          </cell>
          <cell r="G75" t="str">
            <v>UEDCL</v>
          </cell>
          <cell r="H75" t="str">
            <v>UEDCL</v>
          </cell>
          <cell r="P75">
            <v>0</v>
          </cell>
          <cell r="AB75">
            <v>0</v>
          </cell>
          <cell r="BE75">
            <v>0</v>
          </cell>
          <cell r="BL75">
            <v>0</v>
          </cell>
          <cell r="BM75">
            <v>0</v>
          </cell>
          <cell r="BN75">
            <v>0</v>
          </cell>
          <cell r="BO75">
            <v>0</v>
          </cell>
          <cell r="BP75">
            <v>0</v>
          </cell>
          <cell r="BQ75">
            <v>0</v>
          </cell>
          <cell r="BS75">
            <v>0</v>
          </cell>
          <cell r="DN75">
            <v>0</v>
          </cell>
        </row>
        <row r="76">
          <cell r="A76">
            <v>2017</v>
          </cell>
          <cell r="B76" t="str">
            <v>Q2</v>
          </cell>
          <cell r="G76" t="str">
            <v>SWST</v>
          </cell>
          <cell r="H76" t="str">
            <v>UEDCL</v>
          </cell>
          <cell r="P76">
            <v>810925.8</v>
          </cell>
          <cell r="AB76">
            <v>1122985</v>
          </cell>
          <cell r="BE76">
            <v>17895</v>
          </cell>
          <cell r="BL76">
            <v>6877</v>
          </cell>
          <cell r="BM76">
            <v>135</v>
          </cell>
          <cell r="BN76">
            <v>0</v>
          </cell>
          <cell r="BO76">
            <v>0</v>
          </cell>
          <cell r="BP76">
            <v>0</v>
          </cell>
          <cell r="BQ76">
            <v>0</v>
          </cell>
          <cell r="BS76">
            <v>7012</v>
          </cell>
          <cell r="DN76">
            <v>843.61500000000001</v>
          </cell>
        </row>
        <row r="77">
          <cell r="A77">
            <v>2017</v>
          </cell>
          <cell r="B77" t="str">
            <v>Q2</v>
          </cell>
          <cell r="G77" t="str">
            <v>SST</v>
          </cell>
          <cell r="H77" t="str">
            <v>UEDCL</v>
          </cell>
          <cell r="P77">
            <v>1370548.9899999981</v>
          </cell>
          <cell r="AB77">
            <v>2027653</v>
          </cell>
          <cell r="BE77">
            <v>17545</v>
          </cell>
          <cell r="BL77">
            <v>7879</v>
          </cell>
          <cell r="BM77">
            <v>174</v>
          </cell>
          <cell r="BN77">
            <v>18</v>
          </cell>
          <cell r="BO77">
            <v>0</v>
          </cell>
          <cell r="BP77">
            <v>0</v>
          </cell>
          <cell r="BQ77">
            <v>0</v>
          </cell>
          <cell r="BS77">
            <v>8071</v>
          </cell>
          <cell r="DN77">
            <v>1048.4000000000001</v>
          </cell>
        </row>
        <row r="78">
          <cell r="A78">
            <v>2017</v>
          </cell>
          <cell r="B78" t="str">
            <v>Q2</v>
          </cell>
          <cell r="G78" t="str">
            <v>PACMECS</v>
          </cell>
          <cell r="H78" t="str">
            <v>PACMECS</v>
          </cell>
          <cell r="P78">
            <v>434198</v>
          </cell>
          <cell r="AB78">
            <v>473099.00000000105</v>
          </cell>
          <cell r="BE78">
            <v>850</v>
          </cell>
          <cell r="BL78">
            <v>2675</v>
          </cell>
          <cell r="BM78">
            <v>60</v>
          </cell>
          <cell r="BN78">
            <v>0</v>
          </cell>
          <cell r="BO78">
            <v>0</v>
          </cell>
          <cell r="BP78">
            <v>0</v>
          </cell>
          <cell r="BQ78">
            <v>0</v>
          </cell>
          <cell r="BS78">
            <v>2735</v>
          </cell>
          <cell r="DN78">
            <v>449.27800000000002</v>
          </cell>
        </row>
        <row r="79">
          <cell r="A79">
            <v>2017</v>
          </cell>
          <cell r="B79" t="str">
            <v>Q2</v>
          </cell>
          <cell r="G79" t="str">
            <v>NNWST</v>
          </cell>
          <cell r="H79" t="str">
            <v>UEDCL</v>
          </cell>
          <cell r="P79">
            <v>1026098.3</v>
          </cell>
          <cell r="AB79">
            <v>1247151.7</v>
          </cell>
          <cell r="BE79">
            <v>11685</v>
          </cell>
          <cell r="BL79">
            <v>5503</v>
          </cell>
          <cell r="BM79">
            <v>99</v>
          </cell>
          <cell r="BN79">
            <v>4</v>
          </cell>
          <cell r="BO79">
            <v>0</v>
          </cell>
          <cell r="BP79">
            <v>0</v>
          </cell>
          <cell r="BQ79">
            <v>0</v>
          </cell>
          <cell r="BS79">
            <v>5606</v>
          </cell>
          <cell r="DN79">
            <v>1042.1950000000002</v>
          </cell>
        </row>
        <row r="80">
          <cell r="A80">
            <v>2017</v>
          </cell>
          <cell r="B80" t="str">
            <v>Q2</v>
          </cell>
          <cell r="G80" t="str">
            <v>NEST</v>
          </cell>
          <cell r="H80" t="str">
            <v>UEDCL</v>
          </cell>
          <cell r="P80">
            <v>651650.10000000009</v>
          </cell>
          <cell r="AB80">
            <v>1001417</v>
          </cell>
          <cell r="BE80">
            <v>10305</v>
          </cell>
          <cell r="BL80">
            <v>3163</v>
          </cell>
          <cell r="BM80">
            <v>84</v>
          </cell>
          <cell r="BN80">
            <v>4</v>
          </cell>
          <cell r="BO80">
            <v>0</v>
          </cell>
          <cell r="BP80">
            <v>0</v>
          </cell>
          <cell r="BQ80">
            <v>0</v>
          </cell>
          <cell r="BS80">
            <v>3251</v>
          </cell>
          <cell r="DN80">
            <v>0</v>
          </cell>
        </row>
        <row r="81">
          <cell r="A81">
            <v>2017</v>
          </cell>
          <cell r="B81" t="str">
            <v>Q2</v>
          </cell>
          <cell r="G81" t="str">
            <v>MWST</v>
          </cell>
          <cell r="H81" t="str">
            <v>UEDCL</v>
          </cell>
          <cell r="P81">
            <v>492593.80000000005</v>
          </cell>
          <cell r="AB81">
            <v>719054</v>
          </cell>
          <cell r="BE81">
            <v>7890</v>
          </cell>
          <cell r="BL81">
            <v>2983</v>
          </cell>
          <cell r="BM81">
            <v>88</v>
          </cell>
          <cell r="BN81">
            <v>1</v>
          </cell>
          <cell r="BO81">
            <v>0</v>
          </cell>
          <cell r="BP81">
            <v>0</v>
          </cell>
          <cell r="BQ81">
            <v>0</v>
          </cell>
          <cell r="BS81">
            <v>3072</v>
          </cell>
          <cell r="DN81">
            <v>0</v>
          </cell>
        </row>
        <row r="82">
          <cell r="A82">
            <v>2017</v>
          </cell>
          <cell r="B82" t="str">
            <v>Q2</v>
          </cell>
          <cell r="G82" t="str">
            <v>KIL</v>
          </cell>
          <cell r="H82" t="str">
            <v>KIL</v>
          </cell>
          <cell r="P82">
            <v>1067772.8600000001</v>
          </cell>
          <cell r="AB82">
            <v>1385853</v>
          </cell>
          <cell r="BE82">
            <v>8805</v>
          </cell>
          <cell r="BL82">
            <v>11652</v>
          </cell>
          <cell r="BM82">
            <v>122</v>
          </cell>
          <cell r="BN82">
            <v>0</v>
          </cell>
          <cell r="BO82">
            <v>0</v>
          </cell>
          <cell r="BP82">
            <v>0</v>
          </cell>
          <cell r="BQ82">
            <v>0</v>
          </cell>
          <cell r="BS82">
            <v>11774</v>
          </cell>
          <cell r="DN82">
            <v>523.21899999999994</v>
          </cell>
        </row>
        <row r="83">
          <cell r="A83">
            <v>2017</v>
          </cell>
          <cell r="B83" t="str">
            <v>Q2</v>
          </cell>
          <cell r="G83" t="str">
            <v>EST</v>
          </cell>
          <cell r="H83" t="str">
            <v>UEDCL</v>
          </cell>
          <cell r="P83">
            <v>263421.7</v>
          </cell>
          <cell r="AB83">
            <v>356193</v>
          </cell>
          <cell r="BE83">
            <v>8375</v>
          </cell>
          <cell r="BL83">
            <v>2857</v>
          </cell>
          <cell r="BM83">
            <v>33</v>
          </cell>
          <cell r="BN83">
            <v>0</v>
          </cell>
          <cell r="BO83">
            <v>0</v>
          </cell>
          <cell r="BP83">
            <v>0</v>
          </cell>
          <cell r="BQ83">
            <v>0</v>
          </cell>
          <cell r="BS83">
            <v>2890</v>
          </cell>
          <cell r="DN83">
            <v>403.15</v>
          </cell>
        </row>
        <row r="84">
          <cell r="A84">
            <v>2017</v>
          </cell>
          <cell r="B84" t="str">
            <v>Q2</v>
          </cell>
          <cell r="G84" t="str">
            <v>CNST</v>
          </cell>
          <cell r="H84" t="str">
            <v>UEDCL</v>
          </cell>
          <cell r="P84">
            <v>316355.20000000001</v>
          </cell>
          <cell r="AB84">
            <v>442090</v>
          </cell>
          <cell r="BE84">
            <v>6095</v>
          </cell>
          <cell r="BL84">
            <v>2187</v>
          </cell>
          <cell r="BM84">
            <v>47</v>
          </cell>
          <cell r="BN84">
            <v>3</v>
          </cell>
          <cell r="BO84">
            <v>0</v>
          </cell>
          <cell r="BP84">
            <v>0</v>
          </cell>
          <cell r="BQ84">
            <v>0</v>
          </cell>
          <cell r="BS84">
            <v>2237</v>
          </cell>
          <cell r="DN84">
            <v>614.62</v>
          </cell>
        </row>
        <row r="85">
          <cell r="A85">
            <v>2017</v>
          </cell>
          <cell r="B85" t="str">
            <v>Q2</v>
          </cell>
          <cell r="G85" t="str">
            <v>BECS</v>
          </cell>
          <cell r="H85" t="str">
            <v>BECS</v>
          </cell>
          <cell r="P85">
            <v>526545</v>
          </cell>
          <cell r="AB85">
            <v>685190</v>
          </cell>
          <cell r="BE85">
            <v>4285</v>
          </cell>
          <cell r="BL85">
            <v>8043</v>
          </cell>
          <cell r="BM85">
            <v>53</v>
          </cell>
          <cell r="BN85">
            <v>0</v>
          </cell>
          <cell r="BO85">
            <v>0</v>
          </cell>
          <cell r="BP85">
            <v>0</v>
          </cell>
          <cell r="BQ85">
            <v>0</v>
          </cell>
          <cell r="BS85">
            <v>8096</v>
          </cell>
          <cell r="DN85">
            <v>254</v>
          </cell>
        </row>
        <row r="86">
          <cell r="A86">
            <v>2017</v>
          </cell>
          <cell r="B86" t="str">
            <v>Q2</v>
          </cell>
          <cell r="G86" t="str">
            <v>NWST</v>
          </cell>
          <cell r="H86" t="str">
            <v>UEDCL</v>
          </cell>
          <cell r="P86">
            <v>2794582.130224599</v>
          </cell>
          <cell r="AB86">
            <v>3751278</v>
          </cell>
          <cell r="BE86">
            <v>32295</v>
          </cell>
          <cell r="BL86">
            <v>11382</v>
          </cell>
          <cell r="BM86">
            <v>242</v>
          </cell>
          <cell r="BN86">
            <v>0</v>
          </cell>
          <cell r="BO86">
            <v>1</v>
          </cell>
          <cell r="BP86">
            <v>0</v>
          </cell>
          <cell r="BQ86">
            <v>0</v>
          </cell>
          <cell r="BS86">
            <v>11625</v>
          </cell>
          <cell r="DN86">
            <v>0</v>
          </cell>
        </row>
        <row r="87">
          <cell r="A87">
            <v>2017</v>
          </cell>
          <cell r="B87" t="str">
            <v>Q2</v>
          </cell>
          <cell r="G87" t="str">
            <v>KRECS</v>
          </cell>
          <cell r="H87" t="str">
            <v>KRECS</v>
          </cell>
          <cell r="P87">
            <v>510015</v>
          </cell>
          <cell r="AB87">
            <v>741891</v>
          </cell>
          <cell r="BE87">
            <v>3475</v>
          </cell>
          <cell r="BL87">
            <v>3542</v>
          </cell>
          <cell r="BM87">
            <v>87</v>
          </cell>
          <cell r="BN87">
            <v>0</v>
          </cell>
          <cell r="BO87">
            <v>0</v>
          </cell>
          <cell r="BP87">
            <v>0</v>
          </cell>
          <cell r="BQ87">
            <v>0</v>
          </cell>
          <cell r="BS87">
            <v>3629</v>
          </cell>
          <cell r="DN87">
            <v>394</v>
          </cell>
        </row>
        <row r="88">
          <cell r="A88">
            <v>2017</v>
          </cell>
          <cell r="B88" t="str">
            <v>Q1</v>
          </cell>
          <cell r="G88" t="str">
            <v>UEDCL</v>
          </cell>
          <cell r="H88" t="str">
            <v>UEDCL</v>
          </cell>
          <cell r="P88">
            <v>0</v>
          </cell>
          <cell r="AB88">
            <v>0</v>
          </cell>
          <cell r="BE88">
            <v>0</v>
          </cell>
          <cell r="BL88">
            <v>0</v>
          </cell>
          <cell r="BM88">
            <v>0</v>
          </cell>
          <cell r="BN88">
            <v>0</v>
          </cell>
          <cell r="BO88">
            <v>0</v>
          </cell>
          <cell r="BP88">
            <v>0</v>
          </cell>
          <cell r="BQ88">
            <v>0</v>
          </cell>
          <cell r="BS88">
            <v>0</v>
          </cell>
          <cell r="DN88">
            <v>0</v>
          </cell>
        </row>
        <row r="89">
          <cell r="A89">
            <v>2017</v>
          </cell>
          <cell r="B89" t="str">
            <v>Q1</v>
          </cell>
          <cell r="G89" t="str">
            <v>PACMECS</v>
          </cell>
          <cell r="H89" t="str">
            <v>PACMECS</v>
          </cell>
          <cell r="P89">
            <v>518062</v>
          </cell>
          <cell r="AB89">
            <v>592634.00000000105</v>
          </cell>
          <cell r="BE89">
            <v>850</v>
          </cell>
          <cell r="BL89">
            <v>2675</v>
          </cell>
          <cell r="BM89">
            <v>60</v>
          </cell>
          <cell r="BN89">
            <v>0</v>
          </cell>
          <cell r="BO89">
            <v>0</v>
          </cell>
          <cell r="BP89">
            <v>0</v>
          </cell>
          <cell r="BQ89">
            <v>0</v>
          </cell>
          <cell r="BS89">
            <v>2735</v>
          </cell>
          <cell r="DN89">
            <v>392.27800000000002</v>
          </cell>
        </row>
        <row r="90">
          <cell r="A90">
            <v>2017</v>
          </cell>
          <cell r="B90" t="str">
            <v>Q1</v>
          </cell>
          <cell r="G90" t="str">
            <v>NNWST</v>
          </cell>
          <cell r="H90" t="str">
            <v>UEDCL</v>
          </cell>
          <cell r="P90">
            <v>973493.70000000007</v>
          </cell>
          <cell r="AB90">
            <v>1247494.8999999999</v>
          </cell>
          <cell r="BE90">
            <v>11685</v>
          </cell>
          <cell r="BL90">
            <v>5041</v>
          </cell>
          <cell r="BM90">
            <v>95</v>
          </cell>
          <cell r="BN90">
            <v>3</v>
          </cell>
          <cell r="BO90">
            <v>0</v>
          </cell>
          <cell r="BP90">
            <v>0</v>
          </cell>
          <cell r="BQ90">
            <v>0</v>
          </cell>
          <cell r="BS90">
            <v>5139</v>
          </cell>
          <cell r="DN90">
            <v>1042.1950000000002</v>
          </cell>
        </row>
        <row r="91">
          <cell r="A91">
            <v>2017</v>
          </cell>
          <cell r="B91" t="str">
            <v>Q1</v>
          </cell>
          <cell r="G91" t="str">
            <v>NEST</v>
          </cell>
          <cell r="H91" t="str">
            <v>UEDCL</v>
          </cell>
          <cell r="P91">
            <v>735322.2699999999</v>
          </cell>
          <cell r="AB91">
            <v>876341</v>
          </cell>
          <cell r="BE91">
            <v>10230</v>
          </cell>
          <cell r="BL91">
            <v>2919</v>
          </cell>
          <cell r="BM91">
            <v>80</v>
          </cell>
          <cell r="BN91">
            <v>4</v>
          </cell>
          <cell r="BO91">
            <v>0</v>
          </cell>
          <cell r="BP91">
            <v>0</v>
          </cell>
          <cell r="BQ91">
            <v>0</v>
          </cell>
          <cell r="BS91">
            <v>3003</v>
          </cell>
          <cell r="DN91">
            <v>0</v>
          </cell>
        </row>
        <row r="92">
          <cell r="A92">
            <v>2017</v>
          </cell>
          <cell r="B92" t="str">
            <v>Q1</v>
          </cell>
          <cell r="G92" t="str">
            <v>MWST</v>
          </cell>
          <cell r="H92" t="str">
            <v>UEDCL</v>
          </cell>
          <cell r="P92">
            <v>547255.69999999902</v>
          </cell>
          <cell r="AB92">
            <v>931168</v>
          </cell>
          <cell r="BE92">
            <v>7890</v>
          </cell>
          <cell r="BL92">
            <v>2744</v>
          </cell>
          <cell r="BM92">
            <v>77</v>
          </cell>
          <cell r="BN92">
            <v>0</v>
          </cell>
          <cell r="BO92">
            <v>0</v>
          </cell>
          <cell r="BP92">
            <v>0</v>
          </cell>
          <cell r="BQ92">
            <v>0</v>
          </cell>
          <cell r="BS92">
            <v>2821</v>
          </cell>
          <cell r="DN92">
            <v>0</v>
          </cell>
        </row>
        <row r="93">
          <cell r="A93">
            <v>2017</v>
          </cell>
          <cell r="B93" t="str">
            <v>Q1</v>
          </cell>
          <cell r="G93" t="str">
            <v>KIL</v>
          </cell>
          <cell r="H93" t="str">
            <v>KIL</v>
          </cell>
          <cell r="P93">
            <v>1059315.7</v>
          </cell>
          <cell r="AB93">
            <v>1369968</v>
          </cell>
          <cell r="BE93">
            <v>8505</v>
          </cell>
          <cell r="BL93">
            <v>10696</v>
          </cell>
          <cell r="BM93">
            <v>120</v>
          </cell>
          <cell r="BN93">
            <v>49</v>
          </cell>
          <cell r="BO93">
            <v>0</v>
          </cell>
          <cell r="BP93">
            <v>0</v>
          </cell>
          <cell r="BQ93">
            <v>0</v>
          </cell>
          <cell r="BS93">
            <v>10865</v>
          </cell>
          <cell r="DN93">
            <v>516.66899999999998</v>
          </cell>
        </row>
        <row r="94">
          <cell r="A94">
            <v>2017</v>
          </cell>
          <cell r="B94" t="str">
            <v>Q1</v>
          </cell>
          <cell r="G94" t="str">
            <v>EST</v>
          </cell>
          <cell r="H94" t="str">
            <v>UEDCL</v>
          </cell>
          <cell r="P94">
            <v>194129.1</v>
          </cell>
          <cell r="AB94">
            <v>201056</v>
          </cell>
          <cell r="BE94">
            <v>8375</v>
          </cell>
          <cell r="BL94">
            <v>2291</v>
          </cell>
          <cell r="BM94">
            <v>18</v>
          </cell>
          <cell r="BN94">
            <v>0</v>
          </cell>
          <cell r="BO94">
            <v>0</v>
          </cell>
          <cell r="BP94">
            <v>0</v>
          </cell>
          <cell r="BQ94">
            <v>0</v>
          </cell>
          <cell r="BS94">
            <v>2309</v>
          </cell>
          <cell r="DN94">
            <v>403.15</v>
          </cell>
        </row>
        <row r="95">
          <cell r="A95">
            <v>2017</v>
          </cell>
          <cell r="B95" t="str">
            <v>Q1</v>
          </cell>
          <cell r="G95" t="str">
            <v>CNST</v>
          </cell>
          <cell r="H95" t="str">
            <v>UEDCL</v>
          </cell>
          <cell r="P95">
            <v>432622.42000000004</v>
          </cell>
          <cell r="AB95">
            <v>505981.5</v>
          </cell>
          <cell r="BE95">
            <v>6675</v>
          </cell>
          <cell r="BL95">
            <v>2063</v>
          </cell>
          <cell r="BM95">
            <v>44</v>
          </cell>
          <cell r="BN95">
            <v>3</v>
          </cell>
          <cell r="BO95">
            <v>0</v>
          </cell>
          <cell r="BP95">
            <v>0</v>
          </cell>
          <cell r="BQ95">
            <v>0</v>
          </cell>
          <cell r="BS95">
            <v>2110</v>
          </cell>
          <cell r="DN95">
            <v>614.49</v>
          </cell>
        </row>
        <row r="96">
          <cell r="A96">
            <v>2017</v>
          </cell>
          <cell r="B96" t="str">
            <v>Q1</v>
          </cell>
          <cell r="G96" t="str">
            <v>BECS</v>
          </cell>
          <cell r="H96" t="str">
            <v>BECS</v>
          </cell>
          <cell r="P96">
            <v>633592</v>
          </cell>
          <cell r="AB96">
            <v>790388.00000000093</v>
          </cell>
          <cell r="BE96">
            <v>4285</v>
          </cell>
          <cell r="BL96">
            <v>7332</v>
          </cell>
          <cell r="BM96">
            <v>52</v>
          </cell>
          <cell r="BN96">
            <v>0</v>
          </cell>
          <cell r="BO96">
            <v>0</v>
          </cell>
          <cell r="BP96">
            <v>0</v>
          </cell>
          <cell r="BQ96">
            <v>0</v>
          </cell>
          <cell r="BS96">
            <v>7384</v>
          </cell>
          <cell r="DN96">
            <v>225.5</v>
          </cell>
        </row>
        <row r="97">
          <cell r="A97">
            <v>2017</v>
          </cell>
          <cell r="B97" t="str">
            <v>Q1</v>
          </cell>
          <cell r="G97" t="str">
            <v>KRECS</v>
          </cell>
          <cell r="H97" t="str">
            <v>KRECS</v>
          </cell>
          <cell r="P97">
            <v>591741.6</v>
          </cell>
          <cell r="AB97">
            <v>861474</v>
          </cell>
          <cell r="BE97">
            <v>3475</v>
          </cell>
          <cell r="BL97">
            <v>3178</v>
          </cell>
          <cell r="BM97">
            <v>64</v>
          </cell>
          <cell r="BN97">
            <v>0</v>
          </cell>
          <cell r="BO97">
            <v>0</v>
          </cell>
          <cell r="BP97">
            <v>0</v>
          </cell>
          <cell r="BQ97">
            <v>0</v>
          </cell>
          <cell r="BS97">
            <v>3242</v>
          </cell>
          <cell r="DN97">
            <v>394</v>
          </cell>
        </row>
        <row r="98">
          <cell r="A98">
            <v>2016</v>
          </cell>
          <cell r="B98" t="str">
            <v>Q4</v>
          </cell>
          <cell r="G98" t="str">
            <v>KRECS</v>
          </cell>
          <cell r="H98" t="str">
            <v>KRECS</v>
          </cell>
          <cell r="P98">
            <v>517955.1</v>
          </cell>
          <cell r="AB98">
            <v>758230</v>
          </cell>
          <cell r="BE98">
            <v>3425</v>
          </cell>
          <cell r="BL98">
            <v>2942</v>
          </cell>
          <cell r="BM98">
            <v>60</v>
          </cell>
          <cell r="BN98">
            <v>0</v>
          </cell>
          <cell r="BO98">
            <v>0</v>
          </cell>
          <cell r="BP98">
            <v>0</v>
          </cell>
          <cell r="BQ98">
            <v>0</v>
          </cell>
          <cell r="BS98">
            <v>3002</v>
          </cell>
          <cell r="DN98">
            <v>0</v>
          </cell>
        </row>
        <row r="99">
          <cell r="A99">
            <v>2016</v>
          </cell>
          <cell r="B99" t="str">
            <v>Q4</v>
          </cell>
          <cell r="G99" t="str">
            <v>UEDCL</v>
          </cell>
          <cell r="H99" t="str">
            <v>UEDCL</v>
          </cell>
          <cell r="P99">
            <v>2524947.7000000002</v>
          </cell>
          <cell r="AB99">
            <v>3243510</v>
          </cell>
          <cell r="BE99">
            <v>33410</v>
          </cell>
          <cell r="BL99">
            <v>11874</v>
          </cell>
          <cell r="BM99">
            <v>278</v>
          </cell>
          <cell r="BN99">
            <v>10</v>
          </cell>
          <cell r="BO99">
            <v>0</v>
          </cell>
          <cell r="BP99">
            <v>0</v>
          </cell>
          <cell r="BQ99">
            <v>0</v>
          </cell>
          <cell r="BS99">
            <v>12162</v>
          </cell>
          <cell r="DN99">
            <v>0</v>
          </cell>
        </row>
        <row r="100">
          <cell r="A100">
            <v>2016</v>
          </cell>
          <cell r="B100" t="str">
            <v>Q4</v>
          </cell>
          <cell r="G100" t="str">
            <v>SWST</v>
          </cell>
          <cell r="H100" t="str">
            <v>UEDCL</v>
          </cell>
          <cell r="P100">
            <v>0</v>
          </cell>
          <cell r="AB100">
            <v>0</v>
          </cell>
          <cell r="BE100">
            <v>12220</v>
          </cell>
          <cell r="BL100">
            <v>0</v>
          </cell>
          <cell r="BM100">
            <v>0</v>
          </cell>
          <cell r="BN100">
            <v>0</v>
          </cell>
          <cell r="BO100">
            <v>0</v>
          </cell>
          <cell r="BP100">
            <v>0</v>
          </cell>
          <cell r="BQ100">
            <v>0</v>
          </cell>
          <cell r="BS100">
            <v>0</v>
          </cell>
          <cell r="DN100">
            <v>0</v>
          </cell>
        </row>
        <row r="101">
          <cell r="A101">
            <v>2016</v>
          </cell>
          <cell r="B101" t="str">
            <v>Q4</v>
          </cell>
          <cell r="G101" t="str">
            <v>SST</v>
          </cell>
          <cell r="H101" t="str">
            <v>UEDCL</v>
          </cell>
          <cell r="P101">
            <v>0</v>
          </cell>
          <cell r="AB101">
            <v>0</v>
          </cell>
          <cell r="BE101">
            <v>19510</v>
          </cell>
          <cell r="BL101">
            <v>0</v>
          </cell>
          <cell r="BM101">
            <v>0</v>
          </cell>
          <cell r="BN101">
            <v>0</v>
          </cell>
          <cell r="BO101">
            <v>0</v>
          </cell>
          <cell r="BP101">
            <v>0</v>
          </cell>
          <cell r="BQ101">
            <v>0</v>
          </cell>
          <cell r="BS101">
            <v>0</v>
          </cell>
          <cell r="DN101">
            <v>0</v>
          </cell>
        </row>
        <row r="102">
          <cell r="A102">
            <v>2016</v>
          </cell>
          <cell r="B102" t="str">
            <v>Q4</v>
          </cell>
          <cell r="G102" t="str">
            <v>PACMECS</v>
          </cell>
          <cell r="H102" t="str">
            <v>PACMECS</v>
          </cell>
          <cell r="P102">
            <v>438972</v>
          </cell>
          <cell r="AB102">
            <v>548169</v>
          </cell>
          <cell r="BE102">
            <v>5955</v>
          </cell>
          <cell r="BL102">
            <v>2512</v>
          </cell>
          <cell r="BM102">
            <v>56</v>
          </cell>
          <cell r="BN102">
            <v>0</v>
          </cell>
          <cell r="BO102">
            <v>0</v>
          </cell>
          <cell r="BP102">
            <v>0</v>
          </cell>
          <cell r="BQ102">
            <v>0</v>
          </cell>
          <cell r="BS102">
            <v>2568</v>
          </cell>
          <cell r="DN102">
            <v>0</v>
          </cell>
        </row>
        <row r="103">
          <cell r="A103">
            <v>2016</v>
          </cell>
          <cell r="B103" t="str">
            <v>Q4</v>
          </cell>
          <cell r="G103" t="str">
            <v>NWST</v>
          </cell>
          <cell r="H103" t="str">
            <v>UEDCL</v>
          </cell>
          <cell r="P103">
            <v>0</v>
          </cell>
          <cell r="AB103">
            <v>0</v>
          </cell>
          <cell r="BE103">
            <v>21570</v>
          </cell>
          <cell r="BL103">
            <v>0</v>
          </cell>
          <cell r="BM103">
            <v>0</v>
          </cell>
          <cell r="BN103">
            <v>0</v>
          </cell>
          <cell r="BO103">
            <v>0</v>
          </cell>
          <cell r="BP103">
            <v>0</v>
          </cell>
          <cell r="BQ103">
            <v>0</v>
          </cell>
          <cell r="BS103">
            <v>0</v>
          </cell>
          <cell r="DN103">
            <v>0</v>
          </cell>
        </row>
        <row r="104">
          <cell r="A104">
            <v>2016</v>
          </cell>
          <cell r="B104" t="str">
            <v>Q4</v>
          </cell>
          <cell r="G104" t="str">
            <v>KIL</v>
          </cell>
          <cell r="H104" t="str">
            <v>KIL</v>
          </cell>
          <cell r="P104">
            <v>1018807.6500000004</v>
          </cell>
          <cell r="AB104">
            <v>1274411</v>
          </cell>
          <cell r="BE104">
            <v>7375</v>
          </cell>
          <cell r="BL104">
            <v>10051</v>
          </cell>
          <cell r="BM104">
            <v>155</v>
          </cell>
          <cell r="BN104">
            <v>24</v>
          </cell>
          <cell r="BO104">
            <v>0</v>
          </cell>
          <cell r="BP104">
            <v>0</v>
          </cell>
          <cell r="BQ104">
            <v>0</v>
          </cell>
          <cell r="BS104">
            <v>10230</v>
          </cell>
          <cell r="DN104">
            <v>0</v>
          </cell>
        </row>
        <row r="105">
          <cell r="A105">
            <v>2016</v>
          </cell>
          <cell r="B105" t="str">
            <v>Q4</v>
          </cell>
          <cell r="G105" t="str">
            <v>BECS</v>
          </cell>
          <cell r="H105" t="str">
            <v>BECS</v>
          </cell>
          <cell r="P105">
            <v>574756</v>
          </cell>
          <cell r="AB105">
            <v>762689</v>
          </cell>
          <cell r="BE105">
            <v>3985</v>
          </cell>
          <cell r="BL105">
            <v>7057</v>
          </cell>
          <cell r="BM105">
            <v>52</v>
          </cell>
          <cell r="BN105">
            <v>0</v>
          </cell>
          <cell r="BO105">
            <v>0</v>
          </cell>
          <cell r="BP105">
            <v>0</v>
          </cell>
          <cell r="BQ105">
            <v>0</v>
          </cell>
          <cell r="BS105">
            <v>7109</v>
          </cell>
          <cell r="DN105">
            <v>0</v>
          </cell>
        </row>
        <row r="106">
          <cell r="A106">
            <v>2016</v>
          </cell>
          <cell r="B106" t="str">
            <v>Q3</v>
          </cell>
          <cell r="G106" t="str">
            <v>UEDCL</v>
          </cell>
          <cell r="H106" t="str">
            <v>UEDCL</v>
          </cell>
          <cell r="P106">
            <v>0</v>
          </cell>
          <cell r="AB106">
            <v>0</v>
          </cell>
          <cell r="BE106">
            <v>0</v>
          </cell>
          <cell r="BL106">
            <v>0</v>
          </cell>
          <cell r="BM106">
            <v>0</v>
          </cell>
          <cell r="BN106">
            <v>0</v>
          </cell>
          <cell r="BO106">
            <v>0</v>
          </cell>
          <cell r="BP106">
            <v>0</v>
          </cell>
          <cell r="BQ106">
            <v>0</v>
          </cell>
          <cell r="BS106">
            <v>0</v>
          </cell>
          <cell r="DN106">
            <v>0</v>
          </cell>
        </row>
        <row r="107">
          <cell r="A107">
            <v>2016</v>
          </cell>
          <cell r="B107" t="str">
            <v>Q3</v>
          </cell>
          <cell r="G107" t="str">
            <v>SWST</v>
          </cell>
          <cell r="H107" t="str">
            <v>UEDCL</v>
          </cell>
          <cell r="P107">
            <v>0</v>
          </cell>
          <cell r="AB107">
            <v>0</v>
          </cell>
          <cell r="BE107">
            <v>12220</v>
          </cell>
          <cell r="BL107">
            <v>0</v>
          </cell>
          <cell r="BM107">
            <v>0</v>
          </cell>
          <cell r="BN107">
            <v>0</v>
          </cell>
          <cell r="BO107">
            <v>0</v>
          </cell>
          <cell r="BP107">
            <v>0</v>
          </cell>
          <cell r="BQ107">
            <v>0</v>
          </cell>
          <cell r="BS107">
            <v>0</v>
          </cell>
          <cell r="DN107">
            <v>0</v>
          </cell>
        </row>
        <row r="108">
          <cell r="A108">
            <v>2016</v>
          </cell>
          <cell r="B108" t="str">
            <v>Q3</v>
          </cell>
          <cell r="G108" t="str">
            <v>SST</v>
          </cell>
          <cell r="H108" t="str">
            <v>UEDCL</v>
          </cell>
          <cell r="P108">
            <v>0</v>
          </cell>
          <cell r="AB108">
            <v>0</v>
          </cell>
          <cell r="BE108">
            <v>19510</v>
          </cell>
          <cell r="BL108">
            <v>0</v>
          </cell>
          <cell r="BM108">
            <v>0</v>
          </cell>
          <cell r="BN108">
            <v>0</v>
          </cell>
          <cell r="BO108">
            <v>0</v>
          </cell>
          <cell r="BP108">
            <v>0</v>
          </cell>
          <cell r="BQ108">
            <v>0</v>
          </cell>
          <cell r="BS108">
            <v>0</v>
          </cell>
          <cell r="DN108">
            <v>0</v>
          </cell>
        </row>
        <row r="109">
          <cell r="A109">
            <v>2016</v>
          </cell>
          <cell r="B109" t="str">
            <v>Q3</v>
          </cell>
          <cell r="G109" t="str">
            <v>PACMECS</v>
          </cell>
          <cell r="H109" t="str">
            <v>PACMECS</v>
          </cell>
          <cell r="P109">
            <v>515927</v>
          </cell>
          <cell r="AB109">
            <v>562537</v>
          </cell>
          <cell r="BE109">
            <v>0</v>
          </cell>
          <cell r="BL109">
            <v>2442</v>
          </cell>
          <cell r="BM109">
            <v>55</v>
          </cell>
          <cell r="BN109">
            <v>0</v>
          </cell>
          <cell r="BO109">
            <v>0</v>
          </cell>
          <cell r="BP109">
            <v>0</v>
          </cell>
          <cell r="BQ109">
            <v>0</v>
          </cell>
          <cell r="BS109">
            <v>2497</v>
          </cell>
          <cell r="DN109">
            <v>0</v>
          </cell>
        </row>
        <row r="110">
          <cell r="A110">
            <v>2016</v>
          </cell>
          <cell r="B110" t="str">
            <v>Q3</v>
          </cell>
          <cell r="G110" t="str">
            <v>NWST</v>
          </cell>
          <cell r="H110" t="str">
            <v>UEDCL</v>
          </cell>
          <cell r="P110">
            <v>0</v>
          </cell>
          <cell r="AB110">
            <v>0</v>
          </cell>
          <cell r="BE110">
            <v>21570</v>
          </cell>
          <cell r="BL110">
            <v>0</v>
          </cell>
          <cell r="BM110">
            <v>0</v>
          </cell>
          <cell r="BN110">
            <v>0</v>
          </cell>
          <cell r="BO110">
            <v>0</v>
          </cell>
          <cell r="BP110">
            <v>0</v>
          </cell>
          <cell r="BQ110">
            <v>0</v>
          </cell>
          <cell r="BS110">
            <v>0</v>
          </cell>
          <cell r="DN110">
            <v>0</v>
          </cell>
        </row>
        <row r="111">
          <cell r="A111">
            <v>2016</v>
          </cell>
          <cell r="B111" t="str">
            <v>Q3</v>
          </cell>
          <cell r="G111" t="str">
            <v>KRECS</v>
          </cell>
          <cell r="H111" t="str">
            <v>KRECS</v>
          </cell>
          <cell r="P111">
            <v>476331.2</v>
          </cell>
          <cell r="AB111">
            <v>723568</v>
          </cell>
          <cell r="BE111">
            <v>3450</v>
          </cell>
          <cell r="BL111">
            <v>2816</v>
          </cell>
          <cell r="BM111">
            <v>60</v>
          </cell>
          <cell r="BN111">
            <v>0</v>
          </cell>
          <cell r="BO111">
            <v>0</v>
          </cell>
          <cell r="BP111">
            <v>0</v>
          </cell>
          <cell r="BQ111">
            <v>0</v>
          </cell>
          <cell r="BS111">
            <v>2876</v>
          </cell>
          <cell r="DN111">
            <v>0</v>
          </cell>
        </row>
        <row r="112">
          <cell r="A112">
            <v>2016</v>
          </cell>
          <cell r="B112" t="str">
            <v>Q3</v>
          </cell>
          <cell r="G112" t="str">
            <v>KIL</v>
          </cell>
          <cell r="H112" t="str">
            <v>KIL</v>
          </cell>
          <cell r="P112">
            <v>1079420</v>
          </cell>
          <cell r="AB112">
            <v>1273642</v>
          </cell>
          <cell r="BE112">
            <v>7375</v>
          </cell>
          <cell r="BL112">
            <v>9596</v>
          </cell>
          <cell r="BM112">
            <v>146</v>
          </cell>
          <cell r="BN112">
            <v>0</v>
          </cell>
          <cell r="BO112">
            <v>0</v>
          </cell>
          <cell r="BP112">
            <v>0</v>
          </cell>
          <cell r="BQ112">
            <v>0</v>
          </cell>
          <cell r="BS112">
            <v>9742</v>
          </cell>
          <cell r="DN112">
            <v>0</v>
          </cell>
        </row>
        <row r="113">
          <cell r="A113">
            <v>2016</v>
          </cell>
          <cell r="B113" t="str">
            <v>Q3</v>
          </cell>
          <cell r="G113" t="str">
            <v>BECS</v>
          </cell>
          <cell r="H113" t="str">
            <v>BECS</v>
          </cell>
          <cell r="P113">
            <v>348420</v>
          </cell>
          <cell r="AB113">
            <v>710757</v>
          </cell>
          <cell r="BE113">
            <v>3985</v>
          </cell>
          <cell r="BL113">
            <v>6847</v>
          </cell>
          <cell r="BM113">
            <v>52</v>
          </cell>
          <cell r="BN113">
            <v>0</v>
          </cell>
          <cell r="BO113">
            <v>0</v>
          </cell>
          <cell r="BP113">
            <v>0</v>
          </cell>
          <cell r="BQ113">
            <v>0</v>
          </cell>
          <cell r="BS113">
            <v>6899</v>
          </cell>
          <cell r="DN113">
            <v>0</v>
          </cell>
        </row>
        <row r="114">
          <cell r="A114">
            <v>2016</v>
          </cell>
          <cell r="B114" t="str">
            <v>Q2</v>
          </cell>
          <cell r="G114" t="str">
            <v>UEDCL</v>
          </cell>
          <cell r="H114" t="str">
            <v>UEDCL</v>
          </cell>
          <cell r="P114">
            <v>2074368</v>
          </cell>
          <cell r="AB114">
            <v>3592666</v>
          </cell>
          <cell r="BE114">
            <v>29950</v>
          </cell>
          <cell r="BL114">
            <v>10537</v>
          </cell>
          <cell r="BM114">
            <v>244</v>
          </cell>
          <cell r="BN114">
            <v>5</v>
          </cell>
          <cell r="BO114">
            <v>0</v>
          </cell>
          <cell r="BP114">
            <v>0</v>
          </cell>
          <cell r="BQ114">
            <v>0</v>
          </cell>
          <cell r="BS114">
            <v>10786</v>
          </cell>
          <cell r="DN114">
            <v>0</v>
          </cell>
        </row>
        <row r="115">
          <cell r="A115">
            <v>2016</v>
          </cell>
          <cell r="B115" t="str">
            <v>Q2</v>
          </cell>
          <cell r="G115" t="str">
            <v>SWST</v>
          </cell>
          <cell r="H115" t="str">
            <v>UEDCL</v>
          </cell>
          <cell r="P115">
            <v>0</v>
          </cell>
          <cell r="AB115">
            <v>1779966</v>
          </cell>
          <cell r="BE115">
            <v>12220</v>
          </cell>
          <cell r="BL115">
            <v>6282</v>
          </cell>
          <cell r="BM115">
            <v>99</v>
          </cell>
          <cell r="BN115">
            <v>10</v>
          </cell>
          <cell r="BO115">
            <v>0</v>
          </cell>
          <cell r="BP115">
            <v>0</v>
          </cell>
          <cell r="BQ115">
            <v>0</v>
          </cell>
          <cell r="BS115">
            <v>6391</v>
          </cell>
          <cell r="DN115">
            <v>0</v>
          </cell>
        </row>
        <row r="116">
          <cell r="A116">
            <v>2016</v>
          </cell>
          <cell r="B116" t="str">
            <v>Q2</v>
          </cell>
          <cell r="G116" t="str">
            <v>SST</v>
          </cell>
          <cell r="H116" t="str">
            <v>UEDCL</v>
          </cell>
          <cell r="P116">
            <v>0</v>
          </cell>
          <cell r="AB116">
            <v>2013298</v>
          </cell>
          <cell r="BE116">
            <v>19510</v>
          </cell>
          <cell r="BL116">
            <v>6703</v>
          </cell>
          <cell r="BM116">
            <v>127</v>
          </cell>
          <cell r="BN116">
            <v>26</v>
          </cell>
          <cell r="BO116">
            <v>0</v>
          </cell>
          <cell r="BP116">
            <v>0</v>
          </cell>
          <cell r="BQ116">
            <v>0</v>
          </cell>
          <cell r="BS116">
            <v>6856</v>
          </cell>
          <cell r="DN116">
            <v>0</v>
          </cell>
        </row>
        <row r="117">
          <cell r="A117">
            <v>2016</v>
          </cell>
          <cell r="B117" t="str">
            <v>Q2</v>
          </cell>
          <cell r="G117" t="str">
            <v>PACMECS</v>
          </cell>
          <cell r="H117" t="str">
            <v>PACMECS</v>
          </cell>
          <cell r="P117">
            <v>514439</v>
          </cell>
          <cell r="AB117">
            <v>579456</v>
          </cell>
          <cell r="BE117">
            <v>0</v>
          </cell>
          <cell r="BL117">
            <v>2442</v>
          </cell>
          <cell r="BM117">
            <v>55</v>
          </cell>
          <cell r="BN117">
            <v>0</v>
          </cell>
          <cell r="BO117">
            <v>0</v>
          </cell>
          <cell r="BP117">
            <v>0</v>
          </cell>
          <cell r="BQ117">
            <v>0</v>
          </cell>
          <cell r="BS117">
            <v>2497</v>
          </cell>
          <cell r="DN117">
            <v>0</v>
          </cell>
        </row>
        <row r="118">
          <cell r="A118">
            <v>2016</v>
          </cell>
          <cell r="B118" t="str">
            <v>Q2</v>
          </cell>
          <cell r="G118" t="str">
            <v>NWST</v>
          </cell>
          <cell r="H118" t="str">
            <v>UEDCL</v>
          </cell>
          <cell r="P118">
            <v>2605917.0499999998</v>
          </cell>
          <cell r="AB118">
            <v>3857105</v>
          </cell>
          <cell r="BE118">
            <v>21570</v>
          </cell>
          <cell r="BL118">
            <v>10771</v>
          </cell>
          <cell r="BM118">
            <v>176</v>
          </cell>
          <cell r="BN118">
            <v>72</v>
          </cell>
          <cell r="BO118">
            <v>0</v>
          </cell>
          <cell r="BP118">
            <v>0</v>
          </cell>
          <cell r="BQ118">
            <v>0</v>
          </cell>
          <cell r="BS118">
            <v>11019</v>
          </cell>
          <cell r="DN118">
            <v>0</v>
          </cell>
        </row>
        <row r="119">
          <cell r="A119">
            <v>2016</v>
          </cell>
          <cell r="B119" t="str">
            <v>Q2</v>
          </cell>
          <cell r="G119" t="str">
            <v>KIL</v>
          </cell>
          <cell r="H119" t="str">
            <v>KIL</v>
          </cell>
          <cell r="P119">
            <v>860847</v>
          </cell>
          <cell r="AB119">
            <v>1091475</v>
          </cell>
          <cell r="BE119">
            <v>6860</v>
          </cell>
          <cell r="BL119">
            <v>9056</v>
          </cell>
          <cell r="BM119">
            <v>137</v>
          </cell>
          <cell r="BN119">
            <v>16</v>
          </cell>
          <cell r="BO119">
            <v>0</v>
          </cell>
          <cell r="BP119">
            <v>0</v>
          </cell>
          <cell r="BQ119">
            <v>0</v>
          </cell>
          <cell r="BS119">
            <v>9209</v>
          </cell>
          <cell r="DN119">
            <v>0</v>
          </cell>
        </row>
        <row r="120">
          <cell r="A120">
            <v>2016</v>
          </cell>
          <cell r="B120" t="str">
            <v>Q2</v>
          </cell>
          <cell r="G120" t="str">
            <v>BECS</v>
          </cell>
          <cell r="H120" t="str">
            <v>BECS</v>
          </cell>
          <cell r="P120">
            <v>561951</v>
          </cell>
          <cell r="AB120">
            <v>733000</v>
          </cell>
          <cell r="BE120">
            <v>3985</v>
          </cell>
          <cell r="BL120">
            <v>6436</v>
          </cell>
          <cell r="BM120">
            <v>52</v>
          </cell>
          <cell r="BN120">
            <v>0</v>
          </cell>
          <cell r="BO120">
            <v>0</v>
          </cell>
          <cell r="BP120">
            <v>0</v>
          </cell>
          <cell r="BQ120">
            <v>0</v>
          </cell>
          <cell r="BS120">
            <v>6488</v>
          </cell>
          <cell r="DN120">
            <v>0</v>
          </cell>
        </row>
        <row r="121">
          <cell r="A121">
            <v>2016</v>
          </cell>
          <cell r="B121" t="str">
            <v>Q2</v>
          </cell>
          <cell r="G121" t="str">
            <v>KRECS</v>
          </cell>
          <cell r="H121" t="str">
            <v>KRECS</v>
          </cell>
          <cell r="P121">
            <v>376008</v>
          </cell>
          <cell r="AB121">
            <v>579606</v>
          </cell>
          <cell r="BE121">
            <v>2450</v>
          </cell>
          <cell r="BL121">
            <v>2532</v>
          </cell>
          <cell r="BM121">
            <v>58</v>
          </cell>
          <cell r="BN121">
            <v>0</v>
          </cell>
          <cell r="BO121">
            <v>0</v>
          </cell>
          <cell r="BP121">
            <v>0</v>
          </cell>
          <cell r="BQ121">
            <v>0</v>
          </cell>
          <cell r="BS121">
            <v>2590</v>
          </cell>
          <cell r="DN121">
            <v>0</v>
          </cell>
        </row>
        <row r="122">
          <cell r="A122">
            <v>2016</v>
          </cell>
          <cell r="B122" t="str">
            <v>Q1</v>
          </cell>
          <cell r="G122" t="str">
            <v>UEDCL</v>
          </cell>
          <cell r="H122" t="str">
            <v>UEDCL</v>
          </cell>
          <cell r="P122">
            <v>1967192.2</v>
          </cell>
          <cell r="AB122">
            <v>1986474</v>
          </cell>
          <cell r="BE122">
            <v>29950</v>
          </cell>
          <cell r="BL122">
            <v>9630</v>
          </cell>
          <cell r="BM122">
            <v>213</v>
          </cell>
          <cell r="BN122">
            <v>6</v>
          </cell>
          <cell r="BO122">
            <v>0</v>
          </cell>
          <cell r="BP122">
            <v>0</v>
          </cell>
          <cell r="BQ122">
            <v>0</v>
          </cell>
          <cell r="BS122">
            <v>9849</v>
          </cell>
          <cell r="DN122">
            <v>0</v>
          </cell>
        </row>
        <row r="123">
          <cell r="A123">
            <v>2016</v>
          </cell>
          <cell r="B123" t="str">
            <v>Q1</v>
          </cell>
          <cell r="G123" t="str">
            <v>SWST</v>
          </cell>
          <cell r="H123" t="str">
            <v>UEDCL</v>
          </cell>
          <cell r="P123">
            <v>1015827.09</v>
          </cell>
          <cell r="AB123">
            <v>1569191</v>
          </cell>
          <cell r="BE123">
            <v>11105</v>
          </cell>
          <cell r="BL123">
            <v>6284</v>
          </cell>
          <cell r="BM123">
            <v>107</v>
          </cell>
          <cell r="BN123">
            <v>13</v>
          </cell>
          <cell r="BO123">
            <v>0</v>
          </cell>
          <cell r="BP123">
            <v>0</v>
          </cell>
          <cell r="BQ123">
            <v>0</v>
          </cell>
          <cell r="BS123">
            <v>6404</v>
          </cell>
          <cell r="DN123">
            <v>0</v>
          </cell>
        </row>
        <row r="124">
          <cell r="A124">
            <v>2016</v>
          </cell>
          <cell r="B124" t="str">
            <v>Q1</v>
          </cell>
          <cell r="G124" t="str">
            <v>SST</v>
          </cell>
          <cell r="H124" t="str">
            <v>UEDCL</v>
          </cell>
          <cell r="P124">
            <v>1237406.3</v>
          </cell>
          <cell r="AB124">
            <v>1834480</v>
          </cell>
          <cell r="BE124">
            <v>19510</v>
          </cell>
          <cell r="BL124">
            <v>6559</v>
          </cell>
          <cell r="BM124">
            <v>132</v>
          </cell>
          <cell r="BN124">
            <v>30</v>
          </cell>
          <cell r="BO124">
            <v>0</v>
          </cell>
          <cell r="BP124">
            <v>0</v>
          </cell>
          <cell r="BQ124">
            <v>0</v>
          </cell>
          <cell r="BS124">
            <v>6721</v>
          </cell>
          <cell r="DN124">
            <v>0</v>
          </cell>
        </row>
        <row r="125">
          <cell r="A125">
            <v>2016</v>
          </cell>
          <cell r="B125" t="str">
            <v>Q1</v>
          </cell>
          <cell r="G125" t="str">
            <v>PACMECS</v>
          </cell>
          <cell r="H125" t="str">
            <v>PACMECS</v>
          </cell>
          <cell r="P125">
            <v>509242</v>
          </cell>
          <cell r="AB125">
            <v>572533</v>
          </cell>
          <cell r="BE125">
            <v>4255</v>
          </cell>
          <cell r="BL125">
            <v>2442</v>
          </cell>
          <cell r="BM125">
            <v>55</v>
          </cell>
          <cell r="BN125">
            <v>0</v>
          </cell>
          <cell r="BO125">
            <v>0</v>
          </cell>
          <cell r="BP125">
            <v>0</v>
          </cell>
          <cell r="BQ125">
            <v>0</v>
          </cell>
          <cell r="BS125">
            <v>2497</v>
          </cell>
          <cell r="DN125">
            <v>0</v>
          </cell>
        </row>
        <row r="126">
          <cell r="A126">
            <v>2016</v>
          </cell>
          <cell r="B126" t="str">
            <v>Q1</v>
          </cell>
          <cell r="G126" t="str">
            <v>NWST</v>
          </cell>
          <cell r="H126" t="str">
            <v>UEDCL</v>
          </cell>
          <cell r="P126">
            <v>2524070.4900000002</v>
          </cell>
          <cell r="AB126">
            <v>3891064</v>
          </cell>
          <cell r="BE126">
            <v>21610</v>
          </cell>
          <cell r="BL126">
            <v>10713</v>
          </cell>
          <cell r="BM126">
            <v>210</v>
          </cell>
          <cell r="BN126">
            <v>80</v>
          </cell>
          <cell r="BO126">
            <v>0</v>
          </cell>
          <cell r="BP126">
            <v>0</v>
          </cell>
          <cell r="BQ126">
            <v>0</v>
          </cell>
          <cell r="BS126">
            <v>11003</v>
          </cell>
          <cell r="DN126">
            <v>0</v>
          </cell>
        </row>
        <row r="127">
          <cell r="A127">
            <v>2016</v>
          </cell>
          <cell r="B127" t="str">
            <v>Q1</v>
          </cell>
          <cell r="G127" t="str">
            <v>KIL</v>
          </cell>
          <cell r="H127" t="str">
            <v>KIL</v>
          </cell>
          <cell r="P127">
            <v>1125280</v>
          </cell>
          <cell r="AB127">
            <v>1398173</v>
          </cell>
          <cell r="BE127">
            <v>6070</v>
          </cell>
          <cell r="BL127">
            <v>8408</v>
          </cell>
          <cell r="BM127">
            <v>126</v>
          </cell>
          <cell r="BN127">
            <v>0</v>
          </cell>
          <cell r="BO127">
            <v>0</v>
          </cell>
          <cell r="BP127">
            <v>0</v>
          </cell>
          <cell r="BQ127">
            <v>0</v>
          </cell>
          <cell r="BS127">
            <v>8534</v>
          </cell>
          <cell r="DN127">
            <v>0</v>
          </cell>
        </row>
        <row r="128">
          <cell r="A128">
            <v>2016</v>
          </cell>
          <cell r="B128" t="str">
            <v>Q1</v>
          </cell>
          <cell r="G128" t="str">
            <v>BECS</v>
          </cell>
          <cell r="H128" t="str">
            <v>BECS</v>
          </cell>
          <cell r="P128">
            <v>425494</v>
          </cell>
          <cell r="AB128">
            <v>752000</v>
          </cell>
          <cell r="BE128">
            <v>3170</v>
          </cell>
          <cell r="BL128">
            <v>6173</v>
          </cell>
          <cell r="BM128">
            <v>49</v>
          </cell>
          <cell r="BN128">
            <v>0</v>
          </cell>
          <cell r="BO128">
            <v>0</v>
          </cell>
          <cell r="BP128">
            <v>0</v>
          </cell>
          <cell r="BQ128">
            <v>0</v>
          </cell>
          <cell r="BS128">
            <v>6222</v>
          </cell>
          <cell r="DN128">
            <v>0</v>
          </cell>
        </row>
        <row r="129">
          <cell r="A129">
            <v>2016</v>
          </cell>
          <cell r="B129" t="str">
            <v>Q1</v>
          </cell>
          <cell r="G129" t="str">
            <v>KRECS</v>
          </cell>
          <cell r="H129" t="str">
            <v>KRECS</v>
          </cell>
          <cell r="P129">
            <v>361848</v>
          </cell>
          <cell r="AB129">
            <v>580848</v>
          </cell>
          <cell r="BE129">
            <v>2450</v>
          </cell>
          <cell r="BL129">
            <v>2181</v>
          </cell>
          <cell r="BM129">
            <v>53</v>
          </cell>
          <cell r="BN129">
            <v>0</v>
          </cell>
          <cell r="BO129">
            <v>0</v>
          </cell>
          <cell r="BP129">
            <v>0</v>
          </cell>
          <cell r="BQ129">
            <v>0</v>
          </cell>
          <cell r="BS129">
            <v>2234</v>
          </cell>
          <cell r="DN129">
            <v>0</v>
          </cell>
        </row>
        <row r="130">
          <cell r="A130">
            <v>2015</v>
          </cell>
          <cell r="B130" t="str">
            <v>Q4</v>
          </cell>
          <cell r="G130" t="str">
            <v>KRECS</v>
          </cell>
          <cell r="H130" t="str">
            <v>KRECS</v>
          </cell>
          <cell r="P130">
            <v>312775.7</v>
          </cell>
          <cell r="AB130">
            <v>611108</v>
          </cell>
          <cell r="BE130">
            <v>2400</v>
          </cell>
          <cell r="BL130">
            <v>2019</v>
          </cell>
          <cell r="BM130">
            <v>49</v>
          </cell>
          <cell r="BN130">
            <v>0</v>
          </cell>
          <cell r="BO130">
            <v>0</v>
          </cell>
          <cell r="BP130">
            <v>0</v>
          </cell>
          <cell r="BQ130">
            <v>0</v>
          </cell>
          <cell r="BS130">
            <v>2068</v>
          </cell>
          <cell r="DN130">
            <v>0</v>
          </cell>
        </row>
        <row r="131">
          <cell r="A131">
            <v>2015</v>
          </cell>
          <cell r="B131" t="str">
            <v>Q4</v>
          </cell>
          <cell r="G131" t="str">
            <v>UEDCL</v>
          </cell>
          <cell r="H131" t="str">
            <v>UEDCL</v>
          </cell>
          <cell r="P131">
            <v>2538926.9999999981</v>
          </cell>
          <cell r="AB131">
            <v>2719457</v>
          </cell>
          <cell r="BE131">
            <v>27710</v>
          </cell>
          <cell r="BL131">
            <v>7113</v>
          </cell>
          <cell r="BM131">
            <v>126</v>
          </cell>
          <cell r="BN131">
            <v>4</v>
          </cell>
          <cell r="BO131">
            <v>0</v>
          </cell>
          <cell r="BP131">
            <v>0</v>
          </cell>
          <cell r="BQ131">
            <v>0</v>
          </cell>
          <cell r="BS131">
            <v>7243</v>
          </cell>
          <cell r="DN131">
            <v>0</v>
          </cell>
        </row>
        <row r="132">
          <cell r="A132">
            <v>2015</v>
          </cell>
          <cell r="B132" t="str">
            <v>Q4</v>
          </cell>
          <cell r="G132" t="str">
            <v>SWST</v>
          </cell>
          <cell r="H132" t="str">
            <v>UEDCL</v>
          </cell>
          <cell r="P132">
            <v>1018792.61</v>
          </cell>
          <cell r="AB132">
            <v>1499094</v>
          </cell>
          <cell r="BE132">
            <v>12310</v>
          </cell>
          <cell r="BL132">
            <v>6171</v>
          </cell>
          <cell r="BM132">
            <v>103</v>
          </cell>
          <cell r="BN132">
            <v>13</v>
          </cell>
          <cell r="BO132">
            <v>0</v>
          </cell>
          <cell r="BP132">
            <v>0</v>
          </cell>
          <cell r="BQ132">
            <v>0</v>
          </cell>
          <cell r="BS132">
            <v>6287</v>
          </cell>
          <cell r="DN132">
            <v>0</v>
          </cell>
        </row>
        <row r="133">
          <cell r="A133">
            <v>2015</v>
          </cell>
          <cell r="B133" t="str">
            <v>Q4</v>
          </cell>
          <cell r="G133" t="str">
            <v>SST</v>
          </cell>
          <cell r="H133" t="str">
            <v>UEDCL</v>
          </cell>
          <cell r="P133">
            <v>996250.34032544796</v>
          </cell>
          <cell r="AB133">
            <v>1571538</v>
          </cell>
          <cell r="BE133">
            <v>13430</v>
          </cell>
          <cell r="BL133">
            <v>6395</v>
          </cell>
          <cell r="BM133">
            <v>124</v>
          </cell>
          <cell r="BN133">
            <v>29</v>
          </cell>
          <cell r="BO133">
            <v>0</v>
          </cell>
          <cell r="BP133">
            <v>0</v>
          </cell>
          <cell r="BQ133">
            <v>0</v>
          </cell>
          <cell r="BS133">
            <v>6548</v>
          </cell>
          <cell r="DN133">
            <v>0</v>
          </cell>
        </row>
        <row r="134">
          <cell r="A134">
            <v>2015</v>
          </cell>
          <cell r="B134" t="str">
            <v>Q4</v>
          </cell>
          <cell r="G134" t="str">
            <v>PACMECS</v>
          </cell>
          <cell r="H134" t="str">
            <v>PACMECS</v>
          </cell>
          <cell r="P134">
            <v>486539</v>
          </cell>
          <cell r="AB134">
            <v>584280</v>
          </cell>
          <cell r="BE134">
            <v>5255</v>
          </cell>
          <cell r="BL134">
            <v>2302</v>
          </cell>
          <cell r="BM134">
            <v>55</v>
          </cell>
          <cell r="BN134">
            <v>0</v>
          </cell>
          <cell r="BO134">
            <v>0</v>
          </cell>
          <cell r="BP134">
            <v>0</v>
          </cell>
          <cell r="BQ134">
            <v>0</v>
          </cell>
          <cell r="BS134">
            <v>2357</v>
          </cell>
          <cell r="DN134">
            <v>0</v>
          </cell>
        </row>
        <row r="135">
          <cell r="A135">
            <v>2015</v>
          </cell>
          <cell r="B135" t="str">
            <v>Q4</v>
          </cell>
          <cell r="G135" t="str">
            <v>NWST</v>
          </cell>
          <cell r="H135" t="str">
            <v>UEDCL</v>
          </cell>
          <cell r="P135">
            <v>3075706.58</v>
          </cell>
          <cell r="AB135">
            <v>4073984</v>
          </cell>
          <cell r="BE135">
            <v>25025</v>
          </cell>
          <cell r="BL135">
            <v>10618</v>
          </cell>
          <cell r="BM135">
            <v>210</v>
          </cell>
          <cell r="BN135">
            <v>72</v>
          </cell>
          <cell r="BO135">
            <v>0</v>
          </cell>
          <cell r="BP135">
            <v>0</v>
          </cell>
          <cell r="BQ135">
            <v>0</v>
          </cell>
          <cell r="BS135">
            <v>10900</v>
          </cell>
          <cell r="DN135">
            <v>0</v>
          </cell>
        </row>
        <row r="136">
          <cell r="A136">
            <v>2015</v>
          </cell>
          <cell r="B136" t="str">
            <v>Q4</v>
          </cell>
          <cell r="G136" t="str">
            <v>KIL</v>
          </cell>
          <cell r="H136" t="str">
            <v>KIL</v>
          </cell>
          <cell r="P136">
            <v>1067252</v>
          </cell>
          <cell r="AB136">
            <v>1435778</v>
          </cell>
          <cell r="BE136">
            <v>5870</v>
          </cell>
          <cell r="BL136">
            <v>7981</v>
          </cell>
          <cell r="BM136">
            <v>135</v>
          </cell>
          <cell r="BN136">
            <v>0</v>
          </cell>
          <cell r="BO136">
            <v>0</v>
          </cell>
          <cell r="BP136">
            <v>0</v>
          </cell>
          <cell r="BQ136">
            <v>0</v>
          </cell>
          <cell r="BS136">
            <v>8116</v>
          </cell>
          <cell r="DN136">
            <v>0</v>
          </cell>
        </row>
        <row r="137">
          <cell r="A137">
            <v>2015</v>
          </cell>
          <cell r="B137" t="str">
            <v>Q4</v>
          </cell>
          <cell r="G137" t="str">
            <v>BECS</v>
          </cell>
          <cell r="H137" t="str">
            <v>BECS</v>
          </cell>
          <cell r="P137">
            <v>492279.4</v>
          </cell>
          <cell r="AB137">
            <v>492280</v>
          </cell>
          <cell r="BE137">
            <v>3170</v>
          </cell>
          <cell r="BL137">
            <v>5715</v>
          </cell>
          <cell r="BM137">
            <v>49</v>
          </cell>
          <cell r="BN137">
            <v>0</v>
          </cell>
          <cell r="BO137">
            <v>0</v>
          </cell>
          <cell r="BP137">
            <v>0</v>
          </cell>
          <cell r="BQ137">
            <v>0</v>
          </cell>
          <cell r="BS137">
            <v>5764</v>
          </cell>
          <cell r="DN137">
            <v>0</v>
          </cell>
        </row>
        <row r="138">
          <cell r="A138">
            <v>2015</v>
          </cell>
          <cell r="B138" t="str">
            <v>Q3</v>
          </cell>
          <cell r="G138" t="str">
            <v>UEDCL</v>
          </cell>
          <cell r="H138" t="str">
            <v>UEDCL</v>
          </cell>
          <cell r="P138">
            <v>1970518.787000003</v>
          </cell>
          <cell r="AB138">
            <v>2307893</v>
          </cell>
          <cell r="BE138">
            <v>26450</v>
          </cell>
          <cell r="BL138">
            <v>6439</v>
          </cell>
          <cell r="BM138">
            <v>128</v>
          </cell>
          <cell r="BN138">
            <v>1</v>
          </cell>
          <cell r="BO138">
            <v>0</v>
          </cell>
          <cell r="BP138">
            <v>0</v>
          </cell>
          <cell r="BQ138">
            <v>0</v>
          </cell>
          <cell r="BS138">
            <v>6568</v>
          </cell>
          <cell r="DN138">
            <v>0</v>
          </cell>
        </row>
        <row r="139">
          <cell r="A139">
            <v>2015</v>
          </cell>
          <cell r="B139" t="str">
            <v>Q3</v>
          </cell>
          <cell r="G139" t="str">
            <v>SWST</v>
          </cell>
          <cell r="H139" t="str">
            <v>UEDCL</v>
          </cell>
          <cell r="P139">
            <v>1099592.55</v>
          </cell>
          <cell r="AB139">
            <v>1323372</v>
          </cell>
          <cell r="BE139">
            <v>13295</v>
          </cell>
          <cell r="BL139">
            <v>5671</v>
          </cell>
          <cell r="BM139">
            <v>99</v>
          </cell>
          <cell r="BN139">
            <v>13</v>
          </cell>
          <cell r="BO139">
            <v>0</v>
          </cell>
          <cell r="BP139">
            <v>0</v>
          </cell>
          <cell r="BQ139">
            <v>0</v>
          </cell>
          <cell r="BS139">
            <v>5783</v>
          </cell>
          <cell r="DN139">
            <v>0</v>
          </cell>
        </row>
        <row r="140">
          <cell r="A140">
            <v>2015</v>
          </cell>
          <cell r="B140" t="str">
            <v>Q3</v>
          </cell>
          <cell r="G140" t="str">
            <v>SST</v>
          </cell>
          <cell r="H140" t="str">
            <v>UEDCL</v>
          </cell>
          <cell r="P140">
            <v>1023211.54</v>
          </cell>
          <cell r="AB140">
            <v>1746622</v>
          </cell>
          <cell r="BE140">
            <v>12340</v>
          </cell>
          <cell r="BL140">
            <v>6116</v>
          </cell>
          <cell r="BM140">
            <v>120</v>
          </cell>
          <cell r="BN140">
            <v>25</v>
          </cell>
          <cell r="BO140">
            <v>0</v>
          </cell>
          <cell r="BP140">
            <v>0</v>
          </cell>
          <cell r="BQ140">
            <v>0</v>
          </cell>
          <cell r="BS140">
            <v>6261</v>
          </cell>
          <cell r="DN140">
            <v>0</v>
          </cell>
        </row>
        <row r="141">
          <cell r="A141">
            <v>2015</v>
          </cell>
          <cell r="B141" t="str">
            <v>Q3</v>
          </cell>
          <cell r="G141" t="str">
            <v>PACMECS</v>
          </cell>
          <cell r="H141" t="str">
            <v>PACMECS</v>
          </cell>
          <cell r="P141">
            <v>407032</v>
          </cell>
          <cell r="AB141">
            <v>538932</v>
          </cell>
          <cell r="BE141">
            <v>4155</v>
          </cell>
          <cell r="BL141">
            <v>2167</v>
          </cell>
          <cell r="BM141">
            <v>55</v>
          </cell>
          <cell r="BN141">
            <v>0</v>
          </cell>
          <cell r="BO141">
            <v>0</v>
          </cell>
          <cell r="BP141">
            <v>0</v>
          </cell>
          <cell r="BQ141">
            <v>0</v>
          </cell>
          <cell r="BS141">
            <v>2222</v>
          </cell>
          <cell r="DN141">
            <v>0</v>
          </cell>
        </row>
        <row r="142">
          <cell r="A142">
            <v>2015</v>
          </cell>
          <cell r="B142" t="str">
            <v>Q3</v>
          </cell>
          <cell r="G142" t="str">
            <v>NWST</v>
          </cell>
          <cell r="H142" t="str">
            <v>UEDCL</v>
          </cell>
          <cell r="P142">
            <v>2902535.4</v>
          </cell>
          <cell r="AB142">
            <v>3669851</v>
          </cell>
          <cell r="BE142">
            <v>20350</v>
          </cell>
          <cell r="BL142">
            <v>10147</v>
          </cell>
          <cell r="BM142">
            <v>206</v>
          </cell>
          <cell r="BN142">
            <v>67</v>
          </cell>
          <cell r="BO142">
            <v>0</v>
          </cell>
          <cell r="BP142">
            <v>0</v>
          </cell>
          <cell r="BQ142">
            <v>0</v>
          </cell>
          <cell r="BS142">
            <v>10420</v>
          </cell>
          <cell r="DN142">
            <v>0</v>
          </cell>
        </row>
        <row r="143">
          <cell r="A143">
            <v>2015</v>
          </cell>
          <cell r="B143" t="str">
            <v>Q3</v>
          </cell>
          <cell r="G143" t="str">
            <v>KRECS</v>
          </cell>
          <cell r="H143" t="str">
            <v>KRECS</v>
          </cell>
          <cell r="P143">
            <v>321290.40000000002</v>
          </cell>
          <cell r="AB143">
            <v>544061</v>
          </cell>
          <cell r="BE143">
            <v>2400</v>
          </cell>
          <cell r="BL143">
            <v>1946</v>
          </cell>
          <cell r="BM143">
            <v>42</v>
          </cell>
          <cell r="BN143">
            <v>0</v>
          </cell>
          <cell r="BO143">
            <v>0</v>
          </cell>
          <cell r="BP143">
            <v>0</v>
          </cell>
          <cell r="BQ143">
            <v>0</v>
          </cell>
          <cell r="BS143">
            <v>1988</v>
          </cell>
          <cell r="DN143">
            <v>0</v>
          </cell>
        </row>
        <row r="144">
          <cell r="A144">
            <v>2015</v>
          </cell>
          <cell r="B144" t="str">
            <v>Q3</v>
          </cell>
          <cell r="G144" t="str">
            <v>KIL</v>
          </cell>
          <cell r="H144" t="str">
            <v>KIL</v>
          </cell>
          <cell r="P144">
            <v>1241518</v>
          </cell>
          <cell r="AB144">
            <v>1426595</v>
          </cell>
          <cell r="BE144">
            <v>5105</v>
          </cell>
          <cell r="BL144">
            <v>7923</v>
          </cell>
          <cell r="BM144">
            <v>137</v>
          </cell>
          <cell r="BN144">
            <v>0</v>
          </cell>
          <cell r="BO144">
            <v>0</v>
          </cell>
          <cell r="BP144">
            <v>0</v>
          </cell>
          <cell r="BQ144">
            <v>0</v>
          </cell>
          <cell r="BS144">
            <v>8060</v>
          </cell>
          <cell r="DN144">
            <v>0</v>
          </cell>
        </row>
        <row r="145">
          <cell r="A145">
            <v>2015</v>
          </cell>
          <cell r="B145" t="str">
            <v>Q3</v>
          </cell>
          <cell r="G145" t="str">
            <v>BECS</v>
          </cell>
          <cell r="H145" t="str">
            <v>BECS</v>
          </cell>
          <cell r="P145">
            <v>428474</v>
          </cell>
          <cell r="AB145">
            <v>573731</v>
          </cell>
          <cell r="BE145">
            <v>2770</v>
          </cell>
          <cell r="BL145">
            <v>4463</v>
          </cell>
          <cell r="BM145">
            <v>46</v>
          </cell>
          <cell r="BN145">
            <v>0</v>
          </cell>
          <cell r="BO145">
            <v>0</v>
          </cell>
          <cell r="BP145">
            <v>0</v>
          </cell>
          <cell r="BQ145">
            <v>0</v>
          </cell>
          <cell r="BS145">
            <v>4509</v>
          </cell>
          <cell r="DN145">
            <v>0</v>
          </cell>
        </row>
        <row r="146">
          <cell r="A146">
            <v>2015</v>
          </cell>
          <cell r="B146" t="str">
            <v>Q2</v>
          </cell>
          <cell r="G146" t="str">
            <v>UEDCL</v>
          </cell>
          <cell r="H146" t="str">
            <v>UEDCL</v>
          </cell>
          <cell r="P146">
            <v>1822103.03</v>
          </cell>
          <cell r="AB146">
            <v>1958615</v>
          </cell>
          <cell r="BE146">
            <v>24935</v>
          </cell>
          <cell r="BL146">
            <v>5694</v>
          </cell>
          <cell r="BM146">
            <v>104</v>
          </cell>
          <cell r="BN146">
            <v>1</v>
          </cell>
          <cell r="BO146">
            <v>0</v>
          </cell>
          <cell r="BP146">
            <v>0</v>
          </cell>
          <cell r="BQ146">
            <v>0</v>
          </cell>
          <cell r="BS146">
            <v>5799</v>
          </cell>
          <cell r="DN146">
            <v>0</v>
          </cell>
        </row>
        <row r="147">
          <cell r="A147">
            <v>2015</v>
          </cell>
          <cell r="B147" t="str">
            <v>Q2</v>
          </cell>
          <cell r="G147" t="str">
            <v>SWST</v>
          </cell>
          <cell r="H147" t="str">
            <v>UEDCL</v>
          </cell>
          <cell r="P147">
            <v>453858.09</v>
          </cell>
          <cell r="AB147">
            <v>1471084</v>
          </cell>
          <cell r="BE147">
            <v>12895</v>
          </cell>
          <cell r="BL147">
            <v>5546</v>
          </cell>
          <cell r="BM147">
            <v>98</v>
          </cell>
          <cell r="BN147">
            <v>13</v>
          </cell>
          <cell r="BO147">
            <v>0</v>
          </cell>
          <cell r="BP147">
            <v>0</v>
          </cell>
          <cell r="BQ147">
            <v>0</v>
          </cell>
          <cell r="BS147">
            <v>5657</v>
          </cell>
          <cell r="DN147">
            <v>0</v>
          </cell>
        </row>
        <row r="148">
          <cell r="A148">
            <v>2015</v>
          </cell>
          <cell r="B148" t="str">
            <v>Q2</v>
          </cell>
          <cell r="G148" t="str">
            <v>SST</v>
          </cell>
          <cell r="H148" t="str">
            <v>UEDCL</v>
          </cell>
          <cell r="P148">
            <v>1059539.18</v>
          </cell>
          <cell r="AB148">
            <v>1845806</v>
          </cell>
          <cell r="BE148">
            <v>12340</v>
          </cell>
          <cell r="BL148">
            <v>5226</v>
          </cell>
          <cell r="BM148">
            <v>114</v>
          </cell>
          <cell r="BN148">
            <v>26</v>
          </cell>
          <cell r="BO148">
            <v>0</v>
          </cell>
          <cell r="BP148">
            <v>0</v>
          </cell>
          <cell r="BQ148">
            <v>0</v>
          </cell>
          <cell r="BS148">
            <v>5366</v>
          </cell>
          <cell r="DN148">
            <v>0</v>
          </cell>
        </row>
        <row r="149">
          <cell r="A149">
            <v>2015</v>
          </cell>
          <cell r="B149" t="str">
            <v>Q2</v>
          </cell>
          <cell r="G149" t="str">
            <v>PACMECS</v>
          </cell>
          <cell r="H149" t="str">
            <v>PACMECS</v>
          </cell>
          <cell r="P149">
            <v>432354</v>
          </cell>
          <cell r="AB149">
            <v>479651</v>
          </cell>
          <cell r="BE149">
            <v>3855</v>
          </cell>
          <cell r="BL149">
            <v>2102</v>
          </cell>
          <cell r="BM149">
            <v>47</v>
          </cell>
          <cell r="BN149">
            <v>0</v>
          </cell>
          <cell r="BO149">
            <v>0</v>
          </cell>
          <cell r="BP149">
            <v>0</v>
          </cell>
          <cell r="BQ149">
            <v>0</v>
          </cell>
          <cell r="BS149">
            <v>2149</v>
          </cell>
          <cell r="DN149">
            <v>0</v>
          </cell>
        </row>
        <row r="150">
          <cell r="A150">
            <v>2015</v>
          </cell>
          <cell r="B150" t="str">
            <v>Q2</v>
          </cell>
          <cell r="G150" t="str">
            <v>NWST</v>
          </cell>
          <cell r="H150" t="str">
            <v>UEDCL</v>
          </cell>
          <cell r="P150">
            <v>2186335.8199999998</v>
          </cell>
          <cell r="AB150">
            <v>3363478</v>
          </cell>
          <cell r="BE150">
            <v>19025</v>
          </cell>
          <cell r="BL150">
            <v>9800</v>
          </cell>
          <cell r="BM150">
            <v>198</v>
          </cell>
          <cell r="BN150">
            <v>61</v>
          </cell>
          <cell r="BO150">
            <v>0</v>
          </cell>
          <cell r="BP150">
            <v>0</v>
          </cell>
          <cell r="BQ150">
            <v>0</v>
          </cell>
          <cell r="BS150">
            <v>10059</v>
          </cell>
          <cell r="DN150">
            <v>0</v>
          </cell>
        </row>
        <row r="151">
          <cell r="A151">
            <v>2015</v>
          </cell>
          <cell r="B151" t="str">
            <v>Q2</v>
          </cell>
          <cell r="G151" t="str">
            <v>KIL</v>
          </cell>
          <cell r="H151" t="str">
            <v>KIL</v>
          </cell>
          <cell r="P151">
            <v>1143187.1160541591</v>
          </cell>
          <cell r="AB151">
            <v>1035341</v>
          </cell>
          <cell r="BE151">
            <v>5620</v>
          </cell>
          <cell r="BL151">
            <v>7530</v>
          </cell>
          <cell r="BM151">
            <v>129</v>
          </cell>
          <cell r="BN151">
            <v>0</v>
          </cell>
          <cell r="BO151">
            <v>0</v>
          </cell>
          <cell r="BP151">
            <v>0</v>
          </cell>
          <cell r="BQ151">
            <v>0</v>
          </cell>
          <cell r="BS151">
            <v>7659</v>
          </cell>
          <cell r="DN151">
            <v>0</v>
          </cell>
        </row>
        <row r="152">
          <cell r="A152">
            <v>2015</v>
          </cell>
          <cell r="B152" t="str">
            <v>Q2</v>
          </cell>
          <cell r="G152" t="str">
            <v>BECS</v>
          </cell>
          <cell r="H152" t="str">
            <v>BECS</v>
          </cell>
          <cell r="P152">
            <v>461332</v>
          </cell>
          <cell r="AB152">
            <v>555670</v>
          </cell>
          <cell r="BE152">
            <v>2745</v>
          </cell>
          <cell r="BL152">
            <v>4121</v>
          </cell>
          <cell r="BM152">
            <v>44</v>
          </cell>
          <cell r="BN152">
            <v>0</v>
          </cell>
          <cell r="BO152">
            <v>0</v>
          </cell>
          <cell r="BP152">
            <v>0</v>
          </cell>
          <cell r="BQ152">
            <v>0</v>
          </cell>
          <cell r="BS152">
            <v>4165</v>
          </cell>
          <cell r="DN152">
            <v>0</v>
          </cell>
        </row>
        <row r="153">
          <cell r="A153">
            <v>2015</v>
          </cell>
          <cell r="B153" t="str">
            <v>Q2</v>
          </cell>
          <cell r="G153" t="str">
            <v>KRECS</v>
          </cell>
          <cell r="H153" t="str">
            <v>KRECS</v>
          </cell>
          <cell r="P153">
            <v>281101.7</v>
          </cell>
          <cell r="AB153">
            <v>462865</v>
          </cell>
          <cell r="BE153">
            <v>2400</v>
          </cell>
          <cell r="BL153">
            <v>1927</v>
          </cell>
          <cell r="BM153">
            <v>40</v>
          </cell>
          <cell r="BN153">
            <v>0</v>
          </cell>
          <cell r="BO153">
            <v>0</v>
          </cell>
          <cell r="BP153">
            <v>0</v>
          </cell>
          <cell r="BQ153">
            <v>0</v>
          </cell>
          <cell r="BS153">
            <v>1967</v>
          </cell>
          <cell r="DN153">
            <v>0</v>
          </cell>
        </row>
        <row r="154">
          <cell r="A154">
            <v>2015</v>
          </cell>
          <cell r="B154" t="str">
            <v>Q1</v>
          </cell>
          <cell r="G154" t="str">
            <v>UEDCL</v>
          </cell>
          <cell r="H154" t="str">
            <v>UEDCL</v>
          </cell>
          <cell r="P154">
            <v>1657899.25</v>
          </cell>
          <cell r="AB154">
            <v>1939956</v>
          </cell>
          <cell r="BE154">
            <v>24435</v>
          </cell>
          <cell r="BL154">
            <v>4511</v>
          </cell>
          <cell r="BM154">
            <v>80</v>
          </cell>
          <cell r="BN154">
            <v>1</v>
          </cell>
          <cell r="BO154">
            <v>0</v>
          </cell>
          <cell r="BP154">
            <v>0</v>
          </cell>
          <cell r="BQ154">
            <v>0</v>
          </cell>
          <cell r="BS154">
            <v>4592</v>
          </cell>
          <cell r="DN154">
            <v>0</v>
          </cell>
        </row>
        <row r="155">
          <cell r="A155">
            <v>2015</v>
          </cell>
          <cell r="B155" t="str">
            <v>Q1</v>
          </cell>
          <cell r="G155" t="str">
            <v>SWST</v>
          </cell>
          <cell r="H155" t="str">
            <v>UEDCL</v>
          </cell>
          <cell r="P155">
            <v>906981.55972663895</v>
          </cell>
          <cell r="AB155">
            <v>1232721</v>
          </cell>
          <cell r="BE155">
            <v>12825</v>
          </cell>
          <cell r="BL155">
            <v>5290</v>
          </cell>
          <cell r="BM155">
            <v>97</v>
          </cell>
          <cell r="BN155">
            <v>13</v>
          </cell>
          <cell r="BO155">
            <v>0</v>
          </cell>
          <cell r="BP155">
            <v>0</v>
          </cell>
          <cell r="BQ155">
            <v>0</v>
          </cell>
          <cell r="BS155">
            <v>5400</v>
          </cell>
          <cell r="DN155">
            <v>0</v>
          </cell>
        </row>
        <row r="156">
          <cell r="A156">
            <v>2015</v>
          </cell>
          <cell r="B156" t="str">
            <v>Q1</v>
          </cell>
          <cell r="G156" t="str">
            <v>SST</v>
          </cell>
          <cell r="H156" t="str">
            <v>UEDCL</v>
          </cell>
          <cell r="P156">
            <v>1046316.44557485</v>
          </cell>
          <cell r="AB156">
            <v>1526433</v>
          </cell>
          <cell r="BE156">
            <v>10815</v>
          </cell>
          <cell r="BL156">
            <v>5218</v>
          </cell>
          <cell r="BM156">
            <v>110</v>
          </cell>
          <cell r="BN156">
            <v>13</v>
          </cell>
          <cell r="BO156">
            <v>0</v>
          </cell>
          <cell r="BP156">
            <v>0</v>
          </cell>
          <cell r="BQ156">
            <v>0</v>
          </cell>
          <cell r="BS156">
            <v>5341</v>
          </cell>
          <cell r="DN156">
            <v>0</v>
          </cell>
        </row>
        <row r="157">
          <cell r="A157">
            <v>2015</v>
          </cell>
          <cell r="B157" t="str">
            <v>Q1</v>
          </cell>
          <cell r="G157" t="str">
            <v>PACMECS</v>
          </cell>
          <cell r="H157" t="str">
            <v>PACMECS</v>
          </cell>
          <cell r="P157">
            <v>458548</v>
          </cell>
          <cell r="AB157">
            <v>562031</v>
          </cell>
          <cell r="BE157">
            <v>3855</v>
          </cell>
          <cell r="BL157">
            <v>1967</v>
          </cell>
          <cell r="BM157">
            <v>45</v>
          </cell>
          <cell r="BN157">
            <v>0</v>
          </cell>
          <cell r="BO157">
            <v>0</v>
          </cell>
          <cell r="BP157">
            <v>0</v>
          </cell>
          <cell r="BQ157">
            <v>0</v>
          </cell>
          <cell r="BS157">
            <v>2012</v>
          </cell>
          <cell r="DN157">
            <v>0</v>
          </cell>
        </row>
        <row r="158">
          <cell r="A158">
            <v>2015</v>
          </cell>
          <cell r="B158" t="str">
            <v>Q1</v>
          </cell>
          <cell r="G158" t="str">
            <v>NWST</v>
          </cell>
          <cell r="H158" t="str">
            <v>UEDCL</v>
          </cell>
          <cell r="P158">
            <v>1950576.5948715699</v>
          </cell>
          <cell r="AB158">
            <v>3034815</v>
          </cell>
          <cell r="BE158">
            <v>11290</v>
          </cell>
          <cell r="BL158">
            <v>9363</v>
          </cell>
          <cell r="BM158">
            <v>202</v>
          </cell>
          <cell r="BN158">
            <v>50</v>
          </cell>
          <cell r="BO158">
            <v>0</v>
          </cell>
          <cell r="BP158">
            <v>0</v>
          </cell>
          <cell r="BQ158">
            <v>0</v>
          </cell>
          <cell r="BS158">
            <v>9615</v>
          </cell>
          <cell r="DN158">
            <v>0</v>
          </cell>
        </row>
        <row r="159">
          <cell r="A159">
            <v>2015</v>
          </cell>
          <cell r="B159" t="str">
            <v>Q1</v>
          </cell>
          <cell r="G159" t="str">
            <v>KIL</v>
          </cell>
          <cell r="H159" t="str">
            <v>KIL</v>
          </cell>
          <cell r="P159">
            <v>1129252</v>
          </cell>
          <cell r="AB159">
            <v>1123456</v>
          </cell>
          <cell r="BE159">
            <v>5620</v>
          </cell>
          <cell r="BL159">
            <v>6776</v>
          </cell>
          <cell r="BM159">
            <v>121</v>
          </cell>
          <cell r="BN159">
            <v>0</v>
          </cell>
          <cell r="BO159">
            <v>0</v>
          </cell>
          <cell r="BP159">
            <v>0</v>
          </cell>
          <cell r="BQ159">
            <v>0</v>
          </cell>
          <cell r="BS159">
            <v>6897</v>
          </cell>
          <cell r="DN159">
            <v>0</v>
          </cell>
        </row>
        <row r="160">
          <cell r="A160">
            <v>2015</v>
          </cell>
          <cell r="B160" t="str">
            <v>Q1</v>
          </cell>
          <cell r="G160" t="str">
            <v>BECS</v>
          </cell>
          <cell r="H160" t="str">
            <v>BECS</v>
          </cell>
          <cell r="P160">
            <v>330081</v>
          </cell>
          <cell r="AB160">
            <v>522168</v>
          </cell>
          <cell r="BE160">
            <v>2745</v>
          </cell>
          <cell r="BL160">
            <v>4094</v>
          </cell>
          <cell r="BM160">
            <v>44</v>
          </cell>
          <cell r="BN160">
            <v>0</v>
          </cell>
          <cell r="BO160">
            <v>0</v>
          </cell>
          <cell r="BP160">
            <v>0</v>
          </cell>
          <cell r="BQ160">
            <v>0</v>
          </cell>
          <cell r="BS160">
            <v>4138</v>
          </cell>
          <cell r="DN160">
            <v>0</v>
          </cell>
        </row>
        <row r="161">
          <cell r="A161">
            <v>2015</v>
          </cell>
          <cell r="B161" t="str">
            <v>Q1</v>
          </cell>
          <cell r="G161" t="str">
            <v>KRECS</v>
          </cell>
          <cell r="H161" t="str">
            <v>KRECS</v>
          </cell>
          <cell r="P161">
            <v>269397.5</v>
          </cell>
          <cell r="AB161">
            <v>457178</v>
          </cell>
          <cell r="BE161">
            <v>2400</v>
          </cell>
          <cell r="BL161">
            <v>1776</v>
          </cell>
          <cell r="BM161">
            <v>40</v>
          </cell>
          <cell r="BN161">
            <v>0</v>
          </cell>
          <cell r="BO161">
            <v>0</v>
          </cell>
          <cell r="BP161">
            <v>0</v>
          </cell>
          <cell r="BQ161">
            <v>0</v>
          </cell>
          <cell r="BS161">
            <v>1816</v>
          </cell>
          <cell r="DN161">
            <v>0</v>
          </cell>
        </row>
        <row r="162">
          <cell r="A162">
            <v>2014</v>
          </cell>
          <cell r="B162" t="str">
            <v>Q4</v>
          </cell>
          <cell r="G162" t="str">
            <v>KRECS</v>
          </cell>
          <cell r="H162" t="str">
            <v>KRECS</v>
          </cell>
          <cell r="P162">
            <v>211945.2</v>
          </cell>
          <cell r="AB162">
            <v>377987</v>
          </cell>
          <cell r="BE162">
            <v>2000</v>
          </cell>
          <cell r="BL162">
            <v>1429</v>
          </cell>
          <cell r="BM162">
            <v>32</v>
          </cell>
          <cell r="BN162">
            <v>0</v>
          </cell>
          <cell r="BO162">
            <v>0</v>
          </cell>
          <cell r="BP162">
            <v>0</v>
          </cell>
          <cell r="BQ162">
            <v>0</v>
          </cell>
          <cell r="BS162">
            <v>1461</v>
          </cell>
          <cell r="DN162">
            <v>0</v>
          </cell>
        </row>
        <row r="163">
          <cell r="A163">
            <v>2014</v>
          </cell>
          <cell r="B163" t="str">
            <v>Q4</v>
          </cell>
          <cell r="G163" t="str">
            <v>UEDCL</v>
          </cell>
          <cell r="H163" t="str">
            <v>UEDCL</v>
          </cell>
          <cell r="P163">
            <v>0</v>
          </cell>
          <cell r="AB163">
            <v>0</v>
          </cell>
          <cell r="BE163">
            <v>0</v>
          </cell>
          <cell r="BL163">
            <v>0</v>
          </cell>
          <cell r="BM163">
            <v>0</v>
          </cell>
          <cell r="BN163">
            <v>0</v>
          </cell>
          <cell r="BO163">
            <v>0</v>
          </cell>
          <cell r="BP163">
            <v>0</v>
          </cell>
          <cell r="BQ163">
            <v>0</v>
          </cell>
          <cell r="BS163">
            <v>0</v>
          </cell>
          <cell r="DN163">
            <v>0</v>
          </cell>
        </row>
        <row r="164">
          <cell r="A164">
            <v>2014</v>
          </cell>
          <cell r="B164" t="str">
            <v>Q4</v>
          </cell>
          <cell r="G164" t="str">
            <v>SWST</v>
          </cell>
          <cell r="H164" t="str">
            <v>UEDCL</v>
          </cell>
          <cell r="P164">
            <v>874240.55</v>
          </cell>
          <cell r="AB164">
            <v>1533085</v>
          </cell>
          <cell r="BE164">
            <v>8205</v>
          </cell>
          <cell r="BL164">
            <v>4108</v>
          </cell>
          <cell r="BM164">
            <v>86</v>
          </cell>
          <cell r="BN164">
            <v>1</v>
          </cell>
          <cell r="BO164">
            <v>0</v>
          </cell>
          <cell r="BP164">
            <v>0</v>
          </cell>
          <cell r="BQ164">
            <v>0</v>
          </cell>
          <cell r="BS164">
            <v>4195</v>
          </cell>
          <cell r="DN164">
            <v>0</v>
          </cell>
        </row>
        <row r="165">
          <cell r="A165">
            <v>2014</v>
          </cell>
          <cell r="B165" t="str">
            <v>Q4</v>
          </cell>
          <cell r="G165" t="str">
            <v>SST</v>
          </cell>
          <cell r="H165" t="str">
            <v>UEDCL</v>
          </cell>
          <cell r="P165">
            <v>807048.91373392497</v>
          </cell>
          <cell r="AB165">
            <v>1491067</v>
          </cell>
          <cell r="BE165">
            <v>11230</v>
          </cell>
          <cell r="BL165">
            <v>5221</v>
          </cell>
          <cell r="BM165">
            <v>154</v>
          </cell>
          <cell r="BN165">
            <v>1</v>
          </cell>
          <cell r="BO165">
            <v>0</v>
          </cell>
          <cell r="BP165">
            <v>0</v>
          </cell>
          <cell r="BQ165">
            <v>0</v>
          </cell>
          <cell r="BS165">
            <v>5376</v>
          </cell>
          <cell r="DN165">
            <v>0</v>
          </cell>
        </row>
        <row r="166">
          <cell r="A166">
            <v>2014</v>
          </cell>
          <cell r="B166" t="str">
            <v>Q4</v>
          </cell>
          <cell r="G166" t="str">
            <v>PACMECS</v>
          </cell>
          <cell r="H166" t="str">
            <v>PACMECS</v>
          </cell>
          <cell r="P166">
            <v>561191</v>
          </cell>
          <cell r="AB166">
            <v>613504</v>
          </cell>
          <cell r="BE166">
            <v>2780</v>
          </cell>
          <cell r="BL166">
            <v>1795</v>
          </cell>
          <cell r="BM166">
            <v>47</v>
          </cell>
          <cell r="BN166">
            <v>0</v>
          </cell>
          <cell r="BO166">
            <v>0</v>
          </cell>
          <cell r="BP166">
            <v>0</v>
          </cell>
          <cell r="BQ166">
            <v>0</v>
          </cell>
          <cell r="BS166">
            <v>1842</v>
          </cell>
          <cell r="DN166">
            <v>0</v>
          </cell>
        </row>
        <row r="167">
          <cell r="A167">
            <v>2014</v>
          </cell>
          <cell r="B167" t="str">
            <v>Q4</v>
          </cell>
          <cell r="G167" t="str">
            <v>NWST</v>
          </cell>
          <cell r="H167" t="str">
            <v>UEDCL</v>
          </cell>
          <cell r="P167">
            <v>2333309.9508199999</v>
          </cell>
          <cell r="AB167">
            <v>3752425</v>
          </cell>
          <cell r="BE167">
            <v>12050</v>
          </cell>
          <cell r="BL167">
            <v>7932</v>
          </cell>
          <cell r="BM167">
            <v>237</v>
          </cell>
          <cell r="BN167">
            <v>2</v>
          </cell>
          <cell r="BO167">
            <v>0</v>
          </cell>
          <cell r="BP167">
            <v>0</v>
          </cell>
          <cell r="BQ167">
            <v>0</v>
          </cell>
          <cell r="BS167">
            <v>8171</v>
          </cell>
          <cell r="DN167">
            <v>0</v>
          </cell>
        </row>
        <row r="168">
          <cell r="A168">
            <v>2014</v>
          </cell>
          <cell r="B168" t="str">
            <v>Q4</v>
          </cell>
          <cell r="G168" t="str">
            <v>KIL</v>
          </cell>
          <cell r="H168" t="str">
            <v>KIL</v>
          </cell>
          <cell r="P168">
            <v>971340.81104520592</v>
          </cell>
          <cell r="AB168">
            <v>1145609</v>
          </cell>
          <cell r="BE168">
            <v>5570</v>
          </cell>
          <cell r="BL168">
            <v>6338</v>
          </cell>
          <cell r="BM168">
            <v>112</v>
          </cell>
          <cell r="BN168">
            <v>0</v>
          </cell>
          <cell r="BO168">
            <v>0</v>
          </cell>
          <cell r="BP168">
            <v>0</v>
          </cell>
          <cell r="BQ168">
            <v>0</v>
          </cell>
          <cell r="BS168">
            <v>6450</v>
          </cell>
          <cell r="DN168">
            <v>0</v>
          </cell>
        </row>
        <row r="169">
          <cell r="A169">
            <v>2014</v>
          </cell>
          <cell r="B169" t="str">
            <v>Q4</v>
          </cell>
          <cell r="G169" t="str">
            <v>BECS</v>
          </cell>
          <cell r="H169" t="str">
            <v>BECS</v>
          </cell>
          <cell r="P169">
            <v>448350</v>
          </cell>
          <cell r="AB169">
            <v>518079</v>
          </cell>
          <cell r="BE169">
            <v>2555</v>
          </cell>
          <cell r="BL169">
            <v>3337</v>
          </cell>
          <cell r="BM169">
            <v>44</v>
          </cell>
          <cell r="BN169">
            <v>0</v>
          </cell>
          <cell r="BO169">
            <v>0</v>
          </cell>
          <cell r="BP169">
            <v>0</v>
          </cell>
          <cell r="BQ169">
            <v>0</v>
          </cell>
          <cell r="BS169">
            <v>3381</v>
          </cell>
          <cell r="DN169">
            <v>0</v>
          </cell>
        </row>
        <row r="170">
          <cell r="A170">
            <v>2014</v>
          </cell>
          <cell r="B170" t="str">
            <v>Q3</v>
          </cell>
          <cell r="G170" t="str">
            <v>UEDCL</v>
          </cell>
          <cell r="H170" t="str">
            <v>UEDCL</v>
          </cell>
          <cell r="P170">
            <v>0</v>
          </cell>
          <cell r="AB170">
            <v>0</v>
          </cell>
          <cell r="BE170">
            <v>0</v>
          </cell>
          <cell r="BL170">
            <v>0</v>
          </cell>
          <cell r="BM170">
            <v>0</v>
          </cell>
          <cell r="BN170">
            <v>0</v>
          </cell>
          <cell r="BO170">
            <v>0</v>
          </cell>
          <cell r="BP170">
            <v>0</v>
          </cell>
          <cell r="BQ170">
            <v>0</v>
          </cell>
          <cell r="BS170">
            <v>0</v>
          </cell>
          <cell r="DN170">
            <v>0</v>
          </cell>
        </row>
        <row r="171">
          <cell r="A171">
            <v>2014</v>
          </cell>
          <cell r="B171" t="str">
            <v>Q3</v>
          </cell>
          <cell r="G171" t="str">
            <v>SWST</v>
          </cell>
          <cell r="H171" t="str">
            <v>UEDCL</v>
          </cell>
          <cell r="P171">
            <v>700054.19</v>
          </cell>
          <cell r="AB171">
            <v>1171722</v>
          </cell>
          <cell r="BE171">
            <v>8205</v>
          </cell>
          <cell r="BL171">
            <v>3129</v>
          </cell>
          <cell r="BM171">
            <v>73</v>
          </cell>
          <cell r="BN171">
            <v>0</v>
          </cell>
          <cell r="BO171">
            <v>0</v>
          </cell>
          <cell r="BP171">
            <v>0</v>
          </cell>
          <cell r="BQ171">
            <v>0</v>
          </cell>
          <cell r="BS171">
            <v>3202</v>
          </cell>
          <cell r="DN171">
            <v>0</v>
          </cell>
        </row>
        <row r="172">
          <cell r="A172">
            <v>2014</v>
          </cell>
          <cell r="B172" t="str">
            <v>Q3</v>
          </cell>
          <cell r="G172" t="str">
            <v>SST</v>
          </cell>
          <cell r="H172" t="str">
            <v>UEDCL</v>
          </cell>
          <cell r="P172">
            <v>1201392.8149999999</v>
          </cell>
          <cell r="AB172">
            <v>1699491</v>
          </cell>
          <cell r="BE172">
            <v>11730</v>
          </cell>
          <cell r="BL172">
            <v>3903</v>
          </cell>
          <cell r="BM172">
            <v>122</v>
          </cell>
          <cell r="BN172">
            <v>0</v>
          </cell>
          <cell r="BO172">
            <v>0</v>
          </cell>
          <cell r="BP172">
            <v>0</v>
          </cell>
          <cell r="BQ172">
            <v>0</v>
          </cell>
          <cell r="BS172">
            <v>4025</v>
          </cell>
          <cell r="DN172">
            <v>0</v>
          </cell>
        </row>
        <row r="173">
          <cell r="A173">
            <v>2014</v>
          </cell>
          <cell r="B173" t="str">
            <v>Q3</v>
          </cell>
          <cell r="G173" t="str">
            <v>PACMECS</v>
          </cell>
          <cell r="H173" t="str">
            <v>PACMECS</v>
          </cell>
          <cell r="P173">
            <v>318394</v>
          </cell>
          <cell r="AB173">
            <v>400105</v>
          </cell>
          <cell r="BE173">
            <v>2780</v>
          </cell>
          <cell r="BL173">
            <v>1747</v>
          </cell>
          <cell r="BM173">
            <v>46</v>
          </cell>
          <cell r="BN173">
            <v>0</v>
          </cell>
          <cell r="BO173">
            <v>0</v>
          </cell>
          <cell r="BP173">
            <v>0</v>
          </cell>
          <cell r="BQ173">
            <v>0</v>
          </cell>
          <cell r="BS173">
            <v>1793</v>
          </cell>
          <cell r="DN173">
            <v>0</v>
          </cell>
        </row>
        <row r="174">
          <cell r="A174">
            <v>2014</v>
          </cell>
          <cell r="B174" t="str">
            <v>Q3</v>
          </cell>
          <cell r="G174" t="str">
            <v>NWST</v>
          </cell>
          <cell r="H174" t="str">
            <v>UEDCL</v>
          </cell>
          <cell r="P174">
            <v>1595644.8692999999</v>
          </cell>
          <cell r="AB174">
            <v>3624926</v>
          </cell>
          <cell r="BE174">
            <v>9325</v>
          </cell>
          <cell r="BL174">
            <v>7047</v>
          </cell>
          <cell r="BM174">
            <v>214</v>
          </cell>
          <cell r="BN174">
            <v>0</v>
          </cell>
          <cell r="BO174">
            <v>0</v>
          </cell>
          <cell r="BP174">
            <v>0</v>
          </cell>
          <cell r="BQ174">
            <v>0</v>
          </cell>
          <cell r="BS174">
            <v>7261</v>
          </cell>
          <cell r="DN174">
            <v>0</v>
          </cell>
        </row>
        <row r="175">
          <cell r="A175">
            <v>2014</v>
          </cell>
          <cell r="B175" t="str">
            <v>Q3</v>
          </cell>
          <cell r="G175" t="str">
            <v>KRECS</v>
          </cell>
          <cell r="H175" t="str">
            <v>KRECS</v>
          </cell>
          <cell r="P175">
            <v>239177</v>
          </cell>
          <cell r="AB175">
            <v>347688</v>
          </cell>
          <cell r="BE175">
            <v>2100</v>
          </cell>
          <cell r="BL175">
            <v>1429</v>
          </cell>
          <cell r="BM175">
            <v>28</v>
          </cell>
          <cell r="BN175">
            <v>0</v>
          </cell>
          <cell r="BO175">
            <v>0</v>
          </cell>
          <cell r="BP175">
            <v>0</v>
          </cell>
          <cell r="BQ175">
            <v>0</v>
          </cell>
          <cell r="BS175">
            <v>1457</v>
          </cell>
          <cell r="DN175">
            <v>0</v>
          </cell>
        </row>
        <row r="176">
          <cell r="A176">
            <v>2014</v>
          </cell>
          <cell r="B176" t="str">
            <v>Q3</v>
          </cell>
          <cell r="G176" t="str">
            <v>KIL</v>
          </cell>
          <cell r="H176" t="str">
            <v>KIL</v>
          </cell>
          <cell r="P176">
            <v>858209.78645889601</v>
          </cell>
          <cell r="AB176">
            <v>951355</v>
          </cell>
          <cell r="BE176">
            <v>5005</v>
          </cell>
          <cell r="BL176">
            <v>5564</v>
          </cell>
          <cell r="BM176">
            <v>110</v>
          </cell>
          <cell r="BN176">
            <v>0</v>
          </cell>
          <cell r="BO176">
            <v>0</v>
          </cell>
          <cell r="BP176">
            <v>0</v>
          </cell>
          <cell r="BQ176">
            <v>0</v>
          </cell>
          <cell r="BS176">
            <v>5674</v>
          </cell>
          <cell r="DN176">
            <v>0</v>
          </cell>
        </row>
        <row r="177">
          <cell r="A177">
            <v>2014</v>
          </cell>
          <cell r="B177" t="str">
            <v>Q3</v>
          </cell>
          <cell r="G177" t="str">
            <v>BECS</v>
          </cell>
          <cell r="H177" t="str">
            <v>BECS</v>
          </cell>
          <cell r="P177">
            <v>365788</v>
          </cell>
          <cell r="AB177">
            <v>444242</v>
          </cell>
          <cell r="BE177">
            <v>2555</v>
          </cell>
          <cell r="BL177">
            <v>2766</v>
          </cell>
          <cell r="BM177">
            <v>43</v>
          </cell>
          <cell r="BN177">
            <v>0</v>
          </cell>
          <cell r="BO177">
            <v>0</v>
          </cell>
          <cell r="BP177">
            <v>0</v>
          </cell>
          <cell r="BQ177">
            <v>0</v>
          </cell>
          <cell r="BS177">
            <v>2809</v>
          </cell>
          <cell r="DN177">
            <v>0</v>
          </cell>
        </row>
        <row r="178">
          <cell r="A178">
            <v>2014</v>
          </cell>
          <cell r="B178" t="str">
            <v>Q2</v>
          </cell>
          <cell r="G178" t="str">
            <v>UEDCL</v>
          </cell>
          <cell r="H178" t="str">
            <v>UEDCL</v>
          </cell>
          <cell r="P178">
            <v>0</v>
          </cell>
          <cell r="AB178">
            <v>0</v>
          </cell>
          <cell r="BE178">
            <v>0</v>
          </cell>
          <cell r="BL178">
            <v>0</v>
          </cell>
          <cell r="BM178">
            <v>0</v>
          </cell>
          <cell r="BN178">
            <v>0</v>
          </cell>
          <cell r="BO178">
            <v>0</v>
          </cell>
          <cell r="BP178">
            <v>0</v>
          </cell>
          <cell r="BQ178">
            <v>0</v>
          </cell>
          <cell r="BS178">
            <v>0</v>
          </cell>
          <cell r="DN178">
            <v>0</v>
          </cell>
        </row>
        <row r="179">
          <cell r="A179">
            <v>2014</v>
          </cell>
          <cell r="B179" t="str">
            <v>Q2</v>
          </cell>
          <cell r="G179" t="str">
            <v>SWST</v>
          </cell>
          <cell r="H179" t="str">
            <v>UEDCL</v>
          </cell>
          <cell r="P179">
            <v>1032738.08</v>
          </cell>
          <cell r="AB179">
            <v>1528914</v>
          </cell>
          <cell r="BE179">
            <v>9270</v>
          </cell>
          <cell r="BL179">
            <v>2837</v>
          </cell>
          <cell r="BM179">
            <v>69</v>
          </cell>
          <cell r="BN179">
            <v>0</v>
          </cell>
          <cell r="BO179">
            <v>0</v>
          </cell>
          <cell r="BP179">
            <v>0</v>
          </cell>
          <cell r="BQ179">
            <v>0</v>
          </cell>
          <cell r="BS179">
            <v>2906</v>
          </cell>
          <cell r="DN179">
            <v>0</v>
          </cell>
        </row>
        <row r="180">
          <cell r="A180">
            <v>2014</v>
          </cell>
          <cell r="B180" t="str">
            <v>Q2</v>
          </cell>
          <cell r="G180" t="str">
            <v>SST</v>
          </cell>
          <cell r="H180" t="str">
            <v>UEDCL</v>
          </cell>
          <cell r="P180">
            <v>931718.4</v>
          </cell>
          <cell r="AB180">
            <v>1355387</v>
          </cell>
          <cell r="BE180">
            <v>11230</v>
          </cell>
          <cell r="BL180">
            <v>3722</v>
          </cell>
          <cell r="BM180">
            <v>122</v>
          </cell>
          <cell r="BN180">
            <v>0</v>
          </cell>
          <cell r="BO180">
            <v>0</v>
          </cell>
          <cell r="BP180">
            <v>0</v>
          </cell>
          <cell r="BQ180">
            <v>0</v>
          </cell>
          <cell r="BS180">
            <v>3844</v>
          </cell>
          <cell r="DN180">
            <v>0</v>
          </cell>
        </row>
        <row r="181">
          <cell r="A181">
            <v>2014</v>
          </cell>
          <cell r="B181" t="str">
            <v>Q2</v>
          </cell>
          <cell r="G181" t="str">
            <v>PACMECS</v>
          </cell>
          <cell r="H181" t="str">
            <v>PACMECS</v>
          </cell>
          <cell r="P181">
            <v>276662.95</v>
          </cell>
          <cell r="AB181">
            <v>350351</v>
          </cell>
          <cell r="BE181">
            <v>2805</v>
          </cell>
          <cell r="BL181">
            <v>1516</v>
          </cell>
          <cell r="BM181">
            <v>44</v>
          </cell>
          <cell r="BN181">
            <v>0</v>
          </cell>
          <cell r="BO181">
            <v>0</v>
          </cell>
          <cell r="BP181">
            <v>0</v>
          </cell>
          <cell r="BQ181">
            <v>0</v>
          </cell>
          <cell r="BS181">
            <v>1560</v>
          </cell>
          <cell r="DN181">
            <v>0</v>
          </cell>
        </row>
        <row r="182">
          <cell r="A182">
            <v>2014</v>
          </cell>
          <cell r="B182" t="str">
            <v>Q2</v>
          </cell>
          <cell r="G182" t="str">
            <v>NWST</v>
          </cell>
          <cell r="H182" t="str">
            <v>UEDCL</v>
          </cell>
          <cell r="P182">
            <v>1642484.577</v>
          </cell>
          <cell r="AB182">
            <v>3128667</v>
          </cell>
          <cell r="BE182">
            <v>9825</v>
          </cell>
          <cell r="BL182">
            <v>6746</v>
          </cell>
          <cell r="BM182">
            <v>327</v>
          </cell>
          <cell r="BN182">
            <v>0</v>
          </cell>
          <cell r="BO182">
            <v>0</v>
          </cell>
          <cell r="BP182">
            <v>0</v>
          </cell>
          <cell r="BQ182">
            <v>0</v>
          </cell>
          <cell r="BS182">
            <v>7073</v>
          </cell>
          <cell r="DN182">
            <v>0</v>
          </cell>
        </row>
        <row r="183">
          <cell r="A183">
            <v>2014</v>
          </cell>
          <cell r="B183" t="str">
            <v>Q2</v>
          </cell>
          <cell r="G183" t="str">
            <v>KIL</v>
          </cell>
          <cell r="H183" t="str">
            <v>KIL</v>
          </cell>
          <cell r="P183">
            <v>770454</v>
          </cell>
          <cell r="AB183">
            <v>841937</v>
          </cell>
          <cell r="BE183">
            <v>4690</v>
          </cell>
          <cell r="BL183">
            <v>4936</v>
          </cell>
          <cell r="BM183">
            <v>104</v>
          </cell>
          <cell r="BN183">
            <v>0</v>
          </cell>
          <cell r="BO183">
            <v>0</v>
          </cell>
          <cell r="BP183">
            <v>0</v>
          </cell>
          <cell r="BQ183">
            <v>0</v>
          </cell>
          <cell r="BS183">
            <v>5040</v>
          </cell>
          <cell r="DN183">
            <v>0</v>
          </cell>
        </row>
        <row r="184">
          <cell r="A184">
            <v>2014</v>
          </cell>
          <cell r="B184" t="str">
            <v>Q2</v>
          </cell>
          <cell r="G184" t="str">
            <v>BECS</v>
          </cell>
          <cell r="H184" t="str">
            <v>BECS</v>
          </cell>
          <cell r="P184">
            <v>382244</v>
          </cell>
          <cell r="AB184">
            <v>382244</v>
          </cell>
          <cell r="BE184">
            <v>2555</v>
          </cell>
          <cell r="BL184">
            <v>2526</v>
          </cell>
          <cell r="BM184">
            <v>43</v>
          </cell>
          <cell r="BN184">
            <v>0</v>
          </cell>
          <cell r="BO184">
            <v>0</v>
          </cell>
          <cell r="BP184">
            <v>0</v>
          </cell>
          <cell r="BQ184">
            <v>0</v>
          </cell>
          <cell r="BS184">
            <v>2569</v>
          </cell>
          <cell r="DN184">
            <v>0</v>
          </cell>
        </row>
        <row r="185">
          <cell r="A185">
            <v>2014</v>
          </cell>
          <cell r="B185" t="str">
            <v>Q2</v>
          </cell>
          <cell r="G185" t="str">
            <v>KRECS</v>
          </cell>
          <cell r="H185" t="str">
            <v>KRECS</v>
          </cell>
          <cell r="P185">
            <v>120233.70000000001</v>
          </cell>
          <cell r="AB185">
            <v>203613</v>
          </cell>
          <cell r="BE185">
            <v>2100</v>
          </cell>
          <cell r="BL185">
            <v>1429</v>
          </cell>
          <cell r="BM185">
            <v>23</v>
          </cell>
          <cell r="BN185">
            <v>0</v>
          </cell>
          <cell r="BO185">
            <v>0</v>
          </cell>
          <cell r="BP185">
            <v>0</v>
          </cell>
          <cell r="BQ185">
            <v>0</v>
          </cell>
          <cell r="BS185">
            <v>1452</v>
          </cell>
          <cell r="DN185">
            <v>0</v>
          </cell>
        </row>
        <row r="186">
          <cell r="A186">
            <v>2014</v>
          </cell>
          <cell r="B186" t="str">
            <v>Q1</v>
          </cell>
          <cell r="G186" t="str">
            <v>UEDCL</v>
          </cell>
          <cell r="H186" t="str">
            <v>UEDCL</v>
          </cell>
          <cell r="P186">
            <v>0</v>
          </cell>
          <cell r="AB186">
            <v>0</v>
          </cell>
          <cell r="BE186">
            <v>0</v>
          </cell>
          <cell r="BL186">
            <v>0</v>
          </cell>
          <cell r="BM186">
            <v>0</v>
          </cell>
          <cell r="BN186">
            <v>0</v>
          </cell>
          <cell r="BO186">
            <v>0</v>
          </cell>
          <cell r="BP186">
            <v>0</v>
          </cell>
          <cell r="BQ186">
            <v>0</v>
          </cell>
          <cell r="BS186">
            <v>0</v>
          </cell>
          <cell r="DN186">
            <v>0</v>
          </cell>
        </row>
        <row r="187">
          <cell r="A187">
            <v>2014</v>
          </cell>
          <cell r="B187" t="str">
            <v>Q1</v>
          </cell>
          <cell r="G187" t="str">
            <v>SWST</v>
          </cell>
          <cell r="H187" t="str">
            <v>UEDCL</v>
          </cell>
          <cell r="P187">
            <v>813947.22</v>
          </cell>
          <cell r="AB187">
            <v>1050857</v>
          </cell>
          <cell r="BE187">
            <v>9270</v>
          </cell>
          <cell r="BL187">
            <v>2483.33</v>
          </cell>
          <cell r="BM187">
            <v>67</v>
          </cell>
          <cell r="BN187">
            <v>0</v>
          </cell>
          <cell r="BO187">
            <v>0</v>
          </cell>
          <cell r="BP187">
            <v>0</v>
          </cell>
          <cell r="BQ187">
            <v>0</v>
          </cell>
          <cell r="BS187">
            <v>2550.33</v>
          </cell>
          <cell r="DN187">
            <v>0</v>
          </cell>
        </row>
        <row r="188">
          <cell r="A188">
            <v>2014</v>
          </cell>
          <cell r="B188" t="str">
            <v>Q1</v>
          </cell>
          <cell r="G188" t="str">
            <v>SST</v>
          </cell>
          <cell r="H188" t="str">
            <v>UEDCL</v>
          </cell>
          <cell r="P188">
            <v>857100.84</v>
          </cell>
          <cell r="AB188">
            <v>1241121</v>
          </cell>
          <cell r="BE188">
            <v>11230</v>
          </cell>
          <cell r="BL188">
            <v>3506</v>
          </cell>
          <cell r="BM188">
            <v>104</v>
          </cell>
          <cell r="BN188">
            <v>0</v>
          </cell>
          <cell r="BO188">
            <v>0</v>
          </cell>
          <cell r="BP188">
            <v>0</v>
          </cell>
          <cell r="BQ188">
            <v>0</v>
          </cell>
          <cell r="BS188">
            <v>3610</v>
          </cell>
          <cell r="DN188">
            <v>0</v>
          </cell>
        </row>
        <row r="189">
          <cell r="A189">
            <v>2014</v>
          </cell>
          <cell r="B189" t="str">
            <v>Q1</v>
          </cell>
          <cell r="G189" t="str">
            <v>PACMECS</v>
          </cell>
          <cell r="H189" t="str">
            <v>PACMECS</v>
          </cell>
          <cell r="P189">
            <v>372650.5</v>
          </cell>
          <cell r="AB189">
            <v>390801</v>
          </cell>
          <cell r="BE189">
            <v>2730</v>
          </cell>
          <cell r="BL189">
            <v>1516</v>
          </cell>
          <cell r="BM189">
            <v>44</v>
          </cell>
          <cell r="BN189">
            <v>0</v>
          </cell>
          <cell r="BO189">
            <v>0</v>
          </cell>
          <cell r="BP189">
            <v>0</v>
          </cell>
          <cell r="BQ189">
            <v>0</v>
          </cell>
          <cell r="BS189">
            <v>1560</v>
          </cell>
          <cell r="DN189">
            <v>0</v>
          </cell>
        </row>
        <row r="190">
          <cell r="A190">
            <v>2014</v>
          </cell>
          <cell r="B190" t="str">
            <v>Q1</v>
          </cell>
          <cell r="G190" t="str">
            <v>NWST</v>
          </cell>
          <cell r="H190" t="str">
            <v>UEDCL</v>
          </cell>
          <cell r="P190">
            <v>1609546.19</v>
          </cell>
          <cell r="AB190">
            <v>2302560</v>
          </cell>
          <cell r="BE190">
            <v>9825</v>
          </cell>
          <cell r="BL190">
            <v>5646</v>
          </cell>
          <cell r="BM190">
            <v>186</v>
          </cell>
          <cell r="BN190">
            <v>0</v>
          </cell>
          <cell r="BO190">
            <v>0</v>
          </cell>
          <cell r="BP190">
            <v>0</v>
          </cell>
          <cell r="BQ190">
            <v>0</v>
          </cell>
          <cell r="BS190">
            <v>5832</v>
          </cell>
          <cell r="DN190">
            <v>0</v>
          </cell>
        </row>
        <row r="191">
          <cell r="A191">
            <v>2014</v>
          </cell>
          <cell r="B191" t="str">
            <v>Q1</v>
          </cell>
          <cell r="G191" t="str">
            <v>KIL</v>
          </cell>
          <cell r="H191" t="str">
            <v>KIL</v>
          </cell>
          <cell r="P191">
            <v>680238.19010765804</v>
          </cell>
          <cell r="AB191">
            <v>776397</v>
          </cell>
          <cell r="BE191">
            <v>4690</v>
          </cell>
          <cell r="BL191">
            <v>3998</v>
          </cell>
          <cell r="BM191">
            <v>100</v>
          </cell>
          <cell r="BN191">
            <v>0</v>
          </cell>
          <cell r="BO191">
            <v>0</v>
          </cell>
          <cell r="BP191">
            <v>0</v>
          </cell>
          <cell r="BQ191">
            <v>0</v>
          </cell>
          <cell r="BS191">
            <v>4098</v>
          </cell>
          <cell r="DN191">
            <v>0</v>
          </cell>
        </row>
        <row r="192">
          <cell r="A192">
            <v>2014</v>
          </cell>
          <cell r="B192" t="str">
            <v>Q1</v>
          </cell>
          <cell r="G192" t="str">
            <v>BECS</v>
          </cell>
          <cell r="H192" t="str">
            <v>BECS</v>
          </cell>
          <cell r="P192">
            <v>368967</v>
          </cell>
          <cell r="AB192">
            <v>426053</v>
          </cell>
          <cell r="BE192">
            <v>2555</v>
          </cell>
          <cell r="BL192">
            <v>2216</v>
          </cell>
          <cell r="BM192">
            <v>42</v>
          </cell>
          <cell r="BN192">
            <v>0</v>
          </cell>
          <cell r="BO192">
            <v>0</v>
          </cell>
          <cell r="BP192">
            <v>0</v>
          </cell>
          <cell r="BQ192">
            <v>0</v>
          </cell>
          <cell r="BS192">
            <v>2258</v>
          </cell>
          <cell r="DN192">
            <v>0</v>
          </cell>
        </row>
        <row r="193">
          <cell r="A193">
            <v>2014</v>
          </cell>
          <cell r="B193" t="str">
            <v>Q1</v>
          </cell>
          <cell r="G193" t="str">
            <v>KRECS</v>
          </cell>
          <cell r="H193" t="str">
            <v>KRECS</v>
          </cell>
          <cell r="P193">
            <v>190681.8</v>
          </cell>
          <cell r="AB193">
            <v>305583</v>
          </cell>
          <cell r="BE193">
            <v>2100</v>
          </cell>
          <cell r="BL193">
            <v>1159</v>
          </cell>
          <cell r="BM193">
            <v>19</v>
          </cell>
          <cell r="BN193">
            <v>0</v>
          </cell>
          <cell r="BO193">
            <v>0</v>
          </cell>
          <cell r="BP193">
            <v>0</v>
          </cell>
          <cell r="BQ193">
            <v>0</v>
          </cell>
          <cell r="BS193">
            <v>1178</v>
          </cell>
          <cell r="DN193">
            <v>0</v>
          </cell>
        </row>
        <row r="194">
          <cell r="A194">
            <v>2013</v>
          </cell>
          <cell r="B194" t="str">
            <v>Q4</v>
          </cell>
          <cell r="G194" t="str">
            <v>KRECS</v>
          </cell>
          <cell r="H194" t="str">
            <v>KRECS</v>
          </cell>
          <cell r="P194">
            <v>0</v>
          </cell>
          <cell r="AB194">
            <v>0</v>
          </cell>
          <cell r="BE194">
            <v>0</v>
          </cell>
          <cell r="BL194">
            <v>0</v>
          </cell>
          <cell r="BM194">
            <v>0</v>
          </cell>
          <cell r="BN194">
            <v>0</v>
          </cell>
          <cell r="BO194">
            <v>0</v>
          </cell>
          <cell r="BP194">
            <v>0</v>
          </cell>
          <cell r="BQ194">
            <v>0</v>
          </cell>
          <cell r="BS194">
            <v>0</v>
          </cell>
          <cell r="DN194">
            <v>0</v>
          </cell>
        </row>
        <row r="195">
          <cell r="A195">
            <v>2013</v>
          </cell>
          <cell r="B195" t="str">
            <v>Q4</v>
          </cell>
          <cell r="G195" t="str">
            <v>UEDCL</v>
          </cell>
          <cell r="H195" t="str">
            <v>UEDCL</v>
          </cell>
          <cell r="P195">
            <v>0</v>
          </cell>
          <cell r="AB195">
            <v>0</v>
          </cell>
          <cell r="BE195">
            <v>0</v>
          </cell>
          <cell r="BL195">
            <v>0</v>
          </cell>
          <cell r="BM195">
            <v>0</v>
          </cell>
          <cell r="BN195">
            <v>0</v>
          </cell>
          <cell r="BO195">
            <v>0</v>
          </cell>
          <cell r="BP195">
            <v>0</v>
          </cell>
          <cell r="BQ195">
            <v>0</v>
          </cell>
          <cell r="BS195">
            <v>0</v>
          </cell>
          <cell r="DN195">
            <v>0</v>
          </cell>
        </row>
        <row r="196">
          <cell r="A196">
            <v>2013</v>
          </cell>
          <cell r="B196" t="str">
            <v>Q4</v>
          </cell>
          <cell r="G196" t="str">
            <v>SWST</v>
          </cell>
          <cell r="H196" t="str">
            <v>UEDCL</v>
          </cell>
          <cell r="P196">
            <v>928761.12</v>
          </cell>
          <cell r="AB196">
            <v>1469949</v>
          </cell>
          <cell r="BE196">
            <v>9270</v>
          </cell>
          <cell r="BL196">
            <v>2359</v>
          </cell>
          <cell r="BM196">
            <v>66</v>
          </cell>
          <cell r="BN196">
            <v>0</v>
          </cell>
          <cell r="BO196">
            <v>0</v>
          </cell>
          <cell r="BP196">
            <v>0</v>
          </cell>
          <cell r="BQ196">
            <v>0</v>
          </cell>
          <cell r="BS196">
            <v>2425</v>
          </cell>
          <cell r="DN196">
            <v>0</v>
          </cell>
        </row>
        <row r="197">
          <cell r="A197">
            <v>2013</v>
          </cell>
          <cell r="B197" t="str">
            <v>Q4</v>
          </cell>
          <cell r="G197" t="str">
            <v>SST</v>
          </cell>
          <cell r="H197" t="str">
            <v>UEDCL</v>
          </cell>
          <cell r="P197">
            <v>765770.31</v>
          </cell>
          <cell r="AB197">
            <v>1128872</v>
          </cell>
          <cell r="BE197">
            <v>0</v>
          </cell>
          <cell r="BL197">
            <v>3227</v>
          </cell>
          <cell r="BM197">
            <v>97</v>
          </cell>
          <cell r="BN197">
            <v>0</v>
          </cell>
          <cell r="BO197">
            <v>0</v>
          </cell>
          <cell r="BP197">
            <v>0</v>
          </cell>
          <cell r="BQ197">
            <v>0</v>
          </cell>
          <cell r="BS197">
            <v>3324</v>
          </cell>
          <cell r="DN197">
            <v>0</v>
          </cell>
        </row>
        <row r="198">
          <cell r="A198">
            <v>2013</v>
          </cell>
          <cell r="B198" t="str">
            <v>Q4</v>
          </cell>
          <cell r="G198" t="str">
            <v>PACMECS</v>
          </cell>
          <cell r="H198" t="str">
            <v>PACMECS</v>
          </cell>
          <cell r="P198">
            <v>295612</v>
          </cell>
          <cell r="AB198">
            <v>385899</v>
          </cell>
          <cell r="BE198">
            <v>2755</v>
          </cell>
          <cell r="BL198">
            <v>1279</v>
          </cell>
          <cell r="BM198">
            <v>44</v>
          </cell>
          <cell r="BN198">
            <v>0</v>
          </cell>
          <cell r="BO198">
            <v>0</v>
          </cell>
          <cell r="BP198">
            <v>0</v>
          </cell>
          <cell r="BQ198">
            <v>0</v>
          </cell>
          <cell r="BS198">
            <v>1323</v>
          </cell>
          <cell r="DN198">
            <v>0</v>
          </cell>
        </row>
        <row r="199">
          <cell r="A199">
            <v>2013</v>
          </cell>
          <cell r="B199" t="str">
            <v>Q4</v>
          </cell>
          <cell r="G199" t="str">
            <v>NWST</v>
          </cell>
          <cell r="H199" t="str">
            <v>UEDCL</v>
          </cell>
          <cell r="P199">
            <v>1702542.9</v>
          </cell>
          <cell r="AB199">
            <v>2376089</v>
          </cell>
          <cell r="BE199">
            <v>0</v>
          </cell>
          <cell r="BL199">
            <v>5106</v>
          </cell>
          <cell r="BM199">
            <v>168</v>
          </cell>
          <cell r="BN199">
            <v>0</v>
          </cell>
          <cell r="BO199">
            <v>0</v>
          </cell>
          <cell r="BP199">
            <v>0</v>
          </cell>
          <cell r="BQ199">
            <v>0</v>
          </cell>
          <cell r="BS199">
            <v>5274</v>
          </cell>
          <cell r="DN199">
            <v>0</v>
          </cell>
        </row>
        <row r="200">
          <cell r="A200">
            <v>2013</v>
          </cell>
          <cell r="B200" t="str">
            <v>Q4</v>
          </cell>
          <cell r="G200" t="str">
            <v>KIL</v>
          </cell>
          <cell r="H200" t="str">
            <v>KIL</v>
          </cell>
          <cell r="P200">
            <v>844833.225417168</v>
          </cell>
          <cell r="AB200">
            <v>880603</v>
          </cell>
          <cell r="BE200">
            <v>4270</v>
          </cell>
          <cell r="BL200">
            <v>3214</v>
          </cell>
          <cell r="BM200">
            <v>98</v>
          </cell>
          <cell r="BN200">
            <v>0</v>
          </cell>
          <cell r="BO200">
            <v>0</v>
          </cell>
          <cell r="BP200">
            <v>0</v>
          </cell>
          <cell r="BQ200">
            <v>0</v>
          </cell>
          <cell r="BS200">
            <v>3312</v>
          </cell>
          <cell r="DN200">
            <v>0</v>
          </cell>
        </row>
        <row r="201">
          <cell r="A201">
            <v>2013</v>
          </cell>
          <cell r="B201" t="str">
            <v>Q4</v>
          </cell>
          <cell r="G201" t="str">
            <v>BECS</v>
          </cell>
          <cell r="H201" t="str">
            <v>BECS</v>
          </cell>
          <cell r="P201">
            <v>368967</v>
          </cell>
          <cell r="AB201">
            <v>497186</v>
          </cell>
          <cell r="BE201">
            <v>2555</v>
          </cell>
          <cell r="BL201">
            <v>2044</v>
          </cell>
          <cell r="BM201">
            <v>41</v>
          </cell>
          <cell r="BN201">
            <v>0</v>
          </cell>
          <cell r="BO201">
            <v>0</v>
          </cell>
          <cell r="BP201">
            <v>0</v>
          </cell>
          <cell r="BQ201">
            <v>0</v>
          </cell>
          <cell r="BS201">
            <v>2085</v>
          </cell>
          <cell r="DN201">
            <v>0</v>
          </cell>
        </row>
        <row r="202">
          <cell r="A202">
            <v>2013</v>
          </cell>
          <cell r="B202" t="str">
            <v>Q3</v>
          </cell>
          <cell r="G202" t="str">
            <v>UEDCL</v>
          </cell>
          <cell r="H202" t="str">
            <v>UEDCL</v>
          </cell>
          <cell r="P202">
            <v>0</v>
          </cell>
          <cell r="AB202">
            <v>0</v>
          </cell>
          <cell r="BE202">
            <v>0</v>
          </cell>
          <cell r="BL202">
            <v>0</v>
          </cell>
          <cell r="BM202">
            <v>0</v>
          </cell>
          <cell r="BN202">
            <v>0</v>
          </cell>
          <cell r="BO202">
            <v>0</v>
          </cell>
          <cell r="BP202">
            <v>0</v>
          </cell>
          <cell r="BQ202">
            <v>0</v>
          </cell>
          <cell r="BS202">
            <v>0</v>
          </cell>
          <cell r="DN202">
            <v>0</v>
          </cell>
        </row>
        <row r="203">
          <cell r="A203">
            <v>2013</v>
          </cell>
          <cell r="B203" t="str">
            <v>Q3</v>
          </cell>
          <cell r="G203" t="str">
            <v>SWST</v>
          </cell>
          <cell r="H203" t="str">
            <v>UEDCL</v>
          </cell>
          <cell r="P203">
            <v>620192.56000000006</v>
          </cell>
          <cell r="AB203">
            <v>1190395</v>
          </cell>
          <cell r="BE203">
            <v>0</v>
          </cell>
          <cell r="BL203">
            <v>2199</v>
          </cell>
          <cell r="BM203">
            <v>65</v>
          </cell>
          <cell r="BN203">
            <v>0</v>
          </cell>
          <cell r="BO203">
            <v>0</v>
          </cell>
          <cell r="BP203">
            <v>0</v>
          </cell>
          <cell r="BQ203">
            <v>0</v>
          </cell>
          <cell r="BS203">
            <v>2264</v>
          </cell>
          <cell r="DN203">
            <v>0</v>
          </cell>
        </row>
        <row r="204">
          <cell r="A204">
            <v>2013</v>
          </cell>
          <cell r="B204" t="str">
            <v>Q3</v>
          </cell>
          <cell r="G204" t="str">
            <v>SST</v>
          </cell>
          <cell r="H204" t="str">
            <v>UEDCL</v>
          </cell>
          <cell r="P204">
            <v>992349.34</v>
          </cell>
          <cell r="AB204">
            <v>1296177</v>
          </cell>
          <cell r="BE204">
            <v>0</v>
          </cell>
          <cell r="BL204">
            <v>2962</v>
          </cell>
          <cell r="BM204">
            <v>97</v>
          </cell>
          <cell r="BN204">
            <v>0</v>
          </cell>
          <cell r="BO204">
            <v>0</v>
          </cell>
          <cell r="BP204">
            <v>0</v>
          </cell>
          <cell r="BQ204">
            <v>0</v>
          </cell>
          <cell r="BS204">
            <v>3059</v>
          </cell>
          <cell r="DN204">
            <v>0</v>
          </cell>
        </row>
        <row r="205">
          <cell r="A205">
            <v>2013</v>
          </cell>
          <cell r="B205" t="str">
            <v>Q3</v>
          </cell>
          <cell r="G205" t="str">
            <v>PACMECS</v>
          </cell>
          <cell r="H205" t="str">
            <v>PACMECS</v>
          </cell>
          <cell r="P205">
            <v>291422.7</v>
          </cell>
          <cell r="AB205">
            <v>349389</v>
          </cell>
          <cell r="BE205">
            <v>2755</v>
          </cell>
          <cell r="BL205">
            <v>1201</v>
          </cell>
          <cell r="BM205">
            <v>44</v>
          </cell>
          <cell r="BN205">
            <v>0</v>
          </cell>
          <cell r="BO205">
            <v>0</v>
          </cell>
          <cell r="BP205">
            <v>0</v>
          </cell>
          <cell r="BQ205">
            <v>0</v>
          </cell>
          <cell r="BS205">
            <v>1245</v>
          </cell>
          <cell r="DN205">
            <v>0</v>
          </cell>
        </row>
        <row r="206">
          <cell r="A206">
            <v>2013</v>
          </cell>
          <cell r="B206" t="str">
            <v>Q3</v>
          </cell>
          <cell r="G206" t="str">
            <v>NWST</v>
          </cell>
          <cell r="H206" t="str">
            <v>UEDCL</v>
          </cell>
          <cell r="P206">
            <v>1442930.56</v>
          </cell>
          <cell r="AB206">
            <v>2092336</v>
          </cell>
          <cell r="BE206">
            <v>0</v>
          </cell>
          <cell r="BL206">
            <v>4609</v>
          </cell>
          <cell r="BM206">
            <v>156</v>
          </cell>
          <cell r="BN206">
            <v>0</v>
          </cell>
          <cell r="BO206">
            <v>0</v>
          </cell>
          <cell r="BP206">
            <v>0</v>
          </cell>
          <cell r="BQ206">
            <v>0</v>
          </cell>
          <cell r="BS206">
            <v>4765</v>
          </cell>
          <cell r="DN206">
            <v>0</v>
          </cell>
        </row>
        <row r="207">
          <cell r="A207">
            <v>2013</v>
          </cell>
          <cell r="B207" t="str">
            <v>Q3</v>
          </cell>
          <cell r="G207" t="str">
            <v>KRECS</v>
          </cell>
          <cell r="H207" t="str">
            <v>KRECS</v>
          </cell>
          <cell r="P207">
            <v>0</v>
          </cell>
          <cell r="AB207">
            <v>0</v>
          </cell>
          <cell r="BE207">
            <v>0</v>
          </cell>
          <cell r="BL207">
            <v>0</v>
          </cell>
          <cell r="BM207">
            <v>0</v>
          </cell>
          <cell r="BN207">
            <v>0</v>
          </cell>
          <cell r="BO207">
            <v>0</v>
          </cell>
          <cell r="BP207">
            <v>0</v>
          </cell>
          <cell r="BQ207">
            <v>0</v>
          </cell>
          <cell r="BS207">
            <v>0</v>
          </cell>
          <cell r="DN207">
            <v>0</v>
          </cell>
        </row>
        <row r="208">
          <cell r="A208">
            <v>2013</v>
          </cell>
          <cell r="B208" t="str">
            <v>Q3</v>
          </cell>
          <cell r="G208" t="str">
            <v>KIL</v>
          </cell>
          <cell r="H208" t="str">
            <v>KIL</v>
          </cell>
          <cell r="P208">
            <v>764702.86151327309</v>
          </cell>
          <cell r="AB208">
            <v>673983</v>
          </cell>
          <cell r="BE208">
            <v>3090</v>
          </cell>
          <cell r="BL208">
            <v>2695</v>
          </cell>
          <cell r="BM208">
            <v>97</v>
          </cell>
          <cell r="BN208">
            <v>0</v>
          </cell>
          <cell r="BO208">
            <v>0</v>
          </cell>
          <cell r="BP208">
            <v>0</v>
          </cell>
          <cell r="BQ208">
            <v>0</v>
          </cell>
          <cell r="BS208">
            <v>2792</v>
          </cell>
          <cell r="DN208">
            <v>0</v>
          </cell>
        </row>
        <row r="209">
          <cell r="A209">
            <v>2013</v>
          </cell>
          <cell r="B209" t="str">
            <v>Q3</v>
          </cell>
          <cell r="G209" t="str">
            <v>BECS</v>
          </cell>
          <cell r="H209" t="str">
            <v>BECS</v>
          </cell>
          <cell r="P209">
            <v>359826</v>
          </cell>
          <cell r="AB209">
            <v>420940</v>
          </cell>
          <cell r="BE209">
            <v>2605</v>
          </cell>
          <cell r="BL209">
            <v>2002</v>
          </cell>
          <cell r="BM209">
            <v>40</v>
          </cell>
          <cell r="BN209">
            <v>0</v>
          </cell>
          <cell r="BO209">
            <v>0</v>
          </cell>
          <cell r="BP209">
            <v>0</v>
          </cell>
          <cell r="BQ209">
            <v>0</v>
          </cell>
          <cell r="BS209">
            <v>2042</v>
          </cell>
          <cell r="DN209">
            <v>0</v>
          </cell>
        </row>
        <row r="210">
          <cell r="A210">
            <v>2013</v>
          </cell>
          <cell r="B210" t="str">
            <v>Q2</v>
          </cell>
          <cell r="G210" t="str">
            <v>UEDCL</v>
          </cell>
          <cell r="H210" t="str">
            <v>UEDCL</v>
          </cell>
          <cell r="P210">
            <v>0</v>
          </cell>
          <cell r="AB210">
            <v>0</v>
          </cell>
          <cell r="BE210">
            <v>0</v>
          </cell>
          <cell r="BL210">
            <v>0</v>
          </cell>
          <cell r="BM210">
            <v>0</v>
          </cell>
          <cell r="BN210">
            <v>0</v>
          </cell>
          <cell r="BO210">
            <v>0</v>
          </cell>
          <cell r="BP210">
            <v>0</v>
          </cell>
          <cell r="BQ210">
            <v>0</v>
          </cell>
          <cell r="BS210">
            <v>0</v>
          </cell>
          <cell r="DN210">
            <v>0</v>
          </cell>
        </row>
        <row r="211">
          <cell r="A211">
            <v>2013</v>
          </cell>
          <cell r="B211" t="str">
            <v>Q2</v>
          </cell>
          <cell r="G211" t="str">
            <v>SWST</v>
          </cell>
          <cell r="H211" t="str">
            <v>UEDCL</v>
          </cell>
          <cell r="P211">
            <v>1015032.3</v>
          </cell>
          <cell r="AB211">
            <v>3165134</v>
          </cell>
          <cell r="BE211">
            <v>2575</v>
          </cell>
          <cell r="BL211">
            <v>1906</v>
          </cell>
          <cell r="BM211">
            <v>63</v>
          </cell>
          <cell r="BN211">
            <v>0</v>
          </cell>
          <cell r="BO211">
            <v>0</v>
          </cell>
          <cell r="BP211">
            <v>0</v>
          </cell>
          <cell r="BQ211">
            <v>0</v>
          </cell>
          <cell r="BS211">
            <v>1969</v>
          </cell>
          <cell r="DN211">
            <v>0</v>
          </cell>
        </row>
        <row r="212">
          <cell r="A212">
            <v>2013</v>
          </cell>
          <cell r="B212" t="str">
            <v>Q2</v>
          </cell>
          <cell r="G212" t="str">
            <v>SST</v>
          </cell>
          <cell r="H212" t="str">
            <v>UEDCL</v>
          </cell>
          <cell r="P212">
            <v>1037946.07</v>
          </cell>
          <cell r="AB212">
            <v>1389881</v>
          </cell>
          <cell r="BE212">
            <v>0</v>
          </cell>
          <cell r="BL212">
            <v>2895</v>
          </cell>
          <cell r="BM212">
            <v>98</v>
          </cell>
          <cell r="BN212">
            <v>0</v>
          </cell>
          <cell r="BO212">
            <v>0</v>
          </cell>
          <cell r="BP212">
            <v>0</v>
          </cell>
          <cell r="BQ212">
            <v>0</v>
          </cell>
          <cell r="BS212">
            <v>2993</v>
          </cell>
          <cell r="DN212">
            <v>0</v>
          </cell>
        </row>
        <row r="213">
          <cell r="A213">
            <v>2013</v>
          </cell>
          <cell r="B213" t="str">
            <v>Q2</v>
          </cell>
          <cell r="G213" t="str">
            <v>PACMECS</v>
          </cell>
          <cell r="H213" t="str">
            <v>PACMECS</v>
          </cell>
          <cell r="P213">
            <v>260177.71</v>
          </cell>
          <cell r="AB213">
            <v>341236</v>
          </cell>
          <cell r="BE213">
            <v>0</v>
          </cell>
          <cell r="BL213">
            <v>1167</v>
          </cell>
          <cell r="BM213">
            <v>36</v>
          </cell>
          <cell r="BN213">
            <v>0</v>
          </cell>
          <cell r="BO213">
            <v>0</v>
          </cell>
          <cell r="BP213">
            <v>0</v>
          </cell>
          <cell r="BQ213">
            <v>0</v>
          </cell>
          <cell r="BS213">
            <v>1203</v>
          </cell>
          <cell r="DN213">
            <v>0</v>
          </cell>
        </row>
        <row r="214">
          <cell r="A214">
            <v>2013</v>
          </cell>
          <cell r="B214" t="str">
            <v>Q2</v>
          </cell>
          <cell r="G214" t="str">
            <v>NWST</v>
          </cell>
          <cell r="H214" t="str">
            <v>UEDCL</v>
          </cell>
          <cell r="P214">
            <v>1556016.919</v>
          </cell>
          <cell r="AB214">
            <v>1662647</v>
          </cell>
          <cell r="BE214">
            <v>0</v>
          </cell>
          <cell r="BL214">
            <v>3777</v>
          </cell>
          <cell r="BM214">
            <v>142</v>
          </cell>
          <cell r="BN214">
            <v>0</v>
          </cell>
          <cell r="BO214">
            <v>0</v>
          </cell>
          <cell r="BP214">
            <v>0</v>
          </cell>
          <cell r="BQ214">
            <v>0</v>
          </cell>
          <cell r="BS214">
            <v>3919</v>
          </cell>
          <cell r="DN214">
            <v>0</v>
          </cell>
        </row>
        <row r="215">
          <cell r="A215">
            <v>2013</v>
          </cell>
          <cell r="B215" t="str">
            <v>Q2</v>
          </cell>
          <cell r="G215" t="str">
            <v>KIL</v>
          </cell>
          <cell r="H215" t="str">
            <v>KIL</v>
          </cell>
          <cell r="P215">
            <v>662587.11657415901</v>
          </cell>
          <cell r="AB215">
            <v>713096</v>
          </cell>
          <cell r="BE215">
            <v>0</v>
          </cell>
          <cell r="BL215">
            <v>1894</v>
          </cell>
          <cell r="BM215">
            <v>92</v>
          </cell>
          <cell r="BN215">
            <v>0</v>
          </cell>
          <cell r="BO215">
            <v>0</v>
          </cell>
          <cell r="BP215">
            <v>0</v>
          </cell>
          <cell r="BQ215">
            <v>0</v>
          </cell>
          <cell r="BS215">
            <v>1986</v>
          </cell>
          <cell r="DN215">
            <v>0</v>
          </cell>
        </row>
        <row r="216">
          <cell r="A216">
            <v>2013</v>
          </cell>
          <cell r="B216" t="str">
            <v>Q2</v>
          </cell>
          <cell r="G216" t="str">
            <v>BECS</v>
          </cell>
          <cell r="H216" t="str">
            <v>BECS</v>
          </cell>
          <cell r="P216">
            <v>350612</v>
          </cell>
          <cell r="AB216">
            <v>403630</v>
          </cell>
          <cell r="BE216">
            <v>0</v>
          </cell>
          <cell r="BL216">
            <v>1625</v>
          </cell>
          <cell r="BM216">
            <v>40</v>
          </cell>
          <cell r="BN216">
            <v>0</v>
          </cell>
          <cell r="BO216">
            <v>0</v>
          </cell>
          <cell r="BP216">
            <v>0</v>
          </cell>
          <cell r="BQ216">
            <v>0</v>
          </cell>
          <cell r="BS216">
            <v>1665</v>
          </cell>
          <cell r="DN216">
            <v>0</v>
          </cell>
        </row>
        <row r="217">
          <cell r="A217">
            <v>2013</v>
          </cell>
          <cell r="B217" t="str">
            <v>Q2</v>
          </cell>
          <cell r="G217" t="str">
            <v>KRECS</v>
          </cell>
          <cell r="H217" t="str">
            <v>KRECS</v>
          </cell>
          <cell r="P217">
            <v>0</v>
          </cell>
          <cell r="AB217">
            <v>0</v>
          </cell>
          <cell r="BE217">
            <v>0</v>
          </cell>
          <cell r="BL217">
            <v>0</v>
          </cell>
          <cell r="BM217">
            <v>0</v>
          </cell>
          <cell r="BN217">
            <v>0</v>
          </cell>
          <cell r="BO217">
            <v>0</v>
          </cell>
          <cell r="BP217">
            <v>0</v>
          </cell>
          <cell r="BQ217">
            <v>0</v>
          </cell>
          <cell r="BS217">
            <v>0</v>
          </cell>
          <cell r="DN217">
            <v>0</v>
          </cell>
        </row>
        <row r="218">
          <cell r="A218">
            <v>2013</v>
          </cell>
          <cell r="B218" t="str">
            <v>Q1</v>
          </cell>
          <cell r="G218" t="str">
            <v>UEDCL</v>
          </cell>
          <cell r="H218" t="str">
            <v>UEDCL</v>
          </cell>
          <cell r="P218">
            <v>0</v>
          </cell>
          <cell r="AB218">
            <v>0</v>
          </cell>
          <cell r="BE218">
            <v>0</v>
          </cell>
          <cell r="BL218">
            <v>0</v>
          </cell>
          <cell r="BM218">
            <v>0</v>
          </cell>
          <cell r="BN218">
            <v>0</v>
          </cell>
          <cell r="BO218">
            <v>0</v>
          </cell>
          <cell r="BP218">
            <v>0</v>
          </cell>
          <cell r="BQ218">
            <v>0</v>
          </cell>
          <cell r="BS218">
            <v>0</v>
          </cell>
          <cell r="DN218">
            <v>0</v>
          </cell>
        </row>
        <row r="219">
          <cell r="A219">
            <v>2013</v>
          </cell>
          <cell r="B219" t="str">
            <v>Q1</v>
          </cell>
          <cell r="G219" t="str">
            <v>SWST</v>
          </cell>
          <cell r="H219" t="str">
            <v>UEDCL</v>
          </cell>
          <cell r="P219">
            <v>928247.29</v>
          </cell>
          <cell r="AB219">
            <v>1854370</v>
          </cell>
          <cell r="BE219">
            <v>8105</v>
          </cell>
          <cell r="BL219">
            <v>1677</v>
          </cell>
          <cell r="BM219">
            <v>59</v>
          </cell>
          <cell r="BN219">
            <v>0</v>
          </cell>
          <cell r="BO219">
            <v>0</v>
          </cell>
          <cell r="BP219">
            <v>0</v>
          </cell>
          <cell r="BQ219">
            <v>0</v>
          </cell>
          <cell r="BS219">
            <v>1736</v>
          </cell>
          <cell r="DN219">
            <v>0</v>
          </cell>
        </row>
        <row r="220">
          <cell r="A220">
            <v>2013</v>
          </cell>
          <cell r="B220" t="str">
            <v>Q1</v>
          </cell>
          <cell r="G220" t="str">
            <v>SST</v>
          </cell>
          <cell r="H220" t="str">
            <v>UEDCL</v>
          </cell>
          <cell r="P220">
            <v>1109789.6200000001</v>
          </cell>
          <cell r="AB220">
            <v>1408313</v>
          </cell>
          <cell r="BE220">
            <v>0</v>
          </cell>
          <cell r="BL220">
            <v>2782</v>
          </cell>
          <cell r="BM220">
            <v>82</v>
          </cell>
          <cell r="BN220">
            <v>0</v>
          </cell>
          <cell r="BO220">
            <v>0</v>
          </cell>
          <cell r="BP220">
            <v>0</v>
          </cell>
          <cell r="BQ220">
            <v>0</v>
          </cell>
          <cell r="BS220">
            <v>2864</v>
          </cell>
          <cell r="DN220">
            <v>0</v>
          </cell>
        </row>
        <row r="221">
          <cell r="A221">
            <v>2013</v>
          </cell>
          <cell r="B221" t="str">
            <v>Q1</v>
          </cell>
          <cell r="G221" t="str">
            <v>PACMECS</v>
          </cell>
          <cell r="H221" t="str">
            <v>PACMECS</v>
          </cell>
          <cell r="P221">
            <v>282415.87099999998</v>
          </cell>
          <cell r="AB221">
            <v>385288</v>
          </cell>
          <cell r="BE221">
            <v>0</v>
          </cell>
          <cell r="BL221">
            <v>1145</v>
          </cell>
          <cell r="BM221">
            <v>36</v>
          </cell>
          <cell r="BN221">
            <v>0</v>
          </cell>
          <cell r="BO221">
            <v>0</v>
          </cell>
          <cell r="BP221">
            <v>0</v>
          </cell>
          <cell r="BQ221">
            <v>0</v>
          </cell>
          <cell r="BS221">
            <v>1181</v>
          </cell>
          <cell r="DN221">
            <v>0</v>
          </cell>
        </row>
        <row r="222">
          <cell r="A222">
            <v>2013</v>
          </cell>
          <cell r="B222" t="str">
            <v>Q1</v>
          </cell>
          <cell r="G222" t="str">
            <v>NWST</v>
          </cell>
          <cell r="H222" t="str">
            <v>UEDCL</v>
          </cell>
          <cell r="P222">
            <v>1326605.74</v>
          </cell>
          <cell r="AB222">
            <v>1661203</v>
          </cell>
          <cell r="BE222">
            <v>0</v>
          </cell>
          <cell r="BL222">
            <v>3294</v>
          </cell>
          <cell r="BM222">
            <v>132</v>
          </cell>
          <cell r="BN222">
            <v>0</v>
          </cell>
          <cell r="BO222">
            <v>0</v>
          </cell>
          <cell r="BP222">
            <v>0</v>
          </cell>
          <cell r="BQ222">
            <v>0</v>
          </cell>
          <cell r="BS222">
            <v>3426</v>
          </cell>
          <cell r="DN222">
            <v>0</v>
          </cell>
        </row>
        <row r="223">
          <cell r="A223">
            <v>2013</v>
          </cell>
          <cell r="B223" t="str">
            <v>Q1</v>
          </cell>
          <cell r="G223" t="str">
            <v>KIL</v>
          </cell>
          <cell r="H223" t="str">
            <v>KIL</v>
          </cell>
          <cell r="P223">
            <v>613576.87835877994</v>
          </cell>
          <cell r="AB223">
            <v>642873</v>
          </cell>
          <cell r="BE223">
            <v>0</v>
          </cell>
          <cell r="BL223">
            <v>1894</v>
          </cell>
          <cell r="BM223">
            <v>90</v>
          </cell>
          <cell r="BN223">
            <v>0</v>
          </cell>
          <cell r="BO223">
            <v>0</v>
          </cell>
          <cell r="BP223">
            <v>0</v>
          </cell>
          <cell r="BQ223">
            <v>0</v>
          </cell>
          <cell r="BS223">
            <v>1984</v>
          </cell>
          <cell r="DN223">
            <v>0</v>
          </cell>
        </row>
        <row r="224">
          <cell r="A224">
            <v>2013</v>
          </cell>
          <cell r="B224" t="str">
            <v>Q1</v>
          </cell>
          <cell r="G224" t="str">
            <v>BECS</v>
          </cell>
          <cell r="H224" t="str">
            <v>BECS</v>
          </cell>
          <cell r="P224">
            <v>325847</v>
          </cell>
          <cell r="AB224">
            <v>421026</v>
          </cell>
          <cell r="BE224">
            <v>0</v>
          </cell>
          <cell r="BL224">
            <v>1583</v>
          </cell>
          <cell r="BM224">
            <v>39</v>
          </cell>
          <cell r="BN224">
            <v>0</v>
          </cell>
          <cell r="BO224">
            <v>0</v>
          </cell>
          <cell r="BP224">
            <v>0</v>
          </cell>
          <cell r="BQ224">
            <v>0</v>
          </cell>
          <cell r="BS224">
            <v>1622</v>
          </cell>
          <cell r="DN224">
            <v>0</v>
          </cell>
        </row>
        <row r="225">
          <cell r="A225">
            <v>2013</v>
          </cell>
          <cell r="B225" t="str">
            <v>Q1</v>
          </cell>
          <cell r="G225" t="str">
            <v>KRECS</v>
          </cell>
          <cell r="H225" t="str">
            <v>KRECS</v>
          </cell>
          <cell r="P225">
            <v>0</v>
          </cell>
          <cell r="AB225">
            <v>0</v>
          </cell>
          <cell r="BE225">
            <v>0</v>
          </cell>
          <cell r="BL225">
            <v>0</v>
          </cell>
          <cell r="BM225">
            <v>0</v>
          </cell>
          <cell r="BN225">
            <v>0</v>
          </cell>
          <cell r="BO225">
            <v>0</v>
          </cell>
          <cell r="BP225">
            <v>0</v>
          </cell>
          <cell r="BQ225">
            <v>0</v>
          </cell>
          <cell r="BS225">
            <v>0</v>
          </cell>
          <cell r="DN225">
            <v>0</v>
          </cell>
        </row>
        <row r="226">
          <cell r="A226">
            <v>2012</v>
          </cell>
          <cell r="B226" t="str">
            <v>Q4</v>
          </cell>
          <cell r="G226" t="str">
            <v>KRECS</v>
          </cell>
          <cell r="H226" t="str">
            <v>KRECS</v>
          </cell>
          <cell r="P226">
            <v>0</v>
          </cell>
          <cell r="AB226">
            <v>0</v>
          </cell>
          <cell r="BE226">
            <v>0</v>
          </cell>
          <cell r="BL226">
            <v>0</v>
          </cell>
          <cell r="BM226">
            <v>0</v>
          </cell>
          <cell r="BN226">
            <v>0</v>
          </cell>
          <cell r="BO226">
            <v>0</v>
          </cell>
          <cell r="BP226">
            <v>0</v>
          </cell>
          <cell r="BQ226">
            <v>0</v>
          </cell>
          <cell r="BS226">
            <v>0</v>
          </cell>
          <cell r="DN226">
            <v>0</v>
          </cell>
        </row>
        <row r="227">
          <cell r="A227">
            <v>2012</v>
          </cell>
          <cell r="B227" t="str">
            <v>Q4</v>
          </cell>
          <cell r="G227" t="str">
            <v>UEDCL</v>
          </cell>
          <cell r="H227" t="str">
            <v>UEDCL</v>
          </cell>
          <cell r="P227">
            <v>0</v>
          </cell>
          <cell r="AB227">
            <v>0</v>
          </cell>
          <cell r="BE227">
            <v>0</v>
          </cell>
          <cell r="BL227">
            <v>0</v>
          </cell>
          <cell r="BM227">
            <v>0</v>
          </cell>
          <cell r="BN227">
            <v>0</v>
          </cell>
          <cell r="BO227">
            <v>0</v>
          </cell>
          <cell r="BP227">
            <v>0</v>
          </cell>
          <cell r="BQ227">
            <v>0</v>
          </cell>
          <cell r="BS227">
            <v>0</v>
          </cell>
          <cell r="DN227">
            <v>0</v>
          </cell>
        </row>
        <row r="228">
          <cell r="A228">
            <v>2012</v>
          </cell>
          <cell r="B228" t="str">
            <v>Q4</v>
          </cell>
          <cell r="G228" t="str">
            <v>SWST</v>
          </cell>
          <cell r="H228" t="str">
            <v>UEDCL</v>
          </cell>
          <cell r="P228">
            <v>826851.95</v>
          </cell>
          <cell r="AB228">
            <v>1544419</v>
          </cell>
          <cell r="BE228">
            <v>0</v>
          </cell>
          <cell r="BL228">
            <v>1552</v>
          </cell>
          <cell r="BM228">
            <v>58</v>
          </cell>
          <cell r="BN228">
            <v>0</v>
          </cell>
          <cell r="BO228">
            <v>0</v>
          </cell>
          <cell r="BP228">
            <v>0</v>
          </cell>
          <cell r="BQ228">
            <v>0</v>
          </cell>
          <cell r="BS228">
            <v>1610</v>
          </cell>
          <cell r="DN228">
            <v>0</v>
          </cell>
        </row>
        <row r="229">
          <cell r="A229">
            <v>2012</v>
          </cell>
          <cell r="B229" t="str">
            <v>Q4</v>
          </cell>
          <cell r="G229" t="str">
            <v>SST</v>
          </cell>
          <cell r="H229" t="str">
            <v>UEDCL</v>
          </cell>
          <cell r="P229">
            <v>974503.36</v>
          </cell>
          <cell r="AB229">
            <v>1317968</v>
          </cell>
          <cell r="BE229">
            <v>0</v>
          </cell>
          <cell r="BL229">
            <v>2643</v>
          </cell>
          <cell r="BM229">
            <v>77</v>
          </cell>
          <cell r="BN229">
            <v>0</v>
          </cell>
          <cell r="BO229">
            <v>0</v>
          </cell>
          <cell r="BP229">
            <v>0</v>
          </cell>
          <cell r="BQ229">
            <v>0</v>
          </cell>
          <cell r="BS229">
            <v>2720</v>
          </cell>
          <cell r="DN229">
            <v>0</v>
          </cell>
        </row>
        <row r="230">
          <cell r="A230">
            <v>2012</v>
          </cell>
          <cell r="B230" t="str">
            <v>Q4</v>
          </cell>
          <cell r="G230" t="str">
            <v>PACMECS</v>
          </cell>
          <cell r="H230" t="str">
            <v>PACMECS</v>
          </cell>
          <cell r="P230">
            <v>257832.91899999999</v>
          </cell>
          <cell r="AB230">
            <v>289212</v>
          </cell>
          <cell r="BE230">
            <v>0</v>
          </cell>
          <cell r="BL230">
            <v>1143</v>
          </cell>
          <cell r="BM230">
            <v>0</v>
          </cell>
          <cell r="BN230">
            <v>0</v>
          </cell>
          <cell r="BO230">
            <v>0</v>
          </cell>
          <cell r="BP230">
            <v>0</v>
          </cell>
          <cell r="BQ230">
            <v>0</v>
          </cell>
          <cell r="BS230">
            <v>1143</v>
          </cell>
          <cell r="DN230">
            <v>0</v>
          </cell>
        </row>
        <row r="231">
          <cell r="A231">
            <v>2012</v>
          </cell>
          <cell r="B231" t="str">
            <v>Q4</v>
          </cell>
          <cell r="G231" t="str">
            <v>NWST</v>
          </cell>
          <cell r="H231" t="str">
            <v>UEDCL</v>
          </cell>
          <cell r="P231">
            <v>1488425.4</v>
          </cell>
          <cell r="AB231">
            <v>2044016</v>
          </cell>
          <cell r="BE231">
            <v>0</v>
          </cell>
          <cell r="BL231">
            <v>3040</v>
          </cell>
          <cell r="BM231">
            <v>130</v>
          </cell>
          <cell r="BN231">
            <v>0</v>
          </cell>
          <cell r="BO231">
            <v>0</v>
          </cell>
          <cell r="BP231">
            <v>0</v>
          </cell>
          <cell r="BQ231">
            <v>0</v>
          </cell>
          <cell r="BS231">
            <v>3170</v>
          </cell>
          <cell r="DN231">
            <v>0</v>
          </cell>
        </row>
        <row r="232">
          <cell r="A232">
            <v>2012</v>
          </cell>
          <cell r="B232" t="str">
            <v>Q4</v>
          </cell>
          <cell r="G232" t="str">
            <v>KIL</v>
          </cell>
          <cell r="H232" t="str">
            <v>KIL</v>
          </cell>
          <cell r="P232">
            <v>735974.71821236797</v>
          </cell>
          <cell r="AB232">
            <v>1884619</v>
          </cell>
          <cell r="BE232">
            <v>0</v>
          </cell>
          <cell r="BL232">
            <v>1894</v>
          </cell>
          <cell r="BM232">
            <v>87</v>
          </cell>
          <cell r="BN232">
            <v>0</v>
          </cell>
          <cell r="BO232">
            <v>0</v>
          </cell>
          <cell r="BP232">
            <v>0</v>
          </cell>
          <cell r="BQ232">
            <v>0</v>
          </cell>
          <cell r="BS232">
            <v>1981</v>
          </cell>
          <cell r="DN232">
            <v>0</v>
          </cell>
        </row>
        <row r="233">
          <cell r="A233">
            <v>2012</v>
          </cell>
          <cell r="B233" t="str">
            <v>Q4</v>
          </cell>
          <cell r="G233" t="str">
            <v>BECS</v>
          </cell>
          <cell r="H233" t="str">
            <v>BECS</v>
          </cell>
          <cell r="P233">
            <v>324380</v>
          </cell>
          <cell r="AB233">
            <v>403060</v>
          </cell>
          <cell r="BE233">
            <v>0</v>
          </cell>
          <cell r="BL233">
            <v>1559</v>
          </cell>
          <cell r="BM233">
            <v>37</v>
          </cell>
          <cell r="BN233">
            <v>0</v>
          </cell>
          <cell r="BO233">
            <v>0</v>
          </cell>
          <cell r="BP233">
            <v>0</v>
          </cell>
          <cell r="BQ233">
            <v>0</v>
          </cell>
          <cell r="BS233">
            <v>1596</v>
          </cell>
          <cell r="DN233">
            <v>0</v>
          </cell>
        </row>
        <row r="234">
          <cell r="A234">
            <v>2012</v>
          </cell>
          <cell r="B234" t="str">
            <v>Q3</v>
          </cell>
          <cell r="G234" t="str">
            <v>UEDCL</v>
          </cell>
          <cell r="H234" t="str">
            <v>UEDCL</v>
          </cell>
          <cell r="P234">
            <v>0</v>
          </cell>
          <cell r="AB234">
            <v>0</v>
          </cell>
          <cell r="BE234">
            <v>0</v>
          </cell>
          <cell r="BL234">
            <v>0</v>
          </cell>
          <cell r="BM234">
            <v>0</v>
          </cell>
          <cell r="BN234">
            <v>0</v>
          </cell>
          <cell r="BO234">
            <v>0</v>
          </cell>
          <cell r="BP234">
            <v>0</v>
          </cell>
          <cell r="BQ234">
            <v>0</v>
          </cell>
          <cell r="BS234">
            <v>0</v>
          </cell>
          <cell r="DN234">
            <v>0</v>
          </cell>
        </row>
        <row r="235">
          <cell r="A235">
            <v>2012</v>
          </cell>
          <cell r="B235" t="str">
            <v>Q3</v>
          </cell>
          <cell r="G235" t="str">
            <v>SWST</v>
          </cell>
          <cell r="H235" t="str">
            <v>UEDCL</v>
          </cell>
          <cell r="P235">
            <v>772463.93</v>
          </cell>
          <cell r="AB235">
            <v>1221757</v>
          </cell>
          <cell r="BE235">
            <v>0</v>
          </cell>
          <cell r="BL235">
            <v>1547</v>
          </cell>
          <cell r="BM235">
            <v>56</v>
          </cell>
          <cell r="BN235">
            <v>0</v>
          </cell>
          <cell r="BO235">
            <v>0</v>
          </cell>
          <cell r="BP235">
            <v>0</v>
          </cell>
          <cell r="BQ235">
            <v>0</v>
          </cell>
          <cell r="BS235">
            <v>1603</v>
          </cell>
          <cell r="DN235">
            <v>0</v>
          </cell>
        </row>
        <row r="236">
          <cell r="A236">
            <v>2012</v>
          </cell>
          <cell r="B236" t="str">
            <v>Q3</v>
          </cell>
          <cell r="G236" t="str">
            <v>SST</v>
          </cell>
          <cell r="H236" t="str">
            <v>UEDCL</v>
          </cell>
          <cell r="P236">
            <v>1125750.6000000001</v>
          </cell>
          <cell r="AB236">
            <v>1479222</v>
          </cell>
          <cell r="BE236">
            <v>0</v>
          </cell>
          <cell r="BL236">
            <v>2491</v>
          </cell>
          <cell r="BM236">
            <v>76</v>
          </cell>
          <cell r="BN236">
            <v>0</v>
          </cell>
          <cell r="BO236">
            <v>0</v>
          </cell>
          <cell r="BP236">
            <v>0</v>
          </cell>
          <cell r="BQ236">
            <v>0</v>
          </cell>
          <cell r="BS236">
            <v>2567</v>
          </cell>
          <cell r="DN236">
            <v>0</v>
          </cell>
        </row>
        <row r="237">
          <cell r="A237">
            <v>2012</v>
          </cell>
          <cell r="B237" t="str">
            <v>Q3</v>
          </cell>
          <cell r="G237" t="str">
            <v>PACMECS</v>
          </cell>
          <cell r="H237" t="str">
            <v>PACMECS</v>
          </cell>
          <cell r="P237">
            <v>318101.783</v>
          </cell>
          <cell r="AB237">
            <v>355862</v>
          </cell>
          <cell r="BE237">
            <v>0</v>
          </cell>
          <cell r="BL237">
            <v>0</v>
          </cell>
          <cell r="BM237">
            <v>0</v>
          </cell>
          <cell r="BN237">
            <v>0</v>
          </cell>
          <cell r="BO237">
            <v>0</v>
          </cell>
          <cell r="BP237">
            <v>0</v>
          </cell>
          <cell r="BQ237">
            <v>0</v>
          </cell>
          <cell r="BS237">
            <v>0</v>
          </cell>
          <cell r="DN237">
            <v>0</v>
          </cell>
        </row>
        <row r="238">
          <cell r="A238">
            <v>2012</v>
          </cell>
          <cell r="B238" t="str">
            <v>Q3</v>
          </cell>
          <cell r="G238" t="str">
            <v>NWST</v>
          </cell>
          <cell r="H238" t="str">
            <v>UEDCL</v>
          </cell>
          <cell r="P238">
            <v>1288436.02</v>
          </cell>
          <cell r="AB238">
            <v>1697405</v>
          </cell>
          <cell r="BE238">
            <v>0</v>
          </cell>
          <cell r="BL238">
            <v>2851</v>
          </cell>
          <cell r="BM238">
            <v>102</v>
          </cell>
          <cell r="BN238">
            <v>0</v>
          </cell>
          <cell r="BO238">
            <v>0</v>
          </cell>
          <cell r="BP238">
            <v>0</v>
          </cell>
          <cell r="BQ238">
            <v>0</v>
          </cell>
          <cell r="BS238">
            <v>2953</v>
          </cell>
          <cell r="DN238">
            <v>0</v>
          </cell>
        </row>
        <row r="239">
          <cell r="A239">
            <v>2012</v>
          </cell>
          <cell r="B239" t="str">
            <v>Q3</v>
          </cell>
          <cell r="G239" t="str">
            <v>KRECS</v>
          </cell>
          <cell r="H239" t="str">
            <v>KRECS</v>
          </cell>
          <cell r="P239">
            <v>0</v>
          </cell>
          <cell r="AB239">
            <v>0</v>
          </cell>
          <cell r="BE239">
            <v>0</v>
          </cell>
          <cell r="BL239">
            <v>0</v>
          </cell>
          <cell r="BM239">
            <v>0</v>
          </cell>
          <cell r="BN239">
            <v>0</v>
          </cell>
          <cell r="BO239">
            <v>0</v>
          </cell>
          <cell r="BP239">
            <v>0</v>
          </cell>
          <cell r="BQ239">
            <v>0</v>
          </cell>
          <cell r="BS239">
            <v>0</v>
          </cell>
          <cell r="DN239">
            <v>0</v>
          </cell>
        </row>
        <row r="240">
          <cell r="A240">
            <v>2012</v>
          </cell>
          <cell r="B240" t="str">
            <v>Q3</v>
          </cell>
          <cell r="G240" t="str">
            <v>KIL</v>
          </cell>
          <cell r="H240" t="str">
            <v>KIL</v>
          </cell>
          <cell r="P240">
            <v>569075</v>
          </cell>
          <cell r="AB240">
            <v>1553334</v>
          </cell>
          <cell r="BE240">
            <v>0</v>
          </cell>
          <cell r="BL240">
            <v>1894</v>
          </cell>
          <cell r="BM240">
            <v>83</v>
          </cell>
          <cell r="BN240">
            <v>0</v>
          </cell>
          <cell r="BO240">
            <v>0</v>
          </cell>
          <cell r="BP240">
            <v>0</v>
          </cell>
          <cell r="BQ240">
            <v>0</v>
          </cell>
          <cell r="BS240">
            <v>1977</v>
          </cell>
          <cell r="DN240">
            <v>0</v>
          </cell>
        </row>
        <row r="241">
          <cell r="A241">
            <v>2012</v>
          </cell>
          <cell r="B241" t="str">
            <v>Q3</v>
          </cell>
          <cell r="G241" t="str">
            <v>BECS</v>
          </cell>
          <cell r="H241" t="str">
            <v>BECS</v>
          </cell>
          <cell r="P241">
            <v>295623</v>
          </cell>
          <cell r="AB241">
            <v>332773</v>
          </cell>
          <cell r="BE241">
            <v>0</v>
          </cell>
          <cell r="BL241">
            <v>0</v>
          </cell>
          <cell r="BM241">
            <v>0</v>
          </cell>
          <cell r="BN241">
            <v>0</v>
          </cell>
          <cell r="BO241">
            <v>0</v>
          </cell>
          <cell r="BP241">
            <v>0</v>
          </cell>
          <cell r="BQ241">
            <v>0</v>
          </cell>
          <cell r="BS241">
            <v>0</v>
          </cell>
          <cell r="DN241">
            <v>0</v>
          </cell>
        </row>
        <row r="242">
          <cell r="A242">
            <v>2012</v>
          </cell>
          <cell r="B242" t="str">
            <v>Q2</v>
          </cell>
          <cell r="G242" t="str">
            <v>UEDCL</v>
          </cell>
          <cell r="H242" t="str">
            <v>UEDCL</v>
          </cell>
          <cell r="P242">
            <v>0</v>
          </cell>
          <cell r="AB242">
            <v>0</v>
          </cell>
          <cell r="BE242">
            <v>0</v>
          </cell>
          <cell r="BL242">
            <v>0</v>
          </cell>
          <cell r="BM242">
            <v>0</v>
          </cell>
          <cell r="BN242">
            <v>0</v>
          </cell>
          <cell r="BO242">
            <v>0</v>
          </cell>
          <cell r="BP242">
            <v>0</v>
          </cell>
          <cell r="BQ242">
            <v>0</v>
          </cell>
          <cell r="BS242">
            <v>0</v>
          </cell>
          <cell r="DN242">
            <v>0</v>
          </cell>
        </row>
        <row r="243">
          <cell r="A243">
            <v>2012</v>
          </cell>
          <cell r="B243" t="str">
            <v>Q2</v>
          </cell>
          <cell r="G243" t="str">
            <v>SWST</v>
          </cell>
          <cell r="H243" t="str">
            <v>UEDCL</v>
          </cell>
          <cell r="P243">
            <v>866132.57</v>
          </cell>
          <cell r="AB243">
            <v>1497397</v>
          </cell>
          <cell r="BE243">
            <v>1850</v>
          </cell>
          <cell r="BL243">
            <v>1420</v>
          </cell>
          <cell r="BM243">
            <v>52</v>
          </cell>
          <cell r="BN243">
            <v>0</v>
          </cell>
          <cell r="BO243">
            <v>0</v>
          </cell>
          <cell r="BP243">
            <v>0</v>
          </cell>
          <cell r="BQ243">
            <v>0</v>
          </cell>
          <cell r="BS243">
            <v>1472</v>
          </cell>
          <cell r="DN243">
            <v>0</v>
          </cell>
        </row>
        <row r="244">
          <cell r="A244">
            <v>2012</v>
          </cell>
          <cell r="B244" t="str">
            <v>Q2</v>
          </cell>
          <cell r="G244" t="str">
            <v>SST</v>
          </cell>
          <cell r="H244" t="str">
            <v>UEDCL</v>
          </cell>
          <cell r="P244">
            <v>848519.94</v>
          </cell>
          <cell r="AB244">
            <v>1214317</v>
          </cell>
          <cell r="BE244">
            <v>0</v>
          </cell>
          <cell r="BL244">
            <v>2374</v>
          </cell>
          <cell r="BM244">
            <v>72</v>
          </cell>
          <cell r="BN244">
            <v>0</v>
          </cell>
          <cell r="BO244">
            <v>0</v>
          </cell>
          <cell r="BP244">
            <v>0</v>
          </cell>
          <cell r="BQ244">
            <v>0</v>
          </cell>
          <cell r="BS244">
            <v>2446</v>
          </cell>
          <cell r="DN244">
            <v>0</v>
          </cell>
        </row>
        <row r="245">
          <cell r="A245">
            <v>2012</v>
          </cell>
          <cell r="B245" t="str">
            <v>Q2</v>
          </cell>
          <cell r="G245" t="str">
            <v>PACMECS</v>
          </cell>
          <cell r="H245" t="str">
            <v>PACMECS</v>
          </cell>
          <cell r="P245">
            <v>334177</v>
          </cell>
          <cell r="AB245">
            <v>334176</v>
          </cell>
          <cell r="BE245">
            <v>0</v>
          </cell>
          <cell r="BL245">
            <v>0</v>
          </cell>
          <cell r="BM245">
            <v>0</v>
          </cell>
          <cell r="BN245">
            <v>0</v>
          </cell>
          <cell r="BO245">
            <v>0</v>
          </cell>
          <cell r="BP245">
            <v>0</v>
          </cell>
          <cell r="BQ245">
            <v>0</v>
          </cell>
          <cell r="BS245">
            <v>0</v>
          </cell>
          <cell r="DN245">
            <v>0</v>
          </cell>
        </row>
        <row r="246">
          <cell r="A246">
            <v>2012</v>
          </cell>
          <cell r="B246" t="str">
            <v>Q2</v>
          </cell>
          <cell r="G246" t="str">
            <v>NWST</v>
          </cell>
          <cell r="H246" t="str">
            <v>UEDCL</v>
          </cell>
          <cell r="P246">
            <v>1314902.49</v>
          </cell>
          <cell r="AB246">
            <v>1756724</v>
          </cell>
          <cell r="BE246">
            <v>0</v>
          </cell>
          <cell r="BL246">
            <v>2585</v>
          </cell>
          <cell r="BM246">
            <v>86</v>
          </cell>
          <cell r="BN246">
            <v>0</v>
          </cell>
          <cell r="BO246">
            <v>0</v>
          </cell>
          <cell r="BP246">
            <v>0</v>
          </cell>
          <cell r="BQ246">
            <v>0</v>
          </cell>
          <cell r="BS246">
            <v>2671</v>
          </cell>
          <cell r="DN246">
            <v>0</v>
          </cell>
        </row>
        <row r="247">
          <cell r="A247">
            <v>2012</v>
          </cell>
          <cell r="B247" t="str">
            <v>Q2</v>
          </cell>
          <cell r="G247" t="str">
            <v>KIL</v>
          </cell>
          <cell r="H247" t="str">
            <v>KIL</v>
          </cell>
          <cell r="P247">
            <v>606590</v>
          </cell>
          <cell r="AB247">
            <v>1242551</v>
          </cell>
          <cell r="BE247">
            <v>1850</v>
          </cell>
          <cell r="BL247">
            <v>1894</v>
          </cell>
          <cell r="BM247">
            <v>79</v>
          </cell>
          <cell r="BN247">
            <v>0</v>
          </cell>
          <cell r="BO247">
            <v>0</v>
          </cell>
          <cell r="BP247">
            <v>0</v>
          </cell>
          <cell r="BQ247">
            <v>0</v>
          </cell>
          <cell r="BS247">
            <v>1973</v>
          </cell>
          <cell r="DN247">
            <v>0</v>
          </cell>
        </row>
        <row r="248">
          <cell r="A248">
            <v>2012</v>
          </cell>
          <cell r="B248" t="str">
            <v>Q2</v>
          </cell>
          <cell r="G248" t="str">
            <v>BECS</v>
          </cell>
          <cell r="H248" t="str">
            <v>BECS</v>
          </cell>
          <cell r="P248">
            <v>270117</v>
          </cell>
          <cell r="AB248">
            <v>330704</v>
          </cell>
          <cell r="BE248">
            <v>2655</v>
          </cell>
          <cell r="BL248">
            <v>0</v>
          </cell>
          <cell r="BM248">
            <v>0</v>
          </cell>
          <cell r="BN248">
            <v>0</v>
          </cell>
          <cell r="BO248">
            <v>0</v>
          </cell>
          <cell r="BP248">
            <v>0</v>
          </cell>
          <cell r="BQ248">
            <v>0</v>
          </cell>
          <cell r="BS248">
            <v>0</v>
          </cell>
          <cell r="DN248">
            <v>0</v>
          </cell>
        </row>
        <row r="249">
          <cell r="A249">
            <v>2012</v>
          </cell>
          <cell r="B249" t="str">
            <v>Q2</v>
          </cell>
          <cell r="G249" t="str">
            <v>KRECS</v>
          </cell>
          <cell r="H249" t="str">
            <v>KRECS</v>
          </cell>
          <cell r="P249">
            <v>0</v>
          </cell>
          <cell r="AB249">
            <v>0</v>
          </cell>
          <cell r="BE249">
            <v>0</v>
          </cell>
          <cell r="BL249">
            <v>0</v>
          </cell>
          <cell r="BM249">
            <v>0</v>
          </cell>
          <cell r="BN249">
            <v>0</v>
          </cell>
          <cell r="BO249">
            <v>0</v>
          </cell>
          <cell r="BP249">
            <v>0</v>
          </cell>
          <cell r="BQ249">
            <v>0</v>
          </cell>
          <cell r="BS249">
            <v>0</v>
          </cell>
          <cell r="DN249">
            <v>0</v>
          </cell>
        </row>
        <row r="250">
          <cell r="A250">
            <v>2012</v>
          </cell>
          <cell r="B250" t="str">
            <v>Q1</v>
          </cell>
          <cell r="G250" t="str">
            <v>UEDCL</v>
          </cell>
          <cell r="H250" t="str">
            <v>UEDCL</v>
          </cell>
          <cell r="P250">
            <v>0</v>
          </cell>
          <cell r="AB250">
            <v>0</v>
          </cell>
          <cell r="BE250">
            <v>0</v>
          </cell>
          <cell r="BL250">
            <v>0</v>
          </cell>
          <cell r="BM250">
            <v>0</v>
          </cell>
          <cell r="BN250">
            <v>0</v>
          </cell>
          <cell r="BO250">
            <v>0</v>
          </cell>
          <cell r="BP250">
            <v>0</v>
          </cell>
          <cell r="BQ250">
            <v>0</v>
          </cell>
          <cell r="BS250">
            <v>0</v>
          </cell>
          <cell r="DN250">
            <v>0</v>
          </cell>
        </row>
        <row r="251">
          <cell r="A251">
            <v>2012</v>
          </cell>
          <cell r="B251" t="str">
            <v>Q1</v>
          </cell>
          <cell r="G251" t="str">
            <v>SWST</v>
          </cell>
          <cell r="H251" t="str">
            <v>UEDCL</v>
          </cell>
          <cell r="P251">
            <v>701551.97</v>
          </cell>
          <cell r="AB251">
            <v>1079202</v>
          </cell>
          <cell r="BE251">
            <v>1850</v>
          </cell>
          <cell r="BL251">
            <v>1337</v>
          </cell>
          <cell r="BM251">
            <v>50</v>
          </cell>
          <cell r="BN251">
            <v>0</v>
          </cell>
          <cell r="BO251">
            <v>0</v>
          </cell>
          <cell r="BP251">
            <v>0</v>
          </cell>
          <cell r="BQ251">
            <v>0</v>
          </cell>
          <cell r="BS251">
            <v>1387</v>
          </cell>
          <cell r="DN251">
            <v>0</v>
          </cell>
        </row>
        <row r="252">
          <cell r="A252">
            <v>2012</v>
          </cell>
          <cell r="B252" t="str">
            <v>Q1</v>
          </cell>
          <cell r="G252" t="str">
            <v>SST</v>
          </cell>
          <cell r="H252" t="str">
            <v>UEDCL</v>
          </cell>
          <cell r="P252">
            <v>906976.33</v>
          </cell>
          <cell r="AB252">
            <v>1122925</v>
          </cell>
          <cell r="BE252">
            <v>0</v>
          </cell>
          <cell r="BL252">
            <v>2262</v>
          </cell>
          <cell r="BM252">
            <v>69</v>
          </cell>
          <cell r="BN252">
            <v>0</v>
          </cell>
          <cell r="BO252">
            <v>0</v>
          </cell>
          <cell r="BP252">
            <v>0</v>
          </cell>
          <cell r="BQ252">
            <v>0</v>
          </cell>
          <cell r="BS252">
            <v>2331</v>
          </cell>
          <cell r="DN252">
            <v>0</v>
          </cell>
        </row>
        <row r="253">
          <cell r="A253">
            <v>2012</v>
          </cell>
          <cell r="B253" t="str">
            <v>Q1</v>
          </cell>
          <cell r="G253" t="str">
            <v>PACMECS</v>
          </cell>
          <cell r="H253" t="str">
            <v>PACMECS</v>
          </cell>
          <cell r="P253">
            <v>191266</v>
          </cell>
          <cell r="AB253">
            <v>268711</v>
          </cell>
          <cell r="BE253">
            <v>1650</v>
          </cell>
          <cell r="BL253">
            <v>0</v>
          </cell>
          <cell r="BM253">
            <v>0</v>
          </cell>
          <cell r="BN253">
            <v>0</v>
          </cell>
          <cell r="BO253">
            <v>0</v>
          </cell>
          <cell r="BP253">
            <v>0</v>
          </cell>
          <cell r="BQ253">
            <v>0</v>
          </cell>
          <cell r="BS253">
            <v>0</v>
          </cell>
          <cell r="DN253">
            <v>0</v>
          </cell>
        </row>
        <row r="254">
          <cell r="A254">
            <v>2012</v>
          </cell>
          <cell r="B254" t="str">
            <v>Q1</v>
          </cell>
          <cell r="G254" t="str">
            <v>NWST</v>
          </cell>
          <cell r="H254" t="str">
            <v>UEDCL</v>
          </cell>
          <cell r="P254">
            <v>832359.69</v>
          </cell>
          <cell r="AB254">
            <v>1156150</v>
          </cell>
          <cell r="BE254">
            <v>0</v>
          </cell>
          <cell r="BL254">
            <v>2321</v>
          </cell>
          <cell r="BM254">
            <v>81</v>
          </cell>
          <cell r="BN254">
            <v>0</v>
          </cell>
          <cell r="BO254">
            <v>0</v>
          </cell>
          <cell r="BP254">
            <v>0</v>
          </cell>
          <cell r="BQ254">
            <v>0</v>
          </cell>
          <cell r="BS254">
            <v>2402</v>
          </cell>
          <cell r="DN254">
            <v>0</v>
          </cell>
        </row>
        <row r="255">
          <cell r="A255">
            <v>2012</v>
          </cell>
          <cell r="B255" t="str">
            <v>Q1</v>
          </cell>
          <cell r="G255" t="str">
            <v>KIL</v>
          </cell>
          <cell r="H255" t="str">
            <v>KIL</v>
          </cell>
          <cell r="P255">
            <v>521185</v>
          </cell>
          <cell r="AB255">
            <v>1803579</v>
          </cell>
          <cell r="BE255">
            <v>1850</v>
          </cell>
          <cell r="BL255">
            <v>1894</v>
          </cell>
          <cell r="BM255">
            <v>77</v>
          </cell>
          <cell r="BN255">
            <v>0</v>
          </cell>
          <cell r="BO255">
            <v>0</v>
          </cell>
          <cell r="BP255">
            <v>0</v>
          </cell>
          <cell r="BQ255">
            <v>0</v>
          </cell>
          <cell r="BS255">
            <v>1971</v>
          </cell>
          <cell r="DN255">
            <v>0</v>
          </cell>
        </row>
        <row r="256">
          <cell r="A256">
            <v>2012</v>
          </cell>
          <cell r="B256" t="str">
            <v>Q1</v>
          </cell>
          <cell r="G256" t="str">
            <v>BECS</v>
          </cell>
          <cell r="H256" t="str">
            <v>BECS</v>
          </cell>
          <cell r="P256">
            <v>269939</v>
          </cell>
          <cell r="AB256">
            <v>319923</v>
          </cell>
          <cell r="BE256">
            <v>2305</v>
          </cell>
          <cell r="BL256">
            <v>0</v>
          </cell>
          <cell r="BM256">
            <v>0</v>
          </cell>
          <cell r="BN256">
            <v>0</v>
          </cell>
          <cell r="BO256">
            <v>0</v>
          </cell>
          <cell r="BP256">
            <v>0</v>
          </cell>
          <cell r="BQ256">
            <v>0</v>
          </cell>
          <cell r="BS256">
            <v>0</v>
          </cell>
          <cell r="DN256">
            <v>0</v>
          </cell>
        </row>
        <row r="257">
          <cell r="A257">
            <v>2012</v>
          </cell>
          <cell r="B257" t="str">
            <v>Q1</v>
          </cell>
          <cell r="G257" t="str">
            <v>KRECS</v>
          </cell>
          <cell r="H257" t="str">
            <v>KRECS</v>
          </cell>
          <cell r="P257">
            <v>0</v>
          </cell>
          <cell r="AB257">
            <v>0</v>
          </cell>
          <cell r="BE257">
            <v>0</v>
          </cell>
          <cell r="BL257">
            <v>0</v>
          </cell>
          <cell r="BM257">
            <v>0</v>
          </cell>
          <cell r="BN257">
            <v>0</v>
          </cell>
          <cell r="BO257">
            <v>0</v>
          </cell>
          <cell r="BP257">
            <v>0</v>
          </cell>
          <cell r="BQ257">
            <v>0</v>
          </cell>
          <cell r="BS257">
            <v>0</v>
          </cell>
          <cell r="DN257">
            <v>0</v>
          </cell>
        </row>
        <row r="258">
          <cell r="A258">
            <v>2011</v>
          </cell>
          <cell r="B258" t="str">
            <v>Q4</v>
          </cell>
          <cell r="G258" t="str">
            <v>KRECS</v>
          </cell>
          <cell r="H258" t="str">
            <v>KRECS</v>
          </cell>
          <cell r="P258">
            <v>0</v>
          </cell>
          <cell r="AB258">
            <v>0</v>
          </cell>
          <cell r="BE258">
            <v>0</v>
          </cell>
          <cell r="BL258">
            <v>0</v>
          </cell>
          <cell r="BM258">
            <v>0</v>
          </cell>
          <cell r="BN258">
            <v>0</v>
          </cell>
          <cell r="BO258">
            <v>0</v>
          </cell>
          <cell r="BP258">
            <v>0</v>
          </cell>
          <cell r="BQ258">
            <v>0</v>
          </cell>
          <cell r="BS258">
            <v>0</v>
          </cell>
          <cell r="DN258">
            <v>0</v>
          </cell>
        </row>
        <row r="259">
          <cell r="A259">
            <v>2011</v>
          </cell>
          <cell r="B259" t="str">
            <v>Q4</v>
          </cell>
          <cell r="G259" t="str">
            <v>UEDCL</v>
          </cell>
          <cell r="H259" t="str">
            <v>UEDCL</v>
          </cell>
          <cell r="P259">
            <v>0</v>
          </cell>
          <cell r="AB259">
            <v>0</v>
          </cell>
          <cell r="BE259">
            <v>0</v>
          </cell>
          <cell r="BL259">
            <v>0</v>
          </cell>
          <cell r="BM259">
            <v>0</v>
          </cell>
          <cell r="BN259">
            <v>0</v>
          </cell>
          <cell r="BO259">
            <v>0</v>
          </cell>
          <cell r="BP259">
            <v>0</v>
          </cell>
          <cell r="BQ259">
            <v>0</v>
          </cell>
          <cell r="BS259">
            <v>0</v>
          </cell>
          <cell r="DN259">
            <v>0</v>
          </cell>
        </row>
        <row r="260">
          <cell r="A260">
            <v>2011</v>
          </cell>
          <cell r="B260" t="str">
            <v>Q4</v>
          </cell>
          <cell r="G260" t="str">
            <v>SWST</v>
          </cell>
          <cell r="H260" t="str">
            <v>UEDCL</v>
          </cell>
          <cell r="P260">
            <v>875286.82</v>
          </cell>
          <cell r="AB260">
            <v>1063297</v>
          </cell>
          <cell r="BE260">
            <v>0</v>
          </cell>
          <cell r="BL260">
            <v>1278</v>
          </cell>
          <cell r="BM260">
            <v>50</v>
          </cell>
          <cell r="BN260">
            <v>0</v>
          </cell>
          <cell r="BO260">
            <v>0</v>
          </cell>
          <cell r="BP260">
            <v>0</v>
          </cell>
          <cell r="BQ260">
            <v>0</v>
          </cell>
          <cell r="BS260">
            <v>1328</v>
          </cell>
          <cell r="DN260">
            <v>0</v>
          </cell>
        </row>
        <row r="261">
          <cell r="A261">
            <v>2011</v>
          </cell>
          <cell r="B261" t="str">
            <v>Q4</v>
          </cell>
          <cell r="G261" t="str">
            <v>SST</v>
          </cell>
          <cell r="H261" t="str">
            <v>UEDCL</v>
          </cell>
          <cell r="P261">
            <v>742044.09</v>
          </cell>
          <cell r="AB261">
            <v>1013243</v>
          </cell>
          <cell r="BE261">
            <v>0</v>
          </cell>
          <cell r="BL261">
            <v>2176</v>
          </cell>
          <cell r="BM261">
            <v>144</v>
          </cell>
          <cell r="BN261">
            <v>0</v>
          </cell>
          <cell r="BO261">
            <v>0</v>
          </cell>
          <cell r="BP261">
            <v>0</v>
          </cell>
          <cell r="BQ261">
            <v>0</v>
          </cell>
          <cell r="BS261">
            <v>2320</v>
          </cell>
          <cell r="DN261">
            <v>0</v>
          </cell>
        </row>
        <row r="262">
          <cell r="A262">
            <v>2011</v>
          </cell>
          <cell r="B262" t="str">
            <v>Q4</v>
          </cell>
          <cell r="G262" t="str">
            <v>PACMECS</v>
          </cell>
          <cell r="H262" t="str">
            <v>PACMECS</v>
          </cell>
          <cell r="P262">
            <v>0</v>
          </cell>
          <cell r="AB262">
            <v>0</v>
          </cell>
          <cell r="BE262">
            <v>0</v>
          </cell>
          <cell r="BL262">
            <v>992</v>
          </cell>
          <cell r="BM262">
            <v>0</v>
          </cell>
          <cell r="BN262">
            <v>0</v>
          </cell>
          <cell r="BO262">
            <v>0</v>
          </cell>
          <cell r="BP262">
            <v>0</v>
          </cell>
          <cell r="BQ262">
            <v>0</v>
          </cell>
          <cell r="BS262">
            <v>992</v>
          </cell>
          <cell r="DN262">
            <v>0</v>
          </cell>
        </row>
        <row r="263">
          <cell r="A263">
            <v>2011</v>
          </cell>
          <cell r="B263" t="str">
            <v>Q4</v>
          </cell>
          <cell r="G263" t="str">
            <v>NWST</v>
          </cell>
          <cell r="H263" t="str">
            <v>UEDCL</v>
          </cell>
          <cell r="P263">
            <v>1213812.99</v>
          </cell>
          <cell r="AB263">
            <v>1646682</v>
          </cell>
          <cell r="BE263">
            <v>0</v>
          </cell>
          <cell r="BL263">
            <v>1999</v>
          </cell>
          <cell r="BM263">
            <v>76</v>
          </cell>
          <cell r="BN263">
            <v>0</v>
          </cell>
          <cell r="BO263">
            <v>0</v>
          </cell>
          <cell r="BP263">
            <v>0</v>
          </cell>
          <cell r="BQ263">
            <v>0</v>
          </cell>
          <cell r="BS263">
            <v>2075</v>
          </cell>
          <cell r="DN263">
            <v>0</v>
          </cell>
        </row>
        <row r="264">
          <cell r="A264">
            <v>2011</v>
          </cell>
          <cell r="B264" t="str">
            <v>Q4</v>
          </cell>
          <cell r="G264" t="str">
            <v>KIL</v>
          </cell>
          <cell r="H264" t="str">
            <v>KIL</v>
          </cell>
          <cell r="P264">
            <v>525112.5</v>
          </cell>
          <cell r="AB264">
            <v>1474897</v>
          </cell>
          <cell r="BE264">
            <v>0</v>
          </cell>
          <cell r="BL264">
            <v>1868</v>
          </cell>
          <cell r="BM264">
            <v>74</v>
          </cell>
          <cell r="BN264">
            <v>0</v>
          </cell>
          <cell r="BO264">
            <v>0</v>
          </cell>
          <cell r="BP264">
            <v>0</v>
          </cell>
          <cell r="BQ264">
            <v>0</v>
          </cell>
          <cell r="BS264">
            <v>1942</v>
          </cell>
          <cell r="DN264">
            <v>0</v>
          </cell>
        </row>
        <row r="265">
          <cell r="A265">
            <v>2011</v>
          </cell>
          <cell r="B265" t="str">
            <v>Q4</v>
          </cell>
          <cell r="G265" t="str">
            <v>BECS</v>
          </cell>
          <cell r="H265" t="str">
            <v>BECS</v>
          </cell>
          <cell r="P265">
            <v>273351</v>
          </cell>
          <cell r="AB265">
            <v>309189</v>
          </cell>
          <cell r="BE265">
            <v>2255</v>
          </cell>
          <cell r="BL265">
            <v>946</v>
          </cell>
          <cell r="BM265">
            <v>18</v>
          </cell>
          <cell r="BN265">
            <v>0</v>
          </cell>
          <cell r="BO265">
            <v>0</v>
          </cell>
          <cell r="BP265">
            <v>0</v>
          </cell>
          <cell r="BQ265">
            <v>0</v>
          </cell>
          <cell r="BS265">
            <v>964</v>
          </cell>
          <cell r="DN265">
            <v>0</v>
          </cell>
        </row>
        <row r="266">
          <cell r="A266">
            <v>2011</v>
          </cell>
          <cell r="B266" t="str">
            <v>Q3</v>
          </cell>
          <cell r="G266" t="str">
            <v>UEDCL</v>
          </cell>
          <cell r="H266" t="str">
            <v>UEDCL</v>
          </cell>
          <cell r="P266">
            <v>0</v>
          </cell>
          <cell r="AB266">
            <v>0</v>
          </cell>
          <cell r="BE266">
            <v>0</v>
          </cell>
          <cell r="BL266">
            <v>0</v>
          </cell>
          <cell r="BM266">
            <v>0</v>
          </cell>
          <cell r="BN266">
            <v>0</v>
          </cell>
          <cell r="BO266">
            <v>0</v>
          </cell>
          <cell r="BP266">
            <v>0</v>
          </cell>
          <cell r="BQ266">
            <v>0</v>
          </cell>
          <cell r="BS266">
            <v>0</v>
          </cell>
          <cell r="DN266">
            <v>0</v>
          </cell>
        </row>
        <row r="267">
          <cell r="A267">
            <v>2011</v>
          </cell>
          <cell r="B267" t="str">
            <v>Q3</v>
          </cell>
          <cell r="G267" t="str">
            <v>SWST</v>
          </cell>
          <cell r="H267" t="str">
            <v>UEDCL</v>
          </cell>
          <cell r="P267">
            <v>676167.41</v>
          </cell>
          <cell r="AB267">
            <v>1200908</v>
          </cell>
          <cell r="BE267">
            <v>0</v>
          </cell>
          <cell r="BL267">
            <v>1189</v>
          </cell>
          <cell r="BM267">
            <v>45</v>
          </cell>
          <cell r="BN267">
            <v>0</v>
          </cell>
          <cell r="BO267">
            <v>0</v>
          </cell>
          <cell r="BP267">
            <v>0</v>
          </cell>
          <cell r="BQ267">
            <v>0</v>
          </cell>
          <cell r="BS267">
            <v>1234</v>
          </cell>
          <cell r="DN267">
            <v>0</v>
          </cell>
        </row>
        <row r="268">
          <cell r="A268">
            <v>2011</v>
          </cell>
          <cell r="B268" t="str">
            <v>Q3</v>
          </cell>
          <cell r="G268" t="str">
            <v>SST</v>
          </cell>
          <cell r="H268" t="str">
            <v>UEDCL</v>
          </cell>
          <cell r="P268">
            <v>735686.25</v>
          </cell>
          <cell r="AB268">
            <v>930356</v>
          </cell>
          <cell r="BE268">
            <v>0</v>
          </cell>
          <cell r="BL268">
            <v>1975</v>
          </cell>
          <cell r="BM268">
            <v>142</v>
          </cell>
          <cell r="BN268">
            <v>0</v>
          </cell>
          <cell r="BO268">
            <v>0</v>
          </cell>
          <cell r="BP268">
            <v>0</v>
          </cell>
          <cell r="BQ268">
            <v>0</v>
          </cell>
          <cell r="BS268">
            <v>2117</v>
          </cell>
          <cell r="DN268">
            <v>0</v>
          </cell>
        </row>
        <row r="269">
          <cell r="A269">
            <v>2011</v>
          </cell>
          <cell r="B269" t="str">
            <v>Q3</v>
          </cell>
          <cell r="G269" t="str">
            <v>PACMECS</v>
          </cell>
          <cell r="H269" t="str">
            <v>PACMECS</v>
          </cell>
          <cell r="P269">
            <v>0</v>
          </cell>
          <cell r="AB269">
            <v>0</v>
          </cell>
          <cell r="BE269">
            <v>0</v>
          </cell>
          <cell r="BL269">
            <v>0</v>
          </cell>
          <cell r="BM269">
            <v>0</v>
          </cell>
          <cell r="BN269">
            <v>0</v>
          </cell>
          <cell r="BO269">
            <v>0</v>
          </cell>
          <cell r="BP269">
            <v>0</v>
          </cell>
          <cell r="BQ269">
            <v>0</v>
          </cell>
          <cell r="BS269">
            <v>0</v>
          </cell>
          <cell r="DN269">
            <v>0</v>
          </cell>
        </row>
        <row r="270">
          <cell r="A270">
            <v>2011</v>
          </cell>
          <cell r="B270" t="str">
            <v>Q3</v>
          </cell>
          <cell r="G270" t="str">
            <v>NWST</v>
          </cell>
          <cell r="H270" t="str">
            <v>UEDCL</v>
          </cell>
          <cell r="P270">
            <v>1009058.7</v>
          </cell>
          <cell r="AB270">
            <v>1267649</v>
          </cell>
          <cell r="BE270">
            <v>0</v>
          </cell>
          <cell r="BL270">
            <v>1871</v>
          </cell>
          <cell r="BM270">
            <v>67</v>
          </cell>
          <cell r="BN270">
            <v>0</v>
          </cell>
          <cell r="BO270">
            <v>0</v>
          </cell>
          <cell r="BP270">
            <v>0</v>
          </cell>
          <cell r="BQ270">
            <v>0</v>
          </cell>
          <cell r="BS270">
            <v>1938</v>
          </cell>
          <cell r="DN270">
            <v>0</v>
          </cell>
        </row>
        <row r="271">
          <cell r="A271">
            <v>2011</v>
          </cell>
          <cell r="B271" t="str">
            <v>Q3</v>
          </cell>
          <cell r="G271" t="str">
            <v>KRECS</v>
          </cell>
          <cell r="H271" t="str">
            <v>KRECS</v>
          </cell>
          <cell r="P271">
            <v>0</v>
          </cell>
          <cell r="AB271">
            <v>0</v>
          </cell>
          <cell r="BE271">
            <v>0</v>
          </cell>
          <cell r="BL271">
            <v>0</v>
          </cell>
          <cell r="BM271">
            <v>0</v>
          </cell>
          <cell r="BN271">
            <v>0</v>
          </cell>
          <cell r="BO271">
            <v>0</v>
          </cell>
          <cell r="BP271">
            <v>0</v>
          </cell>
          <cell r="BQ271">
            <v>0</v>
          </cell>
          <cell r="BS271">
            <v>0</v>
          </cell>
          <cell r="DN271">
            <v>0</v>
          </cell>
        </row>
        <row r="272">
          <cell r="A272">
            <v>2011</v>
          </cell>
          <cell r="B272" t="str">
            <v>Q3</v>
          </cell>
          <cell r="G272" t="str">
            <v>KIL</v>
          </cell>
          <cell r="H272" t="str">
            <v>KIL</v>
          </cell>
          <cell r="P272">
            <v>463077.5</v>
          </cell>
          <cell r="AB272">
            <v>836431</v>
          </cell>
          <cell r="BE272">
            <v>2305</v>
          </cell>
          <cell r="BL272">
            <v>1848</v>
          </cell>
          <cell r="BM272">
            <v>71</v>
          </cell>
          <cell r="BN272">
            <v>0</v>
          </cell>
          <cell r="BO272">
            <v>0</v>
          </cell>
          <cell r="BP272">
            <v>0</v>
          </cell>
          <cell r="BQ272">
            <v>0</v>
          </cell>
          <cell r="BS272">
            <v>1919</v>
          </cell>
          <cell r="DN272">
            <v>0</v>
          </cell>
        </row>
        <row r="273">
          <cell r="A273">
            <v>2011</v>
          </cell>
          <cell r="B273" t="str">
            <v>Q3</v>
          </cell>
          <cell r="G273" t="str">
            <v>BECS</v>
          </cell>
          <cell r="H273" t="str">
            <v>BECS</v>
          </cell>
          <cell r="P273">
            <v>224817</v>
          </cell>
          <cell r="AB273">
            <v>261182</v>
          </cell>
          <cell r="BE273">
            <v>2055</v>
          </cell>
          <cell r="BL273">
            <v>29</v>
          </cell>
          <cell r="BM273">
            <v>0</v>
          </cell>
          <cell r="BN273">
            <v>0</v>
          </cell>
          <cell r="BO273">
            <v>0</v>
          </cell>
          <cell r="BP273">
            <v>0</v>
          </cell>
          <cell r="BQ273">
            <v>0</v>
          </cell>
          <cell r="BS273">
            <v>29</v>
          </cell>
          <cell r="DN273">
            <v>0</v>
          </cell>
        </row>
        <row r="274">
          <cell r="A274">
            <v>2011</v>
          </cell>
          <cell r="B274" t="str">
            <v>Q2</v>
          </cell>
          <cell r="G274" t="str">
            <v>UEDCL</v>
          </cell>
          <cell r="H274" t="str">
            <v>UEDCL</v>
          </cell>
          <cell r="P274">
            <v>0</v>
          </cell>
          <cell r="AB274">
            <v>0</v>
          </cell>
          <cell r="BE274">
            <v>0</v>
          </cell>
          <cell r="BL274">
            <v>0</v>
          </cell>
          <cell r="BM274">
            <v>0</v>
          </cell>
          <cell r="BN274">
            <v>0</v>
          </cell>
          <cell r="BO274">
            <v>0</v>
          </cell>
          <cell r="BP274">
            <v>0</v>
          </cell>
          <cell r="BQ274">
            <v>0</v>
          </cell>
          <cell r="BS274">
            <v>0</v>
          </cell>
          <cell r="DN274">
            <v>0</v>
          </cell>
        </row>
        <row r="275">
          <cell r="A275">
            <v>2011</v>
          </cell>
          <cell r="B275" t="str">
            <v>Q2</v>
          </cell>
          <cell r="G275" t="str">
            <v>SWST</v>
          </cell>
          <cell r="H275" t="str">
            <v>UEDCL</v>
          </cell>
          <cell r="P275">
            <v>747500.98</v>
          </cell>
          <cell r="AB275">
            <v>1204520</v>
          </cell>
          <cell r="BE275">
            <v>2100</v>
          </cell>
          <cell r="BL275">
            <v>1157</v>
          </cell>
          <cell r="BM275">
            <v>44</v>
          </cell>
          <cell r="BN275">
            <v>0</v>
          </cell>
          <cell r="BO275">
            <v>0</v>
          </cell>
          <cell r="BP275">
            <v>0</v>
          </cell>
          <cell r="BQ275">
            <v>0</v>
          </cell>
          <cell r="BS275">
            <v>1201</v>
          </cell>
          <cell r="DN275">
            <v>0</v>
          </cell>
        </row>
        <row r="276">
          <cell r="A276">
            <v>2011</v>
          </cell>
          <cell r="B276" t="str">
            <v>Q2</v>
          </cell>
          <cell r="G276" t="str">
            <v>SST</v>
          </cell>
          <cell r="H276" t="str">
            <v>UEDCL</v>
          </cell>
          <cell r="P276">
            <v>645608.53</v>
          </cell>
          <cell r="AB276">
            <v>846916</v>
          </cell>
          <cell r="BE276">
            <v>0</v>
          </cell>
          <cell r="BL276">
            <v>1788</v>
          </cell>
          <cell r="BM276">
            <v>56</v>
          </cell>
          <cell r="BN276">
            <v>0</v>
          </cell>
          <cell r="BO276">
            <v>0</v>
          </cell>
          <cell r="BP276">
            <v>0</v>
          </cell>
          <cell r="BQ276">
            <v>0</v>
          </cell>
          <cell r="BS276">
            <v>1844</v>
          </cell>
          <cell r="DN276">
            <v>0</v>
          </cell>
        </row>
        <row r="277">
          <cell r="A277">
            <v>2011</v>
          </cell>
          <cell r="B277" t="str">
            <v>Q2</v>
          </cell>
          <cell r="G277" t="str">
            <v>PACMECS</v>
          </cell>
          <cell r="H277" t="str">
            <v>PACMECS</v>
          </cell>
          <cell r="P277">
            <v>227898.79700000002</v>
          </cell>
          <cell r="AB277">
            <v>0</v>
          </cell>
          <cell r="BE277">
            <v>1650</v>
          </cell>
          <cell r="BL277">
            <v>0</v>
          </cell>
          <cell r="BM277">
            <v>0</v>
          </cell>
          <cell r="BN277">
            <v>0</v>
          </cell>
          <cell r="BO277">
            <v>0</v>
          </cell>
          <cell r="BP277">
            <v>0</v>
          </cell>
          <cell r="BQ277">
            <v>0</v>
          </cell>
          <cell r="BS277">
            <v>0</v>
          </cell>
          <cell r="DN277">
            <v>0</v>
          </cell>
        </row>
        <row r="278">
          <cell r="A278">
            <v>2011</v>
          </cell>
          <cell r="B278" t="str">
            <v>Q2</v>
          </cell>
          <cell r="G278" t="str">
            <v>NWST</v>
          </cell>
          <cell r="H278" t="str">
            <v>UEDCL</v>
          </cell>
          <cell r="P278">
            <v>1130927.2</v>
          </cell>
          <cell r="AB278">
            <v>1476952</v>
          </cell>
          <cell r="BE278">
            <v>0</v>
          </cell>
          <cell r="BL278">
            <v>1779</v>
          </cell>
          <cell r="BM278">
            <v>57</v>
          </cell>
          <cell r="BN278">
            <v>0</v>
          </cell>
          <cell r="BO278">
            <v>0</v>
          </cell>
          <cell r="BP278">
            <v>0</v>
          </cell>
          <cell r="BQ278">
            <v>0</v>
          </cell>
          <cell r="BS278">
            <v>1836</v>
          </cell>
          <cell r="DN278">
            <v>0</v>
          </cell>
        </row>
        <row r="279">
          <cell r="A279">
            <v>2011</v>
          </cell>
          <cell r="B279" t="str">
            <v>Q2</v>
          </cell>
          <cell r="G279" t="str">
            <v>KIL</v>
          </cell>
          <cell r="H279" t="str">
            <v>KIL</v>
          </cell>
          <cell r="P279">
            <v>423150</v>
          </cell>
          <cell r="AB279">
            <v>1031735</v>
          </cell>
          <cell r="BE279">
            <v>0</v>
          </cell>
          <cell r="BL279">
            <v>1823</v>
          </cell>
          <cell r="BM279">
            <v>60</v>
          </cell>
          <cell r="BN279">
            <v>0</v>
          </cell>
          <cell r="BO279">
            <v>0</v>
          </cell>
          <cell r="BP279">
            <v>0</v>
          </cell>
          <cell r="BQ279">
            <v>0</v>
          </cell>
          <cell r="BS279">
            <v>1883</v>
          </cell>
          <cell r="DN279">
            <v>0</v>
          </cell>
        </row>
        <row r="280">
          <cell r="A280">
            <v>2011</v>
          </cell>
          <cell r="B280" t="str">
            <v>Q2</v>
          </cell>
          <cell r="G280" t="str">
            <v>BECS</v>
          </cell>
          <cell r="H280" t="str">
            <v>BECS</v>
          </cell>
          <cell r="P280">
            <v>250460</v>
          </cell>
          <cell r="AB280">
            <v>295000</v>
          </cell>
          <cell r="BE280">
            <v>2355</v>
          </cell>
          <cell r="BL280">
            <v>23</v>
          </cell>
          <cell r="BM280">
            <v>0</v>
          </cell>
          <cell r="BN280">
            <v>0</v>
          </cell>
          <cell r="BO280">
            <v>0</v>
          </cell>
          <cell r="BP280">
            <v>0</v>
          </cell>
          <cell r="BQ280">
            <v>0</v>
          </cell>
          <cell r="BS280">
            <v>23</v>
          </cell>
          <cell r="DN280">
            <v>0</v>
          </cell>
        </row>
        <row r="281">
          <cell r="A281">
            <v>2011</v>
          </cell>
          <cell r="B281" t="str">
            <v>Q2</v>
          </cell>
          <cell r="G281" t="str">
            <v>KRECS</v>
          </cell>
          <cell r="H281" t="str">
            <v>KRECS</v>
          </cell>
          <cell r="P281">
            <v>0</v>
          </cell>
          <cell r="AB281">
            <v>0</v>
          </cell>
          <cell r="BE281">
            <v>0</v>
          </cell>
          <cell r="BL281">
            <v>0</v>
          </cell>
          <cell r="BM281">
            <v>0</v>
          </cell>
          <cell r="BN281">
            <v>0</v>
          </cell>
          <cell r="BO281">
            <v>0</v>
          </cell>
          <cell r="BP281">
            <v>0</v>
          </cell>
          <cell r="BQ281">
            <v>0</v>
          </cell>
          <cell r="BS281">
            <v>0</v>
          </cell>
          <cell r="DN281">
            <v>0</v>
          </cell>
        </row>
        <row r="282">
          <cell r="A282">
            <v>2011</v>
          </cell>
          <cell r="B282" t="str">
            <v>Q1</v>
          </cell>
          <cell r="G282" t="str">
            <v>UEDCL</v>
          </cell>
          <cell r="H282" t="str">
            <v>UEDCL</v>
          </cell>
          <cell r="P282">
            <v>0</v>
          </cell>
          <cell r="AB282">
            <v>0</v>
          </cell>
          <cell r="BE282">
            <v>0</v>
          </cell>
          <cell r="BL282">
            <v>0</v>
          </cell>
          <cell r="BM282">
            <v>0</v>
          </cell>
          <cell r="BN282">
            <v>0</v>
          </cell>
          <cell r="BO282">
            <v>0</v>
          </cell>
          <cell r="BP282">
            <v>0</v>
          </cell>
          <cell r="BQ282">
            <v>0</v>
          </cell>
          <cell r="BS282">
            <v>0</v>
          </cell>
          <cell r="DN282">
            <v>0</v>
          </cell>
        </row>
        <row r="283">
          <cell r="A283">
            <v>2011</v>
          </cell>
          <cell r="B283" t="str">
            <v>Q1</v>
          </cell>
          <cell r="G283" t="str">
            <v>SWST</v>
          </cell>
          <cell r="H283" t="str">
            <v>UEDCL</v>
          </cell>
          <cell r="P283">
            <v>595230.9</v>
          </cell>
          <cell r="AB283">
            <v>893420</v>
          </cell>
          <cell r="BE283">
            <v>0</v>
          </cell>
          <cell r="BL283">
            <v>1061</v>
          </cell>
          <cell r="BM283">
            <v>42</v>
          </cell>
          <cell r="BN283">
            <v>0</v>
          </cell>
          <cell r="BO283">
            <v>0</v>
          </cell>
          <cell r="BP283">
            <v>0</v>
          </cell>
          <cell r="BQ283">
            <v>0</v>
          </cell>
          <cell r="BS283">
            <v>1103</v>
          </cell>
          <cell r="DN283">
            <v>0</v>
          </cell>
        </row>
        <row r="284">
          <cell r="A284">
            <v>2011</v>
          </cell>
          <cell r="B284" t="str">
            <v>Q1</v>
          </cell>
          <cell r="G284" t="str">
            <v>SST</v>
          </cell>
          <cell r="H284" t="str">
            <v>UEDCL</v>
          </cell>
          <cell r="P284">
            <v>354652.18</v>
          </cell>
          <cell r="AB284">
            <v>520643</v>
          </cell>
          <cell r="BE284">
            <v>0</v>
          </cell>
          <cell r="BL284">
            <v>1634</v>
          </cell>
          <cell r="BM284">
            <v>51</v>
          </cell>
          <cell r="BN284">
            <v>0</v>
          </cell>
          <cell r="BO284">
            <v>0</v>
          </cell>
          <cell r="BP284">
            <v>0</v>
          </cell>
          <cell r="BQ284">
            <v>0</v>
          </cell>
          <cell r="BS284">
            <v>1685</v>
          </cell>
          <cell r="DN284">
            <v>0</v>
          </cell>
        </row>
        <row r="285">
          <cell r="A285">
            <v>2011</v>
          </cell>
          <cell r="B285" t="str">
            <v>Q1</v>
          </cell>
          <cell r="G285" t="str">
            <v>PACMECS</v>
          </cell>
          <cell r="H285" t="str">
            <v>PACMECS</v>
          </cell>
          <cell r="P285">
            <v>0</v>
          </cell>
          <cell r="AB285">
            <v>0</v>
          </cell>
          <cell r="BE285">
            <v>0</v>
          </cell>
          <cell r="BL285">
            <v>0</v>
          </cell>
          <cell r="BM285">
            <v>0</v>
          </cell>
          <cell r="BN285">
            <v>0</v>
          </cell>
          <cell r="BO285">
            <v>0</v>
          </cell>
          <cell r="BP285">
            <v>0</v>
          </cell>
          <cell r="BQ285">
            <v>0</v>
          </cell>
          <cell r="BS285">
            <v>0</v>
          </cell>
          <cell r="DN285">
            <v>0</v>
          </cell>
        </row>
        <row r="286">
          <cell r="A286">
            <v>2011</v>
          </cell>
          <cell r="B286" t="str">
            <v>Q1</v>
          </cell>
          <cell r="G286" t="str">
            <v>NWST</v>
          </cell>
          <cell r="H286" t="str">
            <v>UEDCL</v>
          </cell>
          <cell r="P286">
            <v>785682.26</v>
          </cell>
          <cell r="AB286">
            <v>1012709</v>
          </cell>
          <cell r="BE286">
            <v>0</v>
          </cell>
          <cell r="BL286">
            <v>1658</v>
          </cell>
          <cell r="BM286">
            <v>57</v>
          </cell>
          <cell r="BN286">
            <v>0</v>
          </cell>
          <cell r="BO286">
            <v>0</v>
          </cell>
          <cell r="BP286">
            <v>0</v>
          </cell>
          <cell r="BQ286">
            <v>0</v>
          </cell>
          <cell r="BS286">
            <v>1715</v>
          </cell>
          <cell r="DN286">
            <v>0</v>
          </cell>
        </row>
        <row r="287">
          <cell r="A287">
            <v>2011</v>
          </cell>
          <cell r="B287" t="str">
            <v>Q1</v>
          </cell>
          <cell r="G287" t="str">
            <v>KIL</v>
          </cell>
          <cell r="H287" t="str">
            <v>KIL</v>
          </cell>
          <cell r="P287">
            <v>373717.5</v>
          </cell>
          <cell r="AB287">
            <v>796176</v>
          </cell>
          <cell r="BE287">
            <v>0</v>
          </cell>
          <cell r="BL287">
            <v>1776</v>
          </cell>
          <cell r="BM287">
            <v>56</v>
          </cell>
          <cell r="BN287">
            <v>0</v>
          </cell>
          <cell r="BO287">
            <v>0</v>
          </cell>
          <cell r="BP287">
            <v>0</v>
          </cell>
          <cell r="BQ287">
            <v>0</v>
          </cell>
          <cell r="BS287">
            <v>1832</v>
          </cell>
          <cell r="DN287">
            <v>0</v>
          </cell>
        </row>
        <row r="288">
          <cell r="A288">
            <v>2011</v>
          </cell>
          <cell r="B288" t="str">
            <v>Q1</v>
          </cell>
          <cell r="G288" t="str">
            <v>BECS</v>
          </cell>
          <cell r="H288" t="str">
            <v>BECS</v>
          </cell>
          <cell r="P288">
            <v>0</v>
          </cell>
          <cell r="AB288">
            <v>0</v>
          </cell>
          <cell r="BE288">
            <v>0</v>
          </cell>
          <cell r="BL288">
            <v>0</v>
          </cell>
          <cell r="BM288">
            <v>0</v>
          </cell>
          <cell r="BN288">
            <v>0</v>
          </cell>
          <cell r="BO288">
            <v>0</v>
          </cell>
          <cell r="BP288">
            <v>0</v>
          </cell>
          <cell r="BQ288">
            <v>0</v>
          </cell>
          <cell r="BS288">
            <v>0</v>
          </cell>
          <cell r="DN288">
            <v>0</v>
          </cell>
        </row>
        <row r="289">
          <cell r="A289">
            <v>2011</v>
          </cell>
          <cell r="B289" t="str">
            <v>Q1</v>
          </cell>
          <cell r="G289" t="str">
            <v>KRECS</v>
          </cell>
          <cell r="H289" t="str">
            <v>KRECS</v>
          </cell>
          <cell r="P289">
            <v>0</v>
          </cell>
          <cell r="AB289">
            <v>0</v>
          </cell>
          <cell r="BE289">
            <v>0</v>
          </cell>
          <cell r="BL289">
            <v>0</v>
          </cell>
          <cell r="BM289">
            <v>0</v>
          </cell>
          <cell r="BN289">
            <v>0</v>
          </cell>
          <cell r="BO289">
            <v>0</v>
          </cell>
          <cell r="BP289">
            <v>0</v>
          </cell>
          <cell r="BQ289">
            <v>0</v>
          </cell>
          <cell r="BS289">
            <v>0</v>
          </cell>
          <cell r="DN289">
            <v>0</v>
          </cell>
        </row>
        <row r="290">
          <cell r="A290">
            <v>2010</v>
          </cell>
          <cell r="B290" t="str">
            <v>Q4</v>
          </cell>
          <cell r="G290" t="str">
            <v>KRECS</v>
          </cell>
          <cell r="H290" t="str">
            <v>KRECS</v>
          </cell>
          <cell r="P290">
            <v>0</v>
          </cell>
          <cell r="AB290">
            <v>0</v>
          </cell>
          <cell r="BE290">
            <v>0</v>
          </cell>
          <cell r="BL290">
            <v>0</v>
          </cell>
          <cell r="BM290">
            <v>0</v>
          </cell>
          <cell r="BN290">
            <v>0</v>
          </cell>
          <cell r="BO290">
            <v>0</v>
          </cell>
          <cell r="BP290">
            <v>0</v>
          </cell>
          <cell r="BQ290">
            <v>0</v>
          </cell>
          <cell r="BS290">
            <v>0</v>
          </cell>
          <cell r="DN290">
            <v>0</v>
          </cell>
        </row>
        <row r="291">
          <cell r="A291">
            <v>2010</v>
          </cell>
          <cell r="B291" t="str">
            <v>Q4</v>
          </cell>
          <cell r="G291" t="str">
            <v>UEDCL</v>
          </cell>
          <cell r="H291" t="str">
            <v>UEDCL</v>
          </cell>
          <cell r="P291">
            <v>0</v>
          </cell>
          <cell r="AB291">
            <v>0</v>
          </cell>
          <cell r="BE291">
            <v>0</v>
          </cell>
          <cell r="BL291">
            <v>0</v>
          </cell>
          <cell r="BM291">
            <v>0</v>
          </cell>
          <cell r="BN291">
            <v>0</v>
          </cell>
          <cell r="BO291">
            <v>0</v>
          </cell>
          <cell r="BP291">
            <v>0</v>
          </cell>
          <cell r="BQ291">
            <v>0</v>
          </cell>
          <cell r="BS291">
            <v>0</v>
          </cell>
          <cell r="DN291">
            <v>0</v>
          </cell>
        </row>
        <row r="292">
          <cell r="A292">
            <v>2010</v>
          </cell>
          <cell r="B292" t="str">
            <v>Q4</v>
          </cell>
          <cell r="G292" t="str">
            <v>SWST</v>
          </cell>
          <cell r="H292" t="str">
            <v>UEDCL</v>
          </cell>
          <cell r="P292">
            <v>717310.44</v>
          </cell>
          <cell r="AB292">
            <v>930000</v>
          </cell>
          <cell r="BE292">
            <v>0</v>
          </cell>
          <cell r="BL292">
            <v>1062</v>
          </cell>
          <cell r="BM292">
            <v>38</v>
          </cell>
          <cell r="BN292">
            <v>0</v>
          </cell>
          <cell r="BO292">
            <v>0</v>
          </cell>
          <cell r="BP292">
            <v>0</v>
          </cell>
          <cell r="BQ292">
            <v>0</v>
          </cell>
          <cell r="BS292">
            <v>1100</v>
          </cell>
          <cell r="DN292">
            <v>0</v>
          </cell>
        </row>
        <row r="293">
          <cell r="A293">
            <v>2010</v>
          </cell>
          <cell r="B293" t="str">
            <v>Q4</v>
          </cell>
          <cell r="G293" t="str">
            <v>SST</v>
          </cell>
          <cell r="H293" t="str">
            <v>UEDCL</v>
          </cell>
          <cell r="P293">
            <v>317501.18</v>
          </cell>
          <cell r="AB293">
            <v>441017</v>
          </cell>
          <cell r="BE293">
            <v>0</v>
          </cell>
          <cell r="BL293">
            <v>1503</v>
          </cell>
          <cell r="BM293">
            <v>44</v>
          </cell>
          <cell r="BN293">
            <v>0</v>
          </cell>
          <cell r="BO293">
            <v>0</v>
          </cell>
          <cell r="BP293">
            <v>0</v>
          </cell>
          <cell r="BQ293">
            <v>0</v>
          </cell>
          <cell r="BS293">
            <v>1547</v>
          </cell>
          <cell r="DN293">
            <v>0</v>
          </cell>
        </row>
        <row r="294">
          <cell r="A294">
            <v>2010</v>
          </cell>
          <cell r="B294" t="str">
            <v>Q4</v>
          </cell>
          <cell r="G294" t="str">
            <v>PACMECS</v>
          </cell>
          <cell r="H294" t="str">
            <v>PACMECS</v>
          </cell>
          <cell r="P294">
            <v>0</v>
          </cell>
          <cell r="AB294">
            <v>0</v>
          </cell>
          <cell r="BE294">
            <v>1855</v>
          </cell>
          <cell r="BL294">
            <v>806</v>
          </cell>
          <cell r="BM294">
            <v>0</v>
          </cell>
          <cell r="BN294">
            <v>0</v>
          </cell>
          <cell r="BO294">
            <v>0</v>
          </cell>
          <cell r="BP294">
            <v>0</v>
          </cell>
          <cell r="BQ294">
            <v>0</v>
          </cell>
          <cell r="BS294">
            <v>806</v>
          </cell>
          <cell r="DN294">
            <v>0</v>
          </cell>
        </row>
        <row r="295">
          <cell r="A295">
            <v>2010</v>
          </cell>
          <cell r="B295" t="str">
            <v>Q4</v>
          </cell>
          <cell r="G295" t="str">
            <v>NWST</v>
          </cell>
          <cell r="H295" t="str">
            <v>UEDCL</v>
          </cell>
          <cell r="P295">
            <v>957406.29</v>
          </cell>
          <cell r="AB295">
            <v>1278929</v>
          </cell>
          <cell r="BE295">
            <v>0</v>
          </cell>
          <cell r="BL295">
            <v>1847</v>
          </cell>
          <cell r="BM295">
            <v>69</v>
          </cell>
          <cell r="BN295">
            <v>0</v>
          </cell>
          <cell r="BO295">
            <v>0</v>
          </cell>
          <cell r="BP295">
            <v>0</v>
          </cell>
          <cell r="BQ295">
            <v>0</v>
          </cell>
          <cell r="BS295">
            <v>1916</v>
          </cell>
          <cell r="DN295">
            <v>0</v>
          </cell>
        </row>
        <row r="296">
          <cell r="A296">
            <v>2010</v>
          </cell>
          <cell r="B296" t="str">
            <v>Q4</v>
          </cell>
          <cell r="G296" t="str">
            <v>KIL</v>
          </cell>
          <cell r="H296" t="str">
            <v>KIL</v>
          </cell>
          <cell r="P296">
            <v>405035</v>
          </cell>
          <cell r="AB296">
            <v>698411</v>
          </cell>
          <cell r="BE296">
            <v>0</v>
          </cell>
          <cell r="BL296">
            <v>1531</v>
          </cell>
          <cell r="BM296">
            <v>51</v>
          </cell>
          <cell r="BN296">
            <v>0</v>
          </cell>
          <cell r="BO296">
            <v>0</v>
          </cell>
          <cell r="BP296">
            <v>0</v>
          </cell>
          <cell r="BQ296">
            <v>0</v>
          </cell>
          <cell r="BS296">
            <v>1582</v>
          </cell>
          <cell r="DN296">
            <v>0</v>
          </cell>
        </row>
        <row r="297">
          <cell r="A297">
            <v>2010</v>
          </cell>
          <cell r="B297" t="str">
            <v>Q4</v>
          </cell>
          <cell r="G297" t="str">
            <v>BECS</v>
          </cell>
          <cell r="H297" t="str">
            <v>BECS</v>
          </cell>
          <cell r="P297">
            <v>204816</v>
          </cell>
          <cell r="AB297">
            <v>0</v>
          </cell>
          <cell r="BE297">
            <v>1855</v>
          </cell>
          <cell r="BL297">
            <v>868</v>
          </cell>
          <cell r="BM297">
            <v>17</v>
          </cell>
          <cell r="BN297">
            <v>0</v>
          </cell>
          <cell r="BO297">
            <v>0</v>
          </cell>
          <cell r="BP297">
            <v>0</v>
          </cell>
          <cell r="BQ297">
            <v>0</v>
          </cell>
          <cell r="BS297">
            <v>885</v>
          </cell>
          <cell r="DN297">
            <v>0</v>
          </cell>
        </row>
        <row r="298">
          <cell r="A298">
            <v>2010</v>
          </cell>
          <cell r="B298" t="str">
            <v>Q3</v>
          </cell>
          <cell r="G298" t="str">
            <v>UEDCL</v>
          </cell>
          <cell r="H298" t="str">
            <v>UEDCL</v>
          </cell>
          <cell r="P298">
            <v>0</v>
          </cell>
          <cell r="AB298">
            <v>0</v>
          </cell>
          <cell r="BE298">
            <v>0</v>
          </cell>
          <cell r="BL298">
            <v>0</v>
          </cell>
          <cell r="BM298">
            <v>0</v>
          </cell>
          <cell r="BN298">
            <v>0</v>
          </cell>
          <cell r="BO298">
            <v>0</v>
          </cell>
          <cell r="BP298">
            <v>0</v>
          </cell>
          <cell r="BQ298">
            <v>0</v>
          </cell>
          <cell r="BS298">
            <v>0</v>
          </cell>
          <cell r="DN298">
            <v>0</v>
          </cell>
        </row>
        <row r="299">
          <cell r="A299">
            <v>2010</v>
          </cell>
          <cell r="B299" t="str">
            <v>Q3</v>
          </cell>
          <cell r="G299" t="str">
            <v>SWST</v>
          </cell>
          <cell r="H299" t="str">
            <v>UEDCL</v>
          </cell>
          <cell r="P299">
            <v>397125.48</v>
          </cell>
          <cell r="AB299">
            <v>577000</v>
          </cell>
          <cell r="BE299">
            <v>0</v>
          </cell>
          <cell r="BL299">
            <v>951</v>
          </cell>
          <cell r="BM299">
            <v>33</v>
          </cell>
          <cell r="BN299">
            <v>0</v>
          </cell>
          <cell r="BO299">
            <v>0</v>
          </cell>
          <cell r="BP299">
            <v>0</v>
          </cell>
          <cell r="BQ299">
            <v>0</v>
          </cell>
          <cell r="BS299">
            <v>984</v>
          </cell>
          <cell r="DN299">
            <v>0</v>
          </cell>
        </row>
        <row r="300">
          <cell r="A300">
            <v>2010</v>
          </cell>
          <cell r="B300" t="str">
            <v>Q3</v>
          </cell>
          <cell r="G300" t="str">
            <v>SST</v>
          </cell>
          <cell r="H300" t="str">
            <v>UEDCL</v>
          </cell>
          <cell r="P300">
            <v>315585.21000000002</v>
          </cell>
          <cell r="AB300">
            <v>417699</v>
          </cell>
          <cell r="BE300">
            <v>0</v>
          </cell>
          <cell r="BL300">
            <v>1312</v>
          </cell>
          <cell r="BM300">
            <v>39</v>
          </cell>
          <cell r="BN300">
            <v>0</v>
          </cell>
          <cell r="BO300">
            <v>0</v>
          </cell>
          <cell r="BP300">
            <v>0</v>
          </cell>
          <cell r="BQ300">
            <v>0</v>
          </cell>
          <cell r="BS300">
            <v>1351</v>
          </cell>
          <cell r="DN300">
            <v>0</v>
          </cell>
        </row>
        <row r="301">
          <cell r="A301">
            <v>2010</v>
          </cell>
          <cell r="B301" t="str">
            <v>Q3</v>
          </cell>
          <cell r="G301" t="str">
            <v>PACMECS</v>
          </cell>
          <cell r="H301" t="str">
            <v>PACMECS</v>
          </cell>
          <cell r="P301">
            <v>0</v>
          </cell>
          <cell r="AB301">
            <v>0</v>
          </cell>
          <cell r="BE301">
            <v>0</v>
          </cell>
          <cell r="BL301">
            <v>0</v>
          </cell>
          <cell r="BM301">
            <v>0</v>
          </cell>
          <cell r="BN301">
            <v>0</v>
          </cell>
          <cell r="BO301">
            <v>0</v>
          </cell>
          <cell r="BP301">
            <v>0</v>
          </cell>
          <cell r="BQ301">
            <v>0</v>
          </cell>
          <cell r="BS301">
            <v>0</v>
          </cell>
          <cell r="DN301">
            <v>0</v>
          </cell>
        </row>
        <row r="302">
          <cell r="A302">
            <v>2010</v>
          </cell>
          <cell r="B302" t="str">
            <v>Q3</v>
          </cell>
          <cell r="G302" t="str">
            <v>NWST</v>
          </cell>
          <cell r="H302" t="str">
            <v>UEDCL</v>
          </cell>
          <cell r="P302">
            <v>810397.35</v>
          </cell>
          <cell r="AB302">
            <v>1119625</v>
          </cell>
          <cell r="BE302">
            <v>0</v>
          </cell>
          <cell r="BL302">
            <v>1729</v>
          </cell>
          <cell r="BM302">
            <v>63</v>
          </cell>
          <cell r="BN302">
            <v>0</v>
          </cell>
          <cell r="BO302">
            <v>0</v>
          </cell>
          <cell r="BP302">
            <v>0</v>
          </cell>
          <cell r="BQ302">
            <v>0</v>
          </cell>
          <cell r="BS302">
            <v>1792</v>
          </cell>
          <cell r="DN302">
            <v>0</v>
          </cell>
        </row>
        <row r="303">
          <cell r="A303">
            <v>2010</v>
          </cell>
          <cell r="B303" t="str">
            <v>Q3</v>
          </cell>
          <cell r="G303" t="str">
            <v>KRECS</v>
          </cell>
          <cell r="H303" t="str">
            <v>KRECS</v>
          </cell>
          <cell r="P303">
            <v>0</v>
          </cell>
          <cell r="AB303">
            <v>0</v>
          </cell>
          <cell r="BE303">
            <v>0</v>
          </cell>
          <cell r="BL303">
            <v>0</v>
          </cell>
          <cell r="BM303">
            <v>0</v>
          </cell>
          <cell r="BN303">
            <v>0</v>
          </cell>
          <cell r="BO303">
            <v>0</v>
          </cell>
          <cell r="BP303">
            <v>0</v>
          </cell>
          <cell r="BQ303">
            <v>0</v>
          </cell>
          <cell r="BS303">
            <v>0</v>
          </cell>
          <cell r="DN303">
            <v>0</v>
          </cell>
        </row>
        <row r="304">
          <cell r="A304">
            <v>2010</v>
          </cell>
          <cell r="B304" t="str">
            <v>Q3</v>
          </cell>
          <cell r="G304" t="str">
            <v>KIL</v>
          </cell>
          <cell r="H304" t="str">
            <v>KIL</v>
          </cell>
          <cell r="P304">
            <v>405315</v>
          </cell>
          <cell r="AB304">
            <v>472758</v>
          </cell>
          <cell r="BE304">
            <v>0</v>
          </cell>
          <cell r="BL304">
            <v>1221</v>
          </cell>
          <cell r="BM304">
            <v>41</v>
          </cell>
          <cell r="BN304">
            <v>0</v>
          </cell>
          <cell r="BO304">
            <v>0</v>
          </cell>
          <cell r="BP304">
            <v>0</v>
          </cell>
          <cell r="BQ304">
            <v>0</v>
          </cell>
          <cell r="BS304">
            <v>1262</v>
          </cell>
          <cell r="DN304">
            <v>0</v>
          </cell>
        </row>
        <row r="305">
          <cell r="A305">
            <v>2010</v>
          </cell>
          <cell r="B305" t="str">
            <v>Q3</v>
          </cell>
          <cell r="G305" t="str">
            <v>BECS</v>
          </cell>
          <cell r="H305" t="str">
            <v>BECS</v>
          </cell>
          <cell r="P305">
            <v>0</v>
          </cell>
          <cell r="AB305">
            <v>0</v>
          </cell>
          <cell r="BE305">
            <v>0</v>
          </cell>
          <cell r="BL305">
            <v>0</v>
          </cell>
          <cell r="BM305">
            <v>0</v>
          </cell>
          <cell r="BN305">
            <v>0</v>
          </cell>
          <cell r="BO305">
            <v>0</v>
          </cell>
          <cell r="BP305">
            <v>0</v>
          </cell>
          <cell r="BQ305">
            <v>0</v>
          </cell>
          <cell r="BS305">
            <v>0</v>
          </cell>
          <cell r="DN305">
            <v>0</v>
          </cell>
        </row>
        <row r="306">
          <cell r="A306">
            <v>2010</v>
          </cell>
          <cell r="B306" t="str">
            <v>Q2</v>
          </cell>
          <cell r="G306" t="str">
            <v>UEDCL</v>
          </cell>
          <cell r="H306" t="str">
            <v>UEDCL</v>
          </cell>
          <cell r="P306">
            <v>0</v>
          </cell>
          <cell r="AB306">
            <v>0</v>
          </cell>
          <cell r="BE306">
            <v>0</v>
          </cell>
          <cell r="BL306">
            <v>0</v>
          </cell>
          <cell r="BM306">
            <v>0</v>
          </cell>
          <cell r="BN306">
            <v>0</v>
          </cell>
          <cell r="BO306">
            <v>0</v>
          </cell>
          <cell r="BP306">
            <v>0</v>
          </cell>
          <cell r="BQ306">
            <v>0</v>
          </cell>
          <cell r="BS306">
            <v>0</v>
          </cell>
          <cell r="DN306">
            <v>0</v>
          </cell>
        </row>
        <row r="307">
          <cell r="A307">
            <v>2010</v>
          </cell>
          <cell r="B307" t="str">
            <v>Q2</v>
          </cell>
          <cell r="G307" t="str">
            <v>SWST</v>
          </cell>
          <cell r="H307" t="str">
            <v>UEDCL</v>
          </cell>
          <cell r="P307">
            <v>678308.57</v>
          </cell>
          <cell r="AB307">
            <v>845000</v>
          </cell>
          <cell r="BE307">
            <v>0</v>
          </cell>
          <cell r="BL307">
            <v>895</v>
          </cell>
          <cell r="BM307">
            <v>31</v>
          </cell>
          <cell r="BN307">
            <v>0</v>
          </cell>
          <cell r="BO307">
            <v>0</v>
          </cell>
          <cell r="BP307">
            <v>0</v>
          </cell>
          <cell r="BQ307">
            <v>0</v>
          </cell>
          <cell r="BS307">
            <v>926</v>
          </cell>
          <cell r="DN307">
            <v>0</v>
          </cell>
        </row>
        <row r="308">
          <cell r="A308">
            <v>2010</v>
          </cell>
          <cell r="B308" t="str">
            <v>Q2</v>
          </cell>
          <cell r="G308" t="str">
            <v>SST</v>
          </cell>
          <cell r="H308" t="str">
            <v>UEDCL</v>
          </cell>
          <cell r="P308">
            <v>254362.88</v>
          </cell>
          <cell r="AB308">
            <v>378076</v>
          </cell>
          <cell r="BE308">
            <v>0</v>
          </cell>
          <cell r="BL308">
            <v>1119</v>
          </cell>
          <cell r="BM308">
            <v>37</v>
          </cell>
          <cell r="BN308">
            <v>0</v>
          </cell>
          <cell r="BO308">
            <v>0</v>
          </cell>
          <cell r="BP308">
            <v>0</v>
          </cell>
          <cell r="BQ308">
            <v>0</v>
          </cell>
          <cell r="BS308">
            <v>1156</v>
          </cell>
          <cell r="DN308">
            <v>0</v>
          </cell>
        </row>
        <row r="309">
          <cell r="A309">
            <v>2010</v>
          </cell>
          <cell r="B309" t="str">
            <v>Q2</v>
          </cell>
          <cell r="G309" t="str">
            <v>PACMECS</v>
          </cell>
          <cell r="H309" t="str">
            <v>PACMECS</v>
          </cell>
          <cell r="P309">
            <v>0</v>
          </cell>
          <cell r="AB309">
            <v>0</v>
          </cell>
          <cell r="BE309">
            <v>0</v>
          </cell>
          <cell r="BL309">
            <v>0</v>
          </cell>
          <cell r="BM309">
            <v>0</v>
          </cell>
          <cell r="BN309">
            <v>0</v>
          </cell>
          <cell r="BO309">
            <v>0</v>
          </cell>
          <cell r="BP309">
            <v>0</v>
          </cell>
          <cell r="BQ309">
            <v>0</v>
          </cell>
          <cell r="BS309">
            <v>0</v>
          </cell>
          <cell r="DN309">
            <v>0</v>
          </cell>
        </row>
        <row r="310">
          <cell r="A310">
            <v>2010</v>
          </cell>
          <cell r="B310" t="str">
            <v>Q2</v>
          </cell>
          <cell r="G310" t="str">
            <v>NWST</v>
          </cell>
          <cell r="H310" t="str">
            <v>UEDCL</v>
          </cell>
          <cell r="P310">
            <v>978787.34</v>
          </cell>
          <cell r="AB310">
            <v>1318826</v>
          </cell>
          <cell r="BE310">
            <v>0</v>
          </cell>
          <cell r="BL310">
            <v>1649</v>
          </cell>
          <cell r="BM310">
            <v>60</v>
          </cell>
          <cell r="BN310">
            <v>0</v>
          </cell>
          <cell r="BO310">
            <v>0</v>
          </cell>
          <cell r="BP310">
            <v>0</v>
          </cell>
          <cell r="BQ310">
            <v>0</v>
          </cell>
          <cell r="BS310">
            <v>1709</v>
          </cell>
          <cell r="DN310">
            <v>0</v>
          </cell>
        </row>
        <row r="311">
          <cell r="A311">
            <v>2010</v>
          </cell>
          <cell r="B311" t="str">
            <v>Q2</v>
          </cell>
          <cell r="G311" t="str">
            <v>KIL</v>
          </cell>
          <cell r="H311" t="str">
            <v>KIL</v>
          </cell>
          <cell r="P311">
            <v>426245</v>
          </cell>
          <cell r="AB311">
            <v>206741</v>
          </cell>
          <cell r="BE311">
            <v>0</v>
          </cell>
          <cell r="BL311">
            <v>1021</v>
          </cell>
          <cell r="BM311">
            <v>30</v>
          </cell>
          <cell r="BN311">
            <v>0</v>
          </cell>
          <cell r="BO311">
            <v>0</v>
          </cell>
          <cell r="BP311">
            <v>0</v>
          </cell>
          <cell r="BQ311">
            <v>0</v>
          </cell>
          <cell r="BS311">
            <v>1051</v>
          </cell>
          <cell r="DN311">
            <v>0</v>
          </cell>
        </row>
        <row r="312">
          <cell r="A312">
            <v>2010</v>
          </cell>
          <cell r="B312" t="str">
            <v>Q2</v>
          </cell>
          <cell r="G312" t="str">
            <v>BECS</v>
          </cell>
          <cell r="H312" t="str">
            <v>BECS</v>
          </cell>
          <cell r="P312">
            <v>0</v>
          </cell>
          <cell r="AB312">
            <v>0</v>
          </cell>
          <cell r="BE312">
            <v>0</v>
          </cell>
          <cell r="BL312">
            <v>0</v>
          </cell>
          <cell r="BM312">
            <v>0</v>
          </cell>
          <cell r="BN312">
            <v>0</v>
          </cell>
          <cell r="BO312">
            <v>0</v>
          </cell>
          <cell r="BP312">
            <v>0</v>
          </cell>
          <cell r="BQ312">
            <v>0</v>
          </cell>
          <cell r="BS312">
            <v>0</v>
          </cell>
          <cell r="DN312">
            <v>0</v>
          </cell>
        </row>
        <row r="313">
          <cell r="A313">
            <v>2010</v>
          </cell>
          <cell r="B313" t="str">
            <v>Q2</v>
          </cell>
          <cell r="G313" t="str">
            <v>KRECS</v>
          </cell>
          <cell r="H313" t="str">
            <v>KRECS</v>
          </cell>
          <cell r="P313">
            <v>0</v>
          </cell>
          <cell r="AB313">
            <v>0</v>
          </cell>
          <cell r="BE313">
            <v>0</v>
          </cell>
          <cell r="BL313">
            <v>0</v>
          </cell>
          <cell r="BM313">
            <v>0</v>
          </cell>
          <cell r="BN313">
            <v>0</v>
          </cell>
          <cell r="BO313">
            <v>0</v>
          </cell>
          <cell r="BP313">
            <v>0</v>
          </cell>
          <cell r="BQ313">
            <v>0</v>
          </cell>
          <cell r="BS313">
            <v>0</v>
          </cell>
          <cell r="DN313">
            <v>0</v>
          </cell>
        </row>
        <row r="314">
          <cell r="A314">
            <v>2010</v>
          </cell>
          <cell r="B314" t="str">
            <v>Q1</v>
          </cell>
          <cell r="G314" t="str">
            <v>UEDCL</v>
          </cell>
          <cell r="H314" t="str">
            <v>UEDCL</v>
          </cell>
          <cell r="P314">
            <v>0</v>
          </cell>
          <cell r="AB314">
            <v>0</v>
          </cell>
          <cell r="BE314">
            <v>0</v>
          </cell>
          <cell r="BL314">
            <v>0</v>
          </cell>
          <cell r="BM314">
            <v>0</v>
          </cell>
          <cell r="BN314">
            <v>0</v>
          </cell>
          <cell r="BO314">
            <v>0</v>
          </cell>
          <cell r="BP314">
            <v>0</v>
          </cell>
          <cell r="BQ314">
            <v>0</v>
          </cell>
          <cell r="BS314">
            <v>0</v>
          </cell>
          <cell r="DN314">
            <v>0</v>
          </cell>
        </row>
        <row r="315">
          <cell r="A315">
            <v>2010</v>
          </cell>
          <cell r="B315" t="str">
            <v>Q1</v>
          </cell>
          <cell r="G315" t="str">
            <v>SWST</v>
          </cell>
          <cell r="H315" t="str">
            <v>UEDCL</v>
          </cell>
          <cell r="P315">
            <v>629977.73</v>
          </cell>
          <cell r="AB315">
            <v>725484</v>
          </cell>
          <cell r="BE315">
            <v>0</v>
          </cell>
          <cell r="BL315">
            <v>822</v>
          </cell>
          <cell r="BM315">
            <v>31</v>
          </cell>
          <cell r="BN315">
            <v>0</v>
          </cell>
          <cell r="BO315">
            <v>0</v>
          </cell>
          <cell r="BP315">
            <v>0</v>
          </cell>
          <cell r="BQ315">
            <v>0</v>
          </cell>
          <cell r="BS315">
            <v>853</v>
          </cell>
          <cell r="DN315">
            <v>0</v>
          </cell>
        </row>
        <row r="316">
          <cell r="A316">
            <v>2010</v>
          </cell>
          <cell r="B316" t="str">
            <v>Q1</v>
          </cell>
          <cell r="G316" t="str">
            <v>SST</v>
          </cell>
          <cell r="H316" t="str">
            <v>UEDCL</v>
          </cell>
          <cell r="P316">
            <v>188063.17</v>
          </cell>
          <cell r="AB316">
            <v>267124</v>
          </cell>
          <cell r="BE316">
            <v>0</v>
          </cell>
          <cell r="BL316">
            <v>945</v>
          </cell>
          <cell r="BM316">
            <v>31</v>
          </cell>
          <cell r="BN316">
            <v>0</v>
          </cell>
          <cell r="BO316">
            <v>0</v>
          </cell>
          <cell r="BP316">
            <v>0</v>
          </cell>
          <cell r="BQ316">
            <v>0</v>
          </cell>
          <cell r="BS316">
            <v>976</v>
          </cell>
          <cell r="DN316">
            <v>0</v>
          </cell>
        </row>
        <row r="317">
          <cell r="A317">
            <v>2010</v>
          </cell>
          <cell r="B317" t="str">
            <v>Q1</v>
          </cell>
          <cell r="G317" t="str">
            <v>PACMECS</v>
          </cell>
          <cell r="H317" t="str">
            <v>PACMECS</v>
          </cell>
          <cell r="P317">
            <v>0</v>
          </cell>
          <cell r="AB317">
            <v>0</v>
          </cell>
          <cell r="BE317">
            <v>0</v>
          </cell>
          <cell r="BL317">
            <v>0</v>
          </cell>
          <cell r="BM317">
            <v>0</v>
          </cell>
          <cell r="BN317">
            <v>0</v>
          </cell>
          <cell r="BO317">
            <v>0</v>
          </cell>
          <cell r="BP317">
            <v>0</v>
          </cell>
          <cell r="BQ317">
            <v>0</v>
          </cell>
          <cell r="BS317">
            <v>0</v>
          </cell>
          <cell r="DN317">
            <v>0</v>
          </cell>
        </row>
        <row r="318">
          <cell r="A318">
            <v>2010</v>
          </cell>
          <cell r="B318" t="str">
            <v>Q1</v>
          </cell>
          <cell r="G318" t="str">
            <v>NWST</v>
          </cell>
          <cell r="H318" t="str">
            <v>UEDCL</v>
          </cell>
          <cell r="P318">
            <v>920295.52</v>
          </cell>
          <cell r="AB318">
            <v>1200413</v>
          </cell>
          <cell r="BE318">
            <v>0</v>
          </cell>
          <cell r="BL318">
            <v>1556</v>
          </cell>
          <cell r="BM318">
            <v>50</v>
          </cell>
          <cell r="BN318">
            <v>0</v>
          </cell>
          <cell r="BO318">
            <v>0</v>
          </cell>
          <cell r="BP318">
            <v>0</v>
          </cell>
          <cell r="BQ318">
            <v>0</v>
          </cell>
          <cell r="BS318">
            <v>1606</v>
          </cell>
          <cell r="DN318">
            <v>0</v>
          </cell>
        </row>
        <row r="319">
          <cell r="A319">
            <v>2010</v>
          </cell>
          <cell r="B319" t="str">
            <v>Q1</v>
          </cell>
          <cell r="G319" t="str">
            <v>KIL</v>
          </cell>
          <cell r="H319" t="str">
            <v>KIL</v>
          </cell>
          <cell r="P319">
            <v>411910</v>
          </cell>
          <cell r="AB319">
            <v>171991</v>
          </cell>
          <cell r="BE319">
            <v>0</v>
          </cell>
          <cell r="BL319">
            <v>925</v>
          </cell>
          <cell r="BM319">
            <v>28</v>
          </cell>
          <cell r="BN319">
            <v>0</v>
          </cell>
          <cell r="BO319">
            <v>0</v>
          </cell>
          <cell r="BP319">
            <v>0</v>
          </cell>
          <cell r="BQ319">
            <v>0</v>
          </cell>
          <cell r="BS319">
            <v>953</v>
          </cell>
          <cell r="DN319">
            <v>0</v>
          </cell>
        </row>
        <row r="320">
          <cell r="A320">
            <v>2010</v>
          </cell>
          <cell r="B320" t="str">
            <v>Q1</v>
          </cell>
          <cell r="G320" t="str">
            <v>BECS</v>
          </cell>
          <cell r="H320" t="str">
            <v>BECS</v>
          </cell>
          <cell r="P320">
            <v>0</v>
          </cell>
          <cell r="AB320">
            <v>0</v>
          </cell>
          <cell r="BE320">
            <v>0</v>
          </cell>
          <cell r="BL320">
            <v>0</v>
          </cell>
          <cell r="BM320">
            <v>0</v>
          </cell>
          <cell r="BN320">
            <v>0</v>
          </cell>
          <cell r="BO320">
            <v>0</v>
          </cell>
          <cell r="BP320">
            <v>0</v>
          </cell>
          <cell r="BQ320">
            <v>0</v>
          </cell>
          <cell r="BS320">
            <v>0</v>
          </cell>
          <cell r="DN320">
            <v>0</v>
          </cell>
        </row>
        <row r="321">
          <cell r="A321">
            <v>2010</v>
          </cell>
          <cell r="B321" t="str">
            <v>Q1</v>
          </cell>
          <cell r="G321" t="str">
            <v>KRECS</v>
          </cell>
          <cell r="H321" t="str">
            <v>KRECS</v>
          </cell>
          <cell r="P321">
            <v>0</v>
          </cell>
          <cell r="AB321">
            <v>0</v>
          </cell>
          <cell r="BE321">
            <v>0</v>
          </cell>
          <cell r="BL321">
            <v>0</v>
          </cell>
          <cell r="BM321">
            <v>0</v>
          </cell>
          <cell r="BN321">
            <v>0</v>
          </cell>
          <cell r="BO321">
            <v>0</v>
          </cell>
          <cell r="BP321">
            <v>0</v>
          </cell>
          <cell r="BQ321">
            <v>0</v>
          </cell>
          <cell r="BS321">
            <v>0</v>
          </cell>
          <cell r="DN321">
            <v>0</v>
          </cell>
        </row>
        <row r="322">
          <cell r="A322">
            <v>2009</v>
          </cell>
          <cell r="B322" t="str">
            <v>Q4</v>
          </cell>
          <cell r="G322" t="str">
            <v>KRECS</v>
          </cell>
          <cell r="H322" t="str">
            <v>KRECS</v>
          </cell>
          <cell r="P322">
            <v>0</v>
          </cell>
          <cell r="AB322">
            <v>0</v>
          </cell>
          <cell r="BE322">
            <v>0</v>
          </cell>
          <cell r="BL322">
            <v>0</v>
          </cell>
          <cell r="BM322">
            <v>0</v>
          </cell>
          <cell r="BN322">
            <v>0</v>
          </cell>
          <cell r="BO322">
            <v>0</v>
          </cell>
          <cell r="BP322">
            <v>0</v>
          </cell>
          <cell r="BQ322">
            <v>0</v>
          </cell>
          <cell r="BS322">
            <v>0</v>
          </cell>
          <cell r="DN322">
            <v>0</v>
          </cell>
        </row>
        <row r="323">
          <cell r="A323">
            <v>2009</v>
          </cell>
          <cell r="B323" t="str">
            <v>Q4</v>
          </cell>
          <cell r="G323" t="str">
            <v>UEDCL</v>
          </cell>
          <cell r="H323" t="str">
            <v>UEDCL</v>
          </cell>
          <cell r="P323">
            <v>0</v>
          </cell>
          <cell r="AB323">
            <v>0</v>
          </cell>
          <cell r="BE323">
            <v>0</v>
          </cell>
          <cell r="BL323">
            <v>0</v>
          </cell>
          <cell r="BM323">
            <v>0</v>
          </cell>
          <cell r="BN323">
            <v>0</v>
          </cell>
          <cell r="BO323">
            <v>0</v>
          </cell>
          <cell r="BP323">
            <v>0</v>
          </cell>
          <cell r="BQ323">
            <v>0</v>
          </cell>
          <cell r="BS323">
            <v>0</v>
          </cell>
          <cell r="DN323">
            <v>0</v>
          </cell>
        </row>
        <row r="324">
          <cell r="A324">
            <v>2009</v>
          </cell>
          <cell r="B324" t="str">
            <v>Q4</v>
          </cell>
          <cell r="G324" t="str">
            <v>SWST</v>
          </cell>
          <cell r="H324" t="str">
            <v>UEDCL</v>
          </cell>
          <cell r="P324">
            <v>548062.48</v>
          </cell>
          <cell r="AB324">
            <v>490949</v>
          </cell>
          <cell r="BE324">
            <v>0</v>
          </cell>
          <cell r="BL324">
            <v>741</v>
          </cell>
          <cell r="BM324">
            <v>27</v>
          </cell>
          <cell r="BN324">
            <v>0</v>
          </cell>
          <cell r="BO324">
            <v>0</v>
          </cell>
          <cell r="BP324">
            <v>0</v>
          </cell>
          <cell r="BQ324">
            <v>0</v>
          </cell>
          <cell r="BS324">
            <v>768</v>
          </cell>
          <cell r="DN324">
            <v>0</v>
          </cell>
        </row>
        <row r="325">
          <cell r="A325">
            <v>2009</v>
          </cell>
          <cell r="B325" t="str">
            <v>Q4</v>
          </cell>
          <cell r="G325" t="str">
            <v>SST</v>
          </cell>
          <cell r="H325" t="str">
            <v>UEDCL</v>
          </cell>
          <cell r="P325">
            <v>148994.28</v>
          </cell>
          <cell r="AB325">
            <v>226299</v>
          </cell>
          <cell r="BE325">
            <v>0</v>
          </cell>
          <cell r="BL325">
            <v>702</v>
          </cell>
          <cell r="BM325">
            <v>17</v>
          </cell>
          <cell r="BN325">
            <v>0</v>
          </cell>
          <cell r="BO325">
            <v>0</v>
          </cell>
          <cell r="BP325">
            <v>0</v>
          </cell>
          <cell r="BQ325">
            <v>0</v>
          </cell>
          <cell r="BS325">
            <v>719</v>
          </cell>
          <cell r="DN325">
            <v>0</v>
          </cell>
        </row>
        <row r="326">
          <cell r="A326">
            <v>2009</v>
          </cell>
          <cell r="B326" t="str">
            <v>Q4</v>
          </cell>
          <cell r="G326" t="str">
            <v>PACMECS</v>
          </cell>
          <cell r="H326" t="str">
            <v>PACMECS</v>
          </cell>
          <cell r="P326">
            <v>0</v>
          </cell>
          <cell r="AB326">
            <v>0</v>
          </cell>
          <cell r="BE326">
            <v>0</v>
          </cell>
          <cell r="BL326">
            <v>0</v>
          </cell>
          <cell r="BM326">
            <v>0</v>
          </cell>
          <cell r="BN326">
            <v>0</v>
          </cell>
          <cell r="BO326">
            <v>0</v>
          </cell>
          <cell r="BP326">
            <v>0</v>
          </cell>
          <cell r="BQ326">
            <v>0</v>
          </cell>
          <cell r="BS326">
            <v>0</v>
          </cell>
          <cell r="DN326">
            <v>0</v>
          </cell>
        </row>
        <row r="327">
          <cell r="A327">
            <v>2009</v>
          </cell>
          <cell r="B327" t="str">
            <v>Q4</v>
          </cell>
          <cell r="G327" t="str">
            <v>NWST</v>
          </cell>
          <cell r="H327" t="str">
            <v>UEDCL</v>
          </cell>
          <cell r="P327">
            <v>756954.39</v>
          </cell>
          <cell r="AB327">
            <v>904995</v>
          </cell>
          <cell r="BE327">
            <v>0</v>
          </cell>
          <cell r="BL327">
            <v>1474</v>
          </cell>
          <cell r="BM327">
            <v>43</v>
          </cell>
          <cell r="BN327">
            <v>0</v>
          </cell>
          <cell r="BO327">
            <v>0</v>
          </cell>
          <cell r="BP327">
            <v>0</v>
          </cell>
          <cell r="BQ327">
            <v>0</v>
          </cell>
          <cell r="BS327">
            <v>1517</v>
          </cell>
          <cell r="DN327">
            <v>0</v>
          </cell>
        </row>
        <row r="328">
          <cell r="A328">
            <v>2009</v>
          </cell>
          <cell r="B328" t="str">
            <v>Q4</v>
          </cell>
          <cell r="G328" t="str">
            <v>KIL</v>
          </cell>
          <cell r="H328" t="str">
            <v>KIL</v>
          </cell>
          <cell r="P328">
            <v>0</v>
          </cell>
          <cell r="AB328">
            <v>133466</v>
          </cell>
          <cell r="BE328">
            <v>0</v>
          </cell>
          <cell r="BL328">
            <v>0</v>
          </cell>
          <cell r="BM328">
            <v>0</v>
          </cell>
          <cell r="BN328">
            <v>0</v>
          </cell>
          <cell r="BO328">
            <v>0</v>
          </cell>
          <cell r="BP328">
            <v>0</v>
          </cell>
          <cell r="BQ328">
            <v>0</v>
          </cell>
          <cell r="BS328">
            <v>0</v>
          </cell>
          <cell r="DN328">
            <v>0</v>
          </cell>
        </row>
        <row r="329">
          <cell r="A329">
            <v>2009</v>
          </cell>
          <cell r="B329" t="str">
            <v>Q4</v>
          </cell>
          <cell r="G329" t="str">
            <v>BECS</v>
          </cell>
          <cell r="H329" t="str">
            <v>BECS</v>
          </cell>
          <cell r="P329">
            <v>0</v>
          </cell>
          <cell r="AB329">
            <v>0</v>
          </cell>
          <cell r="BE329">
            <v>0</v>
          </cell>
          <cell r="BL329">
            <v>0</v>
          </cell>
          <cell r="BM329">
            <v>0</v>
          </cell>
          <cell r="BN329">
            <v>0</v>
          </cell>
          <cell r="BO329">
            <v>0</v>
          </cell>
          <cell r="BP329">
            <v>0</v>
          </cell>
          <cell r="BQ329">
            <v>0</v>
          </cell>
          <cell r="BS329">
            <v>0</v>
          </cell>
          <cell r="DN329">
            <v>0</v>
          </cell>
        </row>
        <row r="330">
          <cell r="A330">
            <v>2009</v>
          </cell>
          <cell r="B330" t="str">
            <v>Q3</v>
          </cell>
          <cell r="G330" t="str">
            <v>UEDCL</v>
          </cell>
          <cell r="H330" t="str">
            <v>UEDCL</v>
          </cell>
          <cell r="P330">
            <v>0</v>
          </cell>
          <cell r="AB330">
            <v>0</v>
          </cell>
          <cell r="BE330">
            <v>0</v>
          </cell>
          <cell r="BL330">
            <v>0</v>
          </cell>
          <cell r="BM330">
            <v>0</v>
          </cell>
          <cell r="BN330">
            <v>0</v>
          </cell>
          <cell r="BO330">
            <v>0</v>
          </cell>
          <cell r="BP330">
            <v>0</v>
          </cell>
          <cell r="BQ330">
            <v>0</v>
          </cell>
          <cell r="BS330">
            <v>0</v>
          </cell>
          <cell r="DN330">
            <v>0</v>
          </cell>
        </row>
        <row r="331">
          <cell r="A331">
            <v>2009</v>
          </cell>
          <cell r="B331" t="str">
            <v>Q3</v>
          </cell>
          <cell r="G331" t="str">
            <v>SWST</v>
          </cell>
          <cell r="H331" t="str">
            <v>UEDCL</v>
          </cell>
          <cell r="P331">
            <v>403842.85</v>
          </cell>
          <cell r="AB331">
            <v>523917</v>
          </cell>
          <cell r="BE331">
            <v>0</v>
          </cell>
          <cell r="BL331">
            <v>699</v>
          </cell>
          <cell r="BM331">
            <v>25</v>
          </cell>
          <cell r="BN331">
            <v>0</v>
          </cell>
          <cell r="BO331">
            <v>0</v>
          </cell>
          <cell r="BP331">
            <v>0</v>
          </cell>
          <cell r="BQ331">
            <v>0</v>
          </cell>
          <cell r="BS331">
            <v>724</v>
          </cell>
          <cell r="DN331">
            <v>0</v>
          </cell>
        </row>
        <row r="332">
          <cell r="A332">
            <v>2009</v>
          </cell>
          <cell r="B332" t="str">
            <v>Q3</v>
          </cell>
          <cell r="G332" t="str">
            <v>SST</v>
          </cell>
          <cell r="H332" t="str">
            <v>UEDCL</v>
          </cell>
          <cell r="P332">
            <v>172294.15</v>
          </cell>
          <cell r="AB332">
            <v>249000</v>
          </cell>
          <cell r="BE332">
            <v>0</v>
          </cell>
          <cell r="BL332">
            <v>288</v>
          </cell>
          <cell r="BM332">
            <v>8</v>
          </cell>
          <cell r="BN332">
            <v>0</v>
          </cell>
          <cell r="BO332">
            <v>0</v>
          </cell>
          <cell r="BP332">
            <v>0</v>
          </cell>
          <cell r="BQ332">
            <v>0</v>
          </cell>
          <cell r="BS332">
            <v>296</v>
          </cell>
          <cell r="DN332">
            <v>0</v>
          </cell>
        </row>
        <row r="333">
          <cell r="A333">
            <v>2009</v>
          </cell>
          <cell r="B333" t="str">
            <v>Q3</v>
          </cell>
          <cell r="G333" t="str">
            <v>PACMECS</v>
          </cell>
          <cell r="H333" t="str">
            <v>PACMECS</v>
          </cell>
          <cell r="P333">
            <v>0</v>
          </cell>
          <cell r="AB333">
            <v>0</v>
          </cell>
          <cell r="BE333">
            <v>0</v>
          </cell>
          <cell r="BL333">
            <v>0</v>
          </cell>
          <cell r="BM333">
            <v>0</v>
          </cell>
          <cell r="BN333">
            <v>0</v>
          </cell>
          <cell r="BO333">
            <v>0</v>
          </cell>
          <cell r="BP333">
            <v>0</v>
          </cell>
          <cell r="BQ333">
            <v>0</v>
          </cell>
          <cell r="BS333">
            <v>0</v>
          </cell>
          <cell r="DN333">
            <v>0</v>
          </cell>
        </row>
        <row r="334">
          <cell r="A334">
            <v>2009</v>
          </cell>
          <cell r="B334" t="str">
            <v>Q3</v>
          </cell>
          <cell r="G334" t="str">
            <v>NWST</v>
          </cell>
          <cell r="H334" t="str">
            <v>UEDCL</v>
          </cell>
          <cell r="P334">
            <v>206874.01</v>
          </cell>
          <cell r="AB334">
            <v>318889</v>
          </cell>
          <cell r="BE334">
            <v>0</v>
          </cell>
          <cell r="BL334">
            <v>837</v>
          </cell>
          <cell r="BM334">
            <v>25</v>
          </cell>
          <cell r="BN334">
            <v>0</v>
          </cell>
          <cell r="BO334">
            <v>0</v>
          </cell>
          <cell r="BP334">
            <v>0</v>
          </cell>
          <cell r="BQ334">
            <v>0</v>
          </cell>
          <cell r="BS334">
            <v>862</v>
          </cell>
          <cell r="DN334">
            <v>0</v>
          </cell>
        </row>
        <row r="335">
          <cell r="A335">
            <v>2009</v>
          </cell>
          <cell r="B335" t="str">
            <v>Q3</v>
          </cell>
          <cell r="G335" t="str">
            <v>KRECS</v>
          </cell>
          <cell r="H335" t="str">
            <v>KRECS</v>
          </cell>
          <cell r="P335">
            <v>0</v>
          </cell>
          <cell r="AB335">
            <v>0</v>
          </cell>
          <cell r="BE335">
            <v>0</v>
          </cell>
          <cell r="BL335">
            <v>0</v>
          </cell>
          <cell r="BM335">
            <v>0</v>
          </cell>
          <cell r="BN335">
            <v>0</v>
          </cell>
          <cell r="BO335">
            <v>0</v>
          </cell>
          <cell r="BP335">
            <v>0</v>
          </cell>
          <cell r="BQ335">
            <v>0</v>
          </cell>
          <cell r="BS335">
            <v>0</v>
          </cell>
          <cell r="DN335">
            <v>0</v>
          </cell>
        </row>
        <row r="336">
          <cell r="A336">
            <v>2009</v>
          </cell>
          <cell r="B336" t="str">
            <v>Q3</v>
          </cell>
          <cell r="G336" t="str">
            <v>KIL</v>
          </cell>
          <cell r="H336" t="str">
            <v>KIL</v>
          </cell>
          <cell r="P336">
            <v>0</v>
          </cell>
          <cell r="AB336">
            <v>161000</v>
          </cell>
          <cell r="BE336">
            <v>0</v>
          </cell>
          <cell r="BL336">
            <v>0</v>
          </cell>
          <cell r="BM336">
            <v>0</v>
          </cell>
          <cell r="BN336">
            <v>0</v>
          </cell>
          <cell r="BO336">
            <v>0</v>
          </cell>
          <cell r="BP336">
            <v>0</v>
          </cell>
          <cell r="BQ336">
            <v>0</v>
          </cell>
          <cell r="BS336">
            <v>0</v>
          </cell>
          <cell r="DN336">
            <v>0</v>
          </cell>
        </row>
        <row r="337">
          <cell r="A337">
            <v>2009</v>
          </cell>
          <cell r="B337" t="str">
            <v>Q3</v>
          </cell>
          <cell r="G337" t="str">
            <v>BECS</v>
          </cell>
          <cell r="H337" t="str">
            <v>BECS</v>
          </cell>
          <cell r="P337">
            <v>0</v>
          </cell>
          <cell r="AB337">
            <v>0</v>
          </cell>
          <cell r="BE337">
            <v>0</v>
          </cell>
          <cell r="BL337">
            <v>0</v>
          </cell>
          <cell r="BM337">
            <v>0</v>
          </cell>
          <cell r="BN337">
            <v>0</v>
          </cell>
          <cell r="BO337">
            <v>0</v>
          </cell>
          <cell r="BP337">
            <v>0</v>
          </cell>
          <cell r="BQ337">
            <v>0</v>
          </cell>
          <cell r="BS337">
            <v>0</v>
          </cell>
          <cell r="DN337">
            <v>0</v>
          </cell>
        </row>
        <row r="338">
          <cell r="A338">
            <v>2009</v>
          </cell>
          <cell r="B338" t="str">
            <v>Q2</v>
          </cell>
          <cell r="G338" t="str">
            <v>UEDCL</v>
          </cell>
          <cell r="H338" t="str">
            <v>UEDCL</v>
          </cell>
          <cell r="P338">
            <v>0</v>
          </cell>
          <cell r="AB338">
            <v>0</v>
          </cell>
          <cell r="BE338">
            <v>0</v>
          </cell>
          <cell r="BL338">
            <v>0</v>
          </cell>
          <cell r="BM338">
            <v>0</v>
          </cell>
          <cell r="BN338">
            <v>0</v>
          </cell>
          <cell r="BO338">
            <v>0</v>
          </cell>
          <cell r="BP338">
            <v>0</v>
          </cell>
          <cell r="BQ338">
            <v>0</v>
          </cell>
          <cell r="BS338">
            <v>0</v>
          </cell>
          <cell r="DN338">
            <v>0</v>
          </cell>
        </row>
        <row r="339">
          <cell r="A339">
            <v>2009</v>
          </cell>
          <cell r="B339" t="str">
            <v>Q2</v>
          </cell>
          <cell r="G339" t="str">
            <v>SWST</v>
          </cell>
          <cell r="H339" t="str">
            <v>UEDCL</v>
          </cell>
          <cell r="P339">
            <v>502752.96</v>
          </cell>
          <cell r="AB339">
            <v>614934</v>
          </cell>
          <cell r="BE339">
            <v>0</v>
          </cell>
          <cell r="BL339">
            <v>653</v>
          </cell>
          <cell r="BM339">
            <v>26</v>
          </cell>
          <cell r="BN339">
            <v>0</v>
          </cell>
          <cell r="BO339">
            <v>0</v>
          </cell>
          <cell r="BP339">
            <v>0</v>
          </cell>
          <cell r="BQ339">
            <v>0</v>
          </cell>
          <cell r="BS339">
            <v>679</v>
          </cell>
          <cell r="DN339">
            <v>0</v>
          </cell>
        </row>
        <row r="340">
          <cell r="A340">
            <v>2009</v>
          </cell>
          <cell r="B340" t="str">
            <v>Q2</v>
          </cell>
          <cell r="G340" t="str">
            <v>SST</v>
          </cell>
          <cell r="H340" t="str">
            <v>UEDCL</v>
          </cell>
          <cell r="P340">
            <v>25814.66</v>
          </cell>
          <cell r="AB340">
            <v>109000</v>
          </cell>
          <cell r="BE340">
            <v>0</v>
          </cell>
          <cell r="BL340">
            <v>138</v>
          </cell>
          <cell r="BM340">
            <v>5</v>
          </cell>
          <cell r="BN340">
            <v>0</v>
          </cell>
          <cell r="BO340">
            <v>0</v>
          </cell>
          <cell r="BP340">
            <v>0</v>
          </cell>
          <cell r="BQ340">
            <v>0</v>
          </cell>
          <cell r="BS340">
            <v>143</v>
          </cell>
          <cell r="DN340">
            <v>0</v>
          </cell>
        </row>
        <row r="341">
          <cell r="A341">
            <v>2009</v>
          </cell>
          <cell r="B341" t="str">
            <v>Q2</v>
          </cell>
          <cell r="G341" t="str">
            <v>PACMECS</v>
          </cell>
          <cell r="H341" t="str">
            <v>PACMECS</v>
          </cell>
          <cell r="P341">
            <v>0</v>
          </cell>
          <cell r="AB341">
            <v>0</v>
          </cell>
          <cell r="BE341">
            <v>0</v>
          </cell>
          <cell r="BL341">
            <v>0</v>
          </cell>
          <cell r="BM341">
            <v>0</v>
          </cell>
          <cell r="BN341">
            <v>0</v>
          </cell>
          <cell r="BO341">
            <v>0</v>
          </cell>
          <cell r="BP341">
            <v>0</v>
          </cell>
          <cell r="BQ341">
            <v>0</v>
          </cell>
          <cell r="BS341">
            <v>0</v>
          </cell>
          <cell r="DN341">
            <v>0</v>
          </cell>
        </row>
        <row r="342">
          <cell r="A342">
            <v>2009</v>
          </cell>
          <cell r="B342" t="str">
            <v>Q2</v>
          </cell>
          <cell r="G342" t="str">
            <v>NWST</v>
          </cell>
          <cell r="H342" t="str">
            <v>UEDCL</v>
          </cell>
          <cell r="P342">
            <v>202967.43</v>
          </cell>
          <cell r="AB342">
            <v>379307</v>
          </cell>
          <cell r="BE342">
            <v>0</v>
          </cell>
          <cell r="BL342">
            <v>677</v>
          </cell>
          <cell r="BM342">
            <v>25</v>
          </cell>
          <cell r="BN342">
            <v>0</v>
          </cell>
          <cell r="BO342">
            <v>0</v>
          </cell>
          <cell r="BP342">
            <v>0</v>
          </cell>
          <cell r="BQ342">
            <v>0</v>
          </cell>
          <cell r="BS342">
            <v>702</v>
          </cell>
          <cell r="DN342">
            <v>0</v>
          </cell>
        </row>
        <row r="343">
          <cell r="A343">
            <v>2009</v>
          </cell>
          <cell r="B343" t="str">
            <v>Q2</v>
          </cell>
          <cell r="G343" t="str">
            <v>KIL</v>
          </cell>
          <cell r="H343" t="str">
            <v>KIL</v>
          </cell>
          <cell r="P343">
            <v>0</v>
          </cell>
          <cell r="AB343">
            <v>0</v>
          </cell>
          <cell r="BE343">
            <v>0</v>
          </cell>
          <cell r="BL343">
            <v>0</v>
          </cell>
          <cell r="BM343">
            <v>0</v>
          </cell>
          <cell r="BN343">
            <v>0</v>
          </cell>
          <cell r="BO343">
            <v>0</v>
          </cell>
          <cell r="BP343">
            <v>0</v>
          </cell>
          <cell r="BQ343">
            <v>0</v>
          </cell>
          <cell r="BS343">
            <v>0</v>
          </cell>
          <cell r="DN343">
            <v>0</v>
          </cell>
        </row>
        <row r="344">
          <cell r="A344">
            <v>2009</v>
          </cell>
          <cell r="B344" t="str">
            <v>Q2</v>
          </cell>
          <cell r="G344" t="str">
            <v>BECS</v>
          </cell>
          <cell r="H344" t="str">
            <v>BECS</v>
          </cell>
          <cell r="P344">
            <v>0</v>
          </cell>
          <cell r="AB344">
            <v>0</v>
          </cell>
          <cell r="BE344">
            <v>0</v>
          </cell>
          <cell r="BL344">
            <v>0</v>
          </cell>
          <cell r="BM344">
            <v>0</v>
          </cell>
          <cell r="BN344">
            <v>0</v>
          </cell>
          <cell r="BO344">
            <v>0</v>
          </cell>
          <cell r="BP344">
            <v>0</v>
          </cell>
          <cell r="BQ344">
            <v>0</v>
          </cell>
          <cell r="BS344">
            <v>0</v>
          </cell>
          <cell r="DN344">
            <v>0</v>
          </cell>
        </row>
        <row r="345">
          <cell r="A345">
            <v>2009</v>
          </cell>
          <cell r="B345" t="str">
            <v>Q2</v>
          </cell>
          <cell r="G345" t="str">
            <v>KRECS</v>
          </cell>
          <cell r="H345" t="str">
            <v>KRECS</v>
          </cell>
          <cell r="P345">
            <v>0</v>
          </cell>
          <cell r="AB345">
            <v>0</v>
          </cell>
          <cell r="BE345">
            <v>0</v>
          </cell>
          <cell r="BL345">
            <v>0</v>
          </cell>
          <cell r="BM345">
            <v>0</v>
          </cell>
          <cell r="BN345">
            <v>0</v>
          </cell>
          <cell r="BO345">
            <v>0</v>
          </cell>
          <cell r="BP345">
            <v>0</v>
          </cell>
          <cell r="BQ345">
            <v>0</v>
          </cell>
          <cell r="BS345">
            <v>0</v>
          </cell>
          <cell r="DN345">
            <v>0</v>
          </cell>
        </row>
        <row r="346">
          <cell r="A346">
            <v>2009</v>
          </cell>
          <cell r="B346" t="str">
            <v>Q1</v>
          </cell>
          <cell r="G346" t="str">
            <v>UEDCL</v>
          </cell>
          <cell r="H346" t="str">
            <v>UEDCL</v>
          </cell>
          <cell r="P346">
            <v>0</v>
          </cell>
          <cell r="AB346">
            <v>0</v>
          </cell>
          <cell r="BE346">
            <v>0</v>
          </cell>
          <cell r="BL346">
            <v>0</v>
          </cell>
          <cell r="BM346">
            <v>0</v>
          </cell>
          <cell r="BN346">
            <v>0</v>
          </cell>
          <cell r="BO346">
            <v>0</v>
          </cell>
          <cell r="BP346">
            <v>0</v>
          </cell>
          <cell r="BQ346">
            <v>0</v>
          </cell>
          <cell r="BS346">
            <v>0</v>
          </cell>
          <cell r="DN346">
            <v>0</v>
          </cell>
        </row>
        <row r="347">
          <cell r="A347">
            <v>2009</v>
          </cell>
          <cell r="B347" t="str">
            <v>Q1</v>
          </cell>
          <cell r="G347" t="str">
            <v>SWST</v>
          </cell>
          <cell r="H347" t="str">
            <v>UEDCL</v>
          </cell>
          <cell r="P347">
            <v>407287.61</v>
          </cell>
          <cell r="AB347">
            <v>507629</v>
          </cell>
          <cell r="BE347">
            <v>0</v>
          </cell>
          <cell r="BL347">
            <v>594</v>
          </cell>
          <cell r="BM347">
            <v>26</v>
          </cell>
          <cell r="BN347">
            <v>0</v>
          </cell>
          <cell r="BO347">
            <v>0</v>
          </cell>
          <cell r="BP347">
            <v>0</v>
          </cell>
          <cell r="BQ347">
            <v>0</v>
          </cell>
          <cell r="BS347">
            <v>620</v>
          </cell>
          <cell r="DN347">
            <v>0</v>
          </cell>
        </row>
        <row r="348">
          <cell r="A348">
            <v>2009</v>
          </cell>
          <cell r="B348" t="str">
            <v>Q1</v>
          </cell>
          <cell r="G348" t="str">
            <v>SST</v>
          </cell>
          <cell r="H348" t="str">
            <v>UEDCL</v>
          </cell>
          <cell r="P348">
            <v>0</v>
          </cell>
          <cell r="AB348">
            <v>0</v>
          </cell>
          <cell r="BE348">
            <v>0</v>
          </cell>
          <cell r="BL348">
            <v>0</v>
          </cell>
          <cell r="BM348">
            <v>0</v>
          </cell>
          <cell r="BN348">
            <v>0</v>
          </cell>
          <cell r="BO348">
            <v>0</v>
          </cell>
          <cell r="BP348">
            <v>0</v>
          </cell>
          <cell r="BQ348">
            <v>0</v>
          </cell>
          <cell r="BS348">
            <v>0</v>
          </cell>
          <cell r="DN348">
            <v>0</v>
          </cell>
        </row>
        <row r="349">
          <cell r="A349">
            <v>2009</v>
          </cell>
          <cell r="B349" t="str">
            <v>Q1</v>
          </cell>
          <cell r="G349" t="str">
            <v>PACMECS</v>
          </cell>
          <cell r="H349" t="str">
            <v>PACMECS</v>
          </cell>
          <cell r="P349">
            <v>0</v>
          </cell>
          <cell r="AB349">
            <v>0</v>
          </cell>
          <cell r="BE349">
            <v>0</v>
          </cell>
          <cell r="BL349">
            <v>0</v>
          </cell>
          <cell r="BM349">
            <v>0</v>
          </cell>
          <cell r="BN349">
            <v>0</v>
          </cell>
          <cell r="BO349">
            <v>0</v>
          </cell>
          <cell r="BP349">
            <v>0</v>
          </cell>
          <cell r="BQ349">
            <v>0</v>
          </cell>
          <cell r="BS349">
            <v>0</v>
          </cell>
          <cell r="DN349">
            <v>0</v>
          </cell>
        </row>
        <row r="350">
          <cell r="A350">
            <v>2009</v>
          </cell>
          <cell r="B350" t="str">
            <v>Q1</v>
          </cell>
          <cell r="G350" t="str">
            <v>NWST</v>
          </cell>
          <cell r="H350" t="str">
            <v>UEDCL</v>
          </cell>
          <cell r="P350">
            <v>202340.67</v>
          </cell>
          <cell r="AB350">
            <v>279964</v>
          </cell>
          <cell r="BE350">
            <v>0</v>
          </cell>
          <cell r="BL350">
            <v>577</v>
          </cell>
          <cell r="BM350">
            <v>24</v>
          </cell>
          <cell r="BN350">
            <v>0</v>
          </cell>
          <cell r="BO350">
            <v>0</v>
          </cell>
          <cell r="BP350">
            <v>0</v>
          </cell>
          <cell r="BQ350">
            <v>0</v>
          </cell>
          <cell r="BS350">
            <v>601</v>
          </cell>
          <cell r="DN350">
            <v>0</v>
          </cell>
        </row>
        <row r="351">
          <cell r="A351">
            <v>2009</v>
          </cell>
          <cell r="B351" t="str">
            <v>Q1</v>
          </cell>
          <cell r="G351" t="str">
            <v>KIL</v>
          </cell>
          <cell r="H351" t="str">
            <v>KIL</v>
          </cell>
          <cell r="P351">
            <v>0</v>
          </cell>
          <cell r="AB351">
            <v>0</v>
          </cell>
          <cell r="BE351">
            <v>0</v>
          </cell>
          <cell r="BL351">
            <v>0</v>
          </cell>
          <cell r="BM351">
            <v>0</v>
          </cell>
          <cell r="BN351">
            <v>0</v>
          </cell>
          <cell r="BO351">
            <v>0</v>
          </cell>
          <cell r="BP351">
            <v>0</v>
          </cell>
          <cell r="BQ351">
            <v>0</v>
          </cell>
          <cell r="BS351">
            <v>0</v>
          </cell>
          <cell r="DN351">
            <v>0</v>
          </cell>
        </row>
        <row r="352">
          <cell r="A352">
            <v>2009</v>
          </cell>
          <cell r="B352" t="str">
            <v>Q1</v>
          </cell>
          <cell r="G352" t="str">
            <v>BECS</v>
          </cell>
          <cell r="H352" t="str">
            <v>BECS</v>
          </cell>
          <cell r="P352">
            <v>0</v>
          </cell>
          <cell r="AB352">
            <v>0</v>
          </cell>
          <cell r="BE352">
            <v>0</v>
          </cell>
          <cell r="BL352">
            <v>0</v>
          </cell>
          <cell r="BM352">
            <v>0</v>
          </cell>
          <cell r="BN352">
            <v>0</v>
          </cell>
          <cell r="BO352">
            <v>0</v>
          </cell>
          <cell r="BP352">
            <v>0</v>
          </cell>
          <cell r="BQ352">
            <v>0</v>
          </cell>
          <cell r="BS352">
            <v>0</v>
          </cell>
          <cell r="DN352">
            <v>0</v>
          </cell>
        </row>
        <row r="353">
          <cell r="A353">
            <v>2009</v>
          </cell>
          <cell r="B353" t="str">
            <v>Q1</v>
          </cell>
          <cell r="G353" t="str">
            <v>KRECS</v>
          </cell>
          <cell r="H353" t="str">
            <v>KRECS</v>
          </cell>
          <cell r="P353">
            <v>0</v>
          </cell>
          <cell r="AB353">
            <v>0</v>
          </cell>
          <cell r="BE353">
            <v>0</v>
          </cell>
          <cell r="BL353">
            <v>0</v>
          </cell>
          <cell r="BM353">
            <v>0</v>
          </cell>
          <cell r="BN353">
            <v>0</v>
          </cell>
          <cell r="BO353">
            <v>0</v>
          </cell>
          <cell r="BP353">
            <v>0</v>
          </cell>
          <cell r="BQ353">
            <v>0</v>
          </cell>
          <cell r="BS353">
            <v>0</v>
          </cell>
          <cell r="DN353">
            <v>0</v>
          </cell>
        </row>
        <row r="354">
          <cell r="A354">
            <v>2008</v>
          </cell>
          <cell r="B354" t="str">
            <v>Q4</v>
          </cell>
          <cell r="G354" t="str">
            <v>KRECS</v>
          </cell>
          <cell r="H354" t="str">
            <v>KRECS</v>
          </cell>
          <cell r="P354">
            <v>0</v>
          </cell>
          <cell r="AB354">
            <v>0</v>
          </cell>
          <cell r="BE354">
            <v>0</v>
          </cell>
          <cell r="BL354">
            <v>0</v>
          </cell>
          <cell r="BM354">
            <v>0</v>
          </cell>
          <cell r="BN354">
            <v>0</v>
          </cell>
          <cell r="BO354">
            <v>0</v>
          </cell>
          <cell r="BP354">
            <v>0</v>
          </cell>
          <cell r="BQ354">
            <v>0</v>
          </cell>
          <cell r="BS354">
            <v>0</v>
          </cell>
          <cell r="DN354">
            <v>0</v>
          </cell>
        </row>
        <row r="355">
          <cell r="A355">
            <v>2008</v>
          </cell>
          <cell r="B355" t="str">
            <v>Q4</v>
          </cell>
          <cell r="G355" t="str">
            <v>UEDCL</v>
          </cell>
          <cell r="H355" t="str">
            <v>UEDCL</v>
          </cell>
          <cell r="P355">
            <v>0</v>
          </cell>
          <cell r="AB355">
            <v>0</v>
          </cell>
          <cell r="BE355">
            <v>0</v>
          </cell>
          <cell r="BL355">
            <v>0</v>
          </cell>
          <cell r="BM355">
            <v>0</v>
          </cell>
          <cell r="BN355">
            <v>0</v>
          </cell>
          <cell r="BO355">
            <v>0</v>
          </cell>
          <cell r="BP355">
            <v>0</v>
          </cell>
          <cell r="BQ355">
            <v>0</v>
          </cell>
          <cell r="BS355">
            <v>0</v>
          </cell>
          <cell r="DN355">
            <v>0</v>
          </cell>
        </row>
        <row r="356">
          <cell r="A356">
            <v>2008</v>
          </cell>
          <cell r="B356" t="str">
            <v>Q4</v>
          </cell>
          <cell r="G356" t="str">
            <v>SWST</v>
          </cell>
          <cell r="H356" t="str">
            <v>UEDCL</v>
          </cell>
          <cell r="P356">
            <v>0</v>
          </cell>
          <cell r="AB356">
            <v>0</v>
          </cell>
          <cell r="BE356">
            <v>0</v>
          </cell>
          <cell r="BL356">
            <v>0</v>
          </cell>
          <cell r="BM356">
            <v>0</v>
          </cell>
          <cell r="BN356">
            <v>0</v>
          </cell>
          <cell r="BO356">
            <v>0</v>
          </cell>
          <cell r="BP356">
            <v>0</v>
          </cell>
          <cell r="BQ356">
            <v>0</v>
          </cell>
          <cell r="BS356">
            <v>0</v>
          </cell>
          <cell r="DN356">
            <v>0</v>
          </cell>
        </row>
        <row r="357">
          <cell r="A357">
            <v>2008</v>
          </cell>
          <cell r="B357" t="str">
            <v>Q4</v>
          </cell>
          <cell r="G357" t="str">
            <v>SST</v>
          </cell>
          <cell r="H357" t="str">
            <v>UEDCL</v>
          </cell>
          <cell r="P357">
            <v>0</v>
          </cell>
          <cell r="AB357">
            <v>0</v>
          </cell>
          <cell r="BE357">
            <v>0</v>
          </cell>
          <cell r="BL357">
            <v>2917</v>
          </cell>
          <cell r="BM357">
            <v>87</v>
          </cell>
          <cell r="BN357">
            <v>0</v>
          </cell>
          <cell r="BO357">
            <v>0</v>
          </cell>
          <cell r="BP357">
            <v>0</v>
          </cell>
          <cell r="BQ357">
            <v>0</v>
          </cell>
          <cell r="BS357">
            <v>3004</v>
          </cell>
          <cell r="DN357">
            <v>0</v>
          </cell>
        </row>
        <row r="358">
          <cell r="A358">
            <v>2008</v>
          </cell>
          <cell r="B358" t="str">
            <v>Q4</v>
          </cell>
          <cell r="G358" t="str">
            <v>PACMECS</v>
          </cell>
          <cell r="H358" t="str">
            <v>PACMECS</v>
          </cell>
          <cell r="P358">
            <v>0</v>
          </cell>
          <cell r="AB358">
            <v>0</v>
          </cell>
          <cell r="BE358">
            <v>0</v>
          </cell>
          <cell r="BL358">
            <v>0</v>
          </cell>
          <cell r="BM358">
            <v>0</v>
          </cell>
          <cell r="BN358">
            <v>0</v>
          </cell>
          <cell r="BO358">
            <v>0</v>
          </cell>
          <cell r="BP358">
            <v>0</v>
          </cell>
          <cell r="BQ358">
            <v>0</v>
          </cell>
          <cell r="BS358">
            <v>0</v>
          </cell>
          <cell r="DN358">
            <v>0</v>
          </cell>
        </row>
        <row r="359">
          <cell r="A359">
            <v>2008</v>
          </cell>
          <cell r="B359" t="str">
            <v>Q4</v>
          </cell>
          <cell r="G359" t="str">
            <v>NWST</v>
          </cell>
          <cell r="H359" t="str">
            <v>UEDCL</v>
          </cell>
          <cell r="P359">
            <v>0</v>
          </cell>
          <cell r="AB359">
            <v>0</v>
          </cell>
          <cell r="BE359">
            <v>0</v>
          </cell>
          <cell r="BL359">
            <v>0</v>
          </cell>
          <cell r="BM359">
            <v>0</v>
          </cell>
          <cell r="BN359">
            <v>0</v>
          </cell>
          <cell r="BO359">
            <v>0</v>
          </cell>
          <cell r="BP359">
            <v>0</v>
          </cell>
          <cell r="BQ359">
            <v>0</v>
          </cell>
          <cell r="BS359">
            <v>0</v>
          </cell>
          <cell r="DN359">
            <v>0</v>
          </cell>
        </row>
        <row r="360">
          <cell r="A360">
            <v>2008</v>
          </cell>
          <cell r="B360" t="str">
            <v>Q4</v>
          </cell>
          <cell r="G360" t="str">
            <v>KIL</v>
          </cell>
          <cell r="H360" t="str">
            <v>KIL</v>
          </cell>
          <cell r="P360">
            <v>0</v>
          </cell>
          <cell r="AB360">
            <v>0</v>
          </cell>
          <cell r="BE360">
            <v>0</v>
          </cell>
          <cell r="BL360">
            <v>0</v>
          </cell>
          <cell r="BM360">
            <v>0</v>
          </cell>
          <cell r="BN360">
            <v>0</v>
          </cell>
          <cell r="BO360">
            <v>0</v>
          </cell>
          <cell r="BP360">
            <v>0</v>
          </cell>
          <cell r="BQ360">
            <v>0</v>
          </cell>
          <cell r="BS360">
            <v>0</v>
          </cell>
          <cell r="DN360">
            <v>0</v>
          </cell>
        </row>
        <row r="361">
          <cell r="A361">
            <v>2008</v>
          </cell>
          <cell r="B361" t="str">
            <v>Q4</v>
          </cell>
          <cell r="G361" t="str">
            <v>BECS</v>
          </cell>
          <cell r="H361" t="str">
            <v>BECS</v>
          </cell>
          <cell r="P361">
            <v>0</v>
          </cell>
          <cell r="AB361">
            <v>0</v>
          </cell>
          <cell r="BE361">
            <v>0</v>
          </cell>
          <cell r="BL361">
            <v>0</v>
          </cell>
          <cell r="BM361">
            <v>0</v>
          </cell>
          <cell r="BN361">
            <v>0</v>
          </cell>
          <cell r="BO361">
            <v>0</v>
          </cell>
          <cell r="BP361">
            <v>0</v>
          </cell>
          <cell r="BQ361">
            <v>0</v>
          </cell>
          <cell r="BS361">
            <v>0</v>
          </cell>
          <cell r="DN361">
            <v>0</v>
          </cell>
        </row>
        <row r="362">
          <cell r="A362">
            <v>2008</v>
          </cell>
          <cell r="B362" t="str">
            <v>Q3</v>
          </cell>
          <cell r="G362" t="str">
            <v>UEDCL</v>
          </cell>
          <cell r="H362" t="str">
            <v>UEDCL</v>
          </cell>
          <cell r="P362">
            <v>0</v>
          </cell>
          <cell r="AB362">
            <v>0</v>
          </cell>
          <cell r="BE362">
            <v>0</v>
          </cell>
          <cell r="BL362">
            <v>0</v>
          </cell>
          <cell r="BM362">
            <v>0</v>
          </cell>
          <cell r="BN362">
            <v>0</v>
          </cell>
          <cell r="BO362">
            <v>0</v>
          </cell>
          <cell r="BP362">
            <v>0</v>
          </cell>
          <cell r="BQ362">
            <v>0</v>
          </cell>
          <cell r="BS362">
            <v>0</v>
          </cell>
          <cell r="DN362">
            <v>0</v>
          </cell>
        </row>
        <row r="363">
          <cell r="A363">
            <v>2008</v>
          </cell>
          <cell r="B363" t="str">
            <v>Q3</v>
          </cell>
          <cell r="G363" t="str">
            <v>SWST</v>
          </cell>
          <cell r="H363" t="str">
            <v>UEDCL</v>
          </cell>
          <cell r="P363">
            <v>0</v>
          </cell>
          <cell r="AB363">
            <v>0</v>
          </cell>
          <cell r="BE363">
            <v>0</v>
          </cell>
          <cell r="BL363">
            <v>0</v>
          </cell>
          <cell r="BM363">
            <v>0</v>
          </cell>
          <cell r="BN363">
            <v>0</v>
          </cell>
          <cell r="BO363">
            <v>0</v>
          </cell>
          <cell r="BP363">
            <v>0</v>
          </cell>
          <cell r="BQ363">
            <v>0</v>
          </cell>
          <cell r="BS363">
            <v>0</v>
          </cell>
          <cell r="DN363">
            <v>0</v>
          </cell>
        </row>
        <row r="364">
          <cell r="A364">
            <v>2008</v>
          </cell>
          <cell r="B364" t="str">
            <v>Q3</v>
          </cell>
          <cell r="G364" t="str">
            <v>SST</v>
          </cell>
          <cell r="H364" t="str">
            <v>UEDCL</v>
          </cell>
          <cell r="P364">
            <v>0</v>
          </cell>
          <cell r="AB364">
            <v>0</v>
          </cell>
          <cell r="BE364">
            <v>0</v>
          </cell>
          <cell r="BL364">
            <v>1824</v>
          </cell>
          <cell r="BM364">
            <v>58</v>
          </cell>
          <cell r="BN364">
            <v>0</v>
          </cell>
          <cell r="BO364">
            <v>0</v>
          </cell>
          <cell r="BP364">
            <v>0</v>
          </cell>
          <cell r="BQ364">
            <v>0</v>
          </cell>
          <cell r="BS364">
            <v>1882</v>
          </cell>
          <cell r="DN364">
            <v>0</v>
          </cell>
        </row>
        <row r="365">
          <cell r="A365">
            <v>2008</v>
          </cell>
          <cell r="B365" t="str">
            <v>Q3</v>
          </cell>
          <cell r="G365" t="str">
            <v>PACMECS</v>
          </cell>
          <cell r="H365" t="str">
            <v>PACMECS</v>
          </cell>
          <cell r="P365">
            <v>0</v>
          </cell>
          <cell r="AB365">
            <v>0</v>
          </cell>
          <cell r="BE365">
            <v>0</v>
          </cell>
          <cell r="BL365">
            <v>0</v>
          </cell>
          <cell r="BM365">
            <v>0</v>
          </cell>
          <cell r="BN365">
            <v>0</v>
          </cell>
          <cell r="BO365">
            <v>0</v>
          </cell>
          <cell r="BP365">
            <v>0</v>
          </cell>
          <cell r="BQ365">
            <v>0</v>
          </cell>
          <cell r="BS365">
            <v>0</v>
          </cell>
          <cell r="DN365">
            <v>0</v>
          </cell>
        </row>
        <row r="366">
          <cell r="A366">
            <v>2008</v>
          </cell>
          <cell r="B366" t="str">
            <v>Q3</v>
          </cell>
          <cell r="G366" t="str">
            <v>NWST</v>
          </cell>
          <cell r="H366" t="str">
            <v>UEDCL</v>
          </cell>
          <cell r="P366">
            <v>0</v>
          </cell>
          <cell r="AB366">
            <v>0</v>
          </cell>
          <cell r="BE366">
            <v>0</v>
          </cell>
          <cell r="BL366">
            <v>0</v>
          </cell>
          <cell r="BM366">
            <v>0</v>
          </cell>
          <cell r="BN366">
            <v>0</v>
          </cell>
          <cell r="BO366">
            <v>0</v>
          </cell>
          <cell r="BP366">
            <v>0</v>
          </cell>
          <cell r="BQ366">
            <v>0</v>
          </cell>
          <cell r="BS366">
            <v>0</v>
          </cell>
          <cell r="DN366">
            <v>0</v>
          </cell>
        </row>
        <row r="367">
          <cell r="A367">
            <v>2008</v>
          </cell>
          <cell r="B367" t="str">
            <v>Q3</v>
          </cell>
          <cell r="G367" t="str">
            <v>KRECS</v>
          </cell>
          <cell r="H367" t="str">
            <v>KRECS</v>
          </cell>
          <cell r="P367">
            <v>0</v>
          </cell>
          <cell r="AB367">
            <v>0</v>
          </cell>
          <cell r="BE367">
            <v>0</v>
          </cell>
          <cell r="BL367">
            <v>0</v>
          </cell>
          <cell r="BM367">
            <v>0</v>
          </cell>
          <cell r="BN367">
            <v>0</v>
          </cell>
          <cell r="BO367">
            <v>0</v>
          </cell>
          <cell r="BP367">
            <v>0</v>
          </cell>
          <cell r="BQ367">
            <v>0</v>
          </cell>
          <cell r="BS367">
            <v>0</v>
          </cell>
          <cell r="DN367">
            <v>0</v>
          </cell>
        </row>
        <row r="368">
          <cell r="A368">
            <v>2008</v>
          </cell>
          <cell r="B368" t="str">
            <v>Q3</v>
          </cell>
          <cell r="G368" t="str">
            <v>KIL</v>
          </cell>
          <cell r="H368" t="str">
            <v>KIL</v>
          </cell>
          <cell r="P368">
            <v>0</v>
          </cell>
          <cell r="AB368">
            <v>0</v>
          </cell>
          <cell r="BE368">
            <v>0</v>
          </cell>
          <cell r="BL368">
            <v>0</v>
          </cell>
          <cell r="BM368">
            <v>0</v>
          </cell>
          <cell r="BN368">
            <v>0</v>
          </cell>
          <cell r="BO368">
            <v>0</v>
          </cell>
          <cell r="BP368">
            <v>0</v>
          </cell>
          <cell r="BQ368">
            <v>0</v>
          </cell>
          <cell r="BS368">
            <v>0</v>
          </cell>
          <cell r="DN368">
            <v>0</v>
          </cell>
        </row>
        <row r="369">
          <cell r="A369">
            <v>2008</v>
          </cell>
          <cell r="B369" t="str">
            <v>Q3</v>
          </cell>
          <cell r="G369" t="str">
            <v>BECS</v>
          </cell>
          <cell r="H369" t="str">
            <v>BECS</v>
          </cell>
          <cell r="P369">
            <v>0</v>
          </cell>
          <cell r="AB369">
            <v>0</v>
          </cell>
          <cell r="BE369">
            <v>0</v>
          </cell>
          <cell r="BL369">
            <v>0</v>
          </cell>
          <cell r="BM369">
            <v>0</v>
          </cell>
          <cell r="BN369">
            <v>0</v>
          </cell>
          <cell r="BO369">
            <v>0</v>
          </cell>
          <cell r="BP369">
            <v>0</v>
          </cell>
          <cell r="BQ369">
            <v>0</v>
          </cell>
          <cell r="BS369">
            <v>0</v>
          </cell>
          <cell r="DN369">
            <v>0</v>
          </cell>
        </row>
        <row r="370">
          <cell r="A370">
            <v>2008</v>
          </cell>
          <cell r="B370" t="str">
            <v>Q2</v>
          </cell>
          <cell r="G370" t="str">
            <v>UEDCL</v>
          </cell>
          <cell r="H370" t="str">
            <v>UEDCL</v>
          </cell>
          <cell r="P370">
            <v>0</v>
          </cell>
          <cell r="AB370">
            <v>0</v>
          </cell>
          <cell r="BE370">
            <v>0</v>
          </cell>
          <cell r="BL370">
            <v>0</v>
          </cell>
          <cell r="BM370">
            <v>0</v>
          </cell>
          <cell r="BN370">
            <v>0</v>
          </cell>
          <cell r="BO370">
            <v>0</v>
          </cell>
          <cell r="BP370">
            <v>0</v>
          </cell>
          <cell r="BQ370">
            <v>0</v>
          </cell>
          <cell r="BS370">
            <v>0</v>
          </cell>
          <cell r="DN370">
            <v>0</v>
          </cell>
        </row>
        <row r="371">
          <cell r="A371">
            <v>2008</v>
          </cell>
          <cell r="B371" t="str">
            <v>Q2</v>
          </cell>
          <cell r="G371" t="str">
            <v>SWST</v>
          </cell>
          <cell r="H371" t="str">
            <v>UEDCL</v>
          </cell>
          <cell r="P371">
            <v>0</v>
          </cell>
          <cell r="AB371">
            <v>0</v>
          </cell>
          <cell r="BE371">
            <v>0</v>
          </cell>
          <cell r="BL371">
            <v>0</v>
          </cell>
          <cell r="BM371">
            <v>0</v>
          </cell>
          <cell r="BN371">
            <v>0</v>
          </cell>
          <cell r="BO371">
            <v>0</v>
          </cell>
          <cell r="BP371">
            <v>0</v>
          </cell>
          <cell r="BQ371">
            <v>0</v>
          </cell>
          <cell r="BS371">
            <v>0</v>
          </cell>
          <cell r="DN371">
            <v>0</v>
          </cell>
        </row>
        <row r="372">
          <cell r="A372">
            <v>2008</v>
          </cell>
          <cell r="B372" t="str">
            <v>Q2</v>
          </cell>
          <cell r="G372" t="str">
            <v>SST</v>
          </cell>
          <cell r="H372" t="str">
            <v>UEDCL</v>
          </cell>
          <cell r="P372">
            <v>0</v>
          </cell>
          <cell r="AB372">
            <v>0</v>
          </cell>
          <cell r="BE372">
            <v>0</v>
          </cell>
          <cell r="BL372">
            <v>1468</v>
          </cell>
          <cell r="BM372">
            <v>56</v>
          </cell>
          <cell r="BN372">
            <v>0</v>
          </cell>
          <cell r="BO372">
            <v>0</v>
          </cell>
          <cell r="BP372">
            <v>0</v>
          </cell>
          <cell r="BQ372">
            <v>0</v>
          </cell>
          <cell r="BS372">
            <v>1524</v>
          </cell>
          <cell r="DN372">
            <v>0</v>
          </cell>
        </row>
        <row r="373">
          <cell r="A373">
            <v>2008</v>
          </cell>
          <cell r="B373" t="str">
            <v>Q2</v>
          </cell>
          <cell r="G373" t="str">
            <v>PACMECS</v>
          </cell>
          <cell r="H373" t="str">
            <v>PACMECS</v>
          </cell>
          <cell r="P373">
            <v>0</v>
          </cell>
          <cell r="AB373">
            <v>0</v>
          </cell>
          <cell r="BE373">
            <v>0</v>
          </cell>
          <cell r="BL373">
            <v>0</v>
          </cell>
          <cell r="BM373">
            <v>0</v>
          </cell>
          <cell r="BN373">
            <v>0</v>
          </cell>
          <cell r="BO373">
            <v>0</v>
          </cell>
          <cell r="BP373">
            <v>0</v>
          </cell>
          <cell r="BQ373">
            <v>0</v>
          </cell>
          <cell r="BS373">
            <v>0</v>
          </cell>
          <cell r="DN373">
            <v>0</v>
          </cell>
        </row>
        <row r="374">
          <cell r="A374">
            <v>2008</v>
          </cell>
          <cell r="B374" t="str">
            <v>Q2</v>
          </cell>
          <cell r="G374" t="str">
            <v>NWST</v>
          </cell>
          <cell r="H374" t="str">
            <v>UEDCL</v>
          </cell>
          <cell r="P374">
            <v>0</v>
          </cell>
          <cell r="AB374">
            <v>0</v>
          </cell>
          <cell r="BE374">
            <v>0</v>
          </cell>
          <cell r="BL374">
            <v>0</v>
          </cell>
          <cell r="BM374">
            <v>0</v>
          </cell>
          <cell r="BN374">
            <v>0</v>
          </cell>
          <cell r="BO374">
            <v>0</v>
          </cell>
          <cell r="BP374">
            <v>0</v>
          </cell>
          <cell r="BQ374">
            <v>0</v>
          </cell>
          <cell r="BS374">
            <v>0</v>
          </cell>
          <cell r="DN374">
            <v>0</v>
          </cell>
        </row>
        <row r="375">
          <cell r="A375">
            <v>2008</v>
          </cell>
          <cell r="B375" t="str">
            <v>Q2</v>
          </cell>
          <cell r="G375" t="str">
            <v>KIL</v>
          </cell>
          <cell r="H375" t="str">
            <v>KIL</v>
          </cell>
          <cell r="P375">
            <v>0</v>
          </cell>
          <cell r="AB375">
            <v>0</v>
          </cell>
          <cell r="BE375">
            <v>0</v>
          </cell>
          <cell r="BL375">
            <v>0</v>
          </cell>
          <cell r="BM375">
            <v>0</v>
          </cell>
          <cell r="BN375">
            <v>0</v>
          </cell>
          <cell r="BO375">
            <v>0</v>
          </cell>
          <cell r="BP375">
            <v>0</v>
          </cell>
          <cell r="BQ375">
            <v>0</v>
          </cell>
          <cell r="BS375">
            <v>0</v>
          </cell>
          <cell r="DN375">
            <v>0</v>
          </cell>
        </row>
        <row r="376">
          <cell r="A376">
            <v>2008</v>
          </cell>
          <cell r="B376" t="str">
            <v>Q2</v>
          </cell>
          <cell r="G376" t="str">
            <v>BECS</v>
          </cell>
          <cell r="H376" t="str">
            <v>BECS</v>
          </cell>
          <cell r="P376">
            <v>0</v>
          </cell>
          <cell r="AB376">
            <v>0</v>
          </cell>
          <cell r="BE376">
            <v>0</v>
          </cell>
          <cell r="BL376">
            <v>0</v>
          </cell>
          <cell r="BM376">
            <v>0</v>
          </cell>
          <cell r="BN376">
            <v>0</v>
          </cell>
          <cell r="BO376">
            <v>0</v>
          </cell>
          <cell r="BP376">
            <v>0</v>
          </cell>
          <cell r="BQ376">
            <v>0</v>
          </cell>
          <cell r="BS376">
            <v>0</v>
          </cell>
          <cell r="DN376">
            <v>0</v>
          </cell>
        </row>
        <row r="377">
          <cell r="A377">
            <v>2008</v>
          </cell>
          <cell r="B377" t="str">
            <v>Q2</v>
          </cell>
          <cell r="G377" t="str">
            <v>KRECS</v>
          </cell>
          <cell r="H377" t="str">
            <v>KRECS</v>
          </cell>
          <cell r="P377">
            <v>0</v>
          </cell>
          <cell r="AB377">
            <v>0</v>
          </cell>
          <cell r="BE377">
            <v>0</v>
          </cell>
          <cell r="BL377">
            <v>0</v>
          </cell>
          <cell r="BM377">
            <v>0</v>
          </cell>
          <cell r="BN377">
            <v>0</v>
          </cell>
          <cell r="BO377">
            <v>0</v>
          </cell>
          <cell r="BP377">
            <v>0</v>
          </cell>
          <cell r="BQ377">
            <v>0</v>
          </cell>
          <cell r="BS377">
            <v>0</v>
          </cell>
          <cell r="DN377">
            <v>0</v>
          </cell>
        </row>
        <row r="378">
          <cell r="A378">
            <v>2008</v>
          </cell>
          <cell r="B378" t="str">
            <v>Q1</v>
          </cell>
          <cell r="G378" t="str">
            <v>UEDCL</v>
          </cell>
          <cell r="H378" t="str">
            <v>UEDCL</v>
          </cell>
          <cell r="P378">
            <v>0</v>
          </cell>
          <cell r="AB378">
            <v>0</v>
          </cell>
          <cell r="BE378">
            <v>0</v>
          </cell>
          <cell r="BL378">
            <v>0</v>
          </cell>
          <cell r="BM378">
            <v>0</v>
          </cell>
          <cell r="BN378">
            <v>0</v>
          </cell>
          <cell r="BO378">
            <v>0</v>
          </cell>
          <cell r="BP378">
            <v>0</v>
          </cell>
          <cell r="BQ378">
            <v>0</v>
          </cell>
          <cell r="BS378">
            <v>0</v>
          </cell>
          <cell r="DN378">
            <v>0</v>
          </cell>
        </row>
        <row r="379">
          <cell r="A379">
            <v>2008</v>
          </cell>
          <cell r="B379" t="str">
            <v>Q1</v>
          </cell>
          <cell r="G379" t="str">
            <v>SWST</v>
          </cell>
          <cell r="H379" t="str">
            <v>UEDCL</v>
          </cell>
          <cell r="P379">
            <v>0</v>
          </cell>
          <cell r="AB379">
            <v>0</v>
          </cell>
          <cell r="BE379">
            <v>0</v>
          </cell>
          <cell r="BL379">
            <v>0</v>
          </cell>
          <cell r="BM379">
            <v>0</v>
          </cell>
          <cell r="BN379">
            <v>0</v>
          </cell>
          <cell r="BO379">
            <v>0</v>
          </cell>
          <cell r="BP379">
            <v>0</v>
          </cell>
          <cell r="BQ379">
            <v>0</v>
          </cell>
          <cell r="BS379">
            <v>0</v>
          </cell>
          <cell r="DN379">
            <v>0</v>
          </cell>
        </row>
        <row r="380">
          <cell r="A380">
            <v>2008</v>
          </cell>
          <cell r="B380" t="str">
            <v>Q1</v>
          </cell>
          <cell r="G380" t="str">
            <v>SST</v>
          </cell>
          <cell r="H380" t="str">
            <v>UEDCL</v>
          </cell>
          <cell r="P380">
            <v>0</v>
          </cell>
          <cell r="AB380">
            <v>0</v>
          </cell>
          <cell r="BE380">
            <v>0</v>
          </cell>
          <cell r="BL380">
            <v>1171</v>
          </cell>
          <cell r="BM380">
            <v>50</v>
          </cell>
          <cell r="BN380">
            <v>0</v>
          </cell>
          <cell r="BO380">
            <v>0</v>
          </cell>
          <cell r="BP380">
            <v>0</v>
          </cell>
          <cell r="BQ380">
            <v>0</v>
          </cell>
          <cell r="BS380">
            <v>1221</v>
          </cell>
          <cell r="DN380">
            <v>0</v>
          </cell>
        </row>
        <row r="381">
          <cell r="A381">
            <v>2008</v>
          </cell>
          <cell r="B381" t="str">
            <v>Q1</v>
          </cell>
          <cell r="G381" t="str">
            <v>PACMECS</v>
          </cell>
          <cell r="H381" t="str">
            <v>PACMECS</v>
          </cell>
          <cell r="P381">
            <v>0</v>
          </cell>
          <cell r="AB381">
            <v>0</v>
          </cell>
          <cell r="BE381">
            <v>0</v>
          </cell>
          <cell r="BL381">
            <v>0</v>
          </cell>
          <cell r="BM381">
            <v>0</v>
          </cell>
          <cell r="BN381">
            <v>0</v>
          </cell>
          <cell r="BO381">
            <v>0</v>
          </cell>
          <cell r="BP381">
            <v>0</v>
          </cell>
          <cell r="BQ381">
            <v>0</v>
          </cell>
          <cell r="BS381">
            <v>0</v>
          </cell>
          <cell r="DN381">
            <v>0</v>
          </cell>
        </row>
        <row r="382">
          <cell r="A382">
            <v>2008</v>
          </cell>
          <cell r="B382" t="str">
            <v>Q1</v>
          </cell>
          <cell r="G382" t="str">
            <v>NWST</v>
          </cell>
          <cell r="H382" t="str">
            <v>UEDCL</v>
          </cell>
          <cell r="P382">
            <v>0</v>
          </cell>
          <cell r="AB382">
            <v>0</v>
          </cell>
          <cell r="BE382">
            <v>0</v>
          </cell>
          <cell r="BL382">
            <v>0</v>
          </cell>
          <cell r="BM382">
            <v>0</v>
          </cell>
          <cell r="BN382">
            <v>0</v>
          </cell>
          <cell r="BO382">
            <v>0</v>
          </cell>
          <cell r="BP382">
            <v>0</v>
          </cell>
          <cell r="BQ382">
            <v>0</v>
          </cell>
          <cell r="BS382">
            <v>0</v>
          </cell>
          <cell r="DN382">
            <v>0</v>
          </cell>
        </row>
        <row r="383">
          <cell r="A383">
            <v>2008</v>
          </cell>
          <cell r="B383" t="str">
            <v>Q1</v>
          </cell>
          <cell r="G383" t="str">
            <v>KIL</v>
          </cell>
          <cell r="H383" t="str">
            <v>KIL</v>
          </cell>
          <cell r="P383">
            <v>0</v>
          </cell>
          <cell r="AB383">
            <v>0</v>
          </cell>
          <cell r="BE383">
            <v>0</v>
          </cell>
          <cell r="BL383">
            <v>0</v>
          </cell>
          <cell r="BM383">
            <v>0</v>
          </cell>
          <cell r="BN383">
            <v>0</v>
          </cell>
          <cell r="BO383">
            <v>0</v>
          </cell>
          <cell r="BP383">
            <v>0</v>
          </cell>
          <cell r="BQ383">
            <v>0</v>
          </cell>
          <cell r="BS383">
            <v>0</v>
          </cell>
          <cell r="DN383">
            <v>0</v>
          </cell>
        </row>
        <row r="384">
          <cell r="A384">
            <v>2008</v>
          </cell>
          <cell r="B384" t="str">
            <v>Q1</v>
          </cell>
          <cell r="G384" t="str">
            <v>BECS</v>
          </cell>
          <cell r="H384" t="str">
            <v>BECS</v>
          </cell>
          <cell r="P384">
            <v>0</v>
          </cell>
          <cell r="AB384">
            <v>0</v>
          </cell>
          <cell r="BE384">
            <v>0</v>
          </cell>
          <cell r="BL384">
            <v>0</v>
          </cell>
          <cell r="BM384">
            <v>0</v>
          </cell>
          <cell r="BN384">
            <v>0</v>
          </cell>
          <cell r="BO384">
            <v>0</v>
          </cell>
          <cell r="BP384">
            <v>0</v>
          </cell>
          <cell r="BQ384">
            <v>0</v>
          </cell>
          <cell r="BS384">
            <v>0</v>
          </cell>
          <cell r="DN384">
            <v>0</v>
          </cell>
        </row>
        <row r="385">
          <cell r="A385">
            <v>2008</v>
          </cell>
          <cell r="B385" t="str">
            <v>Q1</v>
          </cell>
          <cell r="G385" t="str">
            <v>KRECS</v>
          </cell>
          <cell r="H385" t="str">
            <v>KRECS</v>
          </cell>
          <cell r="P385">
            <v>0</v>
          </cell>
          <cell r="AB385">
            <v>0</v>
          </cell>
          <cell r="BE385">
            <v>0</v>
          </cell>
          <cell r="BL385">
            <v>0</v>
          </cell>
          <cell r="BM385">
            <v>0</v>
          </cell>
          <cell r="BN385">
            <v>0</v>
          </cell>
          <cell r="BO385">
            <v>0</v>
          </cell>
          <cell r="BP385">
            <v>0</v>
          </cell>
          <cell r="BQ385">
            <v>0</v>
          </cell>
          <cell r="BS385">
            <v>0</v>
          </cell>
          <cell r="DN385">
            <v>0</v>
          </cell>
        </row>
        <row r="386">
          <cell r="A386">
            <v>2016</v>
          </cell>
          <cell r="B386" t="str">
            <v>Q4</v>
          </cell>
          <cell r="G386" t="str">
            <v>CNST</v>
          </cell>
          <cell r="H386" t="str">
            <v>UEDCL</v>
          </cell>
          <cell r="P386">
            <v>479497.50999999966</v>
          </cell>
          <cell r="AB386">
            <v>595895.5</v>
          </cell>
          <cell r="BE386">
            <v>5995</v>
          </cell>
          <cell r="BL386">
            <v>0</v>
          </cell>
          <cell r="BM386">
            <v>0</v>
          </cell>
          <cell r="BN386">
            <v>0</v>
          </cell>
          <cell r="BQ386">
            <v>0</v>
          </cell>
          <cell r="BS386">
            <v>0</v>
          </cell>
          <cell r="DN386">
            <v>607.6</v>
          </cell>
        </row>
        <row r="387">
          <cell r="A387">
            <v>2016</v>
          </cell>
          <cell r="B387" t="str">
            <v>Q3</v>
          </cell>
          <cell r="G387" t="str">
            <v>CNST</v>
          </cell>
          <cell r="H387" t="str">
            <v>UEDCL</v>
          </cell>
          <cell r="P387">
            <v>324821</v>
          </cell>
          <cell r="AB387">
            <v>417392</v>
          </cell>
          <cell r="BE387">
            <v>5995</v>
          </cell>
          <cell r="BL387">
            <v>5653</v>
          </cell>
          <cell r="BM387">
            <v>119</v>
          </cell>
          <cell r="BN387">
            <v>3</v>
          </cell>
          <cell r="BQ387">
            <v>0</v>
          </cell>
          <cell r="BS387">
            <v>5775</v>
          </cell>
          <cell r="DN387">
            <v>607.6</v>
          </cell>
        </row>
        <row r="388">
          <cell r="A388">
            <v>2016</v>
          </cell>
          <cell r="B388" t="str">
            <v>Q2</v>
          </cell>
          <cell r="G388" t="str">
            <v>CNST</v>
          </cell>
          <cell r="H388" t="str">
            <v>UEDCL</v>
          </cell>
          <cell r="P388">
            <v>341385</v>
          </cell>
          <cell r="AB388">
            <v>413300</v>
          </cell>
          <cell r="BE388">
            <v>5670</v>
          </cell>
          <cell r="BL388">
            <v>5370</v>
          </cell>
          <cell r="BM388">
            <v>113</v>
          </cell>
          <cell r="BN388">
            <v>3</v>
          </cell>
          <cell r="BQ388">
            <v>0</v>
          </cell>
          <cell r="BS388">
            <v>5486</v>
          </cell>
          <cell r="DN388">
            <v>604.96</v>
          </cell>
        </row>
        <row r="389">
          <cell r="A389">
            <v>2016</v>
          </cell>
          <cell r="B389" t="str">
            <v>Q1</v>
          </cell>
          <cell r="G389" t="str">
            <v>CNST</v>
          </cell>
          <cell r="H389" t="str">
            <v>UEDCL</v>
          </cell>
          <cell r="P389">
            <v>359443</v>
          </cell>
          <cell r="AB389">
            <v>464977</v>
          </cell>
          <cell r="BE389">
            <v>5670</v>
          </cell>
          <cell r="BL389">
            <v>5051</v>
          </cell>
          <cell r="BM389">
            <v>106</v>
          </cell>
          <cell r="BN389">
            <v>3</v>
          </cell>
          <cell r="BQ389">
            <v>0</v>
          </cell>
          <cell r="BS389">
            <v>5160</v>
          </cell>
          <cell r="DN389">
            <v>604.96</v>
          </cell>
        </row>
        <row r="390">
          <cell r="A390">
            <v>2015</v>
          </cell>
          <cell r="G390" t="str">
            <v>CNST</v>
          </cell>
          <cell r="H390" t="str">
            <v>UEDCL</v>
          </cell>
          <cell r="P390">
            <v>399790</v>
          </cell>
          <cell r="AB390">
            <v>441448</v>
          </cell>
          <cell r="BE390">
            <v>4705</v>
          </cell>
          <cell r="BL390">
            <v>4537</v>
          </cell>
          <cell r="BM390">
            <v>96</v>
          </cell>
          <cell r="BN390">
            <v>3</v>
          </cell>
          <cell r="BQ390">
            <v>0</v>
          </cell>
          <cell r="BS390">
            <v>4636</v>
          </cell>
          <cell r="DN390">
            <v>604.6</v>
          </cell>
        </row>
        <row r="391">
          <cell r="A391">
            <v>2015</v>
          </cell>
          <cell r="G391" t="str">
            <v>CNST</v>
          </cell>
          <cell r="H391" t="str">
            <v>UEDCL</v>
          </cell>
          <cell r="P391">
            <v>323641</v>
          </cell>
          <cell r="AB391">
            <v>434872</v>
          </cell>
          <cell r="BE391">
            <v>4330</v>
          </cell>
          <cell r="BL391">
            <v>4140</v>
          </cell>
          <cell r="BM391">
            <v>89</v>
          </cell>
          <cell r="BN391">
            <v>3</v>
          </cell>
          <cell r="BQ391">
            <v>0</v>
          </cell>
          <cell r="BS391">
            <v>4232</v>
          </cell>
          <cell r="DN391">
            <v>553.51</v>
          </cell>
        </row>
        <row r="392">
          <cell r="A392">
            <v>2015</v>
          </cell>
          <cell r="G392" t="str">
            <v>CNST</v>
          </cell>
          <cell r="H392" t="str">
            <v>UEDCL</v>
          </cell>
          <cell r="P392">
            <v>343662</v>
          </cell>
          <cell r="AB392">
            <v>438924.1</v>
          </cell>
          <cell r="BE392">
            <v>3965</v>
          </cell>
          <cell r="BL392">
            <v>3474</v>
          </cell>
          <cell r="BM392">
            <v>82</v>
          </cell>
          <cell r="BN392">
            <v>3</v>
          </cell>
          <cell r="BQ392">
            <v>0</v>
          </cell>
          <cell r="BS392">
            <v>3559</v>
          </cell>
          <cell r="DN392">
            <v>553.51</v>
          </cell>
        </row>
        <row r="393">
          <cell r="A393">
            <v>2015</v>
          </cell>
          <cell r="G393" t="str">
            <v>CNST</v>
          </cell>
          <cell r="H393" t="str">
            <v>UEDCL</v>
          </cell>
          <cell r="P393">
            <v>357741.75</v>
          </cell>
          <cell r="AB393">
            <v>407746</v>
          </cell>
          <cell r="BE393">
            <v>4065</v>
          </cell>
          <cell r="BL393">
            <v>2859</v>
          </cell>
          <cell r="BM393">
            <v>65</v>
          </cell>
          <cell r="BN393">
            <v>3</v>
          </cell>
          <cell r="BQ393">
            <v>0</v>
          </cell>
          <cell r="BS393">
            <v>2927</v>
          </cell>
          <cell r="DN393">
            <v>553.20000000000005</v>
          </cell>
        </row>
        <row r="394">
          <cell r="A394">
            <v>2017</v>
          </cell>
          <cell r="B394" t="str">
            <v>Q3</v>
          </cell>
          <cell r="G394" t="str">
            <v>PACMECS</v>
          </cell>
          <cell r="H394" t="str">
            <v>PACMECS</v>
          </cell>
          <cell r="P394">
            <v>463573</v>
          </cell>
          <cell r="AB394">
            <v>600817</v>
          </cell>
          <cell r="BE394">
            <v>0</v>
          </cell>
          <cell r="BQ394">
            <v>0</v>
          </cell>
          <cell r="BS394">
            <v>0</v>
          </cell>
          <cell r="DN394">
            <v>0</v>
          </cell>
        </row>
        <row r="395">
          <cell r="A395">
            <v>2019</v>
          </cell>
          <cell r="B395" t="str">
            <v>Q1</v>
          </cell>
          <cell r="G395" t="str">
            <v>CNST</v>
          </cell>
          <cell r="H395" t="str">
            <v>UEDCL</v>
          </cell>
          <cell r="P395">
            <v>641560.11208519829</v>
          </cell>
          <cell r="AB395">
            <v>701278</v>
          </cell>
          <cell r="BE395">
            <v>7920</v>
          </cell>
          <cell r="BL395">
            <v>3161</v>
          </cell>
          <cell r="BM395">
            <v>61</v>
          </cell>
          <cell r="BN395">
            <v>5</v>
          </cell>
          <cell r="BO395">
            <v>0</v>
          </cell>
          <cell r="BQ395">
            <v>0</v>
          </cell>
          <cell r="BS395">
            <v>3227</v>
          </cell>
          <cell r="DN395">
            <v>812.51800000000003</v>
          </cell>
        </row>
        <row r="396">
          <cell r="A396">
            <v>2019</v>
          </cell>
          <cell r="B396" t="str">
            <v>Q1</v>
          </cell>
          <cell r="G396" t="str">
            <v>EST</v>
          </cell>
          <cell r="H396" t="str">
            <v>UEDCL</v>
          </cell>
          <cell r="P396">
            <v>644759.79999999399</v>
          </cell>
          <cell r="AB396">
            <v>650867</v>
          </cell>
          <cell r="BE396">
            <v>8700</v>
          </cell>
          <cell r="BL396">
            <v>4877</v>
          </cell>
          <cell r="BM396">
            <v>85</v>
          </cell>
          <cell r="BN396">
            <v>1</v>
          </cell>
          <cell r="BO396">
            <v>0</v>
          </cell>
          <cell r="BQ396">
            <v>0</v>
          </cell>
          <cell r="BS396">
            <v>4963</v>
          </cell>
          <cell r="DN396">
            <v>738.46500000000003</v>
          </cell>
        </row>
        <row r="397">
          <cell r="A397">
            <v>2019</v>
          </cell>
          <cell r="B397" t="str">
            <v>Q1</v>
          </cell>
          <cell r="G397" t="str">
            <v>MWST</v>
          </cell>
          <cell r="H397" t="str">
            <v>UEDCL</v>
          </cell>
          <cell r="P397">
            <v>893110.89999999013</v>
          </cell>
          <cell r="AB397">
            <v>1186131</v>
          </cell>
          <cell r="BE397">
            <v>9990</v>
          </cell>
          <cell r="BL397">
            <v>3989</v>
          </cell>
          <cell r="BM397">
            <v>160</v>
          </cell>
          <cell r="BN397">
            <v>5</v>
          </cell>
          <cell r="BO397">
            <v>0</v>
          </cell>
          <cell r="BQ397">
            <v>0</v>
          </cell>
          <cell r="BS397">
            <v>4154</v>
          </cell>
          <cell r="DN397">
            <v>1116.1819999999998</v>
          </cell>
        </row>
        <row r="398">
          <cell r="A398">
            <v>2019</v>
          </cell>
          <cell r="B398" t="str">
            <v>Q1</v>
          </cell>
          <cell r="G398" t="str">
            <v>NEST</v>
          </cell>
          <cell r="H398" t="str">
            <v>UEDCL</v>
          </cell>
          <cell r="P398">
            <v>1239693.8750432578</v>
          </cell>
          <cell r="AB398">
            <v>1781443</v>
          </cell>
          <cell r="BE398">
            <v>12395</v>
          </cell>
          <cell r="BL398">
            <v>4738</v>
          </cell>
          <cell r="BM398">
            <v>104</v>
          </cell>
          <cell r="BN398">
            <v>5</v>
          </cell>
          <cell r="BO398">
            <v>2</v>
          </cell>
          <cell r="BQ398">
            <v>0</v>
          </cell>
          <cell r="BS398">
            <v>4849</v>
          </cell>
          <cell r="DN398">
            <v>841.28</v>
          </cell>
        </row>
        <row r="399">
          <cell r="A399">
            <v>2019</v>
          </cell>
          <cell r="B399" t="str">
            <v>Q1</v>
          </cell>
          <cell r="G399" t="str">
            <v>NNWST</v>
          </cell>
          <cell r="H399" t="str">
            <v>UEDCL</v>
          </cell>
          <cell r="P399">
            <v>1797746.2999999973</v>
          </cell>
          <cell r="AB399">
            <v>2025620</v>
          </cell>
          <cell r="BE399">
            <v>13610</v>
          </cell>
          <cell r="BL399">
            <v>7929</v>
          </cell>
          <cell r="BM399">
            <v>149</v>
          </cell>
          <cell r="BN399">
            <v>6</v>
          </cell>
          <cell r="BO399">
            <v>0</v>
          </cell>
          <cell r="BQ399">
            <v>0</v>
          </cell>
          <cell r="BS399">
            <v>8084</v>
          </cell>
          <cell r="DN399">
            <v>1188.06</v>
          </cell>
        </row>
        <row r="400">
          <cell r="A400">
            <v>2019</v>
          </cell>
          <cell r="B400" t="str">
            <v>Q1</v>
          </cell>
          <cell r="G400" t="str">
            <v>SST</v>
          </cell>
          <cell r="H400" t="str">
            <v>UEDCL</v>
          </cell>
          <cell r="P400">
            <v>2067852.0999999959</v>
          </cell>
          <cell r="AB400">
            <v>2330406</v>
          </cell>
          <cell r="BE400">
            <v>26145</v>
          </cell>
          <cell r="BL400">
            <v>12327</v>
          </cell>
          <cell r="BM400">
            <v>285</v>
          </cell>
          <cell r="BN400">
            <v>30</v>
          </cell>
          <cell r="BO400">
            <v>1</v>
          </cell>
          <cell r="BQ400">
            <v>0</v>
          </cell>
          <cell r="BS400">
            <v>12643</v>
          </cell>
          <cell r="DN400">
            <v>1223.44</v>
          </cell>
        </row>
        <row r="401">
          <cell r="A401">
            <v>2019</v>
          </cell>
          <cell r="B401" t="str">
            <v>Q1</v>
          </cell>
          <cell r="G401" t="str">
            <v>SWST</v>
          </cell>
          <cell r="H401" t="str">
            <v>UEDCL</v>
          </cell>
          <cell r="P401">
            <v>1516187.3499999996</v>
          </cell>
          <cell r="AB401">
            <v>1973011</v>
          </cell>
          <cell r="BE401">
            <v>17130</v>
          </cell>
          <cell r="BL401">
            <v>9101</v>
          </cell>
          <cell r="BM401">
            <v>193</v>
          </cell>
          <cell r="BN401">
            <v>15</v>
          </cell>
          <cell r="BO401">
            <v>1</v>
          </cell>
          <cell r="BQ401">
            <v>0</v>
          </cell>
          <cell r="BS401">
            <v>9310</v>
          </cell>
          <cell r="DN401">
            <v>1191.3150000000001</v>
          </cell>
        </row>
        <row r="402">
          <cell r="A402">
            <v>2019</v>
          </cell>
          <cell r="B402" t="str">
            <v>Q1</v>
          </cell>
          <cell r="G402" t="str">
            <v>NWST</v>
          </cell>
          <cell r="H402" t="str">
            <v>UEDCL</v>
          </cell>
          <cell r="P402">
            <v>4105216.1900000065</v>
          </cell>
          <cell r="AB402">
            <v>6105003</v>
          </cell>
          <cell r="BE402">
            <v>42585</v>
          </cell>
          <cell r="BL402">
            <v>16602</v>
          </cell>
          <cell r="BM402">
            <v>476</v>
          </cell>
          <cell r="BN402">
            <v>70</v>
          </cell>
          <cell r="BO402">
            <v>2</v>
          </cell>
          <cell r="BQ402">
            <v>0</v>
          </cell>
          <cell r="BS402">
            <v>17150</v>
          </cell>
          <cell r="DN402">
            <v>3287</v>
          </cell>
        </row>
        <row r="403">
          <cell r="A403">
            <v>2019</v>
          </cell>
          <cell r="B403" t="str">
            <v>Q1</v>
          </cell>
          <cell r="G403" t="str">
            <v>KRECS</v>
          </cell>
          <cell r="H403" t="str">
            <v>KRECS</v>
          </cell>
          <cell r="P403">
            <v>735755.1</v>
          </cell>
          <cell r="AB403">
            <v>1062636</v>
          </cell>
          <cell r="BE403">
            <v>9200</v>
          </cell>
          <cell r="BL403">
            <v>5908</v>
          </cell>
          <cell r="BM403">
            <v>127</v>
          </cell>
          <cell r="BN403">
            <v>0</v>
          </cell>
          <cell r="BO403">
            <v>0</v>
          </cell>
          <cell r="BQ403">
            <v>0</v>
          </cell>
          <cell r="BS403">
            <v>6035</v>
          </cell>
          <cell r="DN403">
            <v>493</v>
          </cell>
        </row>
        <row r="404">
          <cell r="A404">
            <v>2019</v>
          </cell>
          <cell r="B404" t="str">
            <v>Q1</v>
          </cell>
          <cell r="G404" t="str">
            <v>KIL</v>
          </cell>
          <cell r="H404" t="str">
            <v>KIL</v>
          </cell>
          <cell r="P404">
            <v>1362250.4099999997</v>
          </cell>
          <cell r="AB404">
            <v>1658731</v>
          </cell>
          <cell r="BE404">
            <v>12505</v>
          </cell>
          <cell r="BL404">
            <v>13154</v>
          </cell>
          <cell r="BM404">
            <v>146</v>
          </cell>
          <cell r="BN404">
            <v>50</v>
          </cell>
          <cell r="BO404">
            <v>0</v>
          </cell>
          <cell r="BQ404">
            <v>0</v>
          </cell>
          <cell r="BS404">
            <v>13350</v>
          </cell>
          <cell r="DN404">
            <v>818.66099999999994</v>
          </cell>
        </row>
        <row r="405">
          <cell r="A405">
            <v>2019</v>
          </cell>
          <cell r="B405" t="str">
            <v>Q1</v>
          </cell>
          <cell r="G405" t="str">
            <v>PACMECS</v>
          </cell>
          <cell r="H405" t="str">
            <v>PACMECS</v>
          </cell>
          <cell r="P405">
            <v>526977</v>
          </cell>
          <cell r="AB405">
            <v>647936</v>
          </cell>
          <cell r="BE405" t="e">
            <v>#REF!</v>
          </cell>
          <cell r="BL405">
            <v>3220</v>
          </cell>
          <cell r="BM405">
            <v>71</v>
          </cell>
          <cell r="BQ405">
            <v>0</v>
          </cell>
          <cell r="BS405">
            <v>3291</v>
          </cell>
          <cell r="DN405">
            <v>0</v>
          </cell>
        </row>
        <row r="406">
          <cell r="A406">
            <v>2019</v>
          </cell>
          <cell r="B406" t="str">
            <v>Q1</v>
          </cell>
          <cell r="G406" t="str">
            <v>BECS</v>
          </cell>
          <cell r="H406" t="str">
            <v>BECS</v>
          </cell>
          <cell r="P406">
            <v>685067.80319999997</v>
          </cell>
          <cell r="AB406">
            <v>863676</v>
          </cell>
          <cell r="BE406">
            <v>4385</v>
          </cell>
          <cell r="BL406">
            <v>8597</v>
          </cell>
          <cell r="BM406">
            <v>60</v>
          </cell>
          <cell r="BQ406">
            <v>0</v>
          </cell>
          <cell r="BS406">
            <v>8657</v>
          </cell>
          <cell r="DN406">
            <v>0</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row r="1">
          <cell r="A1" t="str">
            <v>Utility</v>
          </cell>
          <cell r="B1" t="str">
            <v>Year</v>
          </cell>
          <cell r="C1" t="str">
            <v xml:space="preserve">Total Revenue </v>
          </cell>
          <cell r="D1" t="str">
            <v>Total Expenses</v>
          </cell>
          <cell r="E1" t="str">
            <v>Net profit</v>
          </cell>
          <cell r="K1" t="str">
            <v>Interest Charge</v>
          </cell>
          <cell r="M1" t="str">
            <v>Receivables  X 365</v>
          </cell>
        </row>
        <row r="2">
          <cell r="A2" t="str">
            <v>PACMECS</v>
          </cell>
          <cell r="B2">
            <v>2014</v>
          </cell>
          <cell r="C2">
            <v>806526.32799999998</v>
          </cell>
          <cell r="D2">
            <v>760977.63</v>
          </cell>
          <cell r="E2">
            <v>47618.697999999997</v>
          </cell>
          <cell r="K2">
            <v>2073.9250000000002</v>
          </cell>
          <cell r="M2">
            <v>256957.39</v>
          </cell>
        </row>
        <row r="3">
          <cell r="A3" t="str">
            <v>PACMECS</v>
          </cell>
          <cell r="B3">
            <v>2013</v>
          </cell>
          <cell r="C3">
            <v>642945.43500000006</v>
          </cell>
          <cell r="D3">
            <v>641586.97199999995</v>
          </cell>
          <cell r="E3">
            <v>1388.463</v>
          </cell>
          <cell r="K3">
            <v>2192</v>
          </cell>
          <cell r="M3">
            <v>98345.188999999998</v>
          </cell>
        </row>
        <row r="4">
          <cell r="A4" t="str">
            <v>PACMECS</v>
          </cell>
          <cell r="B4">
            <v>2012</v>
          </cell>
          <cell r="C4">
            <v>454454.39600000001</v>
          </cell>
          <cell r="D4">
            <v>533037.54200000002</v>
          </cell>
          <cell r="E4">
            <v>-76773.145999999993</v>
          </cell>
          <cell r="K4">
            <v>2037.5</v>
          </cell>
          <cell r="M4">
            <v>82809.043000000005</v>
          </cell>
        </row>
        <row r="5">
          <cell r="A5" t="str">
            <v>PACMECS</v>
          </cell>
          <cell r="B5">
            <v>2011</v>
          </cell>
          <cell r="C5">
            <v>350359.48200000002</v>
          </cell>
          <cell r="D5">
            <v>454738.902</v>
          </cell>
          <cell r="E5">
            <v>-101709.42</v>
          </cell>
          <cell r="K5">
            <v>653.6</v>
          </cell>
          <cell r="M5">
            <v>22175.598000000002</v>
          </cell>
        </row>
        <row r="6">
          <cell r="A6" t="str">
            <v>PACMECS</v>
          </cell>
          <cell r="B6">
            <v>2010</v>
          </cell>
          <cell r="C6">
            <v>226207.1</v>
          </cell>
          <cell r="D6">
            <v>206146.00099999999</v>
          </cell>
          <cell r="E6">
            <v>27254.720000000001</v>
          </cell>
          <cell r="K6">
            <v>460.96499999999997</v>
          </cell>
          <cell r="M6">
            <v>59562.038999999997</v>
          </cell>
        </row>
        <row r="7">
          <cell r="A7" t="str">
            <v>WENRECO</v>
          </cell>
          <cell r="B7">
            <v>2015</v>
          </cell>
          <cell r="C7">
            <v>6761710</v>
          </cell>
          <cell r="D7">
            <v>5395624</v>
          </cell>
          <cell r="E7">
            <v>556676</v>
          </cell>
          <cell r="K7">
            <v>395106</v>
          </cell>
          <cell r="M7">
            <v>691687</v>
          </cell>
        </row>
        <row r="8">
          <cell r="A8" t="str">
            <v>WENRECO</v>
          </cell>
          <cell r="B8">
            <v>2014</v>
          </cell>
          <cell r="C8">
            <v>6356466</v>
          </cell>
          <cell r="D8">
            <v>6484586</v>
          </cell>
          <cell r="E8">
            <v>-128120</v>
          </cell>
          <cell r="K8">
            <v>516966</v>
          </cell>
          <cell r="M8">
            <v>706902</v>
          </cell>
        </row>
        <row r="9">
          <cell r="A9" t="str">
            <v>WENRECO</v>
          </cell>
          <cell r="B9">
            <v>2013</v>
          </cell>
          <cell r="C9">
            <v>4280351</v>
          </cell>
          <cell r="D9">
            <v>5236861</v>
          </cell>
          <cell r="E9">
            <v>-956509</v>
          </cell>
          <cell r="K9">
            <v>630210</v>
          </cell>
          <cell r="M9">
            <v>867827</v>
          </cell>
        </row>
        <row r="10">
          <cell r="A10" t="str">
            <v>WENRECO</v>
          </cell>
          <cell r="B10">
            <v>2012</v>
          </cell>
          <cell r="C10">
            <v>2596793</v>
          </cell>
          <cell r="D10">
            <v>3417235</v>
          </cell>
          <cell r="E10">
            <v>-3209523</v>
          </cell>
          <cell r="K10">
            <v>327289</v>
          </cell>
          <cell r="M10">
            <v>849370</v>
          </cell>
        </row>
        <row r="11">
          <cell r="A11" t="str">
            <v>WENRECO</v>
          </cell>
          <cell r="B11">
            <v>2011</v>
          </cell>
          <cell r="C11">
            <v>5200127</v>
          </cell>
          <cell r="D11">
            <v>2175223</v>
          </cell>
          <cell r="E11">
            <v>-1661354</v>
          </cell>
          <cell r="K11">
            <v>205234</v>
          </cell>
          <cell r="M11">
            <v>438422</v>
          </cell>
        </row>
        <row r="12">
          <cell r="A12" t="str">
            <v>KIL</v>
          </cell>
          <cell r="B12">
            <v>2015</v>
          </cell>
          <cell r="C12">
            <v>2176520.86</v>
          </cell>
          <cell r="D12">
            <v>2751643.7480000001</v>
          </cell>
          <cell r="E12">
            <v>-298586.32699999999</v>
          </cell>
          <cell r="K12">
            <v>0</v>
          </cell>
          <cell r="M12">
            <v>1128233.818</v>
          </cell>
        </row>
        <row r="13">
          <cell r="A13" t="str">
            <v>KIL</v>
          </cell>
          <cell r="B13">
            <v>2014</v>
          </cell>
          <cell r="C13">
            <v>1762829.2009999999</v>
          </cell>
          <cell r="D13">
            <v>1562037.963</v>
          </cell>
          <cell r="E13">
            <v>191626.448</v>
          </cell>
          <cell r="K13">
            <v>0</v>
          </cell>
          <cell r="M13">
            <v>222409.739</v>
          </cell>
        </row>
        <row r="14">
          <cell r="A14" t="str">
            <v>KIL</v>
          </cell>
          <cell r="B14">
            <v>2013</v>
          </cell>
          <cell r="C14">
            <v>1063447.3259999999</v>
          </cell>
          <cell r="D14">
            <v>1289365.088</v>
          </cell>
          <cell r="E14">
            <v>-152901.639</v>
          </cell>
          <cell r="K14">
            <v>4463.6949999999997</v>
          </cell>
          <cell r="M14">
            <v>130985.507</v>
          </cell>
        </row>
        <row r="15">
          <cell r="A15" t="str">
            <v>KIL</v>
          </cell>
          <cell r="B15">
            <v>2012</v>
          </cell>
          <cell r="C15">
            <v>788207.67599999998</v>
          </cell>
          <cell r="D15">
            <v>1112333.4040000001</v>
          </cell>
          <cell r="E15">
            <v>-299749.87699999998</v>
          </cell>
          <cell r="K15">
            <v>4975.2039999999997</v>
          </cell>
          <cell r="M15">
            <v>144872.26500000001</v>
          </cell>
        </row>
        <row r="16">
          <cell r="A16" t="str">
            <v>KIL</v>
          </cell>
          <cell r="B16">
            <v>2011</v>
          </cell>
          <cell r="C16">
            <v>584090.87800000003</v>
          </cell>
          <cell r="D16">
            <v>603076.38800000004</v>
          </cell>
          <cell r="E16">
            <v>-22736.29</v>
          </cell>
          <cell r="K16">
            <v>4735.643</v>
          </cell>
          <cell r="M16">
            <v>52656.487000000001</v>
          </cell>
        </row>
        <row r="17">
          <cell r="A17" t="str">
            <v>KIL</v>
          </cell>
          <cell r="B17">
            <v>2010</v>
          </cell>
          <cell r="C17">
            <v>281942.33500000002</v>
          </cell>
          <cell r="D17">
            <v>287742.43</v>
          </cell>
          <cell r="E17">
            <v>-5800.0950000000003</v>
          </cell>
          <cell r="K17">
            <v>2328.2310000000002</v>
          </cell>
          <cell r="M17">
            <v>15816.749</v>
          </cell>
        </row>
        <row r="18">
          <cell r="A18" t="str">
            <v>BECS</v>
          </cell>
          <cell r="B18">
            <v>2015</v>
          </cell>
          <cell r="C18">
            <v>875992.13100000005</v>
          </cell>
          <cell r="D18">
            <v>1483154.4839999999</v>
          </cell>
          <cell r="E18">
            <v>56956.707000000002</v>
          </cell>
          <cell r="K18">
            <v>0</v>
          </cell>
          <cell r="M18">
            <v>285038.353</v>
          </cell>
        </row>
        <row r="19">
          <cell r="A19" t="str">
            <v>BECS</v>
          </cell>
          <cell r="B19">
            <v>2014</v>
          </cell>
          <cell r="C19">
            <v>668290.70600000001</v>
          </cell>
          <cell r="D19">
            <v>1108774.2520000001</v>
          </cell>
          <cell r="E19">
            <v>23195.909</v>
          </cell>
          <cell r="K19">
            <v>0</v>
          </cell>
          <cell r="M19">
            <v>369349.36099999998</v>
          </cell>
        </row>
        <row r="20">
          <cell r="A20" t="str">
            <v>BECS</v>
          </cell>
          <cell r="B20">
            <v>2013</v>
          </cell>
          <cell r="C20">
            <v>658183.73199999996</v>
          </cell>
          <cell r="D20">
            <v>830113.41299999994</v>
          </cell>
          <cell r="E20">
            <v>-62865.481</v>
          </cell>
          <cell r="K20">
            <v>0</v>
          </cell>
          <cell r="M20">
            <v>109004.02</v>
          </cell>
        </row>
        <row r="21">
          <cell r="A21" t="str">
            <v>BECS</v>
          </cell>
          <cell r="B21">
            <v>2012</v>
          </cell>
          <cell r="C21">
            <v>364913.91200000001</v>
          </cell>
          <cell r="D21">
            <v>552107.68000000005</v>
          </cell>
          <cell r="E21">
            <v>-107090.255</v>
          </cell>
          <cell r="K21">
            <v>0</v>
          </cell>
          <cell r="M21">
            <v>36238</v>
          </cell>
        </row>
        <row r="22">
          <cell r="A22" t="str">
            <v>BECS</v>
          </cell>
          <cell r="B22">
            <v>2011</v>
          </cell>
          <cell r="C22">
            <v>385639.429</v>
          </cell>
          <cell r="D22">
            <v>445403.64799999999</v>
          </cell>
          <cell r="E22">
            <v>-3699.4189999999999</v>
          </cell>
          <cell r="K22">
            <v>0</v>
          </cell>
          <cell r="M22">
            <v>3800</v>
          </cell>
        </row>
        <row r="23">
          <cell r="A23" t="str">
            <v>BECS</v>
          </cell>
          <cell r="B23">
            <v>2010</v>
          </cell>
          <cell r="C23">
            <v>152073.117</v>
          </cell>
          <cell r="D23">
            <v>298929.076</v>
          </cell>
          <cell r="E23">
            <v>20372.174999999999</v>
          </cell>
          <cell r="K23">
            <v>0</v>
          </cell>
          <cell r="M23">
            <v>10300</v>
          </cell>
        </row>
        <row r="24">
          <cell r="A24" t="str">
            <v>Ferdsult</v>
          </cell>
          <cell r="B24">
            <v>2015</v>
          </cell>
          <cell r="C24">
            <v>10812270.904999999</v>
          </cell>
          <cell r="D24">
            <v>13748836.183</v>
          </cell>
          <cell r="E24">
            <v>-1939304.4210000001</v>
          </cell>
          <cell r="K24">
            <v>102996.33900000001</v>
          </cell>
          <cell r="M24">
            <v>1865219.422</v>
          </cell>
        </row>
        <row r="25">
          <cell r="A25" t="str">
            <v>Ferdsult</v>
          </cell>
          <cell r="B25">
            <v>2014</v>
          </cell>
          <cell r="C25">
            <v>9714630.3129999992</v>
          </cell>
          <cell r="D25">
            <v>11127556.205</v>
          </cell>
          <cell r="E25">
            <v>-815690.42799999996</v>
          </cell>
          <cell r="K25">
            <v>115726.223</v>
          </cell>
          <cell r="M25">
            <v>944655.66399999999</v>
          </cell>
        </row>
        <row r="26">
          <cell r="A26" t="str">
            <v>Ferdsult</v>
          </cell>
          <cell r="B26">
            <v>2013</v>
          </cell>
          <cell r="C26">
            <v>8415990.4350000005</v>
          </cell>
          <cell r="D26">
            <v>8946261.8279999997</v>
          </cell>
          <cell r="E26">
            <v>100466.372</v>
          </cell>
          <cell r="K26">
            <v>111366.96400000001</v>
          </cell>
          <cell r="M26">
            <v>619482.19999999995</v>
          </cell>
        </row>
        <row r="27">
          <cell r="A27" t="str">
            <v>Ferdsult</v>
          </cell>
          <cell r="B27">
            <v>2012</v>
          </cell>
          <cell r="C27">
            <v>5027271.3030000003</v>
          </cell>
          <cell r="D27">
            <v>5046386.3990000002</v>
          </cell>
          <cell r="E27">
            <v>-19115.419999999998</v>
          </cell>
          <cell r="K27">
            <v>127533.284</v>
          </cell>
          <cell r="M27">
            <v>257490.89</v>
          </cell>
        </row>
        <row r="28">
          <cell r="A28" t="str">
            <v>Ferdsult</v>
          </cell>
          <cell r="B28">
            <v>2011</v>
          </cell>
          <cell r="C28">
            <v>3906540.0079999999</v>
          </cell>
          <cell r="D28">
            <v>3881784.12</v>
          </cell>
          <cell r="E28">
            <v>24755.308000000001</v>
          </cell>
          <cell r="K28">
            <v>105575.24099999999</v>
          </cell>
          <cell r="M28">
            <v>105827.3</v>
          </cell>
        </row>
        <row r="29">
          <cell r="A29" t="str">
            <v>Ferdsult</v>
          </cell>
          <cell r="B29">
            <v>2010</v>
          </cell>
          <cell r="C29">
            <v>3171997.7949999999</v>
          </cell>
          <cell r="D29">
            <v>3385148.9920000001</v>
          </cell>
          <cell r="E29">
            <v>-213151.323</v>
          </cell>
          <cell r="K29">
            <v>72737.944000000003</v>
          </cell>
          <cell r="M29">
            <v>98678.5</v>
          </cell>
        </row>
        <row r="30">
          <cell r="A30" t="str">
            <v>UMEME</v>
          </cell>
          <cell r="B30">
            <v>2016</v>
          </cell>
          <cell r="C30">
            <v>1319255</v>
          </cell>
          <cell r="D30">
            <v>1062968</v>
          </cell>
          <cell r="E30">
            <v>99747</v>
          </cell>
          <cell r="K30">
            <v>69301</v>
          </cell>
          <cell r="M30">
            <v>342959</v>
          </cell>
        </row>
        <row r="31">
          <cell r="A31" t="str">
            <v>UMEME</v>
          </cell>
          <cell r="B31">
            <v>2015</v>
          </cell>
          <cell r="C31">
            <v>1170072</v>
          </cell>
          <cell r="D31">
            <v>931843</v>
          </cell>
          <cell r="E31">
            <v>105857</v>
          </cell>
          <cell r="K31">
            <v>53063</v>
          </cell>
          <cell r="M31">
            <v>337768</v>
          </cell>
        </row>
        <row r="32">
          <cell r="A32" t="str">
            <v>UMEME</v>
          </cell>
          <cell r="B32">
            <v>2014</v>
          </cell>
          <cell r="C32">
            <v>1006344</v>
          </cell>
          <cell r="D32">
            <v>840863</v>
          </cell>
          <cell r="E32">
            <v>70493</v>
          </cell>
          <cell r="K32">
            <v>22436</v>
          </cell>
          <cell r="M32">
            <v>283712</v>
          </cell>
        </row>
        <row r="33">
          <cell r="A33" t="str">
            <v>UMEME</v>
          </cell>
          <cell r="B33">
            <v>2013</v>
          </cell>
          <cell r="C33">
            <v>996928</v>
          </cell>
          <cell r="D33">
            <v>825386</v>
          </cell>
          <cell r="E33">
            <v>83667</v>
          </cell>
          <cell r="K33">
            <v>22579</v>
          </cell>
          <cell r="M33">
            <v>230813</v>
          </cell>
        </row>
        <row r="34">
          <cell r="A34" t="str">
            <v>UMEME</v>
          </cell>
          <cell r="B34">
            <v>2012</v>
          </cell>
          <cell r="C34">
            <v>879564</v>
          </cell>
          <cell r="D34">
            <v>763341</v>
          </cell>
          <cell r="E34">
            <v>57110</v>
          </cell>
          <cell r="K34">
            <v>33054</v>
          </cell>
          <cell r="M34">
            <v>188256</v>
          </cell>
        </row>
        <row r="35">
          <cell r="A35" t="str">
            <v>UMEME</v>
          </cell>
          <cell r="B35">
            <v>2011</v>
          </cell>
          <cell r="C35">
            <v>488398</v>
          </cell>
          <cell r="D35">
            <v>390742</v>
          </cell>
          <cell r="E35">
            <v>23009</v>
          </cell>
          <cell r="K35">
            <v>31500</v>
          </cell>
          <cell r="M35">
            <v>96640</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row r="1">
          <cell r="A1" t="str">
            <v>Utility</v>
          </cell>
          <cell r="B1" t="str">
            <v>Acronym</v>
          </cell>
          <cell r="C1" t="str">
            <v>Name reference</v>
          </cell>
          <cell r="D1" t="str">
            <v>Year Reference</v>
          </cell>
          <cell r="E1" t="str">
            <v>Quarter Reference</v>
          </cell>
        </row>
        <row r="2">
          <cell r="A2" t="str">
            <v>UMEME</v>
          </cell>
          <cell r="B2" t="str">
            <v>UMEME</v>
          </cell>
          <cell r="C2" t="str">
            <v>Utility</v>
          </cell>
          <cell r="D2" t="str">
            <v>Year</v>
          </cell>
          <cell r="E2" t="str">
            <v>Quarter</v>
          </cell>
        </row>
        <row r="3">
          <cell r="A3" t="str">
            <v>UEDCL</v>
          </cell>
          <cell r="B3" t="str">
            <v>UEDCL</v>
          </cell>
          <cell r="C3" t="str">
            <v>MUtilityAcro</v>
          </cell>
          <cell r="D3" t="str">
            <v>Myear</v>
          </cell>
          <cell r="E3" t="str">
            <v>Mquarter</v>
          </cell>
        </row>
        <row r="4">
          <cell r="A4" t="str">
            <v>Southern West Service Territory (SWST)</v>
          </cell>
          <cell r="B4" t="str">
            <v>SWST</v>
          </cell>
          <cell r="C4" t="str">
            <v>MUtilityAcro</v>
          </cell>
          <cell r="D4" t="str">
            <v>Myear</v>
          </cell>
          <cell r="E4" t="str">
            <v>Mquarter</v>
          </cell>
        </row>
        <row r="5">
          <cell r="A5" t="str">
            <v>Southern Service Territory (SST)</v>
          </cell>
          <cell r="B5" t="str">
            <v>SST</v>
          </cell>
          <cell r="C5" t="str">
            <v>MUtilityAcro</v>
          </cell>
          <cell r="D5" t="str">
            <v>Myear</v>
          </cell>
          <cell r="E5" t="str">
            <v>Mquarter</v>
          </cell>
        </row>
        <row r="6">
          <cell r="A6" t="str">
            <v>Pader Abim Community Multipurpose Electric Co-operative Society Limited</v>
          </cell>
          <cell r="B6" t="str">
            <v>PACMECS</v>
          </cell>
          <cell r="C6" t="str">
            <v>MUtilityAcro</v>
          </cell>
          <cell r="D6" t="str">
            <v>Myear</v>
          </cell>
          <cell r="E6" t="str">
            <v>Mquarter</v>
          </cell>
        </row>
        <row r="7">
          <cell r="A7" t="str">
            <v>North Western Service Territory (NWST)</v>
          </cell>
          <cell r="B7" t="str">
            <v>NWST</v>
          </cell>
          <cell r="C7" t="str">
            <v>MUtilityAcro</v>
          </cell>
          <cell r="D7" t="str">
            <v>Myear</v>
          </cell>
          <cell r="E7" t="str">
            <v>Mquarter</v>
          </cell>
        </row>
        <row r="8">
          <cell r="A8" t="str">
            <v>North North West Service Territory (NNWST)</v>
          </cell>
          <cell r="B8" t="str">
            <v>NNWST</v>
          </cell>
          <cell r="C8" t="str">
            <v>MUtilityAcro</v>
          </cell>
          <cell r="D8" t="str">
            <v>Myear</v>
          </cell>
          <cell r="E8" t="str">
            <v>Mquarter</v>
          </cell>
        </row>
        <row r="9">
          <cell r="A9" t="str">
            <v>North East Service Territory (NEST)</v>
          </cell>
          <cell r="B9" t="str">
            <v>NEST</v>
          </cell>
          <cell r="C9" t="str">
            <v>MUtilityAcro</v>
          </cell>
          <cell r="D9" t="str">
            <v>Myear</v>
          </cell>
          <cell r="E9" t="str">
            <v>Mquarter</v>
          </cell>
        </row>
        <row r="10">
          <cell r="A10" t="str">
            <v>Mid West Service Territory (MWST)</v>
          </cell>
          <cell r="B10" t="str">
            <v>MWST</v>
          </cell>
          <cell r="C10" t="str">
            <v>MUtilityAcro</v>
          </cell>
          <cell r="D10" t="str">
            <v>Myear</v>
          </cell>
          <cell r="E10" t="str">
            <v>Mquarter</v>
          </cell>
        </row>
        <row r="11">
          <cell r="A11" t="str">
            <v>Kyegegewa Rural Electricity Cooperation Society</v>
          </cell>
          <cell r="B11" t="str">
            <v>KRECS</v>
          </cell>
          <cell r="C11" t="str">
            <v>MUtilityAcro</v>
          </cell>
          <cell r="D11" t="str">
            <v>Myear</v>
          </cell>
          <cell r="E11" t="str">
            <v>Mquarter</v>
          </cell>
        </row>
        <row r="12">
          <cell r="A12" t="str">
            <v>Kilembe Investment Limited</v>
          </cell>
          <cell r="B12" t="str">
            <v>KIL</v>
          </cell>
          <cell r="C12" t="str">
            <v>MUtilityAcro</v>
          </cell>
          <cell r="D12" t="str">
            <v>Myear</v>
          </cell>
          <cell r="E12" t="str">
            <v>Mquarter</v>
          </cell>
        </row>
        <row r="13">
          <cell r="A13" t="str">
            <v>Eastern Service Territory (EST)</v>
          </cell>
          <cell r="B13" t="str">
            <v>EST</v>
          </cell>
          <cell r="C13" t="str">
            <v>MUtilityAcro</v>
          </cell>
          <cell r="D13" t="str">
            <v>Myear</v>
          </cell>
          <cell r="E13" t="str">
            <v>Mquarter</v>
          </cell>
        </row>
        <row r="14">
          <cell r="A14" t="str">
            <v>Central North Service Territory (CNST)</v>
          </cell>
          <cell r="B14" t="str">
            <v>CNST</v>
          </cell>
          <cell r="C14" t="str">
            <v>MUtilityAcro</v>
          </cell>
          <cell r="D14" t="str">
            <v>Myear</v>
          </cell>
          <cell r="E14" t="str">
            <v>Mquarter</v>
          </cell>
        </row>
        <row r="15">
          <cell r="A15" t="str">
            <v>Bundibugyo Energy Cooperative Society (BECS)</v>
          </cell>
          <cell r="B15" t="str">
            <v>BECS</v>
          </cell>
          <cell r="C15" t="str">
            <v>MUtilityAcro</v>
          </cell>
          <cell r="D15" t="str">
            <v>Myear</v>
          </cell>
          <cell r="E15" t="str">
            <v>Mquarter</v>
          </cell>
        </row>
        <row r="16">
          <cell r="A16" t="str">
            <v>Minigrids</v>
          </cell>
          <cell r="B16" t="str">
            <v>All Minigrids</v>
          </cell>
          <cell r="C16" t="str">
            <v>MUtilityAcro</v>
          </cell>
          <cell r="D16" t="str">
            <v>Myear</v>
          </cell>
          <cell r="E16" t="str">
            <v>Mquarter</v>
          </cell>
        </row>
        <row r="17">
          <cell r="A17" t="str">
            <v>Distribution</v>
          </cell>
          <cell r="B17" t="str">
            <v>All Distribution</v>
          </cell>
          <cell r="C17" t="str">
            <v>Utility + Mutility Acro</v>
          </cell>
          <cell r="D17" t="str">
            <v>Year + Myear</v>
          </cell>
          <cell r="E17" t="str">
            <v>Year + Mquarter</v>
          </cell>
        </row>
      </sheetData>
      <sheetData sheetId="70" refreshError="1">
        <row r="2">
          <cell r="B2" t="str">
            <v>Year</v>
          </cell>
          <cell r="F2" t="str">
            <v>ACCRONYM</v>
          </cell>
        </row>
        <row r="3">
          <cell r="F3" t="str">
            <v>UEDCL</v>
          </cell>
        </row>
        <row r="4">
          <cell r="F4" t="str">
            <v>SWST</v>
          </cell>
        </row>
        <row r="5">
          <cell r="F5" t="str">
            <v>SST</v>
          </cell>
        </row>
        <row r="6">
          <cell r="F6" t="str">
            <v>PACMECS</v>
          </cell>
        </row>
        <row r="7">
          <cell r="F7" t="str">
            <v>NWST</v>
          </cell>
        </row>
        <row r="8">
          <cell r="F8" t="str">
            <v>NNWST</v>
          </cell>
        </row>
        <row r="9">
          <cell r="F9" t="str">
            <v>NEST</v>
          </cell>
        </row>
        <row r="10">
          <cell r="F10" t="str">
            <v>MWST</v>
          </cell>
        </row>
        <row r="11">
          <cell r="F11" t="str">
            <v>KRECS</v>
          </cell>
        </row>
        <row r="12">
          <cell r="F12" t="str">
            <v>KIL</v>
          </cell>
        </row>
        <row r="13">
          <cell r="F13" t="str">
            <v>EST</v>
          </cell>
        </row>
        <row r="14">
          <cell r="F14" t="str">
            <v>CNST</v>
          </cell>
        </row>
        <row r="15">
          <cell r="F15" t="str">
            <v>BECS</v>
          </cell>
        </row>
        <row r="16">
          <cell r="F16" t="str">
            <v>UMEME</v>
          </cell>
        </row>
      </sheetData>
      <sheetData sheetId="71" refreshError="1"/>
      <sheetData sheetId="72" refreshError="1"/>
      <sheetData sheetId="73" refreshError="1"/>
      <sheetData sheetId="74" refreshError="1"/>
      <sheetData sheetId="7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
      <sheetName val="Alltex Full report"/>
      <sheetName val="FKL full report"/>
      <sheetName val="FC Lfull report"/>
      <sheetName val="KLL Full report"/>
      <sheetName val="Alltex"/>
      <sheetName val="FKL"/>
      <sheetName val="FCL"/>
      <sheetName val="KLL"/>
      <sheetName val="Allpack"/>
      <sheetName val="WPL"/>
      <sheetName val="PFIL"/>
      <sheetName val="PRIL"/>
      <sheetName val="Kamyn"/>
      <sheetName val="Tsavo"/>
      <sheetName val="LIK"/>
      <sheetName val="KENYA"/>
      <sheetName val="TANZANIA"/>
      <sheetName val="UGAND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P&amp;L"/>
      <sheetName val="Financial indicators"/>
      <sheetName val="Invest. Cost V1"/>
      <sheetName val="Inv Schedule"/>
      <sheetName val="Depreciation"/>
      <sheetName val="Financial statements"/>
      <sheetName val="DT"/>
      <sheetName val="Alltex Full report"/>
      <sheetName val="KENYA"/>
      <sheetName val="TANZANIA"/>
      <sheetName val="UGANDA"/>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dividual Utility Annual"/>
      <sheetName val="Individual Utility Quarter"/>
      <sheetName val="Financial Year Generation by "/>
      <sheetName val="Annual Generation (GWh)"/>
      <sheetName val="Annual Generations by Quarters"/>
      <sheetName val="Quarter generation by Utility"/>
      <sheetName val="Sheet2"/>
      <sheetName val="Annual generation by Utility"/>
      <sheetName val="Generation by Technology"/>
      <sheetName val="Annual sales by Utility"/>
      <sheetName val="Quarter sales by Utility"/>
      <sheetName val="Energy sold out by Technology"/>
      <sheetName val="Total energy sold by Quarter"/>
      <sheetName val="Employee growth by utility"/>
      <sheetName val="Generation O&amp;M by Utility"/>
      <sheetName val="Performance of Large Hydros"/>
      <sheetName val="Performance of small Hydros"/>
      <sheetName val="Performance of Thermals"/>
      <sheetName val="Performance of Solar PV"/>
      <sheetName val="Performance of Bagasse"/>
      <sheetName val="Individual Utility"/>
      <sheetName val="Generation data"/>
      <sheetName val="List"/>
      <sheetName val="Generation Monthly records"/>
      <sheetName val="Bi-Annual Performance"/>
      <sheetName val="Sheet3"/>
      <sheetName val="Sheet1"/>
    </sheetNames>
    <sheetDataSet>
      <sheetData sheetId="0">
        <row r="6">
          <cell r="R6" t="str">
            <v>Year</v>
          </cell>
        </row>
        <row r="7">
          <cell r="R7">
            <v>2008</v>
          </cell>
        </row>
        <row r="8">
          <cell r="R8">
            <v>2009</v>
          </cell>
        </row>
        <row r="9">
          <cell r="R9">
            <v>2010</v>
          </cell>
        </row>
        <row r="10">
          <cell r="R10">
            <v>2015</v>
          </cell>
        </row>
        <row r="11">
          <cell r="R11">
            <v>2016</v>
          </cell>
        </row>
        <row r="12">
          <cell r="R12">
            <v>2017</v>
          </cell>
        </row>
        <row r="13">
          <cell r="R13">
            <v>2018</v>
          </cell>
        </row>
        <row r="14">
          <cell r="R14">
            <v>2019</v>
          </cell>
        </row>
        <row r="15">
          <cell r="R15">
            <v>2020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A3" t="str">
            <v>Firm</v>
          </cell>
          <cell r="B3" t="str">
            <v>Firm_ID</v>
          </cell>
          <cell r="C3" t="str">
            <v>Technology</v>
          </cell>
          <cell r="D3" t="str">
            <v>INSTALLED CAPACITY</v>
          </cell>
          <cell r="E3" t="str">
            <v>LICENSED CAPACITY (2016)</v>
          </cell>
          <cell r="F3" t="str">
            <v>Location</v>
          </cell>
          <cell r="G3" t="str">
            <v>YearCommission</v>
          </cell>
        </row>
        <row r="4">
          <cell r="A4" t="str">
            <v>MUVUMBE HYDRO (U) LIMITED</v>
          </cell>
          <cell r="B4" t="str">
            <v>GNE7</v>
          </cell>
          <cell r="C4" t="str">
            <v>Hydro</v>
          </cell>
          <cell r="D4">
            <v>6.5</v>
          </cell>
          <cell r="E4">
            <v>6.5</v>
          </cell>
        </row>
        <row r="5">
          <cell r="A5" t="str">
            <v>MAJI-POWER BUGOYE-LIMITED</v>
          </cell>
          <cell r="B5" t="str">
            <v>GNE3</v>
          </cell>
          <cell r="C5" t="str">
            <v>Hydro</v>
          </cell>
          <cell r="D5">
            <v>13</v>
          </cell>
          <cell r="E5">
            <v>13</v>
          </cell>
        </row>
        <row r="6">
          <cell r="A6" t="str">
            <v>KABALEGA HYDROMAX</v>
          </cell>
          <cell r="B6" t="str">
            <v>GNE4</v>
          </cell>
          <cell r="C6" t="str">
            <v>Hydro</v>
          </cell>
          <cell r="D6">
            <v>9</v>
          </cell>
          <cell r="E6">
            <v>9.9</v>
          </cell>
        </row>
        <row r="7">
          <cell r="A7" t="str">
            <v>JACOBSEN (U) LIMITED</v>
          </cell>
          <cell r="B7" t="str">
            <v>GNT1</v>
          </cell>
          <cell r="C7" t="str">
            <v>Thermal</v>
          </cell>
          <cell r="D7">
            <v>50</v>
          </cell>
          <cell r="E7">
            <v>50</v>
          </cell>
        </row>
        <row r="8">
          <cell r="A8" t="str">
            <v>ESKOM (U) LIMITED</v>
          </cell>
          <cell r="B8" t="str">
            <v>GNL1</v>
          </cell>
          <cell r="C8" t="str">
            <v>Large-Hydro</v>
          </cell>
          <cell r="D8">
            <v>380</v>
          </cell>
          <cell r="E8">
            <v>380</v>
          </cell>
        </row>
        <row r="9">
          <cell r="A9" t="str">
            <v>ELECTROMAXX (U) LIMITED</v>
          </cell>
          <cell r="B9" t="str">
            <v>GNT2</v>
          </cell>
          <cell r="C9" t="str">
            <v>Thermal</v>
          </cell>
          <cell r="D9">
            <v>50</v>
          </cell>
          <cell r="E9">
            <v>50</v>
          </cell>
        </row>
        <row r="10">
          <cell r="A10" t="str">
            <v>ECOPOWER-ISHASHA</v>
          </cell>
          <cell r="B10" t="str">
            <v>GNE6</v>
          </cell>
          <cell r="C10" t="str">
            <v>Hydro</v>
          </cell>
          <cell r="D10">
            <v>6.5949999999999998</v>
          </cell>
          <cell r="E10">
            <v>6.5949999999999998</v>
          </cell>
        </row>
        <row r="11">
          <cell r="A11" t="str">
            <v>BUJAGALI ELECTRICITY LIMITED</v>
          </cell>
          <cell r="B11" t="str">
            <v>GNL2</v>
          </cell>
          <cell r="C11" t="str">
            <v>Large-Hydro</v>
          </cell>
          <cell r="D11">
            <v>250</v>
          </cell>
          <cell r="E11">
            <v>250</v>
          </cell>
        </row>
        <row r="12">
          <cell r="A12" t="str">
            <v>AEMS-MPANGA</v>
          </cell>
          <cell r="B12" t="str">
            <v>GNE5</v>
          </cell>
          <cell r="C12" t="str">
            <v>Hydro</v>
          </cell>
          <cell r="D12">
            <v>18</v>
          </cell>
          <cell r="E12">
            <v>18</v>
          </cell>
        </row>
        <row r="13">
          <cell r="A13" t="str">
            <v>TIBET HIMA (U) LIMITED</v>
          </cell>
          <cell r="B13" t="str">
            <v>GNE2</v>
          </cell>
          <cell r="C13" t="str">
            <v>Hydro</v>
          </cell>
          <cell r="D13">
            <v>5</v>
          </cell>
          <cell r="E13">
            <v>5</v>
          </cell>
          <cell r="F13" t="str">
            <v>Kasese</v>
          </cell>
          <cell r="G13">
            <v>1954</v>
          </cell>
        </row>
        <row r="14">
          <cell r="A14" t="str">
            <v>KASESE COBALT COMPANY LIMITED</v>
          </cell>
          <cell r="B14" t="str">
            <v>GNE1</v>
          </cell>
          <cell r="C14" t="str">
            <v>Hydro</v>
          </cell>
          <cell r="D14">
            <v>9.9</v>
          </cell>
          <cell r="E14">
            <v>9.9</v>
          </cell>
        </row>
        <row r="15">
          <cell r="A15" t="str">
            <v>KAKIRA SUGAR WORKS</v>
          </cell>
          <cell r="B15" t="str">
            <v>GNC1</v>
          </cell>
          <cell r="C15" t="str">
            <v>Co-generation</v>
          </cell>
          <cell r="D15">
            <v>50</v>
          </cell>
          <cell r="E15">
            <v>52</v>
          </cell>
        </row>
        <row r="16">
          <cell r="A16" t="str">
            <v>KINYARA SUGAR WORKS</v>
          </cell>
          <cell r="B16" t="str">
            <v>GNC2</v>
          </cell>
          <cell r="C16" t="str">
            <v>Co-generation</v>
          </cell>
          <cell r="D16">
            <v>14.5</v>
          </cell>
          <cell r="E16">
            <v>14.5</v>
          </cell>
        </row>
        <row r="17">
          <cell r="A17" t="str">
            <v>SAIL KALIRO</v>
          </cell>
          <cell r="B17" t="str">
            <v>GNC3</v>
          </cell>
          <cell r="C17" t="str">
            <v>Co-generation</v>
          </cell>
          <cell r="D17">
            <v>11.9</v>
          </cell>
          <cell r="E17">
            <v>11.9</v>
          </cell>
        </row>
        <row r="18">
          <cell r="A18" t="str">
            <v>ACCESS SOLAR</v>
          </cell>
          <cell r="B18" t="str">
            <v>GNS1</v>
          </cell>
          <cell r="C18" t="str">
            <v>Solar</v>
          </cell>
          <cell r="D18">
            <v>8.5</v>
          </cell>
          <cell r="E18">
            <v>8.5</v>
          </cell>
        </row>
        <row r="19">
          <cell r="A19" t="str">
            <v>ELGON HYDRO SITI</v>
          </cell>
          <cell r="B19" t="str">
            <v>GNE8</v>
          </cell>
          <cell r="C19" t="str">
            <v>Hydro</v>
          </cell>
          <cell r="D19">
            <v>5</v>
          </cell>
          <cell r="E19">
            <v>5</v>
          </cell>
        </row>
        <row r="20">
          <cell r="A20" t="str">
            <v>TORORO SOLAR</v>
          </cell>
          <cell r="B20" t="str">
            <v>GNS2</v>
          </cell>
          <cell r="C20" t="str">
            <v>Solar</v>
          </cell>
          <cell r="D20">
            <v>8.5</v>
          </cell>
          <cell r="E20">
            <v>8.5</v>
          </cell>
        </row>
        <row r="21">
          <cell r="A21" t="str">
            <v>RWIMI</v>
          </cell>
          <cell r="B21" t="str">
            <v>GNE9</v>
          </cell>
          <cell r="C21" t="str">
            <v>Hydro</v>
          </cell>
          <cell r="D21">
            <v>5.5</v>
          </cell>
          <cell r="E21">
            <v>5.5</v>
          </cell>
        </row>
        <row r="22">
          <cell r="A22" t="str">
            <v>NYAMWAMBA</v>
          </cell>
          <cell r="B22" t="str">
            <v>GNE10</v>
          </cell>
          <cell r="C22" t="str">
            <v>Hydro</v>
          </cell>
          <cell r="D22">
            <v>9.1999999999999993</v>
          </cell>
          <cell r="E22">
            <v>9.1999999999999993</v>
          </cell>
          <cell r="G22">
            <v>2018</v>
          </cell>
        </row>
        <row r="23">
          <cell r="A23" t="str">
            <v>LUBILIA</v>
          </cell>
          <cell r="B23" t="str">
            <v>GNE11</v>
          </cell>
          <cell r="C23" t="str">
            <v>Hydro</v>
          </cell>
          <cell r="D23">
            <v>5.4</v>
          </cell>
          <cell r="E23">
            <v>5.4</v>
          </cell>
          <cell r="G23">
            <v>2018</v>
          </cell>
        </row>
        <row r="24">
          <cell r="A24" t="str">
            <v>NKUSI</v>
          </cell>
          <cell r="B24" t="str">
            <v>GNE12</v>
          </cell>
          <cell r="C24" t="str">
            <v>Hydro</v>
          </cell>
          <cell r="D24">
            <v>9.6</v>
          </cell>
          <cell r="E24">
            <v>9.6</v>
          </cell>
          <cell r="G24">
            <v>2018</v>
          </cell>
        </row>
        <row r="25">
          <cell r="A25" t="str">
            <v>XSABO SOLAR</v>
          </cell>
          <cell r="B25" t="str">
            <v>GNS3</v>
          </cell>
          <cell r="C25" t="str">
            <v>Solar</v>
          </cell>
          <cell r="D25">
            <v>20</v>
          </cell>
          <cell r="E25">
            <v>20</v>
          </cell>
          <cell r="G25">
            <v>2018</v>
          </cell>
        </row>
        <row r="26">
          <cell r="A26" t="str">
            <v>HYDROMAX NKUSI (WAKI)</v>
          </cell>
          <cell r="B26" t="str">
            <v>GNE13</v>
          </cell>
          <cell r="C26" t="str">
            <v>Hydro</v>
          </cell>
          <cell r="D26">
            <v>4.8</v>
          </cell>
          <cell r="E26">
            <v>4.8</v>
          </cell>
          <cell r="G26">
            <v>2018</v>
          </cell>
        </row>
        <row r="27">
          <cell r="A27" t="str">
            <v>MAHOMA</v>
          </cell>
          <cell r="B27" t="str">
            <v>GNE14</v>
          </cell>
          <cell r="C27" t="str">
            <v>Hydro</v>
          </cell>
          <cell r="D27">
            <v>2.7</v>
          </cell>
          <cell r="E27">
            <v>2.7</v>
          </cell>
          <cell r="G27">
            <v>2018</v>
          </cell>
        </row>
        <row r="28">
          <cell r="A28" t="str">
            <v>ISIMBA</v>
          </cell>
          <cell r="B28" t="str">
            <v>GNL3</v>
          </cell>
          <cell r="C28" t="str">
            <v>Large-Hydro</v>
          </cell>
          <cell r="D28">
            <v>183</v>
          </cell>
          <cell r="E28">
            <v>183</v>
          </cell>
          <cell r="G28">
            <v>2019</v>
          </cell>
        </row>
        <row r="29">
          <cell r="A29" t="str">
            <v>Emmerging Solar Power (Bufulumbi)</v>
          </cell>
          <cell r="B29" t="str">
            <v>GNS4</v>
          </cell>
          <cell r="C29" t="str">
            <v>Solar</v>
          </cell>
          <cell r="D29">
            <v>10</v>
          </cell>
          <cell r="E29">
            <v>10</v>
          </cell>
          <cell r="G29">
            <v>2019</v>
          </cell>
        </row>
        <row r="90">
          <cell r="A90" t="str">
            <v>Quarter</v>
          </cell>
          <cell r="B90" t="str">
            <v>Start_Month</v>
          </cell>
          <cell r="C90" t="str">
            <v>End_Month</v>
          </cell>
          <cell r="D90" t="str">
            <v>End_Day</v>
          </cell>
        </row>
        <row r="91">
          <cell r="A91" t="str">
            <v>Q1</v>
          </cell>
          <cell r="B91">
            <v>1</v>
          </cell>
          <cell r="C91">
            <v>3</v>
          </cell>
          <cell r="D91">
            <v>31</v>
          </cell>
        </row>
        <row r="92">
          <cell r="A92" t="str">
            <v>Q2</v>
          </cell>
          <cell r="B92">
            <v>4</v>
          </cell>
          <cell r="C92">
            <v>6</v>
          </cell>
          <cell r="D92">
            <v>30</v>
          </cell>
        </row>
        <row r="93">
          <cell r="A93" t="str">
            <v>Q3</v>
          </cell>
          <cell r="B93">
            <v>7</v>
          </cell>
          <cell r="C93">
            <v>9</v>
          </cell>
          <cell r="D93">
            <v>30</v>
          </cell>
        </row>
        <row r="94">
          <cell r="A94" t="str">
            <v>Q4</v>
          </cell>
          <cell r="B94">
            <v>10</v>
          </cell>
          <cell r="C94">
            <v>12</v>
          </cell>
          <cell r="D94">
            <v>31</v>
          </cell>
        </row>
      </sheetData>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DT"/>
      <sheetName val="Carlton Data"/>
      <sheetName val="Data Analysis"/>
      <sheetName val="NTBA"/>
      <sheetName val="TBA"/>
      <sheetName val="Financial statements"/>
      <sheetName val="Working capital"/>
      <sheetName val="Fixed Assets"/>
      <sheetName val="Tax Calc"/>
      <sheetName val="Ratio Analysis"/>
      <sheetName val="Sensitivity Analysis"/>
      <sheetName val="market approach"/>
      <sheetName val="Net Assets"/>
      <sheetName val="Data for charts"/>
      <sheetName val="Charts"/>
      <sheetName val="Links"/>
      <sheetName val="Invest. Cost V1"/>
      <sheetName val="Inv Schedule"/>
      <sheetName val="Alltex Full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s"/>
      <sheetName val="RevenuesandCosts"/>
      <sheetName val="Assumptions"/>
      <sheetName val="meters cost cip Kpla"/>
      <sheetName val="Sheet3"/>
      <sheetName val="No pole 1-phase"/>
      <sheetName val="No pole 3-phase"/>
      <sheetName val="1 pole 1-phase "/>
      <sheetName val="One pole incl stay assembly"/>
      <sheetName val="One pole 3P &amp; stay FERDSULT "/>
      <sheetName val="1 pole 3-phase"/>
      <sheetName val="MubendeHoimaMarket"/>
      <sheetName val="35mms  4 c cable Lugazi Cable"/>
      <sheetName val="16mms  1 c cable Lugazi Cable"/>
      <sheetName val="Services 1&amp;3Phase"/>
      <sheetName val="Summary"/>
      <sheetName val="Conductors 25 to 50mm2 ACSR"/>
      <sheetName val="Kagad  Hospital"/>
      <sheetName val="Kibale Admin Block"/>
      <sheetName val="Kibale Works depart"/>
      <sheetName val="Stambic  Bank Kibale"/>
      <sheetName val="URDT KAGADI"/>
      <sheetName val="Nyunwoha"/>
      <sheetName val="MTN KIBALE"/>
    </sheetNames>
    <sheetDataSet>
      <sheetData sheetId="0"/>
      <sheetData sheetId="1"/>
      <sheetData sheetId="2"/>
      <sheetData sheetId="3"/>
      <sheetData sheetId="4" refreshError="1"/>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DT"/>
      <sheetName val="Carlton Data"/>
      <sheetName val="Data Analysis"/>
      <sheetName val="NTBA"/>
      <sheetName val="TBA"/>
      <sheetName val="Financial statements"/>
      <sheetName val="Working capital"/>
      <sheetName val="Fixed Assets"/>
      <sheetName val="Tax Calc"/>
      <sheetName val="Ratio Analysis"/>
      <sheetName val="Sensitivity Analysis"/>
      <sheetName val="market approach"/>
      <sheetName val="Net Assets"/>
      <sheetName val="Data for charts"/>
      <sheetName val="Charts"/>
      <sheetName val="Links"/>
      <sheetName val="Loans"/>
      <sheetName val="ASSUMPTIONS"/>
      <sheetName val="Invest. Cost V1"/>
      <sheetName val="Inv Schedule"/>
      <sheetName val="Alltex Full report"/>
    </sheetNames>
    <sheetDataSet>
      <sheetData sheetId="0" refreshError="1"/>
      <sheetData sheetId="1" refreshError="1"/>
      <sheetData sheetId="2" refreshError="1"/>
      <sheetData sheetId="3" refreshError="1"/>
      <sheetData sheetId="4" refreshError="1"/>
      <sheetData sheetId="5" refreshError="1"/>
      <sheetData sheetId="6" refreshError="1">
        <row r="118">
          <cell r="D118">
            <v>0.30642512000000011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F 2012"/>
      <sheetName val="Notes"/>
      <sheetName val="Expense Category Summary"/>
      <sheetName val="Budget 2016-2"/>
      <sheetName val="Highlights"/>
      <sheetName val="Exch. Rate Forecast 2017"/>
      <sheetName val="Key Issues to Address"/>
      <sheetName val="Assumptions"/>
      <sheetName val="Ex. Rate Impact"/>
      <sheetName val="BoD Cashflow 2017"/>
      <sheetName val="Input Tab 2017"/>
      <sheetName val="CF Budget"/>
      <sheetName val="Company - Summary"/>
      <sheetName val="Company - Detail"/>
      <sheetName val="Company - Segmented"/>
      <sheetName val="Summary - Notes"/>
      <sheetName val="By CoB"/>
      <sheetName val="FYF 2016"/>
      <sheetName val="Admin"/>
      <sheetName val="Water - Total"/>
      <sheetName val="Mulabana"/>
      <sheetName val="Kasekulo"/>
      <sheetName val="KTC"/>
      <sheetName val="Bugoma"/>
      <sheetName val="Mulore"/>
      <sheetName val="Bwendero"/>
      <sheetName val="Ferry - Total"/>
      <sheetName val="Ferry 1"/>
      <sheetName val="Ferry 2"/>
      <sheetName val="Power - Total"/>
      <sheetName val="Generation"/>
      <sheetName val="T&amp;D"/>
      <sheetName val="Road"/>
      <sheetName val="Input Tab-2016"/>
      <sheetName val="Ferry Tariff-2016"/>
      <sheetName val="Ferry Tarrif-2017"/>
      <sheetName val="60115"/>
      <sheetName val="60116"/>
      <sheetName val="60121"/>
      <sheetName val="60124"/>
      <sheetName val="60125"/>
      <sheetName val="60126"/>
      <sheetName val="60122"/>
      <sheetName val="60123"/>
      <sheetName val="60118"/>
      <sheetName val="60127"/>
      <sheetName val="60128"/>
      <sheetName val="62110"/>
      <sheetName val="60129"/>
      <sheetName val="60130"/>
      <sheetName val="60132"/>
      <sheetName val="60133"/>
      <sheetName val="62120"/>
      <sheetName val="70102"/>
      <sheetName val="70170"/>
      <sheetName val="70205"/>
      <sheetName val="72131"/>
      <sheetName val="70210"/>
      <sheetName val="Sheet2"/>
      <sheetName val="73102"/>
      <sheetName val="73111"/>
      <sheetName val="73112"/>
      <sheetName val="73120"/>
      <sheetName val="73121"/>
      <sheetName val="750202"/>
      <sheetName val="750203"/>
      <sheetName val="750204"/>
      <sheetName val="750205"/>
      <sheetName val="750303"/>
      <sheetName val="750402"/>
      <sheetName val="750801"/>
      <sheetName val="750905"/>
      <sheetName val="750906"/>
      <sheetName val="750907"/>
      <sheetName val="750908"/>
      <sheetName val="75101"/>
      <sheetName val="75102"/>
      <sheetName val="75103"/>
      <sheetName val="75104"/>
      <sheetName val="75105"/>
      <sheetName val="75106"/>
      <sheetName val="75107"/>
      <sheetName val="75108"/>
      <sheetName val="80101"/>
      <sheetName val="80102"/>
      <sheetName val="80111"/>
      <sheetName val="80115"/>
      <sheetName val="80118"/>
      <sheetName val="80114"/>
      <sheetName val="80201"/>
      <sheetName val="80202"/>
      <sheetName val="80211"/>
      <sheetName val="80215"/>
      <sheetName val="80218"/>
      <sheetName val="80306"/>
      <sheetName val="80309"/>
      <sheetName val="80401"/>
      <sheetName val="80402"/>
      <sheetName val="80412"/>
      <sheetName val="80414"/>
      <sheetName val="80421"/>
      <sheetName val="80431"/>
      <sheetName val="80432"/>
      <sheetName val="80441"/>
      <sheetName val="80442"/>
      <sheetName val="80443"/>
      <sheetName val="80444"/>
      <sheetName val="80446"/>
      <sheetName val="80447"/>
      <sheetName val="80448"/>
      <sheetName val="80452"/>
      <sheetName val="80455"/>
      <sheetName val="81003"/>
      <sheetName val="81006"/>
      <sheetName val="81101"/>
      <sheetName val="81102"/>
      <sheetName val="81103"/>
      <sheetName val="81107"/>
      <sheetName val="81104"/>
      <sheetName val="81105"/>
      <sheetName val="81106"/>
      <sheetName val="81202"/>
      <sheetName val="81203"/>
      <sheetName val="81301"/>
      <sheetName val="81601 "/>
      <sheetName val="81603"/>
      <sheetName val="81604"/>
      <sheetName val="81605"/>
      <sheetName val="81606"/>
      <sheetName val="81701"/>
      <sheetName val="90103"/>
      <sheetName val="90104"/>
      <sheetName val="90403"/>
      <sheetName val="91902"/>
      <sheetName val="90201"/>
      <sheetName val="90202"/>
      <sheetName val="90101"/>
      <sheetName val="90300"/>
      <sheetName val="90301"/>
      <sheetName val="90400"/>
      <sheetName val="90404"/>
      <sheetName val="90405"/>
      <sheetName val="90406"/>
      <sheetName val="90407"/>
      <sheetName val="90408"/>
      <sheetName val="90505"/>
      <sheetName val="90803"/>
      <sheetName val="Ferry 1 Exps wrkng"/>
      <sheetName val="Ferry 2 Exps wrkng"/>
      <sheetName val="Power Exps wrkng"/>
      <sheetName val="Water Exps wrkng"/>
      <sheetName val="Mktng Wrkng"/>
      <sheetName val="SEO Wrkng"/>
      <sheetName val="Ferry Rev. wrkng"/>
      <sheetName val="Water Rev Wrkng-2017"/>
      <sheetName val="Nedbank Portion"/>
      <sheetName val="EAIF-Default Interest"/>
      <sheetName val="EAIF Tranche"/>
      <sheetName val="Infraco A-Schedule"/>
      <sheetName val="Monthly Lease Schedule"/>
      <sheetName val="UAY 948U"/>
      <sheetName val="UAY 880R"/>
      <sheetName val="UAX 682U"/>
      <sheetName val="UAW778B"/>
      <sheetName val="UAW744F"/>
      <sheetName val="UAW091B"/>
      <sheetName val="FA-Road"/>
      <sheetName val="FA-Ferry Landing"/>
      <sheetName val="RSP"/>
      <sheetName val="Fin. Asset Schedule"/>
      <sheetName val="Medical"/>
      <sheetName val="PPE 2017"/>
      <sheetName val="Software Amortization"/>
      <sheetName val="Water Depn 2017"/>
      <sheetName val="Power Revenue 2017"/>
      <sheetName val="CAPEX Budget-2017"/>
      <sheetName val="Water Capex"/>
      <sheetName val="Power Capex"/>
      <sheetName val="2017-Adjusted in Nov'16"/>
      <sheetName val="Water Investment"/>
      <sheetName val="Isolated"/>
      <sheetName val="Grid"/>
      <sheetName val="Tariffs"/>
    </sheetNames>
    <sheetDataSet>
      <sheetData sheetId="0"/>
      <sheetData sheetId="1"/>
      <sheetData sheetId="2"/>
      <sheetData sheetId="3"/>
      <sheetData sheetId="4"/>
      <sheetData sheetId="5"/>
      <sheetData sheetId="6"/>
      <sheetData sheetId="7">
        <row r="3">
          <cell r="C3">
            <v>2017</v>
          </cell>
        </row>
        <row r="7">
          <cell r="C7">
            <v>0.14000000000000001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ow r="11">
          <cell r="D11" t="str">
            <v>Domestic</v>
          </cell>
        </row>
        <row r="12">
          <cell r="D12">
            <v>3025.4237288135591</v>
          </cell>
        </row>
      </sheetData>
      <sheetData sheetId="180" refreshError="1"/>
      <sheetData sheetId="181" refreshError="1"/>
      <sheetData sheetId="18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ity Access Rate"/>
      <sheetName val="Energy_Sales_Data(1998-2007)"/>
      <sheetName val="Electricity Prices"/>
      <sheetName val="UEB Macro Economic data"/>
      <sheetName val="UEB Key Performance ind"/>
      <sheetName val="UEB DATA"/>
      <sheetName val="UEB Quality of supply"/>
      <sheetName val="UEB O&amp;M costs"/>
      <sheetName val="UEB Staff"/>
      <sheetName val="UEB Hydrology-lake levels"/>
      <sheetName val="UEb energy purch &amp;sales-90-2000"/>
      <sheetName val="UEB lec Gen-Install Cap-90-2000"/>
      <sheetName val="Sheet4"/>
      <sheetName val="UEB Merg UEB database 1990-2003"/>
      <sheetName val="Targets"/>
      <sheetName val="Loss Targets"/>
      <sheetName val="Deemed Energy Claims"/>
      <sheetName val="Transmission Report"/>
      <sheetName val="Trans_Report"/>
      <sheetName val="Trans_Sales_Database"/>
      <sheetName val="Trans_Purchases_Database"/>
      <sheetName val="Sheet6"/>
      <sheetName val="Trans_Base"/>
      <sheetName val="Trans_ToU"/>
      <sheetName val="REFERENCES"/>
      <sheetName val="UMEME"/>
      <sheetName val="Dist_Pivot"/>
      <sheetName val="Sheet1"/>
      <sheetName val="Sheet2"/>
      <sheetName val="Sheet3"/>
      <sheetName val="Offgrids"/>
      <sheetName val="OFFGrid Report"/>
      <sheetName val="OFFGRID REport 2 WENRECO Energy"/>
      <sheetName val="Pivot_Dist"/>
      <sheetName val="KIS Energy"/>
      <sheetName val="Distribution"/>
      <sheetName val="Sheet8"/>
      <sheetName val="Summ"/>
      <sheetName val="Distribution Report"/>
      <sheetName val="Infographic"/>
      <sheetName val="Umeme1 infographic"/>
      <sheetName val="Distrib Utility Report"/>
      <sheetName val="Distrib Utility Report (Quarte)"/>
      <sheetName val="ECP"/>
      <sheetName val="Customer Category Definitions"/>
      <sheetName val="Demand_Supply"/>
      <sheetName val="Generation data"/>
      <sheetName val="Generation Report"/>
      <sheetName val="Summary Generation"/>
      <sheetName val="Sheet5"/>
      <sheetName val="National Blackouts"/>
      <sheetName val="Sheet9"/>
      <sheetName val="Projects under construction"/>
      <sheetName val="Licensees"/>
      <sheetName val="Plants expec to commission 2019"/>
      <sheetName val="Monthly Charges"/>
      <sheetName val="Sheet1 (2)"/>
      <sheetName val="UETCL Transmission Lines"/>
      <sheetName val="UETCL Substations"/>
      <sheetName val="Purch of Distribution Utilities"/>
      <sheetName val="Compiled Investment Costs"/>
      <sheetName val="UETCL Outage"/>
      <sheetName val="Rebate"/>
      <sheetName val="Plant Factor"/>
      <sheetName val="WENRECO Dispatch"/>
      <sheetName val="WENRECO ToU"/>
      <sheetName val="Total Installed Capacity (2)"/>
      <sheetName val="Permits New Applic"/>
      <sheetName val="Permits and Licencee Aw &amp;Renew"/>
      <sheetName val="Weighted BST Cost"/>
      <sheetName val="Hydromax_Poles_Network"/>
      <sheetName val="Total Installed Capacity 2021"/>
      <sheetName val="Total Installed Capacity 2020"/>
      <sheetName val="Projects under feasibilty"/>
      <sheetName val="Projects under construction_1"/>
      <sheetName val="Licensed not begun construction"/>
      <sheetName val="Licence application under Revie"/>
      <sheetName val="Umeme Financials"/>
      <sheetName val="Sector Players Summary"/>
      <sheetName val="System Summaries"/>
      <sheetName val="System Summaries Report"/>
      <sheetName val="System Summary Report-2"/>
      <sheetName val="Installed_Capacity"/>
      <sheetName val="Sheet1 (3)"/>
      <sheetName val="Total Installed Capacity"/>
      <sheetName val="Installed capacity Summary"/>
      <sheetName val="Installed_Capacity_Over_Years"/>
      <sheetName val="Summary installed Capacity Year"/>
      <sheetName val="Licenced Projects"/>
      <sheetName val="Vandalism 2021"/>
      <sheetName val="ESI_Database_09_2019-DESKTOP-7G"/>
    </sheetNames>
    <sheetDataSet>
      <sheetData sheetId="0">
        <row r="1">
          <cell r="B1" t="str">
            <v>Actual</v>
          </cell>
        </row>
      </sheetData>
      <sheetData sheetId="1">
        <row r="3">
          <cell r="K3" t="str">
            <v>Energy Losses</v>
          </cell>
        </row>
      </sheetData>
      <sheetData sheetId="2">
        <row r="1">
          <cell r="A1" t="str">
            <v xml:space="preserve"> </v>
          </cell>
        </row>
      </sheetData>
      <sheetData sheetId="3">
        <row r="2">
          <cell r="B2">
            <v>1990</v>
          </cell>
        </row>
      </sheetData>
      <sheetData sheetId="4">
        <row r="1">
          <cell r="G1">
            <v>1994</v>
          </cell>
        </row>
      </sheetData>
      <sheetData sheetId="5">
        <row r="2">
          <cell r="B2" t="str">
            <v>GROWTH OF UGANDA ELECTRICITY BOARD,1949-1999</v>
          </cell>
        </row>
      </sheetData>
      <sheetData sheetId="6">
        <row r="2">
          <cell r="G2">
            <v>1994</v>
          </cell>
        </row>
      </sheetData>
      <sheetData sheetId="7">
        <row r="2">
          <cell r="B2">
            <v>1990</v>
          </cell>
        </row>
      </sheetData>
      <sheetData sheetId="8">
        <row r="2">
          <cell r="B2">
            <v>1990</v>
          </cell>
        </row>
      </sheetData>
      <sheetData sheetId="9">
        <row r="2">
          <cell r="B2">
            <v>1990</v>
          </cell>
        </row>
      </sheetData>
      <sheetData sheetId="10">
        <row r="2">
          <cell r="G2">
            <v>1994</v>
          </cell>
        </row>
      </sheetData>
      <sheetData sheetId="11">
        <row r="1">
          <cell r="A1" t="str">
            <v>2.0 ELECTRICITY GENERATION</v>
          </cell>
        </row>
      </sheetData>
      <sheetData sheetId="12"/>
      <sheetData sheetId="13">
        <row r="1">
          <cell r="A1" t="str">
            <v xml:space="preserve"> </v>
          </cell>
        </row>
      </sheetData>
      <sheetData sheetId="14">
        <row r="2">
          <cell r="B2" t="str">
            <v>High Voltage Technical Loss Factor (%)</v>
          </cell>
        </row>
      </sheetData>
      <sheetData sheetId="15">
        <row r="2">
          <cell r="A2" t="str">
            <v>KIL</v>
          </cell>
        </row>
      </sheetData>
      <sheetData sheetId="16">
        <row r="1">
          <cell r="A1" t="str">
            <v>Year</v>
          </cell>
        </row>
      </sheetData>
      <sheetData sheetId="17">
        <row r="2">
          <cell r="B2" t="str">
            <v>Chose Year</v>
          </cell>
        </row>
      </sheetData>
      <sheetData sheetId="18">
        <row r="2">
          <cell r="B2" t="str">
            <v>Chose Year</v>
          </cell>
        </row>
      </sheetData>
      <sheetData sheetId="19">
        <row r="1">
          <cell r="A1" t="str">
            <v>Years</v>
          </cell>
          <cell r="B1" t="str">
            <v>Quarters</v>
          </cell>
          <cell r="D1" t="str">
            <v>EnergyCustomerName</v>
          </cell>
          <cell r="F1" t="str">
            <v>EnergySold(MWh)</v>
          </cell>
          <cell r="H1" t="str">
            <v>Area</v>
          </cell>
          <cell r="J1" t="str">
            <v>Abbreviation</v>
          </cell>
        </row>
        <row r="2">
          <cell r="A2">
            <v>2018</v>
          </cell>
          <cell r="B2" t="str">
            <v>Q3</v>
          </cell>
          <cell r="D2" t="str">
            <v>UMEME (U) Limited</v>
          </cell>
          <cell r="F2">
            <v>921658.65781585383</v>
          </cell>
          <cell r="H2" t="str">
            <v>UMEME</v>
          </cell>
          <cell r="J2" t="str">
            <v>UMEME</v>
          </cell>
        </row>
        <row r="3">
          <cell r="A3">
            <v>2018</v>
          </cell>
          <cell r="B3" t="str">
            <v>Q3</v>
          </cell>
          <cell r="D3" t="str">
            <v>UEDCL</v>
          </cell>
          <cell r="F3">
            <v>19267.337052177998</v>
          </cell>
          <cell r="H3" t="str">
            <v>Minigrid</v>
          </cell>
          <cell r="J3" t="str">
            <v>UEDCL</v>
          </cell>
        </row>
        <row r="4">
          <cell r="A4">
            <v>2018</v>
          </cell>
          <cell r="B4" t="str">
            <v>Q3</v>
          </cell>
          <cell r="D4" t="str">
            <v>Kilembe Investment Limited (KIL)</v>
          </cell>
          <cell r="F4">
            <v>1559.144</v>
          </cell>
          <cell r="H4" t="str">
            <v>Minigrid</v>
          </cell>
          <cell r="J4" t="str">
            <v>KIL</v>
          </cell>
        </row>
        <row r="5">
          <cell r="A5">
            <v>2018</v>
          </cell>
          <cell r="B5" t="str">
            <v>Q3</v>
          </cell>
          <cell r="D5" t="str">
            <v>Bundibugyo Energy Cooperative Society (BECSL)</v>
          </cell>
          <cell r="F5">
            <v>726.67399999999998</v>
          </cell>
          <cell r="H5" t="str">
            <v>Minigrid</v>
          </cell>
          <cell r="J5" t="str">
            <v>BECSL</v>
          </cell>
        </row>
        <row r="6">
          <cell r="A6">
            <v>2018</v>
          </cell>
          <cell r="B6" t="str">
            <v>Q3</v>
          </cell>
          <cell r="D6" t="str">
            <v>Pader Abim Community Multipurpose Electric Co-operative Society Limited (PACMECS)</v>
          </cell>
          <cell r="F6">
            <v>651.99599999999998</v>
          </cell>
          <cell r="H6" t="str">
            <v>Minigrid</v>
          </cell>
          <cell r="J6" t="str">
            <v>PACMECS</v>
          </cell>
        </row>
        <row r="7">
          <cell r="A7">
            <v>2018</v>
          </cell>
          <cell r="B7" t="str">
            <v>Q3</v>
          </cell>
          <cell r="D7" t="str">
            <v xml:space="preserve">Kyegegwa Rural Electricity Cooperation Society </v>
          </cell>
          <cell r="F7">
            <v>1127.1479999999999</v>
          </cell>
          <cell r="H7" t="str">
            <v>Minigrid</v>
          </cell>
          <cell r="J7" t="str">
            <v>KRECS</v>
          </cell>
        </row>
        <row r="8">
          <cell r="A8">
            <v>2018</v>
          </cell>
          <cell r="B8" t="str">
            <v>Q3</v>
          </cell>
          <cell r="D8" t="str">
            <v>KENYA POWER LIGHTING COMPANY (KPLC)</v>
          </cell>
          <cell r="F8">
            <v>27854.52</v>
          </cell>
          <cell r="H8" t="str">
            <v>Export</v>
          </cell>
          <cell r="J8" t="str">
            <v>KENYA</v>
          </cell>
        </row>
        <row r="9">
          <cell r="A9">
            <v>2018</v>
          </cell>
          <cell r="B9" t="str">
            <v>Q3</v>
          </cell>
          <cell r="D9" t="str">
            <v>TANESCO</v>
          </cell>
          <cell r="F9">
            <v>26935</v>
          </cell>
          <cell r="H9" t="str">
            <v>Export</v>
          </cell>
          <cell r="J9" t="str">
            <v>TANESCO</v>
          </cell>
        </row>
        <row r="10">
          <cell r="A10">
            <v>2018</v>
          </cell>
          <cell r="B10" t="str">
            <v>Q3</v>
          </cell>
          <cell r="D10" t="str">
            <v>Rwanda (EWSA)</v>
          </cell>
          <cell r="F10">
            <v>1651.3354999999999</v>
          </cell>
          <cell r="H10" t="str">
            <v>Export</v>
          </cell>
          <cell r="J10" t="str">
            <v>Rwanda</v>
          </cell>
        </row>
        <row r="11">
          <cell r="A11">
            <v>2018</v>
          </cell>
          <cell r="B11" t="str">
            <v>Q3</v>
          </cell>
          <cell r="D11" t="str">
            <v>DRC SNEL</v>
          </cell>
          <cell r="F11">
            <v>500.44</v>
          </cell>
          <cell r="H11" t="str">
            <v>Export</v>
          </cell>
          <cell r="J11" t="str">
            <v>DRC</v>
          </cell>
        </row>
        <row r="12">
          <cell r="A12">
            <v>2018</v>
          </cell>
          <cell r="B12" t="str">
            <v>Q2</v>
          </cell>
          <cell r="D12" t="str">
            <v>UMEME (U) Limited</v>
          </cell>
          <cell r="F12">
            <v>885089.902</v>
          </cell>
          <cell r="H12" t="str">
            <v>UMEME</v>
          </cell>
          <cell r="J12" t="str">
            <v>UMEME</v>
          </cell>
        </row>
        <row r="13">
          <cell r="A13">
            <v>2018</v>
          </cell>
          <cell r="B13" t="str">
            <v>Q2</v>
          </cell>
          <cell r="D13" t="str">
            <v>UEDCL</v>
          </cell>
          <cell r="F13">
            <v>15111.698</v>
          </cell>
          <cell r="H13" t="str">
            <v>Minigrid</v>
          </cell>
          <cell r="J13" t="str">
            <v>UEDCL</v>
          </cell>
        </row>
        <row r="14">
          <cell r="A14">
            <v>2018</v>
          </cell>
          <cell r="B14" t="str">
            <v>Q2</v>
          </cell>
          <cell r="D14" t="str">
            <v>Kilembe Investment Limited (KIL)</v>
          </cell>
          <cell r="F14">
            <v>1503.6610000000001</v>
          </cell>
          <cell r="H14" t="str">
            <v>Minigrid</v>
          </cell>
          <cell r="J14" t="str">
            <v>KIL</v>
          </cell>
        </row>
        <row r="15">
          <cell r="A15">
            <v>2018</v>
          </cell>
          <cell r="B15" t="str">
            <v>Q2</v>
          </cell>
          <cell r="D15" t="str">
            <v>Bundibugyo Energy Cooperative Society (BECSL)</v>
          </cell>
          <cell r="F15">
            <v>703.00599999999997</v>
          </cell>
          <cell r="H15" t="str">
            <v>Minigrid</v>
          </cell>
          <cell r="J15" t="str">
            <v>BECSL</v>
          </cell>
        </row>
        <row r="16">
          <cell r="A16">
            <v>2018</v>
          </cell>
          <cell r="B16" t="str">
            <v>Q2</v>
          </cell>
          <cell r="D16" t="str">
            <v>Pader Abim Community Multipurpose Electric Co-operative Society Limited (PACMECS)</v>
          </cell>
          <cell r="F16">
            <v>544.375</v>
          </cell>
          <cell r="H16" t="str">
            <v>Minigrid</v>
          </cell>
          <cell r="J16" t="str">
            <v>PACMECS</v>
          </cell>
        </row>
        <row r="17">
          <cell r="A17">
            <v>2018</v>
          </cell>
          <cell r="B17" t="str">
            <v>Q2</v>
          </cell>
          <cell r="D17" t="str">
            <v xml:space="preserve">Kyegegwa Rural Electricity Cooperation Society </v>
          </cell>
          <cell r="F17">
            <v>924.39300000000003</v>
          </cell>
          <cell r="H17" t="str">
            <v>Minigrid</v>
          </cell>
          <cell r="J17" t="str">
            <v>KRECS</v>
          </cell>
        </row>
        <row r="18">
          <cell r="A18">
            <v>2018</v>
          </cell>
          <cell r="B18" t="str">
            <v>Q2</v>
          </cell>
          <cell r="D18" t="str">
            <v>KENYA POWER LIGHTING COMPANY (KPLC)</v>
          </cell>
          <cell r="F18">
            <v>24978.441999999999</v>
          </cell>
          <cell r="H18" t="str">
            <v>Export</v>
          </cell>
          <cell r="J18" t="str">
            <v>KENYA</v>
          </cell>
        </row>
        <row r="19">
          <cell r="A19">
            <v>2018</v>
          </cell>
          <cell r="B19" t="str">
            <v>Q2</v>
          </cell>
          <cell r="D19" t="str">
            <v>TANESCO</v>
          </cell>
          <cell r="F19">
            <v>20373.999</v>
          </cell>
          <cell r="H19" t="str">
            <v>Export</v>
          </cell>
          <cell r="J19" t="str">
            <v>TANESCO</v>
          </cell>
        </row>
        <row r="20">
          <cell r="A20">
            <v>2018</v>
          </cell>
          <cell r="B20" t="str">
            <v>Q2</v>
          </cell>
          <cell r="D20" t="str">
            <v>Rwanda (EWSA)</v>
          </cell>
          <cell r="F20">
            <v>2032.424</v>
          </cell>
          <cell r="H20" t="str">
            <v>Export</v>
          </cell>
          <cell r="J20" t="str">
            <v>Rwanda</v>
          </cell>
        </row>
        <row r="21">
          <cell r="A21">
            <v>2018</v>
          </cell>
          <cell r="B21" t="str">
            <v>Q2</v>
          </cell>
          <cell r="D21" t="str">
            <v>DRC SNEL</v>
          </cell>
          <cell r="F21">
            <v>584.00400000000002</v>
          </cell>
          <cell r="H21" t="str">
            <v>Export</v>
          </cell>
          <cell r="J21" t="str">
            <v>DRC</v>
          </cell>
        </row>
        <row r="22">
          <cell r="A22">
            <v>2018</v>
          </cell>
          <cell r="B22" t="str">
            <v>Q1</v>
          </cell>
          <cell r="D22" t="str">
            <v>UMEME (U) Limited</v>
          </cell>
          <cell r="F22">
            <v>869603.44</v>
          </cell>
          <cell r="H22" t="str">
            <v>UMEME</v>
          </cell>
          <cell r="J22" t="str">
            <v>UMEME</v>
          </cell>
        </row>
        <row r="23">
          <cell r="A23">
            <v>2018</v>
          </cell>
          <cell r="B23" t="str">
            <v>Q1</v>
          </cell>
          <cell r="D23" t="str">
            <v>UEDCL</v>
          </cell>
          <cell r="F23">
            <v>13222.27</v>
          </cell>
          <cell r="H23" t="str">
            <v>Minigrid</v>
          </cell>
          <cell r="J23" t="str">
            <v>UEDCL</v>
          </cell>
        </row>
        <row r="24">
          <cell r="A24">
            <v>2018</v>
          </cell>
          <cell r="B24" t="str">
            <v>Q1</v>
          </cell>
          <cell r="D24" t="str">
            <v>Kilembe Investment Limited (KIL)</v>
          </cell>
          <cell r="F24">
            <v>1534.3710000000001</v>
          </cell>
          <cell r="H24" t="str">
            <v>Minigrid</v>
          </cell>
          <cell r="J24" t="str">
            <v>KIL</v>
          </cell>
        </row>
        <row r="25">
          <cell r="A25">
            <v>2018</v>
          </cell>
          <cell r="B25" t="str">
            <v>Q1</v>
          </cell>
          <cell r="D25" t="str">
            <v>Bundibugyo Energy Cooperative Society (BECSL)</v>
          </cell>
          <cell r="F25">
            <v>757.12</v>
          </cell>
          <cell r="H25" t="str">
            <v>Minigrid</v>
          </cell>
          <cell r="J25" t="str">
            <v>BECSL</v>
          </cell>
        </row>
        <row r="26">
          <cell r="A26">
            <v>2018</v>
          </cell>
          <cell r="B26" t="str">
            <v>Q1</v>
          </cell>
          <cell r="D26" t="str">
            <v>Pader Abim Community Multipurpose Electric Co-operative Society Limited (PACMECS)</v>
          </cell>
          <cell r="F26">
            <v>531.24199999999996</v>
          </cell>
          <cell r="H26" t="str">
            <v>Minigrid</v>
          </cell>
          <cell r="J26" t="str">
            <v>PACMECS</v>
          </cell>
        </row>
        <row r="27">
          <cell r="A27">
            <v>2018</v>
          </cell>
          <cell r="B27" t="str">
            <v>Q1</v>
          </cell>
          <cell r="D27" t="str">
            <v xml:space="preserve">Kyegegwa Rural Electricity Cooperation Society </v>
          </cell>
          <cell r="F27">
            <v>985.78099999999995</v>
          </cell>
          <cell r="H27" t="str">
            <v>Minigrid</v>
          </cell>
          <cell r="J27" t="str">
            <v>KRECS</v>
          </cell>
        </row>
        <row r="28">
          <cell r="A28">
            <v>2018</v>
          </cell>
          <cell r="B28" t="str">
            <v>Q1</v>
          </cell>
          <cell r="D28" t="str">
            <v>KENYA POWER LIGHTING COMPANY (KPLC)</v>
          </cell>
          <cell r="F28">
            <v>48692.56</v>
          </cell>
          <cell r="H28" t="str">
            <v>Export</v>
          </cell>
          <cell r="J28" t="str">
            <v>KENYA</v>
          </cell>
        </row>
        <row r="29">
          <cell r="A29">
            <v>2018</v>
          </cell>
          <cell r="B29" t="str">
            <v>Q1</v>
          </cell>
          <cell r="D29" t="str">
            <v>TANESCO</v>
          </cell>
          <cell r="F29">
            <v>22185</v>
          </cell>
          <cell r="H29" t="str">
            <v>Export</v>
          </cell>
          <cell r="J29" t="str">
            <v>TANESCO</v>
          </cell>
        </row>
        <row r="30">
          <cell r="A30">
            <v>2018</v>
          </cell>
          <cell r="B30" t="str">
            <v>Q1</v>
          </cell>
          <cell r="D30" t="str">
            <v>Rwanda (EWSA)</v>
          </cell>
          <cell r="F30">
            <v>2492.011</v>
          </cell>
          <cell r="H30" t="str">
            <v>Export</v>
          </cell>
          <cell r="J30" t="str">
            <v>Rwanda</v>
          </cell>
        </row>
        <row r="31">
          <cell r="A31">
            <v>2018</v>
          </cell>
          <cell r="B31" t="str">
            <v>Q1</v>
          </cell>
          <cell r="D31" t="str">
            <v>DRC SNEL</v>
          </cell>
          <cell r="F31">
            <v>529.82000000000005</v>
          </cell>
          <cell r="H31" t="str">
            <v>Export</v>
          </cell>
          <cell r="J31" t="str">
            <v>DRC</v>
          </cell>
        </row>
        <row r="32">
          <cell r="A32">
            <v>2017</v>
          </cell>
          <cell r="B32" t="str">
            <v>Q4</v>
          </cell>
          <cell r="D32" t="str">
            <v>UMEME (U) Limited</v>
          </cell>
          <cell r="F32">
            <v>856455.36899999995</v>
          </cell>
          <cell r="H32" t="str">
            <v>UMEME</v>
          </cell>
          <cell r="J32" t="str">
            <v>UMEME</v>
          </cell>
        </row>
        <row r="33">
          <cell r="A33">
            <v>2017</v>
          </cell>
          <cell r="B33" t="str">
            <v>Q4</v>
          </cell>
          <cell r="D33" t="str">
            <v>UEDCL</v>
          </cell>
          <cell r="F33">
            <v>16631.169999999998</v>
          </cell>
          <cell r="H33" t="str">
            <v>Minigrid</v>
          </cell>
          <cell r="J33" t="str">
            <v>UEDCL</v>
          </cell>
        </row>
        <row r="34">
          <cell r="A34">
            <v>2017</v>
          </cell>
          <cell r="B34" t="str">
            <v>Q4</v>
          </cell>
          <cell r="D34" t="str">
            <v>Kilembe Investment Limited (KIL)</v>
          </cell>
          <cell r="F34">
            <v>1342.646</v>
          </cell>
          <cell r="H34" t="str">
            <v>Minigrid</v>
          </cell>
          <cell r="J34" t="str">
            <v>KIL</v>
          </cell>
        </row>
        <row r="35">
          <cell r="A35">
            <v>2017</v>
          </cell>
          <cell r="B35" t="str">
            <v>Q4</v>
          </cell>
          <cell r="D35" t="str">
            <v>Bundibugyo Energy Cooperative Society (BECSL)</v>
          </cell>
          <cell r="F35">
            <v>796.48800000000006</v>
          </cell>
          <cell r="H35" t="str">
            <v>Minigrid</v>
          </cell>
          <cell r="J35" t="str">
            <v>BECSL</v>
          </cell>
        </row>
        <row r="36">
          <cell r="A36">
            <v>2017</v>
          </cell>
          <cell r="B36" t="str">
            <v>Q4</v>
          </cell>
          <cell r="D36" t="str">
            <v>Pader Abim Community Multipurpose Electric Co-operative Society Limited (PACMECS)</v>
          </cell>
          <cell r="F36">
            <v>562.71500000000003</v>
          </cell>
          <cell r="H36" t="str">
            <v>Minigrid</v>
          </cell>
          <cell r="J36" t="str">
            <v>PACMECS</v>
          </cell>
        </row>
        <row r="37">
          <cell r="A37">
            <v>2017</v>
          </cell>
          <cell r="B37" t="str">
            <v>Q4</v>
          </cell>
          <cell r="D37" t="str">
            <v xml:space="preserve">Kyegegwa Rural Electricity Cooperation Society </v>
          </cell>
          <cell r="F37">
            <v>972.13800000000003</v>
          </cell>
          <cell r="H37" t="str">
            <v>Minigrid</v>
          </cell>
          <cell r="J37" t="str">
            <v>KRECS</v>
          </cell>
        </row>
        <row r="38">
          <cell r="A38">
            <v>2017</v>
          </cell>
          <cell r="B38" t="str">
            <v>Q4</v>
          </cell>
          <cell r="D38" t="str">
            <v>KENYA POWER LIGHTING COMPANY (KPLC)</v>
          </cell>
          <cell r="F38">
            <v>43673.785000000003</v>
          </cell>
          <cell r="H38" t="str">
            <v>Export</v>
          </cell>
          <cell r="J38" t="str">
            <v>KENYA</v>
          </cell>
        </row>
        <row r="39">
          <cell r="A39">
            <v>2017</v>
          </cell>
          <cell r="B39" t="str">
            <v>Q4</v>
          </cell>
          <cell r="D39" t="str">
            <v>TANESCO</v>
          </cell>
          <cell r="F39">
            <v>19400</v>
          </cell>
          <cell r="H39" t="str">
            <v>Export</v>
          </cell>
          <cell r="J39" t="str">
            <v>TANESCO</v>
          </cell>
        </row>
        <row r="40">
          <cell r="A40">
            <v>2017</v>
          </cell>
          <cell r="B40" t="str">
            <v>Q4</v>
          </cell>
          <cell r="D40" t="str">
            <v>Rwanda (EWSA)</v>
          </cell>
          <cell r="F40">
            <v>2526.5409399999999</v>
          </cell>
          <cell r="H40" t="str">
            <v>Export</v>
          </cell>
          <cell r="J40" t="str">
            <v>Rwanda</v>
          </cell>
        </row>
        <row r="41">
          <cell r="A41">
            <v>2017</v>
          </cell>
          <cell r="B41" t="str">
            <v>Q4</v>
          </cell>
          <cell r="D41" t="str">
            <v>DRC SNEL</v>
          </cell>
          <cell r="F41">
            <v>755.40089999999998</v>
          </cell>
          <cell r="H41" t="str">
            <v>Export</v>
          </cell>
          <cell r="J41" t="str">
            <v>DRC</v>
          </cell>
        </row>
        <row r="42">
          <cell r="A42">
            <v>2017</v>
          </cell>
          <cell r="B42" t="str">
            <v>Q3</v>
          </cell>
          <cell r="D42" t="str">
            <v>UMEME (U) Limited</v>
          </cell>
          <cell r="F42">
            <v>846863.19200000004</v>
          </cell>
          <cell r="H42" t="str">
            <v>UMEME</v>
          </cell>
          <cell r="J42" t="str">
            <v>UMEME</v>
          </cell>
        </row>
        <row r="43">
          <cell r="A43">
            <v>2017</v>
          </cell>
          <cell r="B43" t="str">
            <v>Q3</v>
          </cell>
          <cell r="D43" t="str">
            <v>Kilembe Investment Limited (KIL)</v>
          </cell>
          <cell r="F43">
            <v>1388.7950000000001</v>
          </cell>
          <cell r="H43" t="str">
            <v>Minigrid</v>
          </cell>
          <cell r="J43" t="str">
            <v>KIL</v>
          </cell>
        </row>
        <row r="44">
          <cell r="A44">
            <v>2017</v>
          </cell>
          <cell r="B44" t="str">
            <v>Q3</v>
          </cell>
          <cell r="D44" t="str">
            <v>Bundibugyo Energy Cooperative Society (BECSL)</v>
          </cell>
          <cell r="F44">
            <v>655.51199999999994</v>
          </cell>
          <cell r="H44" t="str">
            <v>Minigrid</v>
          </cell>
          <cell r="J44" t="str">
            <v>BECSL</v>
          </cell>
        </row>
        <row r="45">
          <cell r="A45">
            <v>2017</v>
          </cell>
          <cell r="B45" t="str">
            <v>Q3</v>
          </cell>
          <cell r="D45" t="str">
            <v>Pader Abim Community Multipurpose Electric Co-operative Society Limited (PACMECS)</v>
          </cell>
          <cell r="F45">
            <v>522.38699999999994</v>
          </cell>
          <cell r="H45" t="str">
            <v>Minigrid</v>
          </cell>
          <cell r="J45" t="str">
            <v>PACMECS</v>
          </cell>
        </row>
        <row r="46">
          <cell r="A46">
            <v>2017</v>
          </cell>
          <cell r="B46" t="str">
            <v>Q3</v>
          </cell>
          <cell r="D46" t="str">
            <v xml:space="preserve">Kyegegwa Rural Electricity Cooperation Society </v>
          </cell>
          <cell r="F46">
            <v>907.11300000000006</v>
          </cell>
          <cell r="H46" t="str">
            <v>Minigrid</v>
          </cell>
          <cell r="J46" t="str">
            <v>KRECS</v>
          </cell>
        </row>
        <row r="47">
          <cell r="A47">
            <v>2017</v>
          </cell>
          <cell r="B47" t="str">
            <v>Q3</v>
          </cell>
          <cell r="D47" t="str">
            <v>UEDCL</v>
          </cell>
          <cell r="F47">
            <v>12380.075000000001</v>
          </cell>
          <cell r="H47" t="str">
            <v>Minigrid</v>
          </cell>
          <cell r="J47" t="str">
            <v>UEDCL</v>
          </cell>
        </row>
        <row r="48">
          <cell r="A48">
            <v>2017</v>
          </cell>
          <cell r="B48" t="str">
            <v>Q3</v>
          </cell>
          <cell r="D48" t="str">
            <v>KENYA POWER LIGHTING COMPANY (KPLC)</v>
          </cell>
          <cell r="F48">
            <v>50585.64</v>
          </cell>
          <cell r="H48" t="str">
            <v>Export</v>
          </cell>
          <cell r="J48" t="str">
            <v>KENYA</v>
          </cell>
        </row>
        <row r="49">
          <cell r="A49">
            <v>2017</v>
          </cell>
          <cell r="B49" t="str">
            <v>Q3</v>
          </cell>
          <cell r="D49" t="str">
            <v>TANESCO</v>
          </cell>
          <cell r="F49">
            <v>23103</v>
          </cell>
          <cell r="H49" t="str">
            <v>Export</v>
          </cell>
          <cell r="J49" t="str">
            <v>TANESCO</v>
          </cell>
        </row>
        <row r="50">
          <cell r="A50">
            <v>2017</v>
          </cell>
          <cell r="B50" t="str">
            <v>Q3</v>
          </cell>
          <cell r="D50" t="str">
            <v>Rwanda (EWSA)</v>
          </cell>
          <cell r="F50">
            <v>2846.944</v>
          </cell>
          <cell r="H50" t="str">
            <v>Export</v>
          </cell>
          <cell r="J50" t="str">
            <v>Rwanda</v>
          </cell>
        </row>
        <row r="51">
          <cell r="A51">
            <v>2017</v>
          </cell>
          <cell r="B51" t="str">
            <v>Q3</v>
          </cell>
          <cell r="D51" t="str">
            <v>DRC SNEL</v>
          </cell>
          <cell r="F51">
            <v>556.14300000000003</v>
          </cell>
          <cell r="H51" t="str">
            <v>Export</v>
          </cell>
          <cell r="J51" t="str">
            <v>DRC</v>
          </cell>
        </row>
        <row r="52">
          <cell r="A52">
            <v>2017</v>
          </cell>
          <cell r="B52" t="str">
            <v>Q2</v>
          </cell>
          <cell r="D52" t="str">
            <v>Kilembe Investment Limited (KIL)</v>
          </cell>
          <cell r="F52">
            <v>1385.8520000000001</v>
          </cell>
          <cell r="H52" t="str">
            <v>Minigrid</v>
          </cell>
          <cell r="J52" t="str">
            <v>KIL</v>
          </cell>
        </row>
        <row r="53">
          <cell r="A53">
            <v>2017</v>
          </cell>
          <cell r="B53" t="str">
            <v>Q2</v>
          </cell>
          <cell r="D53" t="str">
            <v>Bundibugyo Energy Cooperative Society (BECSL)</v>
          </cell>
          <cell r="F53">
            <v>685.19090599999993</v>
          </cell>
          <cell r="H53" t="str">
            <v>Minigrid</v>
          </cell>
          <cell r="J53" t="str">
            <v>BECSL</v>
          </cell>
        </row>
        <row r="54">
          <cell r="A54">
            <v>2017</v>
          </cell>
          <cell r="B54" t="str">
            <v>Q2</v>
          </cell>
          <cell r="D54" t="str">
            <v>Pader Abim Community Multipurpose Electric Co-operative Society Limited (PACMECS)</v>
          </cell>
          <cell r="F54">
            <v>473.09899999999999</v>
          </cell>
          <cell r="H54" t="str">
            <v>Minigrid</v>
          </cell>
          <cell r="J54" t="str">
            <v>PACMECS</v>
          </cell>
        </row>
        <row r="55">
          <cell r="A55">
            <v>2017</v>
          </cell>
          <cell r="B55" t="str">
            <v>Q2</v>
          </cell>
          <cell r="D55" t="str">
            <v xml:space="preserve">Kyegegwa Rural Electricity Cooperation Society </v>
          </cell>
          <cell r="F55">
            <v>741.89200000000005</v>
          </cell>
          <cell r="H55" t="str">
            <v>Minigrid</v>
          </cell>
          <cell r="J55" t="str">
            <v>KRECS</v>
          </cell>
        </row>
        <row r="56">
          <cell r="A56">
            <v>2017</v>
          </cell>
          <cell r="B56" t="str">
            <v>Q2</v>
          </cell>
          <cell r="D56" t="str">
            <v>UEDCL</v>
          </cell>
          <cell r="F56">
            <v>10648.047946496004</v>
          </cell>
          <cell r="H56" t="str">
            <v>Minigrid</v>
          </cell>
          <cell r="J56" t="str">
            <v>UEDCL</v>
          </cell>
        </row>
        <row r="57">
          <cell r="A57">
            <v>2017</v>
          </cell>
          <cell r="B57" t="str">
            <v>Q2</v>
          </cell>
          <cell r="D57" t="str">
            <v>KENYA POWER LIGHTING COMPANY (KPLC)</v>
          </cell>
          <cell r="F57">
            <v>56516.1</v>
          </cell>
          <cell r="H57" t="str">
            <v>Export</v>
          </cell>
          <cell r="J57" t="str">
            <v>KENYA</v>
          </cell>
        </row>
        <row r="58">
          <cell r="A58">
            <v>2017</v>
          </cell>
          <cell r="B58" t="str">
            <v>Q2</v>
          </cell>
          <cell r="D58" t="str">
            <v>TANESCO</v>
          </cell>
          <cell r="F58">
            <v>17541</v>
          </cell>
          <cell r="H58" t="str">
            <v>Export</v>
          </cell>
          <cell r="J58" t="str">
            <v>TANESCO</v>
          </cell>
        </row>
        <row r="59">
          <cell r="A59">
            <v>2017</v>
          </cell>
          <cell r="B59" t="str">
            <v>Q2</v>
          </cell>
          <cell r="D59" t="str">
            <v>Rwanda (EWSA)</v>
          </cell>
          <cell r="F59">
            <v>2838.7876800000008</v>
          </cell>
          <cell r="H59" t="str">
            <v>Export</v>
          </cell>
          <cell r="J59" t="str">
            <v>Rwanda</v>
          </cell>
        </row>
        <row r="60">
          <cell r="A60">
            <v>2017</v>
          </cell>
          <cell r="B60" t="str">
            <v>Q2</v>
          </cell>
          <cell r="D60" t="str">
            <v>DRC SNEL</v>
          </cell>
          <cell r="F60">
            <v>577.26599999999996</v>
          </cell>
          <cell r="H60" t="str">
            <v>Export</v>
          </cell>
          <cell r="J60" t="str">
            <v>DRC</v>
          </cell>
        </row>
        <row r="61">
          <cell r="A61">
            <v>2017</v>
          </cell>
          <cell r="B61" t="str">
            <v>Q2</v>
          </cell>
          <cell r="D61" t="str">
            <v>UMEME (U) Limited</v>
          </cell>
          <cell r="F61">
            <v>810385.12417632993</v>
          </cell>
          <cell r="H61" t="str">
            <v>UMEME</v>
          </cell>
          <cell r="J61" t="str">
            <v>UMEME</v>
          </cell>
        </row>
        <row r="62">
          <cell r="A62">
            <v>2017</v>
          </cell>
          <cell r="B62" t="str">
            <v>Q1</v>
          </cell>
          <cell r="D62" t="str">
            <v>Ferdsult</v>
          </cell>
          <cell r="F62">
            <v>4892.9559800000006</v>
          </cell>
          <cell r="H62" t="str">
            <v>Minigrid</v>
          </cell>
          <cell r="J62" t="str">
            <v>Ferdsult</v>
          </cell>
        </row>
        <row r="63">
          <cell r="A63">
            <v>2017</v>
          </cell>
          <cell r="B63" t="str">
            <v>Q1</v>
          </cell>
          <cell r="D63" t="str">
            <v>Kilembe Investment Limited (KIL)</v>
          </cell>
          <cell r="F63">
            <v>1341.9690000000001</v>
          </cell>
          <cell r="H63" t="str">
            <v>Minigrid</v>
          </cell>
          <cell r="J63" t="str">
            <v>KIL</v>
          </cell>
        </row>
        <row r="64">
          <cell r="A64">
            <v>2017</v>
          </cell>
          <cell r="B64" t="str">
            <v>Q1</v>
          </cell>
          <cell r="D64" t="str">
            <v>Bundibugyo Energy Cooperative Society (BECSL)</v>
          </cell>
          <cell r="F64">
            <v>790.38800000000003</v>
          </cell>
          <cell r="H64" t="str">
            <v>Minigrid</v>
          </cell>
          <cell r="J64" t="str">
            <v>BECSL</v>
          </cell>
        </row>
        <row r="65">
          <cell r="A65">
            <v>2017</v>
          </cell>
          <cell r="B65" t="str">
            <v>Q1</v>
          </cell>
          <cell r="D65" t="str">
            <v>Pader Abim Community Multipurpose Electric Co-operative Society Limited (PACMECS)</v>
          </cell>
          <cell r="F65">
            <v>592.63400000000001</v>
          </cell>
          <cell r="H65" t="str">
            <v>Minigrid</v>
          </cell>
          <cell r="J65" t="str">
            <v>PACMECS</v>
          </cell>
        </row>
        <row r="66">
          <cell r="A66">
            <v>2017</v>
          </cell>
          <cell r="B66" t="str">
            <v>Q1</v>
          </cell>
          <cell r="D66" t="str">
            <v xml:space="preserve">Kyegegwa Rural Electricity Cooperation Society </v>
          </cell>
          <cell r="F66">
            <v>1136.663906</v>
          </cell>
          <cell r="H66" t="str">
            <v>Minigrid</v>
          </cell>
          <cell r="J66" t="str">
            <v>KRECS</v>
          </cell>
        </row>
        <row r="67">
          <cell r="A67">
            <v>2017</v>
          </cell>
          <cell r="B67" t="str">
            <v>Q1</v>
          </cell>
          <cell r="D67" t="str">
            <v>UEDCL</v>
          </cell>
          <cell r="F67">
            <v>6346.8620000000001</v>
          </cell>
          <cell r="H67" t="str">
            <v>Minigrid</v>
          </cell>
          <cell r="J67" t="str">
            <v>UEDCL</v>
          </cell>
        </row>
        <row r="68">
          <cell r="A68">
            <v>2017</v>
          </cell>
          <cell r="B68" t="str">
            <v>Q1</v>
          </cell>
          <cell r="D68" t="str">
            <v>KENYA POWER LIGHTING COMPANY (KPLC)</v>
          </cell>
          <cell r="F68">
            <v>75100.085000000006</v>
          </cell>
          <cell r="H68" t="str">
            <v>Export</v>
          </cell>
          <cell r="J68" t="str">
            <v>KENYA</v>
          </cell>
        </row>
        <row r="69">
          <cell r="A69">
            <v>2017</v>
          </cell>
          <cell r="B69" t="str">
            <v>Q1</v>
          </cell>
          <cell r="D69" t="str">
            <v>TANESCO</v>
          </cell>
          <cell r="F69">
            <v>19127</v>
          </cell>
          <cell r="H69" t="str">
            <v>Export</v>
          </cell>
          <cell r="J69" t="str">
            <v>TANESCO</v>
          </cell>
        </row>
        <row r="70">
          <cell r="A70">
            <v>2017</v>
          </cell>
          <cell r="B70" t="str">
            <v>Q1</v>
          </cell>
          <cell r="D70" t="str">
            <v>Rwanda (EWSA)</v>
          </cell>
          <cell r="F70">
            <v>1066.4623199999999</v>
          </cell>
          <cell r="H70" t="str">
            <v>Export</v>
          </cell>
          <cell r="J70" t="str">
            <v>Rwanda</v>
          </cell>
        </row>
        <row r="71">
          <cell r="A71">
            <v>2017</v>
          </cell>
          <cell r="B71" t="str">
            <v>Q1</v>
          </cell>
          <cell r="D71" t="str">
            <v>DRC SNEL</v>
          </cell>
          <cell r="F71">
            <v>589.51590599999997</v>
          </cell>
          <cell r="H71" t="str">
            <v>Export</v>
          </cell>
          <cell r="J71" t="str">
            <v>DRC</v>
          </cell>
        </row>
        <row r="72">
          <cell r="A72">
            <v>2017</v>
          </cell>
          <cell r="B72" t="str">
            <v>Q1</v>
          </cell>
          <cell r="D72" t="str">
            <v>UMEME (U) Limited</v>
          </cell>
          <cell r="F72">
            <v>820176.91500000004</v>
          </cell>
          <cell r="H72" t="str">
            <v>UMEME</v>
          </cell>
          <cell r="J72" t="str">
            <v>UMEME</v>
          </cell>
        </row>
        <row r="73">
          <cell r="A73">
            <v>2016</v>
          </cell>
          <cell r="B73" t="str">
            <v>Q4</v>
          </cell>
          <cell r="D73" t="str">
            <v>UMEME (U) Limited</v>
          </cell>
          <cell r="F73">
            <v>812439.080597764</v>
          </cell>
          <cell r="H73" t="str">
            <v>UMEME</v>
          </cell>
          <cell r="J73" t="str">
            <v>UMEME</v>
          </cell>
        </row>
        <row r="74">
          <cell r="A74">
            <v>2016</v>
          </cell>
          <cell r="B74" t="str">
            <v>Q4</v>
          </cell>
          <cell r="D74" t="str">
            <v>KENYA POWER LIGHTING COMPANY (KPLC)</v>
          </cell>
          <cell r="F74">
            <v>28461.8</v>
          </cell>
          <cell r="H74" t="str">
            <v>Export</v>
          </cell>
          <cell r="J74" t="str">
            <v>KENYA</v>
          </cell>
        </row>
        <row r="75">
          <cell r="A75">
            <v>2016</v>
          </cell>
          <cell r="B75" t="str">
            <v>Q4</v>
          </cell>
          <cell r="D75" t="str">
            <v>TANESCO</v>
          </cell>
          <cell r="F75">
            <v>19479</v>
          </cell>
          <cell r="H75" t="str">
            <v>Export</v>
          </cell>
          <cell r="J75" t="str">
            <v>TANESCO</v>
          </cell>
        </row>
        <row r="76">
          <cell r="A76">
            <v>2016</v>
          </cell>
          <cell r="B76" t="str">
            <v>Q4</v>
          </cell>
          <cell r="D76" t="str">
            <v>Rwanda (EWSA)</v>
          </cell>
          <cell r="F76">
            <v>223.26473999999999</v>
          </cell>
          <cell r="H76" t="str">
            <v>Export</v>
          </cell>
          <cell r="J76" t="str">
            <v>Rwanda</v>
          </cell>
        </row>
        <row r="77">
          <cell r="A77">
            <v>2016</v>
          </cell>
          <cell r="B77" t="str">
            <v>Q4</v>
          </cell>
          <cell r="D77" t="str">
            <v>DRC SNEL</v>
          </cell>
          <cell r="F77">
            <v>501.86500000000001</v>
          </cell>
          <cell r="H77" t="str">
            <v>Export</v>
          </cell>
          <cell r="J77" t="str">
            <v>DRC</v>
          </cell>
        </row>
        <row r="78">
          <cell r="A78">
            <v>2016</v>
          </cell>
          <cell r="B78" t="str">
            <v>Q4</v>
          </cell>
          <cell r="D78" t="str">
            <v>Ferdsult</v>
          </cell>
          <cell r="F78">
            <v>7686.3630000000003</v>
          </cell>
          <cell r="H78" t="str">
            <v>Minigrid</v>
          </cell>
          <cell r="J78" t="str">
            <v>Ferdsult</v>
          </cell>
        </row>
        <row r="79">
          <cell r="A79">
            <v>2016</v>
          </cell>
          <cell r="B79" t="str">
            <v>Q4</v>
          </cell>
          <cell r="D79" t="str">
            <v>Bundibugyo Energy Cooperative Society (BECSL)</v>
          </cell>
          <cell r="F79">
            <v>762.68804</v>
          </cell>
          <cell r="H79" t="str">
            <v>Minigrid</v>
          </cell>
          <cell r="J79" t="str">
            <v>BECSL</v>
          </cell>
        </row>
        <row r="80">
          <cell r="A80">
            <v>2016</v>
          </cell>
          <cell r="B80" t="str">
            <v>Q4</v>
          </cell>
          <cell r="D80" t="str">
            <v>Pader Abim Community Multipurpose Electric Co-operative Society Limited (PACMECS)</v>
          </cell>
          <cell r="F80">
            <v>548.16899999999998</v>
          </cell>
          <cell r="H80" t="str">
            <v>Minigrid</v>
          </cell>
          <cell r="J80" t="str">
            <v>PACMECS</v>
          </cell>
        </row>
        <row r="81">
          <cell r="A81">
            <v>2016</v>
          </cell>
          <cell r="B81" t="str">
            <v>Q4</v>
          </cell>
          <cell r="D81" t="str">
            <v>Kilembe Investment Limited (KIL)</v>
          </cell>
          <cell r="F81">
            <v>1274.4110000000001</v>
          </cell>
          <cell r="H81" t="str">
            <v>Minigrid</v>
          </cell>
          <cell r="J81" t="str">
            <v>KIL</v>
          </cell>
        </row>
        <row r="82">
          <cell r="A82">
            <v>2016</v>
          </cell>
          <cell r="B82" t="str">
            <v>Q4</v>
          </cell>
          <cell r="D82" t="str">
            <v xml:space="preserve">Kyegegwa Rural Electricity Cooperation Society </v>
          </cell>
          <cell r="F82">
            <v>758.23199999999997</v>
          </cell>
          <cell r="H82" t="str">
            <v>Minigrid</v>
          </cell>
          <cell r="J82" t="str">
            <v>KRECS</v>
          </cell>
        </row>
        <row r="83">
          <cell r="A83">
            <v>2016</v>
          </cell>
          <cell r="B83" t="str">
            <v>Q4</v>
          </cell>
          <cell r="D83" t="str">
            <v>UEDCL</v>
          </cell>
          <cell r="F83">
            <v>3468.5210000000002</v>
          </cell>
          <cell r="H83" t="str">
            <v>Minigrid</v>
          </cell>
          <cell r="J83" t="str">
            <v>UEDCL</v>
          </cell>
        </row>
        <row r="84">
          <cell r="A84">
            <v>2016</v>
          </cell>
          <cell r="B84" t="str">
            <v>Q3</v>
          </cell>
          <cell r="D84" t="str">
            <v>UMEME (U) Limited</v>
          </cell>
          <cell r="F84">
            <v>802547.10791000002</v>
          </cell>
          <cell r="H84" t="str">
            <v>UMEME</v>
          </cell>
          <cell r="J84" t="str">
            <v>UMEME</v>
          </cell>
        </row>
        <row r="85">
          <cell r="A85">
            <v>2016</v>
          </cell>
          <cell r="B85" t="str">
            <v>Q3</v>
          </cell>
          <cell r="D85" t="str">
            <v>KENYA POWER LIGHTING COMPANY (KPLC)</v>
          </cell>
          <cell r="F85">
            <v>20177.45</v>
          </cell>
          <cell r="H85" t="str">
            <v>Export</v>
          </cell>
          <cell r="J85" t="str">
            <v>KENYA</v>
          </cell>
        </row>
        <row r="86">
          <cell r="A86">
            <v>2016</v>
          </cell>
          <cell r="B86" t="str">
            <v>Q3</v>
          </cell>
          <cell r="D86" t="str">
            <v>TANESCO</v>
          </cell>
          <cell r="F86">
            <v>21110</v>
          </cell>
          <cell r="H86" t="str">
            <v>Export</v>
          </cell>
          <cell r="J86" t="str">
            <v>TANESCO</v>
          </cell>
        </row>
        <row r="87">
          <cell r="A87">
            <v>2016</v>
          </cell>
          <cell r="B87" t="str">
            <v>Q3</v>
          </cell>
          <cell r="D87" t="str">
            <v>Rwanda (EWSA)</v>
          </cell>
          <cell r="F87">
            <v>568.89099586533996</v>
          </cell>
          <cell r="H87" t="str">
            <v>Export</v>
          </cell>
          <cell r="J87" t="str">
            <v>Rwanda</v>
          </cell>
        </row>
        <row r="88">
          <cell r="A88">
            <v>2016</v>
          </cell>
          <cell r="B88" t="str">
            <v>Q3</v>
          </cell>
          <cell r="D88" t="str">
            <v>DRC SNEL</v>
          </cell>
          <cell r="F88">
            <v>602.46</v>
          </cell>
          <cell r="H88" t="str">
            <v>Export</v>
          </cell>
          <cell r="J88" t="str">
            <v>DRC</v>
          </cell>
        </row>
        <row r="89">
          <cell r="A89">
            <v>2016</v>
          </cell>
          <cell r="B89" t="str">
            <v>Q3</v>
          </cell>
          <cell r="D89" t="str">
            <v>Ferdsult</v>
          </cell>
          <cell r="F89">
            <v>7632.2110000000002</v>
          </cell>
          <cell r="H89" t="str">
            <v>Minigrid</v>
          </cell>
          <cell r="J89" t="str">
            <v>Ferdsult</v>
          </cell>
        </row>
        <row r="90">
          <cell r="A90">
            <v>2016</v>
          </cell>
          <cell r="B90" t="str">
            <v>Q3</v>
          </cell>
          <cell r="D90" t="str">
            <v>Bundibugyo Energy Cooperative Society (BECSL)</v>
          </cell>
          <cell r="F90">
            <v>658.73198000000002</v>
          </cell>
          <cell r="H90" t="str">
            <v>Minigrid</v>
          </cell>
          <cell r="J90" t="str">
            <v>BECSL</v>
          </cell>
        </row>
        <row r="91">
          <cell r="A91">
            <v>2016</v>
          </cell>
          <cell r="B91" t="str">
            <v>Q3</v>
          </cell>
          <cell r="D91" t="str">
            <v>Pader Abim Community Multipurpose Electric Co-operative Society Limited (PACMECS)</v>
          </cell>
          <cell r="F91">
            <v>562.53700000000003</v>
          </cell>
          <cell r="H91" t="str">
            <v>Minigrid</v>
          </cell>
          <cell r="J91" t="str">
            <v>PACMECS</v>
          </cell>
        </row>
        <row r="92">
          <cell r="A92">
            <v>2016</v>
          </cell>
          <cell r="B92" t="str">
            <v>Q3</v>
          </cell>
          <cell r="D92" t="str">
            <v>Kilembe Investment Limited (KIL)</v>
          </cell>
          <cell r="F92">
            <v>1273.643</v>
          </cell>
          <cell r="H92" t="str">
            <v>Minigrid</v>
          </cell>
          <cell r="J92" t="str">
            <v>KIL</v>
          </cell>
        </row>
        <row r="93">
          <cell r="A93">
            <v>2016</v>
          </cell>
          <cell r="B93" t="str">
            <v>Q3</v>
          </cell>
          <cell r="D93" t="str">
            <v xml:space="preserve">Kyegegwa Rural Electricity Cooperation Society </v>
          </cell>
          <cell r="F93">
            <v>723.56799999999998</v>
          </cell>
          <cell r="H93" t="str">
            <v>Minigrid</v>
          </cell>
          <cell r="J93" t="str">
            <v>KRECS</v>
          </cell>
        </row>
        <row r="94">
          <cell r="A94">
            <v>2016</v>
          </cell>
          <cell r="B94" t="str">
            <v>Q3</v>
          </cell>
          <cell r="D94" t="str">
            <v>UEDCL</v>
          </cell>
          <cell r="F94">
            <v>2937.1460000000002</v>
          </cell>
          <cell r="H94" t="str">
            <v>Minigrid</v>
          </cell>
          <cell r="J94" t="str">
            <v>UEDCL</v>
          </cell>
        </row>
        <row r="95">
          <cell r="A95">
            <v>2016</v>
          </cell>
          <cell r="B95" t="str">
            <v>Q2</v>
          </cell>
          <cell r="D95" t="str">
            <v>UMEME (U) Limited</v>
          </cell>
          <cell r="F95">
            <v>788697.3</v>
          </cell>
          <cell r="H95" t="str">
            <v>UMEME</v>
          </cell>
          <cell r="J95" t="str">
            <v>UMEME</v>
          </cell>
        </row>
        <row r="96">
          <cell r="A96">
            <v>2016</v>
          </cell>
          <cell r="B96" t="str">
            <v>Q2</v>
          </cell>
          <cell r="D96" t="str">
            <v>KENYA POWER LIGHTING COMPANY (KPLC)</v>
          </cell>
          <cell r="F96">
            <v>16968.900000000001</v>
          </cell>
          <cell r="H96" t="str">
            <v>Export</v>
          </cell>
          <cell r="J96" t="str">
            <v>KENYA</v>
          </cell>
        </row>
        <row r="97">
          <cell r="A97">
            <v>2016</v>
          </cell>
          <cell r="B97" t="str">
            <v>Q2</v>
          </cell>
          <cell r="D97" t="str">
            <v>TANESCO</v>
          </cell>
          <cell r="F97">
            <v>18967.009999999998</v>
          </cell>
          <cell r="H97" t="str">
            <v>Export</v>
          </cell>
          <cell r="J97" t="str">
            <v>TANESCO</v>
          </cell>
        </row>
        <row r="98">
          <cell r="A98">
            <v>2016</v>
          </cell>
          <cell r="B98" t="str">
            <v>Q2</v>
          </cell>
          <cell r="D98" t="str">
            <v>Rwanda (EWSA)</v>
          </cell>
          <cell r="F98">
            <v>866.5</v>
          </cell>
          <cell r="H98" t="str">
            <v>Export</v>
          </cell>
          <cell r="J98" t="str">
            <v>Rwanda</v>
          </cell>
        </row>
        <row r="99">
          <cell r="A99">
            <v>2016</v>
          </cell>
          <cell r="B99" t="str">
            <v>Q2</v>
          </cell>
          <cell r="D99" t="str">
            <v>DRC SNEL</v>
          </cell>
          <cell r="F99">
            <v>529.6</v>
          </cell>
          <cell r="H99" t="str">
            <v>Export</v>
          </cell>
          <cell r="J99" t="str">
            <v>DRC</v>
          </cell>
        </row>
        <row r="100">
          <cell r="A100">
            <v>2016</v>
          </cell>
          <cell r="B100" t="str">
            <v>Q2</v>
          </cell>
          <cell r="D100" t="str">
            <v>Ferdsult</v>
          </cell>
          <cell r="F100">
            <v>7767.39</v>
          </cell>
          <cell r="H100" t="str">
            <v>Minigrid</v>
          </cell>
          <cell r="J100" t="str">
            <v>Ferdsult</v>
          </cell>
        </row>
        <row r="101">
          <cell r="A101">
            <v>2016</v>
          </cell>
          <cell r="B101" t="str">
            <v>Q2</v>
          </cell>
          <cell r="D101" t="str">
            <v>Bundibugyo Energy Cooperative Society (BECSL)</v>
          </cell>
          <cell r="F101">
            <v>733</v>
          </cell>
          <cell r="H101" t="str">
            <v>Minigrid</v>
          </cell>
          <cell r="J101" t="str">
            <v>BECSL</v>
          </cell>
        </row>
        <row r="102">
          <cell r="A102">
            <v>2016</v>
          </cell>
          <cell r="B102" t="str">
            <v>Q2</v>
          </cell>
          <cell r="D102" t="str">
            <v>Pader Abim Community Multipurpose Electric Co-operative Society Limited (PACMECS)</v>
          </cell>
          <cell r="F102">
            <v>579.46</v>
          </cell>
          <cell r="H102" t="str">
            <v>Minigrid</v>
          </cell>
          <cell r="J102" t="str">
            <v>PACMECS</v>
          </cell>
        </row>
        <row r="103">
          <cell r="A103">
            <v>2016</v>
          </cell>
          <cell r="B103" t="str">
            <v>Q2</v>
          </cell>
          <cell r="D103" t="str">
            <v>Kilembe Investment Limited (KIL)</v>
          </cell>
          <cell r="F103">
            <v>1122.8</v>
          </cell>
          <cell r="H103" t="str">
            <v>Minigrid</v>
          </cell>
          <cell r="J103" t="str">
            <v>KIL</v>
          </cell>
        </row>
        <row r="104">
          <cell r="A104">
            <v>2016</v>
          </cell>
          <cell r="B104" t="str">
            <v>Q2</v>
          </cell>
          <cell r="D104" t="str">
            <v xml:space="preserve">Kyegegwa Rural Electricity Cooperation Society </v>
          </cell>
          <cell r="F104">
            <v>579.6</v>
          </cell>
          <cell r="H104" t="str">
            <v>Minigrid</v>
          </cell>
          <cell r="J104" t="str">
            <v>KRECS</v>
          </cell>
        </row>
        <row r="105">
          <cell r="A105">
            <v>2016</v>
          </cell>
          <cell r="B105" t="str">
            <v>Q2</v>
          </cell>
          <cell r="D105" t="str">
            <v>UEDCL</v>
          </cell>
          <cell r="F105">
            <v>2765.06</v>
          </cell>
          <cell r="H105" t="str">
            <v>Minigrid</v>
          </cell>
          <cell r="J105" t="str">
            <v>UEDCL</v>
          </cell>
        </row>
        <row r="106">
          <cell r="A106">
            <v>2016</v>
          </cell>
          <cell r="B106" t="str">
            <v>Q1</v>
          </cell>
          <cell r="D106" t="str">
            <v>UMEME (U) Limited</v>
          </cell>
          <cell r="F106">
            <v>777146</v>
          </cell>
          <cell r="H106" t="str">
            <v>UMEME</v>
          </cell>
          <cell r="J106" t="str">
            <v>UMEME</v>
          </cell>
        </row>
        <row r="107">
          <cell r="A107">
            <v>2016</v>
          </cell>
          <cell r="B107" t="str">
            <v>Q1</v>
          </cell>
          <cell r="D107" t="str">
            <v>KENYA POWER LIGHTING COMPANY (KPLC)</v>
          </cell>
          <cell r="F107">
            <v>17606</v>
          </cell>
          <cell r="H107" t="str">
            <v>Export</v>
          </cell>
          <cell r="J107" t="str">
            <v>KENYA</v>
          </cell>
        </row>
        <row r="108">
          <cell r="A108">
            <v>2016</v>
          </cell>
          <cell r="B108" t="str">
            <v>Q1</v>
          </cell>
          <cell r="D108" t="str">
            <v>TANESCO</v>
          </cell>
          <cell r="F108">
            <v>17625</v>
          </cell>
          <cell r="H108" t="str">
            <v>Export</v>
          </cell>
          <cell r="J108" t="str">
            <v>TANESCO</v>
          </cell>
        </row>
        <row r="109">
          <cell r="A109">
            <v>2016</v>
          </cell>
          <cell r="B109" t="str">
            <v>Q1</v>
          </cell>
          <cell r="D109" t="str">
            <v>Rwanda (EWSA)</v>
          </cell>
          <cell r="F109">
            <v>750</v>
          </cell>
          <cell r="H109" t="str">
            <v>Export</v>
          </cell>
          <cell r="J109" t="str">
            <v>Rwanda</v>
          </cell>
        </row>
        <row r="110">
          <cell r="A110">
            <v>2016</v>
          </cell>
          <cell r="B110" t="str">
            <v>Q1</v>
          </cell>
          <cell r="D110" t="str">
            <v>DRC SNEL</v>
          </cell>
          <cell r="F110">
            <v>551</v>
          </cell>
          <cell r="H110" t="str">
            <v>Export</v>
          </cell>
          <cell r="J110" t="str">
            <v>DRC</v>
          </cell>
        </row>
        <row r="111">
          <cell r="A111">
            <v>2016</v>
          </cell>
          <cell r="B111" t="str">
            <v>Q1</v>
          </cell>
          <cell r="D111" t="str">
            <v>Ferdsult</v>
          </cell>
          <cell r="F111">
            <v>7341</v>
          </cell>
          <cell r="H111" t="str">
            <v>Minigrid</v>
          </cell>
          <cell r="J111" t="str">
            <v>Ferdsult</v>
          </cell>
        </row>
        <row r="112">
          <cell r="A112">
            <v>2016</v>
          </cell>
          <cell r="B112" t="str">
            <v>Q1</v>
          </cell>
          <cell r="D112" t="str">
            <v>Bundibugyo Energy Cooperative Society (BECSL)</v>
          </cell>
          <cell r="F112">
            <v>752</v>
          </cell>
          <cell r="H112" t="str">
            <v>Minigrid</v>
          </cell>
          <cell r="J112" t="str">
            <v>BECSL</v>
          </cell>
        </row>
        <row r="113">
          <cell r="A113">
            <v>2016</v>
          </cell>
          <cell r="B113" t="str">
            <v>Q1</v>
          </cell>
          <cell r="D113" t="str">
            <v>Pader Abim Community Multipurpose Electric Co-operative Society Limited (PACMECS)</v>
          </cell>
          <cell r="F113">
            <v>573</v>
          </cell>
          <cell r="H113" t="str">
            <v>Minigrid</v>
          </cell>
          <cell r="J113" t="str">
            <v>PACMECS</v>
          </cell>
        </row>
        <row r="114">
          <cell r="A114">
            <v>2016</v>
          </cell>
          <cell r="B114" t="str">
            <v>Q1</v>
          </cell>
          <cell r="D114" t="str">
            <v>Kilembe Investment Limited (KIL)</v>
          </cell>
          <cell r="F114">
            <v>1185</v>
          </cell>
          <cell r="H114" t="str">
            <v>Minigrid</v>
          </cell>
          <cell r="J114" t="str">
            <v>KIL</v>
          </cell>
        </row>
        <row r="115">
          <cell r="A115">
            <v>2016</v>
          </cell>
          <cell r="B115" t="str">
            <v>Q1</v>
          </cell>
          <cell r="D115" t="str">
            <v xml:space="preserve">Kyegegwa Rural Electricity Cooperation Society </v>
          </cell>
          <cell r="F115">
            <v>581</v>
          </cell>
          <cell r="H115" t="str">
            <v>Minigrid</v>
          </cell>
          <cell r="J115" t="str">
            <v>KRECS</v>
          </cell>
        </row>
        <row r="116">
          <cell r="A116">
            <v>2016</v>
          </cell>
          <cell r="B116" t="str">
            <v>Q1</v>
          </cell>
          <cell r="D116" t="str">
            <v>UEDCL</v>
          </cell>
          <cell r="F116">
            <v>2046</v>
          </cell>
          <cell r="H116" t="str">
            <v>Minigrid</v>
          </cell>
          <cell r="J116" t="str">
            <v>UEDCL</v>
          </cell>
        </row>
        <row r="117">
          <cell r="A117">
            <v>2015</v>
          </cell>
          <cell r="B117" t="str">
            <v>Q4</v>
          </cell>
          <cell r="D117" t="str">
            <v>UMEME (U) Limited</v>
          </cell>
          <cell r="F117">
            <v>767804.35199999996</v>
          </cell>
          <cell r="H117" t="str">
            <v>UMEME</v>
          </cell>
          <cell r="J117" t="str">
            <v>UMEME</v>
          </cell>
        </row>
        <row r="118">
          <cell r="A118">
            <v>2015</v>
          </cell>
          <cell r="B118" t="str">
            <v>Q4</v>
          </cell>
          <cell r="D118" t="str">
            <v>KENYA POWER LIGHTING COMPANY (KPLC)</v>
          </cell>
          <cell r="F118">
            <v>16813.400000000001</v>
          </cell>
          <cell r="H118" t="str">
            <v>Export</v>
          </cell>
          <cell r="J118" t="str">
            <v>KENYA</v>
          </cell>
        </row>
        <row r="119">
          <cell r="A119">
            <v>2015</v>
          </cell>
          <cell r="B119" t="str">
            <v>Q4</v>
          </cell>
          <cell r="D119" t="str">
            <v>TANESCO</v>
          </cell>
          <cell r="F119">
            <v>14166</v>
          </cell>
          <cell r="H119" t="str">
            <v>Export</v>
          </cell>
          <cell r="J119" t="str">
            <v>TANESCO</v>
          </cell>
        </row>
        <row r="120">
          <cell r="A120">
            <v>2015</v>
          </cell>
          <cell r="B120" t="str">
            <v>Q4</v>
          </cell>
          <cell r="D120" t="str">
            <v>DRC SNEL</v>
          </cell>
          <cell r="F120">
            <v>575.26</v>
          </cell>
          <cell r="H120" t="str">
            <v>Export</v>
          </cell>
          <cell r="J120" t="str">
            <v>DRC</v>
          </cell>
        </row>
        <row r="121">
          <cell r="A121">
            <v>2015</v>
          </cell>
          <cell r="B121" t="str">
            <v>Q4</v>
          </cell>
          <cell r="D121" t="str">
            <v>Ferdsult</v>
          </cell>
          <cell r="F121">
            <v>7092.67</v>
          </cell>
          <cell r="H121" t="str">
            <v>Minigrid</v>
          </cell>
          <cell r="J121" t="str">
            <v>Ferdsult</v>
          </cell>
        </row>
        <row r="122">
          <cell r="A122">
            <v>2015</v>
          </cell>
          <cell r="B122" t="str">
            <v>Q4</v>
          </cell>
          <cell r="D122" t="str">
            <v>Bundibugyo Energy Cooperative Society (BECSL)</v>
          </cell>
          <cell r="F122">
            <v>584.28</v>
          </cell>
          <cell r="H122" t="str">
            <v>Minigrid</v>
          </cell>
          <cell r="J122" t="str">
            <v>BECSL</v>
          </cell>
        </row>
        <row r="123">
          <cell r="A123">
            <v>2015</v>
          </cell>
          <cell r="B123" t="str">
            <v>Q4</v>
          </cell>
          <cell r="D123" t="str">
            <v>Pader Abim Community Multipurpose Electric Co-operative Society Limited (PACMECS)</v>
          </cell>
          <cell r="F123">
            <v>676.19500000000005</v>
          </cell>
          <cell r="H123" t="str">
            <v>Minigrid</v>
          </cell>
          <cell r="J123" t="str">
            <v>PACMECS</v>
          </cell>
        </row>
        <row r="124">
          <cell r="A124">
            <v>2015</v>
          </cell>
          <cell r="B124" t="str">
            <v>Q4</v>
          </cell>
          <cell r="D124" t="str">
            <v>Kilembe Investment Limited (KIL)</v>
          </cell>
          <cell r="F124">
            <v>1216.761</v>
          </cell>
          <cell r="H124" t="str">
            <v>Minigrid</v>
          </cell>
          <cell r="J124" t="str">
            <v>KIL</v>
          </cell>
        </row>
        <row r="125">
          <cell r="A125">
            <v>2015</v>
          </cell>
          <cell r="B125" t="str">
            <v>Q4</v>
          </cell>
          <cell r="D125" t="str">
            <v xml:space="preserve">Kyegegwa Rural Electricity Cooperation Society </v>
          </cell>
          <cell r="F125">
            <v>611.10799999999995</v>
          </cell>
          <cell r="H125" t="str">
            <v>Minigrid</v>
          </cell>
          <cell r="J125" t="str">
            <v>KRECS</v>
          </cell>
        </row>
        <row r="126">
          <cell r="A126">
            <v>2015</v>
          </cell>
          <cell r="B126" t="str">
            <v>Q4</v>
          </cell>
          <cell r="D126" t="str">
            <v>UEDCL</v>
          </cell>
          <cell r="F126">
            <v>2357.5590000000002</v>
          </cell>
          <cell r="H126" t="str">
            <v>Minigrid</v>
          </cell>
          <cell r="J126" t="str">
            <v>UEDCL</v>
          </cell>
        </row>
        <row r="127">
          <cell r="A127">
            <v>2015</v>
          </cell>
          <cell r="B127" t="str">
            <v>Q3</v>
          </cell>
          <cell r="D127" t="str">
            <v>UMEME (U) Limited</v>
          </cell>
          <cell r="F127">
            <v>775525.53393032297</v>
          </cell>
          <cell r="H127" t="str">
            <v>UMEME</v>
          </cell>
          <cell r="J127" t="str">
            <v>UMEME</v>
          </cell>
        </row>
        <row r="128">
          <cell r="A128">
            <v>2015</v>
          </cell>
          <cell r="B128" t="str">
            <v>Q3</v>
          </cell>
          <cell r="D128" t="str">
            <v>KENYA POWER LIGHTING COMPANY (KPLC)</v>
          </cell>
          <cell r="F128">
            <v>13087.211290322601</v>
          </cell>
          <cell r="H128" t="str">
            <v>Export</v>
          </cell>
          <cell r="J128" t="str">
            <v>KENYA</v>
          </cell>
        </row>
        <row r="129">
          <cell r="A129">
            <v>2015</v>
          </cell>
          <cell r="B129" t="str">
            <v>Q3</v>
          </cell>
          <cell r="D129" t="str">
            <v>TANESCO</v>
          </cell>
          <cell r="F129">
            <v>17977.580645161299</v>
          </cell>
          <cell r="H129" t="str">
            <v>Export</v>
          </cell>
          <cell r="J129" t="str">
            <v>TANESCO</v>
          </cell>
        </row>
        <row r="130">
          <cell r="A130">
            <v>2015</v>
          </cell>
          <cell r="B130" t="str">
            <v>Q3</v>
          </cell>
          <cell r="D130" t="str">
            <v>DRC SNEL</v>
          </cell>
          <cell r="F130">
            <v>542.30277419354798</v>
          </cell>
          <cell r="H130" t="str">
            <v>Export</v>
          </cell>
          <cell r="J130" t="str">
            <v>DRC</v>
          </cell>
        </row>
        <row r="131">
          <cell r="A131">
            <v>2015</v>
          </cell>
          <cell r="B131" t="str">
            <v>Q3</v>
          </cell>
          <cell r="D131" t="str">
            <v>Ferdsult</v>
          </cell>
          <cell r="F131">
            <v>6691.8527419354796</v>
          </cell>
          <cell r="H131" t="str">
            <v>Minigrid</v>
          </cell>
          <cell r="J131" t="str">
            <v>Ferdsult</v>
          </cell>
        </row>
        <row r="132">
          <cell r="A132">
            <v>2015</v>
          </cell>
          <cell r="B132" t="str">
            <v>Q3</v>
          </cell>
          <cell r="D132" t="str">
            <v>Bundibugyo Energy Cooperative Society (BECSL)</v>
          </cell>
          <cell r="F132">
            <v>560.66580645161298</v>
          </cell>
          <cell r="H132" t="str">
            <v>Minigrid</v>
          </cell>
          <cell r="J132" t="str">
            <v>BECSL</v>
          </cell>
        </row>
        <row r="133">
          <cell r="A133">
            <v>2015</v>
          </cell>
          <cell r="B133" t="str">
            <v>Q3</v>
          </cell>
          <cell r="D133" t="str">
            <v>Pader Abim Community Multipurpose Electric Co-operative Society Limited (PACMECS)</v>
          </cell>
          <cell r="F133">
            <v>517.17332258064505</v>
          </cell>
          <cell r="H133" t="str">
            <v>Minigrid</v>
          </cell>
          <cell r="J133" t="str">
            <v>PACMECS</v>
          </cell>
        </row>
        <row r="134">
          <cell r="A134">
            <v>2015</v>
          </cell>
          <cell r="B134" t="str">
            <v>Q3</v>
          </cell>
          <cell r="D134" t="str">
            <v>Kilembe Investment Limited (KIL)</v>
          </cell>
          <cell r="F134">
            <v>1208.864</v>
          </cell>
          <cell r="H134" t="str">
            <v>Minigrid</v>
          </cell>
          <cell r="J134" t="str">
            <v>KIL</v>
          </cell>
        </row>
        <row r="135">
          <cell r="A135">
            <v>2015</v>
          </cell>
          <cell r="B135" t="str">
            <v>Q3</v>
          </cell>
          <cell r="D135" t="str">
            <v xml:space="preserve">Kyegegwa Rural Electricity Cooperation Society </v>
          </cell>
          <cell r="F135">
            <v>548.11841935483903</v>
          </cell>
          <cell r="H135" t="str">
            <v>Minigrid</v>
          </cell>
          <cell r="J135" t="str">
            <v>KRECS</v>
          </cell>
        </row>
        <row r="136">
          <cell r="A136">
            <v>2015</v>
          </cell>
          <cell r="B136" t="str">
            <v>Q3</v>
          </cell>
          <cell r="D136" t="str">
            <v>UEDCL</v>
          </cell>
          <cell r="F136">
            <v>2327.2479354838702</v>
          </cell>
          <cell r="H136" t="str">
            <v>Minigrid</v>
          </cell>
          <cell r="J136" t="str">
            <v>UEDCL</v>
          </cell>
        </row>
        <row r="137">
          <cell r="A137">
            <v>2015</v>
          </cell>
          <cell r="B137" t="str">
            <v>Q2</v>
          </cell>
          <cell r="D137" t="str">
            <v>UMEME (U) Limited</v>
          </cell>
          <cell r="F137">
            <v>754455.58361290302</v>
          </cell>
          <cell r="H137" t="str">
            <v>UMEME</v>
          </cell>
          <cell r="J137" t="str">
            <v>UMEME</v>
          </cell>
        </row>
        <row r="138">
          <cell r="A138">
            <v>2015</v>
          </cell>
          <cell r="B138" t="str">
            <v>Q2</v>
          </cell>
          <cell r="D138" t="str">
            <v>KENYA POWER LIGHTING COMPANY (KPLC)</v>
          </cell>
          <cell r="F138">
            <v>12510.65</v>
          </cell>
          <cell r="H138" t="str">
            <v>Export</v>
          </cell>
          <cell r="J138" t="str">
            <v>KENYA</v>
          </cell>
        </row>
        <row r="139">
          <cell r="A139">
            <v>2015</v>
          </cell>
          <cell r="B139" t="str">
            <v>Q2</v>
          </cell>
          <cell r="D139" t="str">
            <v>TANESCO</v>
          </cell>
          <cell r="F139">
            <v>14071</v>
          </cell>
          <cell r="H139" t="str">
            <v>Export</v>
          </cell>
          <cell r="J139" t="str">
            <v>TANESCO</v>
          </cell>
        </row>
        <row r="140">
          <cell r="A140">
            <v>2015</v>
          </cell>
          <cell r="B140" t="str">
            <v>Q2</v>
          </cell>
          <cell r="D140" t="str">
            <v>Rwanda (EWSA)</v>
          </cell>
          <cell r="F140">
            <v>1641.9490000000001</v>
          </cell>
          <cell r="H140" t="str">
            <v>Export</v>
          </cell>
          <cell r="J140" t="str">
            <v>Rwanda</v>
          </cell>
        </row>
        <row r="141">
          <cell r="A141">
            <v>2015</v>
          </cell>
          <cell r="B141" t="str">
            <v>Q2</v>
          </cell>
          <cell r="D141" t="str">
            <v>DRC SNEL</v>
          </cell>
          <cell r="F141">
            <v>571.11800000000005</v>
          </cell>
          <cell r="H141" t="str">
            <v>Export</v>
          </cell>
          <cell r="J141" t="str">
            <v>DRC</v>
          </cell>
        </row>
        <row r="142">
          <cell r="A142">
            <v>2015</v>
          </cell>
          <cell r="B142" t="str">
            <v>Q2</v>
          </cell>
          <cell r="D142" t="str">
            <v>Ferdsult</v>
          </cell>
          <cell r="F142">
            <v>6606.63232258064</v>
          </cell>
          <cell r="H142" t="str">
            <v>Minigrid</v>
          </cell>
          <cell r="J142" t="str">
            <v>Ferdsult</v>
          </cell>
        </row>
        <row r="143">
          <cell r="A143">
            <v>2015</v>
          </cell>
          <cell r="B143" t="str">
            <v>Q2</v>
          </cell>
          <cell r="D143" t="str">
            <v>Bundibugyo Energy Cooperative Society (BECSL)</v>
          </cell>
          <cell r="F143">
            <v>553.98064516129</v>
          </cell>
          <cell r="H143" t="str">
            <v>Minigrid</v>
          </cell>
          <cell r="J143" t="str">
            <v>BECSL</v>
          </cell>
        </row>
        <row r="144">
          <cell r="A144">
            <v>2015</v>
          </cell>
          <cell r="B144" t="str">
            <v>Q2</v>
          </cell>
          <cell r="D144" t="str">
            <v>Pader Abim Community Multipurpose Electric Co-operative Society Limited (PACMECS)</v>
          </cell>
          <cell r="F144">
            <v>430.59648387096797</v>
          </cell>
          <cell r="H144" t="str">
            <v>Minigrid</v>
          </cell>
          <cell r="J144" t="str">
            <v>PACMECS</v>
          </cell>
        </row>
        <row r="145">
          <cell r="A145">
            <v>2015</v>
          </cell>
          <cell r="B145" t="str">
            <v>Q2</v>
          </cell>
          <cell r="D145" t="str">
            <v>Kilembe Investment Limited (KIL)</v>
          </cell>
          <cell r="F145">
            <v>1040.7859354838699</v>
          </cell>
          <cell r="H145" t="str">
            <v>Minigrid</v>
          </cell>
          <cell r="J145" t="str">
            <v>KIL</v>
          </cell>
        </row>
        <row r="146">
          <cell r="A146">
            <v>2015</v>
          </cell>
          <cell r="B146" t="str">
            <v>Q2</v>
          </cell>
          <cell r="D146" t="str">
            <v xml:space="preserve">Kyegegwa Rural Electricity Cooperation Society </v>
          </cell>
          <cell r="F146">
            <v>481.24838709677402</v>
          </cell>
          <cell r="H146" t="str">
            <v>Minigrid</v>
          </cell>
          <cell r="J146" t="str">
            <v>KRECS</v>
          </cell>
        </row>
        <row r="147">
          <cell r="A147">
            <v>2015</v>
          </cell>
          <cell r="B147" t="str">
            <v>Q2</v>
          </cell>
          <cell r="D147" t="str">
            <v>UEDCL</v>
          </cell>
          <cell r="F147">
            <v>1776.8509677419399</v>
          </cell>
          <cell r="H147" t="str">
            <v>Minigrid</v>
          </cell>
          <cell r="J147" t="str">
            <v>UEDCL</v>
          </cell>
        </row>
        <row r="148">
          <cell r="A148">
            <v>2015</v>
          </cell>
          <cell r="B148" t="str">
            <v>Q1</v>
          </cell>
          <cell r="D148" t="str">
            <v>UMEME (U) Limited</v>
          </cell>
          <cell r="F148">
            <v>755404.29599999997</v>
          </cell>
          <cell r="H148" t="str">
            <v>UMEME</v>
          </cell>
          <cell r="J148" t="str">
            <v>UMEME</v>
          </cell>
        </row>
        <row r="149">
          <cell r="A149">
            <v>2015</v>
          </cell>
          <cell r="B149" t="str">
            <v>Q1</v>
          </cell>
          <cell r="D149" t="str">
            <v>KENYA POWER LIGHTING COMPANY (KPLC)</v>
          </cell>
          <cell r="F149">
            <v>13308.55</v>
          </cell>
          <cell r="H149" t="str">
            <v>Export</v>
          </cell>
          <cell r="J149" t="str">
            <v>KENYA</v>
          </cell>
        </row>
        <row r="150">
          <cell r="A150">
            <v>2015</v>
          </cell>
          <cell r="B150" t="str">
            <v>Q1</v>
          </cell>
          <cell r="D150" t="str">
            <v>TANESCO</v>
          </cell>
          <cell r="F150">
            <v>15187</v>
          </cell>
          <cell r="H150" t="str">
            <v>Export</v>
          </cell>
          <cell r="J150" t="str">
            <v>TANESCO</v>
          </cell>
        </row>
        <row r="151">
          <cell r="A151">
            <v>2015</v>
          </cell>
          <cell r="B151" t="str">
            <v>Q1</v>
          </cell>
          <cell r="D151" t="str">
            <v>Rwanda (EWSA)</v>
          </cell>
          <cell r="F151">
            <v>1050.9328</v>
          </cell>
          <cell r="H151" t="str">
            <v>Export</v>
          </cell>
          <cell r="J151" t="str">
            <v>Rwanda</v>
          </cell>
        </row>
        <row r="152">
          <cell r="A152">
            <v>2015</v>
          </cell>
          <cell r="B152" t="str">
            <v>Q1</v>
          </cell>
          <cell r="D152" t="str">
            <v>DRC SNEL</v>
          </cell>
          <cell r="F152">
            <v>576.83299999999997</v>
          </cell>
          <cell r="H152" t="str">
            <v>Export</v>
          </cell>
          <cell r="J152" t="str">
            <v>DRC</v>
          </cell>
        </row>
        <row r="153">
          <cell r="A153">
            <v>2015</v>
          </cell>
          <cell r="B153" t="str">
            <v>Q1</v>
          </cell>
          <cell r="D153" t="str">
            <v>Ferdsult</v>
          </cell>
          <cell r="F153">
            <v>6423.64</v>
          </cell>
          <cell r="H153" t="str">
            <v>Minigrid</v>
          </cell>
          <cell r="J153" t="str">
            <v>Ferdsult</v>
          </cell>
        </row>
        <row r="154">
          <cell r="A154">
            <v>2015</v>
          </cell>
          <cell r="B154" t="str">
            <v>Q1</v>
          </cell>
          <cell r="D154" t="str">
            <v>Bundibugyo Energy Cooperative Society (BECSL)</v>
          </cell>
          <cell r="F154">
            <v>522.49900000000002</v>
          </cell>
          <cell r="H154" t="str">
            <v>Minigrid</v>
          </cell>
          <cell r="J154" t="str">
            <v>BECSL</v>
          </cell>
        </row>
        <row r="155">
          <cell r="A155">
            <v>2015</v>
          </cell>
          <cell r="B155" t="str">
            <v>Q1</v>
          </cell>
          <cell r="D155" t="str">
            <v>Pader Abim Community Multipurpose Electric Co-operative Society Limited (PACMECS)</v>
          </cell>
          <cell r="F155">
            <v>562.24400000000003</v>
          </cell>
          <cell r="H155" t="str">
            <v>Minigrid</v>
          </cell>
          <cell r="J155" t="str">
            <v>PACMECS</v>
          </cell>
        </row>
        <row r="156">
          <cell r="A156">
            <v>2015</v>
          </cell>
          <cell r="B156" t="str">
            <v>Q1</v>
          </cell>
          <cell r="D156" t="str">
            <v>Kilembe Investment Limited (KIL)</v>
          </cell>
          <cell r="F156">
            <v>1123.635</v>
          </cell>
          <cell r="H156" t="str">
            <v>Minigrid</v>
          </cell>
          <cell r="J156" t="str">
            <v>KIL</v>
          </cell>
        </row>
        <row r="157">
          <cell r="A157">
            <v>2015</v>
          </cell>
          <cell r="B157" t="str">
            <v>Q1</v>
          </cell>
          <cell r="D157" t="str">
            <v xml:space="preserve">Kyegegwa Rural Electricity Cooperation Society </v>
          </cell>
          <cell r="F157">
            <v>452.48599999999999</v>
          </cell>
          <cell r="H157" t="str">
            <v>Minigrid</v>
          </cell>
          <cell r="J157" t="str">
            <v>KRECS</v>
          </cell>
        </row>
        <row r="158">
          <cell r="A158">
            <v>2015</v>
          </cell>
          <cell r="B158" t="str">
            <v>Q1</v>
          </cell>
          <cell r="D158" t="str">
            <v>UEDCL</v>
          </cell>
          <cell r="F158">
            <v>2014.4390000000001</v>
          </cell>
          <cell r="H158" t="str">
            <v>Minigrid</v>
          </cell>
          <cell r="J158" t="str">
            <v>UEDCL</v>
          </cell>
        </row>
        <row r="159">
          <cell r="A159">
            <v>2014</v>
          </cell>
          <cell r="B159" t="str">
            <v>Q4</v>
          </cell>
          <cell r="D159" t="str">
            <v>UMEME (U) Limited</v>
          </cell>
          <cell r="F159">
            <v>735859.96100000001</v>
          </cell>
          <cell r="H159" t="str">
            <v>UMEME</v>
          </cell>
          <cell r="J159" t="str">
            <v>UMEME</v>
          </cell>
        </row>
        <row r="160">
          <cell r="A160">
            <v>2014</v>
          </cell>
          <cell r="B160" t="str">
            <v>Q4</v>
          </cell>
          <cell r="D160" t="str">
            <v>KENYA POWER LIGHTING COMPANY (KPLC)</v>
          </cell>
          <cell r="F160">
            <v>20076.5</v>
          </cell>
          <cell r="H160" t="str">
            <v>Export</v>
          </cell>
          <cell r="J160" t="str">
            <v>KENYA</v>
          </cell>
        </row>
        <row r="161">
          <cell r="A161">
            <v>2014</v>
          </cell>
          <cell r="B161" t="str">
            <v>Q4</v>
          </cell>
          <cell r="D161" t="str">
            <v>TANESCO</v>
          </cell>
          <cell r="F161">
            <v>12983</v>
          </cell>
          <cell r="H161" t="str">
            <v>Export</v>
          </cell>
          <cell r="J161" t="str">
            <v>TANESCO</v>
          </cell>
        </row>
        <row r="162">
          <cell r="A162">
            <v>2014</v>
          </cell>
          <cell r="B162" t="str">
            <v>Q4</v>
          </cell>
          <cell r="D162" t="str">
            <v>Rwanda (EWSA)</v>
          </cell>
          <cell r="F162">
            <v>342.43599999999998</v>
          </cell>
          <cell r="H162" t="str">
            <v>Export</v>
          </cell>
          <cell r="J162" t="str">
            <v>Rwanda</v>
          </cell>
        </row>
        <row r="163">
          <cell r="A163">
            <v>2014</v>
          </cell>
          <cell r="B163" t="str">
            <v>Q4</v>
          </cell>
          <cell r="D163" t="str">
            <v>DRC SNEL</v>
          </cell>
          <cell r="F163">
            <v>619.33600000000001</v>
          </cell>
          <cell r="H163" t="str">
            <v>Export</v>
          </cell>
          <cell r="J163" t="str">
            <v>DRC</v>
          </cell>
        </row>
        <row r="164">
          <cell r="A164">
            <v>2014</v>
          </cell>
          <cell r="B164" t="str">
            <v>Q4</v>
          </cell>
          <cell r="D164" t="str">
            <v>Ferdsult</v>
          </cell>
          <cell r="F164">
            <v>6531.37</v>
          </cell>
          <cell r="H164" t="str">
            <v>Minigrid</v>
          </cell>
          <cell r="J164" t="str">
            <v>Ferdsult</v>
          </cell>
        </row>
        <row r="165">
          <cell r="A165">
            <v>2014</v>
          </cell>
          <cell r="B165" t="str">
            <v>Q4</v>
          </cell>
          <cell r="D165" t="str">
            <v>Bundibugyo Energy Cooperative Society (BECSL)</v>
          </cell>
          <cell r="F165">
            <v>543.697</v>
          </cell>
          <cell r="H165" t="str">
            <v>Minigrid</v>
          </cell>
          <cell r="J165" t="str">
            <v>BECSL</v>
          </cell>
        </row>
        <row r="166">
          <cell r="A166">
            <v>2014</v>
          </cell>
          <cell r="B166" t="str">
            <v>Q4</v>
          </cell>
          <cell r="D166" t="str">
            <v>Pader Abim Community Multipurpose Electric Co-operative Society Limited (PACMECS)</v>
          </cell>
          <cell r="F166">
            <v>613.50400000000002</v>
          </cell>
          <cell r="H166" t="str">
            <v>Minigrid</v>
          </cell>
          <cell r="J166" t="str">
            <v>PACMECS</v>
          </cell>
        </row>
        <row r="167">
          <cell r="A167">
            <v>2014</v>
          </cell>
          <cell r="B167" t="str">
            <v>Q4</v>
          </cell>
          <cell r="D167" t="str">
            <v>Kilembe Investment Limited (KIL)</v>
          </cell>
          <cell r="F167">
            <v>1145.6089999999999</v>
          </cell>
          <cell r="H167" t="str">
            <v>Minigrid</v>
          </cell>
          <cell r="J167" t="str">
            <v>KIL</v>
          </cell>
        </row>
        <row r="168">
          <cell r="A168">
            <v>2014</v>
          </cell>
          <cell r="B168" t="str">
            <v>Q4</v>
          </cell>
          <cell r="D168" t="str">
            <v xml:space="preserve">Kyegegwa Rural Electricity Cooperation Society </v>
          </cell>
          <cell r="F168">
            <v>377.98700000000002</v>
          </cell>
          <cell r="H168" t="str">
            <v>Minigrid</v>
          </cell>
          <cell r="J168" t="str">
            <v>KRECS</v>
          </cell>
        </row>
        <row r="169">
          <cell r="A169">
            <v>2014</v>
          </cell>
          <cell r="B169" t="str">
            <v>Q4</v>
          </cell>
          <cell r="D169" t="str">
            <v>UEDCL</v>
          </cell>
          <cell r="F169">
            <v>1610.1559999999999</v>
          </cell>
          <cell r="H169" t="str">
            <v>Minigrid</v>
          </cell>
          <cell r="J169" t="str">
            <v>UEDCL</v>
          </cell>
        </row>
        <row r="170">
          <cell r="A170">
            <v>2014</v>
          </cell>
          <cell r="B170" t="str">
            <v>Q3</v>
          </cell>
          <cell r="D170" t="str">
            <v>UMEME (U) Limited</v>
          </cell>
          <cell r="F170">
            <v>741539.10499999998</v>
          </cell>
          <cell r="H170" t="str">
            <v>UMEME</v>
          </cell>
          <cell r="J170" t="str">
            <v>UMEME</v>
          </cell>
        </row>
        <row r="171">
          <cell r="A171">
            <v>2014</v>
          </cell>
          <cell r="B171" t="str">
            <v>Q3</v>
          </cell>
          <cell r="D171" t="str">
            <v>KENYA POWER LIGHTING COMPANY (KPLC)</v>
          </cell>
          <cell r="F171">
            <v>29438.65</v>
          </cell>
          <cell r="H171" t="str">
            <v>Export</v>
          </cell>
          <cell r="J171" t="str">
            <v>KENYA</v>
          </cell>
        </row>
        <row r="172">
          <cell r="A172">
            <v>2014</v>
          </cell>
          <cell r="B172" t="str">
            <v>Q3</v>
          </cell>
          <cell r="D172" t="str">
            <v>TANESCO</v>
          </cell>
          <cell r="F172">
            <v>15237</v>
          </cell>
          <cell r="H172" t="str">
            <v>Export</v>
          </cell>
          <cell r="J172" t="str">
            <v>TANESCO</v>
          </cell>
        </row>
        <row r="173">
          <cell r="A173">
            <v>2014</v>
          </cell>
          <cell r="B173" t="str">
            <v>Q3</v>
          </cell>
          <cell r="D173" t="str">
            <v>Rwanda (EWSA)</v>
          </cell>
          <cell r="F173">
            <v>756.20799999999997</v>
          </cell>
          <cell r="H173" t="str">
            <v>Export</v>
          </cell>
          <cell r="J173" t="str">
            <v>Rwanda</v>
          </cell>
        </row>
        <row r="174">
          <cell r="A174">
            <v>2014</v>
          </cell>
          <cell r="B174" t="str">
            <v>Q3</v>
          </cell>
          <cell r="D174" t="str">
            <v>DRC SNEL</v>
          </cell>
          <cell r="F174">
            <v>615.82600000000002</v>
          </cell>
          <cell r="H174" t="str">
            <v>Export</v>
          </cell>
          <cell r="J174" t="str">
            <v>DRC</v>
          </cell>
        </row>
        <row r="175">
          <cell r="A175">
            <v>2014</v>
          </cell>
          <cell r="B175" t="str">
            <v>Q3</v>
          </cell>
          <cell r="D175" t="str">
            <v>Ferdsult</v>
          </cell>
          <cell r="F175">
            <v>5957.7060000000001</v>
          </cell>
          <cell r="H175" t="str">
            <v>Minigrid</v>
          </cell>
          <cell r="J175" t="str">
            <v>Ferdsult</v>
          </cell>
        </row>
        <row r="176">
          <cell r="A176">
            <v>2014</v>
          </cell>
          <cell r="B176" t="str">
            <v>Q3</v>
          </cell>
          <cell r="D176" t="str">
            <v>Bundibugyo Energy Cooperative Society (BECSL)</v>
          </cell>
          <cell r="F176">
            <v>439.04599999999999</v>
          </cell>
          <cell r="H176" t="str">
            <v>Minigrid</v>
          </cell>
          <cell r="J176" t="str">
            <v>BECSL</v>
          </cell>
        </row>
        <row r="177">
          <cell r="A177">
            <v>2014</v>
          </cell>
          <cell r="B177" t="str">
            <v>Q3</v>
          </cell>
          <cell r="D177" t="str">
            <v>Pader Abim Community Multipurpose Electric Co-operative Society Limited (PACMECS)</v>
          </cell>
          <cell r="F177">
            <v>400.10500000000002</v>
          </cell>
          <cell r="H177" t="str">
            <v>Minigrid</v>
          </cell>
          <cell r="J177" t="str">
            <v>PACMECS</v>
          </cell>
        </row>
        <row r="178">
          <cell r="A178">
            <v>2014</v>
          </cell>
          <cell r="B178" t="str">
            <v>Q3</v>
          </cell>
          <cell r="D178" t="str">
            <v>Kilembe Investment Limited (KIL)</v>
          </cell>
          <cell r="F178">
            <v>951.35500000000002</v>
          </cell>
          <cell r="H178" t="str">
            <v>Minigrid</v>
          </cell>
          <cell r="J178" t="str">
            <v>KIL</v>
          </cell>
        </row>
        <row r="179">
          <cell r="A179">
            <v>2014</v>
          </cell>
          <cell r="B179" t="str">
            <v>Q3</v>
          </cell>
          <cell r="D179" t="str">
            <v xml:space="preserve">Kyegegwa Rural Electricity Cooperation Society </v>
          </cell>
          <cell r="F179">
            <v>347.68799999999999</v>
          </cell>
          <cell r="H179" t="str">
            <v>Minigrid</v>
          </cell>
          <cell r="J179" t="str">
            <v>KRECS</v>
          </cell>
        </row>
        <row r="180">
          <cell r="A180">
            <v>2014</v>
          </cell>
          <cell r="B180" t="str">
            <v>Q3</v>
          </cell>
          <cell r="D180" t="str">
            <v>UEDCL</v>
          </cell>
          <cell r="F180">
            <v>1463.095</v>
          </cell>
          <cell r="H180" t="str">
            <v>Minigrid</v>
          </cell>
          <cell r="J180" t="str">
            <v>UEDCL</v>
          </cell>
        </row>
        <row r="181">
          <cell r="A181">
            <v>2014</v>
          </cell>
          <cell r="B181" t="str">
            <v>Q2</v>
          </cell>
          <cell r="D181" t="str">
            <v>UMEME (U) Limited</v>
          </cell>
          <cell r="F181">
            <v>711477</v>
          </cell>
          <cell r="H181" t="str">
            <v>UMEME</v>
          </cell>
          <cell r="J181" t="str">
            <v>UMEME</v>
          </cell>
        </row>
        <row r="182">
          <cell r="A182">
            <v>2014</v>
          </cell>
          <cell r="B182" t="str">
            <v>Q2</v>
          </cell>
          <cell r="D182" t="str">
            <v>KENYA POWER LIGHTING COMPANY (KPLC)</v>
          </cell>
          <cell r="F182">
            <v>41030.300000000003</v>
          </cell>
          <cell r="H182" t="str">
            <v>Export</v>
          </cell>
          <cell r="J182" t="str">
            <v>KENYA</v>
          </cell>
        </row>
        <row r="183">
          <cell r="A183">
            <v>2014</v>
          </cell>
          <cell r="B183" t="str">
            <v>Q2</v>
          </cell>
          <cell r="D183" t="str">
            <v>TANESCO</v>
          </cell>
          <cell r="F183">
            <v>13066</v>
          </cell>
          <cell r="H183" t="str">
            <v>Export</v>
          </cell>
          <cell r="J183" t="str">
            <v>TANESCO</v>
          </cell>
        </row>
        <row r="184">
          <cell r="A184">
            <v>2014</v>
          </cell>
          <cell r="B184" t="str">
            <v>Q2</v>
          </cell>
          <cell r="D184" t="str">
            <v>Rwanda (EWSA)</v>
          </cell>
          <cell r="F184">
            <v>938.79200000000003</v>
          </cell>
          <cell r="H184" t="str">
            <v>Export</v>
          </cell>
          <cell r="J184" t="str">
            <v>Rwanda</v>
          </cell>
        </row>
        <row r="185">
          <cell r="A185">
            <v>2014</v>
          </cell>
          <cell r="B185" t="str">
            <v>Q2</v>
          </cell>
          <cell r="D185" t="str">
            <v>DRC SNEL</v>
          </cell>
          <cell r="F185">
            <v>650.39499999999998</v>
          </cell>
          <cell r="H185" t="str">
            <v>Export</v>
          </cell>
          <cell r="J185" t="str">
            <v>DRC</v>
          </cell>
        </row>
        <row r="186">
          <cell r="A186">
            <v>2014</v>
          </cell>
          <cell r="B186" t="str">
            <v>Q2</v>
          </cell>
          <cell r="D186" t="str">
            <v>Ferdsult</v>
          </cell>
          <cell r="F186">
            <v>5852.9610000000002</v>
          </cell>
          <cell r="H186" t="str">
            <v>Minigrid</v>
          </cell>
          <cell r="J186" t="str">
            <v>Ferdsult</v>
          </cell>
        </row>
        <row r="187">
          <cell r="A187">
            <v>2014</v>
          </cell>
          <cell r="B187" t="str">
            <v>Q2</v>
          </cell>
          <cell r="D187" t="str">
            <v>Bundibugyo Energy Cooperative Society (BECSL)</v>
          </cell>
          <cell r="F187">
            <v>473.87580000000003</v>
          </cell>
          <cell r="H187" t="str">
            <v>Minigrid</v>
          </cell>
          <cell r="J187" t="str">
            <v>BECSL</v>
          </cell>
        </row>
        <row r="188">
          <cell r="A188">
            <v>2014</v>
          </cell>
          <cell r="B188" t="str">
            <v>Q2</v>
          </cell>
          <cell r="D188" t="str">
            <v>Pader Abim Community Multipurpose Electric Co-operative Society Limited (PACMECS)</v>
          </cell>
          <cell r="F188">
            <v>350.351</v>
          </cell>
          <cell r="H188" t="str">
            <v>Minigrid</v>
          </cell>
          <cell r="J188" t="str">
            <v>PACMECS</v>
          </cell>
        </row>
        <row r="189">
          <cell r="A189">
            <v>2014</v>
          </cell>
          <cell r="B189" t="str">
            <v>Q2</v>
          </cell>
          <cell r="D189" t="str">
            <v>Kilembe Investment Limited (KIL)</v>
          </cell>
          <cell r="F189">
            <v>841.93700000000001</v>
          </cell>
          <cell r="H189" t="str">
            <v>Minigrid</v>
          </cell>
          <cell r="J189" t="str">
            <v>KIL</v>
          </cell>
        </row>
        <row r="190">
          <cell r="A190">
            <v>2014</v>
          </cell>
          <cell r="B190" t="str">
            <v>Q2</v>
          </cell>
          <cell r="D190" t="str">
            <v xml:space="preserve">Kyegegwa Rural Electricity Cooperation Society </v>
          </cell>
          <cell r="F190">
            <v>403.3177</v>
          </cell>
          <cell r="H190" t="str">
            <v>Minigrid</v>
          </cell>
          <cell r="J190" t="str">
            <v>KRECS</v>
          </cell>
        </row>
        <row r="191">
          <cell r="A191">
            <v>2014</v>
          </cell>
          <cell r="B191" t="str">
            <v>Q2</v>
          </cell>
          <cell r="D191" t="str">
            <v>UEDCL</v>
          </cell>
          <cell r="F191">
            <v>1295</v>
          </cell>
          <cell r="H191" t="str">
            <v>Minigrid</v>
          </cell>
          <cell r="J191" t="str">
            <v>UEDCL</v>
          </cell>
        </row>
        <row r="192">
          <cell r="A192">
            <v>2014</v>
          </cell>
          <cell r="B192" t="str">
            <v>Q1</v>
          </cell>
          <cell r="D192" t="str">
            <v>UMEME (U) Limited</v>
          </cell>
          <cell r="F192">
            <v>705070.40899999999</v>
          </cell>
          <cell r="H192" t="str">
            <v>UMEME</v>
          </cell>
          <cell r="J192" t="str">
            <v>UMEME</v>
          </cell>
        </row>
        <row r="193">
          <cell r="A193">
            <v>2014</v>
          </cell>
          <cell r="B193" t="str">
            <v>Q1</v>
          </cell>
          <cell r="D193" t="str">
            <v>KENYA POWER LIGHTING COMPANY (KPLC)</v>
          </cell>
          <cell r="F193">
            <v>16511.3</v>
          </cell>
          <cell r="H193" t="str">
            <v>Export</v>
          </cell>
          <cell r="J193" t="str">
            <v>KENYA</v>
          </cell>
        </row>
        <row r="194">
          <cell r="A194">
            <v>2014</v>
          </cell>
          <cell r="B194" t="str">
            <v>Q1</v>
          </cell>
          <cell r="D194" t="str">
            <v>TANESCO</v>
          </cell>
          <cell r="F194">
            <v>14361</v>
          </cell>
          <cell r="H194" t="str">
            <v>Export</v>
          </cell>
          <cell r="J194" t="str">
            <v>TANESCO</v>
          </cell>
        </row>
        <row r="195">
          <cell r="A195">
            <v>2014</v>
          </cell>
          <cell r="B195" t="str">
            <v>Q1</v>
          </cell>
          <cell r="D195" t="str">
            <v>Rwanda (EWSA)</v>
          </cell>
          <cell r="F195">
            <v>548.5</v>
          </cell>
          <cell r="H195" t="str">
            <v>Export</v>
          </cell>
          <cell r="J195" t="str">
            <v>Rwanda</v>
          </cell>
        </row>
        <row r="196">
          <cell r="A196">
            <v>2014</v>
          </cell>
          <cell r="B196" t="str">
            <v>Q1</v>
          </cell>
          <cell r="D196" t="str">
            <v>DRC SNEL</v>
          </cell>
          <cell r="F196">
            <v>552.875</v>
          </cell>
          <cell r="H196" t="str">
            <v>Export</v>
          </cell>
          <cell r="J196" t="str">
            <v>DRC</v>
          </cell>
        </row>
        <row r="197">
          <cell r="A197">
            <v>2014</v>
          </cell>
          <cell r="B197" t="str">
            <v>Q1</v>
          </cell>
          <cell r="D197" t="str">
            <v>Ferdsult</v>
          </cell>
          <cell r="F197">
            <v>4038.4169999999999</v>
          </cell>
          <cell r="H197" t="str">
            <v>Minigrid</v>
          </cell>
          <cell r="J197" t="str">
            <v>Ferdsult</v>
          </cell>
        </row>
        <row r="198">
          <cell r="A198">
            <v>2014</v>
          </cell>
          <cell r="B198" t="str">
            <v>Q1</v>
          </cell>
          <cell r="D198" t="str">
            <v>Bundibugyo Energy Cooperative Society (BECSL)</v>
          </cell>
          <cell r="F198">
            <v>426.053</v>
          </cell>
          <cell r="H198" t="str">
            <v>Minigrid</v>
          </cell>
          <cell r="J198" t="str">
            <v>BECSL</v>
          </cell>
        </row>
        <row r="199">
          <cell r="A199">
            <v>2014</v>
          </cell>
          <cell r="B199" t="str">
            <v>Q1</v>
          </cell>
          <cell r="D199" t="str">
            <v>Pader Abim Community Multipurpose Electric Co-operative Society Limited (PACMECS)</v>
          </cell>
          <cell r="F199">
            <v>395.66399999999999</v>
          </cell>
          <cell r="H199" t="str">
            <v>Minigrid</v>
          </cell>
          <cell r="J199" t="str">
            <v>PACMECS</v>
          </cell>
        </row>
        <row r="200">
          <cell r="A200">
            <v>2014</v>
          </cell>
          <cell r="B200" t="str">
            <v>Q1</v>
          </cell>
          <cell r="D200" t="str">
            <v>Kilembe Investment Limited (KIL)</v>
          </cell>
          <cell r="F200">
            <v>776.39599999999996</v>
          </cell>
          <cell r="H200" t="str">
            <v>Minigrid</v>
          </cell>
          <cell r="J200" t="str">
            <v>KIL</v>
          </cell>
        </row>
        <row r="201">
          <cell r="A201">
            <v>2014</v>
          </cell>
          <cell r="B201" t="str">
            <v>Q1</v>
          </cell>
          <cell r="D201" t="str">
            <v xml:space="preserve">Kyegegwa Rural Electricity Cooperation Society </v>
          </cell>
          <cell r="F201">
            <v>245.267</v>
          </cell>
          <cell r="H201" t="str">
            <v>Minigrid</v>
          </cell>
          <cell r="J201" t="str">
            <v>KRECS</v>
          </cell>
        </row>
        <row r="202">
          <cell r="A202">
            <v>2014</v>
          </cell>
          <cell r="B202" t="str">
            <v>Q1</v>
          </cell>
          <cell r="D202" t="str">
            <v>UEDCL</v>
          </cell>
          <cell r="F202">
            <v>1198.126</v>
          </cell>
          <cell r="H202" t="str">
            <v>Minigrid</v>
          </cell>
          <cell r="J202" t="str">
            <v>UEDCL</v>
          </cell>
        </row>
        <row r="203">
          <cell r="A203">
            <v>2013</v>
          </cell>
          <cell r="B203" t="str">
            <v>Q4</v>
          </cell>
          <cell r="D203" t="str">
            <v>UMEME (U) Limited</v>
          </cell>
          <cell r="F203">
            <v>701261.89599999995</v>
          </cell>
          <cell r="H203" t="str">
            <v>UMEME</v>
          </cell>
          <cell r="J203" t="str">
            <v>UMEME</v>
          </cell>
        </row>
        <row r="204">
          <cell r="A204">
            <v>2013</v>
          </cell>
          <cell r="B204" t="str">
            <v>Q4</v>
          </cell>
          <cell r="D204" t="str">
            <v>KENYA POWER LIGHTING COMPANY (KPLC)</v>
          </cell>
          <cell r="F204">
            <v>13036.65</v>
          </cell>
          <cell r="H204" t="str">
            <v>Export</v>
          </cell>
          <cell r="J204" t="str">
            <v>KENYA</v>
          </cell>
        </row>
        <row r="205">
          <cell r="A205">
            <v>2013</v>
          </cell>
          <cell r="B205" t="str">
            <v>Q4</v>
          </cell>
          <cell r="D205" t="str">
            <v>TANESCO</v>
          </cell>
          <cell r="F205">
            <v>12192.674000000001</v>
          </cell>
          <cell r="H205" t="str">
            <v>Export</v>
          </cell>
          <cell r="J205" t="str">
            <v>TANESCO</v>
          </cell>
        </row>
        <row r="206">
          <cell r="A206">
            <v>2013</v>
          </cell>
          <cell r="B206" t="str">
            <v>Q4</v>
          </cell>
          <cell r="D206" t="str">
            <v>Rwanda (EWSA)</v>
          </cell>
          <cell r="F206">
            <v>647.68600000000004</v>
          </cell>
          <cell r="H206" t="str">
            <v>Export</v>
          </cell>
          <cell r="J206" t="str">
            <v>Rwanda</v>
          </cell>
        </row>
        <row r="207">
          <cell r="A207">
            <v>2013</v>
          </cell>
          <cell r="B207" t="str">
            <v>Q4</v>
          </cell>
          <cell r="D207" t="str">
            <v>DRC SNEL</v>
          </cell>
          <cell r="F207">
            <v>542.95699999999999</v>
          </cell>
          <cell r="H207" t="str">
            <v>Export</v>
          </cell>
          <cell r="J207" t="str">
            <v>DRC</v>
          </cell>
        </row>
        <row r="208">
          <cell r="A208">
            <v>2013</v>
          </cell>
          <cell r="B208" t="str">
            <v>Q4</v>
          </cell>
          <cell r="D208" t="str">
            <v>Ferdsult</v>
          </cell>
          <cell r="F208">
            <v>5127.8230000000003</v>
          </cell>
          <cell r="H208" t="str">
            <v>Minigrid</v>
          </cell>
          <cell r="J208" t="str">
            <v>Ferdsult</v>
          </cell>
        </row>
        <row r="209">
          <cell r="A209">
            <v>2013</v>
          </cell>
          <cell r="B209" t="str">
            <v>Q4</v>
          </cell>
          <cell r="D209" t="str">
            <v>Bundibugyo Energy Cooperative Society (BECSL)</v>
          </cell>
          <cell r="F209">
            <v>497.18599999999998</v>
          </cell>
          <cell r="H209" t="str">
            <v>Minigrid</v>
          </cell>
          <cell r="J209" t="str">
            <v>BECSL</v>
          </cell>
        </row>
        <row r="210">
          <cell r="A210">
            <v>2013</v>
          </cell>
          <cell r="B210" t="str">
            <v>Q4</v>
          </cell>
          <cell r="D210" t="str">
            <v>Pader Abim Community Multipurpose Electric Co-operative Society Limited (PACMECS)</v>
          </cell>
          <cell r="F210">
            <v>385.899</v>
          </cell>
          <cell r="H210" t="str">
            <v>Minigrid</v>
          </cell>
          <cell r="J210" t="str">
            <v>PACMECS</v>
          </cell>
        </row>
        <row r="211">
          <cell r="A211">
            <v>2013</v>
          </cell>
          <cell r="B211" t="str">
            <v>Q4</v>
          </cell>
          <cell r="D211" t="str">
            <v>Kilembe Investment Limited (KIL)</v>
          </cell>
          <cell r="F211">
            <v>745.96299999999997</v>
          </cell>
          <cell r="H211" t="str">
            <v>Minigrid</v>
          </cell>
          <cell r="J211" t="str">
            <v>KIL</v>
          </cell>
        </row>
        <row r="212">
          <cell r="A212">
            <v>2013</v>
          </cell>
          <cell r="B212" t="str">
            <v>Q4</v>
          </cell>
          <cell r="D212" t="str">
            <v>UEDCL</v>
          </cell>
          <cell r="F212">
            <v>1019.341</v>
          </cell>
          <cell r="H212" t="str">
            <v>Minigrid</v>
          </cell>
          <cell r="J212" t="str">
            <v>UEDCL</v>
          </cell>
        </row>
        <row r="213">
          <cell r="A213">
            <v>2013</v>
          </cell>
          <cell r="B213" t="str">
            <v>Q3</v>
          </cell>
          <cell r="D213" t="str">
            <v>UMEME (U) Limited</v>
          </cell>
          <cell r="F213">
            <v>705772.1</v>
          </cell>
          <cell r="H213" t="str">
            <v>UMEME</v>
          </cell>
          <cell r="J213" t="str">
            <v>UMEME</v>
          </cell>
        </row>
        <row r="214">
          <cell r="A214">
            <v>2013</v>
          </cell>
          <cell r="B214" t="str">
            <v>Q3</v>
          </cell>
          <cell r="D214" t="str">
            <v>KENYA POWER LIGHTING COMPANY (KPLC)</v>
          </cell>
          <cell r="F214">
            <v>12651.6</v>
          </cell>
          <cell r="H214" t="str">
            <v>Export</v>
          </cell>
          <cell r="J214" t="str">
            <v>KENYA</v>
          </cell>
        </row>
        <row r="215">
          <cell r="A215">
            <v>2013</v>
          </cell>
          <cell r="B215" t="str">
            <v>Q3</v>
          </cell>
          <cell r="D215" t="str">
            <v>TANESCO</v>
          </cell>
          <cell r="F215">
            <v>15387</v>
          </cell>
          <cell r="H215" t="str">
            <v>Export</v>
          </cell>
          <cell r="J215" t="str">
            <v>TANESCO</v>
          </cell>
        </row>
        <row r="216">
          <cell r="A216">
            <v>2013</v>
          </cell>
          <cell r="B216" t="str">
            <v>Q3</v>
          </cell>
          <cell r="D216" t="str">
            <v>Rwanda (EWSA)</v>
          </cell>
          <cell r="F216">
            <v>588.78300000000002</v>
          </cell>
          <cell r="H216" t="str">
            <v>Export</v>
          </cell>
          <cell r="J216" t="str">
            <v>Rwanda</v>
          </cell>
        </row>
        <row r="217">
          <cell r="A217">
            <v>2013</v>
          </cell>
          <cell r="B217" t="str">
            <v>Q3</v>
          </cell>
          <cell r="D217" t="str">
            <v>DRC SNEL</v>
          </cell>
          <cell r="F217">
            <v>679.42200000000003</v>
          </cell>
          <cell r="H217" t="str">
            <v>Export</v>
          </cell>
          <cell r="J217" t="str">
            <v>DRC</v>
          </cell>
        </row>
        <row r="218">
          <cell r="A218">
            <v>2013</v>
          </cell>
          <cell r="B218" t="str">
            <v>Q3</v>
          </cell>
          <cell r="D218" t="str">
            <v>Ferdsult</v>
          </cell>
          <cell r="F218">
            <v>5115.326</v>
          </cell>
          <cell r="H218" t="str">
            <v>Minigrid</v>
          </cell>
          <cell r="J218" t="str">
            <v>Ferdsult</v>
          </cell>
        </row>
        <row r="219">
          <cell r="A219">
            <v>2013</v>
          </cell>
          <cell r="B219" t="str">
            <v>Q3</v>
          </cell>
          <cell r="D219" t="str">
            <v>Bundibugyo Energy Cooperative Society (BECSL)</v>
          </cell>
          <cell r="F219">
            <v>420.94</v>
          </cell>
          <cell r="H219" t="str">
            <v>Minigrid</v>
          </cell>
          <cell r="J219" t="str">
            <v>BECSL</v>
          </cell>
        </row>
        <row r="220">
          <cell r="A220">
            <v>2013</v>
          </cell>
          <cell r="B220" t="str">
            <v>Q3</v>
          </cell>
          <cell r="D220" t="str">
            <v>Pader Abim Community Multipurpose Electric Co-operative Society Limited (PACMECS)</v>
          </cell>
          <cell r="F220">
            <v>349.38900000000001</v>
          </cell>
          <cell r="H220" t="str">
            <v>Minigrid</v>
          </cell>
          <cell r="J220" t="str">
            <v>PACMECS</v>
          </cell>
        </row>
        <row r="221">
          <cell r="A221">
            <v>2013</v>
          </cell>
          <cell r="B221" t="str">
            <v>Q3</v>
          </cell>
          <cell r="D221" t="str">
            <v>Kilembe Investment Limited (KIL)</v>
          </cell>
          <cell r="F221">
            <v>667.18399999999997</v>
          </cell>
          <cell r="H221" t="str">
            <v>Minigrid</v>
          </cell>
          <cell r="J221" t="str">
            <v>KIL</v>
          </cell>
        </row>
        <row r="222">
          <cell r="A222">
            <v>2013</v>
          </cell>
          <cell r="B222" t="str">
            <v>Q3</v>
          </cell>
          <cell r="D222" t="str">
            <v>UEDCL</v>
          </cell>
          <cell r="F222">
            <v>906.72500000000002</v>
          </cell>
          <cell r="H222" t="str">
            <v>Minigrid</v>
          </cell>
          <cell r="J222" t="str">
            <v>UEDCL</v>
          </cell>
        </row>
        <row r="223">
          <cell r="A223">
            <v>2013</v>
          </cell>
          <cell r="B223" t="str">
            <v>Q2</v>
          </cell>
          <cell r="D223" t="str">
            <v>UMEME (U) Limited</v>
          </cell>
          <cell r="F223">
            <v>703106.375</v>
          </cell>
          <cell r="H223" t="str">
            <v>UMEME</v>
          </cell>
          <cell r="J223" t="str">
            <v>UMEME</v>
          </cell>
        </row>
        <row r="224">
          <cell r="A224">
            <v>2013</v>
          </cell>
          <cell r="B224" t="str">
            <v>Q2</v>
          </cell>
          <cell r="D224" t="str">
            <v>KENYA POWER LIGHTING COMPANY (KPLC)</v>
          </cell>
          <cell r="F224">
            <v>11712.2</v>
          </cell>
          <cell r="H224" t="str">
            <v>Export</v>
          </cell>
          <cell r="J224" t="str">
            <v>KENYA</v>
          </cell>
        </row>
        <row r="225">
          <cell r="A225">
            <v>2013</v>
          </cell>
          <cell r="B225" t="str">
            <v>Q2</v>
          </cell>
          <cell r="D225" t="str">
            <v>TANESCO</v>
          </cell>
          <cell r="F225">
            <v>13360</v>
          </cell>
          <cell r="H225" t="str">
            <v>Export</v>
          </cell>
          <cell r="J225" t="str">
            <v>TANESCO</v>
          </cell>
        </row>
        <row r="226">
          <cell r="A226">
            <v>2013</v>
          </cell>
          <cell r="B226" t="str">
            <v>Q2</v>
          </cell>
          <cell r="D226" t="str">
            <v>Rwanda (EWSA)</v>
          </cell>
          <cell r="F226">
            <v>0</v>
          </cell>
          <cell r="H226" t="str">
            <v>Export</v>
          </cell>
          <cell r="J226" t="str">
            <v>Rwanda</v>
          </cell>
        </row>
        <row r="227">
          <cell r="A227">
            <v>2013</v>
          </cell>
          <cell r="B227" t="str">
            <v>Q2</v>
          </cell>
          <cell r="D227" t="str">
            <v>DRC SNEL</v>
          </cell>
          <cell r="F227">
            <v>492.39400000000001</v>
          </cell>
          <cell r="H227" t="str">
            <v>Export</v>
          </cell>
          <cell r="J227" t="str">
            <v>DRC</v>
          </cell>
        </row>
        <row r="228">
          <cell r="A228">
            <v>2013</v>
          </cell>
          <cell r="B228" t="str">
            <v>Q2</v>
          </cell>
          <cell r="D228" t="str">
            <v>Ferdsult</v>
          </cell>
          <cell r="F228">
            <v>6039.6580000000004</v>
          </cell>
          <cell r="H228" t="str">
            <v>Minigrid</v>
          </cell>
          <cell r="J228" t="str">
            <v>Ferdsult</v>
          </cell>
        </row>
        <row r="229">
          <cell r="A229">
            <v>2013</v>
          </cell>
          <cell r="B229" t="str">
            <v>Q2</v>
          </cell>
          <cell r="D229" t="str">
            <v>Bundibugyo Energy Cooperative Society (BECSL)</v>
          </cell>
          <cell r="F229">
            <v>403.63</v>
          </cell>
          <cell r="H229" t="str">
            <v>Minigrid</v>
          </cell>
          <cell r="J229" t="str">
            <v>BECSL</v>
          </cell>
        </row>
        <row r="230">
          <cell r="A230">
            <v>2013</v>
          </cell>
          <cell r="B230" t="str">
            <v>Q2</v>
          </cell>
          <cell r="D230" t="str">
            <v>Pader Abim Community Multipurpose Electric Co-operative Society Limited (PACMECS)</v>
          </cell>
          <cell r="F230">
            <v>341.23599999999999</v>
          </cell>
          <cell r="H230" t="str">
            <v>Minigrid</v>
          </cell>
          <cell r="J230" t="str">
            <v>PACMECS</v>
          </cell>
        </row>
        <row r="231">
          <cell r="A231">
            <v>2013</v>
          </cell>
          <cell r="B231" t="str">
            <v>Q2</v>
          </cell>
          <cell r="D231" t="str">
            <v>Kilembe Investment Limited (KIL)</v>
          </cell>
          <cell r="F231">
            <v>604.31899999999996</v>
          </cell>
          <cell r="H231" t="str">
            <v>Minigrid</v>
          </cell>
          <cell r="J231" t="str">
            <v>KIL</v>
          </cell>
        </row>
        <row r="232">
          <cell r="A232">
            <v>2013</v>
          </cell>
          <cell r="B232" t="str">
            <v>Q2</v>
          </cell>
          <cell r="D232" t="str">
            <v>UEDCL</v>
          </cell>
          <cell r="F232">
            <v>150.38399999999999</v>
          </cell>
          <cell r="H232" t="str">
            <v>Minigrid</v>
          </cell>
          <cell r="J232" t="str">
            <v>UEDCL</v>
          </cell>
        </row>
        <row r="233">
          <cell r="A233">
            <v>2013</v>
          </cell>
          <cell r="B233" t="str">
            <v>Q1</v>
          </cell>
          <cell r="D233" t="str">
            <v>UMEME (U) Limited</v>
          </cell>
          <cell r="F233">
            <v>689373.21521000005</v>
          </cell>
          <cell r="H233" t="str">
            <v>UMEME</v>
          </cell>
          <cell r="J233" t="str">
            <v>UMEME</v>
          </cell>
        </row>
        <row r="234">
          <cell r="A234">
            <v>2013</v>
          </cell>
          <cell r="B234" t="str">
            <v>Q1</v>
          </cell>
          <cell r="D234" t="str">
            <v>KENYA POWER LIGHTING COMPANY (KPLC)</v>
          </cell>
          <cell r="F234">
            <v>10365.049999999999</v>
          </cell>
          <cell r="H234" t="str">
            <v>Export</v>
          </cell>
          <cell r="J234" t="str">
            <v>KENYA</v>
          </cell>
        </row>
        <row r="235">
          <cell r="A235">
            <v>2013</v>
          </cell>
          <cell r="B235" t="str">
            <v>Q1</v>
          </cell>
          <cell r="D235" t="str">
            <v>TANESCO</v>
          </cell>
          <cell r="F235">
            <v>13503</v>
          </cell>
          <cell r="H235" t="str">
            <v>Export</v>
          </cell>
          <cell r="J235" t="str">
            <v>TANESCO</v>
          </cell>
        </row>
        <row r="236">
          <cell r="A236">
            <v>2013</v>
          </cell>
          <cell r="B236" t="str">
            <v>Q1</v>
          </cell>
          <cell r="D236" t="str">
            <v>Rwanda (EWSA)</v>
          </cell>
          <cell r="F236">
            <v>222.97390999999999</v>
          </cell>
          <cell r="H236" t="str">
            <v>Export</v>
          </cell>
          <cell r="J236" t="str">
            <v>Rwanda</v>
          </cell>
        </row>
        <row r="237">
          <cell r="A237">
            <v>2013</v>
          </cell>
          <cell r="B237" t="str">
            <v>Q1</v>
          </cell>
          <cell r="D237" t="str">
            <v>DRC SNEL</v>
          </cell>
          <cell r="F237">
            <v>391.33699999999999</v>
          </cell>
          <cell r="H237" t="str">
            <v>Export</v>
          </cell>
          <cell r="J237" t="str">
            <v>DRC</v>
          </cell>
        </row>
        <row r="238">
          <cell r="A238">
            <v>2013</v>
          </cell>
          <cell r="B238" t="str">
            <v>Q1</v>
          </cell>
          <cell r="D238" t="str">
            <v>Ferdsult</v>
          </cell>
          <cell r="F238">
            <v>4924.07</v>
          </cell>
          <cell r="H238" t="str">
            <v>Minigrid</v>
          </cell>
          <cell r="J238" t="str">
            <v>Ferdsult</v>
          </cell>
        </row>
        <row r="239">
          <cell r="A239">
            <v>2013</v>
          </cell>
          <cell r="B239" t="str">
            <v>Q1</v>
          </cell>
          <cell r="D239" t="str">
            <v>Bundibugyo Energy Cooperative Society (BECSL)</v>
          </cell>
          <cell r="F239">
            <v>421.02600000000001</v>
          </cell>
          <cell r="H239" t="str">
            <v>Minigrid</v>
          </cell>
          <cell r="J239" t="str">
            <v>BECSL</v>
          </cell>
        </row>
        <row r="240">
          <cell r="A240">
            <v>2013</v>
          </cell>
          <cell r="B240" t="str">
            <v>Q1</v>
          </cell>
          <cell r="D240" t="str">
            <v>Pader Abim Community Multipurpose Electric Co-operative Society Limited (PACMECS)</v>
          </cell>
          <cell r="F240">
            <v>385.28800000000001</v>
          </cell>
          <cell r="H240" t="str">
            <v>Minigrid</v>
          </cell>
          <cell r="J240" t="str">
            <v>PACMECS</v>
          </cell>
        </row>
        <row r="241">
          <cell r="A241">
            <v>2013</v>
          </cell>
          <cell r="B241" t="str">
            <v>Q1</v>
          </cell>
          <cell r="D241" t="str">
            <v>Kilembe Investment Limited (KIL)</v>
          </cell>
          <cell r="F241">
            <v>642.87300000000005</v>
          </cell>
          <cell r="H241" t="str">
            <v>Minigrid</v>
          </cell>
          <cell r="J241" t="str">
            <v>KIL</v>
          </cell>
        </row>
        <row r="242">
          <cell r="A242">
            <v>2012</v>
          </cell>
          <cell r="B242" t="str">
            <v>Q4</v>
          </cell>
          <cell r="D242" t="str">
            <v>UMEME (U) Limited</v>
          </cell>
          <cell r="F242">
            <v>687062.86</v>
          </cell>
          <cell r="H242" t="str">
            <v>UMEME</v>
          </cell>
          <cell r="J242" t="str">
            <v>UMEME</v>
          </cell>
        </row>
        <row r="243">
          <cell r="A243">
            <v>2012</v>
          </cell>
          <cell r="B243" t="str">
            <v>Q4</v>
          </cell>
          <cell r="D243" t="str">
            <v>KENYA POWER LIGHTING COMPANY (KPLC)</v>
          </cell>
          <cell r="F243">
            <v>10716.25</v>
          </cell>
          <cell r="H243" t="str">
            <v>Export</v>
          </cell>
          <cell r="J243" t="str">
            <v>KENYA</v>
          </cell>
        </row>
        <row r="244">
          <cell r="A244">
            <v>2012</v>
          </cell>
          <cell r="B244" t="str">
            <v>Q4</v>
          </cell>
          <cell r="D244" t="str">
            <v>TANESCO</v>
          </cell>
          <cell r="F244">
            <v>13154</v>
          </cell>
          <cell r="H244" t="str">
            <v>Export</v>
          </cell>
          <cell r="J244" t="str">
            <v>TANESCO</v>
          </cell>
        </row>
        <row r="245">
          <cell r="A245">
            <v>2012</v>
          </cell>
          <cell r="B245" t="str">
            <v>Q4</v>
          </cell>
          <cell r="D245" t="str">
            <v>Rwanda (EWSA)</v>
          </cell>
          <cell r="F245">
            <v>166.7</v>
          </cell>
          <cell r="H245" t="str">
            <v>Export</v>
          </cell>
          <cell r="J245" t="str">
            <v>Rwanda</v>
          </cell>
        </row>
        <row r="246">
          <cell r="A246">
            <v>2012</v>
          </cell>
          <cell r="B246" t="str">
            <v>Q4</v>
          </cell>
          <cell r="D246" t="str">
            <v>DRC SNEL</v>
          </cell>
          <cell r="F246">
            <v>901.21</v>
          </cell>
          <cell r="H246" t="str">
            <v>Export</v>
          </cell>
          <cell r="J246" t="str">
            <v>DRC</v>
          </cell>
        </row>
        <row r="247">
          <cell r="A247">
            <v>2012</v>
          </cell>
          <cell r="B247" t="str">
            <v>Q4</v>
          </cell>
          <cell r="D247" t="str">
            <v>Ferdsult</v>
          </cell>
          <cell r="F247">
            <v>4906.3999999999996</v>
          </cell>
          <cell r="H247" t="str">
            <v>Minigrid</v>
          </cell>
          <cell r="J247" t="str">
            <v>Ferdsult</v>
          </cell>
        </row>
        <row r="248">
          <cell r="A248">
            <v>2012</v>
          </cell>
          <cell r="B248" t="str">
            <v>Q4</v>
          </cell>
          <cell r="D248" t="str">
            <v>Bundibugyo Energy Cooperative Society (BECSL)</v>
          </cell>
          <cell r="F248">
            <v>403.06</v>
          </cell>
          <cell r="H248" t="str">
            <v>Minigrid</v>
          </cell>
          <cell r="J248" t="str">
            <v>BECSL</v>
          </cell>
        </row>
        <row r="249">
          <cell r="A249">
            <v>2012</v>
          </cell>
          <cell r="B249" t="str">
            <v>Q4</v>
          </cell>
          <cell r="D249" t="str">
            <v>Pader Abim Community Multipurpose Electric Co-operative Society Limited (PACMECS)</v>
          </cell>
          <cell r="F249">
            <v>289.20999999999998</v>
          </cell>
          <cell r="H249" t="str">
            <v>Minigrid</v>
          </cell>
          <cell r="J249" t="str">
            <v>PACMECS</v>
          </cell>
        </row>
        <row r="250">
          <cell r="A250">
            <v>2012</v>
          </cell>
          <cell r="B250" t="str">
            <v>Q4</v>
          </cell>
          <cell r="D250" t="str">
            <v>Kilembe Investment Limited (KIL)</v>
          </cell>
          <cell r="F250">
            <v>1884.62</v>
          </cell>
          <cell r="H250" t="str">
            <v>Minigrid</v>
          </cell>
          <cell r="J250" t="str">
            <v>KIL</v>
          </cell>
        </row>
        <row r="251">
          <cell r="A251">
            <v>2012</v>
          </cell>
          <cell r="B251" t="str">
            <v>Q3</v>
          </cell>
          <cell r="D251" t="str">
            <v>UMEME (U) Limited</v>
          </cell>
          <cell r="F251">
            <v>677281.05900000001</v>
          </cell>
          <cell r="H251" t="str">
            <v>UMEME</v>
          </cell>
          <cell r="J251" t="str">
            <v>UMEME</v>
          </cell>
        </row>
        <row r="252">
          <cell r="A252">
            <v>2012</v>
          </cell>
          <cell r="B252" t="str">
            <v>Q3</v>
          </cell>
          <cell r="D252" t="str">
            <v>KENYA POWER LIGHTING COMPANY (KPLC)</v>
          </cell>
          <cell r="F252">
            <v>8511.1</v>
          </cell>
          <cell r="H252" t="str">
            <v>Export</v>
          </cell>
          <cell r="J252" t="str">
            <v>KENYA</v>
          </cell>
        </row>
        <row r="253">
          <cell r="A253">
            <v>2012</v>
          </cell>
          <cell r="B253" t="str">
            <v>Q3</v>
          </cell>
          <cell r="D253" t="str">
            <v>TANESCO</v>
          </cell>
          <cell r="F253">
            <v>17860</v>
          </cell>
          <cell r="H253" t="str">
            <v>Export</v>
          </cell>
          <cell r="J253" t="str">
            <v>TANESCO</v>
          </cell>
        </row>
        <row r="254">
          <cell r="A254">
            <v>2012</v>
          </cell>
          <cell r="B254" t="str">
            <v>Q3</v>
          </cell>
          <cell r="D254" t="str">
            <v>Rwanda (EWSA)</v>
          </cell>
          <cell r="F254">
            <v>608.73199999999997</v>
          </cell>
          <cell r="H254" t="str">
            <v>Export</v>
          </cell>
          <cell r="J254" t="str">
            <v>Rwanda</v>
          </cell>
        </row>
        <row r="255">
          <cell r="A255">
            <v>2012</v>
          </cell>
          <cell r="B255" t="str">
            <v>Q3</v>
          </cell>
          <cell r="D255" t="str">
            <v>DRC SNEL</v>
          </cell>
          <cell r="F255">
            <v>686.61300000000006</v>
          </cell>
          <cell r="H255" t="str">
            <v>Export</v>
          </cell>
          <cell r="J255" t="str">
            <v>DRC</v>
          </cell>
        </row>
        <row r="256">
          <cell r="A256">
            <v>2012</v>
          </cell>
          <cell r="B256" t="str">
            <v>Q3</v>
          </cell>
          <cell r="D256" t="str">
            <v>Ferdsult</v>
          </cell>
          <cell r="F256">
            <v>3904.4279999999999</v>
          </cell>
          <cell r="H256" t="str">
            <v>Minigrid</v>
          </cell>
          <cell r="J256" t="str">
            <v>Ferdsult</v>
          </cell>
        </row>
        <row r="257">
          <cell r="A257">
            <v>2012</v>
          </cell>
          <cell r="B257" t="str">
            <v>Q3</v>
          </cell>
          <cell r="D257" t="str">
            <v>Bundibugyo Energy Cooperative Society (BECSL)</v>
          </cell>
          <cell r="F257">
            <v>332.77300000000002</v>
          </cell>
          <cell r="H257" t="str">
            <v>Minigrid</v>
          </cell>
          <cell r="J257" t="str">
            <v>BECSL</v>
          </cell>
        </row>
        <row r="258">
          <cell r="A258">
            <v>2012</v>
          </cell>
          <cell r="B258" t="str">
            <v>Q3</v>
          </cell>
          <cell r="D258" t="str">
            <v>Pader Abim Community Multipurpose Electric Co-operative Society Limited (PACMECS)</v>
          </cell>
          <cell r="F258">
            <v>355.86200000000002</v>
          </cell>
          <cell r="H258" t="str">
            <v>Minigrid</v>
          </cell>
          <cell r="J258" t="str">
            <v>PACMECS</v>
          </cell>
        </row>
        <row r="259">
          <cell r="A259">
            <v>2012</v>
          </cell>
          <cell r="B259" t="str">
            <v>Q3</v>
          </cell>
          <cell r="D259" t="str">
            <v>Kilembe Investment Limited (KIL)</v>
          </cell>
          <cell r="F259">
            <v>1659.3620000000001</v>
          </cell>
          <cell r="H259" t="str">
            <v>Minigrid</v>
          </cell>
          <cell r="J259" t="str">
            <v>KIL</v>
          </cell>
        </row>
        <row r="260">
          <cell r="A260">
            <v>2012</v>
          </cell>
          <cell r="B260" t="str">
            <v>Q2</v>
          </cell>
          <cell r="D260" t="str">
            <v>UMEME (U) Limited</v>
          </cell>
          <cell r="F260">
            <v>656354</v>
          </cell>
          <cell r="H260" t="str">
            <v>UMEME</v>
          </cell>
          <cell r="J260" t="str">
            <v>UMEME</v>
          </cell>
        </row>
        <row r="261">
          <cell r="A261">
            <v>2012</v>
          </cell>
          <cell r="B261" t="str">
            <v>Q2</v>
          </cell>
          <cell r="D261" t="str">
            <v>KENYA POWER LIGHTING COMPANY (KPLC)</v>
          </cell>
          <cell r="F261">
            <v>11394</v>
          </cell>
          <cell r="H261" t="str">
            <v>Export</v>
          </cell>
          <cell r="J261" t="str">
            <v>KENYA</v>
          </cell>
        </row>
        <row r="262">
          <cell r="A262">
            <v>2012</v>
          </cell>
          <cell r="B262" t="str">
            <v>Q2</v>
          </cell>
          <cell r="D262" t="str">
            <v>TANESCO</v>
          </cell>
          <cell r="F262">
            <v>12354</v>
          </cell>
          <cell r="H262" t="str">
            <v>Export</v>
          </cell>
          <cell r="J262" t="str">
            <v>TANESCO</v>
          </cell>
        </row>
        <row r="263">
          <cell r="A263">
            <v>2012</v>
          </cell>
          <cell r="B263" t="str">
            <v>Q2</v>
          </cell>
          <cell r="D263" t="str">
            <v>Rwanda (EWSA)</v>
          </cell>
          <cell r="F263">
            <v>506</v>
          </cell>
          <cell r="H263" t="str">
            <v>Export</v>
          </cell>
          <cell r="J263" t="str">
            <v>Rwanda</v>
          </cell>
        </row>
        <row r="264">
          <cell r="A264">
            <v>2012</v>
          </cell>
          <cell r="B264" t="str">
            <v>Q2</v>
          </cell>
          <cell r="D264" t="str">
            <v>DRC SNEL</v>
          </cell>
          <cell r="F264">
            <v>453.34100000000001</v>
          </cell>
          <cell r="H264" t="str">
            <v>Export</v>
          </cell>
          <cell r="J264" t="str">
            <v>DRC</v>
          </cell>
        </row>
        <row r="265">
          <cell r="A265">
            <v>2012</v>
          </cell>
          <cell r="B265" t="str">
            <v>Q2</v>
          </cell>
          <cell r="D265" t="str">
            <v>Ferdsult</v>
          </cell>
          <cell r="F265">
            <v>4468.4380000000001</v>
          </cell>
          <cell r="H265" t="str">
            <v>Minigrid</v>
          </cell>
          <cell r="J265" t="str">
            <v>Ferdsult</v>
          </cell>
        </row>
        <row r="266">
          <cell r="A266">
            <v>2012</v>
          </cell>
          <cell r="B266" t="str">
            <v>Q2</v>
          </cell>
          <cell r="D266" t="str">
            <v>Bundibugyo Energy Cooperative Society (BECSL)</v>
          </cell>
          <cell r="F266">
            <v>330.70400000000001</v>
          </cell>
          <cell r="H266" t="str">
            <v>Minigrid</v>
          </cell>
          <cell r="J266" t="str">
            <v>BECSL</v>
          </cell>
        </row>
        <row r="267">
          <cell r="A267">
            <v>2012</v>
          </cell>
          <cell r="B267" t="str">
            <v>Q2</v>
          </cell>
          <cell r="D267" t="str">
            <v>Pader Abim Community Multipurpose Electric Co-operative Society Limited (PACMECS)</v>
          </cell>
          <cell r="F267">
            <v>334.17599999999999</v>
          </cell>
          <cell r="H267" t="str">
            <v>Minigrid</v>
          </cell>
          <cell r="J267" t="str">
            <v>PACMECS</v>
          </cell>
        </row>
        <row r="268">
          <cell r="A268">
            <v>2012</v>
          </cell>
          <cell r="B268" t="str">
            <v>Q2</v>
          </cell>
          <cell r="D268" t="str">
            <v>Kilembe Investment Limited (KIL)</v>
          </cell>
          <cell r="F268">
            <v>1242.55</v>
          </cell>
          <cell r="H268" t="str">
            <v>Minigrid</v>
          </cell>
          <cell r="J268" t="str">
            <v>KIL</v>
          </cell>
        </row>
        <row r="269">
          <cell r="A269">
            <v>2012</v>
          </cell>
          <cell r="B269" t="str">
            <v>Q1</v>
          </cell>
          <cell r="D269" t="str">
            <v>UMEME (U) Limited</v>
          </cell>
          <cell r="F269">
            <v>598593.14399999997</v>
          </cell>
          <cell r="H269" t="str">
            <v>UMEME</v>
          </cell>
          <cell r="J269" t="str">
            <v>UMEME</v>
          </cell>
        </row>
        <row r="270">
          <cell r="A270">
            <v>2012</v>
          </cell>
          <cell r="B270" t="str">
            <v>Q1</v>
          </cell>
          <cell r="D270" t="str">
            <v>KENYA POWER LIGHTING COMPANY (KPLC)</v>
          </cell>
          <cell r="F270">
            <v>7322.75</v>
          </cell>
          <cell r="H270" t="str">
            <v>Export</v>
          </cell>
          <cell r="J270" t="str">
            <v>KENYA</v>
          </cell>
        </row>
        <row r="271">
          <cell r="A271">
            <v>2012</v>
          </cell>
          <cell r="B271" t="str">
            <v>Q1</v>
          </cell>
          <cell r="D271" t="str">
            <v>TANESCO</v>
          </cell>
          <cell r="F271">
            <v>13777</v>
          </cell>
          <cell r="H271" t="str">
            <v>Export</v>
          </cell>
          <cell r="J271" t="str">
            <v>TANESCO</v>
          </cell>
        </row>
        <row r="272">
          <cell r="A272">
            <v>2012</v>
          </cell>
          <cell r="B272" t="str">
            <v>Q1</v>
          </cell>
          <cell r="D272" t="str">
            <v>Rwanda (EWSA)</v>
          </cell>
          <cell r="F272">
            <v>553.83600000000001</v>
          </cell>
          <cell r="H272" t="str">
            <v>Export</v>
          </cell>
          <cell r="J272" t="str">
            <v>Rwanda</v>
          </cell>
        </row>
        <row r="273">
          <cell r="A273">
            <v>2012</v>
          </cell>
          <cell r="B273" t="str">
            <v>Q1</v>
          </cell>
          <cell r="D273" t="str">
            <v>DRC SNEL</v>
          </cell>
          <cell r="F273">
            <v>366.73399999999998</v>
          </cell>
          <cell r="H273" t="str">
            <v>Export</v>
          </cell>
          <cell r="J273" t="str">
            <v>DRC</v>
          </cell>
        </row>
        <row r="274">
          <cell r="A274">
            <v>2012</v>
          </cell>
          <cell r="B274" t="str">
            <v>Q1</v>
          </cell>
          <cell r="D274" t="str">
            <v>Ferdsult</v>
          </cell>
          <cell r="F274">
            <v>3358.277</v>
          </cell>
          <cell r="H274" t="str">
            <v>Minigrid</v>
          </cell>
          <cell r="J274" t="str">
            <v>Ferdsult</v>
          </cell>
        </row>
        <row r="275">
          <cell r="A275">
            <v>2012</v>
          </cell>
          <cell r="B275" t="str">
            <v>Q1</v>
          </cell>
          <cell r="D275" t="str">
            <v>Bundibugyo Energy Cooperative Society (BECSL)</v>
          </cell>
          <cell r="F275">
            <v>319.923</v>
          </cell>
          <cell r="H275" t="str">
            <v>Minigrid</v>
          </cell>
          <cell r="J275" t="str">
            <v>BECSL</v>
          </cell>
        </row>
        <row r="276">
          <cell r="A276">
            <v>2012</v>
          </cell>
          <cell r="B276" t="str">
            <v>Q1</v>
          </cell>
          <cell r="D276" t="str">
            <v>Pader Abim Community Multipurpose Electric Co-operative Society Limited (PACMECS)</v>
          </cell>
          <cell r="F276">
            <v>268.71100000000001</v>
          </cell>
          <cell r="H276" t="str">
            <v>Minigrid</v>
          </cell>
          <cell r="J276" t="str">
            <v>PACMECS</v>
          </cell>
        </row>
        <row r="277">
          <cell r="A277">
            <v>2012</v>
          </cell>
          <cell r="B277" t="str">
            <v>Q1</v>
          </cell>
          <cell r="D277" t="str">
            <v>Kilembe Investment Limited (KIL)</v>
          </cell>
          <cell r="F277">
            <v>1465.538</v>
          </cell>
          <cell r="H277" t="str">
            <v>Minigrid</v>
          </cell>
          <cell r="J277" t="str">
            <v>KIL</v>
          </cell>
        </row>
        <row r="278">
          <cell r="A278">
            <v>2011</v>
          </cell>
          <cell r="B278" t="str">
            <v>Q4</v>
          </cell>
          <cell r="D278" t="str">
            <v>UMEME (U) Limited</v>
          </cell>
          <cell r="F278">
            <v>576284.46</v>
          </cell>
          <cell r="H278" t="str">
            <v>UMEME</v>
          </cell>
          <cell r="J278" t="str">
            <v>UMEME</v>
          </cell>
        </row>
        <row r="279">
          <cell r="A279">
            <v>2011</v>
          </cell>
          <cell r="B279" t="str">
            <v>Q4</v>
          </cell>
          <cell r="D279" t="str">
            <v>KENYA POWER LIGHTING COMPANY (KPLC)</v>
          </cell>
          <cell r="F279">
            <v>8795.85</v>
          </cell>
          <cell r="H279" t="str">
            <v>Export</v>
          </cell>
          <cell r="J279" t="str">
            <v>KENYA</v>
          </cell>
        </row>
        <row r="280">
          <cell r="A280">
            <v>2011</v>
          </cell>
          <cell r="B280" t="str">
            <v>Q4</v>
          </cell>
          <cell r="D280" t="str">
            <v>TANESCO</v>
          </cell>
          <cell r="F280">
            <v>12173</v>
          </cell>
          <cell r="H280" t="str">
            <v>Export</v>
          </cell>
          <cell r="J280" t="str">
            <v>TANESCO</v>
          </cell>
        </row>
        <row r="281">
          <cell r="A281">
            <v>2011</v>
          </cell>
          <cell r="B281" t="str">
            <v>Q4</v>
          </cell>
          <cell r="D281" t="str">
            <v>Rwanda (EWSA)</v>
          </cell>
          <cell r="F281">
            <v>795.89</v>
          </cell>
          <cell r="H281" t="str">
            <v>Export</v>
          </cell>
          <cell r="J281" t="str">
            <v>Rwanda</v>
          </cell>
        </row>
        <row r="282">
          <cell r="A282">
            <v>2011</v>
          </cell>
          <cell r="B282" t="str">
            <v>Q4</v>
          </cell>
          <cell r="D282" t="str">
            <v>DRC SNEL</v>
          </cell>
          <cell r="F282">
            <v>633.45899999999995</v>
          </cell>
          <cell r="H282" t="str">
            <v>Export</v>
          </cell>
          <cell r="J282" t="str">
            <v>DRC</v>
          </cell>
        </row>
        <row r="283">
          <cell r="A283">
            <v>2011</v>
          </cell>
          <cell r="B283" t="str">
            <v>Q4</v>
          </cell>
          <cell r="D283" t="str">
            <v>Ferdsult</v>
          </cell>
          <cell r="F283">
            <v>3723.22</v>
          </cell>
          <cell r="H283" t="str">
            <v>Minigrid</v>
          </cell>
          <cell r="J283" t="str">
            <v>Ferdsult</v>
          </cell>
        </row>
        <row r="284">
          <cell r="A284">
            <v>2011</v>
          </cell>
          <cell r="B284" t="str">
            <v>Q4</v>
          </cell>
          <cell r="D284" t="str">
            <v>Bundibugyo Energy Cooperative Society (BECSL)</v>
          </cell>
          <cell r="F284">
            <v>309.875</v>
          </cell>
          <cell r="H284" t="str">
            <v>Minigrid</v>
          </cell>
          <cell r="J284" t="str">
            <v>BECSL</v>
          </cell>
        </row>
        <row r="285">
          <cell r="A285">
            <v>2011</v>
          </cell>
          <cell r="B285" t="str">
            <v>Q4</v>
          </cell>
          <cell r="D285" t="str">
            <v>Pader Abim Community Multipurpose Electric Co-operative Society Limited (PACMECS)</v>
          </cell>
          <cell r="F285">
            <v>251.93100000000001</v>
          </cell>
          <cell r="H285" t="str">
            <v>Minigrid</v>
          </cell>
          <cell r="J285" t="str">
            <v>PACMECS</v>
          </cell>
        </row>
        <row r="286">
          <cell r="A286">
            <v>2011</v>
          </cell>
          <cell r="B286" t="str">
            <v>Q4</v>
          </cell>
          <cell r="D286" t="str">
            <v>Kilembe Investment Limited (KIL)</v>
          </cell>
          <cell r="F286">
            <v>1474.8969999999999</v>
          </cell>
          <cell r="H286" t="str">
            <v>Minigrid</v>
          </cell>
          <cell r="J286" t="str">
            <v>KIL</v>
          </cell>
        </row>
        <row r="287">
          <cell r="A287">
            <v>2011</v>
          </cell>
          <cell r="B287" t="str">
            <v>Q3</v>
          </cell>
          <cell r="D287" t="str">
            <v>UMEME (U) Limited</v>
          </cell>
          <cell r="F287">
            <v>595950.00399999996</v>
          </cell>
          <cell r="H287" t="str">
            <v>UMEME</v>
          </cell>
          <cell r="J287" t="str">
            <v>UMEME</v>
          </cell>
        </row>
        <row r="288">
          <cell r="A288">
            <v>2011</v>
          </cell>
          <cell r="B288" t="str">
            <v>Q3</v>
          </cell>
          <cell r="D288" t="str">
            <v>KENYA POWER LIGHTING COMPANY (KPLC)</v>
          </cell>
          <cell r="F288">
            <v>8292.2000000000007</v>
          </cell>
          <cell r="H288" t="str">
            <v>Export</v>
          </cell>
          <cell r="J288" t="str">
            <v>KENYA</v>
          </cell>
        </row>
        <row r="289">
          <cell r="A289">
            <v>2011</v>
          </cell>
          <cell r="B289" t="str">
            <v>Q3</v>
          </cell>
          <cell r="D289" t="str">
            <v>TANESCO</v>
          </cell>
          <cell r="F289">
            <v>13947</v>
          </cell>
          <cell r="H289" t="str">
            <v>Export</v>
          </cell>
          <cell r="J289" t="str">
            <v>TANESCO</v>
          </cell>
        </row>
        <row r="290">
          <cell r="A290">
            <v>2011</v>
          </cell>
          <cell r="B290" t="str">
            <v>Q3</v>
          </cell>
          <cell r="D290" t="str">
            <v>Rwanda (EWSA)</v>
          </cell>
          <cell r="F290">
            <v>1308</v>
          </cell>
          <cell r="H290" t="str">
            <v>Export</v>
          </cell>
          <cell r="J290" t="str">
            <v>Rwanda</v>
          </cell>
        </row>
        <row r="291">
          <cell r="A291">
            <v>2011</v>
          </cell>
          <cell r="B291" t="str">
            <v>Q3</v>
          </cell>
          <cell r="D291" t="str">
            <v>DRC SNEL</v>
          </cell>
          <cell r="F291">
            <v>297.084</v>
          </cell>
          <cell r="H291" t="str">
            <v>Export</v>
          </cell>
          <cell r="J291" t="str">
            <v>DRC</v>
          </cell>
        </row>
        <row r="292">
          <cell r="A292">
            <v>2011</v>
          </cell>
          <cell r="B292" t="str">
            <v>Q3</v>
          </cell>
          <cell r="D292" t="str">
            <v>Ferdsult</v>
          </cell>
          <cell r="F292">
            <v>3398.913</v>
          </cell>
          <cell r="H292" t="str">
            <v>Minigrid</v>
          </cell>
          <cell r="J292" t="str">
            <v>Ferdsult</v>
          </cell>
        </row>
        <row r="293">
          <cell r="A293">
            <v>2011</v>
          </cell>
          <cell r="B293" t="str">
            <v>Q3</v>
          </cell>
          <cell r="D293" t="str">
            <v>Bundibugyo Energy Cooperative Society (BECSL)</v>
          </cell>
          <cell r="F293">
            <v>260</v>
          </cell>
          <cell r="H293" t="str">
            <v>Minigrid</v>
          </cell>
          <cell r="J293" t="str">
            <v>BECSL</v>
          </cell>
        </row>
        <row r="294">
          <cell r="A294">
            <v>2011</v>
          </cell>
          <cell r="B294" t="str">
            <v>Q3</v>
          </cell>
          <cell r="D294" t="str">
            <v>Pader Abim Community Multipurpose Electric Co-operative Society Limited (PACMECS)</v>
          </cell>
          <cell r="F294">
            <v>235.64</v>
          </cell>
          <cell r="H294" t="str">
            <v>Minigrid</v>
          </cell>
          <cell r="J294" t="str">
            <v>PACMECS</v>
          </cell>
        </row>
        <row r="295">
          <cell r="A295">
            <v>2011</v>
          </cell>
          <cell r="B295" t="str">
            <v>Q3</v>
          </cell>
          <cell r="D295" t="str">
            <v>Kilembe Investment Limited (KIL)</v>
          </cell>
          <cell r="F295">
            <v>836.45799999999997</v>
          </cell>
          <cell r="H295" t="str">
            <v>Minigrid</v>
          </cell>
          <cell r="J295" t="str">
            <v>KIL</v>
          </cell>
        </row>
        <row r="296">
          <cell r="A296">
            <v>2011</v>
          </cell>
          <cell r="B296" t="str">
            <v>Q2</v>
          </cell>
          <cell r="D296" t="str">
            <v>UMEME (U) Limited</v>
          </cell>
          <cell r="F296">
            <v>611510.1</v>
          </cell>
          <cell r="H296" t="str">
            <v>UMEME</v>
          </cell>
          <cell r="J296" t="str">
            <v>UMEME</v>
          </cell>
        </row>
        <row r="297">
          <cell r="A297">
            <v>2011</v>
          </cell>
          <cell r="B297" t="str">
            <v>Q2</v>
          </cell>
          <cell r="D297" t="str">
            <v>KENYA POWER LIGHTING COMPANY (KPLC)</v>
          </cell>
          <cell r="F297">
            <v>8572</v>
          </cell>
          <cell r="H297" t="str">
            <v>Export</v>
          </cell>
          <cell r="J297" t="str">
            <v>KENYA</v>
          </cell>
        </row>
        <row r="298">
          <cell r="A298">
            <v>2011</v>
          </cell>
          <cell r="B298" t="str">
            <v>Q2</v>
          </cell>
          <cell r="D298" t="str">
            <v>TANESCO</v>
          </cell>
          <cell r="F298">
            <v>11915.714</v>
          </cell>
          <cell r="H298" t="str">
            <v>Export</v>
          </cell>
          <cell r="J298" t="str">
            <v>TANESCO</v>
          </cell>
        </row>
        <row r="299">
          <cell r="A299">
            <v>2011</v>
          </cell>
          <cell r="B299" t="str">
            <v>Q2</v>
          </cell>
          <cell r="D299" t="str">
            <v>Rwanda (EWSA)</v>
          </cell>
          <cell r="F299">
            <v>574</v>
          </cell>
          <cell r="H299" t="str">
            <v>Export</v>
          </cell>
          <cell r="J299" t="str">
            <v>Rwanda</v>
          </cell>
        </row>
        <row r="300">
          <cell r="A300">
            <v>2011</v>
          </cell>
          <cell r="B300" t="str">
            <v>Q2</v>
          </cell>
          <cell r="D300" t="str">
            <v>DRC SNEL</v>
          </cell>
          <cell r="F300">
            <v>621.70100000000002</v>
          </cell>
          <cell r="H300" t="str">
            <v>Export</v>
          </cell>
          <cell r="J300" t="str">
            <v>DRC</v>
          </cell>
        </row>
        <row r="301">
          <cell r="A301">
            <v>2011</v>
          </cell>
          <cell r="B301" t="str">
            <v>Q2</v>
          </cell>
          <cell r="D301" t="str">
            <v>Ferdsult</v>
          </cell>
          <cell r="F301">
            <v>3528.3879999999999</v>
          </cell>
          <cell r="H301" t="str">
            <v>Minigrid</v>
          </cell>
          <cell r="J301" t="str">
            <v>Ferdsult</v>
          </cell>
        </row>
        <row r="302">
          <cell r="A302">
            <v>2011</v>
          </cell>
          <cell r="B302" t="str">
            <v>Q2</v>
          </cell>
          <cell r="D302" t="str">
            <v>Bundibugyo Energy Cooperative Society (BECSL)</v>
          </cell>
          <cell r="F302">
            <v>295</v>
          </cell>
          <cell r="H302" t="str">
            <v>Minigrid</v>
          </cell>
          <cell r="J302" t="str">
            <v>BECSL</v>
          </cell>
        </row>
        <row r="303">
          <cell r="A303">
            <v>2011</v>
          </cell>
          <cell r="B303" t="str">
            <v>Q2</v>
          </cell>
          <cell r="D303" t="str">
            <v>Pader Abim Community Multipurpose Electric Co-operative Society Limited (PACMECS)</v>
          </cell>
          <cell r="F303">
            <v>239.97399999999999</v>
          </cell>
          <cell r="H303" t="str">
            <v>Minigrid</v>
          </cell>
          <cell r="J303" t="str">
            <v>PACMECS</v>
          </cell>
        </row>
        <row r="304">
          <cell r="A304">
            <v>2011</v>
          </cell>
          <cell r="B304" t="str">
            <v>Q2</v>
          </cell>
          <cell r="D304" t="str">
            <v>Kilembe Investment Limited (KIL)</v>
          </cell>
          <cell r="F304">
            <v>1287.4449999999999</v>
          </cell>
          <cell r="H304" t="str">
            <v>Minigrid</v>
          </cell>
          <cell r="J304" t="str">
            <v>KIL</v>
          </cell>
        </row>
        <row r="305">
          <cell r="A305">
            <v>2011</v>
          </cell>
          <cell r="B305" t="str">
            <v>Q1</v>
          </cell>
          <cell r="D305" t="str">
            <v>UMEME (U) Limited</v>
          </cell>
          <cell r="F305">
            <v>605078.36499999999</v>
          </cell>
          <cell r="H305" t="str">
            <v>UMEME</v>
          </cell>
          <cell r="J305" t="str">
            <v>UMEME</v>
          </cell>
        </row>
        <row r="306">
          <cell r="A306">
            <v>2011</v>
          </cell>
          <cell r="B306" t="str">
            <v>Q1</v>
          </cell>
          <cell r="D306" t="str">
            <v>KENYA POWER LIGHTING COMPANY (KPLC)</v>
          </cell>
          <cell r="F306">
            <v>7703.3</v>
          </cell>
          <cell r="H306" t="str">
            <v>Export</v>
          </cell>
          <cell r="J306" t="str">
            <v>KENYA</v>
          </cell>
        </row>
        <row r="307">
          <cell r="A307">
            <v>2011</v>
          </cell>
          <cell r="B307" t="str">
            <v>Q1</v>
          </cell>
          <cell r="D307" t="str">
            <v>TANESCO</v>
          </cell>
          <cell r="F307">
            <v>12972</v>
          </cell>
          <cell r="H307" t="str">
            <v>Export</v>
          </cell>
          <cell r="J307" t="str">
            <v>TANESCO</v>
          </cell>
        </row>
        <row r="308">
          <cell r="A308">
            <v>2011</v>
          </cell>
          <cell r="B308" t="str">
            <v>Q1</v>
          </cell>
          <cell r="D308" t="str">
            <v>Rwanda (EWSA)</v>
          </cell>
          <cell r="F308">
            <v>94</v>
          </cell>
          <cell r="H308" t="str">
            <v>Export</v>
          </cell>
          <cell r="J308" t="str">
            <v>Rwanda</v>
          </cell>
        </row>
        <row r="309">
          <cell r="A309">
            <v>2011</v>
          </cell>
          <cell r="B309" t="str">
            <v>Q1</v>
          </cell>
          <cell r="D309" t="str">
            <v>DRC SNEL</v>
          </cell>
          <cell r="F309">
            <v>194.93799999999999</v>
          </cell>
          <cell r="H309" t="str">
            <v>Export</v>
          </cell>
          <cell r="J309" t="str">
            <v>DRC</v>
          </cell>
        </row>
        <row r="310">
          <cell r="A310">
            <v>2011</v>
          </cell>
          <cell r="B310" t="str">
            <v>Q1</v>
          </cell>
          <cell r="D310" t="str">
            <v>Ferdsult</v>
          </cell>
          <cell r="F310">
            <v>2426.7719999999999</v>
          </cell>
          <cell r="H310" t="str">
            <v>Minigrid</v>
          </cell>
          <cell r="J310" t="str">
            <v>Ferdsult</v>
          </cell>
        </row>
        <row r="311">
          <cell r="A311">
            <v>2011</v>
          </cell>
          <cell r="B311" t="str">
            <v>Q1</v>
          </cell>
          <cell r="D311" t="str">
            <v>Bundibugyo Energy Cooperative Society (BECSL)</v>
          </cell>
          <cell r="F311">
            <v>272</v>
          </cell>
          <cell r="H311" t="str">
            <v>Minigrid</v>
          </cell>
          <cell r="J311" t="str">
            <v>BECSL</v>
          </cell>
        </row>
        <row r="312">
          <cell r="A312">
            <v>2011</v>
          </cell>
          <cell r="B312" t="str">
            <v>Q1</v>
          </cell>
          <cell r="D312" t="str">
            <v>Pader Abim Community Multipurpose Electric Co-operative Society Limited (PACMECS)</v>
          </cell>
          <cell r="F312">
            <v>256.43</v>
          </cell>
          <cell r="H312" t="str">
            <v>Minigrid</v>
          </cell>
          <cell r="J312" t="str">
            <v>PACMECS</v>
          </cell>
        </row>
        <row r="313">
          <cell r="A313">
            <v>2011</v>
          </cell>
          <cell r="B313" t="str">
            <v>Q1</v>
          </cell>
          <cell r="D313" t="str">
            <v>Kilembe Investment Limited (KIL)</v>
          </cell>
          <cell r="F313">
            <v>965.64</v>
          </cell>
          <cell r="H313" t="str">
            <v>Minigrid</v>
          </cell>
          <cell r="J313" t="str">
            <v>KIL</v>
          </cell>
        </row>
        <row r="314">
          <cell r="A314">
            <v>2010</v>
          </cell>
          <cell r="B314" t="str">
            <v>Q4</v>
          </cell>
          <cell r="D314" t="str">
            <v>UMEME (U) Limited</v>
          </cell>
          <cell r="F314">
            <v>598464.97499999998</v>
          </cell>
          <cell r="H314" t="str">
            <v>UMEME</v>
          </cell>
          <cell r="J314" t="str">
            <v>UMEME</v>
          </cell>
        </row>
        <row r="315">
          <cell r="A315">
            <v>2010</v>
          </cell>
          <cell r="B315" t="str">
            <v>Q4</v>
          </cell>
          <cell r="D315" t="str">
            <v>KENYA POWER LIGHTING COMPANY (KPLC)</v>
          </cell>
          <cell r="F315">
            <v>7353.5</v>
          </cell>
          <cell r="H315" t="str">
            <v>Export</v>
          </cell>
          <cell r="J315" t="str">
            <v>KENYA</v>
          </cell>
        </row>
        <row r="316">
          <cell r="A316">
            <v>2010</v>
          </cell>
          <cell r="B316" t="str">
            <v>Q4</v>
          </cell>
          <cell r="D316" t="str">
            <v>TANESCO</v>
          </cell>
          <cell r="F316">
            <v>11219</v>
          </cell>
          <cell r="H316" t="str">
            <v>Export</v>
          </cell>
          <cell r="J316" t="str">
            <v>TANESCO</v>
          </cell>
        </row>
        <row r="317">
          <cell r="A317">
            <v>2010</v>
          </cell>
          <cell r="B317" t="str">
            <v>Q4</v>
          </cell>
          <cell r="D317" t="str">
            <v>Rwanda (EWSA)</v>
          </cell>
          <cell r="F317">
            <v>700</v>
          </cell>
          <cell r="H317" t="str">
            <v>Export</v>
          </cell>
          <cell r="J317" t="str">
            <v>Rwanda</v>
          </cell>
        </row>
        <row r="318">
          <cell r="A318">
            <v>2010</v>
          </cell>
          <cell r="B318" t="str">
            <v>Q4</v>
          </cell>
          <cell r="D318" t="str">
            <v>DRC SNEL</v>
          </cell>
          <cell r="F318">
            <v>139.16399999999999</v>
          </cell>
          <cell r="H318" t="str">
            <v>Export</v>
          </cell>
          <cell r="J318" t="str">
            <v>DRC</v>
          </cell>
        </row>
        <row r="319">
          <cell r="A319">
            <v>2010</v>
          </cell>
          <cell r="B319" t="str">
            <v>Q4</v>
          </cell>
          <cell r="D319" t="str">
            <v>Ferdsult</v>
          </cell>
          <cell r="F319">
            <v>2649.95</v>
          </cell>
          <cell r="H319" t="str">
            <v>Minigrid</v>
          </cell>
          <cell r="J319" t="str">
            <v>Ferdsult</v>
          </cell>
        </row>
        <row r="320">
          <cell r="A320">
            <v>2010</v>
          </cell>
          <cell r="B320" t="str">
            <v>Q4</v>
          </cell>
          <cell r="D320" t="str">
            <v>Bundibugyo Energy Cooperative Society (BECSL)</v>
          </cell>
          <cell r="F320">
            <v>252</v>
          </cell>
          <cell r="H320" t="str">
            <v>Minigrid</v>
          </cell>
          <cell r="J320" t="str">
            <v>BECSL</v>
          </cell>
        </row>
        <row r="321">
          <cell r="A321">
            <v>2010</v>
          </cell>
          <cell r="B321" t="str">
            <v>Q4</v>
          </cell>
          <cell r="D321" t="str">
            <v>Pader Abim Community Multipurpose Electric Co-operative Society Limited (PACMECS)</v>
          </cell>
          <cell r="F321">
            <v>188.328</v>
          </cell>
          <cell r="H321" t="str">
            <v>Minigrid</v>
          </cell>
          <cell r="J321" t="str">
            <v>PACMECS</v>
          </cell>
        </row>
        <row r="322">
          <cell r="A322">
            <v>2010</v>
          </cell>
          <cell r="B322" t="str">
            <v>Q4</v>
          </cell>
          <cell r="D322" t="str">
            <v>Kilembe Investment Limited (KIL)</v>
          </cell>
          <cell r="F322">
            <v>812.56299999999999</v>
          </cell>
          <cell r="H322" t="str">
            <v>Minigrid</v>
          </cell>
          <cell r="J322" t="str">
            <v>KIL</v>
          </cell>
        </row>
        <row r="323">
          <cell r="A323">
            <v>2010</v>
          </cell>
          <cell r="B323" t="str">
            <v>Q3</v>
          </cell>
          <cell r="D323" t="str">
            <v>UMEME (U) Limited</v>
          </cell>
          <cell r="F323">
            <v>590704.77800000005</v>
          </cell>
          <cell r="H323" t="str">
            <v>UMEME</v>
          </cell>
          <cell r="J323" t="str">
            <v>UMEME</v>
          </cell>
        </row>
        <row r="324">
          <cell r="A324">
            <v>2010</v>
          </cell>
          <cell r="B324" t="str">
            <v>Q3</v>
          </cell>
          <cell r="D324" t="str">
            <v>KENYA POWER LIGHTING COMPANY (KPLC)</v>
          </cell>
          <cell r="F324">
            <v>7423.8</v>
          </cell>
          <cell r="H324" t="str">
            <v>Export</v>
          </cell>
          <cell r="J324" t="str">
            <v>KENYA</v>
          </cell>
        </row>
        <row r="325">
          <cell r="A325">
            <v>2010</v>
          </cell>
          <cell r="B325" t="str">
            <v>Q3</v>
          </cell>
          <cell r="D325" t="str">
            <v>TANESCO</v>
          </cell>
          <cell r="F325">
            <v>12186</v>
          </cell>
          <cell r="H325" t="str">
            <v>Export</v>
          </cell>
          <cell r="J325" t="str">
            <v>TANESCO</v>
          </cell>
        </row>
        <row r="326">
          <cell r="A326">
            <v>2010</v>
          </cell>
          <cell r="B326" t="str">
            <v>Q3</v>
          </cell>
          <cell r="D326" t="str">
            <v>Rwanda (EWSA)</v>
          </cell>
          <cell r="F326">
            <v>1047</v>
          </cell>
          <cell r="H326" t="str">
            <v>Export</v>
          </cell>
          <cell r="J326" t="str">
            <v>Rwanda</v>
          </cell>
        </row>
        <row r="327">
          <cell r="A327">
            <v>2010</v>
          </cell>
          <cell r="B327" t="str">
            <v>Q3</v>
          </cell>
          <cell r="D327" t="str">
            <v>DRC SNEL</v>
          </cell>
          <cell r="F327">
            <v>87.093999999999994</v>
          </cell>
          <cell r="H327" t="str">
            <v>Export</v>
          </cell>
          <cell r="J327" t="str">
            <v>DRC</v>
          </cell>
        </row>
        <row r="328">
          <cell r="A328">
            <v>2010</v>
          </cell>
          <cell r="B328" t="str">
            <v>Q3</v>
          </cell>
          <cell r="D328" t="str">
            <v>Ferdsult</v>
          </cell>
          <cell r="F328">
            <v>2114.3240000000001</v>
          </cell>
          <cell r="H328" t="str">
            <v>Minigrid</v>
          </cell>
          <cell r="J328" t="str">
            <v>Ferdsult</v>
          </cell>
        </row>
        <row r="329">
          <cell r="A329">
            <v>2010</v>
          </cell>
          <cell r="B329" t="str">
            <v>Q3</v>
          </cell>
          <cell r="D329" t="str">
            <v>Bundibugyo Energy Cooperative Society (BECSL)</v>
          </cell>
          <cell r="F329">
            <v>224</v>
          </cell>
          <cell r="H329" t="str">
            <v>Minigrid</v>
          </cell>
          <cell r="J329" t="str">
            <v>BECSL</v>
          </cell>
        </row>
        <row r="330">
          <cell r="A330">
            <v>2010</v>
          </cell>
          <cell r="B330" t="str">
            <v>Q3</v>
          </cell>
          <cell r="D330" t="str">
            <v>Pader Abim Community Multipurpose Electric Co-operative Society Limited (PACMECS)</v>
          </cell>
          <cell r="F330">
            <v>199.374</v>
          </cell>
          <cell r="H330" t="str">
            <v>Minigrid</v>
          </cell>
          <cell r="J330" t="str">
            <v>PACMECS</v>
          </cell>
        </row>
        <row r="331">
          <cell r="A331">
            <v>2010</v>
          </cell>
          <cell r="B331" t="str">
            <v>Q3</v>
          </cell>
          <cell r="D331" t="str">
            <v>Kilembe Investment Limited (KIL)</v>
          </cell>
          <cell r="F331">
            <v>472.75799999999998</v>
          </cell>
          <cell r="H331" t="str">
            <v>Minigrid</v>
          </cell>
          <cell r="J331" t="str">
            <v>KIL</v>
          </cell>
        </row>
        <row r="332">
          <cell r="A332">
            <v>2010</v>
          </cell>
          <cell r="B332" t="str">
            <v>Q2</v>
          </cell>
          <cell r="D332" t="str">
            <v>UMEME (U) Limited</v>
          </cell>
          <cell r="F332">
            <v>579218.25699999998</v>
          </cell>
          <cell r="H332" t="str">
            <v>UMEME</v>
          </cell>
          <cell r="J332" t="str">
            <v>UMEME</v>
          </cell>
        </row>
        <row r="333">
          <cell r="A333">
            <v>2010</v>
          </cell>
          <cell r="B333" t="str">
            <v>Q2</v>
          </cell>
          <cell r="D333" t="str">
            <v>KENYA POWER LIGHTING COMPANY (KPLC)</v>
          </cell>
          <cell r="F333">
            <v>7084.35</v>
          </cell>
          <cell r="H333" t="str">
            <v>Export</v>
          </cell>
          <cell r="J333" t="str">
            <v>KENYA</v>
          </cell>
        </row>
        <row r="334">
          <cell r="A334">
            <v>2010</v>
          </cell>
          <cell r="B334" t="str">
            <v>Q2</v>
          </cell>
          <cell r="D334" t="str">
            <v>TANESCO</v>
          </cell>
          <cell r="F334">
            <v>11359.12</v>
          </cell>
          <cell r="H334" t="str">
            <v>Export</v>
          </cell>
          <cell r="J334" t="str">
            <v>TANESCO</v>
          </cell>
        </row>
        <row r="335">
          <cell r="A335">
            <v>2010</v>
          </cell>
          <cell r="B335" t="str">
            <v>Q2</v>
          </cell>
          <cell r="D335" t="str">
            <v>Rwanda (EWSA)</v>
          </cell>
          <cell r="F335">
            <v>200</v>
          </cell>
          <cell r="H335" t="str">
            <v>Export</v>
          </cell>
          <cell r="J335" t="str">
            <v>Rwanda</v>
          </cell>
        </row>
        <row r="336">
          <cell r="A336">
            <v>2010</v>
          </cell>
          <cell r="B336" t="str">
            <v>Q2</v>
          </cell>
          <cell r="D336" t="str">
            <v>Ferdsult</v>
          </cell>
          <cell r="F336">
            <v>2541.902</v>
          </cell>
          <cell r="H336" t="str">
            <v>Minigrid</v>
          </cell>
          <cell r="J336" t="str">
            <v>Ferdsult</v>
          </cell>
        </row>
        <row r="337">
          <cell r="A337">
            <v>2010</v>
          </cell>
          <cell r="B337" t="str">
            <v>Q2</v>
          </cell>
          <cell r="D337" t="str">
            <v>Bundibugyo Energy Cooperative Society (BECSL)</v>
          </cell>
          <cell r="F337">
            <v>201</v>
          </cell>
          <cell r="H337" t="str">
            <v>Minigrid</v>
          </cell>
          <cell r="J337" t="str">
            <v>BECSL</v>
          </cell>
        </row>
        <row r="338">
          <cell r="A338">
            <v>2010</v>
          </cell>
          <cell r="B338" t="str">
            <v>Q2</v>
          </cell>
          <cell r="D338" t="str">
            <v>Pader Abim Community Multipurpose Electric Co-operative Society Limited (PACMECS)</v>
          </cell>
          <cell r="F338">
            <v>151.422</v>
          </cell>
          <cell r="H338" t="str">
            <v>Minigrid</v>
          </cell>
          <cell r="J338" t="str">
            <v>PACMECS</v>
          </cell>
        </row>
        <row r="339">
          <cell r="A339">
            <v>2010</v>
          </cell>
          <cell r="B339" t="str">
            <v>Q2</v>
          </cell>
          <cell r="D339" t="str">
            <v>Kilembe Investment Limited (KIL)</v>
          </cell>
          <cell r="F339">
            <v>206.74100000000001</v>
          </cell>
          <cell r="H339" t="str">
            <v>Minigrid</v>
          </cell>
          <cell r="J339" t="str">
            <v>KIL</v>
          </cell>
        </row>
        <row r="340">
          <cell r="A340">
            <v>2010</v>
          </cell>
          <cell r="B340" t="str">
            <v>Q1</v>
          </cell>
          <cell r="D340" t="str">
            <v>UMEME (U) Limited</v>
          </cell>
          <cell r="F340">
            <v>555451.45799999998</v>
          </cell>
          <cell r="H340" t="str">
            <v>UMEME</v>
          </cell>
          <cell r="J340" t="str">
            <v>UMEME</v>
          </cell>
        </row>
        <row r="341">
          <cell r="A341">
            <v>2010</v>
          </cell>
          <cell r="B341" t="str">
            <v>Q1</v>
          </cell>
          <cell r="D341" t="str">
            <v>KENYA POWER LIGHTING COMPANY (KPLC)</v>
          </cell>
          <cell r="F341">
            <v>7280.15</v>
          </cell>
          <cell r="H341" t="str">
            <v>Export</v>
          </cell>
          <cell r="J341" t="str">
            <v>KENYA</v>
          </cell>
        </row>
        <row r="342">
          <cell r="A342">
            <v>2010</v>
          </cell>
          <cell r="B342" t="str">
            <v>Q1</v>
          </cell>
          <cell r="D342" t="str">
            <v>TANESCO</v>
          </cell>
          <cell r="F342">
            <v>10598</v>
          </cell>
          <cell r="H342" t="str">
            <v>Export</v>
          </cell>
          <cell r="J342" t="str">
            <v>TANESCO</v>
          </cell>
        </row>
        <row r="343">
          <cell r="A343">
            <v>2010</v>
          </cell>
          <cell r="B343" t="str">
            <v>Q1</v>
          </cell>
          <cell r="D343" t="str">
            <v>Rwanda (EWSA)</v>
          </cell>
          <cell r="F343">
            <v>21</v>
          </cell>
          <cell r="H343" t="str">
            <v>Export</v>
          </cell>
          <cell r="J343" t="str">
            <v>Rwanda</v>
          </cell>
        </row>
        <row r="344">
          <cell r="A344">
            <v>2010</v>
          </cell>
          <cell r="B344" t="str">
            <v>Q1</v>
          </cell>
          <cell r="D344" t="str">
            <v>Ferdsult</v>
          </cell>
          <cell r="F344">
            <v>1959.537</v>
          </cell>
          <cell r="H344" t="str">
            <v>Minigrid</v>
          </cell>
          <cell r="J344" t="str">
            <v>Ferdsult</v>
          </cell>
        </row>
        <row r="345">
          <cell r="A345">
            <v>2010</v>
          </cell>
          <cell r="B345" t="str">
            <v>Q1</v>
          </cell>
          <cell r="D345" t="str">
            <v>Bundibugyo Energy Cooperative Society (BECSL)</v>
          </cell>
          <cell r="F345">
            <v>147</v>
          </cell>
          <cell r="H345" t="str">
            <v>Minigrid</v>
          </cell>
          <cell r="J345" t="str">
            <v>BECSL</v>
          </cell>
        </row>
        <row r="346">
          <cell r="A346">
            <v>2010</v>
          </cell>
          <cell r="B346" t="str">
            <v>Q1</v>
          </cell>
          <cell r="D346" t="str">
            <v>Kilembe Investment Limited (KIL)</v>
          </cell>
          <cell r="F346">
            <v>171.99100000000001</v>
          </cell>
          <cell r="H346" t="str">
            <v>Minigrid</v>
          </cell>
          <cell r="J346" t="str">
            <v>KIL</v>
          </cell>
        </row>
        <row r="347">
          <cell r="A347">
            <v>2009</v>
          </cell>
          <cell r="B347" t="str">
            <v>Q4</v>
          </cell>
          <cell r="D347" t="str">
            <v>UMEME (U) Limited</v>
          </cell>
          <cell r="F347">
            <v>550770.34900000005</v>
          </cell>
          <cell r="H347" t="str">
            <v>UMEME</v>
          </cell>
          <cell r="J347" t="str">
            <v>UMEME</v>
          </cell>
        </row>
        <row r="348">
          <cell r="A348">
            <v>2009</v>
          </cell>
          <cell r="B348" t="str">
            <v>Q4</v>
          </cell>
          <cell r="D348" t="str">
            <v>KENYA POWER LIGHTING COMPANY (KPLC)</v>
          </cell>
          <cell r="F348">
            <v>9999.2919999999995</v>
          </cell>
          <cell r="H348" t="str">
            <v>Export</v>
          </cell>
          <cell r="J348" t="str">
            <v>KENYA</v>
          </cell>
        </row>
        <row r="349">
          <cell r="A349">
            <v>2009</v>
          </cell>
          <cell r="B349" t="str">
            <v>Q4</v>
          </cell>
          <cell r="D349" t="str">
            <v>TANESCO</v>
          </cell>
          <cell r="F349">
            <v>10733</v>
          </cell>
          <cell r="H349" t="str">
            <v>Export</v>
          </cell>
          <cell r="J349" t="str">
            <v>TANESCO</v>
          </cell>
        </row>
        <row r="350">
          <cell r="A350">
            <v>2009</v>
          </cell>
          <cell r="B350" t="str">
            <v>Q4</v>
          </cell>
          <cell r="D350" t="str">
            <v>Rwanda (EWSA)</v>
          </cell>
          <cell r="F350">
            <v>132</v>
          </cell>
          <cell r="H350" t="str">
            <v>Export</v>
          </cell>
          <cell r="J350" t="str">
            <v>Rwanda</v>
          </cell>
        </row>
        <row r="351">
          <cell r="A351">
            <v>2009</v>
          </cell>
          <cell r="B351" t="str">
            <v>Q4</v>
          </cell>
          <cell r="D351" t="str">
            <v>Ferdsult</v>
          </cell>
          <cell r="F351">
            <v>1590.944</v>
          </cell>
          <cell r="H351" t="str">
            <v>Minigrid</v>
          </cell>
          <cell r="J351" t="str">
            <v>Ferdsult</v>
          </cell>
        </row>
        <row r="352">
          <cell r="A352">
            <v>2009</v>
          </cell>
          <cell r="B352" t="str">
            <v>Q4</v>
          </cell>
          <cell r="D352" t="str">
            <v>Bundibugyo Energy Cooperative Society (BECSL)</v>
          </cell>
          <cell r="F352">
            <v>88</v>
          </cell>
          <cell r="H352" t="str">
            <v>Minigrid</v>
          </cell>
          <cell r="J352" t="str">
            <v>BECSL</v>
          </cell>
        </row>
        <row r="353">
          <cell r="A353">
            <v>2009</v>
          </cell>
          <cell r="B353" t="str">
            <v>Q4</v>
          </cell>
          <cell r="D353" t="str">
            <v>Kilembe Investment Limited (KIL)</v>
          </cell>
          <cell r="F353">
            <v>133.46600000000001</v>
          </cell>
          <cell r="H353" t="str">
            <v>Minigrid</v>
          </cell>
          <cell r="J353" t="str">
            <v>KIL</v>
          </cell>
        </row>
        <row r="354">
          <cell r="A354">
            <v>2009</v>
          </cell>
          <cell r="B354" t="str">
            <v>Q3</v>
          </cell>
          <cell r="D354" t="str">
            <v>UMEME (U) Limited</v>
          </cell>
          <cell r="F354">
            <v>552725.87199999997</v>
          </cell>
          <cell r="H354" t="str">
            <v>UMEME</v>
          </cell>
          <cell r="J354" t="str">
            <v>UMEME</v>
          </cell>
        </row>
        <row r="355">
          <cell r="A355">
            <v>2009</v>
          </cell>
          <cell r="B355" t="str">
            <v>Q3</v>
          </cell>
          <cell r="D355" t="str">
            <v>KENYA POWER LIGHTING COMPANY (KPLC)</v>
          </cell>
          <cell r="F355">
            <v>12727.092000000001</v>
          </cell>
          <cell r="H355" t="str">
            <v>Export</v>
          </cell>
          <cell r="J355" t="str">
            <v>KENYA</v>
          </cell>
        </row>
        <row r="356">
          <cell r="A356">
            <v>2009</v>
          </cell>
          <cell r="B356" t="str">
            <v>Q3</v>
          </cell>
          <cell r="D356" t="str">
            <v>TANESCO</v>
          </cell>
          <cell r="F356">
            <v>11799</v>
          </cell>
          <cell r="H356" t="str">
            <v>Export</v>
          </cell>
          <cell r="J356" t="str">
            <v>TANESCO</v>
          </cell>
        </row>
        <row r="357">
          <cell r="A357">
            <v>2009</v>
          </cell>
          <cell r="B357" t="str">
            <v>Q3</v>
          </cell>
          <cell r="D357" t="str">
            <v>Rwanda (EWSA)</v>
          </cell>
          <cell r="F357">
            <v>114</v>
          </cell>
          <cell r="H357" t="str">
            <v>Export</v>
          </cell>
          <cell r="J357" t="str">
            <v>Rwanda</v>
          </cell>
        </row>
        <row r="358">
          <cell r="A358">
            <v>2009</v>
          </cell>
          <cell r="B358" t="str">
            <v>Q3</v>
          </cell>
          <cell r="D358" t="str">
            <v>Ferdsult</v>
          </cell>
          <cell r="F358">
            <v>1274.806</v>
          </cell>
          <cell r="H358" t="str">
            <v>Minigrid</v>
          </cell>
          <cell r="J358" t="str">
            <v>Ferdsult</v>
          </cell>
        </row>
        <row r="359">
          <cell r="A359">
            <v>2009</v>
          </cell>
          <cell r="B359" t="str">
            <v>Q3</v>
          </cell>
          <cell r="D359" t="str">
            <v>Bundibugyo Energy Cooperative Society (BECSL)</v>
          </cell>
          <cell r="F359">
            <v>1</v>
          </cell>
          <cell r="H359" t="str">
            <v>Minigrid</v>
          </cell>
          <cell r="J359" t="str">
            <v>BECSL</v>
          </cell>
        </row>
        <row r="360">
          <cell r="A360">
            <v>2009</v>
          </cell>
          <cell r="B360" t="str">
            <v>Q3</v>
          </cell>
          <cell r="D360" t="str">
            <v>Kilembe Investment Limited (KIL)</v>
          </cell>
          <cell r="F360">
            <v>50</v>
          </cell>
          <cell r="H360" t="str">
            <v>Minigrid</v>
          </cell>
          <cell r="J360" t="str">
            <v>KIL</v>
          </cell>
        </row>
        <row r="361">
          <cell r="A361">
            <v>2009</v>
          </cell>
          <cell r="B361" t="str">
            <v>Q2</v>
          </cell>
          <cell r="D361" t="str">
            <v>UMEME (U) Limited</v>
          </cell>
          <cell r="F361">
            <v>532290.97900000005</v>
          </cell>
          <cell r="H361" t="str">
            <v>UMEME</v>
          </cell>
          <cell r="J361" t="str">
            <v>UMEME</v>
          </cell>
        </row>
        <row r="362">
          <cell r="A362">
            <v>2009</v>
          </cell>
          <cell r="B362" t="str">
            <v>Q2</v>
          </cell>
          <cell r="D362" t="str">
            <v>KENYA POWER LIGHTING COMPANY (KPLC)</v>
          </cell>
          <cell r="F362">
            <v>8433.1640000000007</v>
          </cell>
          <cell r="H362" t="str">
            <v>Export</v>
          </cell>
          <cell r="J362" t="str">
            <v>KENYA</v>
          </cell>
        </row>
        <row r="363">
          <cell r="A363">
            <v>2009</v>
          </cell>
          <cell r="B363" t="str">
            <v>Q2</v>
          </cell>
          <cell r="D363" t="str">
            <v>TANESCO</v>
          </cell>
          <cell r="F363">
            <v>10729</v>
          </cell>
          <cell r="H363" t="str">
            <v>Export</v>
          </cell>
          <cell r="J363" t="str">
            <v>TANESCO</v>
          </cell>
        </row>
        <row r="364">
          <cell r="A364">
            <v>2009</v>
          </cell>
          <cell r="B364" t="str">
            <v>Q2</v>
          </cell>
          <cell r="D364" t="str">
            <v>Rwanda (EWSA)</v>
          </cell>
          <cell r="F364">
            <v>163</v>
          </cell>
          <cell r="H364" t="str">
            <v>Export</v>
          </cell>
          <cell r="J364" t="str">
            <v>Rwanda</v>
          </cell>
        </row>
        <row r="365">
          <cell r="A365">
            <v>2009</v>
          </cell>
          <cell r="B365" t="str">
            <v>Q2</v>
          </cell>
          <cell r="D365" t="str">
            <v>Ferdsult</v>
          </cell>
          <cell r="F365">
            <v>1030.191</v>
          </cell>
          <cell r="H365" t="str">
            <v>Minigrid</v>
          </cell>
          <cell r="J365" t="str">
            <v>Ferdsult</v>
          </cell>
        </row>
        <row r="366">
          <cell r="A366">
            <v>2009</v>
          </cell>
          <cell r="B366" t="str">
            <v>Q1</v>
          </cell>
          <cell r="D366" t="str">
            <v>UMEME (U) Limited</v>
          </cell>
          <cell r="F366">
            <v>510725.201</v>
          </cell>
          <cell r="H366" t="str">
            <v>UMEME</v>
          </cell>
          <cell r="J366" t="str">
            <v>UMEME</v>
          </cell>
        </row>
        <row r="367">
          <cell r="A367">
            <v>2009</v>
          </cell>
          <cell r="B367" t="str">
            <v>Q1</v>
          </cell>
          <cell r="D367" t="str">
            <v>KENYA POWER LIGHTING COMPANY (KPLC)</v>
          </cell>
          <cell r="F367">
            <v>6975.8040000000001</v>
          </cell>
          <cell r="H367" t="str">
            <v>Export</v>
          </cell>
          <cell r="J367" t="str">
            <v>KENYA</v>
          </cell>
        </row>
        <row r="368">
          <cell r="A368">
            <v>2009</v>
          </cell>
          <cell r="B368" t="str">
            <v>Q1</v>
          </cell>
          <cell r="D368" t="str">
            <v>TANESCO</v>
          </cell>
          <cell r="F368">
            <v>10209</v>
          </cell>
          <cell r="H368" t="str">
            <v>Export</v>
          </cell>
          <cell r="J368" t="str">
            <v>TANESCO</v>
          </cell>
        </row>
        <row r="369">
          <cell r="A369">
            <v>2009</v>
          </cell>
          <cell r="B369" t="str">
            <v>Q1</v>
          </cell>
          <cell r="D369" t="str">
            <v>Rwanda (EWSA)</v>
          </cell>
          <cell r="F369">
            <v>26</v>
          </cell>
          <cell r="H369" t="str">
            <v>Export</v>
          </cell>
          <cell r="J369" t="str">
            <v>Rwanda</v>
          </cell>
        </row>
        <row r="370">
          <cell r="A370">
            <v>2009</v>
          </cell>
          <cell r="B370" t="str">
            <v>Q1</v>
          </cell>
          <cell r="D370" t="str">
            <v>Ferdsult</v>
          </cell>
          <cell r="F370">
            <v>787.59299999999996</v>
          </cell>
          <cell r="H370" t="str">
            <v>Minigrid</v>
          </cell>
          <cell r="J370" t="str">
            <v>Ferdsult</v>
          </cell>
        </row>
        <row r="371">
          <cell r="A371">
            <v>2008</v>
          </cell>
          <cell r="B371" t="str">
            <v>Q4</v>
          </cell>
          <cell r="D371" t="str">
            <v>UMEME (U) Limited</v>
          </cell>
          <cell r="F371">
            <v>502018.56099999999</v>
          </cell>
          <cell r="H371" t="str">
            <v>UMEME</v>
          </cell>
          <cell r="J371" t="str">
            <v>UMEME</v>
          </cell>
        </row>
        <row r="372">
          <cell r="A372">
            <v>2008</v>
          </cell>
          <cell r="B372" t="str">
            <v>Q4</v>
          </cell>
          <cell r="D372" t="str">
            <v>KENYA POWER LIGHTING COMPANY (KPLC)</v>
          </cell>
          <cell r="F372">
            <v>7319.2079999999996</v>
          </cell>
          <cell r="H372" t="str">
            <v>Export</v>
          </cell>
          <cell r="J372" t="str">
            <v>KENYA</v>
          </cell>
        </row>
        <row r="373">
          <cell r="A373">
            <v>2008</v>
          </cell>
          <cell r="B373" t="str">
            <v>Q4</v>
          </cell>
          <cell r="D373" t="str">
            <v>TANESCO</v>
          </cell>
          <cell r="F373">
            <v>10320</v>
          </cell>
          <cell r="H373" t="str">
            <v>Export</v>
          </cell>
          <cell r="J373" t="str">
            <v>TANESCO</v>
          </cell>
        </row>
        <row r="374">
          <cell r="A374">
            <v>2008</v>
          </cell>
          <cell r="B374" t="str">
            <v>Q4</v>
          </cell>
          <cell r="D374" t="str">
            <v>Rwanda (EWSA)</v>
          </cell>
          <cell r="F374">
            <v>72</v>
          </cell>
          <cell r="H374" t="str">
            <v>Export</v>
          </cell>
          <cell r="J374" t="str">
            <v>Rwanda</v>
          </cell>
        </row>
        <row r="375">
          <cell r="A375">
            <v>2008</v>
          </cell>
          <cell r="B375" t="str">
            <v>Q4</v>
          </cell>
          <cell r="D375" t="str">
            <v>Ferdsult</v>
          </cell>
          <cell r="F375">
            <v>703.83</v>
          </cell>
          <cell r="H375" t="str">
            <v>Minigrid</v>
          </cell>
          <cell r="J375" t="str">
            <v>Ferdsult</v>
          </cell>
        </row>
        <row r="376">
          <cell r="A376">
            <v>2008</v>
          </cell>
          <cell r="B376" t="str">
            <v>Q3</v>
          </cell>
          <cell r="D376" t="str">
            <v>UMEME (U) Limited</v>
          </cell>
          <cell r="F376">
            <v>498480</v>
          </cell>
          <cell r="H376" t="str">
            <v>UMEME</v>
          </cell>
          <cell r="J376" t="str">
            <v>UMEME</v>
          </cell>
        </row>
        <row r="377">
          <cell r="A377">
            <v>2008</v>
          </cell>
          <cell r="B377" t="str">
            <v>Q3</v>
          </cell>
          <cell r="D377" t="str">
            <v>KENYA POWER LIGHTING COMPANY (KPLC)</v>
          </cell>
          <cell r="F377">
            <v>5842</v>
          </cell>
          <cell r="H377" t="str">
            <v>Export</v>
          </cell>
          <cell r="J377" t="str">
            <v>KENYA</v>
          </cell>
        </row>
        <row r="378">
          <cell r="A378">
            <v>2008</v>
          </cell>
          <cell r="B378" t="str">
            <v>Q3</v>
          </cell>
          <cell r="D378" t="str">
            <v>TANESCO</v>
          </cell>
          <cell r="F378">
            <v>12299</v>
          </cell>
          <cell r="H378" t="str">
            <v>Export</v>
          </cell>
          <cell r="J378" t="str">
            <v>TANESCO</v>
          </cell>
        </row>
        <row r="379">
          <cell r="A379">
            <v>2008</v>
          </cell>
          <cell r="B379" t="str">
            <v>Q3</v>
          </cell>
          <cell r="D379" t="str">
            <v>Rwanda (EWSA)</v>
          </cell>
          <cell r="F379">
            <v>7</v>
          </cell>
          <cell r="H379" t="str">
            <v>Export</v>
          </cell>
          <cell r="J379" t="str">
            <v>Rwanda</v>
          </cell>
        </row>
        <row r="380">
          <cell r="A380">
            <v>2008</v>
          </cell>
          <cell r="B380" t="str">
            <v>Q3</v>
          </cell>
          <cell r="D380" t="str">
            <v>Ferdsult</v>
          </cell>
          <cell r="F380">
            <v>545</v>
          </cell>
          <cell r="H380" t="str">
            <v>Minigrid</v>
          </cell>
          <cell r="J380" t="str">
            <v>Ferdsult</v>
          </cell>
        </row>
        <row r="381">
          <cell r="A381">
            <v>2008</v>
          </cell>
          <cell r="B381" t="str">
            <v>Q2</v>
          </cell>
          <cell r="D381" t="str">
            <v>UMEME (U) Limited</v>
          </cell>
          <cell r="F381">
            <v>479152.72100000002</v>
          </cell>
          <cell r="H381" t="str">
            <v>UMEME</v>
          </cell>
          <cell r="J381" t="str">
            <v>UMEME</v>
          </cell>
        </row>
        <row r="382">
          <cell r="A382">
            <v>2008</v>
          </cell>
          <cell r="B382" t="str">
            <v>Q2</v>
          </cell>
          <cell r="D382" t="str">
            <v>KENYA POWER LIGHTING COMPANY (KPLC)</v>
          </cell>
          <cell r="F382">
            <v>4439.5839999999998</v>
          </cell>
          <cell r="H382" t="str">
            <v>Export</v>
          </cell>
          <cell r="J382" t="str">
            <v>KENYA</v>
          </cell>
        </row>
        <row r="383">
          <cell r="A383">
            <v>2008</v>
          </cell>
          <cell r="B383" t="str">
            <v>Q2</v>
          </cell>
          <cell r="D383" t="str">
            <v>TANESCO</v>
          </cell>
          <cell r="F383">
            <v>10446</v>
          </cell>
          <cell r="H383" t="str">
            <v>Export</v>
          </cell>
          <cell r="J383" t="str">
            <v>TANESCO</v>
          </cell>
        </row>
        <row r="384">
          <cell r="A384">
            <v>2008</v>
          </cell>
          <cell r="B384" t="str">
            <v>Q2</v>
          </cell>
          <cell r="D384" t="str">
            <v>Ferdsult</v>
          </cell>
          <cell r="F384">
            <v>158</v>
          </cell>
          <cell r="H384" t="str">
            <v>Minigrid</v>
          </cell>
          <cell r="J384" t="str">
            <v>Ferdsult</v>
          </cell>
        </row>
        <row r="385">
          <cell r="A385">
            <v>2008</v>
          </cell>
          <cell r="B385" t="str">
            <v>Q1</v>
          </cell>
          <cell r="D385" t="str">
            <v>UMEME (U) Limited</v>
          </cell>
          <cell r="F385">
            <v>468891.1</v>
          </cell>
          <cell r="H385" t="str">
            <v>UMEME</v>
          </cell>
          <cell r="J385" t="str">
            <v>UMEME</v>
          </cell>
        </row>
        <row r="386">
          <cell r="A386">
            <v>2008</v>
          </cell>
          <cell r="B386" t="str">
            <v>Q1</v>
          </cell>
          <cell r="D386" t="str">
            <v>KENYA POWER LIGHTING COMPANY (KPLC)</v>
          </cell>
          <cell r="F386">
            <v>6280.1959999999999</v>
          </cell>
          <cell r="H386" t="str">
            <v>Export</v>
          </cell>
          <cell r="J386" t="str">
            <v>KENYA</v>
          </cell>
        </row>
        <row r="387">
          <cell r="A387">
            <v>2008</v>
          </cell>
          <cell r="B387" t="str">
            <v>Q1</v>
          </cell>
          <cell r="D387" t="str">
            <v>TANESCO</v>
          </cell>
          <cell r="F387">
            <v>9956</v>
          </cell>
          <cell r="H387" t="str">
            <v>Export</v>
          </cell>
          <cell r="J387" t="str">
            <v>TANESCO</v>
          </cell>
        </row>
        <row r="388">
          <cell r="A388">
            <v>2007</v>
          </cell>
          <cell r="B388" t="str">
            <v>Q4</v>
          </cell>
          <cell r="D388" t="str">
            <v>UMEME (U) Limited</v>
          </cell>
          <cell r="F388">
            <v>463988</v>
          </cell>
          <cell r="H388" t="str">
            <v>UMEME</v>
          </cell>
          <cell r="J388" t="str">
            <v>UMEME</v>
          </cell>
        </row>
        <row r="389">
          <cell r="A389">
            <v>2007</v>
          </cell>
          <cell r="B389" t="str">
            <v>Q4</v>
          </cell>
          <cell r="D389" t="str">
            <v>KENYA POWER LIGHTING COMPANY (KPLC)</v>
          </cell>
          <cell r="F389">
            <v>7908</v>
          </cell>
          <cell r="H389" t="str">
            <v>Export</v>
          </cell>
          <cell r="J389" t="str">
            <v>KENYA</v>
          </cell>
        </row>
        <row r="390">
          <cell r="A390">
            <v>2007</v>
          </cell>
          <cell r="B390" t="str">
            <v>Q4</v>
          </cell>
          <cell r="D390" t="str">
            <v>TANESCO</v>
          </cell>
          <cell r="F390">
            <v>10201</v>
          </cell>
          <cell r="H390" t="str">
            <v>Export</v>
          </cell>
          <cell r="J390" t="str">
            <v>TANESCO</v>
          </cell>
        </row>
        <row r="391">
          <cell r="A391">
            <v>2007</v>
          </cell>
          <cell r="B391" t="str">
            <v>Q4</v>
          </cell>
          <cell r="D391" t="str">
            <v>Rwanda (EWSA)</v>
          </cell>
          <cell r="F391">
            <v>61</v>
          </cell>
          <cell r="H391" t="str">
            <v>Export</v>
          </cell>
          <cell r="J391" t="str">
            <v>Rwanda</v>
          </cell>
        </row>
        <row r="392">
          <cell r="A392">
            <v>2007</v>
          </cell>
          <cell r="B392" t="str">
            <v>Q3</v>
          </cell>
          <cell r="D392" t="str">
            <v>UMEME (U) Limited</v>
          </cell>
          <cell r="F392">
            <v>446645</v>
          </cell>
          <cell r="H392" t="str">
            <v>UMEME</v>
          </cell>
          <cell r="J392" t="str">
            <v>UMEME</v>
          </cell>
        </row>
        <row r="393">
          <cell r="A393">
            <v>2007</v>
          </cell>
          <cell r="B393" t="str">
            <v>Q3</v>
          </cell>
          <cell r="D393" t="str">
            <v>KENYA POWER LIGHTING COMPANY (KPLC)</v>
          </cell>
          <cell r="F393">
            <v>6036</v>
          </cell>
          <cell r="H393" t="str">
            <v>Export</v>
          </cell>
          <cell r="J393" t="str">
            <v>KENYA</v>
          </cell>
        </row>
        <row r="394">
          <cell r="A394">
            <v>2007</v>
          </cell>
          <cell r="B394" t="str">
            <v>Q3</v>
          </cell>
          <cell r="D394" t="str">
            <v>TANESCO</v>
          </cell>
          <cell r="F394">
            <v>12037</v>
          </cell>
          <cell r="H394" t="str">
            <v>Export</v>
          </cell>
          <cell r="J394" t="str">
            <v>TANESCO</v>
          </cell>
        </row>
        <row r="395">
          <cell r="A395">
            <v>2007</v>
          </cell>
          <cell r="B395" t="str">
            <v>Q3</v>
          </cell>
          <cell r="D395" t="str">
            <v>Rwanda (EWSA)</v>
          </cell>
          <cell r="F395">
            <v>41</v>
          </cell>
          <cell r="H395" t="str">
            <v>Export</v>
          </cell>
          <cell r="J395" t="str">
            <v>Rwanda</v>
          </cell>
        </row>
        <row r="396">
          <cell r="A396">
            <v>2007</v>
          </cell>
          <cell r="B396" t="str">
            <v>Q2</v>
          </cell>
          <cell r="D396" t="str">
            <v>UMEME (U) Limited</v>
          </cell>
          <cell r="F396">
            <v>419365</v>
          </cell>
          <cell r="H396" t="str">
            <v>UMEME</v>
          </cell>
          <cell r="J396" t="str">
            <v>UMEME</v>
          </cell>
        </row>
        <row r="397">
          <cell r="A397">
            <v>2007</v>
          </cell>
          <cell r="B397" t="str">
            <v>Q2</v>
          </cell>
          <cell r="D397" t="str">
            <v>KENYA POWER LIGHTING COMPANY (KPLC)</v>
          </cell>
          <cell r="F397">
            <v>4591</v>
          </cell>
          <cell r="H397" t="str">
            <v>Export</v>
          </cell>
          <cell r="J397" t="str">
            <v>KENYA</v>
          </cell>
        </row>
        <row r="398">
          <cell r="A398">
            <v>2007</v>
          </cell>
          <cell r="B398" t="str">
            <v>Q2</v>
          </cell>
          <cell r="D398" t="str">
            <v>TANESCO</v>
          </cell>
          <cell r="F398">
            <v>10453</v>
          </cell>
          <cell r="H398" t="str">
            <v>Export</v>
          </cell>
          <cell r="J398" t="str">
            <v>TANESCO</v>
          </cell>
        </row>
        <row r="399">
          <cell r="A399">
            <v>2007</v>
          </cell>
          <cell r="B399" t="str">
            <v>Q2</v>
          </cell>
          <cell r="D399" t="str">
            <v>Rwanda (EWSA)</v>
          </cell>
          <cell r="F399">
            <v>207</v>
          </cell>
          <cell r="H399" t="str">
            <v>Export</v>
          </cell>
          <cell r="J399" t="str">
            <v>Rwanda</v>
          </cell>
        </row>
        <row r="400">
          <cell r="A400">
            <v>2007</v>
          </cell>
          <cell r="B400" t="str">
            <v>Q1</v>
          </cell>
          <cell r="D400" t="str">
            <v>UMEME (U) Limited</v>
          </cell>
          <cell r="F400">
            <v>429207</v>
          </cell>
          <cell r="H400" t="str">
            <v>UMEME</v>
          </cell>
          <cell r="J400" t="str">
            <v>UMEME</v>
          </cell>
        </row>
        <row r="401">
          <cell r="A401">
            <v>2007</v>
          </cell>
          <cell r="B401" t="str">
            <v>Q1</v>
          </cell>
          <cell r="D401" t="str">
            <v>KENYA POWER LIGHTING COMPANY (KPLC)</v>
          </cell>
          <cell r="F401">
            <v>3436.4</v>
          </cell>
          <cell r="H401" t="str">
            <v>Export</v>
          </cell>
          <cell r="J401" t="str">
            <v>KENYA</v>
          </cell>
        </row>
        <row r="402">
          <cell r="A402">
            <v>2007</v>
          </cell>
          <cell r="B402" t="str">
            <v>Q1</v>
          </cell>
          <cell r="D402" t="str">
            <v>TANESCO</v>
          </cell>
          <cell r="F402">
            <v>10154</v>
          </cell>
          <cell r="H402" t="str">
            <v>Export</v>
          </cell>
          <cell r="J402" t="str">
            <v>TANESCO</v>
          </cell>
        </row>
        <row r="403">
          <cell r="A403">
            <v>2007</v>
          </cell>
          <cell r="B403" t="str">
            <v>Q1</v>
          </cell>
          <cell r="D403" t="str">
            <v>Rwanda (EWSA)</v>
          </cell>
          <cell r="F403">
            <v>341</v>
          </cell>
          <cell r="H403" t="str">
            <v>Export</v>
          </cell>
          <cell r="J403" t="str">
            <v>Rwanda</v>
          </cell>
        </row>
        <row r="404">
          <cell r="A404">
            <v>2006</v>
          </cell>
          <cell r="B404" t="str">
            <v>Q4</v>
          </cell>
          <cell r="D404" t="str">
            <v>UMEME (U) Limited</v>
          </cell>
          <cell r="F404">
            <v>403438</v>
          </cell>
          <cell r="H404" t="str">
            <v>UMEME</v>
          </cell>
          <cell r="J404" t="str">
            <v>UMEME</v>
          </cell>
        </row>
        <row r="405">
          <cell r="A405">
            <v>2006</v>
          </cell>
          <cell r="B405" t="str">
            <v>Q4</v>
          </cell>
          <cell r="D405" t="str">
            <v>KENYA POWER LIGHTING COMPANY (KPLC)</v>
          </cell>
          <cell r="F405">
            <v>3009</v>
          </cell>
          <cell r="H405" t="str">
            <v>Export</v>
          </cell>
          <cell r="J405" t="str">
            <v>KENYA</v>
          </cell>
        </row>
        <row r="406">
          <cell r="A406">
            <v>2006</v>
          </cell>
          <cell r="B406" t="str">
            <v>Q4</v>
          </cell>
          <cell r="D406" t="str">
            <v>TANESCO</v>
          </cell>
          <cell r="F406">
            <v>10154</v>
          </cell>
          <cell r="H406" t="str">
            <v>Export</v>
          </cell>
          <cell r="J406" t="str">
            <v>TANESCO</v>
          </cell>
        </row>
        <row r="407">
          <cell r="A407">
            <v>2006</v>
          </cell>
          <cell r="B407" t="str">
            <v>Q4</v>
          </cell>
          <cell r="D407" t="str">
            <v>Rwanda (EWSA)</v>
          </cell>
          <cell r="F407">
            <v>341</v>
          </cell>
          <cell r="H407" t="str">
            <v>Export</v>
          </cell>
          <cell r="J407" t="str">
            <v>Rwanda</v>
          </cell>
        </row>
        <row r="408">
          <cell r="A408">
            <v>2006</v>
          </cell>
          <cell r="B408" t="str">
            <v>Q3</v>
          </cell>
          <cell r="D408" t="str">
            <v>UMEME (U) Limited</v>
          </cell>
          <cell r="F408">
            <v>369678</v>
          </cell>
          <cell r="H408" t="str">
            <v>UMEME</v>
          </cell>
          <cell r="J408" t="str">
            <v>UMEME</v>
          </cell>
        </row>
        <row r="409">
          <cell r="A409">
            <v>2006</v>
          </cell>
          <cell r="B409" t="str">
            <v>Q3</v>
          </cell>
          <cell r="D409" t="str">
            <v>KENYA POWER LIGHTING COMPANY (KPLC)</v>
          </cell>
          <cell r="F409">
            <v>1647</v>
          </cell>
          <cell r="H409" t="str">
            <v>Export</v>
          </cell>
          <cell r="J409" t="str">
            <v>KENYA</v>
          </cell>
        </row>
        <row r="410">
          <cell r="A410">
            <v>2006</v>
          </cell>
          <cell r="B410" t="str">
            <v>Q3</v>
          </cell>
          <cell r="D410" t="str">
            <v>TANESCO</v>
          </cell>
          <cell r="F410">
            <v>12041</v>
          </cell>
          <cell r="H410" t="str">
            <v>Export</v>
          </cell>
          <cell r="J410" t="str">
            <v>TANESCO</v>
          </cell>
        </row>
        <row r="411">
          <cell r="A411">
            <v>2006</v>
          </cell>
          <cell r="B411" t="str">
            <v>Q3</v>
          </cell>
          <cell r="D411" t="str">
            <v>Rwanda (EWSA)</v>
          </cell>
          <cell r="F411">
            <v>561</v>
          </cell>
          <cell r="H411" t="str">
            <v>Export</v>
          </cell>
          <cell r="J411" t="str">
            <v>Rwanda</v>
          </cell>
        </row>
        <row r="412">
          <cell r="A412">
            <v>2006</v>
          </cell>
          <cell r="B412" t="str">
            <v>Q2</v>
          </cell>
          <cell r="D412" t="str">
            <v>UMEME (U) Limited</v>
          </cell>
          <cell r="F412">
            <v>359293</v>
          </cell>
          <cell r="H412" t="str">
            <v>UMEME</v>
          </cell>
          <cell r="J412" t="str">
            <v>UMEME</v>
          </cell>
        </row>
        <row r="413">
          <cell r="A413">
            <v>2006</v>
          </cell>
          <cell r="B413" t="str">
            <v>Q2</v>
          </cell>
          <cell r="D413" t="str">
            <v>KENYA POWER LIGHTING COMPANY (KPLC)</v>
          </cell>
          <cell r="F413">
            <v>2680</v>
          </cell>
          <cell r="H413" t="str">
            <v>Export</v>
          </cell>
          <cell r="J413" t="str">
            <v>KENYA</v>
          </cell>
        </row>
        <row r="414">
          <cell r="A414">
            <v>2006</v>
          </cell>
          <cell r="B414" t="str">
            <v>Q2</v>
          </cell>
          <cell r="D414" t="str">
            <v>TANESCO</v>
          </cell>
          <cell r="F414">
            <v>9167</v>
          </cell>
          <cell r="H414" t="str">
            <v>Export</v>
          </cell>
          <cell r="J414" t="str">
            <v>TANESCO</v>
          </cell>
        </row>
        <row r="415">
          <cell r="A415">
            <v>2006</v>
          </cell>
          <cell r="B415" t="str">
            <v>Q2</v>
          </cell>
          <cell r="D415" t="str">
            <v>Rwanda (EWSA)</v>
          </cell>
          <cell r="F415">
            <v>740</v>
          </cell>
          <cell r="H415" t="str">
            <v>Export</v>
          </cell>
          <cell r="J415" t="str">
            <v>Rwanda</v>
          </cell>
        </row>
        <row r="416">
          <cell r="A416">
            <v>2006</v>
          </cell>
          <cell r="B416" t="str">
            <v>Q1</v>
          </cell>
          <cell r="D416" t="str">
            <v>KENYA POWER LIGHTING COMPANY (KPLC)</v>
          </cell>
          <cell r="F416">
            <v>3105</v>
          </cell>
          <cell r="H416" t="str">
            <v>Export</v>
          </cell>
          <cell r="J416" t="str">
            <v>KENYA</v>
          </cell>
        </row>
        <row r="417">
          <cell r="A417">
            <v>2006</v>
          </cell>
          <cell r="B417" t="str">
            <v>Q1</v>
          </cell>
          <cell r="D417" t="str">
            <v>TANESCO</v>
          </cell>
          <cell r="F417">
            <v>8666</v>
          </cell>
          <cell r="H417" t="str">
            <v>Export</v>
          </cell>
          <cell r="J417" t="str">
            <v>TANESCO</v>
          </cell>
        </row>
        <row r="418">
          <cell r="A418">
            <v>2006</v>
          </cell>
          <cell r="B418" t="str">
            <v>Q1</v>
          </cell>
          <cell r="D418" t="str">
            <v>Rwanda (EWSA)</v>
          </cell>
          <cell r="F418">
            <v>833</v>
          </cell>
          <cell r="H418" t="str">
            <v>Export</v>
          </cell>
          <cell r="J418" t="str">
            <v>Rwanda</v>
          </cell>
        </row>
        <row r="419">
          <cell r="A419">
            <v>2006</v>
          </cell>
          <cell r="B419" t="str">
            <v>Q1</v>
          </cell>
          <cell r="D419" t="str">
            <v>UMEME (U) Limited</v>
          </cell>
          <cell r="F419">
            <v>370601</v>
          </cell>
          <cell r="H419" t="str">
            <v>UMEME</v>
          </cell>
          <cell r="J419" t="str">
            <v>UMEME</v>
          </cell>
        </row>
        <row r="420">
          <cell r="A420">
            <v>2018</v>
          </cell>
          <cell r="B420" t="str">
            <v>Q4</v>
          </cell>
          <cell r="D420" t="str">
            <v>UMEME (U) Limited</v>
          </cell>
          <cell r="F420">
            <v>931758.39769999997</v>
          </cell>
          <cell r="H420" t="str">
            <v>UMEME</v>
          </cell>
          <cell r="J420" t="str">
            <v>UMEME</v>
          </cell>
        </row>
        <row r="421">
          <cell r="A421">
            <v>2018</v>
          </cell>
          <cell r="B421" t="str">
            <v>Q4</v>
          </cell>
          <cell r="D421" t="str">
            <v>UEDCL</v>
          </cell>
          <cell r="F421">
            <v>20533.255000000001</v>
          </cell>
          <cell r="H421" t="str">
            <v>Minigrid</v>
          </cell>
          <cell r="J421" t="str">
            <v>UEDCL</v>
          </cell>
        </row>
        <row r="422">
          <cell r="A422">
            <v>2018</v>
          </cell>
          <cell r="B422" t="str">
            <v>Q4</v>
          </cell>
          <cell r="D422" t="str">
            <v>Kilembe Investment Limited (KIL)</v>
          </cell>
          <cell r="F422">
            <v>1812.539</v>
          </cell>
          <cell r="H422" t="str">
            <v>Minigrid</v>
          </cell>
          <cell r="J422" t="str">
            <v>KIL</v>
          </cell>
        </row>
        <row r="423">
          <cell r="A423">
            <v>2018</v>
          </cell>
          <cell r="B423" t="str">
            <v>Q4</v>
          </cell>
          <cell r="D423" t="str">
            <v>Bundibugyo Energy Cooperative Society (BECSL)</v>
          </cell>
          <cell r="F423">
            <v>900.92700000000002</v>
          </cell>
          <cell r="H423" t="str">
            <v>Minigrid</v>
          </cell>
          <cell r="J423" t="str">
            <v>BECSL</v>
          </cell>
        </row>
        <row r="424">
          <cell r="A424">
            <v>2018</v>
          </cell>
          <cell r="B424" t="str">
            <v>Q4</v>
          </cell>
          <cell r="D424" t="str">
            <v>Pader Abim Community Multipurpose Electric Co-operative Society Limited (PACMECS)</v>
          </cell>
          <cell r="F424">
            <v>618.899</v>
          </cell>
          <cell r="H424" t="str">
            <v>Minigrid</v>
          </cell>
          <cell r="J424" t="str">
            <v>PACMECS</v>
          </cell>
        </row>
        <row r="425">
          <cell r="A425">
            <v>2018</v>
          </cell>
          <cell r="B425" t="str">
            <v>Q4</v>
          </cell>
          <cell r="D425" t="str">
            <v xml:space="preserve">Kyegegwa Rural Electricity Cooperation Society </v>
          </cell>
          <cell r="F425">
            <v>1116.03</v>
          </cell>
          <cell r="H425" t="str">
            <v>Minigrid</v>
          </cell>
          <cell r="J425" t="str">
            <v>KRECS</v>
          </cell>
        </row>
        <row r="426">
          <cell r="A426">
            <v>2018</v>
          </cell>
          <cell r="B426" t="str">
            <v>Q4</v>
          </cell>
          <cell r="D426" t="str">
            <v>KENYA POWER LIGHTING COMPANY (KPLC)</v>
          </cell>
          <cell r="F426">
            <v>27641.41</v>
          </cell>
          <cell r="H426" t="str">
            <v>Export</v>
          </cell>
          <cell r="J426" t="str">
            <v>KENYA</v>
          </cell>
        </row>
        <row r="427">
          <cell r="A427">
            <v>2018</v>
          </cell>
          <cell r="B427" t="str">
            <v>Q4</v>
          </cell>
          <cell r="D427" t="str">
            <v>TANESCO</v>
          </cell>
          <cell r="F427">
            <v>23880</v>
          </cell>
          <cell r="H427" t="str">
            <v>Export</v>
          </cell>
          <cell r="J427" t="str">
            <v>TANESCO</v>
          </cell>
        </row>
        <row r="428">
          <cell r="A428">
            <v>2018</v>
          </cell>
          <cell r="B428" t="str">
            <v>Q4</v>
          </cell>
          <cell r="D428" t="str">
            <v>Rwanda (EWSA)</v>
          </cell>
          <cell r="F428">
            <v>2159.0072</v>
          </cell>
          <cell r="H428" t="str">
            <v>Export</v>
          </cell>
          <cell r="J428" t="str">
            <v>Rwanda</v>
          </cell>
        </row>
        <row r="429">
          <cell r="A429">
            <v>2018</v>
          </cell>
          <cell r="B429" t="str">
            <v>Q4</v>
          </cell>
          <cell r="D429" t="str">
            <v>DRC SNEL</v>
          </cell>
          <cell r="F429">
            <v>629.62699999999995</v>
          </cell>
          <cell r="H429" t="str">
            <v>Export</v>
          </cell>
          <cell r="J429" t="str">
            <v>DRC</v>
          </cell>
        </row>
        <row r="430">
          <cell r="A430">
            <v>2019</v>
          </cell>
          <cell r="B430" t="str">
            <v>Q1</v>
          </cell>
          <cell r="D430" t="str">
            <v>UMEME (U) Limited</v>
          </cell>
          <cell r="F430">
            <v>948434.86899999995</v>
          </cell>
          <cell r="H430" t="str">
            <v>UMEME</v>
          </cell>
          <cell r="J430" t="str">
            <v>UMEME</v>
          </cell>
        </row>
        <row r="431">
          <cell r="A431">
            <v>2019</v>
          </cell>
          <cell r="B431" t="str">
            <v>Q1</v>
          </cell>
          <cell r="D431" t="str">
            <v>UEDCL</v>
          </cell>
          <cell r="F431">
            <v>16753.758999999998</v>
          </cell>
          <cell r="H431" t="str">
            <v>Minigrid</v>
          </cell>
          <cell r="J431" t="str">
            <v>UEDCL</v>
          </cell>
        </row>
        <row r="432">
          <cell r="A432">
            <v>2019</v>
          </cell>
          <cell r="B432" t="str">
            <v>Q1</v>
          </cell>
          <cell r="D432" t="str">
            <v>Ferdsult</v>
          </cell>
          <cell r="H432" t="str">
            <v>Minigrid</v>
          </cell>
          <cell r="J432" t="str">
            <v>Ferdsult</v>
          </cell>
        </row>
        <row r="433">
          <cell r="A433">
            <v>2019</v>
          </cell>
          <cell r="B433" t="str">
            <v>Q4</v>
          </cell>
          <cell r="D433" t="str">
            <v>Kilembe Investment Limited (KIL)</v>
          </cell>
          <cell r="F433">
            <v>1942.6510000000001</v>
          </cell>
          <cell r="H433" t="str">
            <v>Minigrid</v>
          </cell>
          <cell r="J433" t="str">
            <v>KIL</v>
          </cell>
        </row>
        <row r="434">
          <cell r="A434">
            <v>2019</v>
          </cell>
          <cell r="B434" t="str">
            <v>Q4</v>
          </cell>
          <cell r="D434" t="str">
            <v>Bundibugyo Energy Cooperative Society (BECSL)</v>
          </cell>
          <cell r="F434">
            <v>2378.2660000000001</v>
          </cell>
          <cell r="H434" t="str">
            <v>Minigrid</v>
          </cell>
          <cell r="J434" t="str">
            <v>BECSL</v>
          </cell>
        </row>
        <row r="435">
          <cell r="A435">
            <v>2019</v>
          </cell>
          <cell r="B435" t="str">
            <v>Q1</v>
          </cell>
          <cell r="D435" t="str">
            <v>Pader Abim Community Multipurpose Electric Co-operative Society Limited (PACMECS)</v>
          </cell>
          <cell r="F435">
            <v>594.69000000000005</v>
          </cell>
          <cell r="H435" t="str">
            <v>Minigrid</v>
          </cell>
          <cell r="J435" t="str">
            <v>PACMECS</v>
          </cell>
        </row>
        <row r="436">
          <cell r="A436">
            <v>2019</v>
          </cell>
          <cell r="B436" t="str">
            <v>Q4</v>
          </cell>
          <cell r="D436" t="str">
            <v xml:space="preserve">Kyegegwa Rural Electricity Cooperation Society </v>
          </cell>
          <cell r="F436">
            <v>1242.923</v>
          </cell>
          <cell r="H436" t="str">
            <v>Minigrid</v>
          </cell>
          <cell r="J436" t="str">
            <v>KRECS</v>
          </cell>
        </row>
        <row r="437">
          <cell r="A437">
            <v>2019</v>
          </cell>
          <cell r="B437" t="str">
            <v>Q1</v>
          </cell>
          <cell r="D437" t="str">
            <v>KENYA POWER LIGHTING COMPANY (KPLC)</v>
          </cell>
          <cell r="F437">
            <v>45841.69</v>
          </cell>
          <cell r="H437" t="str">
            <v>Export</v>
          </cell>
          <cell r="J437" t="str">
            <v>KENYA</v>
          </cell>
        </row>
        <row r="438">
          <cell r="A438">
            <v>2019</v>
          </cell>
          <cell r="B438" t="str">
            <v>Q1</v>
          </cell>
          <cell r="D438" t="str">
            <v>TANESCO</v>
          </cell>
          <cell r="F438">
            <v>19786</v>
          </cell>
          <cell r="H438" t="str">
            <v>Export</v>
          </cell>
          <cell r="J438" t="str">
            <v>TANESCO</v>
          </cell>
        </row>
        <row r="439">
          <cell r="A439">
            <v>2019</v>
          </cell>
          <cell r="B439" t="str">
            <v>Q1</v>
          </cell>
          <cell r="D439" t="str">
            <v>Rwanda (EWSA)</v>
          </cell>
          <cell r="F439">
            <v>2318.0196999999998</v>
          </cell>
          <cell r="H439" t="str">
            <v>Export</v>
          </cell>
          <cell r="J439" t="str">
            <v>Rwanda</v>
          </cell>
        </row>
        <row r="440">
          <cell r="A440">
            <v>2019</v>
          </cell>
          <cell r="B440" t="str">
            <v>Q1</v>
          </cell>
          <cell r="D440" t="str">
            <v>DRC SNEL</v>
          </cell>
          <cell r="F440">
            <v>623.71600000000001</v>
          </cell>
          <cell r="H440" t="str">
            <v>Export</v>
          </cell>
          <cell r="J440" t="str">
            <v>DRC</v>
          </cell>
        </row>
        <row r="441">
          <cell r="A441">
            <v>2019</v>
          </cell>
          <cell r="B441" t="str">
            <v>Q2</v>
          </cell>
          <cell r="D441" t="str">
            <v>UMEME (U) Limited</v>
          </cell>
          <cell r="F441">
            <v>931763.79099999997</v>
          </cell>
          <cell r="H441" t="str">
            <v>UMEME</v>
          </cell>
          <cell r="J441" t="str">
            <v>UMEME</v>
          </cell>
        </row>
        <row r="442">
          <cell r="A442">
            <v>2019</v>
          </cell>
          <cell r="B442" t="str">
            <v>Q2</v>
          </cell>
          <cell r="D442" t="str">
            <v>UEDCL</v>
          </cell>
          <cell r="F442">
            <v>20660.436724597992</v>
          </cell>
          <cell r="H442" t="str">
            <v>Minigrid</v>
          </cell>
          <cell r="J442" t="str">
            <v>UEDCL</v>
          </cell>
        </row>
        <row r="443">
          <cell r="A443">
            <v>2019</v>
          </cell>
          <cell r="B443" t="str">
            <v>Q3</v>
          </cell>
          <cell r="D443" t="str">
            <v>Kilembe Investment Limited (KIL)</v>
          </cell>
          <cell r="F443">
            <v>1571.529</v>
          </cell>
          <cell r="H443" t="str">
            <v>Minigrid</v>
          </cell>
          <cell r="J443" t="str">
            <v>KIL</v>
          </cell>
        </row>
        <row r="444">
          <cell r="A444">
            <v>2019</v>
          </cell>
          <cell r="B444" t="str">
            <v>Q3</v>
          </cell>
          <cell r="D444" t="str">
            <v>Bundibugyo Energy Cooperative Society (BECSL)</v>
          </cell>
          <cell r="F444">
            <v>906.63</v>
          </cell>
          <cell r="H444" t="str">
            <v>Minigrid</v>
          </cell>
          <cell r="J444" t="str">
            <v>BECSL</v>
          </cell>
        </row>
        <row r="445">
          <cell r="A445">
            <v>2019</v>
          </cell>
          <cell r="B445" t="str">
            <v>Q2</v>
          </cell>
          <cell r="D445" t="str">
            <v>Pader Abim Community Multipurpose Electric Co-operative Society Limited (PACMECS)</v>
          </cell>
          <cell r="F445">
            <v>531.02699999999993</v>
          </cell>
          <cell r="H445" t="str">
            <v>Minigrid</v>
          </cell>
          <cell r="J445" t="str">
            <v>PACMECS</v>
          </cell>
        </row>
        <row r="446">
          <cell r="A446">
            <v>2019</v>
          </cell>
          <cell r="B446" t="str">
            <v>Q3</v>
          </cell>
          <cell r="D446" t="str">
            <v xml:space="preserve">Kyegegwa Rural Electricity Cooperation Society </v>
          </cell>
          <cell r="F446">
            <v>1153.1959999999999</v>
          </cell>
          <cell r="H446" t="str">
            <v>Minigrid</v>
          </cell>
          <cell r="J446" t="str">
            <v>KRECS</v>
          </cell>
        </row>
        <row r="447">
          <cell r="A447">
            <v>2019</v>
          </cell>
          <cell r="B447" t="str">
            <v>Q2</v>
          </cell>
          <cell r="D447" t="str">
            <v>WENRECO</v>
          </cell>
          <cell r="F447">
            <v>1105.28</v>
          </cell>
          <cell r="H447" t="str">
            <v>Minigrid</v>
          </cell>
          <cell r="J447" t="str">
            <v>WENRECO</v>
          </cell>
        </row>
        <row r="448">
          <cell r="A448">
            <v>2019</v>
          </cell>
          <cell r="B448" t="str">
            <v>Q2</v>
          </cell>
          <cell r="D448" t="str">
            <v>KENYA POWER LIGHTING COMPANY (KPLC)</v>
          </cell>
          <cell r="F448">
            <v>66582.384999999995</v>
          </cell>
          <cell r="H448" t="str">
            <v>Export</v>
          </cell>
          <cell r="J448" t="str">
            <v>KENYA</v>
          </cell>
        </row>
        <row r="449">
          <cell r="A449">
            <v>2019</v>
          </cell>
          <cell r="B449" t="str">
            <v>Q2</v>
          </cell>
          <cell r="D449" t="str">
            <v>TANESCO</v>
          </cell>
          <cell r="F449">
            <v>20200</v>
          </cell>
          <cell r="H449" t="str">
            <v>Export</v>
          </cell>
          <cell r="J449" t="str">
            <v>TANESCO</v>
          </cell>
        </row>
        <row r="450">
          <cell r="A450">
            <v>2019</v>
          </cell>
          <cell r="B450" t="str">
            <v>Q2</v>
          </cell>
          <cell r="D450" t="str">
            <v>Rwanda (EWSA)</v>
          </cell>
          <cell r="F450">
            <v>1331.7155</v>
          </cell>
          <cell r="H450" t="str">
            <v>Export</v>
          </cell>
          <cell r="J450" t="str">
            <v>Rwanda</v>
          </cell>
        </row>
        <row r="451">
          <cell r="A451">
            <v>2019</v>
          </cell>
          <cell r="B451" t="str">
            <v>Q2</v>
          </cell>
          <cell r="D451" t="str">
            <v>DRC SNEL</v>
          </cell>
          <cell r="F451">
            <v>613.9868100000001</v>
          </cell>
          <cell r="H451" t="str">
            <v>Export</v>
          </cell>
          <cell r="J451" t="str">
            <v>DRC</v>
          </cell>
        </row>
        <row r="452">
          <cell r="A452">
            <v>2019</v>
          </cell>
          <cell r="B452" t="str">
            <v>Q3</v>
          </cell>
          <cell r="D452" t="str">
            <v>UMEME (U) Limited</v>
          </cell>
          <cell r="F452">
            <v>970879.04299999995</v>
          </cell>
          <cell r="H452" t="str">
            <v>UMEME</v>
          </cell>
          <cell r="J452" t="str">
            <v>UMEME</v>
          </cell>
        </row>
        <row r="453">
          <cell r="A453">
            <v>2019</v>
          </cell>
          <cell r="B453" t="str">
            <v>Q3</v>
          </cell>
          <cell r="D453" t="str">
            <v>UEDCL</v>
          </cell>
          <cell r="F453">
            <v>22193.357</v>
          </cell>
          <cell r="H453" t="str">
            <v>Minigrid</v>
          </cell>
          <cell r="J453" t="str">
            <v>UEDCL</v>
          </cell>
        </row>
        <row r="454">
          <cell r="A454">
            <v>2019</v>
          </cell>
          <cell r="B454" t="str">
            <v>Q2</v>
          </cell>
          <cell r="D454" t="str">
            <v>Kilembe Investment Limited (KIL)</v>
          </cell>
          <cell r="F454">
            <v>1627.3140000000001</v>
          </cell>
          <cell r="H454" t="str">
            <v>Minigrid</v>
          </cell>
          <cell r="J454" t="str">
            <v>KIL</v>
          </cell>
        </row>
        <row r="455">
          <cell r="A455">
            <v>2019</v>
          </cell>
          <cell r="B455" t="str">
            <v>Q2</v>
          </cell>
          <cell r="D455" t="str">
            <v>Bundibugyo Energy Cooperative Society (BECSL)</v>
          </cell>
          <cell r="F455">
            <v>931.66</v>
          </cell>
          <cell r="H455" t="str">
            <v>Minigrid</v>
          </cell>
          <cell r="J455" t="str">
            <v>BECSL</v>
          </cell>
        </row>
        <row r="456">
          <cell r="A456">
            <v>2019</v>
          </cell>
          <cell r="B456" t="str">
            <v>Q3</v>
          </cell>
          <cell r="D456" t="str">
            <v>Pader Abim Community Multipurpose Electric Co-operative Society Limited (PACMECS)</v>
          </cell>
          <cell r="F456">
            <v>590.83100000000002</v>
          </cell>
          <cell r="H456" t="str">
            <v>Minigrid</v>
          </cell>
          <cell r="J456" t="str">
            <v>PACMECS</v>
          </cell>
        </row>
        <row r="457">
          <cell r="A457">
            <v>2019</v>
          </cell>
          <cell r="B457" t="str">
            <v>Q2</v>
          </cell>
          <cell r="D457" t="str">
            <v xml:space="preserve">Kyegegwa Rural Electricity Cooperation Society </v>
          </cell>
          <cell r="F457">
            <v>983.35480000000007</v>
          </cell>
          <cell r="H457" t="str">
            <v>Minigrid</v>
          </cell>
          <cell r="J457" t="str">
            <v>KRECS</v>
          </cell>
        </row>
        <row r="458">
          <cell r="A458">
            <v>2019</v>
          </cell>
          <cell r="B458" t="str">
            <v>Q3</v>
          </cell>
          <cell r="D458" t="str">
            <v>WENRECO</v>
          </cell>
          <cell r="F458">
            <v>1225.425</v>
          </cell>
          <cell r="H458" t="str">
            <v>Minigrid</v>
          </cell>
          <cell r="J458" t="str">
            <v>WENRECO</v>
          </cell>
        </row>
        <row r="459">
          <cell r="A459">
            <v>2019</v>
          </cell>
          <cell r="B459" t="str">
            <v>Q3</v>
          </cell>
          <cell r="D459" t="str">
            <v>KENYA POWER LIGHTING COMPANY (KPLC)</v>
          </cell>
          <cell r="F459">
            <v>51595.925000000003</v>
          </cell>
          <cell r="H459" t="str">
            <v>Export</v>
          </cell>
          <cell r="J459" t="str">
            <v>KENYA</v>
          </cell>
        </row>
        <row r="460">
          <cell r="A460">
            <v>2019</v>
          </cell>
          <cell r="B460" t="str">
            <v>Q3</v>
          </cell>
          <cell r="D460" t="str">
            <v>TANESCO</v>
          </cell>
          <cell r="F460">
            <v>21987.555283189267</v>
          </cell>
          <cell r="H460" t="str">
            <v>Export</v>
          </cell>
          <cell r="J460" t="str">
            <v>TANESCO</v>
          </cell>
        </row>
        <row r="461">
          <cell r="A461">
            <v>2019</v>
          </cell>
          <cell r="B461" t="str">
            <v>Q3</v>
          </cell>
          <cell r="D461" t="str">
            <v>Rwanda (EWSA)</v>
          </cell>
          <cell r="F461">
            <v>1408.7887000000003</v>
          </cell>
          <cell r="H461" t="str">
            <v>Export</v>
          </cell>
          <cell r="J461" t="str">
            <v>Rwanda</v>
          </cell>
        </row>
        <row r="462">
          <cell r="A462">
            <v>2019</v>
          </cell>
          <cell r="B462" t="str">
            <v>Q3</v>
          </cell>
          <cell r="D462" t="str">
            <v>DRC SNEL</v>
          </cell>
          <cell r="F462">
            <v>619.68799999999999</v>
          </cell>
          <cell r="H462" t="str">
            <v>Export</v>
          </cell>
          <cell r="J462" t="str">
            <v>DRC</v>
          </cell>
        </row>
        <row r="463">
          <cell r="A463">
            <v>2019</v>
          </cell>
          <cell r="B463" t="str">
            <v>Q4</v>
          </cell>
          <cell r="D463" t="str">
            <v>UMEME (U) Limited</v>
          </cell>
          <cell r="F463">
            <v>973414.96184</v>
          </cell>
          <cell r="H463" t="str">
            <v>UMEME</v>
          </cell>
          <cell r="J463" t="str">
            <v>UMEME</v>
          </cell>
        </row>
        <row r="464">
          <cell r="A464">
            <v>2019</v>
          </cell>
          <cell r="B464" t="str">
            <v>Q1</v>
          </cell>
          <cell r="D464" t="str">
            <v>Kilembe Investment Limited (KIL)</v>
          </cell>
          <cell r="F464">
            <v>1658.73</v>
          </cell>
          <cell r="H464" t="str">
            <v>Minigrid</v>
          </cell>
          <cell r="J464" t="str">
            <v>KIL</v>
          </cell>
        </row>
        <row r="465">
          <cell r="A465">
            <v>2019</v>
          </cell>
          <cell r="B465" t="str">
            <v>Q1</v>
          </cell>
          <cell r="D465" t="str">
            <v>Bundibugyo Energy Cooperative Society (BECSL)</v>
          </cell>
          <cell r="F465">
            <v>863.67600000000004</v>
          </cell>
          <cell r="H465" t="str">
            <v>Minigrid</v>
          </cell>
          <cell r="J465" t="str">
            <v>BECSL</v>
          </cell>
        </row>
        <row r="466">
          <cell r="A466">
            <v>2019</v>
          </cell>
          <cell r="B466" t="str">
            <v>Q4</v>
          </cell>
          <cell r="D466" t="str">
            <v>Pader Abim Community Multipurpose Electric Co-operative Society Limited (PACMECS)</v>
          </cell>
          <cell r="F466">
            <v>655.05799999999999</v>
          </cell>
          <cell r="H466" t="str">
            <v>Minigrid</v>
          </cell>
          <cell r="J466" t="str">
            <v>PACMECS</v>
          </cell>
        </row>
        <row r="467">
          <cell r="A467">
            <v>2019</v>
          </cell>
          <cell r="B467" t="str">
            <v>Q1</v>
          </cell>
          <cell r="D467" t="str">
            <v xml:space="preserve">Kyegegwa Rural Electricity Cooperation Society </v>
          </cell>
          <cell r="F467">
            <v>1062.636</v>
          </cell>
          <cell r="H467" t="str">
            <v>Minigrid</v>
          </cell>
          <cell r="J467" t="str">
            <v>KRECS</v>
          </cell>
        </row>
        <row r="468">
          <cell r="A468">
            <v>2019</v>
          </cell>
          <cell r="B468" t="str">
            <v>Q4</v>
          </cell>
          <cell r="D468" t="str">
            <v>UEDCL</v>
          </cell>
          <cell r="F468">
            <v>22080.036</v>
          </cell>
          <cell r="H468" t="str">
            <v>Minigrid</v>
          </cell>
          <cell r="J468" t="str">
            <v>UEDCL</v>
          </cell>
        </row>
        <row r="469">
          <cell r="A469">
            <v>2019</v>
          </cell>
          <cell r="B469" t="str">
            <v>Q4</v>
          </cell>
          <cell r="D469" t="str">
            <v>WENRECO</v>
          </cell>
          <cell r="F469">
            <v>1508.886</v>
          </cell>
          <cell r="H469" t="str">
            <v>Minigrid</v>
          </cell>
          <cell r="J469" t="str">
            <v>WENRECO</v>
          </cell>
        </row>
        <row r="470">
          <cell r="A470">
            <v>2019</v>
          </cell>
          <cell r="B470" t="str">
            <v>Q4</v>
          </cell>
          <cell r="D470" t="str">
            <v>KENYA POWER LIGHTING COMPANY (KPLC)</v>
          </cell>
          <cell r="F470">
            <v>44038.864999999998</v>
          </cell>
          <cell r="H470" t="str">
            <v>Export</v>
          </cell>
          <cell r="J470" t="str">
            <v>KENYA</v>
          </cell>
        </row>
        <row r="471">
          <cell r="A471">
            <v>2019</v>
          </cell>
          <cell r="B471" t="str">
            <v>Q4</v>
          </cell>
          <cell r="D471" t="str">
            <v>TANESCO</v>
          </cell>
          <cell r="F471">
            <v>19147.999999999996</v>
          </cell>
          <cell r="H471" t="str">
            <v>Export</v>
          </cell>
          <cell r="J471" t="str">
            <v>TANESCO</v>
          </cell>
        </row>
        <row r="472">
          <cell r="A472">
            <v>2019</v>
          </cell>
          <cell r="B472" t="str">
            <v>Q4</v>
          </cell>
          <cell r="D472" t="str">
            <v>Rwanda (EWSA)</v>
          </cell>
          <cell r="F472">
            <v>2487.5422000000003</v>
          </cell>
          <cell r="H472" t="str">
            <v>Export</v>
          </cell>
          <cell r="J472" t="str">
            <v>Rwanda</v>
          </cell>
        </row>
        <row r="473">
          <cell r="A473">
            <v>2019</v>
          </cell>
          <cell r="B473" t="str">
            <v>Q4</v>
          </cell>
          <cell r="D473" t="str">
            <v>DRC SNEL</v>
          </cell>
          <cell r="F473">
            <v>636.9</v>
          </cell>
          <cell r="H473" t="str">
            <v>Export</v>
          </cell>
          <cell r="J473" t="str">
            <v>DRC</v>
          </cell>
        </row>
        <row r="474">
          <cell r="A474">
            <v>2020</v>
          </cell>
          <cell r="B474" t="str">
            <v>Q1</v>
          </cell>
          <cell r="D474" t="str">
            <v>UMEME (U) Limited</v>
          </cell>
          <cell r="F474">
            <v>1008982.046</v>
          </cell>
          <cell r="H474" t="str">
            <v>UMEME</v>
          </cell>
          <cell r="J474" t="str">
            <v>UMEME</v>
          </cell>
        </row>
        <row r="475">
          <cell r="A475">
            <v>2020</v>
          </cell>
          <cell r="B475" t="str">
            <v>Q1</v>
          </cell>
          <cell r="D475" t="str">
            <v>UEDCL</v>
          </cell>
          <cell r="F475">
            <v>23239.989999999998</v>
          </cell>
          <cell r="H475" t="str">
            <v>Minigrid</v>
          </cell>
          <cell r="J475" t="str">
            <v>UEDCL</v>
          </cell>
        </row>
        <row r="476">
          <cell r="A476">
            <v>2020</v>
          </cell>
          <cell r="B476" t="str">
            <v>Q1</v>
          </cell>
          <cell r="D476" t="str">
            <v>Kilembe Investment Limited (KIL)</v>
          </cell>
          <cell r="F476">
            <v>1900.67</v>
          </cell>
          <cell r="H476" t="str">
            <v>Minigrid</v>
          </cell>
          <cell r="J476" t="str">
            <v>KIL</v>
          </cell>
        </row>
        <row r="477">
          <cell r="A477">
            <v>2020</v>
          </cell>
          <cell r="B477" t="str">
            <v>Q1</v>
          </cell>
          <cell r="D477" t="str">
            <v>Bundibugyo Energy Cooperative Society (BECSL)</v>
          </cell>
          <cell r="F477">
            <v>1818.519</v>
          </cell>
          <cell r="H477" t="str">
            <v>Minigrid</v>
          </cell>
          <cell r="J477" t="str">
            <v>BECSL</v>
          </cell>
        </row>
        <row r="478">
          <cell r="A478">
            <v>2020</v>
          </cell>
          <cell r="B478" t="str">
            <v>Q1</v>
          </cell>
          <cell r="D478" t="str">
            <v>Pader Abim Community Multipurpose Electric Co-operative Society Limited (PACMECS)</v>
          </cell>
          <cell r="F478">
            <v>592.59799999999996</v>
          </cell>
          <cell r="H478" t="str">
            <v>Minigrid</v>
          </cell>
          <cell r="J478" t="str">
            <v>PACMECS</v>
          </cell>
        </row>
        <row r="479">
          <cell r="A479">
            <v>2020</v>
          </cell>
          <cell r="B479" t="str">
            <v>Q1</v>
          </cell>
          <cell r="D479" t="str">
            <v xml:space="preserve">Kyegegwa Rural Electricity Cooperation Society </v>
          </cell>
          <cell r="F479">
            <v>1428.7669999999998</v>
          </cell>
          <cell r="H479" t="str">
            <v>Minigrid</v>
          </cell>
          <cell r="J479" t="str">
            <v>KRECS</v>
          </cell>
        </row>
        <row r="480">
          <cell r="A480">
            <v>2020</v>
          </cell>
          <cell r="B480" t="str">
            <v>Q1</v>
          </cell>
          <cell r="D480" t="str">
            <v>WENRECO</v>
          </cell>
          <cell r="F480">
            <v>895.14099999999996</v>
          </cell>
          <cell r="H480" t="str">
            <v>Minigrid</v>
          </cell>
          <cell r="J480" t="str">
            <v>WENRECO</v>
          </cell>
        </row>
        <row r="481">
          <cell r="A481">
            <v>2020</v>
          </cell>
          <cell r="B481" t="str">
            <v>Q1</v>
          </cell>
          <cell r="D481" t="str">
            <v>KENYA POWER LIGHTING COMPANY (KPLC)</v>
          </cell>
          <cell r="F481">
            <v>31669.005000000001</v>
          </cell>
          <cell r="H481" t="str">
            <v>Export</v>
          </cell>
          <cell r="J481" t="str">
            <v>KENYA</v>
          </cell>
        </row>
        <row r="482">
          <cell r="A482">
            <v>2020</v>
          </cell>
          <cell r="B482" t="str">
            <v>Q1</v>
          </cell>
          <cell r="D482" t="str">
            <v>TANESCO</v>
          </cell>
          <cell r="F482">
            <v>17928</v>
          </cell>
          <cell r="H482" t="str">
            <v>Export</v>
          </cell>
          <cell r="J482" t="str">
            <v>TANESCO</v>
          </cell>
        </row>
        <row r="483">
          <cell r="A483">
            <v>2020</v>
          </cell>
          <cell r="B483" t="str">
            <v>Q1</v>
          </cell>
          <cell r="D483" t="str">
            <v>Rwanda (EWSA)</v>
          </cell>
          <cell r="F483">
            <v>1218.1251600000001</v>
          </cell>
          <cell r="H483" t="str">
            <v>Export</v>
          </cell>
          <cell r="J483" t="str">
            <v>Rwanda</v>
          </cell>
        </row>
        <row r="484">
          <cell r="A484">
            <v>2020</v>
          </cell>
          <cell r="B484" t="str">
            <v>Q1</v>
          </cell>
          <cell r="D484" t="str">
            <v>DRC SNEL</v>
          </cell>
          <cell r="F484">
            <v>664.82</v>
          </cell>
          <cell r="H484" t="str">
            <v>Export</v>
          </cell>
          <cell r="J484" t="str">
            <v>DRC</v>
          </cell>
        </row>
        <row r="485">
          <cell r="A485">
            <v>2020</v>
          </cell>
          <cell r="B485" t="str">
            <v>Q2</v>
          </cell>
          <cell r="D485" t="str">
            <v>UMEME (U) Limited</v>
          </cell>
          <cell r="F485">
            <v>858911.13423237402</v>
          </cell>
          <cell r="H485" t="str">
            <v>UMEME</v>
          </cell>
          <cell r="J485" t="str">
            <v>UMEME</v>
          </cell>
        </row>
        <row r="486">
          <cell r="A486">
            <v>2020</v>
          </cell>
          <cell r="B486" t="str">
            <v>Q2</v>
          </cell>
          <cell r="D486" t="str">
            <v>UEDCL</v>
          </cell>
          <cell r="F486">
            <v>22799.502</v>
          </cell>
          <cell r="H486" t="str">
            <v>Minigrid</v>
          </cell>
          <cell r="J486" t="str">
            <v>UEDCL</v>
          </cell>
        </row>
        <row r="487">
          <cell r="A487">
            <v>2020</v>
          </cell>
          <cell r="B487" t="str">
            <v>Q2</v>
          </cell>
          <cell r="D487" t="str">
            <v>Kilembe Investment Limited (KIL)</v>
          </cell>
          <cell r="F487">
            <v>1877.394</v>
          </cell>
          <cell r="H487" t="str">
            <v>Minigrid</v>
          </cell>
          <cell r="J487" t="str">
            <v>KIL</v>
          </cell>
        </row>
        <row r="488">
          <cell r="A488">
            <v>2020</v>
          </cell>
          <cell r="B488" t="str">
            <v>Q2</v>
          </cell>
          <cell r="D488" t="str">
            <v>Bundibugyo Energy Cooperative Society (BECSL)</v>
          </cell>
          <cell r="F488">
            <v>2022.48</v>
          </cell>
          <cell r="H488" t="str">
            <v>Minigrid</v>
          </cell>
          <cell r="J488" t="str">
            <v>BECSL</v>
          </cell>
        </row>
        <row r="489">
          <cell r="A489">
            <v>2020</v>
          </cell>
          <cell r="B489" t="str">
            <v>Q2</v>
          </cell>
          <cell r="D489" t="str">
            <v>Pader Abim Community Multipurpose Electric Co-operative Society Limited (PACMECS)</v>
          </cell>
          <cell r="F489">
            <v>502.04300000000001</v>
          </cell>
          <cell r="H489" t="str">
            <v>Minigrid</v>
          </cell>
          <cell r="J489" t="str">
            <v>PACMECS</v>
          </cell>
        </row>
        <row r="490">
          <cell r="A490">
            <v>2020</v>
          </cell>
          <cell r="B490" t="str">
            <v>Q2</v>
          </cell>
          <cell r="D490" t="str">
            <v xml:space="preserve">Kyegegwa Rural Electricity Cooperation Society </v>
          </cell>
          <cell r="F490">
            <v>1227.95</v>
          </cell>
          <cell r="H490" t="str">
            <v>Minigrid</v>
          </cell>
          <cell r="J490" t="str">
            <v>KRECS</v>
          </cell>
        </row>
        <row r="491">
          <cell r="A491">
            <v>2020</v>
          </cell>
          <cell r="B491" t="str">
            <v>Q2</v>
          </cell>
          <cell r="D491" t="str">
            <v>WENRECO</v>
          </cell>
          <cell r="F491">
            <v>586.03300000000002</v>
          </cell>
          <cell r="H491" t="str">
            <v>Minigrid</v>
          </cell>
          <cell r="J491" t="str">
            <v>WENRECO</v>
          </cell>
        </row>
        <row r="492">
          <cell r="A492">
            <v>2020</v>
          </cell>
          <cell r="B492" t="str">
            <v>Q2</v>
          </cell>
          <cell r="D492" t="str">
            <v>KENYA POWER LIGHTING COMPANY (KPLC)</v>
          </cell>
          <cell r="F492">
            <v>28891.3</v>
          </cell>
          <cell r="H492" t="str">
            <v>Export</v>
          </cell>
          <cell r="J492" t="str">
            <v>KENYA</v>
          </cell>
        </row>
        <row r="493">
          <cell r="A493">
            <v>2020</v>
          </cell>
          <cell r="B493" t="str">
            <v>Q2</v>
          </cell>
          <cell r="D493" t="str">
            <v>TANESCO</v>
          </cell>
          <cell r="F493">
            <v>18764</v>
          </cell>
          <cell r="H493" t="str">
            <v>Export</v>
          </cell>
          <cell r="J493" t="str">
            <v>TANESCO</v>
          </cell>
        </row>
        <row r="494">
          <cell r="A494">
            <v>2020</v>
          </cell>
          <cell r="B494" t="str">
            <v>Q2</v>
          </cell>
          <cell r="D494" t="str">
            <v>Rwanda (EWSA)</v>
          </cell>
          <cell r="F494">
            <v>1346.1790000000001</v>
          </cell>
          <cell r="H494" t="str">
            <v>Export</v>
          </cell>
          <cell r="J494" t="str">
            <v>Rwanda</v>
          </cell>
        </row>
        <row r="495">
          <cell r="A495">
            <v>2020</v>
          </cell>
          <cell r="B495" t="str">
            <v>Q2</v>
          </cell>
          <cell r="D495" t="str">
            <v>DRC SNEL</v>
          </cell>
          <cell r="F495">
            <v>431.714</v>
          </cell>
          <cell r="H495" t="str">
            <v>Export</v>
          </cell>
          <cell r="J495" t="str">
            <v>DRC</v>
          </cell>
        </row>
        <row r="496">
          <cell r="A496">
            <v>2020</v>
          </cell>
          <cell r="B496" t="str">
            <v>Q3</v>
          </cell>
          <cell r="D496" t="str">
            <v>UMEME (U) Limited</v>
          </cell>
          <cell r="F496">
            <v>990461.07900000003</v>
          </cell>
          <cell r="H496" t="str">
            <v>UMEME</v>
          </cell>
          <cell r="J496" t="str">
            <v>UMEME</v>
          </cell>
        </row>
        <row r="497">
          <cell r="A497">
            <v>2020</v>
          </cell>
          <cell r="B497" t="str">
            <v>Q3</v>
          </cell>
          <cell r="D497" t="str">
            <v>UEDCL</v>
          </cell>
          <cell r="F497">
            <v>22760.873</v>
          </cell>
          <cell r="H497" t="str">
            <v>Minigrid</v>
          </cell>
          <cell r="J497" t="str">
            <v>UEDCL</v>
          </cell>
        </row>
        <row r="498">
          <cell r="A498">
            <v>2020</v>
          </cell>
          <cell r="B498" t="str">
            <v>Q3</v>
          </cell>
          <cell r="D498" t="str">
            <v>Kilembe Investment Limited (KIL)</v>
          </cell>
          <cell r="F498">
            <v>2014.0740000000001</v>
          </cell>
          <cell r="H498" t="str">
            <v>Minigrid</v>
          </cell>
          <cell r="J498" t="str">
            <v>KIL</v>
          </cell>
        </row>
        <row r="499">
          <cell r="A499">
            <v>2020</v>
          </cell>
          <cell r="B499" t="str">
            <v>Q3</v>
          </cell>
          <cell r="D499" t="str">
            <v>Bundibugyo Energy Cooperative Society (BECSL)</v>
          </cell>
          <cell r="F499">
            <v>2282.36</v>
          </cell>
          <cell r="H499" t="str">
            <v>Minigrid</v>
          </cell>
          <cell r="J499" t="str">
            <v>BECSL</v>
          </cell>
        </row>
        <row r="500">
          <cell r="A500">
            <v>2020</v>
          </cell>
          <cell r="B500" t="str">
            <v>Q3</v>
          </cell>
          <cell r="D500" t="str">
            <v>Pader Abim Community Multipurpose Electric Co-operative Society Limited (PACMECS)</v>
          </cell>
          <cell r="F500">
            <v>547.23699999999997</v>
          </cell>
          <cell r="H500" t="str">
            <v>Minigrid</v>
          </cell>
          <cell r="J500" t="str">
            <v>PACMECS</v>
          </cell>
        </row>
        <row r="501">
          <cell r="A501">
            <v>2020</v>
          </cell>
          <cell r="B501" t="str">
            <v>Q3</v>
          </cell>
          <cell r="D501" t="str">
            <v xml:space="preserve">Kyegegwa Rural Electricity Cooperation Society </v>
          </cell>
          <cell r="F501">
            <v>1483.635</v>
          </cell>
          <cell r="H501" t="str">
            <v>Minigrid</v>
          </cell>
          <cell r="J501" t="str">
            <v>KRECS</v>
          </cell>
        </row>
        <row r="502">
          <cell r="A502">
            <v>2020</v>
          </cell>
          <cell r="B502" t="str">
            <v>Q3</v>
          </cell>
          <cell r="D502" t="str">
            <v>WENRECO</v>
          </cell>
          <cell r="F502">
            <v>709.92899999999997</v>
          </cell>
          <cell r="H502" t="str">
            <v>Minigrid</v>
          </cell>
          <cell r="J502" t="str">
            <v>WENRECO</v>
          </cell>
        </row>
        <row r="503">
          <cell r="A503">
            <v>2020</v>
          </cell>
          <cell r="B503" t="str">
            <v>Q3</v>
          </cell>
          <cell r="D503" t="str">
            <v>KENYA POWER LIGHTING COMPANY (KPLC)</v>
          </cell>
          <cell r="F503">
            <v>38348.375</v>
          </cell>
          <cell r="H503" t="str">
            <v>Export</v>
          </cell>
          <cell r="J503" t="str">
            <v>KENYA</v>
          </cell>
        </row>
        <row r="504">
          <cell r="A504">
            <v>2020</v>
          </cell>
          <cell r="B504" t="str">
            <v>Q3</v>
          </cell>
          <cell r="D504" t="str">
            <v>TANESCO</v>
          </cell>
          <cell r="F504">
            <v>23460</v>
          </cell>
          <cell r="H504" t="str">
            <v>Export</v>
          </cell>
          <cell r="J504" t="str">
            <v>TANESCO</v>
          </cell>
        </row>
        <row r="505">
          <cell r="A505">
            <v>2020</v>
          </cell>
          <cell r="B505" t="str">
            <v>Q3</v>
          </cell>
          <cell r="D505" t="str">
            <v>Rwanda (EWSA)</v>
          </cell>
          <cell r="F505">
            <v>2141.1922799999998</v>
          </cell>
          <cell r="H505" t="str">
            <v>Export</v>
          </cell>
          <cell r="J505" t="str">
            <v>Rwanda</v>
          </cell>
        </row>
        <row r="506">
          <cell r="A506">
            <v>2020</v>
          </cell>
          <cell r="B506" t="str">
            <v>Q3</v>
          </cell>
          <cell r="D506" t="str">
            <v>DRC SNEL</v>
          </cell>
          <cell r="F506">
            <v>519.36500000000001</v>
          </cell>
          <cell r="H506" t="str">
            <v>Export</v>
          </cell>
          <cell r="J506" t="str">
            <v>DRC</v>
          </cell>
        </row>
        <row r="507">
          <cell r="A507">
            <v>2020</v>
          </cell>
          <cell r="B507" t="str">
            <v>Q4</v>
          </cell>
          <cell r="D507" t="str">
            <v>UMEME (U) Limited</v>
          </cell>
          <cell r="F507">
            <v>1025146.4889999999</v>
          </cell>
          <cell r="H507" t="str">
            <v>UMEME</v>
          </cell>
          <cell r="J507" t="str">
            <v>UMEME</v>
          </cell>
        </row>
        <row r="508">
          <cell r="A508">
            <v>2020</v>
          </cell>
          <cell r="B508" t="str">
            <v>Q4</v>
          </cell>
          <cell r="D508" t="str">
            <v>UEDCL</v>
          </cell>
          <cell r="F508">
            <v>25235.543000000001</v>
          </cell>
          <cell r="H508" t="str">
            <v>Minigrid</v>
          </cell>
          <cell r="J508" t="str">
            <v>UEDCL</v>
          </cell>
        </row>
        <row r="509">
          <cell r="A509">
            <v>2020</v>
          </cell>
          <cell r="B509" t="str">
            <v>Q4</v>
          </cell>
          <cell r="D509" t="str">
            <v>Kilembe Investment Limited (KIL)</v>
          </cell>
          <cell r="F509">
            <v>2079.8119999999999</v>
          </cell>
          <cell r="H509" t="str">
            <v>Minigrid</v>
          </cell>
          <cell r="J509" t="str">
            <v>KIL</v>
          </cell>
        </row>
        <row r="510">
          <cell r="A510">
            <v>2020</v>
          </cell>
          <cell r="B510" t="str">
            <v>Q4</v>
          </cell>
          <cell r="D510" t="str">
            <v>Bundibugyo Energy Cooperative Society (BECSL)</v>
          </cell>
          <cell r="F510">
            <v>3075.7949999999996</v>
          </cell>
          <cell r="H510" t="str">
            <v>Minigrid</v>
          </cell>
          <cell r="J510" t="str">
            <v>BECSL</v>
          </cell>
        </row>
        <row r="511">
          <cell r="A511">
            <v>2020</v>
          </cell>
          <cell r="B511" t="str">
            <v>Q4</v>
          </cell>
          <cell r="D511" t="str">
            <v>Pader Abim Community Multipurpose Electric Co-operative Society Limited (PACMECS)</v>
          </cell>
          <cell r="F511">
            <v>612.97699999999998</v>
          </cell>
          <cell r="H511" t="str">
            <v>Minigrid</v>
          </cell>
          <cell r="J511" t="str">
            <v>PACMECS</v>
          </cell>
        </row>
        <row r="512">
          <cell r="A512">
            <v>2020</v>
          </cell>
          <cell r="B512" t="str">
            <v>Q4</v>
          </cell>
          <cell r="D512" t="str">
            <v xml:space="preserve">Kyegegwa Rural Electricity Cooperation Society </v>
          </cell>
          <cell r="F512">
            <v>1403.78</v>
          </cell>
          <cell r="H512" t="str">
            <v>Minigrid</v>
          </cell>
          <cell r="J512" t="str">
            <v>KRECS</v>
          </cell>
        </row>
        <row r="513">
          <cell r="A513">
            <v>2020</v>
          </cell>
          <cell r="B513" t="str">
            <v>Q4</v>
          </cell>
          <cell r="D513" t="str">
            <v>WENRECO</v>
          </cell>
          <cell r="F513">
            <v>1455.1980000000001</v>
          </cell>
          <cell r="H513" t="str">
            <v>Minigrid</v>
          </cell>
          <cell r="J513" t="str">
            <v>WENRECO</v>
          </cell>
        </row>
        <row r="514">
          <cell r="A514">
            <v>2020</v>
          </cell>
          <cell r="B514" t="str">
            <v>Q4</v>
          </cell>
          <cell r="D514" t="str">
            <v>KENYA POWER LIGHTING COMPANY (KPLC)</v>
          </cell>
          <cell r="F514">
            <v>33089.154999999999</v>
          </cell>
          <cell r="H514" t="str">
            <v>Export</v>
          </cell>
          <cell r="J514" t="str">
            <v>KENYA</v>
          </cell>
        </row>
        <row r="515">
          <cell r="A515">
            <v>2020</v>
          </cell>
          <cell r="B515" t="str">
            <v>Q4</v>
          </cell>
          <cell r="D515" t="str">
            <v>TANESCO</v>
          </cell>
          <cell r="F515">
            <v>21227.000000000004</v>
          </cell>
          <cell r="H515" t="str">
            <v>Export</v>
          </cell>
          <cell r="J515" t="str">
            <v>TANESCO</v>
          </cell>
        </row>
        <row r="516">
          <cell r="A516">
            <v>2020</v>
          </cell>
          <cell r="B516" t="str">
            <v>Q4</v>
          </cell>
          <cell r="D516" t="str">
            <v>Rwanda (EWSA)</v>
          </cell>
          <cell r="F516">
            <v>1964.6808599999999</v>
          </cell>
          <cell r="H516" t="str">
            <v>Export</v>
          </cell>
          <cell r="J516" t="str">
            <v>Rwanda</v>
          </cell>
        </row>
        <row r="517">
          <cell r="A517">
            <v>2020</v>
          </cell>
          <cell r="B517" t="str">
            <v>Q4</v>
          </cell>
          <cell r="D517" t="str">
            <v>DRC SNEL</v>
          </cell>
          <cell r="F517">
            <v>553.55600000000004</v>
          </cell>
          <cell r="H517" t="str">
            <v>Export</v>
          </cell>
          <cell r="J517" t="str">
            <v>DRC</v>
          </cell>
        </row>
        <row r="518">
          <cell r="A518">
            <v>2021</v>
          </cell>
          <cell r="B518" t="str">
            <v>Q1</v>
          </cell>
          <cell r="D518" t="str">
            <v>UMEME (U) Limited</v>
          </cell>
          <cell r="F518">
            <v>1039845.569</v>
          </cell>
          <cell r="H518" t="str">
            <v>UMEME</v>
          </cell>
          <cell r="J518" t="str">
            <v>UMEME</v>
          </cell>
        </row>
        <row r="519">
          <cell r="A519">
            <v>2021</v>
          </cell>
          <cell r="B519" t="str">
            <v>Q1</v>
          </cell>
          <cell r="D519" t="str">
            <v>UEDCL</v>
          </cell>
          <cell r="F519">
            <v>28063.163</v>
          </cell>
          <cell r="H519" t="str">
            <v>Minigrid</v>
          </cell>
          <cell r="J519" t="str">
            <v>UEDCL</v>
          </cell>
        </row>
        <row r="520">
          <cell r="A520">
            <v>2021</v>
          </cell>
          <cell r="B520" t="str">
            <v>Q1</v>
          </cell>
          <cell r="D520" t="str">
            <v>Ferdsult</v>
          </cell>
          <cell r="F520">
            <v>0</v>
          </cell>
          <cell r="H520" t="str">
            <v>Minigrid</v>
          </cell>
          <cell r="J520" t="str">
            <v>Ferdsult</v>
          </cell>
        </row>
        <row r="521">
          <cell r="A521">
            <v>2021</v>
          </cell>
          <cell r="B521" t="str">
            <v>Q1</v>
          </cell>
          <cell r="D521" t="str">
            <v>Kilembe Investment Limited (KIL)</v>
          </cell>
          <cell r="F521">
            <v>2105.8649999999998</v>
          </cell>
          <cell r="H521" t="str">
            <v>Minigrid</v>
          </cell>
          <cell r="J521" t="str">
            <v>KIL</v>
          </cell>
        </row>
        <row r="522">
          <cell r="A522">
            <v>2021</v>
          </cell>
          <cell r="B522" t="str">
            <v>Q1</v>
          </cell>
          <cell r="D522" t="str">
            <v>Bundibugyo Energy Cooperative Society (BECSL)</v>
          </cell>
          <cell r="F522">
            <v>1872.643</v>
          </cell>
          <cell r="H522" t="str">
            <v>Minigrid</v>
          </cell>
          <cell r="J522" t="str">
            <v>BECSL</v>
          </cell>
        </row>
        <row r="523">
          <cell r="A523">
            <v>2021</v>
          </cell>
          <cell r="B523" t="str">
            <v>Q1</v>
          </cell>
          <cell r="D523" t="str">
            <v>Pader Abim Community Multipurpose Electric Co-operative Society Limited (PACMECS)</v>
          </cell>
          <cell r="F523">
            <v>651.06299999999999</v>
          </cell>
          <cell r="H523" t="str">
            <v>Minigrid</v>
          </cell>
          <cell r="J523" t="str">
            <v>PACMECS</v>
          </cell>
        </row>
        <row r="524">
          <cell r="A524">
            <v>2021</v>
          </cell>
          <cell r="B524" t="str">
            <v>Q1</v>
          </cell>
          <cell r="D524" t="str">
            <v xml:space="preserve">Kyegegwa Rural Electricity Cooperation Society </v>
          </cell>
          <cell r="F524">
            <v>1317.76</v>
          </cell>
          <cell r="H524" t="str">
            <v>Minigrid</v>
          </cell>
          <cell r="J524" t="str">
            <v>KRECS</v>
          </cell>
        </row>
        <row r="525">
          <cell r="A525">
            <v>2021</v>
          </cell>
          <cell r="B525" t="str">
            <v>Q1</v>
          </cell>
          <cell r="D525" t="str">
            <v>WENRECO</v>
          </cell>
          <cell r="F525">
            <v>1671.778</v>
          </cell>
          <cell r="H525" t="str">
            <v>Minigrid</v>
          </cell>
          <cell r="J525" t="str">
            <v>WENRECO</v>
          </cell>
        </row>
        <row r="526">
          <cell r="A526">
            <v>2021</v>
          </cell>
          <cell r="B526" t="str">
            <v>Q1</v>
          </cell>
          <cell r="D526" t="str">
            <v>KENYA POWER LIGHTING COMPANY (KPLC)</v>
          </cell>
          <cell r="F526">
            <v>58497.75</v>
          </cell>
          <cell r="H526" t="str">
            <v>Export</v>
          </cell>
          <cell r="J526" t="str">
            <v>KENYA</v>
          </cell>
        </row>
        <row r="527">
          <cell r="A527">
            <v>2021</v>
          </cell>
          <cell r="B527" t="str">
            <v>Q1</v>
          </cell>
          <cell r="D527" t="str">
            <v>TANESCO</v>
          </cell>
          <cell r="F527">
            <v>21988</v>
          </cell>
          <cell r="H527" t="str">
            <v>Export</v>
          </cell>
          <cell r="J527" t="str">
            <v>TANESCO</v>
          </cell>
        </row>
        <row r="528">
          <cell r="A528">
            <v>2021</v>
          </cell>
          <cell r="B528" t="str">
            <v>Q1</v>
          </cell>
          <cell r="D528" t="str">
            <v>Rwanda (EWSA)</v>
          </cell>
          <cell r="F528">
            <v>2111.4364000000005</v>
          </cell>
          <cell r="H528" t="str">
            <v>Export</v>
          </cell>
          <cell r="J528" t="str">
            <v>Rwanda</v>
          </cell>
        </row>
        <row r="529">
          <cell r="A529">
            <v>2021</v>
          </cell>
          <cell r="B529" t="str">
            <v>Q1</v>
          </cell>
          <cell r="D529" t="str">
            <v>DRC SNEL</v>
          </cell>
          <cell r="F529">
            <v>458.755</v>
          </cell>
          <cell r="H529" t="str">
            <v>Export</v>
          </cell>
          <cell r="J529" t="str">
            <v>DRC</v>
          </cell>
        </row>
        <row r="530">
          <cell r="A530">
            <v>2021</v>
          </cell>
          <cell r="B530" t="str">
            <v>Q2</v>
          </cell>
          <cell r="D530" t="str">
            <v>UMEME (U) Limited</v>
          </cell>
          <cell r="F530">
            <v>1056217.05</v>
          </cell>
          <cell r="H530" t="str">
            <v>UMEME</v>
          </cell>
          <cell r="J530" t="str">
            <v>UMEME</v>
          </cell>
        </row>
        <row r="531">
          <cell r="A531">
            <v>2021</v>
          </cell>
          <cell r="B531" t="str">
            <v>Q2</v>
          </cell>
          <cell r="D531" t="str">
            <v>UEDCL</v>
          </cell>
          <cell r="F531">
            <v>28831.116999999998</v>
          </cell>
          <cell r="H531" t="str">
            <v>Minigrid</v>
          </cell>
          <cell r="J531" t="str">
            <v>UEDCL</v>
          </cell>
        </row>
        <row r="532">
          <cell r="A532">
            <v>2021</v>
          </cell>
          <cell r="B532" t="str">
            <v>Q2</v>
          </cell>
          <cell r="D532" t="str">
            <v>Ferdsult</v>
          </cell>
          <cell r="F532">
            <v>0</v>
          </cell>
          <cell r="H532" t="str">
            <v>Minigrid</v>
          </cell>
          <cell r="J532" t="str">
            <v>Ferdsult</v>
          </cell>
        </row>
        <row r="533">
          <cell r="A533">
            <v>2021</v>
          </cell>
          <cell r="B533" t="str">
            <v>Q2</v>
          </cell>
          <cell r="D533" t="str">
            <v>Kilembe Investment Limited (KIL)</v>
          </cell>
          <cell r="F533">
            <v>2216.2159999999999</v>
          </cell>
          <cell r="H533" t="str">
            <v>Minigrid</v>
          </cell>
          <cell r="J533" t="str">
            <v>KIL</v>
          </cell>
        </row>
        <row r="534">
          <cell r="A534">
            <v>2021</v>
          </cell>
          <cell r="B534" t="str">
            <v>Q2</v>
          </cell>
          <cell r="D534" t="str">
            <v>Bundibugyo Energy Cooperative Society (BECSL)</v>
          </cell>
          <cell r="F534">
            <v>0</v>
          </cell>
          <cell r="H534" t="str">
            <v>Minigrid</v>
          </cell>
          <cell r="J534" t="str">
            <v>BECSL</v>
          </cell>
        </row>
        <row r="535">
          <cell r="A535">
            <v>2021</v>
          </cell>
          <cell r="B535" t="str">
            <v>Q2</v>
          </cell>
          <cell r="D535" t="str">
            <v>Pader Abim Community Multipurpose Electric Co-operative Society Limited (PACMECS)</v>
          </cell>
          <cell r="F535">
            <v>610.899</v>
          </cell>
          <cell r="H535" t="str">
            <v>Minigrid</v>
          </cell>
          <cell r="J535" t="str">
            <v>PACMECS</v>
          </cell>
        </row>
        <row r="536">
          <cell r="A536">
            <v>2021</v>
          </cell>
          <cell r="B536" t="str">
            <v>Q2</v>
          </cell>
          <cell r="D536" t="str">
            <v xml:space="preserve">Kyegegwa Rural Electricity Cooperation Society </v>
          </cell>
          <cell r="F536">
            <v>1367.3689999999999</v>
          </cell>
          <cell r="H536" t="str">
            <v>Minigrid</v>
          </cell>
          <cell r="J536" t="str">
            <v>KRECS</v>
          </cell>
        </row>
        <row r="537">
          <cell r="A537">
            <v>2021</v>
          </cell>
          <cell r="B537" t="str">
            <v>Q2</v>
          </cell>
          <cell r="D537" t="str">
            <v>WENRECO</v>
          </cell>
          <cell r="F537">
            <v>1511.7239999999999</v>
          </cell>
          <cell r="H537" t="str">
            <v>Minigrid</v>
          </cell>
          <cell r="J537" t="str">
            <v>WENRECO</v>
          </cell>
        </row>
        <row r="538">
          <cell r="A538">
            <v>2021</v>
          </cell>
          <cell r="B538" t="str">
            <v>Q2</v>
          </cell>
          <cell r="D538" t="str">
            <v>KENYA POWER LIGHTING COMPANY (KPLC)</v>
          </cell>
          <cell r="F538">
            <v>62131.74</v>
          </cell>
          <cell r="H538" t="str">
            <v>Export</v>
          </cell>
          <cell r="J538" t="str">
            <v>KENYA</v>
          </cell>
        </row>
        <row r="539">
          <cell r="A539">
            <v>2021</v>
          </cell>
          <cell r="B539" t="str">
            <v>Q2</v>
          </cell>
          <cell r="D539" t="str">
            <v>TANESCO</v>
          </cell>
          <cell r="F539">
            <v>22119</v>
          </cell>
          <cell r="H539" t="str">
            <v>Export</v>
          </cell>
          <cell r="J539" t="str">
            <v>TANESCO</v>
          </cell>
        </row>
        <row r="540">
          <cell r="A540">
            <v>2021</v>
          </cell>
          <cell r="B540" t="str">
            <v>Q2</v>
          </cell>
          <cell r="D540" t="str">
            <v>Rwanda (EWSA)</v>
          </cell>
          <cell r="F540">
            <v>1996.319</v>
          </cell>
          <cell r="H540" t="str">
            <v>Export</v>
          </cell>
          <cell r="J540" t="str">
            <v>Rwanda</v>
          </cell>
        </row>
        <row r="541">
          <cell r="A541">
            <v>2021</v>
          </cell>
          <cell r="B541" t="str">
            <v>Q2</v>
          </cell>
          <cell r="D541" t="str">
            <v>DRC SNEL</v>
          </cell>
          <cell r="F541">
            <v>460.26499999999999</v>
          </cell>
          <cell r="H541" t="str">
            <v>Export</v>
          </cell>
          <cell r="J541" t="str">
            <v>DRC</v>
          </cell>
        </row>
        <row r="542">
          <cell r="A542">
            <v>2021</v>
          </cell>
          <cell r="B542" t="str">
            <v>Q3</v>
          </cell>
          <cell r="D542" t="str">
            <v>UMEME (U) Limited</v>
          </cell>
          <cell r="F542">
            <v>1073811.781</v>
          </cell>
          <cell r="H542" t="str">
            <v>UMEME</v>
          </cell>
          <cell r="J542" t="str">
            <v>UMEME</v>
          </cell>
        </row>
        <row r="543">
          <cell r="A543">
            <v>2021</v>
          </cell>
          <cell r="B543" t="str">
            <v>Q3</v>
          </cell>
          <cell r="D543" t="str">
            <v>UEDCL</v>
          </cell>
          <cell r="F543">
            <v>29656.913</v>
          </cell>
          <cell r="H543" t="str">
            <v>Minigrid</v>
          </cell>
          <cell r="J543" t="str">
            <v>UEDCL</v>
          </cell>
        </row>
        <row r="544">
          <cell r="A544">
            <v>2021</v>
          </cell>
          <cell r="B544" t="str">
            <v>Q3</v>
          </cell>
          <cell r="D544" t="str">
            <v>Kilembe Investment Limited (KIL)</v>
          </cell>
          <cell r="F544">
            <v>2087.6689999999999</v>
          </cell>
          <cell r="H544" t="str">
            <v>Minigrid</v>
          </cell>
          <cell r="J544" t="str">
            <v>KIL</v>
          </cell>
        </row>
        <row r="545">
          <cell r="A545">
            <v>2021</v>
          </cell>
          <cell r="B545" t="str">
            <v>Q3</v>
          </cell>
          <cell r="D545" t="str">
            <v>Pader Abim Community Multipurpose Electric Co-operative Society Limited (PACMECS)</v>
          </cell>
          <cell r="F545">
            <v>820.38300000000004</v>
          </cell>
          <cell r="H545" t="str">
            <v>Minigrid</v>
          </cell>
          <cell r="J545" t="str">
            <v>PACMECS</v>
          </cell>
        </row>
        <row r="546">
          <cell r="A546">
            <v>2021</v>
          </cell>
          <cell r="B546" t="str">
            <v>Q3</v>
          </cell>
          <cell r="D546" t="str">
            <v xml:space="preserve">Kyegegwa Rural Electricity Cooperation Society </v>
          </cell>
          <cell r="F546">
            <v>1832.223</v>
          </cell>
          <cell r="H546" t="str">
            <v>Minigrid</v>
          </cell>
          <cell r="J546" t="str">
            <v>KRECS</v>
          </cell>
        </row>
        <row r="547">
          <cell r="A547">
            <v>2021</v>
          </cell>
          <cell r="B547" t="str">
            <v>Q3</v>
          </cell>
          <cell r="D547" t="str">
            <v>WENRECO</v>
          </cell>
          <cell r="F547">
            <v>1206.319</v>
          </cell>
          <cell r="H547" t="str">
            <v>Minigrid</v>
          </cell>
          <cell r="J547" t="str">
            <v>WENRECO</v>
          </cell>
        </row>
        <row r="548">
          <cell r="A548">
            <v>2021</v>
          </cell>
          <cell r="B548" t="str">
            <v>Q3</v>
          </cell>
          <cell r="D548" t="str">
            <v>KENYA POWER LIGHTING COMPANY (KPLC)</v>
          </cell>
          <cell r="F548">
            <v>81790.284</v>
          </cell>
          <cell r="H548" t="str">
            <v>Export</v>
          </cell>
          <cell r="J548" t="str">
            <v>KENYA</v>
          </cell>
        </row>
        <row r="549">
          <cell r="A549">
            <v>2021</v>
          </cell>
          <cell r="B549" t="str">
            <v>Q3</v>
          </cell>
          <cell r="D549" t="str">
            <v>TANESCO</v>
          </cell>
          <cell r="F549">
            <v>27980</v>
          </cell>
          <cell r="H549" t="str">
            <v>Export</v>
          </cell>
          <cell r="J549" t="str">
            <v>TANESCO</v>
          </cell>
        </row>
        <row r="550">
          <cell r="A550">
            <v>2021</v>
          </cell>
          <cell r="B550" t="str">
            <v>Q3</v>
          </cell>
          <cell r="D550" t="str">
            <v>Rwanda (EWSA)</v>
          </cell>
          <cell r="F550">
            <v>1885.4590000000001</v>
          </cell>
          <cell r="H550" t="str">
            <v>Export</v>
          </cell>
          <cell r="J550" t="str">
            <v>Rwanda</v>
          </cell>
        </row>
        <row r="551">
          <cell r="A551">
            <v>2021</v>
          </cell>
          <cell r="B551" t="str">
            <v>Q3</v>
          </cell>
          <cell r="D551" t="str">
            <v>DRC SNEL</v>
          </cell>
          <cell r="F551">
            <v>458.87799999999999</v>
          </cell>
          <cell r="H551" t="str">
            <v>Export</v>
          </cell>
          <cell r="J551" t="str">
            <v>DRC</v>
          </cell>
        </row>
        <row r="552">
          <cell r="A552">
            <v>2021</v>
          </cell>
          <cell r="B552" t="str">
            <v>Q4</v>
          </cell>
          <cell r="D552" t="str">
            <v>UMEME (U) Limited</v>
          </cell>
          <cell r="F552">
            <v>1107532.82</v>
          </cell>
          <cell r="H552" t="str">
            <v>UMEME</v>
          </cell>
          <cell r="J552" t="str">
            <v>UMEME</v>
          </cell>
        </row>
        <row r="553">
          <cell r="A553">
            <v>2021</v>
          </cell>
          <cell r="B553" t="str">
            <v>Q4</v>
          </cell>
          <cell r="D553" t="str">
            <v>UEDCL</v>
          </cell>
          <cell r="F553">
            <v>34129.843999999997</v>
          </cell>
          <cell r="H553" t="str">
            <v>Minigrid</v>
          </cell>
          <cell r="J553" t="str">
            <v>UEDCL</v>
          </cell>
        </row>
        <row r="554">
          <cell r="A554">
            <v>2021</v>
          </cell>
          <cell r="B554" t="str">
            <v>Q4</v>
          </cell>
          <cell r="D554" t="str">
            <v>Kilembe Investment Limited (KIL)</v>
          </cell>
          <cell r="F554">
            <v>2772.0520000000001</v>
          </cell>
          <cell r="H554" t="str">
            <v>Minigrid</v>
          </cell>
          <cell r="J554" t="str">
            <v>KIL</v>
          </cell>
        </row>
        <row r="555">
          <cell r="A555">
            <v>2021</v>
          </cell>
          <cell r="B555" t="str">
            <v>Q4</v>
          </cell>
          <cell r="D555" t="str">
            <v>Pader Abim Community Multipurpose Electric Co-operative Society Limited (PACMECS)</v>
          </cell>
          <cell r="F555">
            <v>904.56799999999998</v>
          </cell>
          <cell r="H555" t="str">
            <v>Minigrid</v>
          </cell>
          <cell r="J555" t="str">
            <v>PACMECS</v>
          </cell>
        </row>
        <row r="556">
          <cell r="A556">
            <v>2021</v>
          </cell>
          <cell r="B556" t="str">
            <v>Q4</v>
          </cell>
          <cell r="D556" t="str">
            <v xml:space="preserve">Kyegegwa Rural Electricity Cooperation Society </v>
          </cell>
          <cell r="F556">
            <v>1847.1959999999999</v>
          </cell>
          <cell r="H556" t="str">
            <v>Minigrid</v>
          </cell>
          <cell r="J556" t="str">
            <v>KRECS</v>
          </cell>
        </row>
        <row r="557">
          <cell r="A557">
            <v>2021</v>
          </cell>
          <cell r="B557" t="str">
            <v>Q4</v>
          </cell>
          <cell r="D557" t="str">
            <v>WENRECO</v>
          </cell>
          <cell r="F557">
            <v>2351.5880000000002</v>
          </cell>
          <cell r="H557" t="str">
            <v>Minigrid</v>
          </cell>
          <cell r="J557" t="str">
            <v>WENRECO</v>
          </cell>
        </row>
        <row r="558">
          <cell r="A558">
            <v>2021</v>
          </cell>
          <cell r="B558" t="str">
            <v>Q4</v>
          </cell>
          <cell r="D558" t="str">
            <v>KENYA POWER LIGHTING COMPANY (KPLC)</v>
          </cell>
          <cell r="F558">
            <v>80413.55</v>
          </cell>
          <cell r="H558" t="str">
            <v>Export</v>
          </cell>
          <cell r="J558" t="str">
            <v>KENYA</v>
          </cell>
        </row>
        <row r="559">
          <cell r="A559">
            <v>2021</v>
          </cell>
          <cell r="B559" t="str">
            <v>Q4</v>
          </cell>
          <cell r="D559" t="str">
            <v>TANESCO</v>
          </cell>
          <cell r="F559">
            <v>27826</v>
          </cell>
          <cell r="H559" t="str">
            <v>Export</v>
          </cell>
          <cell r="J559" t="str">
            <v>TANESCO</v>
          </cell>
        </row>
        <row r="560">
          <cell r="A560">
            <v>2021</v>
          </cell>
          <cell r="B560" t="str">
            <v>Q4</v>
          </cell>
          <cell r="D560" t="str">
            <v>Rwanda (EWSA)</v>
          </cell>
          <cell r="F560">
            <v>2010.5495000000001</v>
          </cell>
          <cell r="H560" t="str">
            <v>Export</v>
          </cell>
          <cell r="J560" t="str">
            <v>Rwanda</v>
          </cell>
        </row>
        <row r="561">
          <cell r="A561">
            <v>2021</v>
          </cell>
          <cell r="B561" t="str">
            <v>Q4</v>
          </cell>
          <cell r="D561" t="str">
            <v>DRC SNEL</v>
          </cell>
          <cell r="F561">
            <v>461.303</v>
          </cell>
          <cell r="H561" t="str">
            <v>Export</v>
          </cell>
          <cell r="J561" t="str">
            <v>DRC</v>
          </cell>
        </row>
        <row r="562">
          <cell r="A562">
            <v>2022</v>
          </cell>
          <cell r="B562" t="str">
            <v>Q1</v>
          </cell>
          <cell r="D562" t="str">
            <v>UMEME (U) Limited</v>
          </cell>
          <cell r="F562">
            <v>1126653.541</v>
          </cell>
          <cell r="H562" t="str">
            <v>UMEME</v>
          </cell>
          <cell r="J562" t="str">
            <v>UMEME</v>
          </cell>
        </row>
        <row r="563">
          <cell r="A563">
            <v>2022</v>
          </cell>
          <cell r="B563" t="str">
            <v>Q1</v>
          </cell>
          <cell r="D563" t="str">
            <v>UEDCL</v>
          </cell>
          <cell r="F563">
            <v>28407.317999999999</v>
          </cell>
          <cell r="H563" t="str">
            <v>Minigrid</v>
          </cell>
          <cell r="J563" t="str">
            <v>UEDCL</v>
          </cell>
        </row>
        <row r="564">
          <cell r="A564">
            <v>2022</v>
          </cell>
          <cell r="B564" t="str">
            <v>Q1</v>
          </cell>
          <cell r="D564" t="str">
            <v>Ferdsult</v>
          </cell>
          <cell r="F564">
            <v>0</v>
          </cell>
          <cell r="H564" t="str">
            <v>Minigrid</v>
          </cell>
          <cell r="J564" t="str">
            <v>Ferdsult</v>
          </cell>
        </row>
        <row r="565">
          <cell r="A565">
            <v>2022</v>
          </cell>
          <cell r="B565" t="str">
            <v>Q1</v>
          </cell>
          <cell r="D565" t="str">
            <v>Kilembe Investment Limited (KIL)</v>
          </cell>
          <cell r="F565">
            <v>2815.6329999999998</v>
          </cell>
          <cell r="H565" t="str">
            <v>Minigrid</v>
          </cell>
          <cell r="J565" t="str">
            <v>KIL</v>
          </cell>
        </row>
        <row r="566">
          <cell r="A566">
            <v>2022</v>
          </cell>
          <cell r="B566" t="str">
            <v>Q1</v>
          </cell>
          <cell r="D566" t="str">
            <v>Bundibugyo Energy Cooperative Society (BECSL)</v>
          </cell>
          <cell r="F566">
            <v>0</v>
          </cell>
          <cell r="H566" t="str">
            <v>Minigrid</v>
          </cell>
          <cell r="J566" t="str">
            <v>BECSL</v>
          </cell>
        </row>
        <row r="567">
          <cell r="A567">
            <v>2022</v>
          </cell>
          <cell r="B567" t="str">
            <v>Q1</v>
          </cell>
          <cell r="D567" t="str">
            <v>Pader Abim Community Multipurpose Electric Co-operative Society Limited (PACMECS)</v>
          </cell>
          <cell r="F567">
            <v>1022.117</v>
          </cell>
          <cell r="H567" t="str">
            <v>Minigrid</v>
          </cell>
          <cell r="J567" t="str">
            <v>PACMECS</v>
          </cell>
        </row>
        <row r="568">
          <cell r="A568">
            <v>2022</v>
          </cell>
          <cell r="B568" t="str">
            <v>Q1</v>
          </cell>
          <cell r="D568" t="str">
            <v xml:space="preserve">Kyegegwa Rural Electricity Cooperation Society </v>
          </cell>
          <cell r="F568">
            <v>3020.1759999999999</v>
          </cell>
          <cell r="H568" t="str">
            <v>Minigrid</v>
          </cell>
          <cell r="J568" t="str">
            <v>KRECS</v>
          </cell>
        </row>
        <row r="569">
          <cell r="A569">
            <v>2022</v>
          </cell>
          <cell r="B569" t="str">
            <v>Q1</v>
          </cell>
          <cell r="D569" t="str">
            <v>WENRECO</v>
          </cell>
          <cell r="F569">
            <v>4663.4610000000002</v>
          </cell>
          <cell r="H569" t="str">
            <v>Minigrid</v>
          </cell>
          <cell r="J569" t="str">
            <v>WENRECO</v>
          </cell>
        </row>
        <row r="570">
          <cell r="A570">
            <v>2022</v>
          </cell>
          <cell r="B570" t="str">
            <v>Q1</v>
          </cell>
          <cell r="D570" t="str">
            <v>KENYA POWER LIGHTING COMPANY (KPLC)</v>
          </cell>
          <cell r="F570">
            <v>95560.45</v>
          </cell>
          <cell r="H570" t="str">
            <v>Export</v>
          </cell>
          <cell r="J570" t="str">
            <v>KENYA</v>
          </cell>
        </row>
        <row r="571">
          <cell r="A571">
            <v>2022</v>
          </cell>
          <cell r="B571" t="str">
            <v>Q1</v>
          </cell>
          <cell r="D571" t="str">
            <v>TANESCO</v>
          </cell>
          <cell r="F571">
            <v>27707.499999999996</v>
          </cell>
          <cell r="H571" t="str">
            <v>Export</v>
          </cell>
          <cell r="J571" t="str">
            <v>TANESCO</v>
          </cell>
        </row>
        <row r="572">
          <cell r="A572">
            <v>2022</v>
          </cell>
          <cell r="B572" t="str">
            <v>Q1</v>
          </cell>
          <cell r="D572" t="str">
            <v>Rwanda (EWSA)</v>
          </cell>
          <cell r="F572">
            <v>2244.5889999999999</v>
          </cell>
          <cell r="H572" t="str">
            <v>Export</v>
          </cell>
          <cell r="J572" t="str">
            <v>Rwanda</v>
          </cell>
        </row>
        <row r="573">
          <cell r="A573">
            <v>2022</v>
          </cell>
          <cell r="B573" t="str">
            <v>Q1</v>
          </cell>
          <cell r="D573" t="str">
            <v>DRC SNEL</v>
          </cell>
          <cell r="F573">
            <v>478.83300000000003</v>
          </cell>
          <cell r="H573" t="str">
            <v>Export</v>
          </cell>
          <cell r="J573" t="str">
            <v>DRC</v>
          </cell>
        </row>
      </sheetData>
      <sheetData sheetId="20">
        <row r="1">
          <cell r="A1" t="str">
            <v>Years</v>
          </cell>
          <cell r="B1" t="str">
            <v>Quarters</v>
          </cell>
          <cell r="C1" t="str">
            <v>Utility</v>
          </cell>
          <cell r="D1" t="str">
            <v>Tech</v>
          </cell>
          <cell r="F1" t="str">
            <v>Purchase (Mh)</v>
          </cell>
          <cell r="G1" t="str">
            <v>On_line_No</v>
          </cell>
        </row>
        <row r="2">
          <cell r="A2">
            <v>2019</v>
          </cell>
          <cell r="B2" t="str">
            <v>Q4</v>
          </cell>
          <cell r="C2" t="str">
            <v>KILEMBE MINES LIMITED (KLM)</v>
          </cell>
          <cell r="D2" t="str">
            <v>Small Hydro</v>
          </cell>
          <cell r="F2">
            <v>3469.8119999999999</v>
          </cell>
          <cell r="G2" t="str">
            <v>GNE2</v>
          </cell>
        </row>
        <row r="3">
          <cell r="A3">
            <v>2019</v>
          </cell>
          <cell r="B3" t="str">
            <v>Q4</v>
          </cell>
          <cell r="C3" t="str">
            <v>NKUSI</v>
          </cell>
          <cell r="D3" t="str">
            <v>Small Hydro</v>
          </cell>
          <cell r="F3">
            <v>15321.42</v>
          </cell>
          <cell r="G3" t="str">
            <v>GNE12</v>
          </cell>
        </row>
        <row r="4">
          <cell r="A4">
            <v>2019</v>
          </cell>
          <cell r="B4" t="str">
            <v>Q4</v>
          </cell>
          <cell r="C4" t="str">
            <v>MAHOMA</v>
          </cell>
          <cell r="D4" t="str">
            <v>Small Hydro</v>
          </cell>
          <cell r="F4">
            <v>4215.1899999999996</v>
          </cell>
          <cell r="G4" t="str">
            <v>GNE14</v>
          </cell>
        </row>
        <row r="5">
          <cell r="A5">
            <v>2019</v>
          </cell>
          <cell r="B5" t="str">
            <v>Q4</v>
          </cell>
          <cell r="C5" t="str">
            <v>ISIMBA</v>
          </cell>
          <cell r="D5" t="str">
            <v>Large Hydro</v>
          </cell>
          <cell r="F5">
            <v>199025</v>
          </cell>
          <cell r="G5" t="str">
            <v>GNL3</v>
          </cell>
        </row>
        <row r="6">
          <cell r="A6">
            <v>2019</v>
          </cell>
          <cell r="B6" t="str">
            <v>Q4</v>
          </cell>
          <cell r="C6" t="str">
            <v>KAKIRA SUGAR WORKS</v>
          </cell>
          <cell r="D6" t="str">
            <v>Bagasse</v>
          </cell>
          <cell r="F6">
            <v>40509.252099999962</v>
          </cell>
          <cell r="G6" t="str">
            <v>GNC1</v>
          </cell>
        </row>
        <row r="7">
          <cell r="A7">
            <v>2019</v>
          </cell>
          <cell r="B7" t="str">
            <v>Q4</v>
          </cell>
          <cell r="C7" t="str">
            <v>KINYARA SUGAR WORKS</v>
          </cell>
          <cell r="D7" t="str">
            <v>Bagasse</v>
          </cell>
          <cell r="F7">
            <v>1601.3140000000001</v>
          </cell>
          <cell r="G7" t="str">
            <v>GNC2</v>
          </cell>
        </row>
        <row r="8">
          <cell r="A8">
            <v>2019</v>
          </cell>
          <cell r="B8" t="str">
            <v>Q4</v>
          </cell>
          <cell r="C8" t="str">
            <v>SAIL KALIRO</v>
          </cell>
          <cell r="D8" t="str">
            <v>Bagasse</v>
          </cell>
          <cell r="F8">
            <v>6485.3</v>
          </cell>
          <cell r="G8" t="str">
            <v>GNC3</v>
          </cell>
        </row>
        <row r="9">
          <cell r="A9">
            <v>2019</v>
          </cell>
          <cell r="B9" t="str">
            <v>Q4</v>
          </cell>
          <cell r="C9" t="str">
            <v>ACCESS SOLAR</v>
          </cell>
          <cell r="D9" t="str">
            <v>Solar</v>
          </cell>
          <cell r="F9">
            <v>3800.7579999999998</v>
          </cell>
          <cell r="G9" t="str">
            <v>GNS1</v>
          </cell>
        </row>
        <row r="10">
          <cell r="A10">
            <v>2019</v>
          </cell>
          <cell r="B10" t="str">
            <v>Q4</v>
          </cell>
          <cell r="C10" t="str">
            <v>JACOBSEN (U) LIMITED</v>
          </cell>
          <cell r="D10" t="str">
            <v>Thermal</v>
          </cell>
          <cell r="F10">
            <v>15494.900000000021</v>
          </cell>
          <cell r="G10" t="str">
            <v>GNT1</v>
          </cell>
        </row>
        <row r="11">
          <cell r="A11">
            <v>2019</v>
          </cell>
          <cell r="B11" t="str">
            <v>Q4</v>
          </cell>
          <cell r="C11" t="str">
            <v>Sindila</v>
          </cell>
          <cell r="D11" t="str">
            <v>Small Hydro</v>
          </cell>
          <cell r="F11">
            <v>3934.8969999999999</v>
          </cell>
          <cell r="G11" t="str">
            <v>GNE15</v>
          </cell>
        </row>
        <row r="12">
          <cell r="A12">
            <v>2019</v>
          </cell>
          <cell r="B12" t="str">
            <v>Q4</v>
          </cell>
          <cell r="C12" t="str">
            <v>ESKOM (U) LIMITED</v>
          </cell>
          <cell r="D12" t="str">
            <v>Large Hydro</v>
          </cell>
          <cell r="F12">
            <v>299103.19199999998</v>
          </cell>
          <cell r="G12" t="str">
            <v>GNL1</v>
          </cell>
        </row>
        <row r="13">
          <cell r="A13">
            <v>2019</v>
          </cell>
          <cell r="B13" t="str">
            <v>Q4</v>
          </cell>
          <cell r="C13" t="str">
            <v>BUJAGALI ELECTRICITY LIMITED</v>
          </cell>
          <cell r="D13" t="str">
            <v>Large Hydro</v>
          </cell>
          <cell r="F13">
            <v>333275.712</v>
          </cell>
          <cell r="G13" t="str">
            <v>GNL2</v>
          </cell>
        </row>
        <row r="14">
          <cell r="A14">
            <v>2019</v>
          </cell>
          <cell r="B14" t="str">
            <v>Q4</v>
          </cell>
          <cell r="C14" t="str">
            <v>KASESE COBALT COMPANY LIMITED</v>
          </cell>
          <cell r="D14" t="str">
            <v>Small Hydro</v>
          </cell>
          <cell r="F14">
            <v>15787.204</v>
          </cell>
          <cell r="G14" t="str">
            <v>GNE1</v>
          </cell>
        </row>
        <row r="15">
          <cell r="A15">
            <v>2019</v>
          </cell>
          <cell r="B15" t="str">
            <v>Q4</v>
          </cell>
          <cell r="C15" t="str">
            <v>MAJI-POWER BUGOYE-LIMITED</v>
          </cell>
          <cell r="D15" t="str">
            <v>Small Hydro</v>
          </cell>
          <cell r="F15">
            <v>24100.41</v>
          </cell>
          <cell r="G15" t="str">
            <v>GNE3</v>
          </cell>
        </row>
        <row r="16">
          <cell r="A16">
            <v>2019</v>
          </cell>
          <cell r="B16" t="str">
            <v>Q4</v>
          </cell>
          <cell r="C16" t="str">
            <v>AEMS-MPANGA</v>
          </cell>
          <cell r="D16" t="str">
            <v>Small Hydro</v>
          </cell>
          <cell r="F16">
            <v>25840.46</v>
          </cell>
          <cell r="G16" t="str">
            <v>GNE5</v>
          </cell>
        </row>
        <row r="17">
          <cell r="A17">
            <v>2019</v>
          </cell>
          <cell r="B17" t="str">
            <v>Q4</v>
          </cell>
          <cell r="C17" t="str">
            <v>ECOPOWER-ISHASHA</v>
          </cell>
          <cell r="D17" t="str">
            <v>Small Hydro</v>
          </cell>
          <cell r="F17">
            <v>4417.72</v>
          </cell>
          <cell r="G17" t="str">
            <v>GNE6</v>
          </cell>
        </row>
        <row r="18">
          <cell r="A18">
            <v>2019</v>
          </cell>
          <cell r="B18" t="str">
            <v>Q4</v>
          </cell>
          <cell r="C18" t="str">
            <v>KABALEGA HYDROMAX</v>
          </cell>
          <cell r="D18" t="str">
            <v>Small Hydro</v>
          </cell>
          <cell r="F18">
            <v>18865.274000000001</v>
          </cell>
          <cell r="G18" t="str">
            <v>GNE4</v>
          </cell>
        </row>
        <row r="19">
          <cell r="A19">
            <v>2019</v>
          </cell>
          <cell r="B19" t="str">
            <v>Q4</v>
          </cell>
          <cell r="C19" t="str">
            <v>MUVUMBE HYDRO (U) LIMITED</v>
          </cell>
          <cell r="D19" t="str">
            <v>Small Hydro</v>
          </cell>
          <cell r="F19">
            <v>10172</v>
          </cell>
          <cell r="G19" t="str">
            <v>GNE7</v>
          </cell>
        </row>
        <row r="20">
          <cell r="A20">
            <v>2019</v>
          </cell>
          <cell r="B20" t="str">
            <v>Q4</v>
          </cell>
          <cell r="C20" t="str">
            <v>ELGON HYDRO SITI</v>
          </cell>
          <cell r="D20" t="str">
            <v>Small Hydro</v>
          </cell>
          <cell r="F20">
            <v>8384.6</v>
          </cell>
          <cell r="G20" t="str">
            <v>GNE8</v>
          </cell>
        </row>
        <row r="21">
          <cell r="A21">
            <v>2019</v>
          </cell>
          <cell r="B21" t="str">
            <v>Q4</v>
          </cell>
          <cell r="C21" t="str">
            <v>RWIMI</v>
          </cell>
          <cell r="D21" t="str">
            <v>Small Hydro</v>
          </cell>
          <cell r="F21">
            <v>8295.2000000000007</v>
          </cell>
          <cell r="G21" t="str">
            <v>GNE9</v>
          </cell>
        </row>
        <row r="22">
          <cell r="A22">
            <v>2019</v>
          </cell>
          <cell r="B22" t="str">
            <v>Q4</v>
          </cell>
          <cell r="C22" t="str">
            <v>LUBILIA</v>
          </cell>
          <cell r="D22" t="str">
            <v>Small Hydro</v>
          </cell>
          <cell r="F22">
            <v>6151.62</v>
          </cell>
          <cell r="G22" t="str">
            <v>GNE11</v>
          </cell>
        </row>
        <row r="23">
          <cell r="A23">
            <v>2019</v>
          </cell>
          <cell r="B23" t="str">
            <v>Q4</v>
          </cell>
          <cell r="C23" t="str">
            <v>NYAMWAMBA</v>
          </cell>
          <cell r="D23" t="str">
            <v>Small Hydro</v>
          </cell>
          <cell r="F23">
            <v>11044.72</v>
          </cell>
          <cell r="G23" t="str">
            <v>GNE10</v>
          </cell>
        </row>
        <row r="24">
          <cell r="A24">
            <v>2019</v>
          </cell>
          <cell r="B24" t="str">
            <v>Q4</v>
          </cell>
          <cell r="C24" t="str">
            <v>Siti 2</v>
          </cell>
          <cell r="D24" t="str">
            <v>Small Hydro</v>
          </cell>
          <cell r="F24">
            <v>848.26300000000003</v>
          </cell>
          <cell r="G24" t="str">
            <v>GNE17</v>
          </cell>
        </row>
        <row r="25">
          <cell r="A25">
            <v>2019</v>
          </cell>
          <cell r="B25" t="str">
            <v>Q4</v>
          </cell>
          <cell r="C25" t="str">
            <v>Ziba</v>
          </cell>
          <cell r="D25" t="str">
            <v>Small Hydro</v>
          </cell>
          <cell r="F25">
            <v>11960.75</v>
          </cell>
          <cell r="G25" t="str">
            <v>GNE16</v>
          </cell>
        </row>
        <row r="26">
          <cell r="A26">
            <v>2019</v>
          </cell>
          <cell r="B26" t="str">
            <v>Q4</v>
          </cell>
          <cell r="C26" t="str">
            <v>HYDROMAX NKUSI (WAKI)</v>
          </cell>
          <cell r="D26" t="str">
            <v>Small Hydro</v>
          </cell>
          <cell r="F26">
            <v>4475.62</v>
          </cell>
          <cell r="G26" t="str">
            <v>GNE13</v>
          </cell>
        </row>
        <row r="27">
          <cell r="A27">
            <v>2019</v>
          </cell>
          <cell r="B27" t="str">
            <v>Q4</v>
          </cell>
          <cell r="C27" t="str">
            <v>ELECTROMAXX (U) LIMITED</v>
          </cell>
          <cell r="D27" t="str">
            <v>Thermal</v>
          </cell>
          <cell r="F27">
            <v>6135.7695400000011</v>
          </cell>
          <cell r="G27" t="str">
            <v>GNT2</v>
          </cell>
        </row>
        <row r="28">
          <cell r="A28">
            <v>2019</v>
          </cell>
          <cell r="B28" t="str">
            <v>Q4</v>
          </cell>
          <cell r="C28" t="str">
            <v>TORORO SOLAR</v>
          </cell>
          <cell r="D28" t="str">
            <v>Solar</v>
          </cell>
          <cell r="F28">
            <v>4043.05</v>
          </cell>
          <cell r="G28" t="str">
            <v>GNS2</v>
          </cell>
        </row>
        <row r="29">
          <cell r="A29">
            <v>2019</v>
          </cell>
          <cell r="B29" t="str">
            <v>Q4</v>
          </cell>
          <cell r="C29" t="str">
            <v>XSABO SOLAR</v>
          </cell>
          <cell r="D29" t="str">
            <v>Solar</v>
          </cell>
          <cell r="F29">
            <v>7899.93</v>
          </cell>
          <cell r="G29" t="str">
            <v>GNS3</v>
          </cell>
        </row>
        <row r="30">
          <cell r="A30">
            <v>2019</v>
          </cell>
          <cell r="B30" t="str">
            <v>Q4</v>
          </cell>
          <cell r="C30" t="str">
            <v>Emmerging Solar Power (Bufulubi)</v>
          </cell>
          <cell r="D30" t="str">
            <v>Solar</v>
          </cell>
          <cell r="F30">
            <v>4049.9740000000002</v>
          </cell>
          <cell r="G30" t="str">
            <v>GNS4</v>
          </cell>
        </row>
        <row r="31">
          <cell r="A31">
            <v>2019</v>
          </cell>
          <cell r="B31" t="str">
            <v>Q4</v>
          </cell>
          <cell r="C31" t="str">
            <v>KENYA POWER LIGHTING COMPANY (KPLC)</v>
          </cell>
          <cell r="D31" t="str">
            <v>Imports</v>
          </cell>
          <cell r="F31">
            <v>6063.74</v>
          </cell>
          <cell r="G31" t="str">
            <v>GNIM1</v>
          </cell>
        </row>
        <row r="32">
          <cell r="A32">
            <v>2019</v>
          </cell>
          <cell r="B32" t="str">
            <v>Q4</v>
          </cell>
          <cell r="C32" t="str">
            <v>RWANDA</v>
          </cell>
          <cell r="D32" t="str">
            <v>Imports</v>
          </cell>
          <cell r="F32">
            <v>1142.7226308564525</v>
          </cell>
          <cell r="G32" t="str">
            <v>GNIM2</v>
          </cell>
        </row>
        <row r="33">
          <cell r="A33">
            <v>2019</v>
          </cell>
          <cell r="B33" t="str">
            <v>Q4</v>
          </cell>
          <cell r="C33" t="str">
            <v>Achwa 2</v>
          </cell>
          <cell r="D33" t="str">
            <v>Large Hydro</v>
          </cell>
          <cell r="F33">
            <v>0</v>
          </cell>
          <cell r="G33" t="str">
            <v>GNL4</v>
          </cell>
        </row>
        <row r="34">
          <cell r="A34">
            <v>2019</v>
          </cell>
          <cell r="B34" t="str">
            <v>Q4</v>
          </cell>
          <cell r="C34" t="str">
            <v>Ndugutu</v>
          </cell>
          <cell r="D34" t="str">
            <v>Small Hydro</v>
          </cell>
          <cell r="F34">
            <v>4837.4989999999998</v>
          </cell>
          <cell r="G34" t="str">
            <v>GNE18</v>
          </cell>
        </row>
        <row r="35">
          <cell r="A35">
            <v>2019</v>
          </cell>
          <cell r="B35" t="str">
            <v>Q3</v>
          </cell>
          <cell r="C35" t="str">
            <v>KILEMBE MINES LIMITED (KLM)</v>
          </cell>
          <cell r="D35" t="str">
            <v>Small Hydro</v>
          </cell>
          <cell r="F35">
            <v>3076.3760000000002</v>
          </cell>
          <cell r="G35" t="str">
            <v>GNE2</v>
          </cell>
        </row>
        <row r="36">
          <cell r="A36">
            <v>2019</v>
          </cell>
          <cell r="B36" t="str">
            <v>Q3</v>
          </cell>
          <cell r="C36" t="str">
            <v>NKUSI</v>
          </cell>
          <cell r="D36" t="str">
            <v>Small Hydro</v>
          </cell>
          <cell r="F36">
            <v>15009.36</v>
          </cell>
          <cell r="G36" t="str">
            <v>GNE12</v>
          </cell>
        </row>
        <row r="37">
          <cell r="A37">
            <v>2019</v>
          </cell>
          <cell r="B37" t="str">
            <v>Q3</v>
          </cell>
          <cell r="C37" t="str">
            <v>MAHOMA</v>
          </cell>
          <cell r="D37" t="str">
            <v>Small Hydro</v>
          </cell>
          <cell r="F37">
            <v>2454.84</v>
          </cell>
          <cell r="G37" t="str">
            <v>GNE14</v>
          </cell>
        </row>
        <row r="38">
          <cell r="A38">
            <v>2019</v>
          </cell>
          <cell r="B38" t="str">
            <v>Q3</v>
          </cell>
          <cell r="C38" t="str">
            <v>ISIMBA</v>
          </cell>
          <cell r="D38" t="str">
            <v>Large Hydro</v>
          </cell>
          <cell r="F38">
            <v>200337.99700000003</v>
          </cell>
          <cell r="G38" t="str">
            <v>GNL3</v>
          </cell>
        </row>
        <row r="39">
          <cell r="A39">
            <v>2019</v>
          </cell>
          <cell r="B39" t="str">
            <v>Q3</v>
          </cell>
          <cell r="C39" t="str">
            <v>KASESE COBALT COMPANY LIMITED</v>
          </cell>
          <cell r="D39" t="str">
            <v>Small Hydro</v>
          </cell>
          <cell r="F39">
            <v>14175.936</v>
          </cell>
          <cell r="G39" t="str">
            <v>GNE1</v>
          </cell>
        </row>
        <row r="40">
          <cell r="A40">
            <v>2019</v>
          </cell>
          <cell r="B40" t="str">
            <v>Q3</v>
          </cell>
          <cell r="C40" t="str">
            <v>KAKIRA SUGAR WORKS</v>
          </cell>
          <cell r="D40" t="str">
            <v>Bagasse</v>
          </cell>
          <cell r="F40">
            <v>37187.953199999953</v>
          </cell>
          <cell r="G40" t="str">
            <v>GNC1</v>
          </cell>
        </row>
        <row r="41">
          <cell r="A41">
            <v>2019</v>
          </cell>
          <cell r="B41" t="str">
            <v>Q3</v>
          </cell>
          <cell r="C41" t="str">
            <v>KINYARA SUGAR WORKS</v>
          </cell>
          <cell r="D41" t="str">
            <v>Bagasse</v>
          </cell>
          <cell r="F41">
            <v>2674</v>
          </cell>
          <cell r="G41" t="str">
            <v>GNC2</v>
          </cell>
        </row>
        <row r="42">
          <cell r="A42">
            <v>2019</v>
          </cell>
          <cell r="B42" t="str">
            <v>Q3</v>
          </cell>
          <cell r="C42" t="str">
            <v>AEMS-MPANGA</v>
          </cell>
          <cell r="D42" t="str">
            <v>Small Hydro</v>
          </cell>
          <cell r="F42">
            <v>19823.71</v>
          </cell>
          <cell r="G42" t="str">
            <v>GNE5</v>
          </cell>
        </row>
        <row r="43">
          <cell r="A43">
            <v>2019</v>
          </cell>
          <cell r="B43" t="str">
            <v>Q3</v>
          </cell>
          <cell r="C43" t="str">
            <v>MAJI-POWER BUGOYE-LIMITED</v>
          </cell>
          <cell r="D43" t="str">
            <v>Small Hydro</v>
          </cell>
          <cell r="F43">
            <v>15386.53</v>
          </cell>
          <cell r="G43" t="str">
            <v>GNE3</v>
          </cell>
        </row>
        <row r="44">
          <cell r="A44">
            <v>2019</v>
          </cell>
          <cell r="B44" t="str">
            <v>Q3</v>
          </cell>
          <cell r="C44" t="str">
            <v>ECOPOWER-ISHASHA</v>
          </cell>
          <cell r="D44" t="str">
            <v>Small Hydro</v>
          </cell>
          <cell r="F44">
            <v>3369.36</v>
          </cell>
          <cell r="G44" t="str">
            <v>GNE6</v>
          </cell>
        </row>
        <row r="45">
          <cell r="A45">
            <v>2019</v>
          </cell>
          <cell r="B45" t="str">
            <v>Q3</v>
          </cell>
          <cell r="C45" t="str">
            <v>KABALEGA HYDROMAX</v>
          </cell>
          <cell r="D45" t="str">
            <v>Small Hydro</v>
          </cell>
          <cell r="F45">
            <v>14563.248</v>
          </cell>
          <cell r="G45" t="str">
            <v>GNE4</v>
          </cell>
        </row>
        <row r="46">
          <cell r="A46">
            <v>2019</v>
          </cell>
          <cell r="B46" t="str">
            <v>Q3</v>
          </cell>
          <cell r="C46" t="str">
            <v>SAIL KALIRO</v>
          </cell>
          <cell r="D46" t="str">
            <v>Bagasse</v>
          </cell>
          <cell r="F46">
            <v>6818.2</v>
          </cell>
          <cell r="G46" t="str">
            <v>GNC3</v>
          </cell>
        </row>
        <row r="47">
          <cell r="A47">
            <v>2019</v>
          </cell>
          <cell r="B47" t="str">
            <v>Q3</v>
          </cell>
          <cell r="C47" t="str">
            <v>ACCESS SOLAR</v>
          </cell>
          <cell r="D47" t="str">
            <v>Solar</v>
          </cell>
          <cell r="F47">
            <v>3832.3789999999999</v>
          </cell>
          <cell r="G47" t="str">
            <v>GNS1</v>
          </cell>
        </row>
        <row r="48">
          <cell r="A48">
            <v>2019</v>
          </cell>
          <cell r="B48" t="str">
            <v>Q3</v>
          </cell>
          <cell r="C48" t="str">
            <v>MUVUMBE HYDRO (U) LIMITED</v>
          </cell>
          <cell r="D48" t="str">
            <v>Small Hydro</v>
          </cell>
          <cell r="F48">
            <v>5067</v>
          </cell>
          <cell r="G48" t="str">
            <v>GNE7</v>
          </cell>
        </row>
        <row r="49">
          <cell r="A49">
            <v>2019</v>
          </cell>
          <cell r="B49" t="str">
            <v>Q3</v>
          </cell>
          <cell r="C49" t="str">
            <v>ELGON HYDRO SITI</v>
          </cell>
          <cell r="D49" t="str">
            <v>Small Hydro</v>
          </cell>
          <cell r="F49">
            <v>6915</v>
          </cell>
          <cell r="G49" t="str">
            <v>GNE8</v>
          </cell>
        </row>
        <row r="50">
          <cell r="A50">
            <v>2019</v>
          </cell>
          <cell r="B50" t="str">
            <v>Q3</v>
          </cell>
          <cell r="C50" t="str">
            <v>TORORO SOLAR</v>
          </cell>
          <cell r="D50" t="str">
            <v>Solar</v>
          </cell>
          <cell r="F50">
            <v>3858.45</v>
          </cell>
          <cell r="G50" t="str">
            <v>GNS2</v>
          </cell>
        </row>
        <row r="51">
          <cell r="A51">
            <v>2019</v>
          </cell>
          <cell r="B51" t="str">
            <v>Q3</v>
          </cell>
          <cell r="C51" t="str">
            <v>RWIMI</v>
          </cell>
          <cell r="D51" t="str">
            <v>Small Hydro</v>
          </cell>
          <cell r="F51">
            <v>6540.1</v>
          </cell>
          <cell r="G51" t="str">
            <v>GNE9</v>
          </cell>
        </row>
        <row r="52">
          <cell r="A52">
            <v>2019</v>
          </cell>
          <cell r="B52" t="str">
            <v>Q3</v>
          </cell>
          <cell r="C52" t="str">
            <v>NYAMWAMBA</v>
          </cell>
          <cell r="D52" t="str">
            <v>Small Hydro</v>
          </cell>
          <cell r="F52">
            <v>7841.93</v>
          </cell>
          <cell r="G52" t="str">
            <v>GNE10</v>
          </cell>
        </row>
        <row r="53">
          <cell r="A53">
            <v>2019</v>
          </cell>
          <cell r="B53" t="str">
            <v>Q3</v>
          </cell>
          <cell r="C53" t="str">
            <v>LUBILIA</v>
          </cell>
          <cell r="D53" t="str">
            <v>Small Hydro</v>
          </cell>
          <cell r="F53">
            <v>2971.4549999999999</v>
          </cell>
          <cell r="G53" t="str">
            <v>GNE11</v>
          </cell>
        </row>
        <row r="54">
          <cell r="A54">
            <v>2019</v>
          </cell>
          <cell r="B54" t="str">
            <v>Q3</v>
          </cell>
          <cell r="C54" t="str">
            <v>XSABO SOLAR</v>
          </cell>
          <cell r="D54" t="str">
            <v>Solar</v>
          </cell>
          <cell r="F54">
            <v>7526.24</v>
          </cell>
          <cell r="G54" t="str">
            <v>GNS3</v>
          </cell>
        </row>
        <row r="55">
          <cell r="A55">
            <v>2019</v>
          </cell>
          <cell r="B55" t="str">
            <v>Q3</v>
          </cell>
          <cell r="C55" t="str">
            <v>HYDROMAX NKUSI (WAKI)</v>
          </cell>
          <cell r="D55" t="str">
            <v>Small Hydro</v>
          </cell>
          <cell r="F55">
            <v>3880.5540000000001</v>
          </cell>
          <cell r="G55" t="str">
            <v>GNE13</v>
          </cell>
        </row>
        <row r="56">
          <cell r="A56">
            <v>2019</v>
          </cell>
          <cell r="B56" t="str">
            <v>Q3</v>
          </cell>
          <cell r="C56" t="str">
            <v>Siti 2</v>
          </cell>
          <cell r="D56" t="str">
            <v>Small Hydro</v>
          </cell>
          <cell r="F56">
            <v>1340.84</v>
          </cell>
          <cell r="G56" t="str">
            <v>GNE17</v>
          </cell>
        </row>
        <row r="57">
          <cell r="A57">
            <v>2019</v>
          </cell>
          <cell r="B57" t="str">
            <v>Q3</v>
          </cell>
          <cell r="C57" t="str">
            <v>Emmerging Solar Power (Bufulubi)</v>
          </cell>
          <cell r="D57" t="str">
            <v>Solar</v>
          </cell>
          <cell r="F57">
            <v>3881.5520000000001</v>
          </cell>
          <cell r="G57" t="str">
            <v>GNS4</v>
          </cell>
        </row>
        <row r="58">
          <cell r="A58">
            <v>2019</v>
          </cell>
          <cell r="B58" t="str">
            <v>Q3</v>
          </cell>
          <cell r="C58" t="str">
            <v>KENYA POWER LIGHTING COMPANY (KPLC)</v>
          </cell>
          <cell r="D58" t="str">
            <v>Imports</v>
          </cell>
          <cell r="F58">
            <v>3033.6950000000002</v>
          </cell>
          <cell r="G58" t="str">
            <v>GNIM1</v>
          </cell>
        </row>
        <row r="59">
          <cell r="A59">
            <v>2019</v>
          </cell>
          <cell r="B59" t="str">
            <v>Q3</v>
          </cell>
          <cell r="C59" t="str">
            <v>RWANDA</v>
          </cell>
          <cell r="D59" t="str">
            <v>Imports</v>
          </cell>
          <cell r="F59">
            <v>1111.028</v>
          </cell>
          <cell r="G59" t="str">
            <v>GNIM2</v>
          </cell>
        </row>
        <row r="60">
          <cell r="A60">
            <v>2019</v>
          </cell>
          <cell r="B60" t="str">
            <v>Q3</v>
          </cell>
          <cell r="C60" t="str">
            <v>ESKOM (U) LIMITED</v>
          </cell>
          <cell r="D60" t="str">
            <v>Large Hydro</v>
          </cell>
          <cell r="F60">
            <v>326262</v>
          </cell>
          <cell r="G60" t="str">
            <v>GNL1</v>
          </cell>
        </row>
        <row r="61">
          <cell r="A61">
            <v>2019</v>
          </cell>
          <cell r="B61" t="str">
            <v>Q3</v>
          </cell>
          <cell r="C61" t="str">
            <v>BUJAGALI ELECTRICITY LIMITED</v>
          </cell>
          <cell r="D61" t="str">
            <v>Large Hydro</v>
          </cell>
          <cell r="F61">
            <v>364323.10399999999</v>
          </cell>
          <cell r="G61" t="str">
            <v>GNL2</v>
          </cell>
        </row>
        <row r="62">
          <cell r="A62">
            <v>2019</v>
          </cell>
          <cell r="B62" t="str">
            <v>Q3</v>
          </cell>
          <cell r="C62" t="str">
            <v>JACOBSEN (U) LIMITED</v>
          </cell>
          <cell r="D62" t="str">
            <v>Thermal</v>
          </cell>
          <cell r="F62">
            <v>17345.899999999998</v>
          </cell>
          <cell r="G62" t="str">
            <v>GNT1</v>
          </cell>
        </row>
        <row r="63">
          <cell r="A63">
            <v>2019</v>
          </cell>
          <cell r="B63" t="str">
            <v>Q3</v>
          </cell>
          <cell r="C63" t="str">
            <v>ELECTROMAXX (U) LIMITED</v>
          </cell>
          <cell r="D63" t="str">
            <v>Thermal</v>
          </cell>
          <cell r="F63">
            <v>5329.7855599999994</v>
          </cell>
          <cell r="G63" t="str">
            <v>GNT2</v>
          </cell>
        </row>
        <row r="64">
          <cell r="A64">
            <v>2019</v>
          </cell>
          <cell r="B64" t="str">
            <v>Q3</v>
          </cell>
          <cell r="C64" t="str">
            <v>Sindila</v>
          </cell>
          <cell r="D64" t="str">
            <v>Small Hydro</v>
          </cell>
          <cell r="F64">
            <v>3082.1239999999998</v>
          </cell>
          <cell r="G64" t="str">
            <v>GNE15</v>
          </cell>
        </row>
        <row r="65">
          <cell r="A65">
            <v>2019</v>
          </cell>
          <cell r="B65" t="str">
            <v>Q3</v>
          </cell>
          <cell r="C65" t="str">
            <v>Ziba</v>
          </cell>
          <cell r="D65" t="str">
            <v>Small Hydro</v>
          </cell>
          <cell r="F65">
            <v>3937.866</v>
          </cell>
          <cell r="G65" t="str">
            <v>GNE16</v>
          </cell>
        </row>
        <row r="66">
          <cell r="A66">
            <v>2019</v>
          </cell>
          <cell r="B66" t="str">
            <v>Q2</v>
          </cell>
          <cell r="C66" t="str">
            <v>KILEMBE MINES LIMITED (KLM)</v>
          </cell>
          <cell r="D66" t="str">
            <v>Small Hydro</v>
          </cell>
          <cell r="F66">
            <v>2956.1329999999998</v>
          </cell>
          <cell r="G66" t="str">
            <v>GNE2</v>
          </cell>
        </row>
        <row r="67">
          <cell r="A67">
            <v>2019</v>
          </cell>
          <cell r="B67" t="str">
            <v>Q2</v>
          </cell>
          <cell r="C67" t="str">
            <v>NKUSI</v>
          </cell>
          <cell r="D67" t="str">
            <v>Small Hydro</v>
          </cell>
          <cell r="F67">
            <v>7824.28</v>
          </cell>
          <cell r="G67" t="str">
            <v>GNE12</v>
          </cell>
        </row>
        <row r="68">
          <cell r="A68">
            <v>2019</v>
          </cell>
          <cell r="B68" t="str">
            <v>Q2</v>
          </cell>
          <cell r="C68" t="str">
            <v>KASESE COBALT COMPANY LIMITED</v>
          </cell>
          <cell r="D68" t="str">
            <v>Small Hydro</v>
          </cell>
          <cell r="F68">
            <v>15160.233</v>
          </cell>
          <cell r="G68" t="str">
            <v>GNE1</v>
          </cell>
        </row>
        <row r="69">
          <cell r="A69">
            <v>2019</v>
          </cell>
          <cell r="B69" t="str">
            <v>Q2</v>
          </cell>
          <cell r="C69" t="str">
            <v>AEMS-MPANGA</v>
          </cell>
          <cell r="D69" t="str">
            <v>Small Hydro</v>
          </cell>
          <cell r="F69">
            <v>12480.54</v>
          </cell>
          <cell r="G69" t="str">
            <v>GNE5</v>
          </cell>
        </row>
        <row r="70">
          <cell r="A70">
            <v>2019</v>
          </cell>
          <cell r="B70" t="str">
            <v>Q2</v>
          </cell>
          <cell r="C70" t="str">
            <v>MAJI-POWER BUGOYE-LIMITED</v>
          </cell>
          <cell r="D70" t="str">
            <v>Small Hydro</v>
          </cell>
          <cell r="F70">
            <v>16628.560000000001</v>
          </cell>
          <cell r="G70" t="str">
            <v>GNE3</v>
          </cell>
        </row>
        <row r="71">
          <cell r="A71">
            <v>2019</v>
          </cell>
          <cell r="B71" t="str">
            <v>Q2</v>
          </cell>
          <cell r="C71" t="str">
            <v>ECOPOWER-ISHASHA</v>
          </cell>
          <cell r="D71" t="str">
            <v>Small Hydro</v>
          </cell>
          <cell r="F71">
            <v>3291.11</v>
          </cell>
          <cell r="G71" t="str">
            <v>GNE6</v>
          </cell>
        </row>
        <row r="72">
          <cell r="A72">
            <v>2019</v>
          </cell>
          <cell r="B72" t="str">
            <v>Q2</v>
          </cell>
          <cell r="C72" t="str">
            <v>KABALEGA HYDROMAX</v>
          </cell>
          <cell r="D72" t="str">
            <v>Small Hydro</v>
          </cell>
          <cell r="F72">
            <v>9557.4590000000007</v>
          </cell>
          <cell r="G72" t="str">
            <v>GNE4</v>
          </cell>
        </row>
        <row r="73">
          <cell r="A73">
            <v>2019</v>
          </cell>
          <cell r="B73" t="str">
            <v>Q2</v>
          </cell>
          <cell r="C73" t="str">
            <v>MUVUMBE HYDRO (U) LIMITED</v>
          </cell>
          <cell r="D73" t="str">
            <v>Small Hydro</v>
          </cell>
          <cell r="F73">
            <v>8824</v>
          </cell>
          <cell r="G73" t="str">
            <v>GNE7</v>
          </cell>
        </row>
        <row r="74">
          <cell r="A74">
            <v>2019</v>
          </cell>
          <cell r="B74" t="str">
            <v>Q2</v>
          </cell>
          <cell r="C74" t="str">
            <v>ELGON HYDRO SITI</v>
          </cell>
          <cell r="D74" t="str">
            <v>Small Hydro</v>
          </cell>
          <cell r="F74">
            <v>4228.8</v>
          </cell>
          <cell r="G74" t="str">
            <v>GNE8</v>
          </cell>
        </row>
        <row r="75">
          <cell r="A75">
            <v>2019</v>
          </cell>
          <cell r="B75" t="str">
            <v>Q2</v>
          </cell>
          <cell r="C75" t="str">
            <v>TORORO SOLAR</v>
          </cell>
          <cell r="D75" t="str">
            <v>Solar</v>
          </cell>
          <cell r="F75">
            <v>3694.75</v>
          </cell>
          <cell r="G75" t="str">
            <v>GNS2</v>
          </cell>
        </row>
        <row r="76">
          <cell r="A76">
            <v>2019</v>
          </cell>
          <cell r="B76" t="str">
            <v>Q2</v>
          </cell>
          <cell r="C76" t="str">
            <v>RWIMI</v>
          </cell>
          <cell r="D76" t="str">
            <v>Small Hydro</v>
          </cell>
          <cell r="F76">
            <v>6264.2</v>
          </cell>
          <cell r="G76" t="str">
            <v>GNE9</v>
          </cell>
        </row>
        <row r="77">
          <cell r="A77">
            <v>2019</v>
          </cell>
          <cell r="B77" t="str">
            <v>Q2</v>
          </cell>
          <cell r="C77" t="str">
            <v>NYAMWAMBA</v>
          </cell>
          <cell r="D77" t="str">
            <v>Small Hydro</v>
          </cell>
          <cell r="F77">
            <v>7238.67</v>
          </cell>
          <cell r="G77" t="str">
            <v>GNE10</v>
          </cell>
        </row>
        <row r="78">
          <cell r="A78">
            <v>2019</v>
          </cell>
          <cell r="B78" t="str">
            <v>Q2</v>
          </cell>
          <cell r="C78" t="str">
            <v>LUBILIA</v>
          </cell>
          <cell r="D78" t="str">
            <v>Small Hydro</v>
          </cell>
          <cell r="F78">
            <v>3170.1170000000002</v>
          </cell>
          <cell r="G78" t="str">
            <v>GNE11</v>
          </cell>
        </row>
        <row r="79">
          <cell r="A79">
            <v>2019</v>
          </cell>
          <cell r="B79" t="str">
            <v>Q2</v>
          </cell>
          <cell r="C79" t="str">
            <v>XSABO SOLAR</v>
          </cell>
          <cell r="D79" t="str">
            <v>Solar</v>
          </cell>
          <cell r="F79">
            <v>7677.28</v>
          </cell>
          <cell r="G79" t="str">
            <v>GNS3</v>
          </cell>
        </row>
        <row r="80">
          <cell r="A80">
            <v>2019</v>
          </cell>
          <cell r="B80" t="str">
            <v>Q2</v>
          </cell>
          <cell r="C80" t="str">
            <v>HYDROMAX NKUSI (WAKI)</v>
          </cell>
          <cell r="D80" t="str">
            <v>Small Hydro</v>
          </cell>
          <cell r="F80">
            <v>2503.886</v>
          </cell>
          <cell r="G80" t="str">
            <v>GNE13</v>
          </cell>
        </row>
        <row r="81">
          <cell r="A81">
            <v>2019</v>
          </cell>
          <cell r="B81" t="str">
            <v>Q2</v>
          </cell>
          <cell r="C81" t="str">
            <v>Emmerging Solar Power (Bufulubi)</v>
          </cell>
          <cell r="D81" t="str">
            <v>Solar</v>
          </cell>
          <cell r="F81">
            <v>3860.123</v>
          </cell>
          <cell r="G81" t="str">
            <v>GNS4</v>
          </cell>
        </row>
        <row r="82">
          <cell r="A82">
            <v>2019</v>
          </cell>
          <cell r="B82" t="str">
            <v>Q2</v>
          </cell>
          <cell r="C82" t="str">
            <v>KENYA POWER LIGHTING COMPANY (KPLC)</v>
          </cell>
          <cell r="D82" t="str">
            <v>Imports</v>
          </cell>
          <cell r="F82">
            <v>1604.67</v>
          </cell>
          <cell r="G82" t="str">
            <v>GNIM1</v>
          </cell>
        </row>
        <row r="83">
          <cell r="A83">
            <v>2019</v>
          </cell>
          <cell r="B83" t="str">
            <v>Q2</v>
          </cell>
          <cell r="C83" t="str">
            <v>RWANDA</v>
          </cell>
          <cell r="D83" t="str">
            <v>Imports</v>
          </cell>
          <cell r="F83">
            <v>1053.3028900000002</v>
          </cell>
          <cell r="G83" t="str">
            <v>GNIM2</v>
          </cell>
        </row>
        <row r="84">
          <cell r="A84">
            <v>2019</v>
          </cell>
          <cell r="B84" t="str">
            <v>Q2</v>
          </cell>
          <cell r="C84" t="str">
            <v>ESKOM (U) LIMITED</v>
          </cell>
          <cell r="D84" t="str">
            <v>Large Hydro</v>
          </cell>
          <cell r="F84">
            <v>344378</v>
          </cell>
          <cell r="G84" t="str">
            <v>GNL1</v>
          </cell>
        </row>
        <row r="85">
          <cell r="A85">
            <v>2019</v>
          </cell>
          <cell r="B85" t="str">
            <v>Q2</v>
          </cell>
          <cell r="C85" t="str">
            <v>BUJAGALI ELECTRICITY LIMITED</v>
          </cell>
          <cell r="D85" t="str">
            <v>Large Hydro</v>
          </cell>
          <cell r="F85">
            <v>377006.49200000003</v>
          </cell>
          <cell r="G85" t="str">
            <v>GNL2</v>
          </cell>
        </row>
        <row r="86">
          <cell r="A86">
            <v>2019</v>
          </cell>
          <cell r="B86" t="str">
            <v>Q2</v>
          </cell>
          <cell r="C86" t="str">
            <v>ELECTROMAXX (U) LIMITED</v>
          </cell>
          <cell r="D86" t="str">
            <v>Thermal</v>
          </cell>
          <cell r="F86">
            <v>5358.1847000000007</v>
          </cell>
          <cell r="G86" t="str">
            <v>GNT2</v>
          </cell>
        </row>
        <row r="87">
          <cell r="A87">
            <v>2019</v>
          </cell>
          <cell r="B87" t="str">
            <v>Q2</v>
          </cell>
          <cell r="C87" t="str">
            <v>MAHOMA</v>
          </cell>
          <cell r="D87" t="str">
            <v>Small Hydro</v>
          </cell>
          <cell r="F87">
            <v>1720.19</v>
          </cell>
          <cell r="G87" t="str">
            <v>GNE14</v>
          </cell>
        </row>
        <row r="88">
          <cell r="A88">
            <v>2019</v>
          </cell>
          <cell r="B88" t="str">
            <v>Q2</v>
          </cell>
          <cell r="C88" t="str">
            <v>ISIMBA</v>
          </cell>
          <cell r="D88" t="str">
            <v>Large Hydro</v>
          </cell>
          <cell r="F88">
            <v>181646.73699999999</v>
          </cell>
          <cell r="G88" t="str">
            <v>GNL3</v>
          </cell>
        </row>
        <row r="89">
          <cell r="A89">
            <v>2019</v>
          </cell>
          <cell r="B89" t="str">
            <v>Q2</v>
          </cell>
          <cell r="C89" t="str">
            <v>JACOBSEN (U) LIMITED</v>
          </cell>
          <cell r="D89" t="str">
            <v>Thermal</v>
          </cell>
          <cell r="F89">
            <v>17238.900000000001</v>
          </cell>
          <cell r="G89" t="str">
            <v>GNT1</v>
          </cell>
        </row>
        <row r="90">
          <cell r="A90">
            <v>2019</v>
          </cell>
          <cell r="B90" t="str">
            <v>Q2</v>
          </cell>
          <cell r="C90" t="str">
            <v>ACCESS SOLAR</v>
          </cell>
          <cell r="D90" t="str">
            <v>Solar</v>
          </cell>
          <cell r="F90">
            <v>3727.4140000000002</v>
          </cell>
          <cell r="G90" t="str">
            <v>GNS1</v>
          </cell>
        </row>
        <row r="91">
          <cell r="A91">
            <v>2019</v>
          </cell>
          <cell r="B91" t="str">
            <v>Q2</v>
          </cell>
          <cell r="C91" t="str">
            <v>KAKIRA SUGAR WORKS</v>
          </cell>
          <cell r="D91" t="str">
            <v>Bagasse</v>
          </cell>
          <cell r="F91">
            <v>24249.874099999954</v>
          </cell>
          <cell r="G91" t="str">
            <v>GNC1</v>
          </cell>
        </row>
        <row r="92">
          <cell r="A92">
            <v>2019</v>
          </cell>
          <cell r="B92" t="str">
            <v>Q2</v>
          </cell>
          <cell r="C92" t="str">
            <v>KINYARA SUGAR WORKS</v>
          </cell>
          <cell r="D92" t="str">
            <v>Bagasse</v>
          </cell>
          <cell r="F92">
            <v>3204</v>
          </cell>
          <cell r="G92" t="str">
            <v>GNC2</v>
          </cell>
        </row>
        <row r="93">
          <cell r="A93">
            <v>2019</v>
          </cell>
          <cell r="B93" t="str">
            <v>Q2</v>
          </cell>
          <cell r="C93" t="str">
            <v>SAIL KALIRO</v>
          </cell>
          <cell r="D93" t="str">
            <v>Bagasse</v>
          </cell>
          <cell r="F93">
            <v>6522.9409999999998</v>
          </cell>
          <cell r="G93" t="str">
            <v>GNC3</v>
          </cell>
        </row>
        <row r="94">
          <cell r="A94">
            <v>2019</v>
          </cell>
          <cell r="B94" t="str">
            <v>Q2</v>
          </cell>
          <cell r="C94" t="str">
            <v>Sindila</v>
          </cell>
          <cell r="D94" t="str">
            <v>Small Hydro</v>
          </cell>
          <cell r="F94">
            <v>2562.6039999999998</v>
          </cell>
          <cell r="G94" t="str">
            <v>GNE15</v>
          </cell>
        </row>
        <row r="95">
          <cell r="A95">
            <v>2019</v>
          </cell>
          <cell r="B95" t="str">
            <v>Q1</v>
          </cell>
          <cell r="C95" t="str">
            <v>KILEMBE MINES LIMITED (KLM)</v>
          </cell>
          <cell r="D95" t="str">
            <v>Small Hydro</v>
          </cell>
          <cell r="F95">
            <v>2355.66</v>
          </cell>
          <cell r="G95" t="str">
            <v>GNE2</v>
          </cell>
        </row>
        <row r="96">
          <cell r="A96">
            <v>2019</v>
          </cell>
          <cell r="B96" t="str">
            <v>Q1</v>
          </cell>
          <cell r="C96" t="str">
            <v>KASESE COBALT COMPANY LIMITED</v>
          </cell>
          <cell r="D96" t="str">
            <v>Small Hydro</v>
          </cell>
          <cell r="F96">
            <v>10836.894</v>
          </cell>
          <cell r="G96" t="str">
            <v>GNE1</v>
          </cell>
        </row>
        <row r="97">
          <cell r="A97">
            <v>2019</v>
          </cell>
          <cell r="B97" t="str">
            <v>Q1</v>
          </cell>
          <cell r="C97" t="str">
            <v>AEMS-MPANGA</v>
          </cell>
          <cell r="D97" t="str">
            <v>Small Hydro</v>
          </cell>
          <cell r="F97">
            <v>8543.65</v>
          </cell>
          <cell r="G97" t="str">
            <v>GNE5</v>
          </cell>
        </row>
        <row r="98">
          <cell r="A98">
            <v>2019</v>
          </cell>
          <cell r="B98" t="str">
            <v>Q1</v>
          </cell>
          <cell r="C98" t="str">
            <v>MAJI-POWER BUGOYE-LIMITED</v>
          </cell>
          <cell r="D98" t="str">
            <v>Small Hydro</v>
          </cell>
          <cell r="F98">
            <v>10999.45</v>
          </cell>
          <cell r="G98" t="str">
            <v>GNE3</v>
          </cell>
        </row>
        <row r="99">
          <cell r="A99">
            <v>2019</v>
          </cell>
          <cell r="B99" t="str">
            <v>Q1</v>
          </cell>
          <cell r="C99" t="str">
            <v>ECOPOWER-ISHASHA</v>
          </cell>
          <cell r="D99" t="str">
            <v>Small Hydro</v>
          </cell>
          <cell r="F99">
            <v>3332.46</v>
          </cell>
          <cell r="G99" t="str">
            <v>GNE6</v>
          </cell>
        </row>
        <row r="100">
          <cell r="A100">
            <v>2019</v>
          </cell>
          <cell r="B100" t="str">
            <v>Q1</v>
          </cell>
          <cell r="C100" t="str">
            <v>KABALEGA HYDROMAX</v>
          </cell>
          <cell r="D100" t="str">
            <v>Small Hydro</v>
          </cell>
          <cell r="F100">
            <v>3666.194</v>
          </cell>
          <cell r="G100" t="str">
            <v>GNE4</v>
          </cell>
        </row>
        <row r="101">
          <cell r="A101">
            <v>2019</v>
          </cell>
          <cell r="B101" t="str">
            <v>Q1</v>
          </cell>
          <cell r="C101" t="str">
            <v>MUVUMBE HYDRO (U) LIMITED</v>
          </cell>
          <cell r="D101" t="str">
            <v>Small Hydro</v>
          </cell>
          <cell r="F101">
            <v>4775</v>
          </cell>
          <cell r="G101" t="str">
            <v>GNE7</v>
          </cell>
        </row>
        <row r="102">
          <cell r="A102">
            <v>2019</v>
          </cell>
          <cell r="B102" t="str">
            <v>Q1</v>
          </cell>
          <cell r="C102" t="str">
            <v>ELGON HYDRO SITI</v>
          </cell>
          <cell r="D102" t="str">
            <v>Small Hydro</v>
          </cell>
          <cell r="F102">
            <v>518.70000000000005</v>
          </cell>
          <cell r="G102" t="str">
            <v>GNE8</v>
          </cell>
        </row>
        <row r="103">
          <cell r="A103">
            <v>2019</v>
          </cell>
          <cell r="B103" t="str">
            <v>Q1</v>
          </cell>
          <cell r="C103" t="str">
            <v>TORORO SOLAR</v>
          </cell>
          <cell r="D103" t="str">
            <v>Solar</v>
          </cell>
          <cell r="F103">
            <v>4426.8500000000004</v>
          </cell>
          <cell r="G103" t="str">
            <v>GNS2</v>
          </cell>
        </row>
        <row r="104">
          <cell r="A104">
            <v>2019</v>
          </cell>
          <cell r="B104" t="str">
            <v>Q1</v>
          </cell>
          <cell r="C104" t="str">
            <v>RWIMI</v>
          </cell>
          <cell r="D104" t="str">
            <v>Small Hydro</v>
          </cell>
          <cell r="F104">
            <v>3969.1</v>
          </cell>
          <cell r="G104" t="str">
            <v>GNE9</v>
          </cell>
        </row>
        <row r="105">
          <cell r="A105">
            <v>2019</v>
          </cell>
          <cell r="B105" t="str">
            <v>Q1</v>
          </cell>
          <cell r="C105" t="str">
            <v>NYAMWAMBA</v>
          </cell>
          <cell r="D105" t="str">
            <v>Small Hydro</v>
          </cell>
          <cell r="F105">
            <v>3469.56</v>
          </cell>
          <cell r="G105" t="str">
            <v>GNE10</v>
          </cell>
        </row>
        <row r="106">
          <cell r="A106">
            <v>2019</v>
          </cell>
          <cell r="B106" t="str">
            <v>Q1</v>
          </cell>
          <cell r="C106" t="str">
            <v>LUBILIA</v>
          </cell>
          <cell r="D106" t="str">
            <v>Small Hydro</v>
          </cell>
          <cell r="F106">
            <v>3516.52</v>
          </cell>
          <cell r="G106" t="str">
            <v>GNE11</v>
          </cell>
        </row>
        <row r="107">
          <cell r="A107">
            <v>2019</v>
          </cell>
          <cell r="B107" t="str">
            <v>Q1</v>
          </cell>
          <cell r="C107" t="str">
            <v>XSABO SOLAR</v>
          </cell>
          <cell r="D107" t="str">
            <v>Solar</v>
          </cell>
          <cell r="F107">
            <v>8970.3709999999992</v>
          </cell>
          <cell r="G107" t="str">
            <v>GNS3</v>
          </cell>
        </row>
        <row r="108">
          <cell r="A108">
            <v>2019</v>
          </cell>
          <cell r="B108" t="str">
            <v>Q1</v>
          </cell>
          <cell r="C108" t="str">
            <v>HYDROMAX NKUSI (WAKI)</v>
          </cell>
          <cell r="D108" t="str">
            <v>Small Hydro</v>
          </cell>
          <cell r="F108">
            <v>2085.1379999999999</v>
          </cell>
          <cell r="G108" t="str">
            <v>GNE13</v>
          </cell>
        </row>
        <row r="109">
          <cell r="A109">
            <v>2019</v>
          </cell>
          <cell r="B109" t="str">
            <v>Q1</v>
          </cell>
          <cell r="C109" t="str">
            <v>Emmerging Solar Power (Bufulubi)</v>
          </cell>
          <cell r="D109" t="str">
            <v>Solar</v>
          </cell>
          <cell r="F109">
            <v>2388.9090000000001</v>
          </cell>
          <cell r="G109" t="str">
            <v>GNS4</v>
          </cell>
        </row>
        <row r="110">
          <cell r="A110">
            <v>2019</v>
          </cell>
          <cell r="B110" t="str">
            <v>Q1</v>
          </cell>
          <cell r="C110" t="str">
            <v>KENYA POWER LIGHTING COMPANY (KPLC)</v>
          </cell>
          <cell r="D110" t="str">
            <v>Imports</v>
          </cell>
          <cell r="F110">
            <v>5465.12</v>
          </cell>
          <cell r="G110" t="str">
            <v>GNIM1</v>
          </cell>
        </row>
        <row r="111">
          <cell r="A111">
            <v>2019</v>
          </cell>
          <cell r="B111" t="str">
            <v>Q1</v>
          </cell>
          <cell r="C111" t="str">
            <v>RWANDA</v>
          </cell>
          <cell r="D111" t="str">
            <v>Imports</v>
          </cell>
          <cell r="F111">
            <v>996.55570000000012</v>
          </cell>
          <cell r="G111" t="str">
            <v>GNIM2</v>
          </cell>
        </row>
        <row r="112">
          <cell r="A112">
            <v>2019</v>
          </cell>
          <cell r="B112" t="str">
            <v>Q1</v>
          </cell>
          <cell r="C112" t="str">
            <v>ESKOM (U) LIMITED</v>
          </cell>
          <cell r="D112" t="str">
            <v>Large Hydro</v>
          </cell>
          <cell r="F112">
            <v>352926</v>
          </cell>
          <cell r="G112" t="str">
            <v>GNL1</v>
          </cell>
        </row>
        <row r="113">
          <cell r="A113">
            <v>2019</v>
          </cell>
          <cell r="B113" t="str">
            <v>Q1</v>
          </cell>
          <cell r="C113" t="str">
            <v>BUJAGALI ELECTRICITY LIMITED</v>
          </cell>
          <cell r="D113" t="str">
            <v>Large Hydro</v>
          </cell>
          <cell r="F113">
            <v>389842.766</v>
          </cell>
          <cell r="G113" t="str">
            <v>GNL2</v>
          </cell>
        </row>
        <row r="114">
          <cell r="A114">
            <v>2019</v>
          </cell>
          <cell r="B114" t="str">
            <v>Q1</v>
          </cell>
          <cell r="C114" t="str">
            <v>ELECTROMAXX (U) LIMITED</v>
          </cell>
          <cell r="D114" t="str">
            <v>Thermal</v>
          </cell>
          <cell r="F114">
            <v>17182.32</v>
          </cell>
          <cell r="G114" t="str">
            <v>GNT2</v>
          </cell>
        </row>
        <row r="115">
          <cell r="A115">
            <v>2019</v>
          </cell>
          <cell r="B115" t="str">
            <v>Q1</v>
          </cell>
          <cell r="C115" t="str">
            <v>NKUSI</v>
          </cell>
          <cell r="D115" t="str">
            <v>Small Hydro</v>
          </cell>
          <cell r="F115">
            <v>4590.16</v>
          </cell>
          <cell r="G115" t="str">
            <v>GNE12</v>
          </cell>
        </row>
        <row r="116">
          <cell r="A116">
            <v>2019</v>
          </cell>
          <cell r="B116" t="str">
            <v>Q1</v>
          </cell>
          <cell r="C116" t="str">
            <v>ISIMBA</v>
          </cell>
          <cell r="D116" t="str">
            <v>Large Hydro</v>
          </cell>
          <cell r="F116">
            <v>137794.09700000001</v>
          </cell>
          <cell r="G116" t="str">
            <v>GNL3</v>
          </cell>
        </row>
        <row r="117">
          <cell r="A117">
            <v>2019</v>
          </cell>
          <cell r="B117" t="str">
            <v>Q1</v>
          </cell>
          <cell r="C117" t="str">
            <v>MAHOMA</v>
          </cell>
          <cell r="D117" t="str">
            <v>Small Hydro</v>
          </cell>
          <cell r="F117">
            <v>1247.1099999999999</v>
          </cell>
          <cell r="G117" t="str">
            <v>GNE14</v>
          </cell>
        </row>
        <row r="118">
          <cell r="A118">
            <v>2019</v>
          </cell>
          <cell r="B118" t="str">
            <v>Q1</v>
          </cell>
          <cell r="C118" t="str">
            <v>KAKIRA SUGAR WORKS</v>
          </cell>
          <cell r="D118" t="str">
            <v>Bagasse</v>
          </cell>
          <cell r="F118">
            <v>59706.752</v>
          </cell>
          <cell r="G118" t="str">
            <v>GNC1</v>
          </cell>
        </row>
        <row r="119">
          <cell r="A119">
            <v>2019</v>
          </cell>
          <cell r="B119" t="str">
            <v>Q1</v>
          </cell>
          <cell r="C119" t="str">
            <v>KINYARA SUGAR WORKS</v>
          </cell>
          <cell r="D119" t="str">
            <v>Bagasse</v>
          </cell>
          <cell r="F119">
            <v>0</v>
          </cell>
          <cell r="G119" t="str">
            <v>GNC2</v>
          </cell>
        </row>
        <row r="120">
          <cell r="A120">
            <v>2019</v>
          </cell>
          <cell r="B120" t="str">
            <v>Q1</v>
          </cell>
          <cell r="C120" t="str">
            <v>SAIL KALIRO</v>
          </cell>
          <cell r="D120" t="str">
            <v>Bagasse</v>
          </cell>
          <cell r="F120">
            <v>7818.8000000000011</v>
          </cell>
          <cell r="G120" t="str">
            <v>GNC3</v>
          </cell>
        </row>
        <row r="121">
          <cell r="A121">
            <v>2019</v>
          </cell>
          <cell r="B121" t="str">
            <v>Q1</v>
          </cell>
          <cell r="C121" t="str">
            <v>ACCESS SOLAR</v>
          </cell>
          <cell r="D121" t="str">
            <v>Solar</v>
          </cell>
          <cell r="F121">
            <v>4454.3</v>
          </cell>
          <cell r="G121" t="str">
            <v>GNS1</v>
          </cell>
        </row>
        <row r="122">
          <cell r="A122">
            <v>2019</v>
          </cell>
          <cell r="B122" t="str">
            <v>Q1</v>
          </cell>
          <cell r="C122" t="str">
            <v>JACOBSEN (U) LIMITED</v>
          </cell>
          <cell r="D122" t="str">
            <v>Thermal</v>
          </cell>
          <cell r="F122">
            <v>18693.099999999922</v>
          </cell>
          <cell r="G122" t="str">
            <v>GNT1</v>
          </cell>
        </row>
        <row r="123">
          <cell r="A123">
            <v>2018</v>
          </cell>
          <cell r="B123" t="str">
            <v>Q4</v>
          </cell>
          <cell r="C123" t="str">
            <v>KILEMBE MINES LIMITED (KLM)</v>
          </cell>
          <cell r="D123" t="str">
            <v>Small Hydro</v>
          </cell>
          <cell r="F123">
            <v>3580.9409999999998</v>
          </cell>
          <cell r="G123" t="str">
            <v>GNE2</v>
          </cell>
        </row>
        <row r="124">
          <cell r="A124">
            <v>2018</v>
          </cell>
          <cell r="B124" t="str">
            <v>Q4</v>
          </cell>
          <cell r="C124" t="str">
            <v>KASESE COBALT COMPANY LIMITED</v>
          </cell>
          <cell r="D124" t="str">
            <v>Small Hydro</v>
          </cell>
          <cell r="F124">
            <v>17423.674999999999</v>
          </cell>
          <cell r="G124" t="str">
            <v>GNE1</v>
          </cell>
        </row>
        <row r="125">
          <cell r="A125">
            <v>2018</v>
          </cell>
          <cell r="B125" t="str">
            <v>Q4</v>
          </cell>
          <cell r="C125" t="str">
            <v>KAKIRA SUGAR WORKS</v>
          </cell>
          <cell r="D125" t="str">
            <v>Bagasse</v>
          </cell>
          <cell r="F125">
            <v>59328.58110000001</v>
          </cell>
          <cell r="G125" t="str">
            <v>GNC1</v>
          </cell>
        </row>
        <row r="126">
          <cell r="A126">
            <v>2018</v>
          </cell>
          <cell r="B126" t="str">
            <v>Q4</v>
          </cell>
          <cell r="C126" t="str">
            <v>KINYARA SUGAR WORKS</v>
          </cell>
          <cell r="D126" t="str">
            <v>Bagasse</v>
          </cell>
          <cell r="F126">
            <v>842.79200000000003</v>
          </cell>
          <cell r="G126" t="str">
            <v>GNC2</v>
          </cell>
        </row>
        <row r="127">
          <cell r="A127">
            <v>2018</v>
          </cell>
          <cell r="B127" t="str">
            <v>Q4</v>
          </cell>
          <cell r="C127" t="str">
            <v>AEMS-MPANGA</v>
          </cell>
          <cell r="D127" t="str">
            <v>Small Hydro</v>
          </cell>
          <cell r="F127">
            <v>25320.86</v>
          </cell>
          <cell r="G127" t="str">
            <v>GNE5</v>
          </cell>
        </row>
        <row r="128">
          <cell r="A128">
            <v>2018</v>
          </cell>
          <cell r="B128" t="str">
            <v>Q4</v>
          </cell>
          <cell r="C128" t="str">
            <v>MAJI-POWER BUGOYE-LIMITED</v>
          </cell>
          <cell r="D128" t="str">
            <v>Small Hydro</v>
          </cell>
          <cell r="F128">
            <v>24426.59</v>
          </cell>
          <cell r="G128" t="str">
            <v>GNE3</v>
          </cell>
        </row>
        <row r="129">
          <cell r="A129">
            <v>2018</v>
          </cell>
          <cell r="B129" t="str">
            <v>Q4</v>
          </cell>
          <cell r="C129" t="str">
            <v>ECOPOWER-ISHASHA</v>
          </cell>
          <cell r="D129" t="str">
            <v>Small Hydro</v>
          </cell>
          <cell r="F129">
            <v>5643.56</v>
          </cell>
          <cell r="G129" t="str">
            <v>GNE6</v>
          </cell>
        </row>
        <row r="130">
          <cell r="A130">
            <v>2018</v>
          </cell>
          <cell r="B130" t="str">
            <v>Q4</v>
          </cell>
          <cell r="C130" t="str">
            <v>KABALEGA HYDROMAX</v>
          </cell>
          <cell r="D130" t="str">
            <v>Small Hydro</v>
          </cell>
          <cell r="F130">
            <v>12954.86</v>
          </cell>
          <cell r="G130" t="str">
            <v>GNE4</v>
          </cell>
        </row>
        <row r="131">
          <cell r="A131">
            <v>2018</v>
          </cell>
          <cell r="B131" t="str">
            <v>Q4</v>
          </cell>
          <cell r="C131" t="str">
            <v>SAIL KALIRO</v>
          </cell>
          <cell r="D131" t="str">
            <v>Bagasse</v>
          </cell>
          <cell r="F131">
            <v>7769.4</v>
          </cell>
          <cell r="G131" t="str">
            <v>GNC3</v>
          </cell>
        </row>
        <row r="132">
          <cell r="A132">
            <v>2018</v>
          </cell>
          <cell r="B132" t="str">
            <v>Q4</v>
          </cell>
          <cell r="C132" t="str">
            <v>ACCESS SOLAR</v>
          </cell>
          <cell r="D132" t="str">
            <v>Solar</v>
          </cell>
          <cell r="F132">
            <v>4692.1350000000002</v>
          </cell>
          <cell r="G132" t="str">
            <v>GNS1</v>
          </cell>
        </row>
        <row r="133">
          <cell r="A133">
            <v>2018</v>
          </cell>
          <cell r="B133" t="str">
            <v>Q4</v>
          </cell>
          <cell r="C133" t="str">
            <v>MUVUMBE HYDRO (U) LIMITED</v>
          </cell>
          <cell r="D133" t="str">
            <v>Small Hydro</v>
          </cell>
          <cell r="F133">
            <v>5670</v>
          </cell>
          <cell r="G133" t="str">
            <v>GNE7</v>
          </cell>
        </row>
        <row r="134">
          <cell r="A134">
            <v>2018</v>
          </cell>
          <cell r="B134" t="str">
            <v>Q4</v>
          </cell>
          <cell r="C134" t="str">
            <v>ELGON HYDRO SITI</v>
          </cell>
          <cell r="D134" t="str">
            <v>Small Hydro</v>
          </cell>
          <cell r="F134">
            <v>3597.4</v>
          </cell>
          <cell r="G134" t="str">
            <v>GNE8</v>
          </cell>
        </row>
        <row r="135">
          <cell r="A135">
            <v>2018</v>
          </cell>
          <cell r="B135" t="str">
            <v>Q4</v>
          </cell>
          <cell r="C135" t="str">
            <v>TORORO SOLAR</v>
          </cell>
          <cell r="D135" t="str">
            <v>Solar</v>
          </cell>
          <cell r="F135">
            <v>4246.5</v>
          </cell>
          <cell r="G135" t="str">
            <v>GNS2</v>
          </cell>
        </row>
        <row r="136">
          <cell r="A136">
            <v>2018</v>
          </cell>
          <cell r="B136" t="str">
            <v>Q4</v>
          </cell>
          <cell r="C136" t="str">
            <v>RWIMI</v>
          </cell>
          <cell r="D136" t="str">
            <v>Small Hydro</v>
          </cell>
          <cell r="F136">
            <v>9861.1</v>
          </cell>
          <cell r="G136" t="str">
            <v>GNE9</v>
          </cell>
        </row>
        <row r="137">
          <cell r="A137">
            <v>2018</v>
          </cell>
          <cell r="B137" t="str">
            <v>Q4</v>
          </cell>
          <cell r="C137" t="str">
            <v>NYAMWAMBA</v>
          </cell>
          <cell r="D137" t="str">
            <v>Small Hydro</v>
          </cell>
          <cell r="F137">
            <v>9662.09</v>
          </cell>
          <cell r="G137" t="str">
            <v>GNE10</v>
          </cell>
        </row>
        <row r="138">
          <cell r="A138">
            <v>2018</v>
          </cell>
          <cell r="B138" t="str">
            <v>Q4</v>
          </cell>
          <cell r="C138" t="str">
            <v>LUBILIA</v>
          </cell>
          <cell r="D138" t="str">
            <v>Small Hydro</v>
          </cell>
          <cell r="F138">
            <v>4859.3230000000003</v>
          </cell>
          <cell r="G138" t="str">
            <v>GNE11</v>
          </cell>
        </row>
        <row r="139">
          <cell r="A139">
            <v>2018</v>
          </cell>
          <cell r="B139" t="str">
            <v>Q4</v>
          </cell>
          <cell r="C139" t="str">
            <v>XSABO SOLAR</v>
          </cell>
          <cell r="D139" t="str">
            <v>Solar</v>
          </cell>
          <cell r="F139">
            <v>279.96100000000001</v>
          </cell>
          <cell r="G139" t="str">
            <v>GNS3</v>
          </cell>
        </row>
        <row r="140">
          <cell r="A140">
            <v>2018</v>
          </cell>
          <cell r="B140" t="str">
            <v>Q4</v>
          </cell>
          <cell r="C140" t="str">
            <v>HYDROMAX NKUSI (WAKI)</v>
          </cell>
          <cell r="D140" t="str">
            <v>Small Hydro</v>
          </cell>
          <cell r="F140">
            <v>1089.5830000000001</v>
          </cell>
          <cell r="G140" t="str">
            <v>GNE13</v>
          </cell>
        </row>
        <row r="141">
          <cell r="A141">
            <v>2018</v>
          </cell>
          <cell r="B141" t="str">
            <v>Q4</v>
          </cell>
          <cell r="C141" t="str">
            <v>KENYA POWER LIGHTING COMPANY (KPLC)</v>
          </cell>
          <cell r="D141" t="str">
            <v>Imports</v>
          </cell>
          <cell r="F141">
            <v>10378.825000000001</v>
          </cell>
          <cell r="G141" t="str">
            <v>GNIM1</v>
          </cell>
        </row>
        <row r="142">
          <cell r="A142">
            <v>2018</v>
          </cell>
          <cell r="B142" t="str">
            <v>Q4</v>
          </cell>
          <cell r="C142" t="str">
            <v>RWANDA</v>
          </cell>
          <cell r="D142" t="str">
            <v>Imports</v>
          </cell>
          <cell r="F142">
            <v>1121.3440000000001</v>
          </cell>
          <cell r="G142" t="str">
            <v>GNIM2</v>
          </cell>
        </row>
        <row r="143">
          <cell r="A143">
            <v>2018</v>
          </cell>
          <cell r="B143" t="str">
            <v>Q4</v>
          </cell>
          <cell r="C143" t="str">
            <v>ESKOM (U) LIMITED</v>
          </cell>
          <cell r="D143" t="str">
            <v>Large Hydro</v>
          </cell>
          <cell r="F143">
            <v>367231.71100000001</v>
          </cell>
          <cell r="G143" t="str">
            <v>GNL1</v>
          </cell>
        </row>
        <row r="144">
          <cell r="A144">
            <v>2018</v>
          </cell>
          <cell r="B144" t="str">
            <v>Q4</v>
          </cell>
          <cell r="C144" t="str">
            <v>BUJAGALI ELECTRICITY LIMITED</v>
          </cell>
          <cell r="D144" t="str">
            <v>Large Hydro</v>
          </cell>
          <cell r="F144">
            <v>408610.26799999998</v>
          </cell>
          <cell r="G144" t="str">
            <v>GNL2</v>
          </cell>
        </row>
        <row r="145">
          <cell r="A145">
            <v>2018</v>
          </cell>
          <cell r="B145" t="str">
            <v>Q4</v>
          </cell>
          <cell r="C145" t="str">
            <v>JACOBSEN (U) LIMITED</v>
          </cell>
          <cell r="D145" t="str">
            <v>Thermal</v>
          </cell>
          <cell r="F145">
            <v>26165.600000000049</v>
          </cell>
          <cell r="G145" t="str">
            <v>GNT1</v>
          </cell>
        </row>
        <row r="146">
          <cell r="A146">
            <v>2018</v>
          </cell>
          <cell r="B146" t="str">
            <v>Q4</v>
          </cell>
          <cell r="C146" t="str">
            <v>ELECTROMAXX (U) LIMITED</v>
          </cell>
          <cell r="D146" t="str">
            <v>Thermal</v>
          </cell>
          <cell r="F146">
            <v>17251.690060000001</v>
          </cell>
          <cell r="G146" t="str">
            <v>GNT2</v>
          </cell>
        </row>
        <row r="147">
          <cell r="A147">
            <v>2018</v>
          </cell>
          <cell r="B147" t="str">
            <v>Q4</v>
          </cell>
          <cell r="C147" t="str">
            <v>NKUSI</v>
          </cell>
          <cell r="D147" t="str">
            <v>Small Hydro</v>
          </cell>
          <cell r="F147">
            <v>14118.9</v>
          </cell>
          <cell r="G147" t="str">
            <v>GNE12</v>
          </cell>
        </row>
        <row r="148">
          <cell r="A148">
            <v>2018</v>
          </cell>
          <cell r="B148" t="str">
            <v>Q4</v>
          </cell>
          <cell r="C148" t="str">
            <v>MAHOMA</v>
          </cell>
          <cell r="D148" t="str">
            <v>Small Hydro</v>
          </cell>
          <cell r="F148">
            <v>3561.82</v>
          </cell>
          <cell r="G148" t="str">
            <v>GNE14</v>
          </cell>
        </row>
        <row r="149">
          <cell r="A149">
            <v>2018</v>
          </cell>
          <cell r="B149" t="str">
            <v>Q4</v>
          </cell>
          <cell r="C149" t="str">
            <v>ISIMBA</v>
          </cell>
          <cell r="D149" t="str">
            <v>Large Hydro</v>
          </cell>
          <cell r="F149">
            <v>886.84503700000005</v>
          </cell>
          <cell r="G149" t="str">
            <v>GNL3</v>
          </cell>
        </row>
        <row r="150">
          <cell r="A150">
            <v>2018</v>
          </cell>
          <cell r="B150" t="str">
            <v>Q3</v>
          </cell>
          <cell r="C150" t="str">
            <v>ESKOM (U) LIMITED</v>
          </cell>
          <cell r="D150" t="str">
            <v>Large Hydro</v>
          </cell>
          <cell r="F150">
            <v>394102.52759999997</v>
          </cell>
          <cell r="G150" t="str">
            <v>GNL1</v>
          </cell>
        </row>
        <row r="151">
          <cell r="A151">
            <v>2018</v>
          </cell>
          <cell r="B151" t="str">
            <v>Q3</v>
          </cell>
          <cell r="C151" t="str">
            <v>BUJAGALI ELECTRICITY LIMITED</v>
          </cell>
          <cell r="D151" t="str">
            <v>Large Hydro</v>
          </cell>
          <cell r="F151">
            <v>413696</v>
          </cell>
          <cell r="G151" t="str">
            <v>GNL2</v>
          </cell>
        </row>
        <row r="152">
          <cell r="A152">
            <v>2018</v>
          </cell>
          <cell r="B152" t="str">
            <v>Q3</v>
          </cell>
          <cell r="C152" t="str">
            <v>KASESE COBALT COMPANY LIMITED</v>
          </cell>
          <cell r="D152" t="str">
            <v>Small Hydro</v>
          </cell>
          <cell r="F152">
            <v>14315.684000000001</v>
          </cell>
          <cell r="G152" t="str">
            <v>GNE1</v>
          </cell>
        </row>
        <row r="153">
          <cell r="A153">
            <v>2018</v>
          </cell>
          <cell r="B153" t="str">
            <v>Q3</v>
          </cell>
          <cell r="C153" t="str">
            <v>MAJI-POWER BUGOYE-LIMITED</v>
          </cell>
          <cell r="D153" t="str">
            <v>Small Hydro</v>
          </cell>
          <cell r="F153">
            <v>17731.37</v>
          </cell>
          <cell r="G153" t="str">
            <v>GNE3</v>
          </cell>
        </row>
        <row r="154">
          <cell r="A154">
            <v>2018</v>
          </cell>
          <cell r="B154" t="str">
            <v>Q3</v>
          </cell>
          <cell r="C154" t="str">
            <v>AEMS-MPANGA</v>
          </cell>
          <cell r="D154" t="str">
            <v>Small Hydro</v>
          </cell>
          <cell r="F154">
            <v>11838.339999999998</v>
          </cell>
          <cell r="G154" t="str">
            <v>GNE5</v>
          </cell>
        </row>
        <row r="155">
          <cell r="A155">
            <v>2018</v>
          </cell>
          <cell r="B155" t="str">
            <v>Q3</v>
          </cell>
          <cell r="C155" t="str">
            <v>ELECTROMAXX (U) LIMITED</v>
          </cell>
          <cell r="D155" t="str">
            <v>Thermal</v>
          </cell>
          <cell r="F155">
            <v>23404.673999999999</v>
          </cell>
          <cell r="G155" t="str">
            <v>GNT2</v>
          </cell>
        </row>
        <row r="156">
          <cell r="A156">
            <v>2018</v>
          </cell>
          <cell r="B156" t="str">
            <v>Q3</v>
          </cell>
          <cell r="C156" t="str">
            <v>JACOBSEN (U) LIMITED</v>
          </cell>
          <cell r="D156" t="str">
            <v>Thermal</v>
          </cell>
          <cell r="F156">
            <v>35110.300000000003</v>
          </cell>
          <cell r="G156" t="str">
            <v>GNT1</v>
          </cell>
        </row>
        <row r="157">
          <cell r="A157">
            <v>2018</v>
          </cell>
          <cell r="B157" t="str">
            <v>Q3</v>
          </cell>
          <cell r="C157" t="str">
            <v>ECOPOWER-ISHASHA</v>
          </cell>
          <cell r="D157" t="str">
            <v>Small Hydro</v>
          </cell>
          <cell r="F157">
            <v>4885.619999999999</v>
          </cell>
          <cell r="G157" t="str">
            <v>GNE6</v>
          </cell>
        </row>
        <row r="158">
          <cell r="A158">
            <v>2018</v>
          </cell>
          <cell r="B158" t="str">
            <v>Q3</v>
          </cell>
          <cell r="C158" t="str">
            <v>KAKIRA SUGAR WORKS</v>
          </cell>
          <cell r="D158" t="str">
            <v>Bagasse</v>
          </cell>
          <cell r="F158">
            <v>41388.783199999998</v>
          </cell>
          <cell r="G158" t="str">
            <v>GNC1</v>
          </cell>
        </row>
        <row r="159">
          <cell r="A159">
            <v>2018</v>
          </cell>
          <cell r="B159" t="str">
            <v>Q3</v>
          </cell>
          <cell r="C159" t="str">
            <v>KINYARA SUGAR WORKS</v>
          </cell>
          <cell r="D159" t="str">
            <v>Bagasse</v>
          </cell>
          <cell r="F159">
            <v>1258.6020000000001</v>
          </cell>
          <cell r="G159" t="str">
            <v>GNC2</v>
          </cell>
        </row>
        <row r="160">
          <cell r="A160">
            <v>2018</v>
          </cell>
          <cell r="B160" t="str">
            <v>Q3</v>
          </cell>
          <cell r="C160" t="str">
            <v>KABALEGA HYDROMAX</v>
          </cell>
          <cell r="D160" t="str">
            <v>Small Hydro</v>
          </cell>
          <cell r="F160">
            <v>9473.6910000000007</v>
          </cell>
          <cell r="G160" t="str">
            <v>GNE4</v>
          </cell>
        </row>
        <row r="161">
          <cell r="A161">
            <v>2018</v>
          </cell>
          <cell r="B161" t="str">
            <v>Q3</v>
          </cell>
          <cell r="C161" t="str">
            <v>SAIL KALIRO</v>
          </cell>
          <cell r="D161" t="str">
            <v>Bagasse</v>
          </cell>
          <cell r="F161">
            <v>8419.2999999999993</v>
          </cell>
          <cell r="G161" t="str">
            <v>GNC3</v>
          </cell>
        </row>
        <row r="162">
          <cell r="A162">
            <v>2018</v>
          </cell>
          <cell r="B162" t="str">
            <v>Q3</v>
          </cell>
          <cell r="C162" t="str">
            <v>ACCESS SOLAR</v>
          </cell>
          <cell r="D162" t="str">
            <v>Solar</v>
          </cell>
          <cell r="F162">
            <v>4119.13</v>
          </cell>
          <cell r="G162" t="str">
            <v>GNS1</v>
          </cell>
        </row>
        <row r="163">
          <cell r="A163">
            <v>2018</v>
          </cell>
          <cell r="B163" t="str">
            <v>Q3</v>
          </cell>
          <cell r="C163" t="str">
            <v>MUVUMBE HYDRO (U) LIMITED</v>
          </cell>
          <cell r="D163" t="str">
            <v>Small Hydro</v>
          </cell>
          <cell r="F163">
            <v>5253</v>
          </cell>
          <cell r="G163" t="str">
            <v>GNE7</v>
          </cell>
        </row>
        <row r="164">
          <cell r="A164">
            <v>2018</v>
          </cell>
          <cell r="B164" t="str">
            <v>Q3</v>
          </cell>
          <cell r="C164" t="str">
            <v>ELGON HYDRO SITI</v>
          </cell>
          <cell r="D164" t="str">
            <v>Small Hydro</v>
          </cell>
          <cell r="F164">
            <v>7014.6</v>
          </cell>
          <cell r="G164" t="str">
            <v>GNE8</v>
          </cell>
        </row>
        <row r="165">
          <cell r="A165">
            <v>2018</v>
          </cell>
          <cell r="B165" t="str">
            <v>Q3</v>
          </cell>
          <cell r="C165" t="str">
            <v>TORORO SOLAR</v>
          </cell>
          <cell r="D165" t="str">
            <v>Solar</v>
          </cell>
          <cell r="F165">
            <v>3944.3</v>
          </cell>
          <cell r="G165" t="str">
            <v>GNS2</v>
          </cell>
        </row>
        <row r="166">
          <cell r="A166">
            <v>2018</v>
          </cell>
          <cell r="B166" t="str">
            <v>Q3</v>
          </cell>
          <cell r="C166" t="str">
            <v>RWIMI</v>
          </cell>
          <cell r="D166" t="str">
            <v>Small Hydro</v>
          </cell>
          <cell r="F166">
            <v>7464.8</v>
          </cell>
          <cell r="G166" t="str">
            <v>GNE9</v>
          </cell>
        </row>
        <row r="167">
          <cell r="A167">
            <v>2018</v>
          </cell>
          <cell r="B167" t="str">
            <v>Q3</v>
          </cell>
          <cell r="C167" t="str">
            <v>LUBILIA</v>
          </cell>
          <cell r="D167" t="str">
            <v>Small Hydro</v>
          </cell>
          <cell r="F167">
            <v>2660.0549999999998</v>
          </cell>
          <cell r="G167" t="str">
            <v>GNE11</v>
          </cell>
        </row>
        <row r="168">
          <cell r="A168">
            <v>2018</v>
          </cell>
          <cell r="B168" t="str">
            <v>Q3</v>
          </cell>
          <cell r="C168" t="str">
            <v>NYAMWAMBA</v>
          </cell>
          <cell r="D168" t="str">
            <v>Small Hydro</v>
          </cell>
          <cell r="F168">
            <v>8711.8000000000011</v>
          </cell>
          <cell r="G168" t="str">
            <v>GNE10</v>
          </cell>
        </row>
        <row r="169">
          <cell r="A169">
            <v>2018</v>
          </cell>
          <cell r="B169" t="str">
            <v>Q3</v>
          </cell>
          <cell r="C169" t="str">
            <v>KENYA POWER LIGHTING COMPANY (KPLC)</v>
          </cell>
          <cell r="D169" t="str">
            <v>Imports</v>
          </cell>
          <cell r="F169">
            <v>9332.5649999999987</v>
          </cell>
          <cell r="G169" t="str">
            <v>GNIM1</v>
          </cell>
        </row>
        <row r="170">
          <cell r="A170">
            <v>2018</v>
          </cell>
          <cell r="B170" t="str">
            <v>Q3</v>
          </cell>
          <cell r="C170" t="str">
            <v>RWANDA</v>
          </cell>
          <cell r="D170" t="str">
            <v>Imports</v>
          </cell>
          <cell r="F170">
            <v>979.78129999999999</v>
          </cell>
          <cell r="G170" t="str">
            <v>GNIM2</v>
          </cell>
        </row>
        <row r="171">
          <cell r="A171">
            <v>2018</v>
          </cell>
          <cell r="B171" t="str">
            <v>Q3</v>
          </cell>
          <cell r="C171" t="str">
            <v>KILEMBE MINES LIMITED (KLM)</v>
          </cell>
          <cell r="D171" t="str">
            <v>Small Hydro</v>
          </cell>
          <cell r="F171">
            <v>3574.53</v>
          </cell>
          <cell r="G171" t="str">
            <v>GNE2</v>
          </cell>
        </row>
        <row r="172">
          <cell r="A172">
            <v>2018</v>
          </cell>
          <cell r="B172" t="str">
            <v>Q3</v>
          </cell>
          <cell r="C172" t="str">
            <v>NKUSI</v>
          </cell>
          <cell r="D172" t="str">
            <v>Small Hydro</v>
          </cell>
          <cell r="F172">
            <v>12521.560000000001</v>
          </cell>
          <cell r="G172" t="str">
            <v>GNE12</v>
          </cell>
        </row>
        <row r="173">
          <cell r="A173">
            <v>2018</v>
          </cell>
          <cell r="B173" t="str">
            <v>Q2</v>
          </cell>
          <cell r="C173" t="str">
            <v>KASESE COBALT COMPANY LIMITED</v>
          </cell>
          <cell r="D173" t="str">
            <v>Small Hydro</v>
          </cell>
          <cell r="F173">
            <v>17163.2</v>
          </cell>
          <cell r="G173" t="str">
            <v>GNE1</v>
          </cell>
        </row>
        <row r="174">
          <cell r="A174">
            <v>2018</v>
          </cell>
          <cell r="B174" t="str">
            <v>Q2</v>
          </cell>
          <cell r="C174" t="str">
            <v>KAKIRA SUGAR WORKS</v>
          </cell>
          <cell r="D174" t="str">
            <v>Bagasse</v>
          </cell>
          <cell r="F174">
            <v>22075.266</v>
          </cell>
          <cell r="G174" t="str">
            <v>GNC1</v>
          </cell>
        </row>
        <row r="175">
          <cell r="A175">
            <v>2018</v>
          </cell>
          <cell r="B175" t="str">
            <v>Q2</v>
          </cell>
          <cell r="C175" t="str">
            <v>KINYARA SUGAR WORKS</v>
          </cell>
          <cell r="D175" t="str">
            <v>Bagasse</v>
          </cell>
          <cell r="F175">
            <v>1609.047</v>
          </cell>
          <cell r="G175" t="str">
            <v>GNC2</v>
          </cell>
        </row>
        <row r="176">
          <cell r="A176">
            <v>2018</v>
          </cell>
          <cell r="B176" t="str">
            <v>Q2</v>
          </cell>
          <cell r="C176" t="str">
            <v>AEMS-MPANGA</v>
          </cell>
          <cell r="D176" t="str">
            <v>Small Hydro</v>
          </cell>
          <cell r="F176">
            <v>35292.06</v>
          </cell>
          <cell r="G176" t="str">
            <v>GNE5</v>
          </cell>
        </row>
        <row r="177">
          <cell r="A177">
            <v>2018</v>
          </cell>
          <cell r="B177" t="str">
            <v>Q2</v>
          </cell>
          <cell r="C177" t="str">
            <v>MAJI-POWER BUGOYE-LIMITED</v>
          </cell>
          <cell r="D177" t="str">
            <v>Small Hydro</v>
          </cell>
          <cell r="F177">
            <v>22675.14</v>
          </cell>
          <cell r="G177" t="str">
            <v>GNE3</v>
          </cell>
        </row>
        <row r="178">
          <cell r="A178">
            <v>2018</v>
          </cell>
          <cell r="B178" t="str">
            <v>Q2</v>
          </cell>
          <cell r="C178" t="str">
            <v>ECOPOWER-ISHASHA</v>
          </cell>
          <cell r="D178" t="str">
            <v>Small Hydro</v>
          </cell>
          <cell r="F178">
            <v>7157.76</v>
          </cell>
          <cell r="G178" t="str">
            <v>GNE6</v>
          </cell>
        </row>
        <row r="179">
          <cell r="A179">
            <v>2018</v>
          </cell>
          <cell r="B179" t="str">
            <v>Q2</v>
          </cell>
          <cell r="C179" t="str">
            <v>KABALEGA HYDROMAX</v>
          </cell>
          <cell r="D179" t="str">
            <v>Small Hydro</v>
          </cell>
          <cell r="F179">
            <v>9799.8649999999998</v>
          </cell>
          <cell r="G179" t="str">
            <v>GNE4</v>
          </cell>
        </row>
        <row r="180">
          <cell r="A180">
            <v>2018</v>
          </cell>
          <cell r="B180" t="str">
            <v>Q2</v>
          </cell>
          <cell r="C180" t="str">
            <v>SAIL KALIRO</v>
          </cell>
          <cell r="D180" t="str">
            <v>Bagasse</v>
          </cell>
          <cell r="F180">
            <v>2661</v>
          </cell>
          <cell r="G180" t="str">
            <v>GNC3</v>
          </cell>
        </row>
        <row r="181">
          <cell r="A181">
            <v>2018</v>
          </cell>
          <cell r="B181" t="str">
            <v>Q2</v>
          </cell>
          <cell r="C181" t="str">
            <v>ACCESS SOLAR</v>
          </cell>
          <cell r="D181" t="str">
            <v>Solar</v>
          </cell>
          <cell r="F181">
            <v>3635.8809999999999</v>
          </cell>
          <cell r="G181" t="str">
            <v>GNS1</v>
          </cell>
        </row>
        <row r="182">
          <cell r="A182">
            <v>2018</v>
          </cell>
          <cell r="B182" t="str">
            <v>Q2</v>
          </cell>
          <cell r="C182" t="str">
            <v>MUVUMBE HYDRO (U) LIMITED</v>
          </cell>
          <cell r="D182" t="str">
            <v>Small Hydro</v>
          </cell>
          <cell r="F182">
            <v>10380.989</v>
          </cell>
          <cell r="G182" t="str">
            <v>GNE7</v>
          </cell>
        </row>
        <row r="183">
          <cell r="A183">
            <v>2018</v>
          </cell>
          <cell r="B183" t="str">
            <v>Q2</v>
          </cell>
          <cell r="C183" t="str">
            <v>ELGON HYDRO SITI</v>
          </cell>
          <cell r="D183" t="str">
            <v>Small Hydro</v>
          </cell>
          <cell r="F183">
            <v>7977.6</v>
          </cell>
          <cell r="G183" t="str">
            <v>GNE8</v>
          </cell>
        </row>
        <row r="184">
          <cell r="A184">
            <v>2018</v>
          </cell>
          <cell r="B184" t="str">
            <v>Q2</v>
          </cell>
          <cell r="C184" t="str">
            <v>TORORO SOLAR</v>
          </cell>
          <cell r="D184" t="str">
            <v>Solar</v>
          </cell>
          <cell r="F184">
            <v>3718.6</v>
          </cell>
          <cell r="G184" t="str">
            <v>GNS2</v>
          </cell>
        </row>
        <row r="185">
          <cell r="A185">
            <v>2018</v>
          </cell>
          <cell r="B185" t="str">
            <v>Q2</v>
          </cell>
          <cell r="C185" t="str">
            <v>RWIMI</v>
          </cell>
          <cell r="D185" t="str">
            <v>Small Hydro</v>
          </cell>
          <cell r="F185">
            <v>8258.2999999999993</v>
          </cell>
          <cell r="G185" t="str">
            <v>GNE9</v>
          </cell>
        </row>
        <row r="186">
          <cell r="A186">
            <v>2018</v>
          </cell>
          <cell r="B186" t="str">
            <v>Q2</v>
          </cell>
          <cell r="C186" t="str">
            <v>Nyamwamba</v>
          </cell>
          <cell r="D186" t="str">
            <v>Small Hydro</v>
          </cell>
          <cell r="F186">
            <v>10460.459999999999</v>
          </cell>
          <cell r="G186" t="str">
            <v>GNE10</v>
          </cell>
        </row>
        <row r="187">
          <cell r="A187">
            <v>2018</v>
          </cell>
          <cell r="B187" t="str">
            <v>Q2</v>
          </cell>
          <cell r="C187" t="str">
            <v>Lubilia</v>
          </cell>
          <cell r="D187" t="str">
            <v>Small Hydro</v>
          </cell>
          <cell r="F187">
            <v>5515.8720000000003</v>
          </cell>
          <cell r="G187" t="str">
            <v>GNE11</v>
          </cell>
        </row>
        <row r="188">
          <cell r="A188">
            <v>2018</v>
          </cell>
          <cell r="B188" t="str">
            <v>Q2</v>
          </cell>
          <cell r="C188" t="str">
            <v>KENYA POWER LIGHTING COMPANY (KPLC)</v>
          </cell>
          <cell r="D188" t="str">
            <v>Imports</v>
          </cell>
          <cell r="F188">
            <v>9983.3169999999991</v>
          </cell>
          <cell r="G188" t="str">
            <v>GNIM1</v>
          </cell>
        </row>
        <row r="189">
          <cell r="A189">
            <v>2018</v>
          </cell>
          <cell r="B189" t="str">
            <v>Q2</v>
          </cell>
          <cell r="C189" t="str">
            <v>RWANDA</v>
          </cell>
          <cell r="D189" t="str">
            <v>Imports</v>
          </cell>
          <cell r="F189">
            <v>1070.059</v>
          </cell>
          <cell r="G189" t="str">
            <v>GNIM2</v>
          </cell>
        </row>
        <row r="190">
          <cell r="A190">
            <v>2018</v>
          </cell>
          <cell r="B190" t="str">
            <v>Q2</v>
          </cell>
          <cell r="C190" t="str">
            <v>ESKOM (U) LIMITED</v>
          </cell>
          <cell r="D190" t="str">
            <v>Large Hydro</v>
          </cell>
          <cell r="F190">
            <v>370023.99900000001</v>
          </cell>
          <cell r="G190" t="str">
            <v>GNL1</v>
          </cell>
        </row>
        <row r="191">
          <cell r="A191">
            <v>2018</v>
          </cell>
          <cell r="B191" t="str">
            <v>Q2</v>
          </cell>
          <cell r="C191" t="str">
            <v>BUJAGALI ELECTRICITY LIMITED</v>
          </cell>
          <cell r="D191" t="str">
            <v>Large Hydro</v>
          </cell>
          <cell r="F191">
            <v>400291.45600000001</v>
          </cell>
          <cell r="G191" t="str">
            <v>GNL2</v>
          </cell>
        </row>
        <row r="192">
          <cell r="A192">
            <v>2018</v>
          </cell>
          <cell r="B192" t="str">
            <v>Q2</v>
          </cell>
          <cell r="C192" t="str">
            <v>JACOBSEN (U) LIMITED</v>
          </cell>
          <cell r="D192" t="str">
            <v>Thermal</v>
          </cell>
          <cell r="F192">
            <v>16535.2</v>
          </cell>
          <cell r="G192" t="str">
            <v>GNT1</v>
          </cell>
        </row>
        <row r="193">
          <cell r="A193">
            <v>2018</v>
          </cell>
          <cell r="B193" t="str">
            <v>Q2</v>
          </cell>
          <cell r="C193" t="str">
            <v>ELECTROMAXX (U) LIMITED</v>
          </cell>
          <cell r="D193" t="str">
            <v>Thermal</v>
          </cell>
          <cell r="F193">
            <v>17549.131000000001</v>
          </cell>
          <cell r="G193" t="str">
            <v>GNT2</v>
          </cell>
        </row>
        <row r="194">
          <cell r="A194">
            <v>2018</v>
          </cell>
          <cell r="B194" t="str">
            <v>Q2</v>
          </cell>
          <cell r="C194" t="str">
            <v>KILEMBE MINES LIMITED (KLM)</v>
          </cell>
          <cell r="D194" t="str">
            <v>Small Hydro</v>
          </cell>
          <cell r="F194">
            <v>3857.5940000000001</v>
          </cell>
          <cell r="G194" t="str">
            <v>GNE2</v>
          </cell>
        </row>
        <row r="195">
          <cell r="A195">
            <v>2018</v>
          </cell>
          <cell r="B195" t="str">
            <v>Q2</v>
          </cell>
          <cell r="C195" t="str">
            <v>NKUSI</v>
          </cell>
          <cell r="D195" t="str">
            <v>Small Hydro</v>
          </cell>
          <cell r="F195">
            <v>2696.94</v>
          </cell>
          <cell r="G195" t="str">
            <v>GNE12</v>
          </cell>
        </row>
        <row r="196">
          <cell r="A196">
            <v>2018</v>
          </cell>
          <cell r="B196" t="str">
            <v>Q1</v>
          </cell>
          <cell r="C196" t="str">
            <v>ESKOM (U) LIMITED</v>
          </cell>
          <cell r="D196" t="str">
            <v>Large Hydro</v>
          </cell>
          <cell r="F196">
            <v>381444</v>
          </cell>
          <cell r="G196" t="str">
            <v>GNL1</v>
          </cell>
        </row>
        <row r="197">
          <cell r="A197">
            <v>2018</v>
          </cell>
          <cell r="B197" t="str">
            <v>Q1</v>
          </cell>
          <cell r="C197" t="str">
            <v>KASESE COBALT COMPANY LIMITED</v>
          </cell>
          <cell r="D197" t="str">
            <v>Small Hydro</v>
          </cell>
          <cell r="F197">
            <v>10907</v>
          </cell>
          <cell r="G197" t="str">
            <v>GNE1</v>
          </cell>
        </row>
        <row r="198">
          <cell r="A198">
            <v>2018</v>
          </cell>
          <cell r="B198" t="str">
            <v>Q1</v>
          </cell>
          <cell r="C198" t="str">
            <v>KAKIRA SUGAR WORKS</v>
          </cell>
          <cell r="D198" t="str">
            <v>Bagasse</v>
          </cell>
          <cell r="F198">
            <v>52374.374000000003</v>
          </cell>
          <cell r="G198" t="str">
            <v>GNC1</v>
          </cell>
        </row>
        <row r="199">
          <cell r="A199">
            <v>2018</v>
          </cell>
          <cell r="B199" t="str">
            <v>Q1</v>
          </cell>
          <cell r="C199" t="str">
            <v>KINYARA SUGAR WORKS</v>
          </cell>
          <cell r="D199" t="str">
            <v>Bagasse</v>
          </cell>
          <cell r="F199">
            <v>1989.287</v>
          </cell>
          <cell r="G199" t="str">
            <v>GNC2</v>
          </cell>
        </row>
        <row r="200">
          <cell r="A200">
            <v>2018</v>
          </cell>
          <cell r="B200" t="str">
            <v>Q1</v>
          </cell>
          <cell r="C200" t="str">
            <v>AEMS-MPANGA</v>
          </cell>
          <cell r="D200" t="str">
            <v>Small Hydro</v>
          </cell>
          <cell r="F200">
            <v>6680.46</v>
          </cell>
          <cell r="G200" t="str">
            <v>GNE5</v>
          </cell>
        </row>
        <row r="201">
          <cell r="A201">
            <v>2018</v>
          </cell>
          <cell r="B201" t="str">
            <v>Q1</v>
          </cell>
          <cell r="C201" t="str">
            <v>MAJI-POWER BUGOYE-LIMITED</v>
          </cell>
          <cell r="D201" t="str">
            <v>Small Hydro</v>
          </cell>
          <cell r="F201">
            <v>13066.63</v>
          </cell>
          <cell r="G201" t="str">
            <v>GNE3</v>
          </cell>
        </row>
        <row r="202">
          <cell r="A202">
            <v>2018</v>
          </cell>
          <cell r="B202" t="str">
            <v>Q1</v>
          </cell>
          <cell r="C202" t="str">
            <v>ECOPOWER-ISHASHA</v>
          </cell>
          <cell r="D202" t="str">
            <v>Small Hydro</v>
          </cell>
          <cell r="F202">
            <v>3312.17</v>
          </cell>
          <cell r="G202" t="str">
            <v>GNE6</v>
          </cell>
        </row>
        <row r="203">
          <cell r="A203">
            <v>2018</v>
          </cell>
          <cell r="B203" t="str">
            <v>Q1</v>
          </cell>
          <cell r="C203" t="str">
            <v>KABALEGA HYDROMAX</v>
          </cell>
          <cell r="D203" t="str">
            <v>Small Hydro</v>
          </cell>
          <cell r="F203">
            <v>4820.9309999999996</v>
          </cell>
          <cell r="G203" t="str">
            <v>GNE4</v>
          </cell>
        </row>
        <row r="204">
          <cell r="A204">
            <v>2018</v>
          </cell>
          <cell r="B204" t="str">
            <v>Q1</v>
          </cell>
          <cell r="C204" t="str">
            <v>SAIL KALIRO</v>
          </cell>
          <cell r="D204" t="str">
            <v>Bagasse</v>
          </cell>
          <cell r="F204">
            <v>6740.5990000000002</v>
          </cell>
          <cell r="G204" t="str">
            <v>GNC3</v>
          </cell>
        </row>
        <row r="205">
          <cell r="A205">
            <v>2018</v>
          </cell>
          <cell r="B205" t="str">
            <v>Q1</v>
          </cell>
          <cell r="C205" t="str">
            <v>ACCESS SOLAR</v>
          </cell>
          <cell r="D205" t="str">
            <v>Solar</v>
          </cell>
          <cell r="F205">
            <v>3829.8380000000002</v>
          </cell>
          <cell r="G205" t="str">
            <v>GNS1</v>
          </cell>
        </row>
        <row r="206">
          <cell r="A206">
            <v>2018</v>
          </cell>
          <cell r="B206" t="str">
            <v>Q1</v>
          </cell>
          <cell r="C206" t="str">
            <v>MUVUMBE HYDRO (U) LIMITED</v>
          </cell>
          <cell r="D206" t="str">
            <v>Small Hydro</v>
          </cell>
          <cell r="F206">
            <v>6819.0010000000002</v>
          </cell>
          <cell r="G206" t="str">
            <v>GNE7</v>
          </cell>
        </row>
        <row r="207">
          <cell r="A207">
            <v>2018</v>
          </cell>
          <cell r="B207" t="str">
            <v>Q1</v>
          </cell>
          <cell r="C207" t="str">
            <v>ELGON HYDRO SITI</v>
          </cell>
          <cell r="D207" t="str">
            <v>Small Hydro</v>
          </cell>
          <cell r="F207">
            <v>1099.5</v>
          </cell>
          <cell r="G207" t="str">
            <v>GNE8</v>
          </cell>
        </row>
        <row r="208">
          <cell r="A208">
            <v>2018</v>
          </cell>
          <cell r="B208" t="str">
            <v>Q1</v>
          </cell>
          <cell r="C208" t="str">
            <v>TORORO SOLAR</v>
          </cell>
          <cell r="D208" t="str">
            <v>Solar</v>
          </cell>
          <cell r="F208">
            <v>3843.65</v>
          </cell>
          <cell r="G208" t="str">
            <v>GNS2</v>
          </cell>
        </row>
        <row r="209">
          <cell r="A209">
            <v>2018</v>
          </cell>
          <cell r="B209" t="str">
            <v>Q1</v>
          </cell>
          <cell r="C209" t="str">
            <v>RWIMI</v>
          </cell>
          <cell r="D209" t="str">
            <v>Small Hydro</v>
          </cell>
          <cell r="F209">
            <v>3259.7</v>
          </cell>
          <cell r="G209" t="str">
            <v>GNE9</v>
          </cell>
        </row>
        <row r="210">
          <cell r="A210">
            <v>2018</v>
          </cell>
          <cell r="B210" t="str">
            <v>Q1</v>
          </cell>
          <cell r="C210" t="str">
            <v>Nyamwamba</v>
          </cell>
          <cell r="D210" t="str">
            <v>Small Hydro</v>
          </cell>
          <cell r="F210">
            <v>1613.72</v>
          </cell>
          <cell r="G210" t="str">
            <v>GNE10</v>
          </cell>
        </row>
        <row r="211">
          <cell r="A211">
            <v>2018</v>
          </cell>
          <cell r="B211" t="str">
            <v>Q1</v>
          </cell>
          <cell r="C211" t="str">
            <v>Lubilia</v>
          </cell>
          <cell r="D211" t="str">
            <v>Small Hydro</v>
          </cell>
          <cell r="F211">
            <v>700.73900000000003</v>
          </cell>
          <cell r="G211" t="str">
            <v>GNE11</v>
          </cell>
        </row>
        <row r="212">
          <cell r="A212">
            <v>2018</v>
          </cell>
          <cell r="B212" t="str">
            <v>Q1</v>
          </cell>
          <cell r="C212" t="str">
            <v>KENYA POWER LIGHTING COMPANY (KPLC)</v>
          </cell>
          <cell r="D212" t="str">
            <v>Imports</v>
          </cell>
          <cell r="F212">
            <v>5088.4449999999997</v>
          </cell>
          <cell r="G212" t="str">
            <v>GNIM1</v>
          </cell>
        </row>
        <row r="213">
          <cell r="A213">
            <v>2018</v>
          </cell>
          <cell r="B213" t="str">
            <v>Q1</v>
          </cell>
          <cell r="C213" t="str">
            <v>RWANDA</v>
          </cell>
          <cell r="D213" t="str">
            <v>Imports</v>
          </cell>
          <cell r="F213">
            <v>1016.146</v>
          </cell>
          <cell r="G213" t="str">
            <v>GNIM2</v>
          </cell>
        </row>
        <row r="214">
          <cell r="A214">
            <v>2018</v>
          </cell>
          <cell r="B214" t="str">
            <v>Q1</v>
          </cell>
          <cell r="C214" t="str">
            <v>BUJAGALI ELECTRICITY LIMITED</v>
          </cell>
          <cell r="D214" t="str">
            <v>Large Hydro</v>
          </cell>
          <cell r="F214">
            <v>421179.07199999999</v>
          </cell>
          <cell r="G214" t="str">
            <v>GNL2</v>
          </cell>
        </row>
        <row r="215">
          <cell r="A215">
            <v>2018</v>
          </cell>
          <cell r="B215" t="str">
            <v>Q1</v>
          </cell>
          <cell r="C215" t="str">
            <v>JACOBSEN (U) LIMITED</v>
          </cell>
          <cell r="D215" t="str">
            <v>Thermal</v>
          </cell>
          <cell r="F215">
            <v>32505.599999999999</v>
          </cell>
          <cell r="G215" t="str">
            <v>GNT1</v>
          </cell>
        </row>
        <row r="216">
          <cell r="A216">
            <v>2018</v>
          </cell>
          <cell r="B216" t="str">
            <v>Q1</v>
          </cell>
          <cell r="C216" t="str">
            <v>ELECTROMAXX (U) LIMITED</v>
          </cell>
          <cell r="D216" t="str">
            <v>Thermal</v>
          </cell>
          <cell r="F216">
            <v>30351.57</v>
          </cell>
          <cell r="G216" t="str">
            <v>GNT2</v>
          </cell>
        </row>
        <row r="217">
          <cell r="A217">
            <v>2018</v>
          </cell>
          <cell r="B217" t="str">
            <v>Q1</v>
          </cell>
          <cell r="C217" t="str">
            <v>KILEMBE MINES LIMITED (KLM)</v>
          </cell>
          <cell r="D217" t="str">
            <v>Small Hydro</v>
          </cell>
          <cell r="F217">
            <v>3708.7750000000001</v>
          </cell>
          <cell r="G217" t="str">
            <v>GNE2</v>
          </cell>
        </row>
        <row r="218">
          <cell r="A218">
            <v>2017</v>
          </cell>
          <cell r="B218" t="str">
            <v>Q4</v>
          </cell>
          <cell r="C218" t="str">
            <v>KASESE COBALT COMPANY LIMITED</v>
          </cell>
          <cell r="D218" t="str">
            <v>Small Hydro</v>
          </cell>
          <cell r="F218">
            <v>16891.987000000001</v>
          </cell>
          <cell r="G218" t="str">
            <v>GNE1</v>
          </cell>
        </row>
        <row r="219">
          <cell r="A219">
            <v>2017</v>
          </cell>
          <cell r="B219" t="str">
            <v>Q4</v>
          </cell>
          <cell r="C219" t="str">
            <v>BUJAGALI ELECTRICITY LIMITED</v>
          </cell>
          <cell r="D219" t="str">
            <v>Large Hydro</v>
          </cell>
          <cell r="F219">
            <v>399941.66399999999</v>
          </cell>
          <cell r="G219" t="str">
            <v>GNL2</v>
          </cell>
        </row>
        <row r="220">
          <cell r="A220">
            <v>2017</v>
          </cell>
          <cell r="B220" t="str">
            <v>Q4</v>
          </cell>
          <cell r="C220" t="str">
            <v>ELECTROMAXX (U) LIMITED</v>
          </cell>
          <cell r="D220" t="str">
            <v>Thermal</v>
          </cell>
          <cell r="F220">
            <v>15879.089</v>
          </cell>
          <cell r="G220" t="str">
            <v>GNT2</v>
          </cell>
        </row>
        <row r="221">
          <cell r="A221">
            <v>2017</v>
          </cell>
          <cell r="B221" t="str">
            <v>Q4</v>
          </cell>
          <cell r="C221" t="str">
            <v>JACOBSEN (U) LIMITED</v>
          </cell>
          <cell r="D221" t="str">
            <v>Thermal</v>
          </cell>
          <cell r="F221">
            <v>16211.099999999979</v>
          </cell>
          <cell r="G221" t="str">
            <v>GNT1</v>
          </cell>
        </row>
        <row r="222">
          <cell r="A222">
            <v>2017</v>
          </cell>
          <cell r="B222" t="str">
            <v>Q4</v>
          </cell>
          <cell r="C222" t="str">
            <v>ESKOM (U) LIMITED</v>
          </cell>
          <cell r="D222" t="str">
            <v>Large Hydro</v>
          </cell>
          <cell r="F222">
            <v>362075</v>
          </cell>
          <cell r="G222" t="str">
            <v>GNL1</v>
          </cell>
        </row>
        <row r="223">
          <cell r="A223">
            <v>2017</v>
          </cell>
          <cell r="B223" t="str">
            <v>Q4</v>
          </cell>
          <cell r="C223" t="str">
            <v>RWANDA</v>
          </cell>
          <cell r="D223" t="str">
            <v>Imports</v>
          </cell>
          <cell r="F223">
            <v>1018.7582</v>
          </cell>
          <cell r="G223" t="str">
            <v>GNIM2</v>
          </cell>
        </row>
        <row r="224">
          <cell r="A224">
            <v>2017</v>
          </cell>
          <cell r="B224" t="str">
            <v>Q4</v>
          </cell>
          <cell r="C224" t="str">
            <v>KENYA POWER LIGHTING COMPANY (KPLC)</v>
          </cell>
          <cell r="D224" t="str">
            <v>Imports</v>
          </cell>
          <cell r="F224">
            <v>3818.165</v>
          </cell>
          <cell r="G224" t="str">
            <v>GNIM1</v>
          </cell>
        </row>
        <row r="225">
          <cell r="A225">
            <v>2017</v>
          </cell>
          <cell r="B225" t="str">
            <v>Q4</v>
          </cell>
          <cell r="C225" t="str">
            <v>RWIMI</v>
          </cell>
          <cell r="D225" t="str">
            <v>Small Hydro</v>
          </cell>
          <cell r="F225">
            <v>6906.3</v>
          </cell>
          <cell r="G225" t="str">
            <v>GNE9</v>
          </cell>
        </row>
        <row r="226">
          <cell r="A226">
            <v>2017</v>
          </cell>
          <cell r="B226" t="str">
            <v>Q4</v>
          </cell>
          <cell r="C226" t="str">
            <v>TORORO SOLAR</v>
          </cell>
          <cell r="D226" t="str">
            <v>Solar</v>
          </cell>
          <cell r="F226">
            <v>4581</v>
          </cell>
          <cell r="G226" t="str">
            <v>GNS2</v>
          </cell>
        </row>
        <row r="227">
          <cell r="A227">
            <v>2017</v>
          </cell>
          <cell r="B227" t="str">
            <v>Q4</v>
          </cell>
          <cell r="C227" t="str">
            <v>ELGON HYDRO SITI</v>
          </cell>
          <cell r="D227" t="str">
            <v>Small Hydro</v>
          </cell>
          <cell r="F227">
            <v>6200.9</v>
          </cell>
          <cell r="G227" t="str">
            <v>GNE8</v>
          </cell>
        </row>
        <row r="228">
          <cell r="A228">
            <v>2017</v>
          </cell>
          <cell r="B228" t="str">
            <v>Q4</v>
          </cell>
          <cell r="C228" t="str">
            <v>MUVUMBE HYDRO (U) LIMITED</v>
          </cell>
          <cell r="D228" t="str">
            <v>Small Hydro</v>
          </cell>
          <cell r="F228">
            <v>6731</v>
          </cell>
          <cell r="G228" t="str">
            <v>GNE7</v>
          </cell>
        </row>
        <row r="229">
          <cell r="A229">
            <v>2017</v>
          </cell>
          <cell r="B229" t="str">
            <v>Q4</v>
          </cell>
          <cell r="C229" t="str">
            <v>ACCESS SOLAR</v>
          </cell>
          <cell r="D229" t="str">
            <v>Solar</v>
          </cell>
          <cell r="F229">
            <v>4114.1302800000003</v>
          </cell>
          <cell r="G229" t="str">
            <v>GNS1</v>
          </cell>
        </row>
        <row r="230">
          <cell r="A230">
            <v>2017</v>
          </cell>
          <cell r="B230" t="str">
            <v>Q4</v>
          </cell>
          <cell r="C230" t="str">
            <v>SAIL KALIRO</v>
          </cell>
          <cell r="D230" t="str">
            <v>Bagasse</v>
          </cell>
          <cell r="F230">
            <v>6660.2</v>
          </cell>
          <cell r="G230" t="str">
            <v>GNC3</v>
          </cell>
        </row>
        <row r="231">
          <cell r="A231">
            <v>2017</v>
          </cell>
          <cell r="B231" t="str">
            <v>Q4</v>
          </cell>
          <cell r="C231" t="str">
            <v>KABALEGA HYDROMAX</v>
          </cell>
          <cell r="D231" t="str">
            <v>Small Hydro</v>
          </cell>
          <cell r="F231">
            <v>13827.886</v>
          </cell>
          <cell r="G231" t="str">
            <v>GNE4</v>
          </cell>
        </row>
        <row r="232">
          <cell r="A232">
            <v>2017</v>
          </cell>
          <cell r="B232" t="str">
            <v>Q4</v>
          </cell>
          <cell r="C232" t="str">
            <v>ECOPOWER-ISHASHA</v>
          </cell>
          <cell r="D232" t="str">
            <v>Small Hydro</v>
          </cell>
          <cell r="F232">
            <v>5375.59</v>
          </cell>
          <cell r="G232" t="str">
            <v>GNE6</v>
          </cell>
        </row>
        <row r="233">
          <cell r="A233">
            <v>2017</v>
          </cell>
          <cell r="B233" t="str">
            <v>Q4</v>
          </cell>
          <cell r="C233" t="str">
            <v>MAJI-POWER BUGOYE-LIMITED</v>
          </cell>
          <cell r="D233" t="str">
            <v>Small Hydro</v>
          </cell>
          <cell r="F233">
            <v>23078.59</v>
          </cell>
          <cell r="G233" t="str">
            <v>GNE3</v>
          </cell>
        </row>
        <row r="234">
          <cell r="A234">
            <v>2017</v>
          </cell>
          <cell r="B234" t="str">
            <v>Q4</v>
          </cell>
          <cell r="C234" t="str">
            <v>AEMS-MPANGA</v>
          </cell>
          <cell r="D234" t="str">
            <v>Small Hydro</v>
          </cell>
          <cell r="F234">
            <v>29933.73</v>
          </cell>
          <cell r="G234" t="str">
            <v>GNE5</v>
          </cell>
        </row>
        <row r="235">
          <cell r="A235">
            <v>2017</v>
          </cell>
          <cell r="B235" t="str">
            <v>Q4</v>
          </cell>
          <cell r="C235" t="str">
            <v>KINYARA SUGAR WORKS</v>
          </cell>
          <cell r="D235" t="str">
            <v>Bagasse</v>
          </cell>
          <cell r="F235">
            <v>910.34700000000009</v>
          </cell>
          <cell r="G235" t="str">
            <v>GNC2</v>
          </cell>
        </row>
        <row r="236">
          <cell r="A236">
            <v>2017</v>
          </cell>
          <cell r="B236" t="str">
            <v>Q4</v>
          </cell>
          <cell r="C236" t="str">
            <v>KAKIRA SUGAR WORKS</v>
          </cell>
          <cell r="D236" t="str">
            <v>Bagasse</v>
          </cell>
          <cell r="F236">
            <v>51759.322800000009</v>
          </cell>
          <cell r="G236" t="str">
            <v>GNC1</v>
          </cell>
        </row>
        <row r="237">
          <cell r="A237">
            <v>2017</v>
          </cell>
          <cell r="B237" t="str">
            <v>Q4</v>
          </cell>
          <cell r="C237" t="str">
            <v>KILEMBE MINES LIMITED (KLM)</v>
          </cell>
          <cell r="D237" t="str">
            <v>Small Hydro</v>
          </cell>
          <cell r="F237">
            <v>6663.2139999999999</v>
          </cell>
          <cell r="G237" t="str">
            <v>GNE2</v>
          </cell>
        </row>
        <row r="238">
          <cell r="A238">
            <v>2017</v>
          </cell>
          <cell r="B238" t="str">
            <v>Q3</v>
          </cell>
          <cell r="C238" t="str">
            <v>KASESE COBALT COMPANY LIMITED</v>
          </cell>
          <cell r="D238" t="str">
            <v>Small Hydro</v>
          </cell>
          <cell r="F238">
            <v>16957.748000000003</v>
          </cell>
          <cell r="G238" t="str">
            <v>GNE1</v>
          </cell>
        </row>
        <row r="239">
          <cell r="A239">
            <v>2017</v>
          </cell>
          <cell r="B239" t="str">
            <v>Q3</v>
          </cell>
          <cell r="C239" t="str">
            <v>MAJI-POWER BUGOYE-LIMITED</v>
          </cell>
          <cell r="D239" t="str">
            <v>Small Hydro</v>
          </cell>
          <cell r="F239">
            <v>4780.83</v>
          </cell>
          <cell r="G239" t="str">
            <v>GNE3</v>
          </cell>
        </row>
        <row r="240">
          <cell r="A240">
            <v>2017</v>
          </cell>
          <cell r="B240" t="str">
            <v>Q3</v>
          </cell>
          <cell r="C240" t="str">
            <v>KINYARA SUGAR WORKS</v>
          </cell>
          <cell r="D240" t="str">
            <v>Bagasse</v>
          </cell>
          <cell r="F240">
            <v>1948.4420600000049</v>
          </cell>
          <cell r="G240" t="str">
            <v>GNC2</v>
          </cell>
        </row>
        <row r="241">
          <cell r="A241">
            <v>2017</v>
          </cell>
          <cell r="B241" t="str">
            <v>Q3</v>
          </cell>
          <cell r="C241" t="str">
            <v>KABALEGA HYDROMAX</v>
          </cell>
          <cell r="D241" t="str">
            <v>Small Hydro</v>
          </cell>
          <cell r="F241">
            <v>12895.733999999999</v>
          </cell>
          <cell r="G241" t="str">
            <v>GNE4</v>
          </cell>
        </row>
        <row r="242">
          <cell r="A242">
            <v>2017</v>
          </cell>
          <cell r="B242" t="str">
            <v>Q3</v>
          </cell>
          <cell r="C242" t="str">
            <v>AEMS-MPANGA</v>
          </cell>
          <cell r="D242" t="str">
            <v>Small Hydro</v>
          </cell>
          <cell r="F242">
            <v>13301.839999999998</v>
          </cell>
          <cell r="G242" t="str">
            <v>GNE5</v>
          </cell>
        </row>
        <row r="243">
          <cell r="A243">
            <v>2017</v>
          </cell>
          <cell r="B243" t="str">
            <v>Q3</v>
          </cell>
          <cell r="C243" t="str">
            <v>ECOPOWER-ISHASHA</v>
          </cell>
          <cell r="D243" t="str">
            <v>Small Hydro</v>
          </cell>
          <cell r="F243">
            <v>4195.09</v>
          </cell>
          <cell r="G243" t="str">
            <v>GNE6</v>
          </cell>
        </row>
        <row r="244">
          <cell r="A244">
            <v>2017</v>
          </cell>
          <cell r="B244" t="str">
            <v>Q3</v>
          </cell>
          <cell r="C244" t="str">
            <v>KAKIRA SUGAR WORKS</v>
          </cell>
          <cell r="D244" t="str">
            <v>Bagasse</v>
          </cell>
          <cell r="F244">
            <v>24639.859599999996</v>
          </cell>
          <cell r="G244" t="str">
            <v>GNC1</v>
          </cell>
        </row>
        <row r="245">
          <cell r="A245">
            <v>2017</v>
          </cell>
          <cell r="B245" t="str">
            <v>Q3</v>
          </cell>
          <cell r="C245" t="str">
            <v>SAIL KALIRO</v>
          </cell>
          <cell r="D245" t="str">
            <v>Bagasse</v>
          </cell>
          <cell r="F245">
            <v>4196.5</v>
          </cell>
          <cell r="G245" t="str">
            <v>GNC3</v>
          </cell>
        </row>
        <row r="246">
          <cell r="A246">
            <v>2017</v>
          </cell>
          <cell r="B246" t="str">
            <v>Q3</v>
          </cell>
          <cell r="C246" t="str">
            <v>MUVUMBE HYDRO (U) LIMITED</v>
          </cell>
          <cell r="D246" t="str">
            <v>Small Hydro</v>
          </cell>
          <cell r="F246">
            <v>3458</v>
          </cell>
          <cell r="G246" t="str">
            <v>GNE7</v>
          </cell>
        </row>
        <row r="247">
          <cell r="A247">
            <v>2017</v>
          </cell>
          <cell r="B247" t="str">
            <v>Q3</v>
          </cell>
          <cell r="C247" t="str">
            <v>ELGON HYDRO SITI</v>
          </cell>
          <cell r="D247" t="str">
            <v>Small Hydro</v>
          </cell>
          <cell r="F247">
            <v>3923.7000000000003</v>
          </cell>
          <cell r="G247" t="str">
            <v>GNE8</v>
          </cell>
        </row>
        <row r="248">
          <cell r="A248">
            <v>2017</v>
          </cell>
          <cell r="B248" t="str">
            <v>Q3</v>
          </cell>
          <cell r="C248" t="str">
            <v>ACCESS SOLAR</v>
          </cell>
          <cell r="D248" t="str">
            <v>Solar</v>
          </cell>
          <cell r="F248">
            <v>7252.7980000000007</v>
          </cell>
          <cell r="G248" t="str">
            <v>GNS1</v>
          </cell>
        </row>
        <row r="249">
          <cell r="A249">
            <v>2017</v>
          </cell>
          <cell r="B249" t="str">
            <v>Q3</v>
          </cell>
          <cell r="C249" t="str">
            <v>TORORO SOLAR</v>
          </cell>
          <cell r="D249" t="str">
            <v>Solar</v>
          </cell>
          <cell r="F249">
            <v>889</v>
          </cell>
          <cell r="G249" t="str">
            <v>GNS2</v>
          </cell>
        </row>
        <row r="250">
          <cell r="A250">
            <v>2017</v>
          </cell>
          <cell r="B250" t="str">
            <v>Q3</v>
          </cell>
          <cell r="C250" t="str">
            <v>JACOBSEN (U) LIMITED</v>
          </cell>
          <cell r="D250" t="str">
            <v>Thermal</v>
          </cell>
          <cell r="F250">
            <v>23899.399999999969</v>
          </cell>
          <cell r="G250" t="str">
            <v>GNT1</v>
          </cell>
        </row>
        <row r="251">
          <cell r="A251">
            <v>2017</v>
          </cell>
          <cell r="B251" t="str">
            <v>Q3</v>
          </cell>
          <cell r="C251" t="str">
            <v>ELECTROMAXX (U) LIMITED</v>
          </cell>
          <cell r="D251" t="str">
            <v>Thermal</v>
          </cell>
          <cell r="F251">
            <v>32160.881000000005</v>
          </cell>
          <cell r="G251" t="str">
            <v>GNT2</v>
          </cell>
        </row>
        <row r="252">
          <cell r="A252">
            <v>2017</v>
          </cell>
          <cell r="B252" t="str">
            <v>Q3</v>
          </cell>
          <cell r="C252" t="str">
            <v>KENYA POWER LIGHTING COMPANY (KPLC)</v>
          </cell>
          <cell r="D252" t="str">
            <v>Imports</v>
          </cell>
          <cell r="F252">
            <v>2717.5950000000003</v>
          </cell>
          <cell r="G252" t="str">
            <v>GNIM1</v>
          </cell>
        </row>
        <row r="253">
          <cell r="A253">
            <v>2017</v>
          </cell>
          <cell r="B253" t="str">
            <v>Q3</v>
          </cell>
          <cell r="C253" t="str">
            <v>RWANDA</v>
          </cell>
          <cell r="D253" t="str">
            <v>Imports</v>
          </cell>
          <cell r="F253">
            <v>936.88710000000003</v>
          </cell>
          <cell r="G253" t="str">
            <v>GNIM2</v>
          </cell>
        </row>
        <row r="254">
          <cell r="A254">
            <v>2017</v>
          </cell>
          <cell r="B254" t="str">
            <v>Q3</v>
          </cell>
          <cell r="C254" t="str">
            <v>ESKOM (U) LIMITED</v>
          </cell>
          <cell r="D254" t="str">
            <v>Large Hydro</v>
          </cell>
          <cell r="F254">
            <v>392834.99600000004</v>
          </cell>
          <cell r="G254" t="str">
            <v>GNL1</v>
          </cell>
        </row>
        <row r="255">
          <cell r="A255">
            <v>2017</v>
          </cell>
          <cell r="B255" t="str">
            <v>Q3</v>
          </cell>
          <cell r="C255" t="str">
            <v>BUJAGALI ELECTRICITY LIMITED</v>
          </cell>
          <cell r="D255" t="str">
            <v>Large Hydro</v>
          </cell>
          <cell r="F255">
            <v>420875.29599999997</v>
          </cell>
          <cell r="G255" t="str">
            <v>GNL2</v>
          </cell>
        </row>
        <row r="256">
          <cell r="A256">
            <v>2017</v>
          </cell>
          <cell r="B256" t="str">
            <v>Q3</v>
          </cell>
          <cell r="C256" t="str">
            <v>KILEMBE MINES LIMITED (KLM)</v>
          </cell>
          <cell r="D256" t="str">
            <v>Small Hydro</v>
          </cell>
          <cell r="F256">
            <v>6328.8220799999999</v>
          </cell>
          <cell r="G256" t="str">
            <v>GNE2</v>
          </cell>
        </row>
        <row r="257">
          <cell r="A257">
            <v>2017</v>
          </cell>
          <cell r="B257" t="str">
            <v>Q2</v>
          </cell>
          <cell r="C257" t="str">
            <v>KASESE COBALT COMPANY LIMITED</v>
          </cell>
          <cell r="D257" t="str">
            <v>Small Hydro</v>
          </cell>
          <cell r="F257">
            <v>15282.287</v>
          </cell>
          <cell r="G257" t="str">
            <v>GNE1</v>
          </cell>
        </row>
        <row r="258">
          <cell r="A258">
            <v>2017</v>
          </cell>
          <cell r="B258" t="str">
            <v>Q2</v>
          </cell>
          <cell r="C258" t="str">
            <v>MAJI-POWER BUGOYE-LIMITED</v>
          </cell>
          <cell r="D258" t="str">
            <v>Small Hydro</v>
          </cell>
          <cell r="F258">
            <v>0</v>
          </cell>
          <cell r="G258" t="str">
            <v>GNE3</v>
          </cell>
        </row>
        <row r="259">
          <cell r="A259">
            <v>2017</v>
          </cell>
          <cell r="B259" t="str">
            <v>Q2</v>
          </cell>
          <cell r="C259" t="str">
            <v>KINYARA SUGAR WORKS</v>
          </cell>
          <cell r="D259" t="str">
            <v>Bagasse</v>
          </cell>
          <cell r="F259">
            <v>2232.6800000000003</v>
          </cell>
          <cell r="G259" t="str">
            <v>GNC2</v>
          </cell>
        </row>
        <row r="260">
          <cell r="A260">
            <v>2017</v>
          </cell>
          <cell r="B260" t="str">
            <v>Q2</v>
          </cell>
          <cell r="C260" t="str">
            <v>KABALEGA HYDROMAX</v>
          </cell>
          <cell r="D260" t="str">
            <v>Small Hydro</v>
          </cell>
          <cell r="F260">
            <v>7265.4530000000004</v>
          </cell>
          <cell r="G260" t="str">
            <v>GNE4</v>
          </cell>
        </row>
        <row r="261">
          <cell r="A261">
            <v>2017</v>
          </cell>
          <cell r="B261" t="str">
            <v>Q2</v>
          </cell>
          <cell r="C261" t="str">
            <v>AEMS-MPANGA</v>
          </cell>
          <cell r="D261" t="str">
            <v>Small Hydro</v>
          </cell>
          <cell r="F261">
            <v>6098.5400000000009</v>
          </cell>
          <cell r="G261" t="str">
            <v>GNE5</v>
          </cell>
        </row>
        <row r="262">
          <cell r="A262">
            <v>2017</v>
          </cell>
          <cell r="B262" t="str">
            <v>Q2</v>
          </cell>
          <cell r="C262" t="str">
            <v>ECOPOWER-ISHASHA</v>
          </cell>
          <cell r="D262" t="str">
            <v>Small Hydro</v>
          </cell>
          <cell r="F262">
            <v>2735.14</v>
          </cell>
          <cell r="G262" t="str">
            <v>GNE6</v>
          </cell>
        </row>
        <row r="263">
          <cell r="A263">
            <v>2017</v>
          </cell>
          <cell r="B263" t="str">
            <v>Q2</v>
          </cell>
          <cell r="C263" t="str">
            <v>KAKIRA SUGAR WORKS</v>
          </cell>
          <cell r="D263" t="str">
            <v>Bagasse</v>
          </cell>
          <cell r="F263">
            <v>14467.784299999998</v>
          </cell>
          <cell r="G263" t="str">
            <v>GNC1</v>
          </cell>
        </row>
        <row r="264">
          <cell r="A264">
            <v>2017</v>
          </cell>
          <cell r="B264" t="str">
            <v>Q2</v>
          </cell>
          <cell r="C264" t="str">
            <v>SAIL KALIRO</v>
          </cell>
          <cell r="D264" t="str">
            <v>Bagasse</v>
          </cell>
          <cell r="F264">
            <v>611.70000000000005</v>
          </cell>
          <cell r="G264" t="str">
            <v>GNC3</v>
          </cell>
        </row>
        <row r="265">
          <cell r="A265">
            <v>2017</v>
          </cell>
          <cell r="B265" t="str">
            <v>Q2</v>
          </cell>
          <cell r="C265" t="str">
            <v>MUVUMBE HYDRO (U) LIMITED</v>
          </cell>
          <cell r="D265" t="str">
            <v>Small Hydro</v>
          </cell>
          <cell r="F265">
            <v>4955</v>
          </cell>
          <cell r="G265" t="str">
            <v>GNE7</v>
          </cell>
        </row>
        <row r="266">
          <cell r="A266">
            <v>2017</v>
          </cell>
          <cell r="B266" t="str">
            <v>Q2</v>
          </cell>
          <cell r="C266" t="str">
            <v>ELGON HYDRO SITI</v>
          </cell>
          <cell r="D266" t="str">
            <v>Small Hydro</v>
          </cell>
          <cell r="F266">
            <v>1303.5999999999999</v>
          </cell>
          <cell r="G266" t="str">
            <v>GNE8</v>
          </cell>
        </row>
        <row r="267">
          <cell r="A267">
            <v>2017</v>
          </cell>
          <cell r="B267" t="str">
            <v>Q2</v>
          </cell>
          <cell r="C267" t="str">
            <v>ACCESS SOLAR</v>
          </cell>
          <cell r="D267" t="str">
            <v>Solar</v>
          </cell>
          <cell r="F267">
            <v>4026.8390000000009</v>
          </cell>
          <cell r="G267" t="str">
            <v>GNS1</v>
          </cell>
        </row>
        <row r="268">
          <cell r="A268">
            <v>2017</v>
          </cell>
          <cell r="B268" t="str">
            <v>Q2</v>
          </cell>
          <cell r="C268" t="str">
            <v>JACOBSEN (U) LIMITED</v>
          </cell>
          <cell r="D268" t="str">
            <v>Thermal</v>
          </cell>
          <cell r="F268">
            <v>21981.990000000053</v>
          </cell>
          <cell r="G268" t="str">
            <v>GNT1</v>
          </cell>
        </row>
        <row r="269">
          <cell r="A269">
            <v>2017</v>
          </cell>
          <cell r="B269" t="str">
            <v>Q2</v>
          </cell>
          <cell r="C269" t="str">
            <v>ELECTROMAXX (U) LIMITED</v>
          </cell>
          <cell r="D269" t="str">
            <v>Thermal</v>
          </cell>
          <cell r="F269">
            <v>48661.659</v>
          </cell>
          <cell r="G269" t="str">
            <v>GNT2</v>
          </cell>
        </row>
        <row r="270">
          <cell r="A270">
            <v>2017</v>
          </cell>
          <cell r="B270" t="str">
            <v>Q2</v>
          </cell>
          <cell r="C270" t="str">
            <v>KENYA POWER LIGHTING COMPANY (KPLC)</v>
          </cell>
          <cell r="D270" t="str">
            <v>Imports</v>
          </cell>
          <cell r="F270">
            <v>1588.5050000000001</v>
          </cell>
          <cell r="G270" t="str">
            <v>GNIM1</v>
          </cell>
        </row>
        <row r="271">
          <cell r="A271">
            <v>2017</v>
          </cell>
          <cell r="B271" t="str">
            <v>Q2</v>
          </cell>
          <cell r="C271" t="str">
            <v>RWANDA</v>
          </cell>
          <cell r="D271" t="str">
            <v>Imports</v>
          </cell>
          <cell r="F271">
            <v>924.00799999999992</v>
          </cell>
          <cell r="G271" t="str">
            <v>GNIM2</v>
          </cell>
        </row>
        <row r="272">
          <cell r="A272">
            <v>2017</v>
          </cell>
          <cell r="B272" t="str">
            <v>Q2</v>
          </cell>
          <cell r="C272" t="str">
            <v>ESKOM (U) LIMITED</v>
          </cell>
          <cell r="D272" t="str">
            <v>Large Hydro</v>
          </cell>
          <cell r="F272">
            <v>385496.00000000006</v>
          </cell>
          <cell r="G272" t="str">
            <v>GNL1</v>
          </cell>
        </row>
        <row r="273">
          <cell r="A273">
            <v>2017</v>
          </cell>
          <cell r="B273" t="str">
            <v>Q2</v>
          </cell>
          <cell r="C273" t="str">
            <v>BUJAGALI ELECTRICITY LIMITED</v>
          </cell>
          <cell r="D273" t="str">
            <v>Large Hydro</v>
          </cell>
          <cell r="F273">
            <v>412559.10400000005</v>
          </cell>
          <cell r="G273" t="str">
            <v>GNL2</v>
          </cell>
        </row>
        <row r="274">
          <cell r="A274">
            <v>2017</v>
          </cell>
          <cell r="B274" t="str">
            <v>Q2</v>
          </cell>
          <cell r="C274" t="str">
            <v>KILEMBE MINES LIMITED (KLM)</v>
          </cell>
          <cell r="D274" t="str">
            <v>Small Hydro</v>
          </cell>
          <cell r="F274">
            <v>6868.0810000000001</v>
          </cell>
          <cell r="G274" t="str">
            <v>GNE2</v>
          </cell>
        </row>
        <row r="275">
          <cell r="A275">
            <v>2017</v>
          </cell>
          <cell r="B275" t="str">
            <v>Q1</v>
          </cell>
          <cell r="C275" t="str">
            <v>KASESE COBALT COMPANY LIMITED</v>
          </cell>
          <cell r="D275" t="str">
            <v>Small Hydro</v>
          </cell>
          <cell r="F275">
            <v>10329.055999999999</v>
          </cell>
          <cell r="G275" t="str">
            <v>GNE1</v>
          </cell>
        </row>
        <row r="276">
          <cell r="A276">
            <v>2017</v>
          </cell>
          <cell r="B276" t="str">
            <v>Q1</v>
          </cell>
          <cell r="C276" t="str">
            <v>MAJI-POWER BUGOYE-LIMITED</v>
          </cell>
          <cell r="D276" t="str">
            <v>Small Hydro</v>
          </cell>
          <cell r="F276">
            <v>4309.5300000000007</v>
          </cell>
          <cell r="G276" t="str">
            <v>GNE3</v>
          </cell>
        </row>
        <row r="277">
          <cell r="A277">
            <v>2017</v>
          </cell>
          <cell r="B277" t="str">
            <v>Q1</v>
          </cell>
          <cell r="C277" t="str">
            <v>KINYARA SUGAR WORKS</v>
          </cell>
          <cell r="D277" t="str">
            <v>Bagasse</v>
          </cell>
          <cell r="F277">
            <v>2678.8650000000002</v>
          </cell>
          <cell r="G277" t="str">
            <v>GNC2</v>
          </cell>
        </row>
        <row r="278">
          <cell r="A278">
            <v>2017</v>
          </cell>
          <cell r="B278" t="str">
            <v>Q1</v>
          </cell>
          <cell r="C278" t="str">
            <v>KABALEGA HYDROMAX</v>
          </cell>
          <cell r="D278" t="str">
            <v>Small Hydro</v>
          </cell>
          <cell r="F278">
            <v>7252.7980000000007</v>
          </cell>
          <cell r="G278" t="str">
            <v>GNE4</v>
          </cell>
        </row>
        <row r="279">
          <cell r="A279">
            <v>2017</v>
          </cell>
          <cell r="B279" t="str">
            <v>Q1</v>
          </cell>
          <cell r="C279" t="str">
            <v>AEMS-MPANGA</v>
          </cell>
          <cell r="D279" t="str">
            <v>Small Hydro</v>
          </cell>
          <cell r="F279">
            <v>5449.4800000000005</v>
          </cell>
          <cell r="G279" t="str">
            <v>GNE5</v>
          </cell>
        </row>
        <row r="280">
          <cell r="A280">
            <v>2017</v>
          </cell>
          <cell r="B280" t="str">
            <v>Q1</v>
          </cell>
          <cell r="C280" t="str">
            <v>ECOPOWER-ISHASHA</v>
          </cell>
          <cell r="D280" t="str">
            <v>Small Hydro</v>
          </cell>
          <cell r="F280">
            <v>4134.5599999999995</v>
          </cell>
          <cell r="G280" t="str">
            <v>GNE6</v>
          </cell>
        </row>
        <row r="281">
          <cell r="A281">
            <v>2017</v>
          </cell>
          <cell r="B281" t="str">
            <v>Q1</v>
          </cell>
          <cell r="C281" t="str">
            <v>KAKIRA SUGAR WORKS</v>
          </cell>
          <cell r="D281" t="str">
            <v>Bagasse</v>
          </cell>
          <cell r="F281">
            <v>35214.272799999999</v>
          </cell>
          <cell r="G281" t="str">
            <v>GNC1</v>
          </cell>
        </row>
        <row r="282">
          <cell r="A282">
            <v>2017</v>
          </cell>
          <cell r="B282" t="str">
            <v>Q1</v>
          </cell>
          <cell r="C282" t="str">
            <v>SAIL KALIRO</v>
          </cell>
          <cell r="D282" t="str">
            <v>Bagasse</v>
          </cell>
          <cell r="F282">
            <v>4454.5</v>
          </cell>
          <cell r="G282" t="str">
            <v>GNC3</v>
          </cell>
        </row>
        <row r="283">
          <cell r="A283">
            <v>2017</v>
          </cell>
          <cell r="B283" t="str">
            <v>Q1</v>
          </cell>
          <cell r="C283" t="str">
            <v>MUVUMBE HYDRO (U) LIMITED</v>
          </cell>
          <cell r="D283" t="str">
            <v>Small Hydro</v>
          </cell>
          <cell r="F283">
            <v>889</v>
          </cell>
          <cell r="G283" t="str">
            <v>GNE7</v>
          </cell>
        </row>
        <row r="284">
          <cell r="A284">
            <v>2017</v>
          </cell>
          <cell r="B284" t="str">
            <v>Q1</v>
          </cell>
          <cell r="C284" t="str">
            <v>ACCESS SOLAR</v>
          </cell>
          <cell r="D284" t="str">
            <v>Solar</v>
          </cell>
          <cell r="F284">
            <v>4543.0811000000003</v>
          </cell>
          <cell r="G284" t="str">
            <v>GNS1</v>
          </cell>
        </row>
        <row r="285">
          <cell r="A285">
            <v>2017</v>
          </cell>
          <cell r="B285" t="str">
            <v>Q1</v>
          </cell>
          <cell r="C285" t="str">
            <v>JACOBSEN (U) LIMITED</v>
          </cell>
          <cell r="D285" t="str">
            <v>Thermal</v>
          </cell>
          <cell r="F285">
            <v>24727.01</v>
          </cell>
          <cell r="G285" t="str">
            <v>GNT1</v>
          </cell>
        </row>
        <row r="286">
          <cell r="A286">
            <v>2017</v>
          </cell>
          <cell r="B286" t="str">
            <v>Q1</v>
          </cell>
          <cell r="C286" t="str">
            <v>ELECTROMAXX (U) LIMITED</v>
          </cell>
          <cell r="D286" t="str">
            <v>Thermal</v>
          </cell>
          <cell r="F286">
            <v>47554.032530000004</v>
          </cell>
          <cell r="G286" t="str">
            <v>GNT2</v>
          </cell>
        </row>
        <row r="287">
          <cell r="A287">
            <v>2017</v>
          </cell>
          <cell r="B287" t="str">
            <v>Q1</v>
          </cell>
          <cell r="C287" t="str">
            <v>KENYA POWER LIGHTING COMPANY (KPLC)</v>
          </cell>
          <cell r="D287" t="str">
            <v>Imports</v>
          </cell>
          <cell r="F287">
            <v>1438.0799999999997</v>
          </cell>
          <cell r="G287" t="str">
            <v>GNIM1</v>
          </cell>
        </row>
        <row r="288">
          <cell r="A288">
            <v>2017</v>
          </cell>
          <cell r="B288" t="str">
            <v>Q1</v>
          </cell>
          <cell r="C288" t="str">
            <v>RWANDA</v>
          </cell>
          <cell r="D288" t="str">
            <v>Imports</v>
          </cell>
          <cell r="F288">
            <v>967.16139999999996</v>
          </cell>
          <cell r="G288" t="str">
            <v>GNIM2</v>
          </cell>
        </row>
        <row r="289">
          <cell r="A289">
            <v>2017</v>
          </cell>
          <cell r="B289" t="str">
            <v>Q1</v>
          </cell>
          <cell r="C289" t="str">
            <v>ESKOM (U) LIMITED</v>
          </cell>
          <cell r="D289" t="str">
            <v>Large Hydro</v>
          </cell>
          <cell r="F289">
            <v>387921</v>
          </cell>
          <cell r="G289" t="str">
            <v>GNL1</v>
          </cell>
        </row>
        <row r="290">
          <cell r="A290">
            <v>2017</v>
          </cell>
          <cell r="B290" t="str">
            <v>Q1</v>
          </cell>
          <cell r="C290" t="str">
            <v>BUJAGALI ELECTRICITY LIMITED</v>
          </cell>
          <cell r="D290" t="str">
            <v>Large Hydro</v>
          </cell>
          <cell r="F290">
            <v>421680.60800000001</v>
          </cell>
          <cell r="G290" t="str">
            <v>GNL2</v>
          </cell>
        </row>
        <row r="291">
          <cell r="A291">
            <v>2017</v>
          </cell>
          <cell r="B291" t="str">
            <v>Q1</v>
          </cell>
          <cell r="C291" t="str">
            <v>KILEMBE MINES LIMITED (KLM)</v>
          </cell>
          <cell r="D291" t="str">
            <v>Small Hydro</v>
          </cell>
          <cell r="F291">
            <v>5719.55</v>
          </cell>
          <cell r="G291" t="str">
            <v>GNE2</v>
          </cell>
        </row>
        <row r="292">
          <cell r="A292">
            <v>2016</v>
          </cell>
          <cell r="B292" t="str">
            <v>Q4</v>
          </cell>
          <cell r="C292" t="str">
            <v>KASESE COBALT COMPANY LIMITED</v>
          </cell>
          <cell r="D292" t="str">
            <v>Small Hydro</v>
          </cell>
          <cell r="F292">
            <v>15970.217599999998</v>
          </cell>
          <cell r="G292" t="str">
            <v>GNE1</v>
          </cell>
        </row>
        <row r="293">
          <cell r="A293">
            <v>2016</v>
          </cell>
          <cell r="B293" t="str">
            <v>Q4</v>
          </cell>
          <cell r="C293" t="str">
            <v>MAJI-POWER BUGOYE-LIMITED</v>
          </cell>
          <cell r="D293" t="str">
            <v>Small Hydro</v>
          </cell>
          <cell r="F293">
            <v>19491.620000000021</v>
          </cell>
          <cell r="G293" t="str">
            <v>GNE3</v>
          </cell>
        </row>
        <row r="294">
          <cell r="A294">
            <v>2016</v>
          </cell>
          <cell r="B294" t="str">
            <v>Q4</v>
          </cell>
          <cell r="C294" t="str">
            <v>KINYARA SUGAR WORKS</v>
          </cell>
          <cell r="D294" t="str">
            <v>Bagasse</v>
          </cell>
          <cell r="F294">
            <v>1670.991</v>
          </cell>
          <cell r="G294" t="str">
            <v>GNC2</v>
          </cell>
        </row>
        <row r="295">
          <cell r="A295">
            <v>2016</v>
          </cell>
          <cell r="B295" t="str">
            <v>Q4</v>
          </cell>
          <cell r="C295" t="str">
            <v>KABALEGA HYDROMAX</v>
          </cell>
          <cell r="D295" t="str">
            <v>Small Hydro</v>
          </cell>
          <cell r="F295">
            <v>9251.86</v>
          </cell>
          <cell r="G295" t="str">
            <v>GNE4</v>
          </cell>
        </row>
        <row r="296">
          <cell r="A296">
            <v>2016</v>
          </cell>
          <cell r="B296" t="str">
            <v>Q4</v>
          </cell>
          <cell r="C296" t="str">
            <v>AEMS-MPANGA</v>
          </cell>
          <cell r="D296" t="str">
            <v>Small Hydro</v>
          </cell>
          <cell r="F296">
            <v>33294.22</v>
          </cell>
          <cell r="G296" t="str">
            <v>GNE5</v>
          </cell>
        </row>
        <row r="297">
          <cell r="A297">
            <v>2016</v>
          </cell>
          <cell r="B297" t="str">
            <v>Q4</v>
          </cell>
          <cell r="C297" t="str">
            <v>ECOPOWER-ISHASHA</v>
          </cell>
          <cell r="D297" t="str">
            <v>Small Hydro</v>
          </cell>
          <cell r="F297">
            <v>6421.97</v>
          </cell>
          <cell r="G297" t="str">
            <v>GNE6</v>
          </cell>
        </row>
        <row r="298">
          <cell r="A298">
            <v>2016</v>
          </cell>
          <cell r="B298" t="str">
            <v>Q4</v>
          </cell>
          <cell r="C298" t="str">
            <v>KAKIRA SUGAR WORKS</v>
          </cell>
          <cell r="D298" t="str">
            <v>Bagasse</v>
          </cell>
          <cell r="F298">
            <v>44841.315738264042</v>
          </cell>
          <cell r="G298" t="str">
            <v>GNC1</v>
          </cell>
        </row>
        <row r="299">
          <cell r="A299">
            <v>2016</v>
          </cell>
          <cell r="B299" t="str">
            <v>Q4</v>
          </cell>
          <cell r="C299" t="str">
            <v>SAIL KALIRO</v>
          </cell>
          <cell r="D299" t="str">
            <v>Bagasse</v>
          </cell>
          <cell r="F299">
            <v>6218.1</v>
          </cell>
          <cell r="G299" t="str">
            <v>GNC3</v>
          </cell>
        </row>
        <row r="300">
          <cell r="A300">
            <v>2016</v>
          </cell>
          <cell r="B300" t="str">
            <v>Q4</v>
          </cell>
          <cell r="C300" t="str">
            <v>ACCESS SOLAR</v>
          </cell>
          <cell r="D300" t="str">
            <v>Solar</v>
          </cell>
          <cell r="F300">
            <v>3715.8874000000001</v>
          </cell>
          <cell r="G300" t="str">
            <v>GNS1</v>
          </cell>
        </row>
        <row r="301">
          <cell r="A301">
            <v>2016</v>
          </cell>
          <cell r="B301" t="str">
            <v>Q4</v>
          </cell>
          <cell r="C301" t="str">
            <v>JACOBSEN (U) LIMITED</v>
          </cell>
          <cell r="D301" t="str">
            <v>Thermal</v>
          </cell>
          <cell r="F301">
            <v>4716.28999999999</v>
          </cell>
          <cell r="G301" t="str">
            <v>GNT1</v>
          </cell>
        </row>
        <row r="302">
          <cell r="A302">
            <v>2016</v>
          </cell>
          <cell r="B302" t="str">
            <v>Q4</v>
          </cell>
          <cell r="C302" t="str">
            <v>ELECTROMAXX (U) LIMITED</v>
          </cell>
          <cell r="D302" t="str">
            <v>Thermal</v>
          </cell>
          <cell r="F302">
            <v>15484.240999999998</v>
          </cell>
          <cell r="G302" t="str">
            <v>GNT2</v>
          </cell>
        </row>
        <row r="303">
          <cell r="A303">
            <v>2016</v>
          </cell>
          <cell r="B303" t="str">
            <v>Q4</v>
          </cell>
          <cell r="C303" t="str">
            <v>KENYA POWER LIGHTING COMPANY (KPLC)</v>
          </cell>
          <cell r="D303" t="str">
            <v>Imports</v>
          </cell>
          <cell r="F303">
            <v>7230.89</v>
          </cell>
          <cell r="G303" t="str">
            <v>GNIM1</v>
          </cell>
        </row>
        <row r="304">
          <cell r="A304">
            <v>2016</v>
          </cell>
          <cell r="B304" t="str">
            <v>Q4</v>
          </cell>
          <cell r="C304" t="str">
            <v>RWANDA</v>
          </cell>
          <cell r="D304" t="str">
            <v>Imports</v>
          </cell>
          <cell r="F304">
            <v>896.76700000000005</v>
          </cell>
          <cell r="G304" t="str">
            <v>GNIM2</v>
          </cell>
        </row>
        <row r="305">
          <cell r="A305">
            <v>2016</v>
          </cell>
          <cell r="B305" t="str">
            <v>Q4</v>
          </cell>
          <cell r="C305" t="str">
            <v>ESKOM (U) LIMITED</v>
          </cell>
          <cell r="D305" t="str">
            <v>Large Hydro</v>
          </cell>
          <cell r="F305">
            <v>352226.99987</v>
          </cell>
          <cell r="G305" t="str">
            <v>GNL1</v>
          </cell>
        </row>
        <row r="306">
          <cell r="A306">
            <v>2016</v>
          </cell>
          <cell r="B306" t="str">
            <v>Q4</v>
          </cell>
          <cell r="C306" t="str">
            <v>BUJAGALI ELECTRICITY LIMITED</v>
          </cell>
          <cell r="D306" t="str">
            <v>Large Hydro</v>
          </cell>
          <cell r="F306">
            <v>381986.864</v>
          </cell>
          <cell r="G306" t="str">
            <v>GNL2</v>
          </cell>
        </row>
        <row r="307">
          <cell r="A307">
            <v>2016</v>
          </cell>
          <cell r="B307" t="str">
            <v>Q4</v>
          </cell>
          <cell r="C307" t="str">
            <v>KILEMBE MINES LIMITED (KLM)</v>
          </cell>
          <cell r="D307" t="str">
            <v>Small Hydro</v>
          </cell>
          <cell r="F307">
            <v>6648.9299000000219</v>
          </cell>
          <cell r="G307" t="str">
            <v>GNE2</v>
          </cell>
        </row>
        <row r="308">
          <cell r="A308">
            <v>2016</v>
          </cell>
          <cell r="B308" t="str">
            <v>Q3</v>
          </cell>
          <cell r="C308" t="str">
            <v>KASESE COBALT COMPANY LIMITED</v>
          </cell>
          <cell r="D308" t="str">
            <v>Small Hydro</v>
          </cell>
          <cell r="F308">
            <v>13537.48</v>
          </cell>
          <cell r="G308" t="str">
            <v>GNE1</v>
          </cell>
        </row>
        <row r="309">
          <cell r="A309">
            <v>2016</v>
          </cell>
          <cell r="B309" t="str">
            <v>Q3</v>
          </cell>
          <cell r="C309" t="str">
            <v>MAJI-POWER BUGOYE-LIMITED</v>
          </cell>
          <cell r="D309" t="str">
            <v>Small Hydro</v>
          </cell>
          <cell r="F309">
            <v>14097.49</v>
          </cell>
          <cell r="G309" t="str">
            <v>GNE3</v>
          </cell>
        </row>
        <row r="310">
          <cell r="A310">
            <v>2016</v>
          </cell>
          <cell r="B310" t="str">
            <v>Q3</v>
          </cell>
          <cell r="C310" t="str">
            <v>KINYARA SUGAR WORKS</v>
          </cell>
          <cell r="D310" t="str">
            <v>Bagasse</v>
          </cell>
          <cell r="F310">
            <v>2117.848</v>
          </cell>
          <cell r="G310" t="str">
            <v>GNC2</v>
          </cell>
        </row>
        <row r="311">
          <cell r="A311">
            <v>2016</v>
          </cell>
          <cell r="B311" t="str">
            <v>Q3</v>
          </cell>
          <cell r="C311" t="str">
            <v>KABALEGA HYDROMAX</v>
          </cell>
          <cell r="D311" t="str">
            <v>Small Hydro</v>
          </cell>
          <cell r="F311">
            <v>8967.0300000000007</v>
          </cell>
          <cell r="G311" t="str">
            <v>GNE4</v>
          </cell>
        </row>
        <row r="312">
          <cell r="A312">
            <v>2016</v>
          </cell>
          <cell r="B312" t="str">
            <v>Q3</v>
          </cell>
          <cell r="C312" t="str">
            <v>AEMS-MPANGA</v>
          </cell>
          <cell r="D312" t="str">
            <v>Small Hydro</v>
          </cell>
          <cell r="F312">
            <v>10108.709999999999</v>
          </cell>
          <cell r="G312" t="str">
            <v>GNE5</v>
          </cell>
        </row>
        <row r="313">
          <cell r="A313">
            <v>2016</v>
          </cell>
          <cell r="B313" t="str">
            <v>Q3</v>
          </cell>
          <cell r="C313" t="str">
            <v>ECOPOWER-ISHASHA</v>
          </cell>
          <cell r="D313" t="str">
            <v>Small Hydro</v>
          </cell>
          <cell r="F313">
            <v>4862.8</v>
          </cell>
          <cell r="G313" t="str">
            <v>GNE6</v>
          </cell>
        </row>
        <row r="314">
          <cell r="A314">
            <v>2016</v>
          </cell>
          <cell r="B314" t="str">
            <v>Q3</v>
          </cell>
          <cell r="C314" t="str">
            <v>KAKIRA SUGAR WORKS</v>
          </cell>
          <cell r="D314" t="str">
            <v>Bagasse</v>
          </cell>
          <cell r="F314">
            <v>40744.873</v>
          </cell>
          <cell r="G314" t="str">
            <v>GNC1</v>
          </cell>
        </row>
        <row r="315">
          <cell r="A315">
            <v>2016</v>
          </cell>
          <cell r="B315" t="str">
            <v>Q3</v>
          </cell>
          <cell r="C315" t="str">
            <v>SAIL KALIRO</v>
          </cell>
          <cell r="D315" t="str">
            <v>Bagasse</v>
          </cell>
          <cell r="F315">
            <v>5607.4</v>
          </cell>
          <cell r="G315" t="str">
            <v>GNC3</v>
          </cell>
        </row>
        <row r="316">
          <cell r="A316">
            <v>2016</v>
          </cell>
          <cell r="B316" t="str">
            <v>Q3</v>
          </cell>
          <cell r="C316" t="str">
            <v>JACOBSEN (U) LIMITED</v>
          </cell>
          <cell r="D316" t="str">
            <v>Thermal</v>
          </cell>
          <cell r="F316">
            <v>0</v>
          </cell>
          <cell r="G316" t="str">
            <v>GNT1</v>
          </cell>
        </row>
        <row r="317">
          <cell r="A317">
            <v>2016</v>
          </cell>
          <cell r="B317" t="str">
            <v>Q3</v>
          </cell>
          <cell r="C317" t="str">
            <v>ELECTROMAXX (U) LIMITED</v>
          </cell>
          <cell r="D317" t="str">
            <v>Thermal</v>
          </cell>
          <cell r="F317">
            <v>15286.523999999999</v>
          </cell>
          <cell r="G317" t="str">
            <v>GNT2</v>
          </cell>
        </row>
        <row r="318">
          <cell r="A318">
            <v>2016</v>
          </cell>
          <cell r="B318" t="str">
            <v>Q3</v>
          </cell>
          <cell r="C318" t="str">
            <v>KENYA POWER LIGHTING COMPANY (KPLC)</v>
          </cell>
          <cell r="D318" t="str">
            <v>Imports</v>
          </cell>
          <cell r="F318">
            <v>9298.08</v>
          </cell>
          <cell r="G318" t="str">
            <v>GNIM1</v>
          </cell>
        </row>
        <row r="319">
          <cell r="A319">
            <v>2016</v>
          </cell>
          <cell r="B319" t="str">
            <v>Q3</v>
          </cell>
          <cell r="C319" t="str">
            <v>RWANDA</v>
          </cell>
          <cell r="D319" t="str">
            <v>Imports</v>
          </cell>
          <cell r="F319">
            <v>974.65800000000013</v>
          </cell>
          <cell r="G319" t="str">
            <v>GNIM2</v>
          </cell>
        </row>
        <row r="320">
          <cell r="A320">
            <v>2016</v>
          </cell>
          <cell r="B320" t="str">
            <v>Q3</v>
          </cell>
          <cell r="C320" t="str">
            <v>ESKOM (U) LIMITED</v>
          </cell>
          <cell r="D320" t="str">
            <v>Large Hydro</v>
          </cell>
          <cell r="F320">
            <v>367266</v>
          </cell>
          <cell r="G320" t="str">
            <v>GNL1</v>
          </cell>
        </row>
        <row r="321">
          <cell r="A321">
            <v>2016</v>
          </cell>
          <cell r="B321" t="str">
            <v>Q3</v>
          </cell>
          <cell r="C321" t="str">
            <v>BUJAGALI ELECTRICITY LIMITED</v>
          </cell>
          <cell r="D321" t="str">
            <v>Large Hydro</v>
          </cell>
          <cell r="F321">
            <v>394215.34399999998</v>
          </cell>
          <cell r="G321" t="str">
            <v>GNL2</v>
          </cell>
        </row>
        <row r="322">
          <cell r="A322">
            <v>2016</v>
          </cell>
          <cell r="B322" t="str">
            <v>Q3</v>
          </cell>
          <cell r="C322" t="str">
            <v>KILEMBE MINES LIMITED (KLM)</v>
          </cell>
          <cell r="D322" t="str">
            <v>Small Hydro</v>
          </cell>
          <cell r="F322">
            <v>6623.2169999999996</v>
          </cell>
          <cell r="G322" t="str">
            <v>GNE2</v>
          </cell>
        </row>
        <row r="323">
          <cell r="A323">
            <v>2016</v>
          </cell>
          <cell r="B323" t="str">
            <v>Q2</v>
          </cell>
          <cell r="C323" t="str">
            <v>KASESE COBALT COMPANY LIMITED</v>
          </cell>
          <cell r="D323" t="str">
            <v>Small Hydro</v>
          </cell>
          <cell r="F323">
            <v>16290.68</v>
          </cell>
          <cell r="G323" t="str">
            <v>GNE1</v>
          </cell>
        </row>
        <row r="324">
          <cell r="A324">
            <v>2016</v>
          </cell>
          <cell r="B324" t="str">
            <v>Q2</v>
          </cell>
          <cell r="C324" t="str">
            <v>MAJI-POWER BUGOYE-LIMITED</v>
          </cell>
          <cell r="D324" t="str">
            <v>Small Hydro</v>
          </cell>
          <cell r="F324">
            <v>20970.659999999996</v>
          </cell>
          <cell r="G324" t="str">
            <v>GNE3</v>
          </cell>
        </row>
        <row r="325">
          <cell r="A325">
            <v>2016</v>
          </cell>
          <cell r="B325" t="str">
            <v>Q2</v>
          </cell>
          <cell r="C325" t="str">
            <v>KINYARA SUGAR WORKS</v>
          </cell>
          <cell r="D325" t="str">
            <v>Bagasse</v>
          </cell>
          <cell r="F325">
            <v>1934.7600000000002</v>
          </cell>
          <cell r="G325" t="str">
            <v>GNC2</v>
          </cell>
        </row>
        <row r="326">
          <cell r="A326">
            <v>2016</v>
          </cell>
          <cell r="B326" t="str">
            <v>Q2</v>
          </cell>
          <cell r="C326" t="str">
            <v>KABALEGA HYDROMAX</v>
          </cell>
          <cell r="D326" t="str">
            <v>Small Hydro</v>
          </cell>
          <cell r="F326">
            <v>8914.2000000000007</v>
          </cell>
          <cell r="G326" t="str">
            <v>GNE4</v>
          </cell>
        </row>
        <row r="327">
          <cell r="A327">
            <v>2016</v>
          </cell>
          <cell r="B327" t="str">
            <v>Q2</v>
          </cell>
          <cell r="C327" t="str">
            <v>AEMS-MPANGA</v>
          </cell>
          <cell r="D327" t="str">
            <v>Small Hydro</v>
          </cell>
          <cell r="F327">
            <v>17266.2</v>
          </cell>
          <cell r="G327" t="str">
            <v>GNE5</v>
          </cell>
        </row>
        <row r="328">
          <cell r="A328">
            <v>2016</v>
          </cell>
          <cell r="B328" t="str">
            <v>Q2</v>
          </cell>
          <cell r="C328" t="str">
            <v>ECOPOWER-ISHASHA</v>
          </cell>
          <cell r="D328" t="str">
            <v>Small Hydro</v>
          </cell>
          <cell r="F328">
            <v>6940.4100000000008</v>
          </cell>
          <cell r="G328" t="str">
            <v>GNE6</v>
          </cell>
        </row>
        <row r="329">
          <cell r="A329">
            <v>2016</v>
          </cell>
          <cell r="B329" t="str">
            <v>Q2</v>
          </cell>
          <cell r="C329" t="str">
            <v>KAKIRA SUGAR WORKS</v>
          </cell>
          <cell r="D329" t="str">
            <v>Bagasse</v>
          </cell>
          <cell r="F329">
            <v>19472.57</v>
          </cell>
          <cell r="G329" t="str">
            <v>GNC1</v>
          </cell>
        </row>
        <row r="330">
          <cell r="A330">
            <v>2016</v>
          </cell>
          <cell r="B330" t="str">
            <v>Q2</v>
          </cell>
          <cell r="C330" t="str">
            <v>SAIL KALIRO</v>
          </cell>
          <cell r="D330" t="str">
            <v>Bagasse</v>
          </cell>
          <cell r="F330">
            <v>2702.9</v>
          </cell>
          <cell r="G330" t="str">
            <v>GNC3</v>
          </cell>
        </row>
        <row r="331">
          <cell r="A331">
            <v>2016</v>
          </cell>
          <cell r="B331" t="str">
            <v>Q2</v>
          </cell>
          <cell r="C331" t="str">
            <v>JACOBSEN (U) LIMITED</v>
          </cell>
          <cell r="D331" t="str">
            <v>Thermal</v>
          </cell>
          <cell r="F331">
            <v>0</v>
          </cell>
          <cell r="G331" t="str">
            <v>GNT1</v>
          </cell>
        </row>
        <row r="332">
          <cell r="A332">
            <v>2016</v>
          </cell>
          <cell r="B332" t="str">
            <v>Q2</v>
          </cell>
          <cell r="C332" t="str">
            <v>ELECTROMAXX (U) LIMITED</v>
          </cell>
          <cell r="D332" t="str">
            <v>Thermal</v>
          </cell>
          <cell r="F332">
            <v>15435.89</v>
          </cell>
          <cell r="G332" t="str">
            <v>GNT2</v>
          </cell>
        </row>
        <row r="333">
          <cell r="A333">
            <v>2016</v>
          </cell>
          <cell r="B333" t="str">
            <v>Q2</v>
          </cell>
          <cell r="C333" t="str">
            <v>KENYA POWER LIGHTING COMPANY (KPLC)</v>
          </cell>
          <cell r="D333" t="str">
            <v>Imports</v>
          </cell>
          <cell r="F333">
            <v>9981.25</v>
          </cell>
          <cell r="G333" t="str">
            <v>GNIM1</v>
          </cell>
        </row>
        <row r="334">
          <cell r="A334">
            <v>2016</v>
          </cell>
          <cell r="B334" t="str">
            <v>Q2</v>
          </cell>
          <cell r="C334" t="str">
            <v>RWANDA</v>
          </cell>
          <cell r="D334" t="str">
            <v>Imports</v>
          </cell>
          <cell r="F334">
            <v>971.31</v>
          </cell>
          <cell r="G334" t="str">
            <v>GNIM2</v>
          </cell>
        </row>
        <row r="335">
          <cell r="A335">
            <v>2016</v>
          </cell>
          <cell r="B335" t="str">
            <v>Q2</v>
          </cell>
          <cell r="C335" t="str">
            <v>ESKOM (U) LIMITED</v>
          </cell>
          <cell r="D335" t="str">
            <v>Large Hydro</v>
          </cell>
          <cell r="F335">
            <v>362969</v>
          </cell>
          <cell r="G335" t="str">
            <v>GNL1</v>
          </cell>
        </row>
        <row r="336">
          <cell r="A336">
            <v>2016</v>
          </cell>
          <cell r="B336" t="str">
            <v>Q2</v>
          </cell>
          <cell r="C336" t="str">
            <v>BUJAGALI ELECTRICITY LIMITED</v>
          </cell>
          <cell r="D336" t="str">
            <v>Large Hydro</v>
          </cell>
          <cell r="F336">
            <v>381388.79999999999</v>
          </cell>
          <cell r="G336" t="str">
            <v>GNL2</v>
          </cell>
        </row>
        <row r="337">
          <cell r="A337">
            <v>2016</v>
          </cell>
          <cell r="B337" t="str">
            <v>Q2</v>
          </cell>
          <cell r="C337" t="str">
            <v>KILEMBE MINES LIMITED (KLM)</v>
          </cell>
          <cell r="D337" t="str">
            <v>Small Hydro</v>
          </cell>
          <cell r="F337">
            <v>6363.6900000000005</v>
          </cell>
          <cell r="G337" t="str">
            <v>GNE2</v>
          </cell>
        </row>
        <row r="338">
          <cell r="A338">
            <v>2016</v>
          </cell>
          <cell r="B338" t="str">
            <v>Q1</v>
          </cell>
          <cell r="C338" t="str">
            <v>KASESE COBALT COMPANY LIMITED</v>
          </cell>
          <cell r="D338" t="str">
            <v>Small Hydro</v>
          </cell>
          <cell r="F338">
            <v>10984</v>
          </cell>
          <cell r="G338" t="str">
            <v>GNE1</v>
          </cell>
        </row>
        <row r="339">
          <cell r="A339">
            <v>2016</v>
          </cell>
          <cell r="B339" t="str">
            <v>Q1</v>
          </cell>
          <cell r="C339" t="str">
            <v>MAJI-POWER BUGOYE-LIMITED</v>
          </cell>
          <cell r="D339" t="str">
            <v>Small Hydro</v>
          </cell>
          <cell r="F339">
            <v>11210</v>
          </cell>
          <cell r="G339" t="str">
            <v>GNE3</v>
          </cell>
        </row>
        <row r="340">
          <cell r="A340">
            <v>2016</v>
          </cell>
          <cell r="B340" t="str">
            <v>Q1</v>
          </cell>
          <cell r="C340" t="str">
            <v>KINYARA SUGAR WORKS</v>
          </cell>
          <cell r="D340" t="str">
            <v>Bagasse</v>
          </cell>
          <cell r="F340">
            <v>2195</v>
          </cell>
          <cell r="G340" t="str">
            <v>GNC2</v>
          </cell>
        </row>
        <row r="341">
          <cell r="A341">
            <v>2016</v>
          </cell>
          <cell r="B341" t="str">
            <v>Q1</v>
          </cell>
          <cell r="C341" t="str">
            <v>KABALEGA HYDROMAX</v>
          </cell>
          <cell r="D341" t="str">
            <v>Small Hydro</v>
          </cell>
          <cell r="F341">
            <v>7360.6610000000001</v>
          </cell>
          <cell r="G341" t="str">
            <v>GNE4</v>
          </cell>
        </row>
        <row r="342">
          <cell r="A342">
            <v>2016</v>
          </cell>
          <cell r="B342" t="str">
            <v>Q1</v>
          </cell>
          <cell r="C342" t="str">
            <v>AEMS-MPANGA</v>
          </cell>
          <cell r="D342" t="str">
            <v>Small Hydro</v>
          </cell>
          <cell r="F342">
            <v>24960</v>
          </cell>
          <cell r="G342" t="str">
            <v>GNE5</v>
          </cell>
        </row>
        <row r="343">
          <cell r="A343">
            <v>2016</v>
          </cell>
          <cell r="B343" t="str">
            <v>Q1</v>
          </cell>
          <cell r="C343" t="str">
            <v>ECOPOWER-ISHASHA</v>
          </cell>
          <cell r="D343" t="str">
            <v>Small Hydro</v>
          </cell>
          <cell r="F343">
            <v>7013</v>
          </cell>
          <cell r="G343" t="str">
            <v>GNE6</v>
          </cell>
        </row>
        <row r="344">
          <cell r="A344">
            <v>2016</v>
          </cell>
          <cell r="B344" t="str">
            <v>Q1</v>
          </cell>
          <cell r="C344" t="str">
            <v>KAKIRA SUGAR WORKS</v>
          </cell>
          <cell r="D344" t="str">
            <v>Bagasse</v>
          </cell>
          <cell r="F344">
            <v>43786</v>
          </cell>
          <cell r="G344" t="str">
            <v>GNC1</v>
          </cell>
        </row>
        <row r="345">
          <cell r="A345">
            <v>2016</v>
          </cell>
          <cell r="B345" t="str">
            <v>Q1</v>
          </cell>
          <cell r="C345" t="str">
            <v>SAIL KALIRO</v>
          </cell>
          <cell r="D345" t="str">
            <v>Bagasse</v>
          </cell>
          <cell r="F345">
            <v>6281.9</v>
          </cell>
          <cell r="G345" t="str">
            <v>GNC3</v>
          </cell>
        </row>
        <row r="346">
          <cell r="A346">
            <v>2016</v>
          </cell>
          <cell r="B346" t="str">
            <v>Q1</v>
          </cell>
          <cell r="C346" t="str">
            <v>JACOBSEN (U) LIMITED</v>
          </cell>
          <cell r="D346" t="str">
            <v>Thermal</v>
          </cell>
          <cell r="F346">
            <v>0</v>
          </cell>
          <cell r="G346" t="str">
            <v>GNT1</v>
          </cell>
        </row>
        <row r="347">
          <cell r="A347">
            <v>2016</v>
          </cell>
          <cell r="B347" t="str">
            <v>Q1</v>
          </cell>
          <cell r="C347" t="str">
            <v>ELECTROMAXX (U) LIMITED</v>
          </cell>
          <cell r="D347" t="str">
            <v>Thermal</v>
          </cell>
          <cell r="F347">
            <v>15341</v>
          </cell>
          <cell r="G347" t="str">
            <v>GNT2</v>
          </cell>
        </row>
        <row r="348">
          <cell r="A348">
            <v>2016</v>
          </cell>
          <cell r="B348" t="str">
            <v>Q1</v>
          </cell>
          <cell r="C348" t="str">
            <v>KENYA POWER LIGHTING COMPANY (KPLC)</v>
          </cell>
          <cell r="D348" t="str">
            <v>Imports</v>
          </cell>
          <cell r="F348">
            <v>10446</v>
          </cell>
          <cell r="G348" t="str">
            <v>GNIM1</v>
          </cell>
        </row>
        <row r="349">
          <cell r="A349">
            <v>2016</v>
          </cell>
          <cell r="B349" t="str">
            <v>Q1</v>
          </cell>
          <cell r="C349" t="str">
            <v>RWANDA</v>
          </cell>
          <cell r="D349" t="str">
            <v>Imports</v>
          </cell>
          <cell r="F349">
            <v>932</v>
          </cell>
          <cell r="G349" t="str">
            <v>GNIM2</v>
          </cell>
        </row>
        <row r="350">
          <cell r="A350">
            <v>2016</v>
          </cell>
          <cell r="B350" t="str">
            <v>Q1</v>
          </cell>
          <cell r="C350" t="str">
            <v>ESKOM (U) LIMITED</v>
          </cell>
          <cell r="D350" t="str">
            <v>Large Hydro</v>
          </cell>
          <cell r="F350">
            <v>379741</v>
          </cell>
          <cell r="G350" t="str">
            <v>GNL1</v>
          </cell>
        </row>
        <row r="351">
          <cell r="A351">
            <v>2016</v>
          </cell>
          <cell r="B351" t="str">
            <v>Q1</v>
          </cell>
          <cell r="C351" t="str">
            <v>BUJAGALI ELECTRICITY LIMITED</v>
          </cell>
          <cell r="D351" t="str">
            <v>Large Hydro</v>
          </cell>
          <cell r="F351">
            <v>347282</v>
          </cell>
          <cell r="G351" t="str">
            <v>GNL2</v>
          </cell>
        </row>
        <row r="352">
          <cell r="A352">
            <v>2016</v>
          </cell>
          <cell r="B352" t="str">
            <v>Q1</v>
          </cell>
          <cell r="C352" t="str">
            <v>KILEMBE MINES LIMITED (KLM)</v>
          </cell>
          <cell r="D352" t="str">
            <v>Small Hydro</v>
          </cell>
          <cell r="F352">
            <v>6131</v>
          </cell>
          <cell r="G352" t="str">
            <v>GNE2</v>
          </cell>
        </row>
        <row r="353">
          <cell r="A353">
            <v>2015</v>
          </cell>
          <cell r="B353" t="str">
            <v>Q4</v>
          </cell>
          <cell r="C353" t="str">
            <v>KASESE COBALT COMPANY LIMITED</v>
          </cell>
          <cell r="D353" t="str">
            <v>Small Hydro</v>
          </cell>
          <cell r="F353">
            <v>18462.02</v>
          </cell>
          <cell r="G353" t="str">
            <v>GNE1</v>
          </cell>
        </row>
        <row r="354">
          <cell r="A354">
            <v>2015</v>
          </cell>
          <cell r="B354" t="str">
            <v>Q4</v>
          </cell>
          <cell r="C354" t="str">
            <v>MAJI-POWER BUGOYE-LIMITED</v>
          </cell>
          <cell r="D354" t="str">
            <v>Small Hydro</v>
          </cell>
          <cell r="F354">
            <v>25236.789999999997</v>
          </cell>
          <cell r="G354" t="str">
            <v>GNE3</v>
          </cell>
        </row>
        <row r="355">
          <cell r="A355">
            <v>2015</v>
          </cell>
          <cell r="B355" t="str">
            <v>Q4</v>
          </cell>
          <cell r="C355" t="str">
            <v>KINYARA SUGAR WORKS</v>
          </cell>
          <cell r="D355" t="str">
            <v>Bagasse</v>
          </cell>
          <cell r="F355">
            <v>1142.2</v>
          </cell>
          <cell r="G355" t="str">
            <v>GNC2</v>
          </cell>
        </row>
        <row r="356">
          <cell r="A356">
            <v>2015</v>
          </cell>
          <cell r="B356" t="str">
            <v>Q4</v>
          </cell>
          <cell r="C356" t="str">
            <v>KABALEGA HYDROMAX</v>
          </cell>
          <cell r="D356" t="str">
            <v>Small Hydro</v>
          </cell>
          <cell r="F356">
            <v>39973.370000000003</v>
          </cell>
          <cell r="G356" t="str">
            <v>GNE4</v>
          </cell>
        </row>
        <row r="357">
          <cell r="A357">
            <v>2015</v>
          </cell>
          <cell r="B357" t="str">
            <v>Q4</v>
          </cell>
          <cell r="C357" t="str">
            <v>AEMS-MPANGA</v>
          </cell>
          <cell r="D357" t="str">
            <v>Small Hydro</v>
          </cell>
          <cell r="F357">
            <v>9492.9169999999995</v>
          </cell>
          <cell r="G357" t="str">
            <v>GNE5</v>
          </cell>
        </row>
        <row r="358">
          <cell r="A358">
            <v>2015</v>
          </cell>
          <cell r="B358" t="str">
            <v>Q4</v>
          </cell>
          <cell r="C358" t="str">
            <v>ECOPOWER-ISHASHA</v>
          </cell>
          <cell r="D358" t="str">
            <v>Small Hydro</v>
          </cell>
          <cell r="F358">
            <v>7292.34</v>
          </cell>
          <cell r="G358" t="str">
            <v>GNE6</v>
          </cell>
        </row>
        <row r="359">
          <cell r="A359">
            <v>2015</v>
          </cell>
          <cell r="B359" t="str">
            <v>Q4</v>
          </cell>
          <cell r="C359" t="str">
            <v>KAKIRA SUGAR WORKS</v>
          </cell>
          <cell r="D359" t="str">
            <v>Bagasse</v>
          </cell>
          <cell r="F359">
            <v>26976.93</v>
          </cell>
          <cell r="G359" t="str">
            <v>GNC1</v>
          </cell>
        </row>
        <row r="360">
          <cell r="A360">
            <v>2015</v>
          </cell>
          <cell r="B360" t="str">
            <v>Q4</v>
          </cell>
          <cell r="C360" t="str">
            <v>SAIL KALIRO</v>
          </cell>
          <cell r="D360" t="str">
            <v>Bagasse</v>
          </cell>
          <cell r="F360">
            <v>1058.5</v>
          </cell>
          <cell r="G360" t="str">
            <v>GNC3</v>
          </cell>
        </row>
        <row r="361">
          <cell r="A361">
            <v>2015</v>
          </cell>
          <cell r="B361" t="str">
            <v>Q4</v>
          </cell>
          <cell r="C361" t="str">
            <v>JACOBSEN (U) LIMITED</v>
          </cell>
          <cell r="D361" t="str">
            <v>Thermal</v>
          </cell>
          <cell r="F361">
            <v>0</v>
          </cell>
          <cell r="G361" t="str">
            <v>GNT1</v>
          </cell>
        </row>
        <row r="362">
          <cell r="A362">
            <v>2015</v>
          </cell>
          <cell r="B362" t="str">
            <v>Q4</v>
          </cell>
          <cell r="C362" t="str">
            <v>ELECTROMAXX (U) LIMITED</v>
          </cell>
          <cell r="D362" t="str">
            <v>Thermal</v>
          </cell>
          <cell r="F362">
            <v>15478.02</v>
          </cell>
          <cell r="G362" t="str">
            <v>GNT2</v>
          </cell>
        </row>
        <row r="363">
          <cell r="A363">
            <v>2015</v>
          </cell>
          <cell r="B363" t="str">
            <v>Q4</v>
          </cell>
          <cell r="C363" t="str">
            <v>KENYA POWER LIGHTING COMPANY (KPLC)</v>
          </cell>
          <cell r="D363" t="str">
            <v>Imports</v>
          </cell>
          <cell r="F363">
            <v>10549.699999999999</v>
          </cell>
          <cell r="G363" t="str">
            <v>GNIM1</v>
          </cell>
        </row>
        <row r="364">
          <cell r="A364">
            <v>2015</v>
          </cell>
          <cell r="B364" t="str">
            <v>Q4</v>
          </cell>
          <cell r="C364" t="str">
            <v>RWANDA</v>
          </cell>
          <cell r="D364" t="str">
            <v>Imports</v>
          </cell>
          <cell r="F364">
            <v>966.06999999999994</v>
          </cell>
          <cell r="G364" t="str">
            <v>GNIM2</v>
          </cell>
        </row>
        <row r="365">
          <cell r="A365">
            <v>2015</v>
          </cell>
          <cell r="B365" t="str">
            <v>Q4</v>
          </cell>
          <cell r="C365" t="str">
            <v>ESKOM (U) LIMITED</v>
          </cell>
          <cell r="D365" t="str">
            <v>Large Hydro</v>
          </cell>
          <cell r="F365">
            <v>366469.29</v>
          </cell>
          <cell r="G365" t="str">
            <v>GNL1</v>
          </cell>
        </row>
        <row r="366">
          <cell r="A366">
            <v>2015</v>
          </cell>
          <cell r="B366" t="str">
            <v>Q4</v>
          </cell>
          <cell r="C366" t="str">
            <v>BUJAGALI ELECTRICITY LIMITED</v>
          </cell>
          <cell r="D366" t="str">
            <v>Large Hydro</v>
          </cell>
          <cell r="F366">
            <v>323628.36</v>
          </cell>
          <cell r="G366" t="str">
            <v>GNL2</v>
          </cell>
        </row>
        <row r="367">
          <cell r="A367">
            <v>2015</v>
          </cell>
          <cell r="B367" t="str">
            <v>Q4</v>
          </cell>
          <cell r="C367" t="str">
            <v>KILEMBE MINES LIMITED (KLM)</v>
          </cell>
          <cell r="D367" t="str">
            <v>Small Hydro</v>
          </cell>
          <cell r="F367">
            <v>6321.0800000000008</v>
          </cell>
          <cell r="G367" t="str">
            <v>GNE2</v>
          </cell>
        </row>
        <row r="368">
          <cell r="A368">
            <v>2015</v>
          </cell>
          <cell r="B368" t="str">
            <v>Q3</v>
          </cell>
          <cell r="C368" t="str">
            <v>KASESE COBALT COMPANY LIMITED</v>
          </cell>
          <cell r="D368" t="str">
            <v>Small Hydro</v>
          </cell>
          <cell r="F368">
            <v>15059.613290322581</v>
          </cell>
          <cell r="G368" t="str">
            <v>GNE1</v>
          </cell>
        </row>
        <row r="369">
          <cell r="A369">
            <v>2015</v>
          </cell>
          <cell r="B369" t="str">
            <v>Q3</v>
          </cell>
          <cell r="C369" t="str">
            <v>MAJI-POWER BUGOYE-LIMITED</v>
          </cell>
          <cell r="D369" t="str">
            <v>Small Hydro</v>
          </cell>
          <cell r="F369">
            <v>17031.051935483873</v>
          </cell>
          <cell r="G369" t="str">
            <v>GNE3</v>
          </cell>
        </row>
        <row r="370">
          <cell r="A370">
            <v>2015</v>
          </cell>
          <cell r="B370" t="str">
            <v>Q3</v>
          </cell>
          <cell r="C370" t="str">
            <v>KINYARA SUGAR WORKS</v>
          </cell>
          <cell r="D370" t="str">
            <v>Bagasse</v>
          </cell>
          <cell r="F370">
            <v>1785.8499354838711</v>
          </cell>
          <cell r="G370" t="str">
            <v>GNC2</v>
          </cell>
        </row>
        <row r="371">
          <cell r="A371">
            <v>2015</v>
          </cell>
          <cell r="B371" t="str">
            <v>Q3</v>
          </cell>
          <cell r="C371" t="str">
            <v>KABALEGA HYDROMAX</v>
          </cell>
          <cell r="D371" t="str">
            <v>Small Hydro</v>
          </cell>
          <cell r="F371">
            <v>9094.1801935483854</v>
          </cell>
          <cell r="G371" t="str">
            <v>GNE4</v>
          </cell>
        </row>
        <row r="372">
          <cell r="A372">
            <v>2015</v>
          </cell>
          <cell r="B372" t="str">
            <v>Q3</v>
          </cell>
          <cell r="C372" t="str">
            <v>AEMS-MPANGA</v>
          </cell>
          <cell r="D372" t="str">
            <v>Small Hydro</v>
          </cell>
          <cell r="F372">
            <v>13524.371290322581</v>
          </cell>
          <cell r="G372" t="str">
            <v>GNE5</v>
          </cell>
        </row>
        <row r="373">
          <cell r="A373">
            <v>2015</v>
          </cell>
          <cell r="B373" t="str">
            <v>Q3</v>
          </cell>
          <cell r="C373" t="str">
            <v>ECOPOWER-ISHASHA</v>
          </cell>
          <cell r="D373" t="str">
            <v>Small Hydro</v>
          </cell>
          <cell r="F373">
            <v>5577.1545161290323</v>
          </cell>
          <cell r="G373" t="str">
            <v>GNE6</v>
          </cell>
        </row>
        <row r="374">
          <cell r="A374">
            <v>2015</v>
          </cell>
          <cell r="B374" t="str">
            <v>Q3</v>
          </cell>
          <cell r="C374" t="str">
            <v>KAKIRA SUGAR WORKS</v>
          </cell>
          <cell r="D374" t="str">
            <v>Bagasse</v>
          </cell>
          <cell r="F374">
            <v>49482.002225806456</v>
          </cell>
          <cell r="G374" t="str">
            <v>GNC1</v>
          </cell>
        </row>
        <row r="375">
          <cell r="A375">
            <v>2015</v>
          </cell>
          <cell r="B375" t="str">
            <v>Q3</v>
          </cell>
          <cell r="C375" t="str">
            <v>JACOBSEN (U) LIMITED</v>
          </cell>
          <cell r="D375" t="str">
            <v>Thermal</v>
          </cell>
          <cell r="F375">
            <v>0</v>
          </cell>
          <cell r="G375" t="str">
            <v>GNT1</v>
          </cell>
        </row>
        <row r="376">
          <cell r="A376">
            <v>2015</v>
          </cell>
          <cell r="B376" t="str">
            <v>Q3</v>
          </cell>
          <cell r="C376" t="str">
            <v>ELECTROMAXX (U) LIMITED</v>
          </cell>
          <cell r="D376" t="str">
            <v>Thermal</v>
          </cell>
          <cell r="F376">
            <v>15215.408580645162</v>
          </cell>
          <cell r="G376" t="str">
            <v>GNT2</v>
          </cell>
        </row>
        <row r="377">
          <cell r="A377">
            <v>2015</v>
          </cell>
          <cell r="B377" t="str">
            <v>Q3</v>
          </cell>
          <cell r="C377" t="str">
            <v>KENYA POWER LIGHTING COMPANY (KPLC)</v>
          </cell>
          <cell r="D377" t="str">
            <v>Imports</v>
          </cell>
          <cell r="F377">
            <v>11411.2</v>
          </cell>
          <cell r="G377" t="str">
            <v>GNIM1</v>
          </cell>
        </row>
        <row r="378">
          <cell r="A378">
            <v>2015</v>
          </cell>
          <cell r="B378" t="str">
            <v>Q3</v>
          </cell>
          <cell r="C378" t="str">
            <v>RWANDA</v>
          </cell>
          <cell r="D378" t="str">
            <v>Imports</v>
          </cell>
          <cell r="F378">
            <v>908.90200000000004</v>
          </cell>
          <cell r="G378" t="str">
            <v>GNIM2</v>
          </cell>
        </row>
        <row r="379">
          <cell r="A379">
            <v>2015</v>
          </cell>
          <cell r="B379" t="str">
            <v>Q3</v>
          </cell>
          <cell r="C379" t="str">
            <v>ESKOM (U) LIMITED</v>
          </cell>
          <cell r="D379" t="str">
            <v>Large Hydro</v>
          </cell>
          <cell r="F379">
            <v>331886.90322580643</v>
          </cell>
          <cell r="G379" t="str">
            <v>GNL1</v>
          </cell>
        </row>
        <row r="380">
          <cell r="A380">
            <v>2015</v>
          </cell>
          <cell r="B380" t="str">
            <v>Q3</v>
          </cell>
          <cell r="C380" t="str">
            <v>BUJAGALI ELECTRICITY LIMITED</v>
          </cell>
          <cell r="D380" t="str">
            <v>Large Hydro</v>
          </cell>
          <cell r="F380">
            <v>372431.24593548384</v>
          </cell>
          <cell r="G380" t="str">
            <v>GNL2</v>
          </cell>
        </row>
        <row r="381">
          <cell r="A381">
            <v>2015</v>
          </cell>
          <cell r="B381" t="str">
            <v>Q3</v>
          </cell>
          <cell r="C381" t="str">
            <v>KILEMBE MINES LIMITED (KLM)</v>
          </cell>
          <cell r="D381" t="str">
            <v>Small Hydro</v>
          </cell>
          <cell r="F381">
            <v>6272.7868064516133</v>
          </cell>
          <cell r="G381" t="str">
            <v>GNE2</v>
          </cell>
        </row>
        <row r="382">
          <cell r="A382">
            <v>2015</v>
          </cell>
          <cell r="B382" t="str">
            <v>Q2</v>
          </cell>
          <cell r="C382" t="str">
            <v>KASESE COBALT COMPANY LIMITED</v>
          </cell>
          <cell r="D382" t="str">
            <v>Small Hydro</v>
          </cell>
          <cell r="F382">
            <v>18078.557903225803</v>
          </cell>
          <cell r="G382" t="str">
            <v>GNE1</v>
          </cell>
        </row>
        <row r="383">
          <cell r="A383">
            <v>2015</v>
          </cell>
          <cell r="B383" t="str">
            <v>Q2</v>
          </cell>
          <cell r="C383" t="str">
            <v>MAJI-POWER BUGOYE-LIMITED</v>
          </cell>
          <cell r="D383" t="str">
            <v>Small Hydro</v>
          </cell>
          <cell r="F383">
            <v>23771.085483870967</v>
          </cell>
          <cell r="G383" t="str">
            <v>GNE3</v>
          </cell>
        </row>
        <row r="384">
          <cell r="A384">
            <v>2015</v>
          </cell>
          <cell r="B384" t="str">
            <v>Q2</v>
          </cell>
          <cell r="C384" t="str">
            <v>KINYARA SUGAR WORKS</v>
          </cell>
          <cell r="D384" t="str">
            <v>Bagasse</v>
          </cell>
          <cell r="F384">
            <v>2942.3235483870967</v>
          </cell>
          <cell r="G384" t="str">
            <v>GNC2</v>
          </cell>
        </row>
        <row r="385">
          <cell r="A385">
            <v>2015</v>
          </cell>
          <cell r="B385" t="str">
            <v>Q2</v>
          </cell>
          <cell r="C385" t="str">
            <v>KABALEGA HYDROMAX</v>
          </cell>
          <cell r="D385" t="str">
            <v>Small Hydro</v>
          </cell>
          <cell r="F385">
            <v>7467.860483870968</v>
          </cell>
          <cell r="G385" t="str">
            <v>GNE4</v>
          </cell>
        </row>
        <row r="386">
          <cell r="A386">
            <v>2015</v>
          </cell>
          <cell r="B386" t="str">
            <v>Q2</v>
          </cell>
          <cell r="C386" t="str">
            <v>AEMS-MPANGA</v>
          </cell>
          <cell r="D386" t="str">
            <v>Small Hydro</v>
          </cell>
          <cell r="F386">
            <v>27775.113548387104</v>
          </cell>
          <cell r="G386" t="str">
            <v>GNE5</v>
          </cell>
        </row>
        <row r="387">
          <cell r="A387">
            <v>2015</v>
          </cell>
          <cell r="B387" t="str">
            <v>Q2</v>
          </cell>
          <cell r="C387" t="str">
            <v>ECOPOWER-ISHASHA</v>
          </cell>
          <cell r="D387" t="str">
            <v>Small Hydro</v>
          </cell>
          <cell r="F387">
            <v>6827.0058064516124</v>
          </cell>
          <cell r="G387" t="str">
            <v>GNE6</v>
          </cell>
        </row>
        <row r="388">
          <cell r="A388">
            <v>2015</v>
          </cell>
          <cell r="B388" t="str">
            <v>Q2</v>
          </cell>
          <cell r="C388" t="str">
            <v>KAKIRA SUGAR WORKS</v>
          </cell>
          <cell r="D388" t="str">
            <v>Bagasse</v>
          </cell>
          <cell r="F388">
            <v>24907.847161290323</v>
          </cell>
          <cell r="G388" t="str">
            <v>GNC1</v>
          </cell>
        </row>
        <row r="389">
          <cell r="A389">
            <v>2015</v>
          </cell>
          <cell r="B389" t="str">
            <v>Q2</v>
          </cell>
          <cell r="C389" t="str">
            <v>JACOBSEN (U) LIMITED</v>
          </cell>
          <cell r="D389" t="str">
            <v>Thermal</v>
          </cell>
          <cell r="F389">
            <v>0</v>
          </cell>
          <cell r="G389" t="str">
            <v>GNT1</v>
          </cell>
        </row>
        <row r="390">
          <cell r="A390">
            <v>2015</v>
          </cell>
          <cell r="B390" t="str">
            <v>Q2</v>
          </cell>
          <cell r="C390" t="str">
            <v>ELECTROMAXX (U) LIMITED</v>
          </cell>
          <cell r="D390" t="str">
            <v>Thermal</v>
          </cell>
          <cell r="F390">
            <v>15208.703387096775</v>
          </cell>
          <cell r="G390" t="str">
            <v>GNT2</v>
          </cell>
        </row>
        <row r="391">
          <cell r="A391">
            <v>2015</v>
          </cell>
          <cell r="B391" t="str">
            <v>Q2</v>
          </cell>
          <cell r="C391" t="str">
            <v>KENYA POWER LIGHTING COMPANY (KPLC)</v>
          </cell>
          <cell r="D391" t="str">
            <v>Imports</v>
          </cell>
          <cell r="F391">
            <v>11481.387096774193</v>
          </cell>
          <cell r="G391" t="str">
            <v>GNIM1</v>
          </cell>
        </row>
        <row r="392">
          <cell r="A392">
            <v>2015</v>
          </cell>
          <cell r="B392" t="str">
            <v>Q2</v>
          </cell>
          <cell r="C392" t="str">
            <v>RWANDA</v>
          </cell>
          <cell r="D392" t="str">
            <v>Imports</v>
          </cell>
          <cell r="F392">
            <v>985.5579677419355</v>
          </cell>
          <cell r="G392" t="str">
            <v>GNIM2</v>
          </cell>
        </row>
        <row r="393">
          <cell r="A393">
            <v>2015</v>
          </cell>
          <cell r="B393" t="str">
            <v>Q2</v>
          </cell>
          <cell r="C393" t="str">
            <v>ESKOM (U) LIMITED</v>
          </cell>
          <cell r="D393" t="str">
            <v>Large Hydro</v>
          </cell>
          <cell r="F393">
            <v>316582.85412903229</v>
          </cell>
          <cell r="G393" t="str">
            <v>GNL1</v>
          </cell>
        </row>
        <row r="394">
          <cell r="A394">
            <v>2015</v>
          </cell>
          <cell r="B394" t="str">
            <v>Q2</v>
          </cell>
          <cell r="C394" t="str">
            <v>BUJAGALI ELECTRICITY LIMITED</v>
          </cell>
          <cell r="D394" t="str">
            <v>Large Hydro</v>
          </cell>
          <cell r="F394">
            <v>359690.72722580645</v>
          </cell>
          <cell r="G394" t="str">
            <v>GNL2</v>
          </cell>
        </row>
        <row r="395">
          <cell r="A395">
            <v>2015</v>
          </cell>
          <cell r="B395" t="str">
            <v>Q2</v>
          </cell>
          <cell r="C395" t="str">
            <v>KILEMBE MINES LIMITED (KLM)</v>
          </cell>
          <cell r="D395" t="str">
            <v>Small Hydro</v>
          </cell>
          <cell r="F395">
            <v>6114.8578709677422</v>
          </cell>
          <cell r="G395" t="str">
            <v>GNE2</v>
          </cell>
        </row>
        <row r="396">
          <cell r="A396">
            <v>2015</v>
          </cell>
          <cell r="B396" t="str">
            <v>Q1</v>
          </cell>
          <cell r="C396" t="str">
            <v>KASESE COBALT COMPANY LIMITED</v>
          </cell>
          <cell r="D396" t="str">
            <v>Small Hydro</v>
          </cell>
          <cell r="F396">
            <v>10333.254000000001</v>
          </cell>
          <cell r="G396" t="str">
            <v>GNE1</v>
          </cell>
        </row>
        <row r="397">
          <cell r="A397">
            <v>2015</v>
          </cell>
          <cell r="B397" t="str">
            <v>Q1</v>
          </cell>
          <cell r="C397" t="str">
            <v>MAJI-POWER BUGOYE-LIMITED</v>
          </cell>
          <cell r="D397" t="str">
            <v>Small Hydro</v>
          </cell>
          <cell r="F397">
            <v>11277.560000000001</v>
          </cell>
          <cell r="G397" t="str">
            <v>GNE3</v>
          </cell>
        </row>
        <row r="398">
          <cell r="A398">
            <v>2015</v>
          </cell>
          <cell r="B398" t="str">
            <v>Q1</v>
          </cell>
          <cell r="C398" t="str">
            <v>KINYARA SUGAR WORKS</v>
          </cell>
          <cell r="D398" t="str">
            <v>Bagasse</v>
          </cell>
          <cell r="F398">
            <v>2784.3999999999996</v>
          </cell>
          <cell r="G398" t="str">
            <v>GNC2</v>
          </cell>
        </row>
        <row r="399">
          <cell r="A399">
            <v>2015</v>
          </cell>
          <cell r="B399" t="str">
            <v>Q1</v>
          </cell>
          <cell r="C399" t="str">
            <v>KABALEGA HYDROMAX</v>
          </cell>
          <cell r="D399" t="str">
            <v>Small Hydro</v>
          </cell>
          <cell r="F399">
            <v>5721.14</v>
          </cell>
          <cell r="G399" t="str">
            <v>GNE4</v>
          </cell>
        </row>
        <row r="400">
          <cell r="A400">
            <v>2015</v>
          </cell>
          <cell r="B400" t="str">
            <v>Q1</v>
          </cell>
          <cell r="C400" t="str">
            <v>AEMS-MPANGA</v>
          </cell>
          <cell r="D400" t="str">
            <v>Small Hydro</v>
          </cell>
          <cell r="F400">
            <v>5313.6</v>
          </cell>
          <cell r="G400" t="str">
            <v>GNE5</v>
          </cell>
        </row>
        <row r="401">
          <cell r="A401">
            <v>2015</v>
          </cell>
          <cell r="B401" t="str">
            <v>Q1</v>
          </cell>
          <cell r="C401" t="str">
            <v>ECOPOWER-ISHASHA</v>
          </cell>
          <cell r="D401" t="str">
            <v>Small Hydro</v>
          </cell>
          <cell r="F401">
            <v>5103.3500000000004</v>
          </cell>
          <cell r="G401" t="str">
            <v>GNE6</v>
          </cell>
        </row>
        <row r="402">
          <cell r="A402">
            <v>2015</v>
          </cell>
          <cell r="B402" t="str">
            <v>Q1</v>
          </cell>
          <cell r="C402" t="str">
            <v>KAKIRA SUGAR WORKS</v>
          </cell>
          <cell r="D402" t="str">
            <v>Bagasse</v>
          </cell>
          <cell r="F402">
            <v>62918.902000000002</v>
          </cell>
          <cell r="G402" t="str">
            <v>GNC1</v>
          </cell>
        </row>
        <row r="403">
          <cell r="A403">
            <v>2015</v>
          </cell>
          <cell r="B403" t="str">
            <v>Q1</v>
          </cell>
          <cell r="C403" t="str">
            <v>JACOBSEN (U) LIMITED</v>
          </cell>
          <cell r="D403" t="str">
            <v>Thermal</v>
          </cell>
          <cell r="F403">
            <v>12319.500000000002</v>
          </cell>
          <cell r="G403" t="str">
            <v>GNT1</v>
          </cell>
        </row>
        <row r="404">
          <cell r="A404">
            <v>2015</v>
          </cell>
          <cell r="B404" t="str">
            <v>Q1</v>
          </cell>
          <cell r="C404" t="str">
            <v>ELECTROMAXX (U) LIMITED</v>
          </cell>
          <cell r="D404" t="str">
            <v>Thermal</v>
          </cell>
          <cell r="F404">
            <v>15126.662000000002</v>
          </cell>
          <cell r="G404" t="str">
            <v>GNT2</v>
          </cell>
        </row>
        <row r="405">
          <cell r="A405">
            <v>2015</v>
          </cell>
          <cell r="B405" t="str">
            <v>Q1</v>
          </cell>
          <cell r="C405" t="str">
            <v>KENYA POWER LIGHTING COMPANY (KPLC)</v>
          </cell>
          <cell r="D405" t="str">
            <v>Imports</v>
          </cell>
          <cell r="F405">
            <v>11254.1</v>
          </cell>
          <cell r="G405" t="str">
            <v>GNIM1</v>
          </cell>
        </row>
        <row r="406">
          <cell r="A406">
            <v>2015</v>
          </cell>
          <cell r="B406" t="str">
            <v>Q1</v>
          </cell>
          <cell r="C406" t="str">
            <v>RWANDA</v>
          </cell>
          <cell r="D406" t="str">
            <v>Imports</v>
          </cell>
          <cell r="F406">
            <v>920.53700000000003</v>
          </cell>
          <cell r="G406" t="str">
            <v>GNIM2</v>
          </cell>
        </row>
        <row r="407">
          <cell r="A407">
            <v>2015</v>
          </cell>
          <cell r="B407" t="str">
            <v>Q1</v>
          </cell>
          <cell r="C407" t="str">
            <v>ESKOM (U) LIMITED</v>
          </cell>
          <cell r="D407" t="str">
            <v>Large Hydro</v>
          </cell>
          <cell r="F407">
            <v>315856.21500000003</v>
          </cell>
          <cell r="G407" t="str">
            <v>GNL1</v>
          </cell>
        </row>
        <row r="408">
          <cell r="A408">
            <v>2015</v>
          </cell>
          <cell r="B408" t="str">
            <v>Q1</v>
          </cell>
          <cell r="C408" t="str">
            <v>BUJAGALI ELECTRICITY LIMITED</v>
          </cell>
          <cell r="D408" t="str">
            <v>Large Hydro</v>
          </cell>
          <cell r="F408">
            <v>358848.27999999997</v>
          </cell>
          <cell r="G408" t="str">
            <v>GNL2</v>
          </cell>
        </row>
        <row r="409">
          <cell r="A409">
            <v>2015</v>
          </cell>
          <cell r="B409" t="str">
            <v>Q1</v>
          </cell>
          <cell r="C409" t="str">
            <v>KILEMBE MINES LIMITED (KLM)</v>
          </cell>
          <cell r="D409" t="str">
            <v>Small Hydro</v>
          </cell>
          <cell r="F409">
            <v>5772.7370000000001</v>
          </cell>
          <cell r="G409" t="str">
            <v>GNE2</v>
          </cell>
        </row>
        <row r="410">
          <cell r="A410">
            <v>2014</v>
          </cell>
          <cell r="B410" t="str">
            <v>Q4</v>
          </cell>
          <cell r="C410" t="str">
            <v>KASESE COBALT COMPANY LIMITED</v>
          </cell>
          <cell r="D410" t="str">
            <v>Small Hydro</v>
          </cell>
          <cell r="F410">
            <v>17799.916000000001</v>
          </cell>
          <cell r="G410" t="str">
            <v>GNE1</v>
          </cell>
        </row>
        <row r="411">
          <cell r="A411">
            <v>2014</v>
          </cell>
          <cell r="B411" t="str">
            <v>Q4</v>
          </cell>
          <cell r="C411" t="str">
            <v>MAJI-POWER BUGOYE-LIMITED</v>
          </cell>
          <cell r="D411" t="str">
            <v>Small Hydro</v>
          </cell>
          <cell r="F411">
            <v>24438.17</v>
          </cell>
          <cell r="G411" t="str">
            <v>GNE3</v>
          </cell>
        </row>
        <row r="412">
          <cell r="A412">
            <v>2014</v>
          </cell>
          <cell r="B412" t="str">
            <v>Q4</v>
          </cell>
          <cell r="C412" t="str">
            <v>KINYARA SUGAR WORKS</v>
          </cell>
          <cell r="D412" t="str">
            <v>Bagasse</v>
          </cell>
          <cell r="F412">
            <v>1795.9359999999999</v>
          </cell>
          <cell r="G412" t="str">
            <v>GNC2</v>
          </cell>
        </row>
        <row r="413">
          <cell r="A413">
            <v>2014</v>
          </cell>
          <cell r="B413" t="str">
            <v>Q4</v>
          </cell>
          <cell r="C413" t="str">
            <v>KABALEGA HYDROMAX</v>
          </cell>
          <cell r="D413" t="str">
            <v>Small Hydro</v>
          </cell>
          <cell r="F413">
            <v>10460.634</v>
          </cell>
          <cell r="G413" t="str">
            <v>GNE4</v>
          </cell>
        </row>
        <row r="414">
          <cell r="A414">
            <v>2014</v>
          </cell>
          <cell r="B414" t="str">
            <v>Q4</v>
          </cell>
          <cell r="C414" t="str">
            <v>AEMS-MPANGA</v>
          </cell>
          <cell r="D414" t="str">
            <v>Small Hydro</v>
          </cell>
          <cell r="F414">
            <v>36511.539999999994</v>
          </cell>
          <cell r="G414" t="str">
            <v>GNE5</v>
          </cell>
        </row>
        <row r="415">
          <cell r="A415">
            <v>2014</v>
          </cell>
          <cell r="B415" t="str">
            <v>Q4</v>
          </cell>
          <cell r="C415" t="str">
            <v>ECOPOWER-ISHASHA</v>
          </cell>
          <cell r="D415" t="str">
            <v>Small Hydro</v>
          </cell>
          <cell r="F415">
            <v>7541.7000000000007</v>
          </cell>
          <cell r="G415" t="str">
            <v>GNE6</v>
          </cell>
        </row>
        <row r="416">
          <cell r="A416">
            <v>2014</v>
          </cell>
          <cell r="B416" t="str">
            <v>Q4</v>
          </cell>
          <cell r="C416" t="str">
            <v>KAKIRA SUGAR WORKS</v>
          </cell>
          <cell r="D416" t="str">
            <v>Bagasse</v>
          </cell>
          <cell r="F416">
            <v>52968.670000000006</v>
          </cell>
          <cell r="G416" t="str">
            <v>GNC1</v>
          </cell>
        </row>
        <row r="417">
          <cell r="A417">
            <v>2014</v>
          </cell>
          <cell r="B417" t="str">
            <v>Q4</v>
          </cell>
          <cell r="C417" t="str">
            <v>JACOBSEN (U) LIMITED</v>
          </cell>
          <cell r="D417" t="str">
            <v>Thermal</v>
          </cell>
          <cell r="F417">
            <v>2315.4</v>
          </cell>
          <cell r="G417" t="str">
            <v>GNT1</v>
          </cell>
        </row>
        <row r="418">
          <cell r="A418">
            <v>2014</v>
          </cell>
          <cell r="B418" t="str">
            <v>Q4</v>
          </cell>
          <cell r="C418" t="str">
            <v>ELECTROMAXX (U) LIMITED</v>
          </cell>
          <cell r="D418" t="str">
            <v>Thermal</v>
          </cell>
          <cell r="F418">
            <v>15392.871000000001</v>
          </cell>
          <cell r="G418" t="str">
            <v>GNT2</v>
          </cell>
        </row>
        <row r="419">
          <cell r="A419">
            <v>2014</v>
          </cell>
          <cell r="B419" t="str">
            <v>Q4</v>
          </cell>
          <cell r="C419" t="str">
            <v>KENYA POWER LIGHTING COMPANY (KPLC)</v>
          </cell>
          <cell r="D419" t="str">
            <v>Imports</v>
          </cell>
          <cell r="F419">
            <v>9302.4</v>
          </cell>
          <cell r="G419" t="str">
            <v>GNIM1</v>
          </cell>
        </row>
        <row r="420">
          <cell r="A420">
            <v>2014</v>
          </cell>
          <cell r="B420" t="str">
            <v>Q4</v>
          </cell>
          <cell r="C420" t="str">
            <v>RWANDA</v>
          </cell>
          <cell r="D420" t="str">
            <v>Imports</v>
          </cell>
          <cell r="F420">
            <v>963.7170000000001</v>
          </cell>
          <cell r="G420" t="str">
            <v>GNIM2</v>
          </cell>
        </row>
        <row r="421">
          <cell r="A421">
            <v>2014</v>
          </cell>
          <cell r="B421" t="str">
            <v>Q4</v>
          </cell>
          <cell r="C421" t="str">
            <v>ESKOM (U) LIMITED</v>
          </cell>
          <cell r="D421" t="str">
            <v>Large Hydro</v>
          </cell>
          <cell r="F421">
            <v>288160</v>
          </cell>
          <cell r="G421" t="str">
            <v>GNL1</v>
          </cell>
        </row>
        <row r="422">
          <cell r="A422">
            <v>2014</v>
          </cell>
          <cell r="B422" t="str">
            <v>Q4</v>
          </cell>
          <cell r="C422" t="str">
            <v>BUJAGALI ELECTRICITY LIMITED</v>
          </cell>
          <cell r="D422" t="str">
            <v>Large Hydro</v>
          </cell>
          <cell r="F422">
            <v>330236.86719999998</v>
          </cell>
          <cell r="G422" t="str">
            <v>GNL2</v>
          </cell>
        </row>
        <row r="423">
          <cell r="A423">
            <v>2014</v>
          </cell>
          <cell r="B423" t="str">
            <v>Q4</v>
          </cell>
          <cell r="C423" t="str">
            <v>KILEMBE MINES LIMITED (KLM)</v>
          </cell>
          <cell r="D423" t="str">
            <v>Small Hydro</v>
          </cell>
          <cell r="F423">
            <v>6683.866</v>
          </cell>
          <cell r="G423" t="str">
            <v>GNE2</v>
          </cell>
        </row>
        <row r="424">
          <cell r="A424">
            <v>2014</v>
          </cell>
          <cell r="B424" t="str">
            <v>Q3</v>
          </cell>
          <cell r="C424" t="str">
            <v>KASESE COBALT COMPANY LIMITED</v>
          </cell>
          <cell r="D424" t="str">
            <v>Small Hydro</v>
          </cell>
          <cell r="F424">
            <v>17741.914000000001</v>
          </cell>
          <cell r="G424" t="str">
            <v>GNE1</v>
          </cell>
        </row>
        <row r="425">
          <cell r="A425">
            <v>2014</v>
          </cell>
          <cell r="B425" t="str">
            <v>Q3</v>
          </cell>
          <cell r="C425" t="str">
            <v>MAJI-POWER BUGOYE-LIMITED</v>
          </cell>
          <cell r="D425" t="str">
            <v>Small Hydro</v>
          </cell>
          <cell r="F425">
            <v>23861.33</v>
          </cell>
          <cell r="G425" t="str">
            <v>GNE3</v>
          </cell>
        </row>
        <row r="426">
          <cell r="A426">
            <v>2014</v>
          </cell>
          <cell r="B426" t="str">
            <v>Q3</v>
          </cell>
          <cell r="C426" t="str">
            <v>KINYARA SUGAR WORKS</v>
          </cell>
          <cell r="D426" t="str">
            <v>Bagasse</v>
          </cell>
          <cell r="F426">
            <v>3310.518</v>
          </cell>
          <cell r="G426" t="str">
            <v>GNC2</v>
          </cell>
        </row>
        <row r="427">
          <cell r="A427">
            <v>2014</v>
          </cell>
          <cell r="B427" t="str">
            <v>Q3</v>
          </cell>
          <cell r="C427" t="str">
            <v>KABALEGA HYDROMAX</v>
          </cell>
          <cell r="D427" t="str">
            <v>Small Hydro</v>
          </cell>
          <cell r="F427">
            <v>7177.7730000000001</v>
          </cell>
          <cell r="G427" t="str">
            <v>GNE4</v>
          </cell>
        </row>
        <row r="428">
          <cell r="A428">
            <v>2014</v>
          </cell>
          <cell r="B428" t="str">
            <v>Q3</v>
          </cell>
          <cell r="C428" t="str">
            <v>AEMS-MPANGA</v>
          </cell>
          <cell r="D428" t="str">
            <v>Small Hydro</v>
          </cell>
          <cell r="F428">
            <v>19927.500000000004</v>
          </cell>
          <cell r="G428" t="str">
            <v>GNE5</v>
          </cell>
        </row>
        <row r="429">
          <cell r="A429">
            <v>2014</v>
          </cell>
          <cell r="B429" t="str">
            <v>Q3</v>
          </cell>
          <cell r="C429" t="str">
            <v>ECOPOWER-ISHASHA</v>
          </cell>
          <cell r="D429" t="str">
            <v>Small Hydro</v>
          </cell>
          <cell r="F429">
            <v>5132.58</v>
          </cell>
          <cell r="G429" t="str">
            <v>GNE6</v>
          </cell>
        </row>
        <row r="430">
          <cell r="A430">
            <v>2014</v>
          </cell>
          <cell r="B430" t="str">
            <v>Q3</v>
          </cell>
          <cell r="C430" t="str">
            <v>KAKIRA SUGAR WORKS</v>
          </cell>
          <cell r="D430" t="str">
            <v>Bagasse</v>
          </cell>
          <cell r="F430">
            <v>62683.794999999998</v>
          </cell>
          <cell r="G430" t="str">
            <v>GNC1</v>
          </cell>
        </row>
        <row r="431">
          <cell r="A431">
            <v>2014</v>
          </cell>
          <cell r="B431" t="str">
            <v>Q3</v>
          </cell>
          <cell r="C431" t="str">
            <v>JACOBSEN (U) LIMITED</v>
          </cell>
          <cell r="D431" t="str">
            <v>Thermal</v>
          </cell>
          <cell r="F431">
            <v>62683.794999999998</v>
          </cell>
          <cell r="G431" t="str">
            <v>GNT1</v>
          </cell>
        </row>
        <row r="432">
          <cell r="A432">
            <v>2014</v>
          </cell>
          <cell r="B432" t="str">
            <v>Q3</v>
          </cell>
          <cell r="C432" t="str">
            <v>ELECTROMAXX (U) LIMITED</v>
          </cell>
          <cell r="D432" t="str">
            <v>Thermal</v>
          </cell>
          <cell r="F432">
            <v>15412.509</v>
          </cell>
          <cell r="G432" t="str">
            <v>GNT2</v>
          </cell>
        </row>
        <row r="433">
          <cell r="A433">
            <v>2014</v>
          </cell>
          <cell r="B433" t="str">
            <v>Q3</v>
          </cell>
          <cell r="C433" t="str">
            <v>KENYA POWER LIGHTING COMPANY (KPLC)</v>
          </cell>
          <cell r="D433" t="str">
            <v>Imports</v>
          </cell>
          <cell r="F433">
            <v>6356.8</v>
          </cell>
          <cell r="G433" t="str">
            <v>GNIM1</v>
          </cell>
        </row>
        <row r="434">
          <cell r="A434">
            <v>2014</v>
          </cell>
          <cell r="B434" t="str">
            <v>Q3</v>
          </cell>
          <cell r="C434" t="str">
            <v>RWANDA</v>
          </cell>
          <cell r="D434" t="str">
            <v>Imports</v>
          </cell>
          <cell r="F434">
            <v>896.10599999999988</v>
          </cell>
          <cell r="G434" t="str">
            <v>GNIM2</v>
          </cell>
        </row>
        <row r="435">
          <cell r="A435">
            <v>2014</v>
          </cell>
          <cell r="B435" t="str">
            <v>Q3</v>
          </cell>
          <cell r="C435" t="str">
            <v>ESKOM (U) LIMITED</v>
          </cell>
          <cell r="D435" t="str">
            <v>Large Hydro</v>
          </cell>
          <cell r="F435">
            <v>296321.97000000003</v>
          </cell>
          <cell r="G435" t="str">
            <v>GNL1</v>
          </cell>
        </row>
        <row r="436">
          <cell r="A436">
            <v>2014</v>
          </cell>
          <cell r="B436" t="str">
            <v>Q3</v>
          </cell>
          <cell r="C436" t="str">
            <v>BUJAGALI ELECTRICITY LIMITED</v>
          </cell>
          <cell r="D436" t="str">
            <v>Large Hydro</v>
          </cell>
          <cell r="F436">
            <v>342570.36800000002</v>
          </cell>
          <cell r="G436" t="str">
            <v>GNL2</v>
          </cell>
        </row>
        <row r="437">
          <cell r="A437">
            <v>2014</v>
          </cell>
          <cell r="B437" t="str">
            <v>Q3</v>
          </cell>
          <cell r="C437" t="str">
            <v>KILEMBE MINES LIMITED (KLM)</v>
          </cell>
          <cell r="D437" t="str">
            <v>Small Hydro</v>
          </cell>
          <cell r="F437">
            <v>6531.576</v>
          </cell>
          <cell r="G437" t="str">
            <v>GNE2</v>
          </cell>
        </row>
        <row r="438">
          <cell r="A438">
            <v>2014</v>
          </cell>
          <cell r="B438" t="str">
            <v>Q2</v>
          </cell>
          <cell r="C438" t="str">
            <v>KASESE COBALT COMPANY LIMITED</v>
          </cell>
          <cell r="D438" t="str">
            <v>Small Hydro</v>
          </cell>
          <cell r="F438">
            <v>18124.962000000007</v>
          </cell>
          <cell r="G438" t="str">
            <v>GNE1</v>
          </cell>
        </row>
        <row r="439">
          <cell r="A439">
            <v>2014</v>
          </cell>
          <cell r="B439" t="str">
            <v>Q2</v>
          </cell>
          <cell r="C439" t="str">
            <v>MAJI-POWER BUGOYE-LIMITED</v>
          </cell>
          <cell r="D439" t="str">
            <v>Small Hydro</v>
          </cell>
          <cell r="F439">
            <v>25722.799999999999</v>
          </cell>
          <cell r="G439" t="str">
            <v>GNE3</v>
          </cell>
        </row>
        <row r="440">
          <cell r="A440">
            <v>2014</v>
          </cell>
          <cell r="B440" t="str">
            <v>Q2</v>
          </cell>
          <cell r="C440" t="str">
            <v>KINYARA SUGAR WORKS</v>
          </cell>
          <cell r="D440" t="str">
            <v>Bagasse</v>
          </cell>
          <cell r="F440">
            <v>2529.1208999999999</v>
          </cell>
          <cell r="G440" t="str">
            <v>GNC2</v>
          </cell>
        </row>
        <row r="441">
          <cell r="A441">
            <v>2014</v>
          </cell>
          <cell r="B441" t="str">
            <v>Q2</v>
          </cell>
          <cell r="C441" t="str">
            <v>KABALEGA HYDROMAX</v>
          </cell>
          <cell r="D441" t="str">
            <v>Small Hydro</v>
          </cell>
          <cell r="F441">
            <v>5665.6190000000006</v>
          </cell>
          <cell r="G441" t="str">
            <v>GNE4</v>
          </cell>
        </row>
        <row r="442">
          <cell r="A442">
            <v>2014</v>
          </cell>
          <cell r="B442" t="str">
            <v>Q2</v>
          </cell>
          <cell r="C442" t="str">
            <v>AEMS-MPANGA</v>
          </cell>
          <cell r="D442" t="str">
            <v>Small Hydro</v>
          </cell>
          <cell r="F442">
            <v>21098.489999999983</v>
          </cell>
          <cell r="G442" t="str">
            <v>GNE5</v>
          </cell>
        </row>
        <row r="443">
          <cell r="A443">
            <v>2014</v>
          </cell>
          <cell r="B443" t="str">
            <v>Q2</v>
          </cell>
          <cell r="C443" t="str">
            <v>ECOPOWER-ISHASHA</v>
          </cell>
          <cell r="D443" t="str">
            <v>Small Hydro</v>
          </cell>
          <cell r="F443">
            <v>5389.2500000000009</v>
          </cell>
          <cell r="G443" t="str">
            <v>GNE6</v>
          </cell>
        </row>
        <row r="444">
          <cell r="A444">
            <v>2014</v>
          </cell>
          <cell r="B444" t="str">
            <v>Q2</v>
          </cell>
          <cell r="C444" t="str">
            <v>KAKIRA SUGAR WORKS</v>
          </cell>
          <cell r="D444" t="str">
            <v>Bagasse</v>
          </cell>
          <cell r="F444">
            <v>30837.800461736046</v>
          </cell>
          <cell r="G444" t="str">
            <v>GNC1</v>
          </cell>
        </row>
        <row r="445">
          <cell r="A445">
            <v>2014</v>
          </cell>
          <cell r="B445" t="str">
            <v>Q2</v>
          </cell>
          <cell r="C445" t="str">
            <v>JACOBSEN (U) LIMITED</v>
          </cell>
          <cell r="D445" t="str">
            <v>Thermal</v>
          </cell>
          <cell r="F445">
            <v>13960.2</v>
          </cell>
          <cell r="G445" t="str">
            <v>GNT1</v>
          </cell>
        </row>
        <row r="446">
          <cell r="A446">
            <v>2014</v>
          </cell>
          <cell r="B446" t="str">
            <v>Q2</v>
          </cell>
          <cell r="C446" t="str">
            <v>ELECTROMAXX (U) LIMITED</v>
          </cell>
          <cell r="D446" t="str">
            <v>Thermal</v>
          </cell>
          <cell r="F446">
            <v>15205.618</v>
          </cell>
          <cell r="G446" t="str">
            <v>GNT2</v>
          </cell>
        </row>
        <row r="447">
          <cell r="A447">
            <v>2014</v>
          </cell>
          <cell r="B447" t="str">
            <v>Q2</v>
          </cell>
          <cell r="C447" t="str">
            <v>KENYA POWER LIGHTING COMPANY (KPLC)</v>
          </cell>
          <cell r="D447" t="str">
            <v>Imports</v>
          </cell>
          <cell r="F447">
            <v>5174</v>
          </cell>
          <cell r="G447" t="str">
            <v>GNIM1</v>
          </cell>
        </row>
        <row r="448">
          <cell r="A448">
            <v>2014</v>
          </cell>
          <cell r="B448" t="str">
            <v>Q2</v>
          </cell>
          <cell r="C448" t="str">
            <v>RWANDA</v>
          </cell>
          <cell r="D448" t="str">
            <v>Imports</v>
          </cell>
          <cell r="F448">
            <v>944.80600000000004</v>
          </cell>
          <cell r="G448" t="str">
            <v>GNIM2</v>
          </cell>
        </row>
        <row r="449">
          <cell r="A449">
            <v>2014</v>
          </cell>
          <cell r="B449" t="str">
            <v>Q2</v>
          </cell>
          <cell r="C449" t="str">
            <v>ESKOM (U) LIMITED</v>
          </cell>
          <cell r="D449" t="str">
            <v>Large Hydro</v>
          </cell>
          <cell r="F449">
            <v>306802.22000000003</v>
          </cell>
          <cell r="G449" t="str">
            <v>GNL1</v>
          </cell>
        </row>
        <row r="450">
          <cell r="A450">
            <v>2014</v>
          </cell>
          <cell r="B450" t="str">
            <v>Q2</v>
          </cell>
          <cell r="C450" t="str">
            <v>BUJAGALI ELECTRICITY LIMITED</v>
          </cell>
          <cell r="D450" t="str">
            <v>Large Hydro</v>
          </cell>
          <cell r="F450">
            <v>348520.86399999994</v>
          </cell>
          <cell r="G450" t="str">
            <v>GNL2</v>
          </cell>
        </row>
        <row r="451">
          <cell r="A451">
            <v>2014</v>
          </cell>
          <cell r="B451" t="str">
            <v>Q2</v>
          </cell>
          <cell r="C451" t="str">
            <v>KILEMBE MINES LIMITED (KLM)</v>
          </cell>
          <cell r="D451" t="str">
            <v>Small Hydro</v>
          </cell>
          <cell r="F451">
            <v>6193.7209999999995</v>
          </cell>
          <cell r="G451" t="str">
            <v>GNE2</v>
          </cell>
        </row>
        <row r="452">
          <cell r="A452">
            <v>2014</v>
          </cell>
          <cell r="B452" t="str">
            <v>Q1</v>
          </cell>
          <cell r="C452" t="str">
            <v>KASESE COBALT COMPANY LIMITED</v>
          </cell>
          <cell r="D452" t="str">
            <v>Small Hydro</v>
          </cell>
          <cell r="F452">
            <v>10974.743</v>
          </cell>
          <cell r="G452" t="str">
            <v>GNE1</v>
          </cell>
        </row>
        <row r="453">
          <cell r="A453">
            <v>2014</v>
          </cell>
          <cell r="B453" t="str">
            <v>Q1</v>
          </cell>
          <cell r="C453" t="str">
            <v>MAJI-POWER BUGOYE-LIMITED</v>
          </cell>
          <cell r="D453" t="str">
            <v>Small Hydro</v>
          </cell>
          <cell r="F453">
            <v>13054.089999999998</v>
          </cell>
          <cell r="G453" t="str">
            <v>GNE3</v>
          </cell>
        </row>
        <row r="454">
          <cell r="A454">
            <v>2014</v>
          </cell>
          <cell r="B454" t="str">
            <v>Q1</v>
          </cell>
          <cell r="C454" t="str">
            <v>KINYARA SUGAR WORKS</v>
          </cell>
          <cell r="D454" t="str">
            <v>Bagasse</v>
          </cell>
          <cell r="F454">
            <v>2696.4700000000003</v>
          </cell>
          <cell r="G454" t="str">
            <v>GNC2</v>
          </cell>
        </row>
        <row r="455">
          <cell r="A455">
            <v>2014</v>
          </cell>
          <cell r="B455" t="str">
            <v>Q1</v>
          </cell>
          <cell r="C455" t="str">
            <v>KABALEGA HYDROMAX</v>
          </cell>
          <cell r="D455" t="str">
            <v>Small Hydro</v>
          </cell>
          <cell r="F455">
            <v>4169.3869999999997</v>
          </cell>
          <cell r="G455" t="str">
            <v>GNE4</v>
          </cell>
        </row>
        <row r="456">
          <cell r="A456">
            <v>2014</v>
          </cell>
          <cell r="B456" t="str">
            <v>Q1</v>
          </cell>
          <cell r="C456" t="str">
            <v>AEMS-MPANGA</v>
          </cell>
          <cell r="D456" t="str">
            <v>Small Hydro</v>
          </cell>
          <cell r="F456">
            <v>7246.39</v>
          </cell>
          <cell r="G456" t="str">
            <v>GNE5</v>
          </cell>
        </row>
        <row r="457">
          <cell r="A457">
            <v>2014</v>
          </cell>
          <cell r="B457" t="str">
            <v>Q1</v>
          </cell>
          <cell r="C457" t="str">
            <v>ECOPOWER-ISHASHA</v>
          </cell>
          <cell r="D457" t="str">
            <v>Small Hydro</v>
          </cell>
          <cell r="F457">
            <v>4720.2700000000004</v>
          </cell>
          <cell r="G457" t="str">
            <v>GNE6</v>
          </cell>
        </row>
        <row r="458">
          <cell r="A458">
            <v>2014</v>
          </cell>
          <cell r="B458" t="str">
            <v>Q1</v>
          </cell>
          <cell r="C458" t="str">
            <v>KAKIRA SUGAR WORKS</v>
          </cell>
          <cell r="D458" t="str">
            <v>Bagasse</v>
          </cell>
          <cell r="F458">
            <v>56731.672000000006</v>
          </cell>
          <cell r="G458" t="str">
            <v>GNC1</v>
          </cell>
        </row>
        <row r="459">
          <cell r="A459">
            <v>2014</v>
          </cell>
          <cell r="B459" t="str">
            <v>Q1</v>
          </cell>
          <cell r="C459" t="str">
            <v>JACOBSEN (U) LIMITED</v>
          </cell>
          <cell r="D459" t="str">
            <v>Thermal</v>
          </cell>
          <cell r="F459">
            <v>6545.4000000000005</v>
          </cell>
          <cell r="G459" t="str">
            <v>GNT1</v>
          </cell>
        </row>
        <row r="460">
          <cell r="A460">
            <v>2014</v>
          </cell>
          <cell r="B460" t="str">
            <v>Q1</v>
          </cell>
          <cell r="C460" t="str">
            <v>ELECTROMAXX (U) LIMITED</v>
          </cell>
          <cell r="D460" t="str">
            <v>Thermal</v>
          </cell>
          <cell r="F460">
            <v>6417.1189999999997</v>
          </cell>
          <cell r="G460" t="str">
            <v>GNT2</v>
          </cell>
        </row>
        <row r="461">
          <cell r="A461">
            <v>2014</v>
          </cell>
          <cell r="B461" t="str">
            <v>Q1</v>
          </cell>
          <cell r="C461" t="str">
            <v>KENYA POWER LIGHTING COMPANY (KPLC)</v>
          </cell>
          <cell r="D461" t="str">
            <v>Imports</v>
          </cell>
          <cell r="F461">
            <v>8179.15</v>
          </cell>
          <cell r="G461" t="str">
            <v>GNIM1</v>
          </cell>
        </row>
        <row r="462">
          <cell r="A462">
            <v>2014</v>
          </cell>
          <cell r="B462" t="str">
            <v>Q1</v>
          </cell>
          <cell r="C462" t="str">
            <v>RWANDA</v>
          </cell>
          <cell r="D462" t="str">
            <v>Imports</v>
          </cell>
          <cell r="F462">
            <v>879.01099999999997</v>
          </cell>
          <cell r="G462" t="str">
            <v>GNIM2</v>
          </cell>
        </row>
        <row r="463">
          <cell r="A463">
            <v>2014</v>
          </cell>
          <cell r="B463" t="str">
            <v>Q1</v>
          </cell>
          <cell r="C463" t="str">
            <v>ESKOM (U) LIMITED</v>
          </cell>
          <cell r="D463" t="str">
            <v>Large Hydro</v>
          </cell>
          <cell r="F463">
            <v>304252.64699999994</v>
          </cell>
          <cell r="G463" t="str">
            <v>GNL1</v>
          </cell>
        </row>
        <row r="464">
          <cell r="A464">
            <v>2014</v>
          </cell>
          <cell r="B464" t="str">
            <v>Q1</v>
          </cell>
          <cell r="C464" t="str">
            <v>BUJAGALI ELECTRICITY LIMITED</v>
          </cell>
          <cell r="D464" t="str">
            <v>Large Hydro</v>
          </cell>
          <cell r="F464">
            <v>344421.43999999994</v>
          </cell>
          <cell r="G464" t="str">
            <v>GNL2</v>
          </cell>
        </row>
        <row r="465">
          <cell r="A465">
            <v>2014</v>
          </cell>
          <cell r="B465" t="str">
            <v>Q1</v>
          </cell>
          <cell r="C465" t="str">
            <v>KILEMBE MINES LIMITED (KLM)</v>
          </cell>
          <cell r="D465" t="str">
            <v>Small Hydro</v>
          </cell>
          <cell r="F465">
            <v>3780.2910000000002</v>
          </cell>
          <cell r="G465" t="str">
            <v>GNE2</v>
          </cell>
        </row>
        <row r="466">
          <cell r="A466">
            <v>2013</v>
          </cell>
          <cell r="B466" t="str">
            <v>Q4</v>
          </cell>
          <cell r="C466" t="str">
            <v>KASESE COBALT COMPANY LIMITED</v>
          </cell>
          <cell r="D466" t="str">
            <v>Small Hydro</v>
          </cell>
          <cell r="F466">
            <v>12425.137000000001</v>
          </cell>
          <cell r="G466" t="str">
            <v>GNE1</v>
          </cell>
        </row>
        <row r="467">
          <cell r="A467">
            <v>2013</v>
          </cell>
          <cell r="B467" t="str">
            <v>Q4</v>
          </cell>
          <cell r="C467" t="str">
            <v>MAJI-POWER BUGOYE-LIMITED</v>
          </cell>
          <cell r="D467" t="str">
            <v>Small Hydro</v>
          </cell>
          <cell r="F467">
            <v>18991.21</v>
          </cell>
          <cell r="G467" t="str">
            <v>GNE3</v>
          </cell>
        </row>
        <row r="468">
          <cell r="A468">
            <v>2013</v>
          </cell>
          <cell r="B468" t="str">
            <v>Q4</v>
          </cell>
          <cell r="C468" t="str">
            <v>KINYARA SUGAR WORKS</v>
          </cell>
          <cell r="D468" t="str">
            <v>Bagasse</v>
          </cell>
          <cell r="F468">
            <v>651.41999999999996</v>
          </cell>
          <cell r="G468" t="str">
            <v>GNC2</v>
          </cell>
        </row>
        <row r="469">
          <cell r="A469">
            <v>2013</v>
          </cell>
          <cell r="B469" t="str">
            <v>Q4</v>
          </cell>
          <cell r="C469" t="str">
            <v>KABALEGA HYDROMAX</v>
          </cell>
          <cell r="D469" t="str">
            <v>Small Hydro</v>
          </cell>
          <cell r="F469">
            <v>5709.2250000000004</v>
          </cell>
          <cell r="G469" t="str">
            <v>GNE4</v>
          </cell>
        </row>
        <row r="470">
          <cell r="A470">
            <v>2013</v>
          </cell>
          <cell r="B470" t="str">
            <v>Q4</v>
          </cell>
          <cell r="C470" t="str">
            <v>AEMS-MPANGA</v>
          </cell>
          <cell r="D470" t="str">
            <v>Small Hydro</v>
          </cell>
          <cell r="F470">
            <v>33750.879999999997</v>
          </cell>
          <cell r="G470" t="str">
            <v>GNE5</v>
          </cell>
        </row>
        <row r="471">
          <cell r="A471">
            <v>2013</v>
          </cell>
          <cell r="B471" t="str">
            <v>Q4</v>
          </cell>
          <cell r="C471" t="str">
            <v>ECOPOWER-ISHASHA</v>
          </cell>
          <cell r="D471" t="str">
            <v>Small Hydro</v>
          </cell>
          <cell r="F471">
            <v>6654.84</v>
          </cell>
          <cell r="G471" t="str">
            <v>GNE6</v>
          </cell>
        </row>
        <row r="472">
          <cell r="A472">
            <v>2013</v>
          </cell>
          <cell r="B472" t="str">
            <v>Q4</v>
          </cell>
          <cell r="C472" t="str">
            <v>KAKIRA SUGAR WORKS</v>
          </cell>
          <cell r="D472" t="str">
            <v>Bagasse</v>
          </cell>
          <cell r="F472">
            <v>46952.060000000005</v>
          </cell>
          <cell r="G472" t="str">
            <v>GNC1</v>
          </cell>
        </row>
        <row r="473">
          <cell r="A473">
            <v>2013</v>
          </cell>
          <cell r="B473" t="str">
            <v>Q4</v>
          </cell>
          <cell r="C473" t="str">
            <v>JACOBSEN (U) LIMITED</v>
          </cell>
          <cell r="D473" t="str">
            <v>Thermal</v>
          </cell>
          <cell r="F473">
            <v>185.70000000000002</v>
          </cell>
          <cell r="G473" t="str">
            <v>GNT1</v>
          </cell>
        </row>
        <row r="474">
          <cell r="A474">
            <v>2013</v>
          </cell>
          <cell r="B474" t="str">
            <v>Q4</v>
          </cell>
          <cell r="C474" t="str">
            <v>ELECTROMAXX (U) LIMITED</v>
          </cell>
          <cell r="D474" t="str">
            <v>Thermal</v>
          </cell>
          <cell r="F474">
            <v>221.185</v>
          </cell>
          <cell r="G474" t="str">
            <v>GNT2</v>
          </cell>
        </row>
        <row r="475">
          <cell r="A475">
            <v>2013</v>
          </cell>
          <cell r="B475" t="str">
            <v>Q4</v>
          </cell>
          <cell r="C475" t="str">
            <v>KENYA POWER LIGHTING COMPANY (KPLC)</v>
          </cell>
          <cell r="D475" t="str">
            <v>Imports</v>
          </cell>
          <cell r="F475">
            <v>13190.699999999999</v>
          </cell>
          <cell r="G475" t="str">
            <v>GNIM1</v>
          </cell>
        </row>
        <row r="476">
          <cell r="A476">
            <v>2013</v>
          </cell>
          <cell r="B476" t="str">
            <v>Q4</v>
          </cell>
          <cell r="C476" t="str">
            <v>RWANDA</v>
          </cell>
          <cell r="D476" t="str">
            <v>Imports</v>
          </cell>
          <cell r="F476">
            <v>779.88900000000001</v>
          </cell>
          <cell r="G476" t="str">
            <v>GNIM2</v>
          </cell>
        </row>
        <row r="477">
          <cell r="A477">
            <v>2013</v>
          </cell>
          <cell r="B477" t="str">
            <v>Q4</v>
          </cell>
          <cell r="C477" t="str">
            <v>ESKOM (U) LIMITED</v>
          </cell>
          <cell r="D477" t="str">
            <v>Large Hydro</v>
          </cell>
          <cell r="F477">
            <v>290628.12900000002</v>
          </cell>
          <cell r="G477" t="str">
            <v>GNL1</v>
          </cell>
        </row>
        <row r="478">
          <cell r="A478">
            <v>2013</v>
          </cell>
          <cell r="B478" t="str">
            <v>Q4</v>
          </cell>
          <cell r="C478" t="str">
            <v>BUJAGALI ELECTRICITY LIMITED</v>
          </cell>
          <cell r="D478" t="str">
            <v>Large Hydro</v>
          </cell>
          <cell r="F478">
            <v>325447.00799999997</v>
          </cell>
          <cell r="G478" t="str">
            <v>GNL2</v>
          </cell>
        </row>
        <row r="479">
          <cell r="A479">
            <v>2013</v>
          </cell>
          <cell r="B479" t="str">
            <v>Q4</v>
          </cell>
          <cell r="C479" t="str">
            <v>KILEMBE MINES LIMITED (KLM)</v>
          </cell>
          <cell r="D479" t="str">
            <v>Small Hydro</v>
          </cell>
          <cell r="F479">
            <v>5428.8590000000013</v>
          </cell>
          <cell r="G479" t="str">
            <v>GNE2</v>
          </cell>
        </row>
        <row r="480">
          <cell r="A480">
            <v>2013</v>
          </cell>
          <cell r="B480" t="str">
            <v>Q3</v>
          </cell>
          <cell r="C480" t="str">
            <v>KASESE COBALT COMPANY LIMITED</v>
          </cell>
          <cell r="D480" t="str">
            <v>Small Hydro</v>
          </cell>
          <cell r="F480">
            <v>3798.578</v>
          </cell>
          <cell r="G480" t="str">
            <v>GNE1</v>
          </cell>
        </row>
        <row r="481">
          <cell r="A481">
            <v>2013</v>
          </cell>
          <cell r="B481" t="str">
            <v>Q3</v>
          </cell>
          <cell r="C481" t="str">
            <v>MAJI-POWER BUGOYE-LIMITED</v>
          </cell>
          <cell r="D481" t="str">
            <v>Small Hydro</v>
          </cell>
          <cell r="F481">
            <v>15426.760000000002</v>
          </cell>
          <cell r="G481" t="str">
            <v>GNE3</v>
          </cell>
        </row>
        <row r="482">
          <cell r="A482">
            <v>2013</v>
          </cell>
          <cell r="B482" t="str">
            <v>Q3</v>
          </cell>
          <cell r="C482" t="str">
            <v>KINYARA SUGAR WORKS</v>
          </cell>
          <cell r="D482" t="str">
            <v>Bagasse</v>
          </cell>
          <cell r="F482">
            <v>2342.3100000000004</v>
          </cell>
          <cell r="G482" t="str">
            <v>GNC2</v>
          </cell>
        </row>
        <row r="483">
          <cell r="A483">
            <v>2013</v>
          </cell>
          <cell r="B483" t="str">
            <v>Q3</v>
          </cell>
          <cell r="C483" t="str">
            <v>KABALEGA HYDROMAX</v>
          </cell>
          <cell r="D483" t="str">
            <v>Small Hydro</v>
          </cell>
          <cell r="F483">
            <v>4868.6889999999994</v>
          </cell>
          <cell r="G483" t="str">
            <v>GNE4</v>
          </cell>
        </row>
        <row r="484">
          <cell r="A484">
            <v>2013</v>
          </cell>
          <cell r="B484" t="str">
            <v>Q3</v>
          </cell>
          <cell r="C484" t="str">
            <v>AEMS-MPANGA</v>
          </cell>
          <cell r="D484" t="str">
            <v>Small Hydro</v>
          </cell>
          <cell r="F484">
            <v>16039.169999999998</v>
          </cell>
          <cell r="G484" t="str">
            <v>GNE5</v>
          </cell>
        </row>
        <row r="485">
          <cell r="A485">
            <v>2013</v>
          </cell>
          <cell r="B485" t="str">
            <v>Q3</v>
          </cell>
          <cell r="C485" t="str">
            <v>ECOPOWER-ISHASHA</v>
          </cell>
          <cell r="D485" t="str">
            <v>Small Hydro</v>
          </cell>
          <cell r="F485">
            <v>5657.89</v>
          </cell>
          <cell r="G485" t="str">
            <v>GNE6</v>
          </cell>
        </row>
        <row r="486">
          <cell r="A486">
            <v>2013</v>
          </cell>
          <cell r="B486" t="str">
            <v>Q3</v>
          </cell>
          <cell r="C486" t="str">
            <v>KAKIRA SUGAR WORKS</v>
          </cell>
          <cell r="D486" t="str">
            <v>Bagasse</v>
          </cell>
          <cell r="F486">
            <v>27150.719000000001</v>
          </cell>
          <cell r="G486" t="str">
            <v>GNC1</v>
          </cell>
        </row>
        <row r="487">
          <cell r="A487">
            <v>2013</v>
          </cell>
          <cell r="B487" t="str">
            <v>Q3</v>
          </cell>
          <cell r="C487" t="str">
            <v>JACOBSEN (U) LIMITED</v>
          </cell>
          <cell r="D487" t="str">
            <v>Thermal</v>
          </cell>
          <cell r="F487">
            <v>0</v>
          </cell>
          <cell r="G487" t="str">
            <v>GNT1</v>
          </cell>
        </row>
        <row r="488">
          <cell r="A488">
            <v>2013</v>
          </cell>
          <cell r="B488" t="str">
            <v>Q3</v>
          </cell>
          <cell r="C488" t="str">
            <v>ELECTROMAXX (U) LIMITED</v>
          </cell>
          <cell r="D488" t="str">
            <v>Thermal</v>
          </cell>
          <cell r="F488">
            <v>0</v>
          </cell>
          <cell r="G488" t="str">
            <v>GNT2</v>
          </cell>
        </row>
        <row r="489">
          <cell r="A489">
            <v>2013</v>
          </cell>
          <cell r="B489" t="str">
            <v>Q3</v>
          </cell>
          <cell r="C489" t="str">
            <v>KENYA POWER LIGHTING COMPANY (KPLC)</v>
          </cell>
          <cell r="D489" t="str">
            <v>Imports</v>
          </cell>
          <cell r="F489">
            <v>10693.699999999999</v>
          </cell>
          <cell r="G489" t="str">
            <v>GNIM1</v>
          </cell>
        </row>
        <row r="490">
          <cell r="A490">
            <v>2013</v>
          </cell>
          <cell r="B490" t="str">
            <v>Q3</v>
          </cell>
          <cell r="C490" t="str">
            <v>RWANDA</v>
          </cell>
          <cell r="D490" t="str">
            <v>Imports</v>
          </cell>
          <cell r="F490">
            <v>707.77</v>
          </cell>
          <cell r="G490" t="str">
            <v>GNIM2</v>
          </cell>
        </row>
        <row r="491">
          <cell r="A491">
            <v>2013</v>
          </cell>
          <cell r="B491" t="str">
            <v>Q3</v>
          </cell>
          <cell r="C491" t="str">
            <v>ESKOM (U) LIMITED</v>
          </cell>
          <cell r="D491" t="str">
            <v>Large Hydro</v>
          </cell>
          <cell r="F491">
            <v>325104.19699999999</v>
          </cell>
          <cell r="G491" t="str">
            <v>GNL1</v>
          </cell>
        </row>
        <row r="492">
          <cell r="A492">
            <v>2013</v>
          </cell>
          <cell r="B492" t="str">
            <v>Q3</v>
          </cell>
          <cell r="C492" t="str">
            <v>BUJAGALI ELECTRICITY LIMITED</v>
          </cell>
          <cell r="D492" t="str">
            <v>Large Hydro</v>
          </cell>
          <cell r="F492">
            <v>354212.44799999997</v>
          </cell>
          <cell r="G492" t="str">
            <v>GNL2</v>
          </cell>
        </row>
        <row r="493">
          <cell r="A493">
            <v>2013</v>
          </cell>
          <cell r="B493" t="str">
            <v>Q3</v>
          </cell>
          <cell r="C493" t="str">
            <v>KILEMBE MINES LIMITED (KLM)</v>
          </cell>
          <cell r="D493" t="str">
            <v>Small Hydro</v>
          </cell>
          <cell r="F493">
            <v>1087.9769999999999</v>
          </cell>
          <cell r="G493" t="str">
            <v>GNE2</v>
          </cell>
        </row>
        <row r="494">
          <cell r="A494">
            <v>2013</v>
          </cell>
          <cell r="B494" t="str">
            <v>Q2</v>
          </cell>
          <cell r="C494" t="str">
            <v>KASESE COBALT COMPANY LIMITED</v>
          </cell>
          <cell r="D494" t="str">
            <v>Small Hydro</v>
          </cell>
          <cell r="F494">
            <v>1113.5619999999999</v>
          </cell>
          <cell r="G494" t="str">
            <v>GNE1</v>
          </cell>
        </row>
        <row r="495">
          <cell r="A495">
            <v>2013</v>
          </cell>
          <cell r="B495" t="str">
            <v>Q2</v>
          </cell>
          <cell r="C495" t="str">
            <v>MAJI-POWER BUGOYE-LIMITED</v>
          </cell>
          <cell r="D495" t="str">
            <v>Small Hydro</v>
          </cell>
          <cell r="F495">
            <v>17538.04</v>
          </cell>
          <cell r="G495" t="str">
            <v>GNE3</v>
          </cell>
        </row>
        <row r="496">
          <cell r="A496">
            <v>2013</v>
          </cell>
          <cell r="B496" t="str">
            <v>Q2</v>
          </cell>
          <cell r="C496" t="str">
            <v>KINYARA SUGAR WORKS</v>
          </cell>
          <cell r="D496" t="str">
            <v>Bagasse</v>
          </cell>
          <cell r="F496">
            <v>2855</v>
          </cell>
          <cell r="G496" t="str">
            <v>GNC2</v>
          </cell>
        </row>
        <row r="497">
          <cell r="A497">
            <v>2013</v>
          </cell>
          <cell r="B497" t="str">
            <v>Q2</v>
          </cell>
          <cell r="C497" t="str">
            <v>KABALEGA HYDROMAX</v>
          </cell>
          <cell r="D497" t="str">
            <v>Small Hydro</v>
          </cell>
          <cell r="F497">
            <v>4355.42</v>
          </cell>
          <cell r="G497" t="str">
            <v>GNE4</v>
          </cell>
        </row>
        <row r="498">
          <cell r="A498">
            <v>2013</v>
          </cell>
          <cell r="B498" t="str">
            <v>Q2</v>
          </cell>
          <cell r="C498" t="str">
            <v>AEMS-MPANGA</v>
          </cell>
          <cell r="D498" t="str">
            <v>Small Hydro</v>
          </cell>
          <cell r="F498">
            <v>26588.16</v>
          </cell>
          <cell r="G498" t="str">
            <v>GNE5</v>
          </cell>
        </row>
        <row r="499">
          <cell r="A499">
            <v>2013</v>
          </cell>
          <cell r="B499" t="str">
            <v>Q2</v>
          </cell>
          <cell r="C499" t="str">
            <v>ECOPOWER-ISHASHA</v>
          </cell>
          <cell r="D499" t="str">
            <v>Small Hydro</v>
          </cell>
          <cell r="F499">
            <v>8516.69</v>
          </cell>
          <cell r="G499" t="str">
            <v>GNE6</v>
          </cell>
        </row>
        <row r="500">
          <cell r="A500">
            <v>2013</v>
          </cell>
          <cell r="B500" t="str">
            <v>Q2</v>
          </cell>
          <cell r="C500" t="str">
            <v>KAKIRA SUGAR WORKS</v>
          </cell>
          <cell r="D500" t="str">
            <v>Bagasse</v>
          </cell>
          <cell r="F500">
            <v>19204.106399999997</v>
          </cell>
          <cell r="G500" t="str">
            <v>GNC1</v>
          </cell>
        </row>
        <row r="501">
          <cell r="A501">
            <v>2013</v>
          </cell>
          <cell r="B501" t="str">
            <v>Q2</v>
          </cell>
          <cell r="C501" t="str">
            <v>JACOBSEN (U) LIMITED</v>
          </cell>
          <cell r="D501" t="str">
            <v>Thermal</v>
          </cell>
          <cell r="F501">
            <v>0</v>
          </cell>
          <cell r="G501" t="str">
            <v>GNT1</v>
          </cell>
        </row>
        <row r="502">
          <cell r="A502">
            <v>2013</v>
          </cell>
          <cell r="B502" t="str">
            <v>Q2</v>
          </cell>
          <cell r="C502" t="str">
            <v>ELECTROMAXX (U) LIMITED</v>
          </cell>
          <cell r="D502" t="str">
            <v>Thermal</v>
          </cell>
          <cell r="F502">
            <v>0</v>
          </cell>
          <cell r="G502" t="str">
            <v>GNT2</v>
          </cell>
        </row>
        <row r="503">
          <cell r="A503">
            <v>2013</v>
          </cell>
          <cell r="B503" t="str">
            <v>Q2</v>
          </cell>
          <cell r="C503" t="str">
            <v>KENYA POWER LIGHTING COMPANY (KPLC)</v>
          </cell>
          <cell r="D503" t="str">
            <v>Imports</v>
          </cell>
          <cell r="F503">
            <v>10262.75</v>
          </cell>
          <cell r="G503" t="str">
            <v>GNIM1</v>
          </cell>
        </row>
        <row r="504">
          <cell r="A504">
            <v>2013</v>
          </cell>
          <cell r="B504" t="str">
            <v>Q2</v>
          </cell>
          <cell r="C504" t="str">
            <v>RWANDA</v>
          </cell>
          <cell r="D504" t="str">
            <v>Imports</v>
          </cell>
          <cell r="F504">
            <v>771.37</v>
          </cell>
          <cell r="G504" t="str">
            <v>GNIM2</v>
          </cell>
        </row>
        <row r="505">
          <cell r="A505">
            <v>2013</v>
          </cell>
          <cell r="B505" t="str">
            <v>Q2</v>
          </cell>
          <cell r="C505" t="str">
            <v>ESKOM (U) LIMITED</v>
          </cell>
          <cell r="D505" t="str">
            <v>Large Hydro</v>
          </cell>
          <cell r="F505">
            <v>318655.15600000002</v>
          </cell>
          <cell r="G505" t="str">
            <v>GNL1</v>
          </cell>
        </row>
        <row r="506">
          <cell r="A506">
            <v>2013</v>
          </cell>
          <cell r="B506" t="str">
            <v>Q2</v>
          </cell>
          <cell r="C506" t="str">
            <v>BUJAGALI ELECTRICITY LIMITED</v>
          </cell>
          <cell r="D506" t="str">
            <v>Large Hydro</v>
          </cell>
          <cell r="F506">
            <v>350963.38799999998</v>
          </cell>
          <cell r="G506" t="str">
            <v>GNL2</v>
          </cell>
        </row>
        <row r="507">
          <cell r="A507">
            <v>2013</v>
          </cell>
          <cell r="B507" t="str">
            <v>Q2</v>
          </cell>
          <cell r="C507" t="str">
            <v>KILEMBE MINES LIMITED (KLM)</v>
          </cell>
          <cell r="D507" t="str">
            <v>Small Hydro</v>
          </cell>
          <cell r="F507">
            <v>2740.1950000000002</v>
          </cell>
          <cell r="G507" t="str">
            <v>GNE2</v>
          </cell>
        </row>
        <row r="508">
          <cell r="A508">
            <v>2013</v>
          </cell>
          <cell r="B508" t="str">
            <v>Q1</v>
          </cell>
          <cell r="C508" t="str">
            <v>KASESE COBALT COMPANY LIMITED</v>
          </cell>
          <cell r="D508" t="str">
            <v>Small Hydro</v>
          </cell>
          <cell r="F508">
            <v>213.52912000000103</v>
          </cell>
          <cell r="G508" t="str">
            <v>GNE1</v>
          </cell>
        </row>
        <row r="509">
          <cell r="A509">
            <v>2013</v>
          </cell>
          <cell r="B509" t="str">
            <v>Q1</v>
          </cell>
          <cell r="C509" t="str">
            <v>MAJI-POWER BUGOYE-LIMITED</v>
          </cell>
          <cell r="D509" t="str">
            <v>Small Hydro</v>
          </cell>
          <cell r="F509">
            <v>15857.42</v>
          </cell>
          <cell r="G509" t="str">
            <v>GNE3</v>
          </cell>
        </row>
        <row r="510">
          <cell r="A510">
            <v>2013</v>
          </cell>
          <cell r="B510" t="str">
            <v>Q1</v>
          </cell>
          <cell r="C510" t="str">
            <v>KINYARA SUGAR WORKS</v>
          </cell>
          <cell r="D510" t="str">
            <v>Bagasse</v>
          </cell>
          <cell r="F510">
            <v>3170.2169999999996</v>
          </cell>
          <cell r="G510" t="str">
            <v>GNC2</v>
          </cell>
        </row>
        <row r="511">
          <cell r="A511">
            <v>2013</v>
          </cell>
          <cell r="B511" t="str">
            <v>Q1</v>
          </cell>
          <cell r="C511" t="str">
            <v>KABALEGA HYDROMAX</v>
          </cell>
          <cell r="D511" t="str">
            <v>Small Hydro</v>
          </cell>
          <cell r="F511">
            <v>3379.21452</v>
          </cell>
          <cell r="G511" t="str">
            <v>GNE4</v>
          </cell>
        </row>
        <row r="512">
          <cell r="A512">
            <v>2013</v>
          </cell>
          <cell r="B512" t="str">
            <v>Q1</v>
          </cell>
          <cell r="C512" t="str">
            <v>AEMS-MPANGA</v>
          </cell>
          <cell r="D512" t="str">
            <v>Small Hydro</v>
          </cell>
          <cell r="F512">
            <v>24844.26</v>
          </cell>
          <cell r="G512" t="str">
            <v>GNE5</v>
          </cell>
        </row>
        <row r="513">
          <cell r="A513">
            <v>2013</v>
          </cell>
          <cell r="B513" t="str">
            <v>Q1</v>
          </cell>
          <cell r="C513" t="str">
            <v>ECOPOWER-ISHASHA</v>
          </cell>
          <cell r="D513" t="str">
            <v>Small Hydro</v>
          </cell>
          <cell r="F513">
            <v>8296.2400000000016</v>
          </cell>
          <cell r="G513" t="str">
            <v>GNE6</v>
          </cell>
        </row>
        <row r="514">
          <cell r="A514">
            <v>2013</v>
          </cell>
          <cell r="B514" t="str">
            <v>Q1</v>
          </cell>
          <cell r="C514" t="str">
            <v>KAKIRA SUGAR WORKS</v>
          </cell>
          <cell r="D514" t="str">
            <v>Bagasse</v>
          </cell>
          <cell r="F514">
            <v>23119.449399999994</v>
          </cell>
          <cell r="G514" t="str">
            <v>GNC1</v>
          </cell>
        </row>
        <row r="515">
          <cell r="A515">
            <v>2013</v>
          </cell>
          <cell r="B515" t="str">
            <v>Q1</v>
          </cell>
          <cell r="C515" t="str">
            <v>JACOBSEN (U) LIMITED</v>
          </cell>
          <cell r="D515" t="str">
            <v>Thermal</v>
          </cell>
          <cell r="F515">
            <v>1212.2000000000698</v>
          </cell>
          <cell r="G515" t="str">
            <v>GNT1</v>
          </cell>
        </row>
        <row r="516">
          <cell r="A516">
            <v>2013</v>
          </cell>
          <cell r="B516" t="str">
            <v>Q1</v>
          </cell>
          <cell r="C516" t="str">
            <v>ELECTROMAXX (U) LIMITED</v>
          </cell>
          <cell r="D516" t="str">
            <v>Thermal</v>
          </cell>
          <cell r="F516">
            <v>143.173</v>
          </cell>
          <cell r="G516" t="str">
            <v>GNT2</v>
          </cell>
        </row>
        <row r="517">
          <cell r="A517">
            <v>2013</v>
          </cell>
          <cell r="B517" t="str">
            <v>Q1</v>
          </cell>
          <cell r="C517" t="str">
            <v>KENYA POWER LIGHTING COMPANY (KPLC)</v>
          </cell>
          <cell r="D517" t="str">
            <v>Imports</v>
          </cell>
          <cell r="F517">
            <v>8747.9499999999989</v>
          </cell>
          <cell r="G517" t="str">
            <v>GNIM1</v>
          </cell>
        </row>
        <row r="518">
          <cell r="A518">
            <v>2013</v>
          </cell>
          <cell r="B518" t="str">
            <v>Q1</v>
          </cell>
          <cell r="C518" t="str">
            <v>RWANDA</v>
          </cell>
          <cell r="D518" t="str">
            <v>Imports</v>
          </cell>
          <cell r="F518">
            <v>773.92989999999861</v>
          </cell>
          <cell r="G518" t="str">
            <v>GNIM2</v>
          </cell>
        </row>
        <row r="519">
          <cell r="A519">
            <v>2013</v>
          </cell>
          <cell r="B519" t="str">
            <v>Q1</v>
          </cell>
          <cell r="C519" t="str">
            <v>ESKOM (U) LIMITED</v>
          </cell>
          <cell r="D519" t="str">
            <v>Large Hydro</v>
          </cell>
          <cell r="F519">
            <v>305757.19400000002</v>
          </cell>
          <cell r="G519" t="str">
            <v>GNL1</v>
          </cell>
        </row>
        <row r="520">
          <cell r="A520">
            <v>2013</v>
          </cell>
          <cell r="B520" t="str">
            <v>Q1</v>
          </cell>
          <cell r="C520" t="str">
            <v>BUJAGALI ELECTRICITY LIMITED</v>
          </cell>
          <cell r="D520" t="str">
            <v>Large Hydro</v>
          </cell>
          <cell r="F520">
            <v>344946.87999999995</v>
          </cell>
          <cell r="G520" t="str">
            <v>GNL2</v>
          </cell>
        </row>
        <row r="521">
          <cell r="A521">
            <v>2013</v>
          </cell>
          <cell r="B521" t="str">
            <v>Q1</v>
          </cell>
          <cell r="C521" t="str">
            <v>KILEMBE MINES LIMITED (KLM)</v>
          </cell>
          <cell r="D521" t="str">
            <v>Small Hydro</v>
          </cell>
          <cell r="F521">
            <v>6485.585</v>
          </cell>
          <cell r="G521" t="str">
            <v>GNE2</v>
          </cell>
        </row>
        <row r="522">
          <cell r="A522">
            <v>2012</v>
          </cell>
          <cell r="B522" t="str">
            <v>Q4</v>
          </cell>
          <cell r="C522" t="str">
            <v>KASESE COBALT COMPANY LIMITED</v>
          </cell>
          <cell r="D522" t="str">
            <v>Small Hydro</v>
          </cell>
          <cell r="F522">
            <v>410.79</v>
          </cell>
          <cell r="G522" t="str">
            <v>GNE1</v>
          </cell>
        </row>
        <row r="523">
          <cell r="A523">
            <v>2012</v>
          </cell>
          <cell r="B523" t="str">
            <v>Q4</v>
          </cell>
          <cell r="C523" t="str">
            <v>MAJI-POWER BUGOYE-LIMITED</v>
          </cell>
          <cell r="D523" t="str">
            <v>Small Hydro</v>
          </cell>
          <cell r="F523">
            <v>27281.03</v>
          </cell>
          <cell r="G523" t="str">
            <v>GNE3</v>
          </cell>
        </row>
        <row r="524">
          <cell r="A524">
            <v>2012</v>
          </cell>
          <cell r="B524" t="str">
            <v>Q4</v>
          </cell>
          <cell r="C524" t="str">
            <v>KINYARA SUGAR WORKS</v>
          </cell>
          <cell r="D524" t="str">
            <v>Bagasse</v>
          </cell>
          <cell r="F524">
            <v>785.61</v>
          </cell>
          <cell r="G524" t="str">
            <v>GNC2</v>
          </cell>
        </row>
        <row r="525">
          <cell r="A525">
            <v>2012</v>
          </cell>
          <cell r="B525" t="str">
            <v>Q4</v>
          </cell>
          <cell r="C525" t="str">
            <v>AEMS-MPANGA</v>
          </cell>
          <cell r="D525" t="str">
            <v>Small Hydro</v>
          </cell>
          <cell r="F525">
            <v>33483.07</v>
          </cell>
          <cell r="G525" t="str">
            <v>GNE5</v>
          </cell>
        </row>
        <row r="526">
          <cell r="A526">
            <v>2012</v>
          </cell>
          <cell r="B526" t="str">
            <v>Q4</v>
          </cell>
          <cell r="C526" t="str">
            <v>ECOPOWER-ISHASHA</v>
          </cell>
          <cell r="D526" t="str">
            <v>Small Hydro</v>
          </cell>
          <cell r="F526">
            <v>8477.82</v>
          </cell>
          <cell r="G526" t="str">
            <v>GNE6</v>
          </cell>
        </row>
        <row r="527">
          <cell r="A527">
            <v>2012</v>
          </cell>
          <cell r="B527" t="str">
            <v>Q4</v>
          </cell>
          <cell r="C527" t="str">
            <v>KAKIRA SUGAR WORKS</v>
          </cell>
          <cell r="D527" t="str">
            <v>Bagasse</v>
          </cell>
          <cell r="F527">
            <v>22966.55</v>
          </cell>
          <cell r="G527" t="str">
            <v>GNC1</v>
          </cell>
        </row>
        <row r="528">
          <cell r="A528">
            <v>2012</v>
          </cell>
          <cell r="B528" t="str">
            <v>Q4</v>
          </cell>
          <cell r="C528" t="str">
            <v>JACOBSEN (U) LIMITED</v>
          </cell>
          <cell r="D528" t="str">
            <v>Thermal</v>
          </cell>
          <cell r="F528">
            <v>14730.74</v>
          </cell>
          <cell r="G528" t="str">
            <v>GNT1</v>
          </cell>
        </row>
        <row r="529">
          <cell r="A529">
            <v>2012</v>
          </cell>
          <cell r="B529" t="str">
            <v>Q4</v>
          </cell>
          <cell r="C529" t="str">
            <v>ELECTROMAXX (U) LIMITED</v>
          </cell>
          <cell r="D529" t="str">
            <v>Thermal</v>
          </cell>
          <cell r="F529">
            <v>23079.86</v>
          </cell>
          <cell r="G529" t="str">
            <v>GNT2</v>
          </cell>
        </row>
        <row r="530">
          <cell r="A530">
            <v>2012</v>
          </cell>
          <cell r="B530" t="str">
            <v>Q4</v>
          </cell>
          <cell r="C530" t="str">
            <v>KENYA POWER LIGHTING COMPANY (KPLC)</v>
          </cell>
          <cell r="D530" t="str">
            <v>Imports</v>
          </cell>
          <cell r="F530">
            <v>5644.85</v>
          </cell>
          <cell r="G530" t="str">
            <v>GNIM1</v>
          </cell>
        </row>
        <row r="531">
          <cell r="A531">
            <v>2012</v>
          </cell>
          <cell r="B531" t="str">
            <v>Q4</v>
          </cell>
          <cell r="C531" t="str">
            <v>RWANDA</v>
          </cell>
          <cell r="D531" t="str">
            <v>Imports</v>
          </cell>
          <cell r="F531">
            <v>684.48</v>
          </cell>
          <cell r="G531" t="str">
            <v>GNIM2</v>
          </cell>
        </row>
        <row r="532">
          <cell r="A532">
            <v>2012</v>
          </cell>
          <cell r="B532" t="str">
            <v>Q4</v>
          </cell>
          <cell r="C532" t="str">
            <v>ESKOM (U) LIMITED</v>
          </cell>
          <cell r="D532" t="str">
            <v>Large Hydro</v>
          </cell>
          <cell r="F532">
            <v>285597.59000000003</v>
          </cell>
          <cell r="G532" t="str">
            <v>GNL1</v>
          </cell>
        </row>
        <row r="533">
          <cell r="A533">
            <v>2012</v>
          </cell>
          <cell r="B533" t="str">
            <v>Q4</v>
          </cell>
          <cell r="C533" t="str">
            <v>BUJAGALI ELECTRICITY LIMITED</v>
          </cell>
          <cell r="D533" t="str">
            <v>Large Hydro</v>
          </cell>
          <cell r="F533">
            <v>344946.88</v>
          </cell>
          <cell r="G533" t="str">
            <v>GNL2</v>
          </cell>
        </row>
        <row r="534">
          <cell r="A534">
            <v>2012</v>
          </cell>
          <cell r="B534" t="str">
            <v>Q4</v>
          </cell>
          <cell r="C534" t="str">
            <v>KILEMBE MINES LIMITED (KLM)</v>
          </cell>
          <cell r="D534" t="str">
            <v>Small Hydro</v>
          </cell>
          <cell r="F534">
            <v>6474.03</v>
          </cell>
          <cell r="G534" t="str">
            <v>GNE2</v>
          </cell>
        </row>
        <row r="535">
          <cell r="A535">
            <v>2012</v>
          </cell>
          <cell r="B535" t="str">
            <v>Q3</v>
          </cell>
          <cell r="C535" t="str">
            <v>KASESE COBALT COMPANY LIMITED</v>
          </cell>
          <cell r="D535" t="str">
            <v>Small Hydro</v>
          </cell>
          <cell r="F535">
            <v>1029.133</v>
          </cell>
          <cell r="G535" t="str">
            <v>GNE1</v>
          </cell>
        </row>
        <row r="536">
          <cell r="A536">
            <v>2012</v>
          </cell>
          <cell r="B536" t="str">
            <v>Q3</v>
          </cell>
          <cell r="C536" t="str">
            <v>MAJI-POWER BUGOYE-LIMITED</v>
          </cell>
          <cell r="D536" t="str">
            <v>Small Hydro</v>
          </cell>
          <cell r="F536">
            <v>17645.27</v>
          </cell>
          <cell r="G536" t="str">
            <v>GNE3</v>
          </cell>
        </row>
        <row r="537">
          <cell r="A537">
            <v>2012</v>
          </cell>
          <cell r="B537" t="str">
            <v>Q3</v>
          </cell>
          <cell r="C537" t="str">
            <v>KINYARA SUGAR WORKS</v>
          </cell>
          <cell r="D537" t="str">
            <v>Bagasse</v>
          </cell>
          <cell r="F537">
            <v>1171.7249999999999</v>
          </cell>
          <cell r="G537" t="str">
            <v>GNC2</v>
          </cell>
        </row>
        <row r="538">
          <cell r="A538">
            <v>2012</v>
          </cell>
          <cell r="B538" t="str">
            <v>Q3</v>
          </cell>
          <cell r="C538" t="str">
            <v>AEMS-MPANGA</v>
          </cell>
          <cell r="D538" t="str">
            <v>Small Hydro</v>
          </cell>
          <cell r="F538">
            <v>17187.61</v>
          </cell>
          <cell r="G538" t="str">
            <v>GNE5</v>
          </cell>
        </row>
        <row r="539">
          <cell r="A539">
            <v>2012</v>
          </cell>
          <cell r="B539" t="str">
            <v>Q3</v>
          </cell>
          <cell r="C539" t="str">
            <v>ECOPOWER-ISHASHA</v>
          </cell>
          <cell r="D539" t="str">
            <v>Small Hydro</v>
          </cell>
          <cell r="F539">
            <v>6307.04</v>
          </cell>
          <cell r="G539" t="str">
            <v>GNE6</v>
          </cell>
        </row>
        <row r="540">
          <cell r="A540">
            <v>2012</v>
          </cell>
          <cell r="B540" t="str">
            <v>Q3</v>
          </cell>
          <cell r="C540" t="str">
            <v>KAKIRA SUGAR WORKS</v>
          </cell>
          <cell r="D540" t="str">
            <v>Bagasse</v>
          </cell>
          <cell r="F540">
            <v>24488.454000000002</v>
          </cell>
          <cell r="G540" t="str">
            <v>GNC1</v>
          </cell>
        </row>
        <row r="541">
          <cell r="A541">
            <v>2012</v>
          </cell>
          <cell r="B541" t="str">
            <v>Q3</v>
          </cell>
          <cell r="C541" t="str">
            <v>JACOBSEN (U) LIMITED</v>
          </cell>
          <cell r="D541" t="str">
            <v>Thermal</v>
          </cell>
          <cell r="F541">
            <v>16510.900000000001</v>
          </cell>
          <cell r="G541" t="str">
            <v>GNT1</v>
          </cell>
        </row>
        <row r="542">
          <cell r="A542">
            <v>2012</v>
          </cell>
          <cell r="B542" t="str">
            <v>Q3</v>
          </cell>
          <cell r="C542" t="str">
            <v>ELECTROMAXX (U) LIMITED</v>
          </cell>
          <cell r="D542" t="str">
            <v>Thermal</v>
          </cell>
          <cell r="F542">
            <v>11590.239</v>
          </cell>
          <cell r="G542" t="str">
            <v>GNT2</v>
          </cell>
        </row>
        <row r="543">
          <cell r="A543">
            <v>2012</v>
          </cell>
          <cell r="B543" t="str">
            <v>Q3</v>
          </cell>
          <cell r="C543" t="str">
            <v>KENYA POWER LIGHTING COMPANY (KPLC)</v>
          </cell>
          <cell r="D543" t="str">
            <v>Imports</v>
          </cell>
          <cell r="F543">
            <v>5712.3</v>
          </cell>
          <cell r="G543" t="str">
            <v>GNIM1</v>
          </cell>
        </row>
        <row r="544">
          <cell r="A544">
            <v>2012</v>
          </cell>
          <cell r="B544" t="str">
            <v>Q3</v>
          </cell>
          <cell r="C544" t="str">
            <v>RWANDA</v>
          </cell>
          <cell r="D544" t="str">
            <v>Imports</v>
          </cell>
          <cell r="F544">
            <v>787.3</v>
          </cell>
          <cell r="G544" t="str">
            <v>GNIM2</v>
          </cell>
        </row>
        <row r="545">
          <cell r="A545">
            <v>2012</v>
          </cell>
          <cell r="B545" t="str">
            <v>Q3</v>
          </cell>
          <cell r="C545" t="str">
            <v>ESKOM (U) LIMITED</v>
          </cell>
          <cell r="D545" t="str">
            <v>Large Hydro</v>
          </cell>
          <cell r="F545">
            <v>304139.06400000001</v>
          </cell>
          <cell r="G545" t="str">
            <v>GNL1</v>
          </cell>
        </row>
        <row r="546">
          <cell r="A546">
            <v>2012</v>
          </cell>
          <cell r="B546" t="str">
            <v>Q3</v>
          </cell>
          <cell r="C546" t="str">
            <v>BUJAGALI ELECTRICITY LIMITED</v>
          </cell>
          <cell r="D546" t="str">
            <v>Large Hydro</v>
          </cell>
          <cell r="F546">
            <v>328518.80599999998</v>
          </cell>
          <cell r="G546" t="str">
            <v>GNL2</v>
          </cell>
        </row>
        <row r="547">
          <cell r="A547">
            <v>2012</v>
          </cell>
          <cell r="B547" t="str">
            <v>Q3</v>
          </cell>
          <cell r="C547" t="str">
            <v>KILEMBE MINES LIMITED (KLM)</v>
          </cell>
          <cell r="D547" t="str">
            <v>Small Hydro</v>
          </cell>
          <cell r="F547">
            <v>5613.2709999999997</v>
          </cell>
          <cell r="G547" t="str">
            <v>GNE2</v>
          </cell>
        </row>
        <row r="548">
          <cell r="A548">
            <v>2012</v>
          </cell>
          <cell r="B548" t="str">
            <v>Q2</v>
          </cell>
          <cell r="C548" t="str">
            <v>KASESE COBALT COMPANY LIMITED</v>
          </cell>
          <cell r="D548" t="str">
            <v>Small Hydro</v>
          </cell>
          <cell r="F548">
            <v>2660</v>
          </cell>
          <cell r="G548" t="str">
            <v>GNE1</v>
          </cell>
        </row>
        <row r="549">
          <cell r="A549">
            <v>2012</v>
          </cell>
          <cell r="B549" t="str">
            <v>Q2</v>
          </cell>
          <cell r="C549" t="str">
            <v>MAJI-POWER BUGOYE-LIMITED</v>
          </cell>
          <cell r="D549" t="str">
            <v>Small Hydro</v>
          </cell>
          <cell r="F549">
            <v>21555</v>
          </cell>
          <cell r="G549" t="str">
            <v>GNE3</v>
          </cell>
        </row>
        <row r="550">
          <cell r="A550">
            <v>2012</v>
          </cell>
          <cell r="B550" t="str">
            <v>Q2</v>
          </cell>
          <cell r="C550" t="str">
            <v>KINYARA SUGAR WORKS</v>
          </cell>
          <cell r="D550" t="str">
            <v>Bagasse</v>
          </cell>
          <cell r="F550">
            <v>3009</v>
          </cell>
          <cell r="G550" t="str">
            <v>GNC2</v>
          </cell>
        </row>
        <row r="551">
          <cell r="A551">
            <v>2012</v>
          </cell>
          <cell r="B551" t="str">
            <v>Q2</v>
          </cell>
          <cell r="C551" t="str">
            <v>AEMS-MPANGA</v>
          </cell>
          <cell r="D551" t="str">
            <v>Small Hydro</v>
          </cell>
          <cell r="F551">
            <v>8053</v>
          </cell>
          <cell r="G551" t="str">
            <v>GNE5</v>
          </cell>
        </row>
        <row r="552">
          <cell r="A552">
            <v>2012</v>
          </cell>
          <cell r="B552" t="str">
            <v>Q2</v>
          </cell>
          <cell r="C552" t="str">
            <v>ECOPOWER-ISHASHA</v>
          </cell>
          <cell r="D552" t="str">
            <v>Small Hydro</v>
          </cell>
          <cell r="F552">
            <v>23328</v>
          </cell>
          <cell r="G552" t="str">
            <v>GNE6</v>
          </cell>
        </row>
        <row r="553">
          <cell r="A553">
            <v>2012</v>
          </cell>
          <cell r="B553" t="str">
            <v>Q2</v>
          </cell>
          <cell r="C553" t="str">
            <v>KAKIRA SUGAR WORKS</v>
          </cell>
          <cell r="D553" t="str">
            <v>Bagasse</v>
          </cell>
          <cell r="F553">
            <v>11801</v>
          </cell>
          <cell r="G553" t="str">
            <v>GNC1</v>
          </cell>
        </row>
        <row r="554">
          <cell r="A554">
            <v>2012</v>
          </cell>
          <cell r="B554" t="str">
            <v>Q2</v>
          </cell>
          <cell r="C554" t="str">
            <v>JACOBSEN (U) LIMITED</v>
          </cell>
          <cell r="D554" t="str">
            <v>Thermal</v>
          </cell>
          <cell r="F554">
            <v>37000</v>
          </cell>
          <cell r="G554" t="str">
            <v>GNT1</v>
          </cell>
        </row>
        <row r="555">
          <cell r="A555">
            <v>2012</v>
          </cell>
          <cell r="B555" t="str">
            <v>Q2</v>
          </cell>
          <cell r="C555" t="str">
            <v>ELECTROMAXX (U) LIMITED</v>
          </cell>
          <cell r="D555" t="str">
            <v>Thermal</v>
          </cell>
          <cell r="F555">
            <v>14055</v>
          </cell>
          <cell r="G555" t="str">
            <v>GNT2</v>
          </cell>
        </row>
        <row r="556">
          <cell r="A556">
            <v>2012</v>
          </cell>
          <cell r="B556" t="str">
            <v>Q2</v>
          </cell>
          <cell r="C556" t="str">
            <v>KENYA POWER LIGHTING COMPANY (KPLC)</v>
          </cell>
          <cell r="D556" t="str">
            <v>Imports</v>
          </cell>
          <cell r="F556">
            <v>6348</v>
          </cell>
          <cell r="G556" t="str">
            <v>GNIM1</v>
          </cell>
        </row>
        <row r="557">
          <cell r="A557">
            <v>2012</v>
          </cell>
          <cell r="B557" t="str">
            <v>Q2</v>
          </cell>
          <cell r="C557" t="str">
            <v>RWANDA</v>
          </cell>
          <cell r="D557" t="str">
            <v>Imports</v>
          </cell>
          <cell r="F557">
            <v>810.74699999999996</v>
          </cell>
          <cell r="G557" t="str">
            <v>GNIM2</v>
          </cell>
        </row>
        <row r="558">
          <cell r="A558">
            <v>2012</v>
          </cell>
          <cell r="B558" t="str">
            <v>Q2</v>
          </cell>
          <cell r="C558" t="str">
            <v>ESKOM (U) LIMITED</v>
          </cell>
          <cell r="D558" t="str">
            <v>Large Hydro</v>
          </cell>
          <cell r="F558">
            <v>312635</v>
          </cell>
          <cell r="G558" t="str">
            <v>GNL1</v>
          </cell>
        </row>
        <row r="559">
          <cell r="A559">
            <v>2012</v>
          </cell>
          <cell r="B559" t="str">
            <v>Q2</v>
          </cell>
          <cell r="C559" t="str">
            <v>BUJAGALI ELECTRICITY LIMITED</v>
          </cell>
          <cell r="D559" t="str">
            <v>Large Hydro</v>
          </cell>
          <cell r="F559">
            <v>261676</v>
          </cell>
          <cell r="G559" t="str">
            <v>GNL2</v>
          </cell>
        </row>
        <row r="560">
          <cell r="A560">
            <v>2012</v>
          </cell>
          <cell r="B560" t="str">
            <v>Q2</v>
          </cell>
          <cell r="C560" t="str">
            <v>KILEMBE MINES LIMITED (KLM)</v>
          </cell>
          <cell r="D560" t="str">
            <v>Small Hydro</v>
          </cell>
          <cell r="F560">
            <v>5709</v>
          </cell>
          <cell r="G560" t="str">
            <v>GNE2</v>
          </cell>
        </row>
        <row r="561">
          <cell r="A561">
            <v>2012</v>
          </cell>
          <cell r="B561" t="str">
            <v>Q1</v>
          </cell>
          <cell r="C561" t="str">
            <v>KASESE COBALT COMPANY LIMITED</v>
          </cell>
          <cell r="D561" t="str">
            <v>Small Hydro</v>
          </cell>
          <cell r="F561">
            <v>515.62599999999998</v>
          </cell>
          <cell r="G561" t="str">
            <v>GNE1</v>
          </cell>
        </row>
        <row r="562">
          <cell r="A562">
            <v>2012</v>
          </cell>
          <cell r="B562" t="str">
            <v>Q1</v>
          </cell>
          <cell r="C562" t="str">
            <v>MAJI-POWER BUGOYE-LIMITED</v>
          </cell>
          <cell r="D562" t="str">
            <v>Small Hydro</v>
          </cell>
          <cell r="F562">
            <v>10682.39</v>
          </cell>
          <cell r="G562" t="str">
            <v>GNE3</v>
          </cell>
        </row>
        <row r="563">
          <cell r="A563">
            <v>2012</v>
          </cell>
          <cell r="B563" t="str">
            <v>Q1</v>
          </cell>
          <cell r="C563" t="str">
            <v>KINYARA SUGAR WORKS</v>
          </cell>
          <cell r="D563" t="str">
            <v>Bagasse</v>
          </cell>
          <cell r="F563">
            <v>3816</v>
          </cell>
          <cell r="G563" t="str">
            <v>GNC2</v>
          </cell>
        </row>
        <row r="564">
          <cell r="A564">
            <v>2012</v>
          </cell>
          <cell r="B564" t="str">
            <v>Q1</v>
          </cell>
          <cell r="C564" t="str">
            <v>AEMS-MPANGA</v>
          </cell>
          <cell r="D564" t="str">
            <v>Small Hydro</v>
          </cell>
          <cell r="F564">
            <v>4830.74</v>
          </cell>
          <cell r="G564" t="str">
            <v>GNE5</v>
          </cell>
        </row>
        <row r="565">
          <cell r="A565">
            <v>2012</v>
          </cell>
          <cell r="B565" t="str">
            <v>Q1</v>
          </cell>
          <cell r="C565" t="str">
            <v>ECOPOWER-ISHASHA</v>
          </cell>
          <cell r="D565" t="str">
            <v>Small Hydro</v>
          </cell>
          <cell r="F565">
            <v>6035.89</v>
          </cell>
          <cell r="G565" t="str">
            <v>GNE6</v>
          </cell>
        </row>
        <row r="566">
          <cell r="A566">
            <v>2012</v>
          </cell>
          <cell r="B566" t="str">
            <v>Q1</v>
          </cell>
          <cell r="C566" t="str">
            <v>KAKIRA SUGAR WORKS</v>
          </cell>
          <cell r="D566" t="str">
            <v>Bagasse</v>
          </cell>
          <cell r="F566">
            <v>26057.49</v>
          </cell>
          <cell r="G566" t="str">
            <v>GNC1</v>
          </cell>
        </row>
        <row r="567">
          <cell r="A567">
            <v>2012</v>
          </cell>
          <cell r="B567" t="str">
            <v>Q1</v>
          </cell>
          <cell r="C567" t="str">
            <v>JACOBSEN (U) LIMITED</v>
          </cell>
          <cell r="D567" t="str">
            <v>Thermal</v>
          </cell>
          <cell r="F567">
            <v>80456.100000000006</v>
          </cell>
          <cell r="G567" t="str">
            <v>GNT1</v>
          </cell>
        </row>
        <row r="568">
          <cell r="A568">
            <v>2012</v>
          </cell>
          <cell r="B568" t="str">
            <v>Q1</v>
          </cell>
          <cell r="C568" t="str">
            <v>ELECTROMAXX (U) LIMITED</v>
          </cell>
          <cell r="D568" t="str">
            <v>Thermal</v>
          </cell>
          <cell r="F568">
            <v>21298.366999999998</v>
          </cell>
          <cell r="G568" t="str">
            <v>GNT2</v>
          </cell>
        </row>
        <row r="569">
          <cell r="A569">
            <v>2012</v>
          </cell>
          <cell r="B569" t="str">
            <v>Q1</v>
          </cell>
          <cell r="C569" t="str">
            <v>IDA AGGREKO MUTUNDWE</v>
          </cell>
          <cell r="D569" t="str">
            <v>Thermal</v>
          </cell>
          <cell r="F569">
            <v>56571.57</v>
          </cell>
          <cell r="G569" t="str">
            <v>GNT3</v>
          </cell>
        </row>
        <row r="570">
          <cell r="A570">
            <v>2012</v>
          </cell>
          <cell r="B570" t="str">
            <v>Q1</v>
          </cell>
          <cell r="C570" t="str">
            <v>KENYA POWER LIGHTING COMPANY (KPLC)</v>
          </cell>
          <cell r="D570" t="str">
            <v>Imports</v>
          </cell>
          <cell r="F570">
            <v>13810.45</v>
          </cell>
          <cell r="G570" t="str">
            <v>GNIM1</v>
          </cell>
        </row>
        <row r="571">
          <cell r="A571">
            <v>2012</v>
          </cell>
          <cell r="B571" t="str">
            <v>Q1</v>
          </cell>
          <cell r="C571" t="str">
            <v>RWANDA</v>
          </cell>
          <cell r="D571" t="str">
            <v>Imports</v>
          </cell>
          <cell r="F571">
            <v>776.81100000000004</v>
          </cell>
          <cell r="G571" t="str">
            <v>GNIM2</v>
          </cell>
        </row>
        <row r="572">
          <cell r="A572">
            <v>2012</v>
          </cell>
          <cell r="B572" t="str">
            <v>Q1</v>
          </cell>
          <cell r="C572" t="str">
            <v>ESKOM (U) LIMITED</v>
          </cell>
          <cell r="D572" t="str">
            <v>Large Hydro</v>
          </cell>
          <cell r="F572">
            <v>372265.27399999998</v>
          </cell>
          <cell r="G572" t="str">
            <v>GNL1</v>
          </cell>
        </row>
        <row r="573">
          <cell r="A573">
            <v>2012</v>
          </cell>
          <cell r="B573" t="str">
            <v>Q1</v>
          </cell>
          <cell r="C573" t="str">
            <v>BUJAGALI ELECTRICITY LIMITED</v>
          </cell>
          <cell r="D573" t="str">
            <v>Large Hydro</v>
          </cell>
          <cell r="F573">
            <v>60771.892</v>
          </cell>
          <cell r="G573" t="str">
            <v>GNL2</v>
          </cell>
        </row>
        <row r="574">
          <cell r="A574">
            <v>2012</v>
          </cell>
          <cell r="B574" t="str">
            <v>Q1</v>
          </cell>
          <cell r="C574" t="str">
            <v>KILEMBE MINES LIMITED (KLM)</v>
          </cell>
          <cell r="D574" t="str">
            <v>Small Hydro</v>
          </cell>
          <cell r="F574">
            <v>4847.3599999999997</v>
          </cell>
          <cell r="G574" t="str">
            <v>GNE2</v>
          </cell>
        </row>
        <row r="575">
          <cell r="A575">
            <v>2011</v>
          </cell>
          <cell r="B575" t="str">
            <v>Q4</v>
          </cell>
          <cell r="C575" t="str">
            <v>KASESE COBALT COMPANY LIMITED</v>
          </cell>
          <cell r="D575" t="str">
            <v>Small Hydro</v>
          </cell>
          <cell r="F575">
            <v>653.27300000000002</v>
          </cell>
          <cell r="G575" t="str">
            <v>GNE1</v>
          </cell>
        </row>
        <row r="576">
          <cell r="A576">
            <v>2011</v>
          </cell>
          <cell r="B576" t="str">
            <v>Q4</v>
          </cell>
          <cell r="C576" t="str">
            <v>MAJI-POWER BUGOYE-LIMITED</v>
          </cell>
          <cell r="D576" t="str">
            <v>Small Hydro</v>
          </cell>
          <cell r="F576">
            <v>25626.87</v>
          </cell>
          <cell r="G576" t="str">
            <v>GNE3</v>
          </cell>
        </row>
        <row r="577">
          <cell r="A577">
            <v>2011</v>
          </cell>
          <cell r="B577" t="str">
            <v>Q4</v>
          </cell>
          <cell r="C577" t="str">
            <v>KINYARA SUGAR WORKS</v>
          </cell>
          <cell r="D577" t="str">
            <v>Bagasse</v>
          </cell>
          <cell r="F577">
            <v>1046</v>
          </cell>
          <cell r="G577" t="str">
            <v>GNC2</v>
          </cell>
        </row>
        <row r="578">
          <cell r="A578">
            <v>2011</v>
          </cell>
          <cell r="B578" t="str">
            <v>Q4</v>
          </cell>
          <cell r="C578" t="str">
            <v>AEMS-MPANGA</v>
          </cell>
          <cell r="D578" t="str">
            <v>Small Hydro</v>
          </cell>
          <cell r="F578">
            <v>35367.14</v>
          </cell>
          <cell r="G578" t="str">
            <v>GNE5</v>
          </cell>
        </row>
        <row r="579">
          <cell r="A579">
            <v>2011</v>
          </cell>
          <cell r="B579" t="str">
            <v>Q4</v>
          </cell>
          <cell r="C579" t="str">
            <v>ECOPOWER-ISHASHA</v>
          </cell>
          <cell r="D579" t="str">
            <v>Small Hydro</v>
          </cell>
          <cell r="F579">
            <v>9012.64</v>
          </cell>
          <cell r="G579" t="str">
            <v>GNE6</v>
          </cell>
        </row>
        <row r="580">
          <cell r="A580">
            <v>2011</v>
          </cell>
          <cell r="B580" t="str">
            <v>Q4</v>
          </cell>
          <cell r="C580" t="str">
            <v>KAKIRA SUGAR WORKS</v>
          </cell>
          <cell r="D580" t="str">
            <v>Bagasse</v>
          </cell>
          <cell r="F580">
            <v>15282.25</v>
          </cell>
          <cell r="G580" t="str">
            <v>GNC1</v>
          </cell>
        </row>
        <row r="581">
          <cell r="A581">
            <v>2011</v>
          </cell>
          <cell r="B581" t="str">
            <v>Q4</v>
          </cell>
          <cell r="C581" t="str">
            <v>JACOBSEN (U) LIMITED</v>
          </cell>
          <cell r="D581" t="str">
            <v>Thermal</v>
          </cell>
          <cell r="F581">
            <v>85418.3</v>
          </cell>
          <cell r="G581" t="str">
            <v>GNT1</v>
          </cell>
        </row>
        <row r="582">
          <cell r="A582">
            <v>2011</v>
          </cell>
          <cell r="B582" t="str">
            <v>Q4</v>
          </cell>
          <cell r="C582" t="str">
            <v>ELECTROMAXX (U) LIMITED</v>
          </cell>
          <cell r="D582" t="str">
            <v>Thermal</v>
          </cell>
          <cell r="F582">
            <v>15238</v>
          </cell>
          <cell r="G582" t="str">
            <v>GNT2</v>
          </cell>
        </row>
        <row r="583">
          <cell r="A583">
            <v>2011</v>
          </cell>
          <cell r="B583" t="str">
            <v>Q4</v>
          </cell>
          <cell r="C583" t="str">
            <v>IDA AGGREKO MUTUNDWE</v>
          </cell>
          <cell r="D583" t="str">
            <v>Thermal</v>
          </cell>
          <cell r="F583">
            <v>62306.36</v>
          </cell>
          <cell r="G583" t="str">
            <v>GNT3</v>
          </cell>
        </row>
        <row r="584">
          <cell r="A584">
            <v>2011</v>
          </cell>
          <cell r="B584" t="str">
            <v>Q4</v>
          </cell>
          <cell r="C584" t="str">
            <v>KENYA POWER LIGHTING COMPANY (KPLC)</v>
          </cell>
          <cell r="D584" t="str">
            <v>Imports</v>
          </cell>
          <cell r="F584">
            <v>10425.950000000001</v>
          </cell>
          <cell r="G584" t="str">
            <v>GNIM1</v>
          </cell>
        </row>
        <row r="585">
          <cell r="A585">
            <v>2011</v>
          </cell>
          <cell r="B585" t="str">
            <v>Q4</v>
          </cell>
          <cell r="C585" t="str">
            <v>RWANDA</v>
          </cell>
          <cell r="D585" t="str">
            <v>Imports</v>
          </cell>
          <cell r="F585">
            <v>742.73</v>
          </cell>
          <cell r="G585" t="str">
            <v>GNIM2</v>
          </cell>
        </row>
        <row r="586">
          <cell r="A586">
            <v>2011</v>
          </cell>
          <cell r="B586" t="str">
            <v>Q4</v>
          </cell>
          <cell r="C586" t="str">
            <v>ESKOM (U) LIMITED</v>
          </cell>
          <cell r="D586" t="str">
            <v>Large Hydro</v>
          </cell>
          <cell r="F586">
            <v>375057.266</v>
          </cell>
          <cell r="G586" t="str">
            <v>GNL1</v>
          </cell>
        </row>
        <row r="587">
          <cell r="A587">
            <v>2011</v>
          </cell>
          <cell r="B587" t="str">
            <v>Q4</v>
          </cell>
          <cell r="C587" t="str">
            <v>KILEMBE MINES LIMITED (KLM)</v>
          </cell>
          <cell r="D587" t="str">
            <v>Small Hydro</v>
          </cell>
          <cell r="F587">
            <v>4951.8599999999997</v>
          </cell>
          <cell r="G587" t="str">
            <v>GNE2</v>
          </cell>
        </row>
        <row r="588">
          <cell r="A588">
            <v>2011</v>
          </cell>
          <cell r="B588" t="str">
            <v>Q3</v>
          </cell>
          <cell r="C588" t="str">
            <v>KASESE COBALT COMPANY LIMITED</v>
          </cell>
          <cell r="D588" t="str">
            <v>Small Hydro</v>
          </cell>
          <cell r="F588">
            <v>2183.09</v>
          </cell>
          <cell r="G588" t="str">
            <v>GNE1</v>
          </cell>
        </row>
        <row r="589">
          <cell r="A589">
            <v>2011</v>
          </cell>
          <cell r="B589" t="str">
            <v>Q3</v>
          </cell>
          <cell r="C589" t="str">
            <v>MAJI-POWER BUGOYE-LIMITED</v>
          </cell>
          <cell r="D589" t="str">
            <v>Small Hydro</v>
          </cell>
          <cell r="F589">
            <v>20387.740000000002</v>
          </cell>
          <cell r="G589" t="str">
            <v>GNE3</v>
          </cell>
        </row>
        <row r="590">
          <cell r="A590">
            <v>2011</v>
          </cell>
          <cell r="B590" t="str">
            <v>Q3</v>
          </cell>
          <cell r="C590" t="str">
            <v>KINYARA SUGAR WORKS</v>
          </cell>
          <cell r="D590" t="str">
            <v>Bagasse</v>
          </cell>
          <cell r="F590">
            <v>261</v>
          </cell>
          <cell r="G590" t="str">
            <v>GNC2</v>
          </cell>
        </row>
        <row r="591">
          <cell r="A591">
            <v>2011</v>
          </cell>
          <cell r="B591" t="str">
            <v>Q3</v>
          </cell>
          <cell r="C591" t="str">
            <v>AEMS-MPANGA</v>
          </cell>
          <cell r="D591" t="str">
            <v>Small Hydro</v>
          </cell>
          <cell r="F591">
            <v>21954.83</v>
          </cell>
          <cell r="G591" t="str">
            <v>GNE5</v>
          </cell>
        </row>
        <row r="592">
          <cell r="A592">
            <v>2011</v>
          </cell>
          <cell r="B592" t="str">
            <v>Q3</v>
          </cell>
          <cell r="C592" t="str">
            <v>ECOPOWER-ISHASHA</v>
          </cell>
          <cell r="D592" t="str">
            <v>Small Hydro</v>
          </cell>
          <cell r="F592">
            <v>6919.9</v>
          </cell>
          <cell r="G592" t="str">
            <v>GNE6</v>
          </cell>
        </row>
        <row r="593">
          <cell r="A593">
            <v>2011</v>
          </cell>
          <cell r="B593" t="str">
            <v>Q3</v>
          </cell>
          <cell r="C593" t="str">
            <v>KAKIRA SUGAR WORKS</v>
          </cell>
          <cell r="D593" t="str">
            <v>Bagasse</v>
          </cell>
          <cell r="F593">
            <v>12466.64</v>
          </cell>
          <cell r="G593" t="str">
            <v>GNC1</v>
          </cell>
        </row>
        <row r="594">
          <cell r="A594">
            <v>2011</v>
          </cell>
          <cell r="B594" t="str">
            <v>Q3</v>
          </cell>
          <cell r="C594" t="str">
            <v>JACOBSEN (U) LIMITED</v>
          </cell>
          <cell r="D594" t="str">
            <v>Thermal</v>
          </cell>
          <cell r="F594">
            <v>95961.7</v>
          </cell>
          <cell r="G594" t="str">
            <v>GNT1</v>
          </cell>
        </row>
        <row r="595">
          <cell r="A595">
            <v>2011</v>
          </cell>
          <cell r="B595" t="str">
            <v>Q3</v>
          </cell>
          <cell r="C595" t="str">
            <v>ELECTROMAXX (U) LIMITED</v>
          </cell>
          <cell r="D595" t="str">
            <v>Thermal</v>
          </cell>
          <cell r="F595">
            <v>4530.241</v>
          </cell>
          <cell r="G595" t="str">
            <v>GNT2</v>
          </cell>
        </row>
        <row r="596">
          <cell r="A596">
            <v>2011</v>
          </cell>
          <cell r="B596" t="str">
            <v>Q3</v>
          </cell>
          <cell r="C596" t="str">
            <v>IDA AGGREKO MUTUNDWE</v>
          </cell>
          <cell r="D596" t="str">
            <v>Thermal</v>
          </cell>
          <cell r="F596">
            <v>102942.85</v>
          </cell>
          <cell r="G596" t="str">
            <v>GNT3</v>
          </cell>
        </row>
        <row r="597">
          <cell r="A597">
            <v>2011</v>
          </cell>
          <cell r="B597" t="str">
            <v>Q3</v>
          </cell>
          <cell r="C597" t="str">
            <v>AGGREKO KIIRA</v>
          </cell>
          <cell r="D597" t="str">
            <v>Thermal</v>
          </cell>
          <cell r="F597">
            <v>2550.4</v>
          </cell>
          <cell r="G597" t="str">
            <v>GNT4</v>
          </cell>
        </row>
        <row r="598">
          <cell r="A598">
            <v>2011</v>
          </cell>
          <cell r="B598" t="str">
            <v>Q3</v>
          </cell>
          <cell r="C598" t="str">
            <v>KENYA POWER LIGHTING COMPANY (KPLC)</v>
          </cell>
          <cell r="D598" t="str">
            <v>Imports</v>
          </cell>
          <cell r="F598">
            <v>10630.3</v>
          </cell>
          <cell r="G598" t="str">
            <v>GNIM1</v>
          </cell>
        </row>
        <row r="599">
          <cell r="A599">
            <v>2011</v>
          </cell>
          <cell r="B599" t="str">
            <v>Q3</v>
          </cell>
          <cell r="C599" t="str">
            <v>RWANDA</v>
          </cell>
          <cell r="D599" t="str">
            <v>Imports</v>
          </cell>
          <cell r="F599">
            <v>775.34400000000005</v>
          </cell>
          <cell r="G599" t="str">
            <v>GNIM2</v>
          </cell>
        </row>
        <row r="600">
          <cell r="A600">
            <v>2011</v>
          </cell>
          <cell r="B600" t="str">
            <v>Q3</v>
          </cell>
          <cell r="C600" t="str">
            <v>ESKOM (U) LIMITED</v>
          </cell>
          <cell r="D600" t="str">
            <v>Large Hydro</v>
          </cell>
          <cell r="F600">
            <v>357206.14</v>
          </cell>
          <cell r="G600" t="str">
            <v>GNL1</v>
          </cell>
        </row>
        <row r="601">
          <cell r="A601">
            <v>2011</v>
          </cell>
          <cell r="B601" t="str">
            <v>Q3</v>
          </cell>
          <cell r="C601" t="str">
            <v>KILEMBE MINES LIMITED (KLM)</v>
          </cell>
          <cell r="D601" t="str">
            <v>Small Hydro</v>
          </cell>
          <cell r="F601">
            <v>5878.57</v>
          </cell>
          <cell r="G601" t="str">
            <v>GNE2</v>
          </cell>
        </row>
        <row r="602">
          <cell r="A602">
            <v>2011</v>
          </cell>
          <cell r="B602" t="str">
            <v>Q2</v>
          </cell>
          <cell r="C602" t="str">
            <v>KASESE COBALT COMPANY LIMITED</v>
          </cell>
          <cell r="D602" t="str">
            <v>Small Hydro</v>
          </cell>
          <cell r="F602">
            <v>526.43299999999999</v>
          </cell>
          <cell r="G602" t="str">
            <v>GNE1</v>
          </cell>
        </row>
        <row r="603">
          <cell r="A603">
            <v>2011</v>
          </cell>
          <cell r="B603" t="str">
            <v>Q2</v>
          </cell>
          <cell r="C603" t="str">
            <v>MAJI-POWER BUGOYE-LIMITED</v>
          </cell>
          <cell r="D603" t="str">
            <v>Small Hydro</v>
          </cell>
          <cell r="F603">
            <v>22169.53</v>
          </cell>
          <cell r="G603" t="str">
            <v>GNE3</v>
          </cell>
        </row>
        <row r="604">
          <cell r="A604">
            <v>2011</v>
          </cell>
          <cell r="B604" t="str">
            <v>Q2</v>
          </cell>
          <cell r="C604" t="str">
            <v>KINYARA SUGAR WORKS</v>
          </cell>
          <cell r="D604" t="str">
            <v>Bagasse</v>
          </cell>
          <cell r="F604">
            <v>142</v>
          </cell>
          <cell r="G604" t="str">
            <v>GNC2</v>
          </cell>
        </row>
        <row r="605">
          <cell r="A605">
            <v>2011</v>
          </cell>
          <cell r="B605" t="str">
            <v>Q2</v>
          </cell>
          <cell r="C605" t="str">
            <v>AEMS-MPANGA</v>
          </cell>
          <cell r="D605" t="str">
            <v>Small Hydro</v>
          </cell>
          <cell r="F605">
            <v>7769.06</v>
          </cell>
          <cell r="G605" t="str">
            <v>GNE5</v>
          </cell>
        </row>
        <row r="606">
          <cell r="A606">
            <v>2011</v>
          </cell>
          <cell r="B606" t="str">
            <v>Q2</v>
          </cell>
          <cell r="C606" t="str">
            <v>ECOPOWER-ISHASHA</v>
          </cell>
          <cell r="D606" t="str">
            <v>Small Hydro</v>
          </cell>
          <cell r="F606">
            <v>5534.38</v>
          </cell>
          <cell r="G606" t="str">
            <v>GNE6</v>
          </cell>
        </row>
        <row r="607">
          <cell r="A607">
            <v>2011</v>
          </cell>
          <cell r="B607" t="str">
            <v>Q2</v>
          </cell>
          <cell r="C607" t="str">
            <v>KAKIRA SUGAR WORKS</v>
          </cell>
          <cell r="D607" t="str">
            <v>Bagasse</v>
          </cell>
          <cell r="F607">
            <v>6654.46</v>
          </cell>
          <cell r="G607" t="str">
            <v>GNC1</v>
          </cell>
        </row>
        <row r="608">
          <cell r="A608">
            <v>2011</v>
          </cell>
          <cell r="B608" t="str">
            <v>Q2</v>
          </cell>
          <cell r="C608" t="str">
            <v>JACOBSEN (U) LIMITED</v>
          </cell>
          <cell r="D608" t="str">
            <v>Thermal</v>
          </cell>
          <cell r="F608">
            <v>105630.1</v>
          </cell>
          <cell r="G608" t="str">
            <v>GNT1</v>
          </cell>
        </row>
        <row r="609">
          <cell r="A609">
            <v>2011</v>
          </cell>
          <cell r="B609" t="str">
            <v>Q2</v>
          </cell>
          <cell r="C609" t="str">
            <v>ELECTROMAXX (U) LIMITED</v>
          </cell>
          <cell r="D609" t="str">
            <v>Thermal</v>
          </cell>
          <cell r="F609">
            <v>22143.05</v>
          </cell>
          <cell r="G609" t="str">
            <v>GNT2</v>
          </cell>
        </row>
        <row r="610">
          <cell r="A610">
            <v>2011</v>
          </cell>
          <cell r="B610" t="str">
            <v>Q2</v>
          </cell>
          <cell r="C610" t="str">
            <v>IDA AGGREKO MUTUNDWE</v>
          </cell>
          <cell r="D610" t="str">
            <v>Thermal</v>
          </cell>
          <cell r="F610">
            <v>100331.071</v>
          </cell>
          <cell r="G610" t="str">
            <v>GNT3</v>
          </cell>
        </row>
        <row r="611">
          <cell r="A611">
            <v>2011</v>
          </cell>
          <cell r="B611" t="str">
            <v>Q2</v>
          </cell>
          <cell r="C611" t="str">
            <v>AGGREKO KIIRA</v>
          </cell>
          <cell r="D611" t="str">
            <v>Thermal</v>
          </cell>
          <cell r="F611">
            <v>61134.555999999997</v>
          </cell>
          <cell r="G611" t="str">
            <v>GNT4</v>
          </cell>
        </row>
        <row r="612">
          <cell r="A612">
            <v>2011</v>
          </cell>
          <cell r="B612" t="str">
            <v>Q2</v>
          </cell>
          <cell r="C612" t="str">
            <v>KENYA POWER LIGHTING COMPANY (KPLC)</v>
          </cell>
          <cell r="D612" t="str">
            <v>Imports</v>
          </cell>
          <cell r="F612">
            <v>7806.5</v>
          </cell>
          <cell r="G612" t="str">
            <v>GNIM1</v>
          </cell>
        </row>
        <row r="613">
          <cell r="A613">
            <v>2011</v>
          </cell>
          <cell r="B613" t="str">
            <v>Q2</v>
          </cell>
          <cell r="C613" t="str">
            <v>RWANDA</v>
          </cell>
          <cell r="D613" t="str">
            <v>Imports</v>
          </cell>
          <cell r="F613">
            <v>722.92899999999997</v>
          </cell>
          <cell r="G613" t="str">
            <v>GNIM2</v>
          </cell>
        </row>
        <row r="614">
          <cell r="A614">
            <v>2011</v>
          </cell>
          <cell r="B614" t="str">
            <v>Q2</v>
          </cell>
          <cell r="C614" t="str">
            <v>ESKOM (U) LIMITED</v>
          </cell>
          <cell r="D614" t="str">
            <v>Large Hydro</v>
          </cell>
          <cell r="F614">
            <v>307952.58799999999</v>
          </cell>
          <cell r="G614" t="str">
            <v>GNL1</v>
          </cell>
        </row>
        <row r="615">
          <cell r="A615">
            <v>2011</v>
          </cell>
          <cell r="B615" t="str">
            <v>Q2</v>
          </cell>
          <cell r="C615" t="str">
            <v>KILEMBE MINES LIMITED (KLM)</v>
          </cell>
          <cell r="D615" t="str">
            <v>Small Hydro</v>
          </cell>
          <cell r="F615">
            <v>6661.3019999999997</v>
          </cell>
          <cell r="G615" t="str">
            <v>GNE2</v>
          </cell>
        </row>
        <row r="616">
          <cell r="A616">
            <v>2011</v>
          </cell>
          <cell r="B616" t="str">
            <v>Q1</v>
          </cell>
          <cell r="C616" t="str">
            <v>KASESE COBALT COMPANY LIMITED</v>
          </cell>
          <cell r="D616" t="str">
            <v>Small Hydro</v>
          </cell>
          <cell r="F616">
            <v>301.99799999999999</v>
          </cell>
          <cell r="G616" t="str">
            <v>GNE1</v>
          </cell>
        </row>
        <row r="617">
          <cell r="A617">
            <v>2011</v>
          </cell>
          <cell r="B617" t="str">
            <v>Q1</v>
          </cell>
          <cell r="C617" t="str">
            <v>MAJI-POWER BUGOYE-LIMITED</v>
          </cell>
          <cell r="D617" t="str">
            <v>Small Hydro</v>
          </cell>
          <cell r="F617">
            <v>12709.21</v>
          </cell>
          <cell r="G617" t="str">
            <v>GNE3</v>
          </cell>
        </row>
        <row r="618">
          <cell r="A618">
            <v>2011</v>
          </cell>
          <cell r="B618" t="str">
            <v>Q1</v>
          </cell>
          <cell r="C618" t="str">
            <v>KINYARA SUGAR WORKS</v>
          </cell>
          <cell r="D618" t="str">
            <v>Bagasse</v>
          </cell>
          <cell r="F618">
            <v>805</v>
          </cell>
          <cell r="G618" t="str">
            <v>GNC2</v>
          </cell>
        </row>
        <row r="619">
          <cell r="A619">
            <v>2011</v>
          </cell>
          <cell r="B619" t="str">
            <v>Q1</v>
          </cell>
          <cell r="C619" t="str">
            <v>AEMS-MPANGA</v>
          </cell>
          <cell r="D619" t="str">
            <v>Small Hydro</v>
          </cell>
          <cell r="F619">
            <v>5291</v>
          </cell>
          <cell r="G619" t="str">
            <v>GNE5</v>
          </cell>
        </row>
        <row r="620">
          <cell r="A620">
            <v>2011</v>
          </cell>
          <cell r="B620" t="str">
            <v>Q1</v>
          </cell>
          <cell r="C620" t="str">
            <v>ECOPOWER-ISHASHA</v>
          </cell>
          <cell r="D620" t="str">
            <v>Small Hydro</v>
          </cell>
          <cell r="F620">
            <v>892.42</v>
          </cell>
          <cell r="G620" t="str">
            <v>GNE6</v>
          </cell>
        </row>
        <row r="621">
          <cell r="A621">
            <v>2011</v>
          </cell>
          <cell r="B621" t="str">
            <v>Q1</v>
          </cell>
          <cell r="C621" t="str">
            <v>KAKIRA SUGAR WORKS</v>
          </cell>
          <cell r="D621" t="str">
            <v>Bagasse</v>
          </cell>
          <cell r="F621">
            <v>23540.41</v>
          </cell>
          <cell r="G621" t="str">
            <v>GNC1</v>
          </cell>
        </row>
        <row r="622">
          <cell r="A622">
            <v>2011</v>
          </cell>
          <cell r="B622" t="str">
            <v>Q1</v>
          </cell>
          <cell r="C622" t="str">
            <v>JACOBSEN (U) LIMITED</v>
          </cell>
          <cell r="D622" t="str">
            <v>Thermal</v>
          </cell>
          <cell r="F622">
            <v>104199.2</v>
          </cell>
          <cell r="G622" t="str">
            <v>GNT1</v>
          </cell>
        </row>
        <row r="623">
          <cell r="A623">
            <v>2011</v>
          </cell>
          <cell r="B623" t="str">
            <v>Q1</v>
          </cell>
          <cell r="C623" t="str">
            <v>ELECTROMAXX (U) LIMITED</v>
          </cell>
          <cell r="D623" t="str">
            <v>Thermal</v>
          </cell>
          <cell r="F623">
            <v>28032</v>
          </cell>
          <cell r="G623" t="str">
            <v>GNT2</v>
          </cell>
        </row>
        <row r="624">
          <cell r="A624">
            <v>2011</v>
          </cell>
          <cell r="B624" t="str">
            <v>Q1</v>
          </cell>
          <cell r="C624" t="str">
            <v>IDA AGGREKO MUTUNDWE</v>
          </cell>
          <cell r="D624" t="str">
            <v>Thermal</v>
          </cell>
          <cell r="F624">
            <v>98262.67</v>
          </cell>
          <cell r="G624" t="str">
            <v>GNT3</v>
          </cell>
        </row>
        <row r="625">
          <cell r="A625">
            <v>2011</v>
          </cell>
          <cell r="B625" t="str">
            <v>Q1</v>
          </cell>
          <cell r="C625" t="str">
            <v>AGGREKO KIIRA</v>
          </cell>
          <cell r="D625" t="str">
            <v>Thermal</v>
          </cell>
          <cell r="F625">
            <v>69312.41</v>
          </cell>
          <cell r="G625" t="str">
            <v>GNT4</v>
          </cell>
        </row>
        <row r="626">
          <cell r="A626">
            <v>2011</v>
          </cell>
          <cell r="B626" t="str">
            <v>Q1</v>
          </cell>
          <cell r="C626" t="str">
            <v>KENYA POWER LIGHTING COMPANY (KPLC)</v>
          </cell>
          <cell r="D626" t="str">
            <v>Imports</v>
          </cell>
          <cell r="F626">
            <v>6967.1</v>
          </cell>
          <cell r="G626" t="str">
            <v>GNIM1</v>
          </cell>
        </row>
        <row r="627">
          <cell r="A627">
            <v>2011</v>
          </cell>
          <cell r="B627" t="str">
            <v>Q1</v>
          </cell>
          <cell r="C627" t="str">
            <v>RWANDA</v>
          </cell>
          <cell r="D627" t="str">
            <v>Imports</v>
          </cell>
          <cell r="F627">
            <v>683.6</v>
          </cell>
          <cell r="G627" t="str">
            <v>GNIM2</v>
          </cell>
        </row>
        <row r="628">
          <cell r="A628">
            <v>2011</v>
          </cell>
          <cell r="B628" t="str">
            <v>Q1</v>
          </cell>
          <cell r="C628" t="str">
            <v>ESKOM (U) LIMITED</v>
          </cell>
          <cell r="D628" t="str">
            <v>Large Hydro</v>
          </cell>
          <cell r="F628">
            <v>295719.44199999998</v>
          </cell>
          <cell r="G628" t="str">
            <v>GNL1</v>
          </cell>
        </row>
        <row r="629">
          <cell r="A629">
            <v>2011</v>
          </cell>
          <cell r="B629" t="str">
            <v>Q1</v>
          </cell>
          <cell r="C629" t="str">
            <v>KILEMBE MINES LIMITED (KLM)</v>
          </cell>
          <cell r="D629" t="str">
            <v>Small Hydro</v>
          </cell>
          <cell r="F629">
            <v>5369.76</v>
          </cell>
          <cell r="G629" t="str">
            <v>GNE2</v>
          </cell>
        </row>
        <row r="630">
          <cell r="A630">
            <v>2010</v>
          </cell>
          <cell r="B630" t="str">
            <v>Q4</v>
          </cell>
          <cell r="C630" t="str">
            <v>KASESE COBALT COMPANY LIMITED</v>
          </cell>
          <cell r="D630" t="str">
            <v>Small Hydro</v>
          </cell>
          <cell r="F630">
            <v>286.62200000000001</v>
          </cell>
          <cell r="G630" t="str">
            <v>GNE1</v>
          </cell>
        </row>
        <row r="631">
          <cell r="A631">
            <v>2010</v>
          </cell>
          <cell r="B631" t="str">
            <v>Q4</v>
          </cell>
          <cell r="C631" t="str">
            <v>MAJI-POWER BUGOYE-LIMITED</v>
          </cell>
          <cell r="D631" t="str">
            <v>Small Hydro</v>
          </cell>
          <cell r="F631">
            <v>23191.01</v>
          </cell>
          <cell r="G631" t="str">
            <v>GNE3</v>
          </cell>
        </row>
        <row r="632">
          <cell r="A632">
            <v>2010</v>
          </cell>
          <cell r="B632" t="str">
            <v>Q4</v>
          </cell>
          <cell r="C632" t="str">
            <v>KINYARA SUGAR WORKS</v>
          </cell>
          <cell r="D632" t="str">
            <v>Bagasse</v>
          </cell>
          <cell r="F632">
            <v>0</v>
          </cell>
          <cell r="G632" t="str">
            <v>GNC2</v>
          </cell>
        </row>
        <row r="633">
          <cell r="A633">
            <v>2010</v>
          </cell>
          <cell r="B633" t="str">
            <v>Q4</v>
          </cell>
          <cell r="C633" t="str">
            <v>KAKIRA SUGAR WORKS</v>
          </cell>
          <cell r="D633" t="str">
            <v>Bagasse</v>
          </cell>
          <cell r="F633">
            <v>24679.47</v>
          </cell>
          <cell r="G633" t="str">
            <v>GNC1</v>
          </cell>
        </row>
        <row r="634">
          <cell r="A634">
            <v>2010</v>
          </cell>
          <cell r="B634" t="str">
            <v>Q4</v>
          </cell>
          <cell r="C634" t="str">
            <v>JACOBSEN (U) LIMITED</v>
          </cell>
          <cell r="D634" t="str">
            <v>Thermal</v>
          </cell>
          <cell r="F634">
            <v>98642.4</v>
          </cell>
          <cell r="G634" t="str">
            <v>GNT1</v>
          </cell>
        </row>
        <row r="635">
          <cell r="A635">
            <v>2010</v>
          </cell>
          <cell r="B635" t="str">
            <v>Q4</v>
          </cell>
          <cell r="C635" t="str">
            <v>ELECTROMAXX (U) LIMITED</v>
          </cell>
          <cell r="D635" t="str">
            <v>Thermal</v>
          </cell>
          <cell r="F635">
            <v>30326</v>
          </cell>
          <cell r="G635" t="str">
            <v>GNT2</v>
          </cell>
        </row>
        <row r="636">
          <cell r="A636">
            <v>2010</v>
          </cell>
          <cell r="B636" t="str">
            <v>Q4</v>
          </cell>
          <cell r="C636" t="str">
            <v>IDA AGGREKO MUTUNDWE</v>
          </cell>
          <cell r="D636" t="str">
            <v>Thermal</v>
          </cell>
          <cell r="F636">
            <v>104811.15700000001</v>
          </cell>
          <cell r="G636" t="str">
            <v>GNT3</v>
          </cell>
        </row>
        <row r="637">
          <cell r="A637">
            <v>2010</v>
          </cell>
          <cell r="B637" t="str">
            <v>Q4</v>
          </cell>
          <cell r="C637" t="str">
            <v>AGGREKO KIIRA</v>
          </cell>
          <cell r="D637" t="str">
            <v>Thermal</v>
          </cell>
          <cell r="F637">
            <v>43208.144999999997</v>
          </cell>
          <cell r="G637" t="str">
            <v>GNT4</v>
          </cell>
        </row>
        <row r="638">
          <cell r="A638">
            <v>2010</v>
          </cell>
          <cell r="B638" t="str">
            <v>Q4</v>
          </cell>
          <cell r="C638" t="str">
            <v>KENYA POWER LIGHTING COMPANY (KPLC)</v>
          </cell>
          <cell r="D638" t="str">
            <v>Imports</v>
          </cell>
          <cell r="F638">
            <v>7180.6</v>
          </cell>
          <cell r="G638" t="str">
            <v>GNIM1</v>
          </cell>
        </row>
        <row r="639">
          <cell r="A639">
            <v>2010</v>
          </cell>
          <cell r="B639" t="str">
            <v>Q4</v>
          </cell>
          <cell r="C639" t="str">
            <v>RWANDA</v>
          </cell>
          <cell r="D639" t="str">
            <v>Imports</v>
          </cell>
          <cell r="F639">
            <v>761.15</v>
          </cell>
          <cell r="G639" t="str">
            <v>GNIM2</v>
          </cell>
        </row>
        <row r="640">
          <cell r="A640">
            <v>2010</v>
          </cell>
          <cell r="B640" t="str">
            <v>Q4</v>
          </cell>
          <cell r="C640" t="str">
            <v>ESKOM (U) LIMITED</v>
          </cell>
          <cell r="D640" t="str">
            <v>Large Hydro</v>
          </cell>
          <cell r="F640">
            <v>301866.984</v>
          </cell>
          <cell r="G640" t="str">
            <v>GNL1</v>
          </cell>
        </row>
        <row r="641">
          <cell r="A641">
            <v>2010</v>
          </cell>
          <cell r="B641" t="str">
            <v>Q4</v>
          </cell>
          <cell r="C641" t="str">
            <v>KILEMBE MINES LIMITED (KLM)</v>
          </cell>
          <cell r="D641" t="str">
            <v>Small Hydro</v>
          </cell>
          <cell r="F641">
            <v>5969.36</v>
          </cell>
          <cell r="G641" t="str">
            <v>GNE2</v>
          </cell>
        </row>
        <row r="642">
          <cell r="A642">
            <v>2010</v>
          </cell>
          <cell r="B642" t="str">
            <v>Q3</v>
          </cell>
          <cell r="C642" t="str">
            <v>KASESE COBALT COMPANY LIMITED</v>
          </cell>
          <cell r="D642" t="str">
            <v>Small Hydro</v>
          </cell>
          <cell r="F642">
            <v>451.58199999999999</v>
          </cell>
          <cell r="G642" t="str">
            <v>GNE1</v>
          </cell>
        </row>
        <row r="643">
          <cell r="A643">
            <v>2010</v>
          </cell>
          <cell r="B643" t="str">
            <v>Q3</v>
          </cell>
          <cell r="C643" t="str">
            <v>MAJI-POWER BUGOYE-LIMITED</v>
          </cell>
          <cell r="D643" t="str">
            <v>Small Hydro</v>
          </cell>
          <cell r="F643">
            <v>16414.939999999999</v>
          </cell>
          <cell r="G643" t="str">
            <v>GNE3</v>
          </cell>
        </row>
        <row r="644">
          <cell r="A644">
            <v>2010</v>
          </cell>
          <cell r="B644" t="str">
            <v>Q3</v>
          </cell>
          <cell r="C644" t="str">
            <v>KINYARA SUGAR WORKS</v>
          </cell>
          <cell r="D644" t="str">
            <v>Bagasse</v>
          </cell>
          <cell r="F644">
            <v>1677</v>
          </cell>
          <cell r="G644" t="str">
            <v>GNC2</v>
          </cell>
        </row>
        <row r="645">
          <cell r="A645">
            <v>2010</v>
          </cell>
          <cell r="B645" t="str">
            <v>Q3</v>
          </cell>
          <cell r="C645" t="str">
            <v>KAKIRA SUGAR WORKS</v>
          </cell>
          <cell r="D645" t="str">
            <v>Bagasse</v>
          </cell>
          <cell r="F645">
            <v>23512.175999999999</v>
          </cell>
          <cell r="G645" t="str">
            <v>GNC1</v>
          </cell>
        </row>
        <row r="646">
          <cell r="A646">
            <v>2010</v>
          </cell>
          <cell r="B646" t="str">
            <v>Q3</v>
          </cell>
          <cell r="C646" t="str">
            <v>JACOBSEN (U) LIMITED</v>
          </cell>
          <cell r="D646" t="str">
            <v>Thermal</v>
          </cell>
          <cell r="F646">
            <v>86915.099000000002</v>
          </cell>
          <cell r="G646" t="str">
            <v>GNT1</v>
          </cell>
        </row>
        <row r="647">
          <cell r="A647">
            <v>2010</v>
          </cell>
          <cell r="B647" t="str">
            <v>Q3</v>
          </cell>
          <cell r="C647" t="str">
            <v>ELECTROMAXX (U) LIMITED</v>
          </cell>
          <cell r="D647" t="str">
            <v>Thermal</v>
          </cell>
          <cell r="F647">
            <v>22187</v>
          </cell>
          <cell r="G647" t="str">
            <v>GNT2</v>
          </cell>
        </row>
        <row r="648">
          <cell r="A648">
            <v>2010</v>
          </cell>
          <cell r="B648" t="str">
            <v>Q3</v>
          </cell>
          <cell r="C648" t="str">
            <v>IDA AGGREKO MUTUNDWE</v>
          </cell>
          <cell r="D648" t="str">
            <v>Thermal</v>
          </cell>
          <cell r="F648">
            <v>102974.73</v>
          </cell>
          <cell r="G648" t="str">
            <v>GNT3</v>
          </cell>
        </row>
        <row r="649">
          <cell r="A649">
            <v>2010</v>
          </cell>
          <cell r="B649" t="str">
            <v>Q3</v>
          </cell>
          <cell r="C649" t="str">
            <v>AGGREKO KIIRA</v>
          </cell>
          <cell r="D649" t="str">
            <v>Thermal</v>
          </cell>
          <cell r="F649">
            <v>36482.370000000003</v>
          </cell>
          <cell r="G649" t="str">
            <v>GNT4</v>
          </cell>
        </row>
        <row r="650">
          <cell r="A650">
            <v>2010</v>
          </cell>
          <cell r="B650" t="str">
            <v>Q3</v>
          </cell>
          <cell r="C650" t="str">
            <v>KENYA POWER LIGHTING COMPANY (KPLC)</v>
          </cell>
          <cell r="D650" t="str">
            <v>Imports</v>
          </cell>
          <cell r="F650">
            <v>7828.2</v>
          </cell>
          <cell r="G650" t="str">
            <v>GNIM1</v>
          </cell>
        </row>
        <row r="651">
          <cell r="A651">
            <v>2010</v>
          </cell>
          <cell r="B651" t="str">
            <v>Q3</v>
          </cell>
          <cell r="C651" t="str">
            <v>RWANDA</v>
          </cell>
          <cell r="D651" t="str">
            <v>Imports</v>
          </cell>
          <cell r="F651">
            <v>783.1</v>
          </cell>
          <cell r="G651" t="str">
            <v>GNIM2</v>
          </cell>
        </row>
        <row r="652">
          <cell r="A652">
            <v>2010</v>
          </cell>
          <cell r="B652" t="str">
            <v>Q3</v>
          </cell>
          <cell r="C652" t="str">
            <v>ESKOM (U) LIMITED</v>
          </cell>
          <cell r="D652" t="str">
            <v>Large Hydro</v>
          </cell>
          <cell r="F652">
            <v>330195.60399999999</v>
          </cell>
          <cell r="G652" t="str">
            <v>GNL1</v>
          </cell>
        </row>
        <row r="653">
          <cell r="A653">
            <v>2010</v>
          </cell>
          <cell r="B653" t="str">
            <v>Q3</v>
          </cell>
          <cell r="C653" t="str">
            <v>KILEMBE MINES LIMITED (KLM)</v>
          </cell>
          <cell r="D653" t="str">
            <v>Small Hydro</v>
          </cell>
          <cell r="F653">
            <v>4623.99</v>
          </cell>
          <cell r="G653" t="str">
            <v>GNE2</v>
          </cell>
        </row>
        <row r="654">
          <cell r="A654">
            <v>2010</v>
          </cell>
          <cell r="B654" t="str">
            <v>Q2</v>
          </cell>
          <cell r="C654" t="str">
            <v>KASESE COBALT COMPANY LIMITED</v>
          </cell>
          <cell r="D654" t="str">
            <v>Small Hydro</v>
          </cell>
          <cell r="F654">
            <v>432.07900000000001</v>
          </cell>
          <cell r="G654" t="str">
            <v>GNE1</v>
          </cell>
        </row>
        <row r="655">
          <cell r="A655">
            <v>2010</v>
          </cell>
          <cell r="B655" t="str">
            <v>Q2</v>
          </cell>
          <cell r="C655" t="str">
            <v>MAJI-POWER BUGOYE-LIMITED</v>
          </cell>
          <cell r="D655" t="str">
            <v>Small Hydro</v>
          </cell>
          <cell r="F655">
            <v>13878.78</v>
          </cell>
          <cell r="G655" t="str">
            <v>GNE3</v>
          </cell>
        </row>
        <row r="656">
          <cell r="A656">
            <v>2010</v>
          </cell>
          <cell r="B656" t="str">
            <v>Q2</v>
          </cell>
          <cell r="C656" t="str">
            <v>KINYARA SUGAR WORKS</v>
          </cell>
          <cell r="D656" t="str">
            <v>Bagasse</v>
          </cell>
          <cell r="F656">
            <v>777</v>
          </cell>
          <cell r="G656" t="str">
            <v>GNC2</v>
          </cell>
        </row>
        <row r="657">
          <cell r="A657">
            <v>2010</v>
          </cell>
          <cell r="B657" t="str">
            <v>Q2</v>
          </cell>
          <cell r="C657" t="str">
            <v>KAKIRA SUGAR WORKS</v>
          </cell>
          <cell r="D657" t="str">
            <v>Bagasse</v>
          </cell>
          <cell r="F657">
            <v>9829.1630000000005</v>
          </cell>
          <cell r="G657" t="str">
            <v>GNC1</v>
          </cell>
        </row>
        <row r="658">
          <cell r="A658">
            <v>2010</v>
          </cell>
          <cell r="B658" t="str">
            <v>Q2</v>
          </cell>
          <cell r="C658" t="str">
            <v>JACOBSEN (U) LIMITED</v>
          </cell>
          <cell r="D658" t="str">
            <v>Thermal</v>
          </cell>
          <cell r="F658">
            <v>93845</v>
          </cell>
          <cell r="G658" t="str">
            <v>GNT1</v>
          </cell>
        </row>
        <row r="659">
          <cell r="A659">
            <v>2010</v>
          </cell>
          <cell r="B659" t="str">
            <v>Q2</v>
          </cell>
          <cell r="C659" t="str">
            <v>ELECTROMAXX (U) LIMITED</v>
          </cell>
          <cell r="D659" t="str">
            <v>Thermal</v>
          </cell>
          <cell r="F659">
            <v>19156</v>
          </cell>
          <cell r="G659" t="str">
            <v>GNT2</v>
          </cell>
        </row>
        <row r="660">
          <cell r="A660">
            <v>2010</v>
          </cell>
          <cell r="B660" t="str">
            <v>Q2</v>
          </cell>
          <cell r="C660" t="str">
            <v>IDA AGGREKO MUTUNDWE</v>
          </cell>
          <cell r="D660" t="str">
            <v>Thermal</v>
          </cell>
          <cell r="F660">
            <v>105451.255</v>
          </cell>
          <cell r="G660" t="str">
            <v>GNT3</v>
          </cell>
        </row>
        <row r="661">
          <cell r="A661">
            <v>2010</v>
          </cell>
          <cell r="B661" t="str">
            <v>Q2</v>
          </cell>
          <cell r="C661" t="str">
            <v>AGGREKO KIIRA</v>
          </cell>
          <cell r="D661" t="str">
            <v>Thermal</v>
          </cell>
          <cell r="F661">
            <v>40964.629999999997</v>
          </cell>
          <cell r="G661" t="str">
            <v>GNT4</v>
          </cell>
        </row>
        <row r="662">
          <cell r="A662">
            <v>2010</v>
          </cell>
          <cell r="B662" t="str">
            <v>Q2</v>
          </cell>
          <cell r="C662" t="str">
            <v>KENYA POWER LIGHTING COMPANY (KPLC)</v>
          </cell>
          <cell r="D662" t="str">
            <v>Imports</v>
          </cell>
          <cell r="F662">
            <v>7059.7</v>
          </cell>
          <cell r="G662" t="str">
            <v>GNIM1</v>
          </cell>
        </row>
        <row r="663">
          <cell r="A663">
            <v>2010</v>
          </cell>
          <cell r="B663" t="str">
            <v>Q2</v>
          </cell>
          <cell r="C663" t="str">
            <v>RWANDA</v>
          </cell>
          <cell r="D663" t="str">
            <v>Imports</v>
          </cell>
          <cell r="F663">
            <v>763.4</v>
          </cell>
          <cell r="G663" t="str">
            <v>GNIM2</v>
          </cell>
        </row>
        <row r="664">
          <cell r="A664">
            <v>2010</v>
          </cell>
          <cell r="B664" t="str">
            <v>Q2</v>
          </cell>
          <cell r="C664" t="str">
            <v>ESKOM (U) LIMITED</v>
          </cell>
          <cell r="D664" t="str">
            <v>Large Hydro</v>
          </cell>
          <cell r="F664">
            <v>322400.098</v>
          </cell>
          <cell r="G664" t="str">
            <v>GNL1</v>
          </cell>
        </row>
        <row r="665">
          <cell r="A665">
            <v>2010</v>
          </cell>
          <cell r="B665" t="str">
            <v>Q2</v>
          </cell>
          <cell r="C665" t="str">
            <v>KILEMBE MINES LIMITED (KLM)</v>
          </cell>
          <cell r="D665" t="str">
            <v>Small Hydro</v>
          </cell>
          <cell r="F665">
            <v>6550.5749999999998</v>
          </cell>
          <cell r="G665" t="str">
            <v>GNE2</v>
          </cell>
        </row>
        <row r="666">
          <cell r="A666">
            <v>2010</v>
          </cell>
          <cell r="B666" t="str">
            <v>Q1</v>
          </cell>
          <cell r="C666" t="str">
            <v>KASESE COBALT COMPANY LIMITED</v>
          </cell>
          <cell r="D666" t="str">
            <v>Small Hydro</v>
          </cell>
          <cell r="F666">
            <v>2251.61</v>
          </cell>
          <cell r="G666" t="str">
            <v>GNE1</v>
          </cell>
        </row>
        <row r="667">
          <cell r="A667">
            <v>2010</v>
          </cell>
          <cell r="B667" t="str">
            <v>Q1</v>
          </cell>
          <cell r="C667" t="str">
            <v>MAJI-POWER BUGOYE-LIMITED</v>
          </cell>
          <cell r="D667" t="str">
            <v>Small Hydro</v>
          </cell>
          <cell r="F667">
            <v>12874.99</v>
          </cell>
          <cell r="G667" t="str">
            <v>GNE3</v>
          </cell>
        </row>
        <row r="668">
          <cell r="A668">
            <v>2010</v>
          </cell>
          <cell r="B668" t="str">
            <v>Q1</v>
          </cell>
          <cell r="C668" t="str">
            <v>KINYARA SUGAR WORKS</v>
          </cell>
          <cell r="D668" t="str">
            <v>Bagasse</v>
          </cell>
          <cell r="F668">
            <v>2343</v>
          </cell>
          <cell r="G668" t="str">
            <v>GNC2</v>
          </cell>
        </row>
        <row r="669">
          <cell r="A669">
            <v>2010</v>
          </cell>
          <cell r="B669" t="str">
            <v>Q1</v>
          </cell>
          <cell r="C669" t="str">
            <v>KAKIRA SUGAR WORKS</v>
          </cell>
          <cell r="D669" t="str">
            <v>Bagasse</v>
          </cell>
          <cell r="F669">
            <v>22293.73</v>
          </cell>
          <cell r="G669" t="str">
            <v>GNC1</v>
          </cell>
        </row>
        <row r="670">
          <cell r="A670">
            <v>2010</v>
          </cell>
          <cell r="B670" t="str">
            <v>Q1</v>
          </cell>
          <cell r="C670" t="str">
            <v>JACOBSEN (U) LIMITED</v>
          </cell>
          <cell r="D670" t="str">
            <v>Thermal</v>
          </cell>
          <cell r="F670">
            <v>93178.100999999995</v>
          </cell>
          <cell r="G670" t="str">
            <v>GNT1</v>
          </cell>
        </row>
        <row r="671">
          <cell r="A671">
            <v>2010</v>
          </cell>
          <cell r="B671" t="str">
            <v>Q1</v>
          </cell>
          <cell r="C671" t="str">
            <v>ELECTROMAXX (U) LIMITED</v>
          </cell>
          <cell r="D671" t="str">
            <v>Thermal</v>
          </cell>
          <cell r="F671">
            <v>10893</v>
          </cell>
          <cell r="G671" t="str">
            <v>GNT2</v>
          </cell>
        </row>
        <row r="672">
          <cell r="A672">
            <v>2010</v>
          </cell>
          <cell r="B672" t="str">
            <v>Q1</v>
          </cell>
          <cell r="C672" t="str">
            <v>IDA AGGREKO MUTUNDWE</v>
          </cell>
          <cell r="D672" t="str">
            <v>Thermal</v>
          </cell>
          <cell r="F672">
            <v>104538.692</v>
          </cell>
          <cell r="G672" t="str">
            <v>GNT3</v>
          </cell>
        </row>
        <row r="673">
          <cell r="A673">
            <v>2010</v>
          </cell>
          <cell r="B673" t="str">
            <v>Q1</v>
          </cell>
          <cell r="C673" t="str">
            <v>AGGREKO KIIRA</v>
          </cell>
          <cell r="D673" t="str">
            <v>Thermal</v>
          </cell>
          <cell r="F673">
            <v>26704.499</v>
          </cell>
          <cell r="G673" t="str">
            <v>GNT4</v>
          </cell>
        </row>
        <row r="674">
          <cell r="A674">
            <v>2010</v>
          </cell>
          <cell r="B674" t="str">
            <v>Q1</v>
          </cell>
          <cell r="C674" t="str">
            <v>KENYA POWER LIGHTING COMPANY (KPLC)</v>
          </cell>
          <cell r="D674" t="str">
            <v>Imports</v>
          </cell>
          <cell r="F674">
            <v>7142.8</v>
          </cell>
          <cell r="G674" t="str">
            <v>GNIM1</v>
          </cell>
        </row>
        <row r="675">
          <cell r="A675">
            <v>2010</v>
          </cell>
          <cell r="B675" t="str">
            <v>Q1</v>
          </cell>
          <cell r="C675" t="str">
            <v>RWANDA</v>
          </cell>
          <cell r="D675" t="str">
            <v>Imports</v>
          </cell>
          <cell r="F675">
            <v>700.5</v>
          </cell>
          <cell r="G675" t="str">
            <v>GNIM2</v>
          </cell>
        </row>
        <row r="676">
          <cell r="A676">
            <v>2010</v>
          </cell>
          <cell r="B676" t="str">
            <v>Q1</v>
          </cell>
          <cell r="C676" t="str">
            <v>ESKOM (U) LIMITED</v>
          </cell>
          <cell r="D676" t="str">
            <v>Large Hydro</v>
          </cell>
          <cell r="F676">
            <v>301340.01</v>
          </cell>
          <cell r="G676" t="str">
            <v>GNL1</v>
          </cell>
        </row>
        <row r="677">
          <cell r="A677">
            <v>2010</v>
          </cell>
          <cell r="B677" t="str">
            <v>Q1</v>
          </cell>
          <cell r="C677" t="str">
            <v>KILEMBE MINES LIMITED (KLM)</v>
          </cell>
          <cell r="D677" t="str">
            <v>Small Hydro</v>
          </cell>
          <cell r="F677">
            <v>5164.7820000000002</v>
          </cell>
          <cell r="G677" t="str">
            <v>GNE2</v>
          </cell>
        </row>
        <row r="678">
          <cell r="A678">
            <v>2009</v>
          </cell>
          <cell r="B678" t="str">
            <v>Q4</v>
          </cell>
          <cell r="C678" t="str">
            <v>KASESE COBALT COMPANY LIMITED</v>
          </cell>
          <cell r="D678" t="str">
            <v>Small Hydro</v>
          </cell>
          <cell r="F678">
            <v>106.462</v>
          </cell>
          <cell r="G678" t="str">
            <v>GNE1</v>
          </cell>
        </row>
        <row r="679">
          <cell r="A679">
            <v>2009</v>
          </cell>
          <cell r="B679" t="str">
            <v>Q4</v>
          </cell>
          <cell r="C679" t="str">
            <v>MAJI-POWER BUGOYE-LIMITED</v>
          </cell>
          <cell r="D679" t="str">
            <v>Small Hydro</v>
          </cell>
          <cell r="F679">
            <v>15805.38</v>
          </cell>
          <cell r="G679" t="str">
            <v>GNE3</v>
          </cell>
        </row>
        <row r="680">
          <cell r="A680">
            <v>2009</v>
          </cell>
          <cell r="B680" t="str">
            <v>Q4</v>
          </cell>
          <cell r="C680" t="str">
            <v>KINYARA SUGAR WORKS</v>
          </cell>
          <cell r="D680" t="str">
            <v>Bagasse</v>
          </cell>
          <cell r="F680">
            <v>503</v>
          </cell>
          <cell r="G680" t="str">
            <v>GNC2</v>
          </cell>
        </row>
        <row r="681">
          <cell r="A681">
            <v>2009</v>
          </cell>
          <cell r="B681" t="str">
            <v>Q4</v>
          </cell>
          <cell r="C681" t="str">
            <v>KAKIRA SUGAR WORKS</v>
          </cell>
          <cell r="D681" t="str">
            <v>Bagasse</v>
          </cell>
          <cell r="F681">
            <v>22445.133999999998</v>
          </cell>
          <cell r="G681" t="str">
            <v>GNC1</v>
          </cell>
        </row>
        <row r="682">
          <cell r="A682">
            <v>2009</v>
          </cell>
          <cell r="B682" t="str">
            <v>Q4</v>
          </cell>
          <cell r="C682" t="str">
            <v>JACOBSEN (U) LIMITED</v>
          </cell>
          <cell r="D682" t="str">
            <v>Thermal</v>
          </cell>
          <cell r="F682">
            <v>97738.45</v>
          </cell>
          <cell r="G682" t="str">
            <v>GNT1</v>
          </cell>
        </row>
        <row r="683">
          <cell r="A683">
            <v>2009</v>
          </cell>
          <cell r="B683" t="str">
            <v>Q4</v>
          </cell>
          <cell r="C683" t="str">
            <v>ELECTROMAXX (U) LIMITED</v>
          </cell>
          <cell r="D683" t="str">
            <v>Thermal</v>
          </cell>
          <cell r="F683">
            <v>275</v>
          </cell>
          <cell r="G683" t="str">
            <v>GNT2</v>
          </cell>
        </row>
        <row r="684">
          <cell r="A684">
            <v>2009</v>
          </cell>
          <cell r="B684" t="str">
            <v>Q4</v>
          </cell>
          <cell r="C684" t="str">
            <v>IDA AGGREKO MUTUNDWE</v>
          </cell>
          <cell r="D684" t="str">
            <v>Thermal</v>
          </cell>
          <cell r="F684">
            <v>104925.444</v>
          </cell>
          <cell r="G684" t="str">
            <v>GNT3</v>
          </cell>
        </row>
        <row r="685">
          <cell r="A685">
            <v>2009</v>
          </cell>
          <cell r="B685" t="str">
            <v>Q4</v>
          </cell>
          <cell r="C685" t="str">
            <v>AGGREKO KIIRA</v>
          </cell>
          <cell r="D685" t="str">
            <v>Thermal</v>
          </cell>
          <cell r="F685">
            <v>33756.379000000001</v>
          </cell>
          <cell r="G685" t="str">
            <v>GNT4</v>
          </cell>
        </row>
        <row r="686">
          <cell r="A686">
            <v>2009</v>
          </cell>
          <cell r="B686" t="str">
            <v>Q4</v>
          </cell>
          <cell r="C686" t="str">
            <v>KENYA POWER LIGHTING COMPANY (KPLC)</v>
          </cell>
          <cell r="D686" t="str">
            <v>Imports</v>
          </cell>
          <cell r="F686">
            <v>6834.2560000000003</v>
          </cell>
          <cell r="G686" t="str">
            <v>GNIM1</v>
          </cell>
        </row>
        <row r="687">
          <cell r="A687">
            <v>2009</v>
          </cell>
          <cell r="B687" t="str">
            <v>Q4</v>
          </cell>
          <cell r="C687" t="str">
            <v>RWANDA</v>
          </cell>
          <cell r="D687" t="str">
            <v>Imports</v>
          </cell>
          <cell r="F687">
            <v>677.3</v>
          </cell>
          <cell r="G687" t="str">
            <v>GNIM2</v>
          </cell>
        </row>
        <row r="688">
          <cell r="A688">
            <v>2009</v>
          </cell>
          <cell r="B688" t="str">
            <v>Q4</v>
          </cell>
          <cell r="C688" t="str">
            <v>ESKOM (U) LIMITED</v>
          </cell>
          <cell r="D688" t="str">
            <v>Large Hydro</v>
          </cell>
          <cell r="F688">
            <v>299534.25400000002</v>
          </cell>
          <cell r="G688" t="str">
            <v>GNL1</v>
          </cell>
        </row>
        <row r="689">
          <cell r="A689">
            <v>2009</v>
          </cell>
          <cell r="B689" t="str">
            <v>Q4</v>
          </cell>
          <cell r="C689" t="str">
            <v>KILEMBE MINES LIMITED (KLM)</v>
          </cell>
          <cell r="D689" t="str">
            <v>Small Hydro</v>
          </cell>
          <cell r="F689">
            <v>7445.6580000000004</v>
          </cell>
          <cell r="G689" t="str">
            <v>GNE2</v>
          </cell>
        </row>
        <row r="690">
          <cell r="A690">
            <v>2009</v>
          </cell>
          <cell r="B690" t="str">
            <v>Q3</v>
          </cell>
          <cell r="C690" t="str">
            <v>KASESE COBALT COMPANY LIMITED</v>
          </cell>
          <cell r="D690" t="str">
            <v>Small Hydro</v>
          </cell>
          <cell r="F690">
            <v>491.93700000000001</v>
          </cell>
          <cell r="G690" t="str">
            <v>GNE1</v>
          </cell>
        </row>
        <row r="691">
          <cell r="A691">
            <v>2009</v>
          </cell>
          <cell r="B691" t="str">
            <v>Q3</v>
          </cell>
          <cell r="C691" t="str">
            <v>MAJI-POWER BUGOYE-LIMITED</v>
          </cell>
          <cell r="D691" t="str">
            <v>Small Hydro</v>
          </cell>
          <cell r="F691">
            <v>107.51</v>
          </cell>
          <cell r="G691" t="str">
            <v>GNE3</v>
          </cell>
        </row>
        <row r="692">
          <cell r="A692">
            <v>2009</v>
          </cell>
          <cell r="B692" t="str">
            <v>Q3</v>
          </cell>
          <cell r="C692" t="str">
            <v>KINYARA SUGAR WORKS</v>
          </cell>
          <cell r="D692" t="str">
            <v>Bagasse</v>
          </cell>
          <cell r="F692">
            <v>1944</v>
          </cell>
          <cell r="G692" t="str">
            <v>GNC2</v>
          </cell>
        </row>
        <row r="693">
          <cell r="A693">
            <v>2009</v>
          </cell>
          <cell r="B693" t="str">
            <v>Q3</v>
          </cell>
          <cell r="C693" t="str">
            <v>KAKIRA SUGAR WORKS</v>
          </cell>
          <cell r="D693" t="str">
            <v>Bagasse</v>
          </cell>
          <cell r="F693">
            <v>25018.971000000001</v>
          </cell>
          <cell r="G693" t="str">
            <v>GNC1</v>
          </cell>
        </row>
        <row r="694">
          <cell r="A694">
            <v>2009</v>
          </cell>
          <cell r="B694" t="str">
            <v>Q3</v>
          </cell>
          <cell r="C694" t="str">
            <v>JACOBSEN (U) LIMITED</v>
          </cell>
          <cell r="D694" t="str">
            <v>Thermal</v>
          </cell>
          <cell r="F694">
            <v>101506.65</v>
          </cell>
          <cell r="G694" t="str">
            <v>GNT1</v>
          </cell>
        </row>
        <row r="695">
          <cell r="A695">
            <v>2009</v>
          </cell>
          <cell r="B695" t="str">
            <v>Q3</v>
          </cell>
          <cell r="C695" t="str">
            <v>IDA AGGREKO MUTUNDWE</v>
          </cell>
          <cell r="D695" t="str">
            <v>Thermal</v>
          </cell>
          <cell r="F695">
            <v>105856.9</v>
          </cell>
          <cell r="G695" t="str">
            <v>GNT3</v>
          </cell>
        </row>
        <row r="696">
          <cell r="A696">
            <v>2009</v>
          </cell>
          <cell r="B696" t="str">
            <v>Q3</v>
          </cell>
          <cell r="C696" t="str">
            <v>AGGREKO KIIRA</v>
          </cell>
          <cell r="D696" t="str">
            <v>Thermal</v>
          </cell>
          <cell r="F696">
            <v>39599.135000000002</v>
          </cell>
          <cell r="G696" t="str">
            <v>GNT4</v>
          </cell>
        </row>
        <row r="697">
          <cell r="A697">
            <v>2009</v>
          </cell>
          <cell r="B697" t="str">
            <v>Q3</v>
          </cell>
          <cell r="C697" t="str">
            <v>KENYA POWER LIGHTING COMPANY (KPLC)</v>
          </cell>
          <cell r="D697" t="str">
            <v>Imports</v>
          </cell>
          <cell r="F697">
            <v>5254.634</v>
          </cell>
          <cell r="G697" t="str">
            <v>GNIM1</v>
          </cell>
        </row>
        <row r="698">
          <cell r="A698">
            <v>2009</v>
          </cell>
          <cell r="B698" t="str">
            <v>Q3</v>
          </cell>
          <cell r="C698" t="str">
            <v>RWANDA</v>
          </cell>
          <cell r="D698" t="str">
            <v>Imports</v>
          </cell>
          <cell r="F698">
            <v>664.2</v>
          </cell>
          <cell r="G698" t="str">
            <v>GNIM2</v>
          </cell>
        </row>
        <row r="699">
          <cell r="A699">
            <v>2009</v>
          </cell>
          <cell r="B699" t="str">
            <v>Q3</v>
          </cell>
          <cell r="C699" t="str">
            <v>ESKOM (U) LIMITED</v>
          </cell>
          <cell r="D699" t="str">
            <v>Large Hydro</v>
          </cell>
          <cell r="F699">
            <v>307590.64600000001</v>
          </cell>
          <cell r="G699" t="str">
            <v>GNL1</v>
          </cell>
        </row>
        <row r="700">
          <cell r="A700">
            <v>2009</v>
          </cell>
          <cell r="B700" t="str">
            <v>Q3</v>
          </cell>
          <cell r="C700" t="str">
            <v>KILEMBE MINES LIMITED (KLM)</v>
          </cell>
          <cell r="D700" t="str">
            <v>Small Hydro</v>
          </cell>
          <cell r="F700">
            <v>7138.1629999999996</v>
          </cell>
          <cell r="G700" t="str">
            <v>GNE2</v>
          </cell>
        </row>
        <row r="701">
          <cell r="A701">
            <v>2009</v>
          </cell>
          <cell r="B701" t="str">
            <v>Q2</v>
          </cell>
          <cell r="C701" t="str">
            <v>KASESE COBALT COMPANY LIMITED</v>
          </cell>
          <cell r="D701" t="str">
            <v>Small Hydro</v>
          </cell>
          <cell r="F701">
            <v>476.95400000000001</v>
          </cell>
          <cell r="G701" t="str">
            <v>GNE1</v>
          </cell>
        </row>
        <row r="702">
          <cell r="A702">
            <v>2009</v>
          </cell>
          <cell r="B702" t="str">
            <v>Q2</v>
          </cell>
          <cell r="C702" t="str">
            <v>KAKIRA SUGAR WORKS</v>
          </cell>
          <cell r="D702" t="str">
            <v>Bagasse</v>
          </cell>
          <cell r="F702">
            <v>14481.102999999999</v>
          </cell>
          <cell r="G702" t="str">
            <v>GNC1</v>
          </cell>
        </row>
        <row r="703">
          <cell r="A703">
            <v>2009</v>
          </cell>
          <cell r="B703" t="str">
            <v>Q2</v>
          </cell>
          <cell r="C703" t="str">
            <v>JACOBSEN (U) LIMITED</v>
          </cell>
          <cell r="D703" t="str">
            <v>Thermal</v>
          </cell>
          <cell r="F703">
            <v>91542.88</v>
          </cell>
          <cell r="G703" t="str">
            <v>GNT1</v>
          </cell>
        </row>
        <row r="704">
          <cell r="A704">
            <v>2009</v>
          </cell>
          <cell r="B704" t="str">
            <v>Q2</v>
          </cell>
          <cell r="C704" t="str">
            <v>IDA AGGREKO MUTUNDWE</v>
          </cell>
          <cell r="D704" t="str">
            <v>Thermal</v>
          </cell>
          <cell r="F704">
            <v>102842.318</v>
          </cell>
          <cell r="G704" t="str">
            <v>GNT3</v>
          </cell>
        </row>
        <row r="705">
          <cell r="A705">
            <v>2009</v>
          </cell>
          <cell r="B705" t="str">
            <v>Q2</v>
          </cell>
          <cell r="C705" t="str">
            <v>AGGREKO KIIRA</v>
          </cell>
          <cell r="D705" t="str">
            <v>Thermal</v>
          </cell>
          <cell r="F705">
            <v>34495.016000000003</v>
          </cell>
          <cell r="G705" t="str">
            <v>GNT4</v>
          </cell>
        </row>
        <row r="706">
          <cell r="A706">
            <v>2009</v>
          </cell>
          <cell r="B706" t="str">
            <v>Q2</v>
          </cell>
          <cell r="C706" t="str">
            <v>KENYA POWER LIGHTING COMPANY (KPLC)</v>
          </cell>
          <cell r="D706" t="str">
            <v>Imports</v>
          </cell>
          <cell r="F706">
            <v>6363.1880000000001</v>
          </cell>
          <cell r="G706" t="str">
            <v>GNIM1</v>
          </cell>
        </row>
        <row r="707">
          <cell r="A707">
            <v>2009</v>
          </cell>
          <cell r="B707" t="str">
            <v>Q2</v>
          </cell>
          <cell r="C707" t="str">
            <v>RWANDA</v>
          </cell>
          <cell r="D707" t="str">
            <v>Imports</v>
          </cell>
          <cell r="F707">
            <v>640.22900000000004</v>
          </cell>
          <cell r="G707" t="str">
            <v>GNIM2</v>
          </cell>
        </row>
        <row r="708">
          <cell r="A708">
            <v>2009</v>
          </cell>
          <cell r="B708" t="str">
            <v>Q2</v>
          </cell>
          <cell r="C708" t="str">
            <v>ESKOM (U) LIMITED</v>
          </cell>
          <cell r="D708" t="str">
            <v>Large Hydro</v>
          </cell>
          <cell r="F708">
            <v>307740.598</v>
          </cell>
          <cell r="G708" t="str">
            <v>GNL1</v>
          </cell>
        </row>
        <row r="709">
          <cell r="A709">
            <v>2009</v>
          </cell>
          <cell r="B709" t="str">
            <v>Q2</v>
          </cell>
          <cell r="C709" t="str">
            <v>KILEMBE MINES LIMITED (KLM)</v>
          </cell>
          <cell r="D709" t="str">
            <v>Small Hydro</v>
          </cell>
          <cell r="F709">
            <v>6273.28</v>
          </cell>
          <cell r="G709" t="str">
            <v>GNE2</v>
          </cell>
        </row>
        <row r="710">
          <cell r="A710">
            <v>2009</v>
          </cell>
          <cell r="B710" t="str">
            <v>Q1</v>
          </cell>
          <cell r="C710" t="str">
            <v>KASESE COBALT COMPANY LIMITED</v>
          </cell>
          <cell r="D710" t="str">
            <v>Small Hydro</v>
          </cell>
          <cell r="F710">
            <v>227.768</v>
          </cell>
          <cell r="G710" t="str">
            <v>GNE1</v>
          </cell>
        </row>
        <row r="711">
          <cell r="A711">
            <v>2009</v>
          </cell>
          <cell r="B711" t="str">
            <v>Q1</v>
          </cell>
          <cell r="C711" t="str">
            <v>KAKIRA SUGAR WORKS</v>
          </cell>
          <cell r="D711" t="str">
            <v>Bagasse</v>
          </cell>
          <cell r="F711">
            <v>25905.311000000002</v>
          </cell>
          <cell r="G711" t="str">
            <v>GNC1</v>
          </cell>
        </row>
        <row r="712">
          <cell r="A712">
            <v>2009</v>
          </cell>
          <cell r="B712" t="str">
            <v>Q1</v>
          </cell>
          <cell r="C712" t="str">
            <v>JACOBSEN (U) LIMITED</v>
          </cell>
          <cell r="D712" t="str">
            <v>Thermal</v>
          </cell>
          <cell r="F712">
            <v>71087.8</v>
          </cell>
          <cell r="G712" t="str">
            <v>GNT1</v>
          </cell>
        </row>
        <row r="713">
          <cell r="A713">
            <v>2009</v>
          </cell>
          <cell r="B713" t="str">
            <v>Q1</v>
          </cell>
          <cell r="C713" t="str">
            <v>IDA AGGREKO MUTUNDWE</v>
          </cell>
          <cell r="D713" t="str">
            <v>Thermal</v>
          </cell>
          <cell r="F713">
            <v>94461.411999999997</v>
          </cell>
          <cell r="G713" t="str">
            <v>GNT3</v>
          </cell>
        </row>
        <row r="714">
          <cell r="A714">
            <v>2009</v>
          </cell>
          <cell r="B714" t="str">
            <v>Q1</v>
          </cell>
          <cell r="C714" t="str">
            <v>AGGREKO KIIRA</v>
          </cell>
          <cell r="D714" t="str">
            <v>Thermal</v>
          </cell>
          <cell r="F714">
            <v>18522.878000000001</v>
          </cell>
          <cell r="G714" t="str">
            <v>GNT4</v>
          </cell>
        </row>
        <row r="715">
          <cell r="A715">
            <v>2009</v>
          </cell>
          <cell r="B715" t="str">
            <v>Q1</v>
          </cell>
          <cell r="C715" t="str">
            <v>KENYA POWER LIGHTING COMPANY (KPLC)</v>
          </cell>
          <cell r="D715" t="str">
            <v>Imports</v>
          </cell>
          <cell r="F715">
            <v>6610.54</v>
          </cell>
          <cell r="G715" t="str">
            <v>GNIM1</v>
          </cell>
        </row>
        <row r="716">
          <cell r="A716">
            <v>2009</v>
          </cell>
          <cell r="B716" t="str">
            <v>Q1</v>
          </cell>
          <cell r="C716" t="str">
            <v>RWANDA</v>
          </cell>
          <cell r="D716" t="str">
            <v>Imports</v>
          </cell>
          <cell r="F716">
            <v>585.79999999999995</v>
          </cell>
          <cell r="G716" t="str">
            <v>GNIM2</v>
          </cell>
        </row>
        <row r="717">
          <cell r="A717">
            <v>2009</v>
          </cell>
          <cell r="B717" t="str">
            <v>Q1</v>
          </cell>
          <cell r="C717" t="str">
            <v>ESKOM (U) LIMITED</v>
          </cell>
          <cell r="D717" t="str">
            <v>Large Hydro</v>
          </cell>
          <cell r="F717">
            <v>320109.103</v>
          </cell>
          <cell r="G717" t="str">
            <v>GNL1</v>
          </cell>
        </row>
        <row r="718">
          <cell r="A718">
            <v>2009</v>
          </cell>
          <cell r="B718" t="str">
            <v>Q1</v>
          </cell>
          <cell r="C718" t="str">
            <v>KILEMBE MINES LIMITED (KLM)</v>
          </cell>
          <cell r="D718" t="str">
            <v>Small Hydro</v>
          </cell>
          <cell r="F718">
            <v>7486.6409999999996</v>
          </cell>
          <cell r="G718" t="str">
            <v>GNE2</v>
          </cell>
        </row>
        <row r="719">
          <cell r="A719">
            <v>2008</v>
          </cell>
          <cell r="B719" t="str">
            <v>Q4</v>
          </cell>
          <cell r="C719" t="str">
            <v>KASESE COBALT COMPANY LIMITED</v>
          </cell>
          <cell r="D719" t="str">
            <v>Small Hydro</v>
          </cell>
          <cell r="F719">
            <v>184.96700000000001</v>
          </cell>
          <cell r="G719" t="str">
            <v>GNE1</v>
          </cell>
        </row>
        <row r="720">
          <cell r="A720">
            <v>2008</v>
          </cell>
          <cell r="B720" t="str">
            <v>Q4</v>
          </cell>
          <cell r="C720" t="str">
            <v>KAKIRA SUGAR WORKS</v>
          </cell>
          <cell r="D720" t="str">
            <v>Bagasse</v>
          </cell>
          <cell r="F720">
            <v>20498.37</v>
          </cell>
          <cell r="G720" t="str">
            <v>GNC1</v>
          </cell>
        </row>
        <row r="721">
          <cell r="A721">
            <v>2008</v>
          </cell>
          <cell r="B721" t="str">
            <v>Q4</v>
          </cell>
          <cell r="C721" t="str">
            <v>JACOBSEN (U) LIMITED</v>
          </cell>
          <cell r="D721" t="str">
            <v>Thermal</v>
          </cell>
          <cell r="F721">
            <v>85134.13</v>
          </cell>
          <cell r="G721" t="str">
            <v>GNT1</v>
          </cell>
        </row>
        <row r="722">
          <cell r="A722">
            <v>2008</v>
          </cell>
          <cell r="B722" t="str">
            <v>Q4</v>
          </cell>
          <cell r="C722" t="str">
            <v>IDA AGGREKO MUTUNDWE</v>
          </cell>
          <cell r="D722" t="str">
            <v>Thermal</v>
          </cell>
          <cell r="F722">
            <v>55409.114000000001</v>
          </cell>
          <cell r="G722" t="str">
            <v>GNT3</v>
          </cell>
        </row>
        <row r="723">
          <cell r="A723">
            <v>2008</v>
          </cell>
          <cell r="B723" t="str">
            <v>Q4</v>
          </cell>
          <cell r="C723" t="str">
            <v>AGGREKO KIIRA</v>
          </cell>
          <cell r="D723" t="str">
            <v>Thermal</v>
          </cell>
          <cell r="F723">
            <v>34338.779000000002</v>
          </cell>
          <cell r="G723" t="str">
            <v>GNT4</v>
          </cell>
        </row>
        <row r="724">
          <cell r="A724">
            <v>2008</v>
          </cell>
          <cell r="B724" t="str">
            <v>Q4</v>
          </cell>
          <cell r="C724" t="str">
            <v>KENYA POWER LIGHTING COMPANY (KPLC)</v>
          </cell>
          <cell r="D724" t="str">
            <v>Imports</v>
          </cell>
          <cell r="F724">
            <v>7079.0720000000001</v>
          </cell>
          <cell r="G724" t="str">
            <v>GNIM1</v>
          </cell>
        </row>
        <row r="725">
          <cell r="A725">
            <v>2008</v>
          </cell>
          <cell r="B725" t="str">
            <v>Q4</v>
          </cell>
          <cell r="C725" t="str">
            <v>RWANDA</v>
          </cell>
          <cell r="D725" t="str">
            <v>Imports</v>
          </cell>
          <cell r="F725">
            <v>587.4</v>
          </cell>
          <cell r="G725" t="str">
            <v>GNIM2</v>
          </cell>
        </row>
        <row r="726">
          <cell r="A726">
            <v>2008</v>
          </cell>
          <cell r="B726" t="str">
            <v>Q4</v>
          </cell>
          <cell r="C726" t="str">
            <v>ESKOM (U) LIMITED</v>
          </cell>
          <cell r="D726" t="str">
            <v>Large Hydro</v>
          </cell>
          <cell r="F726">
            <v>328856.90500000003</v>
          </cell>
          <cell r="G726" t="str">
            <v>GNL1</v>
          </cell>
        </row>
        <row r="727">
          <cell r="A727">
            <v>2008</v>
          </cell>
          <cell r="B727" t="str">
            <v>Q4</v>
          </cell>
          <cell r="C727" t="str">
            <v>KILEMBE MINES LIMITED (KLM)</v>
          </cell>
          <cell r="D727" t="str">
            <v>Small Hydro</v>
          </cell>
          <cell r="F727">
            <v>7378.7079999999996</v>
          </cell>
          <cell r="G727" t="str">
            <v>GNE2</v>
          </cell>
        </row>
        <row r="728">
          <cell r="A728">
            <v>2008</v>
          </cell>
          <cell r="B728" t="str">
            <v>Q3</v>
          </cell>
          <cell r="C728" t="str">
            <v>KASESE COBALT COMPANY LIMITED</v>
          </cell>
          <cell r="D728" t="str">
            <v>Small Hydro</v>
          </cell>
          <cell r="F728">
            <v>137</v>
          </cell>
          <cell r="G728" t="str">
            <v>GNE1</v>
          </cell>
        </row>
        <row r="729">
          <cell r="A729">
            <v>2008</v>
          </cell>
          <cell r="B729" t="str">
            <v>Q3</v>
          </cell>
          <cell r="C729" t="str">
            <v>KAKIRA SUGAR WORKS</v>
          </cell>
          <cell r="D729" t="str">
            <v>Bagasse</v>
          </cell>
          <cell r="F729">
            <v>19996</v>
          </cell>
          <cell r="G729" t="str">
            <v>GNC1</v>
          </cell>
        </row>
        <row r="730">
          <cell r="A730">
            <v>2008</v>
          </cell>
          <cell r="B730" t="str">
            <v>Q3</v>
          </cell>
          <cell r="C730" t="str">
            <v>JACOBSEN (U) LIMITED</v>
          </cell>
          <cell r="D730" t="str">
            <v>Thermal</v>
          </cell>
          <cell r="F730">
            <v>32076.561000000002</v>
          </cell>
          <cell r="G730" t="str">
            <v>GNT1</v>
          </cell>
        </row>
        <row r="731">
          <cell r="A731">
            <v>2008</v>
          </cell>
          <cell r="B731" t="str">
            <v>Q3</v>
          </cell>
          <cell r="C731" t="str">
            <v>IDA AGGREKO MUTUNDWE</v>
          </cell>
          <cell r="D731" t="str">
            <v>Thermal</v>
          </cell>
          <cell r="F731">
            <v>62289.788</v>
          </cell>
          <cell r="G731" t="str">
            <v>GNT3</v>
          </cell>
        </row>
        <row r="732">
          <cell r="A732">
            <v>2008</v>
          </cell>
          <cell r="B732" t="str">
            <v>Q3</v>
          </cell>
          <cell r="C732" t="str">
            <v>AGGREKO KIIRA</v>
          </cell>
          <cell r="D732" t="str">
            <v>Thermal</v>
          </cell>
          <cell r="F732">
            <v>38581.78</v>
          </cell>
          <cell r="G732" t="str">
            <v>GNT4</v>
          </cell>
        </row>
        <row r="733">
          <cell r="A733">
            <v>2008</v>
          </cell>
          <cell r="B733" t="str">
            <v>Q3</v>
          </cell>
          <cell r="C733" t="str">
            <v>KENYA POWER LIGHTING COMPANY (KPLC)</v>
          </cell>
          <cell r="D733" t="str">
            <v>Imports</v>
          </cell>
          <cell r="F733">
            <v>6505</v>
          </cell>
          <cell r="G733" t="str">
            <v>GNIM1</v>
          </cell>
        </row>
        <row r="734">
          <cell r="A734">
            <v>2008</v>
          </cell>
          <cell r="B734" t="str">
            <v>Q3</v>
          </cell>
          <cell r="C734" t="str">
            <v>RWANDA</v>
          </cell>
          <cell r="D734" t="str">
            <v>Imports</v>
          </cell>
          <cell r="F734">
            <v>581.79999999999995</v>
          </cell>
          <cell r="G734" t="str">
            <v>GNIM2</v>
          </cell>
        </row>
        <row r="735">
          <cell r="A735">
            <v>2008</v>
          </cell>
          <cell r="B735" t="str">
            <v>Q3</v>
          </cell>
          <cell r="C735" t="str">
            <v>ESKOM (U) LIMITED</v>
          </cell>
          <cell r="D735" t="str">
            <v>Large Hydro</v>
          </cell>
          <cell r="F735">
            <v>322580</v>
          </cell>
          <cell r="G735" t="str">
            <v>GNL1</v>
          </cell>
        </row>
        <row r="736">
          <cell r="A736">
            <v>2008</v>
          </cell>
          <cell r="B736" t="str">
            <v>Q3</v>
          </cell>
          <cell r="C736" t="str">
            <v>KILEMBE MINES LIMITED (KLM)</v>
          </cell>
          <cell r="D736" t="str">
            <v>Small Hydro</v>
          </cell>
          <cell r="F736">
            <v>7790</v>
          </cell>
          <cell r="G736" t="str">
            <v>GNE2</v>
          </cell>
        </row>
        <row r="737">
          <cell r="A737">
            <v>2008</v>
          </cell>
          <cell r="B737" t="str">
            <v>Q2</v>
          </cell>
          <cell r="C737" t="str">
            <v>KASESE COBALT COMPANY LIMITED</v>
          </cell>
          <cell r="D737" t="str">
            <v>Small Hydro</v>
          </cell>
          <cell r="F737">
            <v>431.8</v>
          </cell>
          <cell r="G737" t="str">
            <v>GNE1</v>
          </cell>
        </row>
        <row r="738">
          <cell r="A738">
            <v>2008</v>
          </cell>
          <cell r="B738" t="str">
            <v>Q2</v>
          </cell>
          <cell r="C738" t="str">
            <v>KAKIRA SUGAR WORKS</v>
          </cell>
          <cell r="D738" t="str">
            <v>Bagasse</v>
          </cell>
          <cell r="F738">
            <v>4149.0240000000003</v>
          </cell>
          <cell r="G738" t="str">
            <v>GNC1</v>
          </cell>
        </row>
        <row r="739">
          <cell r="A739">
            <v>2008</v>
          </cell>
          <cell r="B739" t="str">
            <v>Q2</v>
          </cell>
          <cell r="C739" t="str">
            <v>AGGREKO KIIRA</v>
          </cell>
          <cell r="D739" t="str">
            <v>Thermal</v>
          </cell>
          <cell r="F739">
            <v>131761</v>
          </cell>
          <cell r="G739" t="str">
            <v>GNT4</v>
          </cell>
        </row>
        <row r="740">
          <cell r="A740">
            <v>2008</v>
          </cell>
          <cell r="B740" t="str">
            <v>Q2</v>
          </cell>
          <cell r="C740" t="str">
            <v>KENYA POWER LIGHTING COMPANY (KPLC)</v>
          </cell>
          <cell r="D740" t="str">
            <v>Imports</v>
          </cell>
          <cell r="F740">
            <v>17887.8</v>
          </cell>
          <cell r="G740" t="str">
            <v>GNIM1</v>
          </cell>
        </row>
        <row r="741">
          <cell r="A741">
            <v>2008</v>
          </cell>
          <cell r="B741" t="str">
            <v>Q2</v>
          </cell>
          <cell r="C741" t="str">
            <v>RWANDA</v>
          </cell>
          <cell r="D741" t="str">
            <v>Imports</v>
          </cell>
          <cell r="F741">
            <v>587.70000000000005</v>
          </cell>
          <cell r="G741" t="str">
            <v>GNIM2</v>
          </cell>
        </row>
        <row r="742">
          <cell r="A742">
            <v>2008</v>
          </cell>
          <cell r="B742" t="str">
            <v>Q2</v>
          </cell>
          <cell r="C742" t="str">
            <v>ESKOM (U) LIMITED</v>
          </cell>
          <cell r="D742" t="str">
            <v>Large Hydro</v>
          </cell>
          <cell r="F742">
            <v>353376.94400000002</v>
          </cell>
          <cell r="G742" t="str">
            <v>GNL1</v>
          </cell>
        </row>
        <row r="743">
          <cell r="A743">
            <v>2008</v>
          </cell>
          <cell r="B743" t="str">
            <v>Q2</v>
          </cell>
          <cell r="C743" t="str">
            <v>KILEMBE MINES LIMITED (KLM)</v>
          </cell>
          <cell r="D743" t="str">
            <v>Small Hydro</v>
          </cell>
          <cell r="F743">
            <v>7736.8</v>
          </cell>
          <cell r="G743" t="str">
            <v>GNE2</v>
          </cell>
        </row>
        <row r="744">
          <cell r="A744">
            <v>2008</v>
          </cell>
          <cell r="B744" t="str">
            <v>Q1</v>
          </cell>
          <cell r="C744" t="str">
            <v>KASESE COBALT COMPANY LIMITED</v>
          </cell>
          <cell r="D744" t="str">
            <v>Small Hydro</v>
          </cell>
          <cell r="F744">
            <v>400.03699999999998</v>
          </cell>
          <cell r="G744" t="str">
            <v>GNE1</v>
          </cell>
        </row>
        <row r="745">
          <cell r="A745">
            <v>2008</v>
          </cell>
          <cell r="B745" t="str">
            <v>Q1</v>
          </cell>
          <cell r="C745" t="str">
            <v>KAKIRA SUGAR WORKS</v>
          </cell>
          <cell r="D745" t="str">
            <v>Bagasse</v>
          </cell>
          <cell r="F745">
            <v>10472.6247</v>
          </cell>
          <cell r="G745" t="str">
            <v>GNC1</v>
          </cell>
        </row>
        <row r="746">
          <cell r="A746">
            <v>2008</v>
          </cell>
          <cell r="B746" t="str">
            <v>Q1</v>
          </cell>
          <cell r="C746" t="str">
            <v>AGGREKO KIIRA</v>
          </cell>
          <cell r="D746" t="str">
            <v>Thermal</v>
          </cell>
          <cell r="F746">
            <v>106572</v>
          </cell>
          <cell r="G746" t="str">
            <v>GNT4</v>
          </cell>
        </row>
        <row r="747">
          <cell r="A747">
            <v>2008</v>
          </cell>
          <cell r="B747" t="str">
            <v>Q1</v>
          </cell>
          <cell r="C747" t="str">
            <v>KENYA POWER LIGHTING COMPANY (KPLC)</v>
          </cell>
          <cell r="D747" t="str">
            <v>Imports</v>
          </cell>
          <cell r="F747">
            <v>9450.2639999999992</v>
          </cell>
          <cell r="G747" t="str">
            <v>GNIM1</v>
          </cell>
        </row>
        <row r="748">
          <cell r="A748">
            <v>2008</v>
          </cell>
          <cell r="B748" t="str">
            <v>Q1</v>
          </cell>
          <cell r="C748" t="str">
            <v>RWANDA</v>
          </cell>
          <cell r="D748" t="str">
            <v>Imports</v>
          </cell>
          <cell r="F748">
            <v>540.79999999999995</v>
          </cell>
          <cell r="G748" t="str">
            <v>GNIM2</v>
          </cell>
        </row>
        <row r="749">
          <cell r="A749">
            <v>2008</v>
          </cell>
          <cell r="B749" t="str">
            <v>Q1</v>
          </cell>
          <cell r="C749" t="str">
            <v>ESKOM (U) LIMITED</v>
          </cell>
          <cell r="D749" t="str">
            <v>Large Hydro</v>
          </cell>
          <cell r="F749">
            <v>368630.12800000003</v>
          </cell>
          <cell r="G749" t="str">
            <v>GNL1</v>
          </cell>
        </row>
        <row r="750">
          <cell r="A750">
            <v>2008</v>
          </cell>
          <cell r="B750" t="str">
            <v>Q1</v>
          </cell>
          <cell r="C750" t="str">
            <v>KILEMBE MINES LIMITED (KLM)</v>
          </cell>
          <cell r="D750" t="str">
            <v>Small Hydro</v>
          </cell>
          <cell r="F750">
            <v>6891.7349999999997</v>
          </cell>
          <cell r="G750" t="str">
            <v>GNE2</v>
          </cell>
        </row>
        <row r="751">
          <cell r="A751">
            <v>2007</v>
          </cell>
          <cell r="B751" t="str">
            <v>Q4</v>
          </cell>
          <cell r="C751" t="str">
            <v>KASESE COBALT COMPANY LIMITED</v>
          </cell>
          <cell r="D751" t="str">
            <v>Small Hydro</v>
          </cell>
          <cell r="F751">
            <v>108</v>
          </cell>
          <cell r="G751" t="str">
            <v>GNE1</v>
          </cell>
        </row>
        <row r="752">
          <cell r="A752">
            <v>2007</v>
          </cell>
          <cell r="B752" t="str">
            <v>Q4</v>
          </cell>
          <cell r="C752" t="str">
            <v>AGGREKO KIIRA</v>
          </cell>
          <cell r="D752" t="str">
            <v>Thermal</v>
          </cell>
          <cell r="F752">
            <v>125760</v>
          </cell>
          <cell r="G752" t="str">
            <v>GNT4</v>
          </cell>
        </row>
        <row r="753">
          <cell r="A753">
            <v>2007</v>
          </cell>
          <cell r="B753" t="str">
            <v>Q4</v>
          </cell>
          <cell r="C753" t="str">
            <v>KENYA POWER LIGHTING COMPANY (KPLC)</v>
          </cell>
          <cell r="D753" t="str">
            <v>Imports</v>
          </cell>
          <cell r="F753">
            <v>7578</v>
          </cell>
          <cell r="G753" t="str">
            <v>GNIM1</v>
          </cell>
        </row>
        <row r="754">
          <cell r="A754">
            <v>2007</v>
          </cell>
          <cell r="B754" t="str">
            <v>Q4</v>
          </cell>
          <cell r="C754" t="str">
            <v>RWANDA</v>
          </cell>
          <cell r="D754" t="str">
            <v>Imports</v>
          </cell>
          <cell r="F754">
            <v>567.1</v>
          </cell>
          <cell r="G754" t="str">
            <v>GNIM2</v>
          </cell>
        </row>
        <row r="755">
          <cell r="A755">
            <v>2007</v>
          </cell>
          <cell r="B755" t="str">
            <v>Q4</v>
          </cell>
          <cell r="C755" t="str">
            <v>ESKOM (U) LIMITED</v>
          </cell>
          <cell r="D755" t="str">
            <v>Large Hydro</v>
          </cell>
          <cell r="F755">
            <v>361992</v>
          </cell>
          <cell r="G755" t="str">
            <v>GNL1</v>
          </cell>
        </row>
        <row r="756">
          <cell r="A756">
            <v>2007</v>
          </cell>
          <cell r="B756" t="str">
            <v>Q4</v>
          </cell>
          <cell r="C756" t="str">
            <v>KILEMBE MINES LIMITED (KLM)</v>
          </cell>
          <cell r="D756" t="str">
            <v>Small Hydro</v>
          </cell>
          <cell r="F756">
            <v>6221</v>
          </cell>
          <cell r="G756" t="str">
            <v>GNE2</v>
          </cell>
        </row>
        <row r="757">
          <cell r="A757">
            <v>2007</v>
          </cell>
          <cell r="B757" t="str">
            <v>Q3</v>
          </cell>
          <cell r="C757" t="str">
            <v>KASESE COBALT COMPANY LIMITED</v>
          </cell>
          <cell r="D757" t="str">
            <v>Small Hydro</v>
          </cell>
          <cell r="F757">
            <v>454</v>
          </cell>
          <cell r="G757" t="str">
            <v>GNE1</v>
          </cell>
        </row>
        <row r="758">
          <cell r="A758">
            <v>2007</v>
          </cell>
          <cell r="B758" t="str">
            <v>Q3</v>
          </cell>
          <cell r="C758" t="str">
            <v>AGGREKO KIIRA</v>
          </cell>
          <cell r="D758" t="str">
            <v>Thermal</v>
          </cell>
          <cell r="F758">
            <v>138033</v>
          </cell>
          <cell r="G758" t="str">
            <v>GNT4</v>
          </cell>
        </row>
        <row r="759">
          <cell r="A759">
            <v>2007</v>
          </cell>
          <cell r="B759" t="str">
            <v>Q3</v>
          </cell>
          <cell r="C759" t="str">
            <v>KENYA POWER LIGHTING COMPANY (KPLC)</v>
          </cell>
          <cell r="D759" t="str">
            <v>Imports</v>
          </cell>
          <cell r="F759">
            <v>11474.32</v>
          </cell>
          <cell r="G759" t="str">
            <v>GNIM1</v>
          </cell>
        </row>
        <row r="760">
          <cell r="A760">
            <v>2007</v>
          </cell>
          <cell r="B760" t="str">
            <v>Q3</v>
          </cell>
          <cell r="C760" t="str">
            <v>RWANDA</v>
          </cell>
          <cell r="D760" t="str">
            <v>Imports</v>
          </cell>
          <cell r="F760">
            <v>413.7</v>
          </cell>
          <cell r="G760" t="str">
            <v>GNIM2</v>
          </cell>
        </row>
        <row r="761">
          <cell r="A761">
            <v>2007</v>
          </cell>
          <cell r="B761" t="str">
            <v>Q3</v>
          </cell>
          <cell r="C761" t="str">
            <v>ESKOM (U) LIMITED</v>
          </cell>
          <cell r="D761" t="str">
            <v>Large Hydro</v>
          </cell>
          <cell r="F761">
            <v>322664</v>
          </cell>
          <cell r="G761" t="str">
            <v>GNL1</v>
          </cell>
        </row>
        <row r="762">
          <cell r="A762">
            <v>2007</v>
          </cell>
          <cell r="B762" t="str">
            <v>Q3</v>
          </cell>
          <cell r="C762" t="str">
            <v>KILEMBE MINES LIMITED (KLM)</v>
          </cell>
          <cell r="D762" t="str">
            <v>Small Hydro</v>
          </cell>
          <cell r="F762">
            <v>8267</v>
          </cell>
          <cell r="G762" t="str">
            <v>GNE2</v>
          </cell>
        </row>
        <row r="763">
          <cell r="A763">
            <v>2007</v>
          </cell>
          <cell r="B763" t="str">
            <v>Q2</v>
          </cell>
          <cell r="C763" t="str">
            <v>KASESE COBALT COMPANY LIMITED</v>
          </cell>
          <cell r="D763" t="str">
            <v>Small Hydro</v>
          </cell>
          <cell r="F763">
            <v>77.515000000000001</v>
          </cell>
          <cell r="G763" t="str">
            <v>GNE1</v>
          </cell>
        </row>
        <row r="764">
          <cell r="A764">
            <v>2007</v>
          </cell>
          <cell r="B764" t="str">
            <v>Q2</v>
          </cell>
          <cell r="C764" t="str">
            <v>AGGREKO KIIRA</v>
          </cell>
          <cell r="D764" t="str">
            <v>Thermal</v>
          </cell>
          <cell r="F764">
            <v>118592</v>
          </cell>
          <cell r="G764" t="str">
            <v>GNT4</v>
          </cell>
        </row>
        <row r="765">
          <cell r="A765">
            <v>2007</v>
          </cell>
          <cell r="B765" t="str">
            <v>Q2</v>
          </cell>
          <cell r="C765" t="str">
            <v>KENYA POWER LIGHTING COMPANY (KPLC)</v>
          </cell>
          <cell r="D765" t="str">
            <v>Imports</v>
          </cell>
          <cell r="F765">
            <v>20830</v>
          </cell>
          <cell r="G765" t="str">
            <v>GNIM1</v>
          </cell>
        </row>
        <row r="766">
          <cell r="A766">
            <v>2007</v>
          </cell>
          <cell r="B766" t="str">
            <v>Q2</v>
          </cell>
          <cell r="C766" t="str">
            <v>RWANDA</v>
          </cell>
          <cell r="D766" t="str">
            <v>Imports</v>
          </cell>
          <cell r="F766">
            <v>517</v>
          </cell>
          <cell r="G766" t="str">
            <v>GNIM2</v>
          </cell>
        </row>
        <row r="767">
          <cell r="A767">
            <v>2007</v>
          </cell>
          <cell r="B767" t="str">
            <v>Q2</v>
          </cell>
          <cell r="C767" t="str">
            <v>ESKOM (U) LIMITED</v>
          </cell>
          <cell r="D767" t="str">
            <v>Large Hydro</v>
          </cell>
          <cell r="F767">
            <v>301822</v>
          </cell>
          <cell r="G767" t="str">
            <v>GNL1</v>
          </cell>
        </row>
        <row r="768">
          <cell r="A768">
            <v>2007</v>
          </cell>
          <cell r="B768" t="str">
            <v>Q2</v>
          </cell>
          <cell r="C768" t="str">
            <v>KILEMBE MINES LIMITED (KLM)</v>
          </cell>
          <cell r="D768" t="str">
            <v>Small Hydro</v>
          </cell>
          <cell r="F768">
            <v>8013</v>
          </cell>
          <cell r="G768" t="str">
            <v>GNE2</v>
          </cell>
        </row>
        <row r="769">
          <cell r="A769">
            <v>2007</v>
          </cell>
          <cell r="B769" t="str">
            <v>Q1</v>
          </cell>
          <cell r="C769" t="str">
            <v>KASESE COBALT COMPANY LIMITED</v>
          </cell>
          <cell r="D769" t="str">
            <v>Small Hydro</v>
          </cell>
          <cell r="F769">
            <v>104.098</v>
          </cell>
          <cell r="G769" t="str">
            <v>GNE1</v>
          </cell>
        </row>
        <row r="770">
          <cell r="A770">
            <v>2007</v>
          </cell>
          <cell r="B770" t="str">
            <v>Q1</v>
          </cell>
          <cell r="C770" t="str">
            <v>AGGREKO KIIRA</v>
          </cell>
          <cell r="D770" t="str">
            <v>Thermal</v>
          </cell>
          <cell r="F770">
            <v>156622</v>
          </cell>
          <cell r="G770" t="str">
            <v>GNT4</v>
          </cell>
        </row>
        <row r="771">
          <cell r="A771">
            <v>2007</v>
          </cell>
          <cell r="B771" t="str">
            <v>Q1</v>
          </cell>
          <cell r="C771" t="str">
            <v>KENYA POWER LIGHTING COMPANY (KPLC)</v>
          </cell>
          <cell r="D771" t="str">
            <v>Imports</v>
          </cell>
          <cell r="F771">
            <v>18402</v>
          </cell>
          <cell r="G771" t="str">
            <v>GNIM1</v>
          </cell>
        </row>
        <row r="772">
          <cell r="A772">
            <v>2007</v>
          </cell>
          <cell r="B772" t="str">
            <v>Q1</v>
          </cell>
          <cell r="C772" t="str">
            <v>RWANDA</v>
          </cell>
          <cell r="D772" t="str">
            <v>Imports</v>
          </cell>
          <cell r="F772">
            <v>517</v>
          </cell>
          <cell r="G772" t="str">
            <v>GNIM2</v>
          </cell>
        </row>
        <row r="773">
          <cell r="A773">
            <v>2007</v>
          </cell>
          <cell r="B773" t="str">
            <v>Q1</v>
          </cell>
          <cell r="C773" t="str">
            <v>ESKOM (U) LIMITED</v>
          </cell>
          <cell r="D773" t="str">
            <v>Large Hydro</v>
          </cell>
          <cell r="F773">
            <v>277066</v>
          </cell>
          <cell r="G773" t="str">
            <v>GNL1</v>
          </cell>
        </row>
        <row r="774">
          <cell r="A774">
            <v>2007</v>
          </cell>
          <cell r="B774" t="str">
            <v>Q1</v>
          </cell>
          <cell r="C774" t="str">
            <v>KILEMBE MINES LIMITED (KLM)</v>
          </cell>
          <cell r="D774" t="str">
            <v>Small Hydro</v>
          </cell>
          <cell r="F774">
            <v>7142</v>
          </cell>
          <cell r="G774" t="str">
            <v>GNE2</v>
          </cell>
        </row>
        <row r="775">
          <cell r="A775">
            <v>2006</v>
          </cell>
          <cell r="B775" t="str">
            <v>Q4</v>
          </cell>
          <cell r="C775" t="str">
            <v>KASESE COBALT COMPANY LIMITED</v>
          </cell>
          <cell r="D775" t="str">
            <v>Small Hydro</v>
          </cell>
          <cell r="F775">
            <v>164</v>
          </cell>
          <cell r="G775" t="str">
            <v>GNE1</v>
          </cell>
        </row>
        <row r="776">
          <cell r="A776">
            <v>2006</v>
          </cell>
          <cell r="B776" t="str">
            <v>Q4</v>
          </cell>
          <cell r="C776" t="str">
            <v>AGGREKO KIIRA</v>
          </cell>
          <cell r="D776" t="str">
            <v>Thermal</v>
          </cell>
          <cell r="F776">
            <v>141484</v>
          </cell>
          <cell r="G776" t="str">
            <v>GNT4</v>
          </cell>
        </row>
        <row r="777">
          <cell r="A777">
            <v>2006</v>
          </cell>
          <cell r="B777" t="str">
            <v>Q4</v>
          </cell>
          <cell r="C777" t="str">
            <v>KENYA POWER LIGHTING COMPANY (KPLC)</v>
          </cell>
          <cell r="D777" t="str">
            <v>Imports</v>
          </cell>
          <cell r="F777">
            <v>17397</v>
          </cell>
          <cell r="G777" t="str">
            <v>GNIM1</v>
          </cell>
        </row>
        <row r="778">
          <cell r="A778">
            <v>2006</v>
          </cell>
          <cell r="B778" t="str">
            <v>Q4</v>
          </cell>
          <cell r="C778" t="str">
            <v>RWANDA</v>
          </cell>
          <cell r="D778" t="str">
            <v>Imports</v>
          </cell>
          <cell r="F778">
            <v>514</v>
          </cell>
          <cell r="G778" t="str">
            <v>GNIM2</v>
          </cell>
        </row>
        <row r="779">
          <cell r="A779">
            <v>2006</v>
          </cell>
          <cell r="B779" t="str">
            <v>Q4</v>
          </cell>
          <cell r="C779" t="str">
            <v>ESKOM (U) LIMITED</v>
          </cell>
          <cell r="D779" t="str">
            <v>Large Hydro</v>
          </cell>
          <cell r="F779">
            <v>262810</v>
          </cell>
          <cell r="G779" t="str">
            <v>GNL1</v>
          </cell>
        </row>
        <row r="780">
          <cell r="A780">
            <v>2006</v>
          </cell>
          <cell r="B780" t="str">
            <v>Q4</v>
          </cell>
          <cell r="C780" t="str">
            <v>KILEMBE MINES LIMITED (KLM)</v>
          </cell>
          <cell r="D780" t="str">
            <v>Small Hydro</v>
          </cell>
          <cell r="F780">
            <v>7999</v>
          </cell>
          <cell r="G780" t="str">
            <v>GNE2</v>
          </cell>
        </row>
        <row r="781">
          <cell r="A781">
            <v>2006</v>
          </cell>
          <cell r="B781" t="str">
            <v>Q3</v>
          </cell>
          <cell r="C781" t="str">
            <v>KASESE COBALT COMPANY LIMITED</v>
          </cell>
          <cell r="D781" t="str">
            <v>Small Hydro</v>
          </cell>
          <cell r="F781">
            <v>629</v>
          </cell>
          <cell r="G781" t="str">
            <v>GNE1</v>
          </cell>
        </row>
        <row r="782">
          <cell r="A782">
            <v>2006</v>
          </cell>
          <cell r="B782" t="str">
            <v>Q3</v>
          </cell>
          <cell r="C782" t="str">
            <v>AGGREKO KIIRA</v>
          </cell>
          <cell r="D782" t="str">
            <v>Thermal</v>
          </cell>
          <cell r="F782">
            <v>91803</v>
          </cell>
          <cell r="G782" t="str">
            <v>GNT4</v>
          </cell>
        </row>
        <row r="783">
          <cell r="A783">
            <v>2006</v>
          </cell>
          <cell r="B783" t="str">
            <v>Q3</v>
          </cell>
          <cell r="C783" t="str">
            <v>KENYA POWER LIGHTING COMPANY (KPLC)</v>
          </cell>
          <cell r="D783" t="str">
            <v>Imports</v>
          </cell>
          <cell r="F783">
            <v>16848</v>
          </cell>
          <cell r="G783" t="str">
            <v>GNIM1</v>
          </cell>
        </row>
        <row r="784">
          <cell r="A784">
            <v>2006</v>
          </cell>
          <cell r="B784" t="str">
            <v>Q3</v>
          </cell>
          <cell r="C784" t="str">
            <v>RWANDA</v>
          </cell>
          <cell r="D784" t="str">
            <v>Imports</v>
          </cell>
          <cell r="F784">
            <v>799</v>
          </cell>
          <cell r="G784" t="str">
            <v>GNIM2</v>
          </cell>
        </row>
        <row r="785">
          <cell r="A785">
            <v>2006</v>
          </cell>
          <cell r="B785" t="str">
            <v>Q3</v>
          </cell>
          <cell r="C785" t="str">
            <v>ESKOM (U) LIMITED</v>
          </cell>
          <cell r="D785" t="str">
            <v>Large Hydro</v>
          </cell>
          <cell r="F785">
            <v>279836</v>
          </cell>
          <cell r="G785" t="str">
            <v>GNL1</v>
          </cell>
        </row>
        <row r="786">
          <cell r="A786">
            <v>2006</v>
          </cell>
          <cell r="B786" t="str">
            <v>Q3</v>
          </cell>
          <cell r="C786" t="str">
            <v>KILEMBE MINES LIMITED (KLM)</v>
          </cell>
          <cell r="D786" t="str">
            <v>Small Hydro</v>
          </cell>
          <cell r="F786">
            <v>6675</v>
          </cell>
          <cell r="G786" t="str">
            <v>GNE2</v>
          </cell>
        </row>
        <row r="787">
          <cell r="A787">
            <v>2006</v>
          </cell>
          <cell r="B787" t="str">
            <v>Q2</v>
          </cell>
          <cell r="C787" t="str">
            <v>KASESE COBALT COMPANY LIMITED</v>
          </cell>
          <cell r="D787" t="str">
            <v>Small Hydro</v>
          </cell>
          <cell r="F787">
            <v>428</v>
          </cell>
          <cell r="G787" t="str">
            <v>GNE1</v>
          </cell>
        </row>
        <row r="788">
          <cell r="A788">
            <v>2006</v>
          </cell>
          <cell r="B788" t="str">
            <v>Q2</v>
          </cell>
          <cell r="C788" t="str">
            <v>AGGREKO KIIRA</v>
          </cell>
          <cell r="D788" t="str">
            <v>Thermal</v>
          </cell>
          <cell r="F788">
            <v>73469</v>
          </cell>
          <cell r="G788" t="str">
            <v>GNT4</v>
          </cell>
        </row>
        <row r="789">
          <cell r="A789">
            <v>2006</v>
          </cell>
          <cell r="B789" t="str">
            <v>Q2</v>
          </cell>
          <cell r="C789" t="str">
            <v>KENYA POWER LIGHTING COMPANY (KPLC)</v>
          </cell>
          <cell r="D789" t="str">
            <v>Imports</v>
          </cell>
          <cell r="F789">
            <v>6452</v>
          </cell>
          <cell r="G789" t="str">
            <v>GNIM1</v>
          </cell>
        </row>
        <row r="790">
          <cell r="A790">
            <v>2006</v>
          </cell>
          <cell r="B790" t="str">
            <v>Q2</v>
          </cell>
          <cell r="C790" t="str">
            <v>RWANDA</v>
          </cell>
          <cell r="D790" t="str">
            <v>Imports</v>
          </cell>
          <cell r="F790">
            <v>511</v>
          </cell>
          <cell r="G790" t="str">
            <v>GNIM2</v>
          </cell>
        </row>
        <row r="791">
          <cell r="A791">
            <v>2006</v>
          </cell>
          <cell r="B791" t="str">
            <v>Q2</v>
          </cell>
          <cell r="C791" t="str">
            <v>ESKOM (U) LIMITED</v>
          </cell>
          <cell r="D791" t="str">
            <v>Large Hydro</v>
          </cell>
          <cell r="F791">
            <v>296155</v>
          </cell>
          <cell r="G791" t="str">
            <v>GNL1</v>
          </cell>
        </row>
        <row r="792">
          <cell r="A792">
            <v>2006</v>
          </cell>
          <cell r="B792" t="str">
            <v>Q2</v>
          </cell>
          <cell r="C792" t="str">
            <v>KILEMBE MINES LIMITED (KLM)</v>
          </cell>
          <cell r="D792" t="str">
            <v>Small Hydro</v>
          </cell>
          <cell r="F792">
            <v>7137</v>
          </cell>
          <cell r="G792" t="str">
            <v>GNE2</v>
          </cell>
        </row>
        <row r="793">
          <cell r="A793">
            <v>2006</v>
          </cell>
          <cell r="B793" t="str">
            <v>Q1</v>
          </cell>
          <cell r="C793" t="str">
            <v>KASESE COBALT COMPANY LIMITED</v>
          </cell>
          <cell r="D793" t="str">
            <v>Small Hydro</v>
          </cell>
          <cell r="F793">
            <v>401</v>
          </cell>
          <cell r="G793" t="str">
            <v>GNE1</v>
          </cell>
        </row>
        <row r="794">
          <cell r="A794">
            <v>2006</v>
          </cell>
          <cell r="B794" t="str">
            <v>Q1</v>
          </cell>
          <cell r="C794" t="str">
            <v>AGGREKO KIIRA</v>
          </cell>
          <cell r="D794" t="str">
            <v>Thermal</v>
          </cell>
          <cell r="F794">
            <v>62743</v>
          </cell>
          <cell r="G794" t="str">
            <v>GNT4</v>
          </cell>
        </row>
        <row r="795">
          <cell r="A795">
            <v>2006</v>
          </cell>
          <cell r="B795" t="str">
            <v>Q1</v>
          </cell>
          <cell r="C795" t="str">
            <v>KENYA POWER LIGHTING COMPANY (KPLC)</v>
          </cell>
          <cell r="D795" t="str">
            <v>Imports</v>
          </cell>
          <cell r="F795">
            <v>6031</v>
          </cell>
          <cell r="G795" t="str">
            <v>GNIM1</v>
          </cell>
        </row>
        <row r="796">
          <cell r="A796">
            <v>2006</v>
          </cell>
          <cell r="B796" t="str">
            <v>Q1</v>
          </cell>
          <cell r="C796" t="str">
            <v>RWANDA</v>
          </cell>
          <cell r="D796" t="str">
            <v>Imports</v>
          </cell>
          <cell r="F796">
            <v>475</v>
          </cell>
          <cell r="G796" t="str">
            <v>GNIM2</v>
          </cell>
        </row>
        <row r="797">
          <cell r="A797">
            <v>2006</v>
          </cell>
          <cell r="B797" t="str">
            <v>Q1</v>
          </cell>
          <cell r="C797" t="str">
            <v>ESKOM (U) LIMITED</v>
          </cell>
          <cell r="D797" t="str">
            <v>Large Hydro</v>
          </cell>
          <cell r="F797">
            <v>321655</v>
          </cell>
          <cell r="G797" t="str">
            <v>GNL1</v>
          </cell>
        </row>
        <row r="798">
          <cell r="A798">
            <v>2006</v>
          </cell>
          <cell r="B798" t="str">
            <v>Q1</v>
          </cell>
          <cell r="C798" t="str">
            <v>KILEMBE MINES LIMITED (KLM)</v>
          </cell>
          <cell r="D798" t="str">
            <v>Small Hydro</v>
          </cell>
          <cell r="F798">
            <v>6588</v>
          </cell>
          <cell r="G798" t="str">
            <v>GNE2</v>
          </cell>
        </row>
        <row r="799">
          <cell r="A799">
            <v>2020</v>
          </cell>
          <cell r="B799" t="str">
            <v>Q1</v>
          </cell>
          <cell r="C799" t="str">
            <v>KILEMBE MINES LIMITED (KLM)</v>
          </cell>
          <cell r="D799" t="str">
            <v>Small Hydro</v>
          </cell>
          <cell r="F799">
            <v>2976.114</v>
          </cell>
          <cell r="G799" t="str">
            <v>GNE2</v>
          </cell>
        </row>
        <row r="800">
          <cell r="A800">
            <v>2020</v>
          </cell>
          <cell r="B800" t="str">
            <v>Q1</v>
          </cell>
          <cell r="C800" t="str">
            <v>NKUSI</v>
          </cell>
          <cell r="D800" t="str">
            <v>Small Hydro</v>
          </cell>
          <cell r="F800">
            <v>16214.880000000012</v>
          </cell>
          <cell r="G800" t="str">
            <v>GNE12</v>
          </cell>
        </row>
        <row r="801">
          <cell r="A801">
            <v>2020</v>
          </cell>
          <cell r="B801" t="str">
            <v>Q1</v>
          </cell>
          <cell r="C801" t="str">
            <v>MAHOMA</v>
          </cell>
          <cell r="D801" t="str">
            <v>Small Hydro</v>
          </cell>
          <cell r="F801">
            <v>2371.42</v>
          </cell>
          <cell r="G801" t="str">
            <v>GNE14</v>
          </cell>
        </row>
        <row r="802">
          <cell r="A802">
            <v>2020</v>
          </cell>
          <cell r="B802" t="str">
            <v>Q1</v>
          </cell>
          <cell r="C802" t="str">
            <v>ISIMBA</v>
          </cell>
          <cell r="D802" t="str">
            <v>Large Hydro</v>
          </cell>
          <cell r="F802">
            <v>212676</v>
          </cell>
          <cell r="G802" t="str">
            <v>GNL3</v>
          </cell>
        </row>
        <row r="803">
          <cell r="A803">
            <v>2020</v>
          </cell>
          <cell r="B803" t="str">
            <v>Q1</v>
          </cell>
          <cell r="C803" t="str">
            <v>KAKIRA SUGAR WORKS</v>
          </cell>
          <cell r="D803" t="str">
            <v>Bagasse</v>
          </cell>
          <cell r="F803">
            <v>50854.560299999997</v>
          </cell>
          <cell r="G803" t="str">
            <v>GNC1</v>
          </cell>
        </row>
        <row r="804">
          <cell r="A804">
            <v>2020</v>
          </cell>
          <cell r="B804" t="str">
            <v>Q1</v>
          </cell>
          <cell r="C804" t="str">
            <v>KINYARA SUGAR WORKS</v>
          </cell>
          <cell r="D804" t="str">
            <v>Bagasse</v>
          </cell>
          <cell r="F804">
            <v>3961.931</v>
          </cell>
          <cell r="G804" t="str">
            <v>GNC2</v>
          </cell>
        </row>
        <row r="805">
          <cell r="A805">
            <v>2020</v>
          </cell>
          <cell r="B805" t="str">
            <v>Q1</v>
          </cell>
          <cell r="C805" t="str">
            <v>SAIL KALIRO</v>
          </cell>
          <cell r="D805" t="str">
            <v>Bagasse</v>
          </cell>
          <cell r="F805">
            <v>6152.4</v>
          </cell>
          <cell r="G805" t="str">
            <v>GNC3</v>
          </cell>
        </row>
        <row r="806">
          <cell r="A806">
            <v>2020</v>
          </cell>
          <cell r="B806" t="str">
            <v>Q1</v>
          </cell>
          <cell r="C806" t="str">
            <v>ACCESS SOLAR</v>
          </cell>
          <cell r="D806" t="str">
            <v>Solar</v>
          </cell>
          <cell r="F806">
            <v>3995.3379999999906</v>
          </cell>
          <cell r="G806" t="str">
            <v>GNS1</v>
          </cell>
        </row>
        <row r="807">
          <cell r="A807">
            <v>2020</v>
          </cell>
          <cell r="B807" t="str">
            <v>Q1</v>
          </cell>
          <cell r="C807" t="str">
            <v>JACOBSEN (U) LIMITED</v>
          </cell>
          <cell r="D807" t="str">
            <v>Thermal</v>
          </cell>
          <cell r="F807">
            <v>15150.500000000018</v>
          </cell>
          <cell r="G807" t="str">
            <v>GNT1</v>
          </cell>
        </row>
        <row r="808">
          <cell r="A808">
            <v>2020</v>
          </cell>
          <cell r="B808" t="str">
            <v>Q1</v>
          </cell>
          <cell r="C808" t="str">
            <v>Sindila</v>
          </cell>
          <cell r="D808" t="str">
            <v>Small Hydro</v>
          </cell>
          <cell r="F808">
            <v>3061.099999999999</v>
          </cell>
          <cell r="G808" t="str">
            <v>GNE15</v>
          </cell>
        </row>
        <row r="809">
          <cell r="A809">
            <v>2020</v>
          </cell>
          <cell r="B809" t="str">
            <v>Q1</v>
          </cell>
          <cell r="C809" t="str">
            <v>Ziba</v>
          </cell>
          <cell r="D809" t="str">
            <v>Small Hydro</v>
          </cell>
          <cell r="F809">
            <v>8281.5670000000009</v>
          </cell>
          <cell r="G809" t="str">
            <v>GNE16</v>
          </cell>
        </row>
        <row r="810">
          <cell r="A810">
            <v>2020</v>
          </cell>
          <cell r="B810" t="str">
            <v>Q1</v>
          </cell>
          <cell r="C810" t="str">
            <v>Ndugutu</v>
          </cell>
          <cell r="D810" t="str">
            <v>Small Hydro</v>
          </cell>
          <cell r="F810">
            <v>4173.7</v>
          </cell>
          <cell r="G810" t="str">
            <v>GNE18</v>
          </cell>
        </row>
        <row r="811">
          <cell r="A811">
            <v>2020</v>
          </cell>
          <cell r="B811" t="str">
            <v>Q1</v>
          </cell>
          <cell r="C811" t="str">
            <v>KASESE COBALT COMPANY LIMITED</v>
          </cell>
          <cell r="D811" t="str">
            <v>Small Hydro</v>
          </cell>
          <cell r="F811">
            <v>13120.777</v>
          </cell>
          <cell r="G811" t="str">
            <v>GNE1</v>
          </cell>
        </row>
        <row r="812">
          <cell r="A812">
            <v>2020</v>
          </cell>
          <cell r="B812" t="str">
            <v>Q1</v>
          </cell>
          <cell r="C812" t="str">
            <v>AEMS-MPANGA</v>
          </cell>
          <cell r="D812" t="str">
            <v>Small Hydro</v>
          </cell>
          <cell r="F812">
            <v>23056.590000000044</v>
          </cell>
          <cell r="G812" t="str">
            <v>GNE5</v>
          </cell>
        </row>
        <row r="813">
          <cell r="A813">
            <v>2020</v>
          </cell>
          <cell r="B813" t="str">
            <v>Q1</v>
          </cell>
          <cell r="C813" t="str">
            <v>MAJI-POWER BUGOYE-LIMITED</v>
          </cell>
          <cell r="D813" t="str">
            <v>Small Hydro</v>
          </cell>
          <cell r="F813">
            <v>13194.970000000001</v>
          </cell>
          <cell r="G813" t="str">
            <v>GNE3</v>
          </cell>
        </row>
        <row r="814">
          <cell r="A814">
            <v>2020</v>
          </cell>
          <cell r="B814" t="str">
            <v>Q1</v>
          </cell>
          <cell r="C814" t="str">
            <v>ECOPOWER-ISHASHA</v>
          </cell>
          <cell r="D814" t="str">
            <v>Small Hydro</v>
          </cell>
          <cell r="F814">
            <v>5439.70999999998</v>
          </cell>
          <cell r="G814" t="str">
            <v>GNE6</v>
          </cell>
        </row>
        <row r="815">
          <cell r="A815">
            <v>2020</v>
          </cell>
          <cell r="B815" t="str">
            <v>Q1</v>
          </cell>
          <cell r="C815" t="str">
            <v>KABALEGA HYDROMAX</v>
          </cell>
          <cell r="D815" t="str">
            <v>Small Hydro</v>
          </cell>
          <cell r="F815">
            <v>18378.267800000009</v>
          </cell>
          <cell r="G815" t="str">
            <v>GNE4</v>
          </cell>
        </row>
        <row r="816">
          <cell r="A816">
            <v>2020</v>
          </cell>
          <cell r="B816" t="str">
            <v>Q1</v>
          </cell>
          <cell r="C816" t="str">
            <v>MUVUMBE HYDRO (U) LIMITED</v>
          </cell>
          <cell r="D816" t="str">
            <v>Small Hydro</v>
          </cell>
          <cell r="F816">
            <v>9885.0000000000018</v>
          </cell>
          <cell r="G816" t="str">
            <v>GNE7</v>
          </cell>
        </row>
        <row r="817">
          <cell r="A817">
            <v>2020</v>
          </cell>
          <cell r="B817" t="str">
            <v>Q1</v>
          </cell>
          <cell r="C817" t="str">
            <v>ELGON HYDRO SITI</v>
          </cell>
          <cell r="D817" t="str">
            <v>Small Hydro</v>
          </cell>
          <cell r="F817">
            <v>4115.7000000000007</v>
          </cell>
          <cell r="G817" t="str">
            <v>GNE8</v>
          </cell>
        </row>
        <row r="818">
          <cell r="A818">
            <v>2020</v>
          </cell>
          <cell r="B818" t="str">
            <v>Q1</v>
          </cell>
          <cell r="C818" t="str">
            <v>TORORO SOLAR</v>
          </cell>
          <cell r="D818" t="str">
            <v>Solar</v>
          </cell>
          <cell r="F818">
            <v>4163.55</v>
          </cell>
          <cell r="G818" t="str">
            <v>GNS2</v>
          </cell>
        </row>
        <row r="819">
          <cell r="A819">
            <v>2020</v>
          </cell>
          <cell r="B819" t="str">
            <v>Q1</v>
          </cell>
          <cell r="C819" t="str">
            <v>RWIMI</v>
          </cell>
          <cell r="D819" t="str">
            <v>Small Hydro</v>
          </cell>
          <cell r="F819">
            <v>5636.5999999999995</v>
          </cell>
          <cell r="G819" t="str">
            <v>GNE9</v>
          </cell>
        </row>
        <row r="820">
          <cell r="A820">
            <v>2020</v>
          </cell>
          <cell r="B820" t="str">
            <v>Q1</v>
          </cell>
          <cell r="C820" t="str">
            <v>NYAMWAMBA</v>
          </cell>
          <cell r="D820" t="str">
            <v>Small Hydro</v>
          </cell>
          <cell r="F820">
            <v>7013.35</v>
          </cell>
          <cell r="G820" t="str">
            <v>GNE10</v>
          </cell>
        </row>
        <row r="821">
          <cell r="A821">
            <v>2020</v>
          </cell>
          <cell r="B821" t="str">
            <v>Q1</v>
          </cell>
          <cell r="C821" t="str">
            <v>LUBILIA</v>
          </cell>
          <cell r="D821" t="str">
            <v>Small Hydro</v>
          </cell>
          <cell r="F821">
            <v>4740.3370000000004</v>
          </cell>
          <cell r="G821" t="str">
            <v>GNE11</v>
          </cell>
        </row>
        <row r="822">
          <cell r="A822">
            <v>2020</v>
          </cell>
          <cell r="B822" t="str">
            <v>Q1</v>
          </cell>
          <cell r="C822" t="str">
            <v>XSABO SOLAR</v>
          </cell>
          <cell r="D822" t="str">
            <v>Solar</v>
          </cell>
          <cell r="F822">
            <v>8295</v>
          </cell>
          <cell r="G822" t="str">
            <v>GNS3</v>
          </cell>
        </row>
        <row r="823">
          <cell r="A823">
            <v>2020</v>
          </cell>
          <cell r="B823" t="str">
            <v>Q1</v>
          </cell>
          <cell r="C823" t="str">
            <v>HYDROMAX NKUSI (WAKI)</v>
          </cell>
          <cell r="D823" t="str">
            <v>Small Hydro</v>
          </cell>
          <cell r="F823">
            <v>3779.1820000000002</v>
          </cell>
          <cell r="G823" t="str">
            <v>GNE13</v>
          </cell>
        </row>
        <row r="824">
          <cell r="A824">
            <v>2020</v>
          </cell>
          <cell r="B824" t="str">
            <v>Q1</v>
          </cell>
          <cell r="C824" t="str">
            <v>Siti 2</v>
          </cell>
          <cell r="D824" t="str">
            <v>Small Hydro</v>
          </cell>
          <cell r="F824">
            <v>2640.5789999999997</v>
          </cell>
          <cell r="G824" t="str">
            <v>GNE17</v>
          </cell>
        </row>
        <row r="825">
          <cell r="A825">
            <v>2020</v>
          </cell>
          <cell r="B825" t="str">
            <v>Q1</v>
          </cell>
          <cell r="C825" t="str">
            <v>Emmerging Solar Power (Bufulubi)</v>
          </cell>
          <cell r="D825" t="str">
            <v>Solar</v>
          </cell>
          <cell r="F825">
            <v>4586.9110000000001</v>
          </cell>
          <cell r="G825" t="str">
            <v>GNS4</v>
          </cell>
        </row>
        <row r="826">
          <cell r="A826">
            <v>2020</v>
          </cell>
          <cell r="B826" t="str">
            <v>Q1</v>
          </cell>
          <cell r="C826" t="str">
            <v>KENYA POWER LIGHTING COMPANY (KPLC)</v>
          </cell>
          <cell r="D826" t="str">
            <v>Imports</v>
          </cell>
          <cell r="F826">
            <v>4686.91</v>
          </cell>
          <cell r="G826" t="str">
            <v>GNIM1</v>
          </cell>
        </row>
        <row r="827">
          <cell r="A827">
            <v>2020</v>
          </cell>
          <cell r="B827" t="str">
            <v>Q1</v>
          </cell>
          <cell r="C827" t="str">
            <v>RWANDA</v>
          </cell>
          <cell r="D827" t="str">
            <v>Imports</v>
          </cell>
          <cell r="F827">
            <v>1218.1251600000001</v>
          </cell>
          <cell r="G827" t="str">
            <v>GNIM2</v>
          </cell>
        </row>
        <row r="828">
          <cell r="A828">
            <v>2020</v>
          </cell>
          <cell r="B828" t="str">
            <v>Q1</v>
          </cell>
          <cell r="C828" t="str">
            <v>ESKOM (U) LIMITED</v>
          </cell>
          <cell r="D828" t="str">
            <v>Large Hydro</v>
          </cell>
          <cell r="F828">
            <v>309820</v>
          </cell>
          <cell r="G828" t="str">
            <v>GNL1</v>
          </cell>
        </row>
        <row r="829">
          <cell r="A829">
            <v>2020</v>
          </cell>
          <cell r="B829" t="str">
            <v>Q1</v>
          </cell>
          <cell r="C829" t="str">
            <v>BUJAGALI ELECTRICITY LIMITED</v>
          </cell>
          <cell r="D829" t="str">
            <v>Large Hydro</v>
          </cell>
          <cell r="F829">
            <v>351802.52688000002</v>
          </cell>
          <cell r="G829" t="str">
            <v>GNL2</v>
          </cell>
        </row>
        <row r="830">
          <cell r="A830">
            <v>2020</v>
          </cell>
          <cell r="B830" t="str">
            <v>Q1</v>
          </cell>
          <cell r="C830" t="str">
            <v>Achwa 2</v>
          </cell>
          <cell r="D830" t="str">
            <v>Large Hydro</v>
          </cell>
          <cell r="F830">
            <v>0</v>
          </cell>
          <cell r="G830" t="str">
            <v>GNL4</v>
          </cell>
        </row>
        <row r="831">
          <cell r="A831">
            <v>2020</v>
          </cell>
          <cell r="B831" t="str">
            <v>Q1</v>
          </cell>
          <cell r="C831" t="str">
            <v>ELECTROMAXX (U) LIMITED</v>
          </cell>
          <cell r="D831" t="str">
            <v>Thermal</v>
          </cell>
          <cell r="F831">
            <v>895.14013</v>
          </cell>
          <cell r="G831" t="str">
            <v>GNT2</v>
          </cell>
        </row>
        <row r="832">
          <cell r="A832">
            <v>2020</v>
          </cell>
          <cell r="B832" t="str">
            <v>Q2</v>
          </cell>
          <cell r="C832" t="str">
            <v>KASESE COBALT COMPANY LIMITED</v>
          </cell>
          <cell r="D832" t="str">
            <v>Small Hydro</v>
          </cell>
          <cell r="F832">
            <v>9798.2819999999992</v>
          </cell>
          <cell r="G832" t="str">
            <v>GNE1</v>
          </cell>
        </row>
        <row r="833">
          <cell r="A833">
            <v>2020</v>
          </cell>
          <cell r="B833" t="str">
            <v>Q2</v>
          </cell>
          <cell r="C833" t="str">
            <v>KILEMBE MINES LIMITED (KLM)</v>
          </cell>
          <cell r="D833" t="str">
            <v>Small Hydro</v>
          </cell>
          <cell r="F833">
            <v>869.14400000000001</v>
          </cell>
          <cell r="G833" t="str">
            <v>GNE2</v>
          </cell>
        </row>
        <row r="834">
          <cell r="A834">
            <v>2020</v>
          </cell>
          <cell r="B834" t="str">
            <v>Q2</v>
          </cell>
          <cell r="C834" t="str">
            <v>KAKIRA SUGAR WORKS</v>
          </cell>
          <cell r="D834" t="str">
            <v>Bagasse</v>
          </cell>
          <cell r="F834">
            <v>41945.559500000003</v>
          </cell>
          <cell r="G834" t="str">
            <v>GNC1</v>
          </cell>
        </row>
        <row r="835">
          <cell r="A835">
            <v>2020</v>
          </cell>
          <cell r="B835" t="str">
            <v>Q2</v>
          </cell>
          <cell r="C835" t="str">
            <v>KINYARA SUGAR WORKS</v>
          </cell>
          <cell r="D835" t="str">
            <v>Bagasse</v>
          </cell>
          <cell r="F835">
            <v>1378.2739999999999</v>
          </cell>
          <cell r="G835" t="str">
            <v>GNC2</v>
          </cell>
        </row>
        <row r="836">
          <cell r="A836">
            <v>2020</v>
          </cell>
          <cell r="B836" t="str">
            <v>Q2</v>
          </cell>
          <cell r="C836" t="str">
            <v>AEMS-MPANGA</v>
          </cell>
          <cell r="D836" t="str">
            <v>Small Hydro</v>
          </cell>
          <cell r="F836">
            <v>25245.360000000001</v>
          </cell>
          <cell r="G836" t="str">
            <v>GNE5</v>
          </cell>
        </row>
        <row r="837">
          <cell r="A837">
            <v>2020</v>
          </cell>
          <cell r="B837" t="str">
            <v>Q2</v>
          </cell>
          <cell r="C837" t="str">
            <v>MAJI-POWER BUGOYE-LIMITED</v>
          </cell>
          <cell r="D837" t="str">
            <v>Small Hydro</v>
          </cell>
          <cell r="F837">
            <v>14521.83</v>
          </cell>
          <cell r="G837" t="str">
            <v>GNE3</v>
          </cell>
        </row>
        <row r="838">
          <cell r="A838">
            <v>2020</v>
          </cell>
          <cell r="B838" t="str">
            <v>Q2</v>
          </cell>
          <cell r="C838" t="str">
            <v>ECOPOWER-ISHASHA</v>
          </cell>
          <cell r="D838" t="str">
            <v>Small Hydro</v>
          </cell>
          <cell r="F838">
            <v>3143.42</v>
          </cell>
          <cell r="G838" t="str">
            <v>GNE6</v>
          </cell>
        </row>
        <row r="839">
          <cell r="A839">
            <v>2020</v>
          </cell>
          <cell r="B839" t="str">
            <v>Q2</v>
          </cell>
          <cell r="C839" t="str">
            <v>KABALEGA HYDROMAX</v>
          </cell>
          <cell r="D839" t="str">
            <v>Small Hydro</v>
          </cell>
          <cell r="F839">
            <v>17855.366000000002</v>
          </cell>
          <cell r="G839" t="str">
            <v>GNE4</v>
          </cell>
        </row>
        <row r="840">
          <cell r="A840">
            <v>2020</v>
          </cell>
          <cell r="B840" t="str">
            <v>Q2</v>
          </cell>
          <cell r="C840" t="str">
            <v>SAIL KALIRO</v>
          </cell>
          <cell r="D840" t="str">
            <v>Bagasse</v>
          </cell>
          <cell r="F840">
            <v>6173.3</v>
          </cell>
          <cell r="G840" t="str">
            <v>GNC3</v>
          </cell>
        </row>
        <row r="841">
          <cell r="A841">
            <v>2020</v>
          </cell>
          <cell r="B841" t="str">
            <v>Q2</v>
          </cell>
          <cell r="C841" t="str">
            <v>ACCESS SOLAR</v>
          </cell>
          <cell r="D841" t="str">
            <v>Solar</v>
          </cell>
          <cell r="F841">
            <v>3788.3449999999998</v>
          </cell>
          <cell r="G841" t="str">
            <v>GNS1</v>
          </cell>
        </row>
        <row r="842">
          <cell r="A842">
            <v>2020</v>
          </cell>
          <cell r="B842" t="str">
            <v>Q2</v>
          </cell>
          <cell r="C842" t="str">
            <v>MUVUMBE HYDRO (U) LIMITED</v>
          </cell>
          <cell r="D842" t="str">
            <v>Small Hydro</v>
          </cell>
          <cell r="F842">
            <v>9680</v>
          </cell>
          <cell r="G842" t="str">
            <v>GNE7</v>
          </cell>
        </row>
        <row r="843">
          <cell r="A843">
            <v>2020</v>
          </cell>
          <cell r="B843" t="str">
            <v>Q2</v>
          </cell>
          <cell r="C843" t="str">
            <v>ELGON HYDRO SITI</v>
          </cell>
          <cell r="D843" t="str">
            <v>Small Hydro</v>
          </cell>
          <cell r="F843">
            <v>6434.2</v>
          </cell>
          <cell r="G843" t="str">
            <v>GNE8</v>
          </cell>
        </row>
        <row r="844">
          <cell r="A844">
            <v>2020</v>
          </cell>
          <cell r="B844" t="str">
            <v>Q2</v>
          </cell>
          <cell r="C844" t="str">
            <v>TORORO SOLAR</v>
          </cell>
          <cell r="D844" t="str">
            <v>Solar</v>
          </cell>
          <cell r="F844">
            <v>3817.45</v>
          </cell>
          <cell r="G844" t="str">
            <v>GNS2</v>
          </cell>
        </row>
        <row r="845">
          <cell r="A845">
            <v>2020</v>
          </cell>
          <cell r="B845" t="str">
            <v>Q2</v>
          </cell>
          <cell r="C845" t="str">
            <v>RWIMI</v>
          </cell>
          <cell r="D845" t="str">
            <v>Small Hydro</v>
          </cell>
          <cell r="F845">
            <v>7076.8</v>
          </cell>
          <cell r="G845" t="str">
            <v>GNE9</v>
          </cell>
        </row>
        <row r="846">
          <cell r="A846">
            <v>2020</v>
          </cell>
          <cell r="B846" t="str">
            <v>Q2</v>
          </cell>
          <cell r="C846" t="str">
            <v>NYAMWAMBA</v>
          </cell>
          <cell r="D846" t="str">
            <v>Small Hydro</v>
          </cell>
          <cell r="F846">
            <v>3516.2600000000102</v>
          </cell>
          <cell r="G846" t="str">
            <v>GNE10</v>
          </cell>
        </row>
        <row r="847">
          <cell r="A847">
            <v>2020</v>
          </cell>
          <cell r="B847" t="str">
            <v>Q2</v>
          </cell>
          <cell r="C847" t="str">
            <v>LUBILIA</v>
          </cell>
          <cell r="D847" t="str">
            <v>Small Hydro</v>
          </cell>
          <cell r="F847">
            <v>6160.8580000000002</v>
          </cell>
          <cell r="G847" t="str">
            <v>GNE11</v>
          </cell>
        </row>
        <row r="848">
          <cell r="A848">
            <v>2020</v>
          </cell>
          <cell r="B848" t="str">
            <v>Q2</v>
          </cell>
          <cell r="C848" t="str">
            <v>NKUSI</v>
          </cell>
          <cell r="D848" t="str">
            <v>Small Hydro</v>
          </cell>
          <cell r="F848">
            <v>17086.22</v>
          </cell>
          <cell r="G848" t="str">
            <v>GNE12</v>
          </cell>
        </row>
        <row r="849">
          <cell r="A849">
            <v>2020</v>
          </cell>
          <cell r="B849" t="str">
            <v>Q2</v>
          </cell>
          <cell r="C849" t="str">
            <v>MAHOMA</v>
          </cell>
          <cell r="D849" t="str">
            <v>Small Hydro</v>
          </cell>
          <cell r="F849">
            <v>2548.46</v>
          </cell>
          <cell r="G849" t="str">
            <v>GNE14</v>
          </cell>
        </row>
        <row r="850">
          <cell r="A850">
            <v>2020</v>
          </cell>
          <cell r="B850" t="str">
            <v>Q2</v>
          </cell>
          <cell r="C850" t="str">
            <v>XSABO SOLAR</v>
          </cell>
          <cell r="D850" t="str">
            <v>Solar</v>
          </cell>
          <cell r="F850">
            <v>8021.85</v>
          </cell>
          <cell r="G850" t="str">
            <v>GNS3</v>
          </cell>
        </row>
        <row r="851">
          <cell r="A851">
            <v>2020</v>
          </cell>
          <cell r="B851" t="str">
            <v>Q2</v>
          </cell>
          <cell r="C851" t="str">
            <v>Sindila</v>
          </cell>
          <cell r="D851" t="str">
            <v>Small Hydro</v>
          </cell>
          <cell r="F851">
            <v>3375.9</v>
          </cell>
          <cell r="G851" t="str">
            <v>GNE15</v>
          </cell>
        </row>
        <row r="852">
          <cell r="A852">
            <v>2020</v>
          </cell>
          <cell r="B852" t="str">
            <v>Q2</v>
          </cell>
          <cell r="C852" t="str">
            <v>HYDROMAX NKUSI (WAKI)</v>
          </cell>
          <cell r="D852" t="str">
            <v>Small Hydro</v>
          </cell>
          <cell r="F852">
            <v>3852.489</v>
          </cell>
          <cell r="G852" t="str">
            <v>GNE13</v>
          </cell>
        </row>
        <row r="853">
          <cell r="A853">
            <v>2020</v>
          </cell>
          <cell r="B853" t="str">
            <v>Q2</v>
          </cell>
          <cell r="C853" t="str">
            <v>Ziba</v>
          </cell>
          <cell r="D853" t="str">
            <v>Small Hydro</v>
          </cell>
          <cell r="F853">
            <v>7524</v>
          </cell>
          <cell r="G853" t="str">
            <v>GNE16</v>
          </cell>
        </row>
        <row r="854">
          <cell r="A854">
            <v>2020</v>
          </cell>
          <cell r="B854" t="str">
            <v>Q2</v>
          </cell>
          <cell r="C854" t="str">
            <v>Ndugutu</v>
          </cell>
          <cell r="D854" t="str">
            <v>Small Hydro</v>
          </cell>
          <cell r="F854">
            <v>4522.7</v>
          </cell>
          <cell r="G854" t="str">
            <v>GNE18</v>
          </cell>
        </row>
        <row r="855">
          <cell r="A855">
            <v>2020</v>
          </cell>
          <cell r="B855" t="str">
            <v>Q2</v>
          </cell>
          <cell r="C855" t="str">
            <v>Siti 2</v>
          </cell>
          <cell r="D855" t="str">
            <v>Small Hydro</v>
          </cell>
          <cell r="F855">
            <v>1206.9870000000001</v>
          </cell>
          <cell r="G855" t="str">
            <v>GNE17</v>
          </cell>
        </row>
        <row r="856">
          <cell r="A856">
            <v>2020</v>
          </cell>
          <cell r="B856" t="str">
            <v>Q2</v>
          </cell>
          <cell r="C856" t="str">
            <v>Emmerging Solar Power (Bufulubi)</v>
          </cell>
          <cell r="D856" t="str">
            <v>Solar</v>
          </cell>
          <cell r="F856">
            <v>4383.0950000000003</v>
          </cell>
          <cell r="G856" t="str">
            <v>GNS4</v>
          </cell>
        </row>
        <row r="857">
          <cell r="A857">
            <v>2020</v>
          </cell>
          <cell r="B857" t="str">
            <v>Q2</v>
          </cell>
          <cell r="C857" t="str">
            <v>KENYA POWER LIGHTING COMPANY (KPLC)</v>
          </cell>
          <cell r="D857" t="str">
            <v>Imports</v>
          </cell>
          <cell r="F857">
            <v>3929.2750000000001</v>
          </cell>
          <cell r="G857" t="str">
            <v>GNIM1</v>
          </cell>
        </row>
        <row r="858">
          <cell r="A858">
            <v>2020</v>
          </cell>
          <cell r="B858" t="str">
            <v>Q2</v>
          </cell>
          <cell r="C858" t="str">
            <v>RWANDA</v>
          </cell>
          <cell r="D858" t="str">
            <v>Imports</v>
          </cell>
          <cell r="F858">
            <v>1346.1790000000001</v>
          </cell>
          <cell r="G858" t="str">
            <v>GNIM2</v>
          </cell>
        </row>
        <row r="859">
          <cell r="A859">
            <v>2020</v>
          </cell>
          <cell r="B859" t="str">
            <v>Q2</v>
          </cell>
          <cell r="C859" t="str">
            <v>ESKOM (U) LIMITED</v>
          </cell>
          <cell r="D859" t="str">
            <v>Large Hydro</v>
          </cell>
          <cell r="F859">
            <v>247548</v>
          </cell>
          <cell r="G859" t="str">
            <v>GNL1</v>
          </cell>
        </row>
        <row r="860">
          <cell r="A860">
            <v>2020</v>
          </cell>
          <cell r="B860" t="str">
            <v>Q2</v>
          </cell>
          <cell r="C860" t="str">
            <v>BUJAGALI ELECTRICITY LIMITED</v>
          </cell>
          <cell r="D860" t="str">
            <v>Large Hydro</v>
          </cell>
          <cell r="F860">
            <v>287259.76199999999</v>
          </cell>
          <cell r="G860" t="str">
            <v>GNL2</v>
          </cell>
        </row>
        <row r="861">
          <cell r="A861">
            <v>2020</v>
          </cell>
          <cell r="B861" t="str">
            <v>Q2</v>
          </cell>
          <cell r="C861" t="str">
            <v>ISIMBA</v>
          </cell>
          <cell r="D861" t="str">
            <v>Large Hydro</v>
          </cell>
          <cell r="F861">
            <v>203377</v>
          </cell>
          <cell r="G861" t="str">
            <v>GNL3</v>
          </cell>
        </row>
        <row r="862">
          <cell r="A862">
            <v>2020</v>
          </cell>
          <cell r="B862" t="str">
            <v>Q2</v>
          </cell>
          <cell r="C862" t="str">
            <v>Achwa 2</v>
          </cell>
          <cell r="D862" t="str">
            <v>Large Hydro</v>
          </cell>
          <cell r="F862">
            <v>0</v>
          </cell>
          <cell r="G862" t="str">
            <v>GNL4</v>
          </cell>
        </row>
        <row r="863">
          <cell r="A863">
            <v>2020</v>
          </cell>
          <cell r="B863" t="str">
            <v>Q2</v>
          </cell>
          <cell r="C863" t="str">
            <v>JACOBSEN (U) LIMITED</v>
          </cell>
          <cell r="D863" t="str">
            <v>Thermal</v>
          </cell>
          <cell r="F863">
            <v>15594.4999999999</v>
          </cell>
          <cell r="G863" t="str">
            <v>GNT1</v>
          </cell>
        </row>
        <row r="864">
          <cell r="A864">
            <v>2020</v>
          </cell>
          <cell r="B864" t="str">
            <v>Q2</v>
          </cell>
          <cell r="C864" t="str">
            <v>ELECTROMAXX (U) LIMITED</v>
          </cell>
          <cell r="D864" t="str">
            <v>Thermal</v>
          </cell>
          <cell r="F864">
            <v>589.41156999999998</v>
          </cell>
          <cell r="G864" t="str">
            <v>GNT2</v>
          </cell>
        </row>
        <row r="865">
          <cell r="A865">
            <v>2020</v>
          </cell>
          <cell r="B865" t="str">
            <v>Q3</v>
          </cell>
          <cell r="C865" t="str">
            <v>KASESE COBALT COMPANY LIMITED</v>
          </cell>
          <cell r="D865" t="str">
            <v>Small Hydro</v>
          </cell>
          <cell r="F865">
            <v>11127.762999999999</v>
          </cell>
          <cell r="G865" t="str">
            <v>GNE1</v>
          </cell>
        </row>
        <row r="866">
          <cell r="A866">
            <v>2020</v>
          </cell>
          <cell r="B866" t="str">
            <v>Q3</v>
          </cell>
          <cell r="C866" t="str">
            <v>KILEMBE MINES LIMITED (KLM)</v>
          </cell>
          <cell r="D866" t="str">
            <v>Small Hydro</v>
          </cell>
          <cell r="F866">
            <v>0</v>
          </cell>
          <cell r="G866" t="str">
            <v>GNE2</v>
          </cell>
        </row>
        <row r="867">
          <cell r="A867">
            <v>2020</v>
          </cell>
          <cell r="B867" t="str">
            <v>Q3</v>
          </cell>
          <cell r="C867" t="str">
            <v>KAKIRA SUGAR WORKS</v>
          </cell>
          <cell r="D867" t="str">
            <v>Bagasse</v>
          </cell>
          <cell r="F867">
            <v>32026.7058</v>
          </cell>
          <cell r="G867" t="str">
            <v>GNC1</v>
          </cell>
        </row>
        <row r="868">
          <cell r="A868">
            <v>2020</v>
          </cell>
          <cell r="B868" t="str">
            <v>Q3</v>
          </cell>
          <cell r="C868" t="str">
            <v>KINYARA SUGAR WORKS</v>
          </cell>
          <cell r="D868" t="str">
            <v>Bagasse</v>
          </cell>
          <cell r="F868">
            <v>1957.806</v>
          </cell>
          <cell r="G868" t="str">
            <v>GNC2</v>
          </cell>
        </row>
        <row r="869">
          <cell r="A869">
            <v>2020</v>
          </cell>
          <cell r="B869" t="str">
            <v>Q3</v>
          </cell>
          <cell r="C869" t="str">
            <v>AEMS-MPANGA</v>
          </cell>
          <cell r="D869" t="str">
            <v>Small Hydro</v>
          </cell>
          <cell r="F869">
            <v>11415.24</v>
          </cell>
          <cell r="G869" t="str">
            <v>GNE5</v>
          </cell>
        </row>
        <row r="870">
          <cell r="A870">
            <v>2020</v>
          </cell>
          <cell r="B870" t="str">
            <v>Q3</v>
          </cell>
          <cell r="C870" t="str">
            <v>MAJI-POWER BUGOYE-LIMITED</v>
          </cell>
          <cell r="D870" t="str">
            <v>Small Hydro</v>
          </cell>
          <cell r="F870">
            <v>17672.8</v>
          </cell>
          <cell r="G870" t="str">
            <v>GNE3</v>
          </cell>
        </row>
        <row r="871">
          <cell r="A871">
            <v>2020</v>
          </cell>
          <cell r="B871" t="str">
            <v>Q3</v>
          </cell>
          <cell r="C871" t="str">
            <v>ECOPOWER-ISHASHA</v>
          </cell>
          <cell r="D871" t="str">
            <v>Small Hydro</v>
          </cell>
          <cell r="F871">
            <v>4611.7699999999995</v>
          </cell>
          <cell r="G871" t="str">
            <v>GNE6</v>
          </cell>
        </row>
        <row r="872">
          <cell r="A872">
            <v>2020</v>
          </cell>
          <cell r="B872" t="str">
            <v>Q3</v>
          </cell>
          <cell r="C872" t="str">
            <v>KABALEGA HYDROMAX</v>
          </cell>
          <cell r="D872" t="str">
            <v>Small Hydro</v>
          </cell>
          <cell r="F872">
            <v>17762.621999999999</v>
          </cell>
          <cell r="G872" t="str">
            <v>GNE4</v>
          </cell>
        </row>
        <row r="873">
          <cell r="A873">
            <v>2020</v>
          </cell>
          <cell r="B873" t="str">
            <v>Q3</v>
          </cell>
          <cell r="C873" t="str">
            <v>SAIL KALIRO</v>
          </cell>
          <cell r="D873" t="str">
            <v>Bagasse</v>
          </cell>
          <cell r="F873">
            <v>9131</v>
          </cell>
          <cell r="G873" t="str">
            <v>GNC3</v>
          </cell>
        </row>
        <row r="874">
          <cell r="A874">
            <v>2020</v>
          </cell>
          <cell r="B874" t="str">
            <v>Q3</v>
          </cell>
          <cell r="C874" t="str">
            <v>ACCESS SOLAR</v>
          </cell>
          <cell r="D874" t="str">
            <v>Solar</v>
          </cell>
          <cell r="F874">
            <v>3640.3620000000001</v>
          </cell>
          <cell r="G874" t="str">
            <v>GNS1</v>
          </cell>
        </row>
        <row r="875">
          <cell r="A875">
            <v>2020</v>
          </cell>
          <cell r="B875" t="str">
            <v>Q3</v>
          </cell>
          <cell r="C875" t="str">
            <v>MUVUMBE HYDRO (U) LIMITED</v>
          </cell>
          <cell r="D875" t="str">
            <v>Small Hydro</v>
          </cell>
          <cell r="F875">
            <v>5436</v>
          </cell>
          <cell r="G875" t="str">
            <v>GNE7</v>
          </cell>
        </row>
        <row r="876">
          <cell r="A876">
            <v>2020</v>
          </cell>
          <cell r="B876" t="str">
            <v>Q3</v>
          </cell>
          <cell r="C876" t="str">
            <v>ELGON HYDRO SITI</v>
          </cell>
          <cell r="D876" t="str">
            <v>Small Hydro</v>
          </cell>
          <cell r="F876">
            <v>8201</v>
          </cell>
          <cell r="G876" t="str">
            <v>GNE8</v>
          </cell>
        </row>
        <row r="877">
          <cell r="A877">
            <v>2020</v>
          </cell>
          <cell r="B877" t="str">
            <v>Q3</v>
          </cell>
          <cell r="C877" t="str">
            <v>TORORO SOLAR</v>
          </cell>
          <cell r="D877" t="str">
            <v>Solar</v>
          </cell>
          <cell r="F877">
            <v>3719</v>
          </cell>
          <cell r="G877" t="str">
            <v>GNS2</v>
          </cell>
        </row>
        <row r="878">
          <cell r="A878">
            <v>2020</v>
          </cell>
          <cell r="B878" t="str">
            <v>Q3</v>
          </cell>
          <cell r="C878" t="str">
            <v>RWIMI</v>
          </cell>
          <cell r="D878" t="str">
            <v>Small Hydro</v>
          </cell>
          <cell r="F878">
            <v>7181.1</v>
          </cell>
          <cell r="G878" t="str">
            <v>GNE9</v>
          </cell>
        </row>
        <row r="879">
          <cell r="A879">
            <v>2020</v>
          </cell>
          <cell r="B879" t="str">
            <v>Q3</v>
          </cell>
          <cell r="C879" t="str">
            <v>NYAMWAMBA</v>
          </cell>
          <cell r="D879" t="str">
            <v>Small Hydro</v>
          </cell>
          <cell r="F879">
            <v>0</v>
          </cell>
          <cell r="G879" t="str">
            <v>GNE10</v>
          </cell>
        </row>
        <row r="880">
          <cell r="A880">
            <v>2020</v>
          </cell>
          <cell r="B880" t="str">
            <v>Q3</v>
          </cell>
          <cell r="C880" t="str">
            <v>LUBILIA</v>
          </cell>
          <cell r="D880" t="str">
            <v>Small Hydro</v>
          </cell>
          <cell r="F880">
            <v>5036.7089999999998</v>
          </cell>
          <cell r="G880" t="str">
            <v>GNE11</v>
          </cell>
        </row>
        <row r="881">
          <cell r="A881">
            <v>2020</v>
          </cell>
          <cell r="B881" t="str">
            <v>Q3</v>
          </cell>
          <cell r="C881" t="str">
            <v>NKUSI</v>
          </cell>
          <cell r="D881" t="str">
            <v>Small Hydro</v>
          </cell>
          <cell r="F881">
            <v>18127.3</v>
          </cell>
          <cell r="G881" t="str">
            <v>GNE12</v>
          </cell>
        </row>
        <row r="882">
          <cell r="A882">
            <v>2020</v>
          </cell>
          <cell r="B882" t="str">
            <v>Q3</v>
          </cell>
          <cell r="C882" t="str">
            <v>MAHOMA</v>
          </cell>
          <cell r="D882" t="str">
            <v>Small Hydro</v>
          </cell>
          <cell r="F882">
            <v>1816.9</v>
          </cell>
          <cell r="G882" t="str">
            <v>GNE14</v>
          </cell>
        </row>
        <row r="883">
          <cell r="A883">
            <v>2020</v>
          </cell>
          <cell r="B883" t="str">
            <v>Q3</v>
          </cell>
          <cell r="C883" t="str">
            <v>XSABO SOLAR</v>
          </cell>
          <cell r="D883" t="str">
            <v>Solar</v>
          </cell>
          <cell r="F883">
            <v>7468.7240000000002</v>
          </cell>
          <cell r="G883" t="str">
            <v>GNS3</v>
          </cell>
        </row>
        <row r="884">
          <cell r="A884">
            <v>2020</v>
          </cell>
          <cell r="B884" t="str">
            <v>Q3</v>
          </cell>
          <cell r="C884" t="str">
            <v>Sindila</v>
          </cell>
          <cell r="D884" t="str">
            <v>Small Hydro</v>
          </cell>
          <cell r="F884">
            <v>3711.7</v>
          </cell>
          <cell r="G884" t="str">
            <v>GNE15</v>
          </cell>
        </row>
        <row r="885">
          <cell r="A885">
            <v>2020</v>
          </cell>
          <cell r="B885" t="str">
            <v>Q3</v>
          </cell>
          <cell r="C885" t="str">
            <v>HYDROMAX NKUSI (WAKI)</v>
          </cell>
          <cell r="D885" t="str">
            <v>Small Hydro</v>
          </cell>
          <cell r="F885">
            <v>4365.8760000000002</v>
          </cell>
          <cell r="G885" t="str">
            <v>GNE13</v>
          </cell>
        </row>
        <row r="886">
          <cell r="A886">
            <v>2020</v>
          </cell>
          <cell r="B886" t="str">
            <v>Q3</v>
          </cell>
          <cell r="C886" t="str">
            <v>Ziba</v>
          </cell>
          <cell r="D886" t="str">
            <v>Small Hydro</v>
          </cell>
          <cell r="F886">
            <v>4401.7</v>
          </cell>
          <cell r="G886" t="str">
            <v>GNE16</v>
          </cell>
        </row>
        <row r="887">
          <cell r="A887">
            <v>2020</v>
          </cell>
          <cell r="B887" t="str">
            <v>Q3</v>
          </cell>
          <cell r="C887" t="str">
            <v>Ndugutu</v>
          </cell>
          <cell r="D887" t="str">
            <v>Small Hydro</v>
          </cell>
          <cell r="F887">
            <v>4707.5</v>
          </cell>
          <cell r="G887" t="str">
            <v>GNE18</v>
          </cell>
        </row>
        <row r="888">
          <cell r="A888">
            <v>2020</v>
          </cell>
          <cell r="B888" t="str">
            <v>Q3</v>
          </cell>
          <cell r="C888" t="str">
            <v>Siti 2</v>
          </cell>
          <cell r="D888" t="str">
            <v>Small Hydro</v>
          </cell>
          <cell r="F888">
            <v>713.81099999999992</v>
          </cell>
          <cell r="G888" t="str">
            <v>GNE17</v>
          </cell>
        </row>
        <row r="889">
          <cell r="A889">
            <v>2020</v>
          </cell>
          <cell r="B889" t="str">
            <v>Q3</v>
          </cell>
          <cell r="C889" t="str">
            <v>Timex Bukinda</v>
          </cell>
          <cell r="D889" t="str">
            <v>Small Hydro</v>
          </cell>
          <cell r="F889">
            <v>723.8</v>
          </cell>
          <cell r="G889" t="str">
            <v>GNE19</v>
          </cell>
        </row>
        <row r="890">
          <cell r="A890">
            <v>2020</v>
          </cell>
          <cell r="B890" t="str">
            <v>Q3</v>
          </cell>
          <cell r="C890" t="str">
            <v>Tororo PV Power Project (Tororo PV Power Co. Ltd)</v>
          </cell>
          <cell r="D890" t="str">
            <v>Solar</v>
          </cell>
          <cell r="F890">
            <v>1863.9</v>
          </cell>
          <cell r="G890" t="str">
            <v>GNS5</v>
          </cell>
        </row>
        <row r="891">
          <cell r="A891">
            <v>2020</v>
          </cell>
          <cell r="B891" t="str">
            <v>Q3</v>
          </cell>
          <cell r="C891" t="str">
            <v>Emmerging Solar Power (Bufulubi)</v>
          </cell>
          <cell r="D891" t="str">
            <v>Solar</v>
          </cell>
          <cell r="F891">
            <v>3916.788</v>
          </cell>
          <cell r="G891" t="str">
            <v>GNS4</v>
          </cell>
        </row>
        <row r="892">
          <cell r="A892">
            <v>2020</v>
          </cell>
          <cell r="B892" t="str">
            <v>Q3</v>
          </cell>
          <cell r="C892" t="str">
            <v>KENYA POWER LIGHTING COMPANY (KPLC)</v>
          </cell>
          <cell r="D892" t="str">
            <v>Imports</v>
          </cell>
          <cell r="F892">
            <v>3764.54</v>
          </cell>
          <cell r="G892" t="str">
            <v>GNIM1</v>
          </cell>
        </row>
        <row r="893">
          <cell r="A893">
            <v>2020</v>
          </cell>
          <cell r="B893" t="str">
            <v>Q3</v>
          </cell>
          <cell r="C893" t="str">
            <v>RWANDA</v>
          </cell>
          <cell r="D893" t="str">
            <v>Imports</v>
          </cell>
          <cell r="F893">
            <v>1077.7260000000001</v>
          </cell>
          <cell r="G893" t="str">
            <v>GNIM2</v>
          </cell>
        </row>
        <row r="894">
          <cell r="A894">
            <v>2020</v>
          </cell>
          <cell r="B894" t="str">
            <v>Q3</v>
          </cell>
          <cell r="C894" t="str">
            <v>ESKOM (U) LIMITED</v>
          </cell>
          <cell r="D894" t="str">
            <v>Large Hydro</v>
          </cell>
          <cell r="F894">
            <v>308105</v>
          </cell>
          <cell r="G894" t="str">
            <v>GNL1</v>
          </cell>
        </row>
        <row r="895">
          <cell r="A895">
            <v>2020</v>
          </cell>
          <cell r="B895" t="str">
            <v>Q3</v>
          </cell>
          <cell r="C895" t="str">
            <v>BUJAGALI ELECTRICITY LIMITED</v>
          </cell>
          <cell r="D895" t="str">
            <v>Large Hydro</v>
          </cell>
          <cell r="F895">
            <v>373538.49599999998</v>
          </cell>
          <cell r="G895" t="str">
            <v>GNL2</v>
          </cell>
        </row>
        <row r="896">
          <cell r="A896">
            <v>2020</v>
          </cell>
          <cell r="B896" t="str">
            <v>Q3</v>
          </cell>
          <cell r="C896" t="str">
            <v>ISIMBA</v>
          </cell>
          <cell r="D896" t="str">
            <v>Large Hydro</v>
          </cell>
          <cell r="F896">
            <v>239050</v>
          </cell>
          <cell r="G896" t="str">
            <v>GNL3</v>
          </cell>
        </row>
        <row r="897">
          <cell r="A897">
            <v>2020</v>
          </cell>
          <cell r="B897" t="str">
            <v>Q3</v>
          </cell>
          <cell r="C897" t="str">
            <v>Achwa 2</v>
          </cell>
          <cell r="D897" t="str">
            <v>Large Hydro</v>
          </cell>
          <cell r="F897">
            <v>0</v>
          </cell>
          <cell r="G897" t="str">
            <v>GNL4</v>
          </cell>
        </row>
        <row r="898">
          <cell r="A898">
            <v>2020</v>
          </cell>
          <cell r="B898" t="str">
            <v>Q3</v>
          </cell>
          <cell r="C898" t="str">
            <v>JACOBSEN (U) LIMITED</v>
          </cell>
          <cell r="D898" t="str">
            <v>Thermal</v>
          </cell>
          <cell r="F898">
            <v>13086.3</v>
          </cell>
          <cell r="G898" t="str">
            <v>GNT1</v>
          </cell>
        </row>
        <row r="899">
          <cell r="A899">
            <v>2020</v>
          </cell>
          <cell r="B899" t="str">
            <v>Q3</v>
          </cell>
          <cell r="C899" t="str">
            <v>ELECTROMAXX (U) LIMITED</v>
          </cell>
          <cell r="D899" t="str">
            <v>Thermal</v>
          </cell>
          <cell r="F899">
            <v>706.26607999999999</v>
          </cell>
          <cell r="G899" t="str">
            <v>GNT2</v>
          </cell>
        </row>
        <row r="900">
          <cell r="A900">
            <v>2020</v>
          </cell>
          <cell r="B900" t="str">
            <v>Q4</v>
          </cell>
          <cell r="C900" t="str">
            <v>KASESE COBALT COMPANY LIMITED</v>
          </cell>
          <cell r="D900" t="str">
            <v>Small Hydro</v>
          </cell>
          <cell r="F900">
            <v>11409.898999999999</v>
          </cell>
          <cell r="G900" t="str">
            <v>GNE1</v>
          </cell>
        </row>
        <row r="901">
          <cell r="A901">
            <v>2020</v>
          </cell>
          <cell r="B901" t="str">
            <v>Q4</v>
          </cell>
          <cell r="C901" t="str">
            <v>KAKIRA SUGAR WORKS</v>
          </cell>
          <cell r="D901" t="str">
            <v>Bagasse</v>
          </cell>
          <cell r="F901">
            <v>25418.166800000003</v>
          </cell>
          <cell r="G901" t="str">
            <v>GNC1</v>
          </cell>
        </row>
        <row r="902">
          <cell r="A902">
            <v>2020</v>
          </cell>
          <cell r="B902" t="str">
            <v>Q4</v>
          </cell>
          <cell r="C902" t="str">
            <v>KINYARA SUGAR WORKS</v>
          </cell>
          <cell r="D902" t="str">
            <v>Bagasse</v>
          </cell>
          <cell r="F902">
            <v>235.79300000000003</v>
          </cell>
          <cell r="G902" t="str">
            <v>GNC2</v>
          </cell>
        </row>
        <row r="903">
          <cell r="A903">
            <v>2020</v>
          </cell>
          <cell r="B903" t="str">
            <v>Q4</v>
          </cell>
          <cell r="C903" t="str">
            <v>AEMS-MPANGA</v>
          </cell>
          <cell r="D903" t="str">
            <v>Small Hydro</v>
          </cell>
          <cell r="F903">
            <v>34881.11</v>
          </cell>
          <cell r="G903" t="str">
            <v>GNE5</v>
          </cell>
        </row>
        <row r="904">
          <cell r="A904">
            <v>2020</v>
          </cell>
          <cell r="B904" t="str">
            <v>Q4</v>
          </cell>
          <cell r="C904" t="str">
            <v>MAJI-POWER BUGOYE-LIMITED</v>
          </cell>
          <cell r="D904" t="str">
            <v>Small Hydro</v>
          </cell>
          <cell r="F904">
            <v>22100.28</v>
          </cell>
          <cell r="G904" t="str">
            <v>GNE3</v>
          </cell>
        </row>
        <row r="905">
          <cell r="A905">
            <v>2020</v>
          </cell>
          <cell r="B905" t="str">
            <v>Q4</v>
          </cell>
          <cell r="C905" t="str">
            <v>ECOPOWER-ISHASHA</v>
          </cell>
          <cell r="D905" t="str">
            <v>Small Hydro</v>
          </cell>
          <cell r="F905">
            <v>3616.75</v>
          </cell>
          <cell r="G905" t="str">
            <v>GNE6</v>
          </cell>
        </row>
        <row r="906">
          <cell r="A906">
            <v>2020</v>
          </cell>
          <cell r="B906" t="str">
            <v>Q4</v>
          </cell>
          <cell r="C906" t="str">
            <v>KABALEGA HYDROMAX</v>
          </cell>
          <cell r="D906" t="str">
            <v>Small Hydro</v>
          </cell>
          <cell r="F906">
            <v>18501.157999999999</v>
          </cell>
          <cell r="G906" t="str">
            <v>GNE4</v>
          </cell>
        </row>
        <row r="907">
          <cell r="A907">
            <v>2020</v>
          </cell>
          <cell r="B907" t="str">
            <v>Q4</v>
          </cell>
          <cell r="C907" t="str">
            <v>SAIL KALIRO</v>
          </cell>
          <cell r="D907" t="str">
            <v>Bagasse</v>
          </cell>
          <cell r="F907">
            <v>9048</v>
          </cell>
          <cell r="G907" t="str">
            <v>GNC3</v>
          </cell>
        </row>
        <row r="908">
          <cell r="A908">
            <v>2020</v>
          </cell>
          <cell r="B908" t="str">
            <v>Q4</v>
          </cell>
          <cell r="C908" t="str">
            <v>ACCESS SOLAR</v>
          </cell>
          <cell r="D908" t="str">
            <v>Solar</v>
          </cell>
          <cell r="F908">
            <v>4501.4380000000001</v>
          </cell>
          <cell r="G908" t="str">
            <v>GNS1</v>
          </cell>
        </row>
        <row r="909">
          <cell r="A909">
            <v>2020</v>
          </cell>
          <cell r="B909" t="str">
            <v>Q4</v>
          </cell>
          <cell r="C909" t="str">
            <v>MUVUMBE HYDRO (U) LIMITED</v>
          </cell>
          <cell r="D909" t="str">
            <v>Small Hydro</v>
          </cell>
          <cell r="F909">
            <v>10158</v>
          </cell>
          <cell r="G909" t="str">
            <v>GNE7</v>
          </cell>
        </row>
        <row r="910">
          <cell r="A910">
            <v>2020</v>
          </cell>
          <cell r="B910" t="str">
            <v>Q4</v>
          </cell>
          <cell r="C910" t="str">
            <v>ELGON HYDRO SITI</v>
          </cell>
          <cell r="D910" t="str">
            <v>Small Hydro</v>
          </cell>
          <cell r="F910">
            <v>5737.9</v>
          </cell>
          <cell r="G910" t="str">
            <v>GNE8</v>
          </cell>
        </row>
        <row r="911">
          <cell r="A911">
            <v>2020</v>
          </cell>
          <cell r="B911" t="str">
            <v>Q4</v>
          </cell>
          <cell r="C911" t="str">
            <v>TORORO SOLAR</v>
          </cell>
          <cell r="D911" t="str">
            <v>Solar</v>
          </cell>
          <cell r="F911">
            <v>4321.8</v>
          </cell>
          <cell r="G911" t="str">
            <v>GNS2</v>
          </cell>
        </row>
        <row r="912">
          <cell r="A912">
            <v>2020</v>
          </cell>
          <cell r="B912" t="str">
            <v>Q4</v>
          </cell>
          <cell r="C912" t="str">
            <v>RWIMI</v>
          </cell>
          <cell r="D912" t="str">
            <v>Small Hydro</v>
          </cell>
          <cell r="F912">
            <v>8242.7000000000007</v>
          </cell>
          <cell r="G912" t="str">
            <v>GNE9</v>
          </cell>
        </row>
        <row r="913">
          <cell r="A913">
            <v>2020</v>
          </cell>
          <cell r="B913" t="str">
            <v>Q4</v>
          </cell>
          <cell r="C913" t="str">
            <v>NYAMWAMBA</v>
          </cell>
          <cell r="D913" t="str">
            <v>Small Hydro</v>
          </cell>
          <cell r="F913">
            <v>6005.7700000000013</v>
          </cell>
          <cell r="G913" t="str">
            <v>GNE10</v>
          </cell>
        </row>
        <row r="914">
          <cell r="A914">
            <v>2020</v>
          </cell>
          <cell r="B914" t="str">
            <v>Q4</v>
          </cell>
          <cell r="C914" t="str">
            <v>LUBILIA</v>
          </cell>
          <cell r="D914" t="str">
            <v>Small Hydro</v>
          </cell>
          <cell r="F914">
            <v>3954.779</v>
          </cell>
          <cell r="G914" t="str">
            <v>GNE11</v>
          </cell>
        </row>
        <row r="915">
          <cell r="A915">
            <v>2020</v>
          </cell>
          <cell r="B915" t="str">
            <v>Q4</v>
          </cell>
          <cell r="C915" t="str">
            <v>NKUSI</v>
          </cell>
          <cell r="D915" t="str">
            <v>Small Hydro</v>
          </cell>
          <cell r="F915">
            <v>15335.74</v>
          </cell>
          <cell r="G915" t="str">
            <v>GNE12</v>
          </cell>
        </row>
        <row r="916">
          <cell r="A916">
            <v>2020</v>
          </cell>
          <cell r="B916" t="str">
            <v>Q4</v>
          </cell>
          <cell r="C916" t="str">
            <v>MAHOMA</v>
          </cell>
          <cell r="D916" t="str">
            <v>Small Hydro</v>
          </cell>
          <cell r="F916">
            <v>4967.9799999999996</v>
          </cell>
          <cell r="G916" t="str">
            <v>GNE14</v>
          </cell>
        </row>
        <row r="917">
          <cell r="A917">
            <v>2020</v>
          </cell>
          <cell r="B917" t="str">
            <v>Q4</v>
          </cell>
          <cell r="C917" t="str">
            <v>XSABO SOLAR</v>
          </cell>
          <cell r="D917" t="str">
            <v>Solar</v>
          </cell>
          <cell r="F917">
            <v>7774.1599276000006</v>
          </cell>
          <cell r="G917" t="str">
            <v>GNS3</v>
          </cell>
        </row>
        <row r="918">
          <cell r="A918">
            <v>2020</v>
          </cell>
          <cell r="B918" t="str">
            <v>Q4</v>
          </cell>
          <cell r="C918" t="str">
            <v>Sindila</v>
          </cell>
          <cell r="D918" t="str">
            <v>Small Hydro</v>
          </cell>
          <cell r="F918">
            <v>4542.3999999999996</v>
          </cell>
          <cell r="G918" t="str">
            <v>GNE15</v>
          </cell>
        </row>
        <row r="919">
          <cell r="A919">
            <v>2020</v>
          </cell>
          <cell r="B919" t="str">
            <v>Q4</v>
          </cell>
          <cell r="C919" t="str">
            <v>HYDROMAX NKUSI (WAKI)</v>
          </cell>
          <cell r="D919" t="str">
            <v>Small Hydro</v>
          </cell>
          <cell r="F919">
            <v>5597.0010000000002</v>
          </cell>
          <cell r="G919" t="str">
            <v>GNE13</v>
          </cell>
        </row>
        <row r="920">
          <cell r="A920">
            <v>2020</v>
          </cell>
          <cell r="B920" t="str">
            <v>Q4</v>
          </cell>
          <cell r="C920" t="str">
            <v>Ziba</v>
          </cell>
          <cell r="D920" t="str">
            <v>Small Hydro</v>
          </cell>
          <cell r="F920">
            <v>13514.1</v>
          </cell>
          <cell r="G920" t="str">
            <v>GNE16</v>
          </cell>
        </row>
        <row r="921">
          <cell r="A921">
            <v>2020</v>
          </cell>
          <cell r="B921" t="str">
            <v>Q4</v>
          </cell>
          <cell r="C921" t="str">
            <v>Ndugutu</v>
          </cell>
          <cell r="D921" t="str">
            <v>Small Hydro</v>
          </cell>
          <cell r="F921">
            <v>5623.8</v>
          </cell>
          <cell r="G921" t="str">
            <v>GNE18</v>
          </cell>
        </row>
        <row r="922">
          <cell r="A922">
            <v>2020</v>
          </cell>
          <cell r="B922" t="str">
            <v>Q4</v>
          </cell>
          <cell r="C922" t="str">
            <v>Siti 2</v>
          </cell>
          <cell r="D922" t="str">
            <v>Small Hydro</v>
          </cell>
          <cell r="F922">
            <v>1733.4670000000001</v>
          </cell>
          <cell r="G922" t="str">
            <v>GNE17</v>
          </cell>
        </row>
        <row r="923">
          <cell r="A923">
            <v>2020</v>
          </cell>
          <cell r="B923" t="str">
            <v>Q4</v>
          </cell>
          <cell r="C923" t="str">
            <v>Timex Bukinda</v>
          </cell>
          <cell r="D923" t="str">
            <v>Small Hydro</v>
          </cell>
          <cell r="F923">
            <v>6428</v>
          </cell>
          <cell r="G923" t="str">
            <v>GNE19</v>
          </cell>
        </row>
        <row r="924">
          <cell r="A924">
            <v>2020</v>
          </cell>
          <cell r="B924" t="str">
            <v>Q4</v>
          </cell>
          <cell r="C924" t="str">
            <v>Tororo PV Power Project (Tororo PV Power Co. Ltd)</v>
          </cell>
          <cell r="D924" t="str">
            <v>Solar</v>
          </cell>
          <cell r="F924">
            <v>4884.6000000000004</v>
          </cell>
          <cell r="G924" t="str">
            <v>GNS5</v>
          </cell>
        </row>
        <row r="925">
          <cell r="A925">
            <v>2020</v>
          </cell>
          <cell r="B925" t="str">
            <v>Q4</v>
          </cell>
          <cell r="C925" t="str">
            <v>Emmerging Solar Power (Bufulubi)</v>
          </cell>
          <cell r="D925" t="str">
            <v>Solar</v>
          </cell>
          <cell r="F925">
            <v>4316.768</v>
          </cell>
          <cell r="G925" t="str">
            <v>GNS4</v>
          </cell>
        </row>
        <row r="926">
          <cell r="A926">
            <v>2020</v>
          </cell>
          <cell r="B926" t="str">
            <v>Q4</v>
          </cell>
          <cell r="C926" t="str">
            <v>KENYA POWER LIGHTING COMPANY (KPLC)</v>
          </cell>
          <cell r="D926" t="str">
            <v>Imports</v>
          </cell>
          <cell r="F926">
            <v>4137.5450000000001</v>
          </cell>
          <cell r="G926" t="str">
            <v>GNIM1</v>
          </cell>
        </row>
        <row r="927">
          <cell r="A927">
            <v>2020</v>
          </cell>
          <cell r="B927" t="str">
            <v>Q4</v>
          </cell>
          <cell r="C927" t="str">
            <v>RWANDA</v>
          </cell>
          <cell r="D927" t="str">
            <v>Imports</v>
          </cell>
          <cell r="F927">
            <v>1270.383</v>
          </cell>
          <cell r="G927" t="str">
            <v>GNIM2</v>
          </cell>
        </row>
        <row r="928">
          <cell r="A928">
            <v>2020</v>
          </cell>
          <cell r="B928" t="str">
            <v>Q4</v>
          </cell>
          <cell r="C928" t="str">
            <v>ESKOM (U) LIMITED</v>
          </cell>
          <cell r="D928" t="str">
            <v>Large Hydro</v>
          </cell>
          <cell r="F928">
            <v>314337</v>
          </cell>
          <cell r="G928" t="str">
            <v>GNL1</v>
          </cell>
        </row>
        <row r="929">
          <cell r="A929">
            <v>2020</v>
          </cell>
          <cell r="B929" t="str">
            <v>Q4</v>
          </cell>
          <cell r="C929" t="str">
            <v>BUJAGALI ELECTRICITY LIMITED</v>
          </cell>
          <cell r="D929" t="str">
            <v>Large Hydro</v>
          </cell>
          <cell r="F929">
            <v>379366.68800000002</v>
          </cell>
          <cell r="G929" t="str">
            <v>GNL2</v>
          </cell>
        </row>
        <row r="930">
          <cell r="A930">
            <v>2020</v>
          </cell>
          <cell r="B930" t="str">
            <v>Q4</v>
          </cell>
          <cell r="C930" t="str">
            <v>ISIMBA</v>
          </cell>
          <cell r="D930" t="str">
            <v>Large Hydro</v>
          </cell>
          <cell r="F930">
            <v>202232</v>
          </cell>
          <cell r="G930" t="str">
            <v>GNL3</v>
          </cell>
        </row>
        <row r="931">
          <cell r="A931">
            <v>2020</v>
          </cell>
          <cell r="B931" t="str">
            <v>Q4</v>
          </cell>
          <cell r="C931" t="str">
            <v>Achwa 2</v>
          </cell>
          <cell r="D931" t="str">
            <v>Large Hydro</v>
          </cell>
          <cell r="F931">
            <v>5652.4045000000006</v>
          </cell>
          <cell r="G931" t="str">
            <v>GNL4</v>
          </cell>
        </row>
        <row r="932">
          <cell r="A932">
            <v>2020</v>
          </cell>
          <cell r="B932" t="str">
            <v>Q4</v>
          </cell>
          <cell r="C932" t="str">
            <v>JACOBSEN (U) LIMITED</v>
          </cell>
          <cell r="D932" t="str">
            <v>Thermal</v>
          </cell>
          <cell r="F932">
            <v>9786.0999999999985</v>
          </cell>
          <cell r="G932" t="str">
            <v>GNT1</v>
          </cell>
        </row>
        <row r="933">
          <cell r="A933">
            <v>2020</v>
          </cell>
          <cell r="B933" t="str">
            <v>Q4</v>
          </cell>
          <cell r="C933" t="str">
            <v>ELECTROMAXX (U) LIMITED</v>
          </cell>
          <cell r="D933" t="str">
            <v>Thermal</v>
          </cell>
          <cell r="F933">
            <v>1455.0108300000004</v>
          </cell>
          <cell r="G933" t="str">
            <v>GNT2</v>
          </cell>
        </row>
        <row r="934">
          <cell r="A934">
            <v>2020</v>
          </cell>
          <cell r="B934" t="str">
            <v>Q2</v>
          </cell>
          <cell r="C934" t="str">
            <v>Timex Bukinda</v>
          </cell>
          <cell r="D934" t="str">
            <v>Small Hydro</v>
          </cell>
          <cell r="F934">
            <v>41.9</v>
          </cell>
          <cell r="G934" t="str">
            <v>GNE19</v>
          </cell>
        </row>
        <row r="935">
          <cell r="A935">
            <v>2021</v>
          </cell>
          <cell r="B935" t="str">
            <v>Q1</v>
          </cell>
          <cell r="C935" t="str">
            <v>KASESE COBALT COMPANY LIMITED</v>
          </cell>
          <cell r="D935" t="str">
            <v>Small Hydro</v>
          </cell>
          <cell r="F935">
            <v>6395.433</v>
          </cell>
          <cell r="G935" t="str">
            <v>GNE1</v>
          </cell>
        </row>
        <row r="936">
          <cell r="A936">
            <v>2021</v>
          </cell>
          <cell r="B936" t="str">
            <v>Q1</v>
          </cell>
          <cell r="C936" t="str">
            <v>KILEMBE MINES LIMITED (KLM)</v>
          </cell>
          <cell r="D936" t="str">
            <v>Small Hydro</v>
          </cell>
          <cell r="G936" t="str">
            <v>GNE2</v>
          </cell>
        </row>
        <row r="937">
          <cell r="A937">
            <v>2021</v>
          </cell>
          <cell r="B937" t="str">
            <v>Q1</v>
          </cell>
          <cell r="C937" t="str">
            <v>KAKIRA SUGAR WORKS</v>
          </cell>
          <cell r="D937" t="str">
            <v>Bagasse</v>
          </cell>
          <cell r="F937">
            <v>53540.885999999999</v>
          </cell>
          <cell r="G937" t="str">
            <v>GNC1</v>
          </cell>
        </row>
        <row r="938">
          <cell r="A938">
            <v>2021</v>
          </cell>
          <cell r="B938" t="str">
            <v>Q1</v>
          </cell>
          <cell r="C938" t="str">
            <v>KINYARA SUGAR WORKS</v>
          </cell>
          <cell r="D938" t="str">
            <v>Bagasse</v>
          </cell>
          <cell r="F938">
            <v>130.08099999999999</v>
          </cell>
          <cell r="G938" t="str">
            <v>GNC2</v>
          </cell>
        </row>
        <row r="939">
          <cell r="A939">
            <v>2021</v>
          </cell>
          <cell r="B939" t="str">
            <v>Q1</v>
          </cell>
          <cell r="C939" t="str">
            <v>AEMS-MPANGA</v>
          </cell>
          <cell r="D939" t="str">
            <v>Small Hydro</v>
          </cell>
          <cell r="F939">
            <v>15715.98</v>
          </cell>
          <cell r="G939" t="str">
            <v>GNE5</v>
          </cell>
        </row>
        <row r="940">
          <cell r="A940">
            <v>2021</v>
          </cell>
          <cell r="B940" t="str">
            <v>Q1</v>
          </cell>
          <cell r="C940" t="str">
            <v>MAJI-POWER BUGOYE-LIMITED</v>
          </cell>
          <cell r="D940" t="str">
            <v>Small Hydro</v>
          </cell>
          <cell r="F940">
            <v>12121.4</v>
          </cell>
          <cell r="G940" t="str">
            <v>GNE3</v>
          </cell>
        </row>
        <row r="941">
          <cell r="A941">
            <v>2021</v>
          </cell>
          <cell r="B941" t="str">
            <v>Q1</v>
          </cell>
          <cell r="C941" t="str">
            <v>ECOPOWER-ISHASHA</v>
          </cell>
          <cell r="D941" t="str">
            <v>Small Hydro</v>
          </cell>
          <cell r="F941">
            <v>2798.88</v>
          </cell>
          <cell r="G941" t="str">
            <v>GNE6</v>
          </cell>
        </row>
        <row r="942">
          <cell r="A942">
            <v>2021</v>
          </cell>
          <cell r="B942" t="str">
            <v>Q1</v>
          </cell>
          <cell r="C942" t="str">
            <v>KABALEGA HYDROMAX</v>
          </cell>
          <cell r="D942" t="str">
            <v>Small Hydro</v>
          </cell>
          <cell r="F942">
            <v>14745.790999999999</v>
          </cell>
          <cell r="G942" t="str">
            <v>GNE4</v>
          </cell>
        </row>
        <row r="943">
          <cell r="A943">
            <v>2021</v>
          </cell>
          <cell r="B943" t="str">
            <v>Q1</v>
          </cell>
          <cell r="C943" t="str">
            <v>SAIL KALIRO</v>
          </cell>
          <cell r="D943" t="str">
            <v>Bagasse</v>
          </cell>
          <cell r="F943">
            <v>6061.2</v>
          </cell>
          <cell r="G943" t="str">
            <v>GNC3</v>
          </cell>
        </row>
        <row r="944">
          <cell r="A944">
            <v>2021</v>
          </cell>
          <cell r="B944" t="str">
            <v>Q1</v>
          </cell>
          <cell r="C944" t="str">
            <v>ACCESS SOLAR</v>
          </cell>
          <cell r="D944" t="str">
            <v>Solar</v>
          </cell>
          <cell r="F944">
            <v>4044.4589999999998</v>
          </cell>
          <cell r="G944" t="str">
            <v>GNS1</v>
          </cell>
        </row>
        <row r="945">
          <cell r="A945">
            <v>2021</v>
          </cell>
          <cell r="B945" t="str">
            <v>Q1</v>
          </cell>
          <cell r="C945" t="str">
            <v>MUVUMBE HYDRO (U) LIMITED</v>
          </cell>
          <cell r="D945" t="str">
            <v>Small Hydro</v>
          </cell>
          <cell r="F945">
            <v>6659</v>
          </cell>
          <cell r="G945" t="str">
            <v>GNE7</v>
          </cell>
        </row>
        <row r="946">
          <cell r="A946">
            <v>2021</v>
          </cell>
          <cell r="B946" t="str">
            <v>Q1</v>
          </cell>
          <cell r="C946" t="str">
            <v>ELGON HYDRO SITI</v>
          </cell>
          <cell r="D946" t="str">
            <v>Small Hydro</v>
          </cell>
          <cell r="F946">
            <v>724.9</v>
          </cell>
          <cell r="G946" t="str">
            <v>GNE8</v>
          </cell>
        </row>
        <row r="947">
          <cell r="A947">
            <v>2021</v>
          </cell>
          <cell r="B947" t="str">
            <v>Q1</v>
          </cell>
          <cell r="C947" t="str">
            <v>TORORO SOLAR</v>
          </cell>
          <cell r="D947" t="str">
            <v>Solar</v>
          </cell>
          <cell r="F947">
            <v>4100.3500000000004</v>
          </cell>
          <cell r="G947" t="str">
            <v>GNS2</v>
          </cell>
        </row>
        <row r="948">
          <cell r="A948">
            <v>2021</v>
          </cell>
          <cell r="B948" t="str">
            <v>Q1</v>
          </cell>
          <cell r="C948" t="str">
            <v>RWIMI</v>
          </cell>
          <cell r="D948" t="str">
            <v>Small Hydro</v>
          </cell>
          <cell r="F948">
            <v>5164.7</v>
          </cell>
          <cell r="G948" t="str">
            <v>GNE9</v>
          </cell>
        </row>
        <row r="949">
          <cell r="A949">
            <v>2021</v>
          </cell>
          <cell r="B949" t="str">
            <v>Q1</v>
          </cell>
          <cell r="C949" t="str">
            <v>NYAMWAMBA</v>
          </cell>
          <cell r="D949" t="str">
            <v>Small Hydro</v>
          </cell>
          <cell r="F949">
            <v>3893.03</v>
          </cell>
          <cell r="G949" t="str">
            <v>GNE10</v>
          </cell>
        </row>
        <row r="950">
          <cell r="A950">
            <v>2021</v>
          </cell>
          <cell r="B950" t="str">
            <v>Q1</v>
          </cell>
          <cell r="C950" t="str">
            <v>LUBILIA</v>
          </cell>
          <cell r="D950" t="str">
            <v>Small Hydro</v>
          </cell>
          <cell r="F950">
            <v>3074.5529999999999</v>
          </cell>
          <cell r="G950" t="str">
            <v>GNE11</v>
          </cell>
        </row>
        <row r="951">
          <cell r="A951">
            <v>2021</v>
          </cell>
          <cell r="B951" t="str">
            <v>Q1</v>
          </cell>
          <cell r="C951" t="str">
            <v>NKUSI</v>
          </cell>
          <cell r="D951" t="str">
            <v>Small Hydro</v>
          </cell>
          <cell r="F951">
            <v>15185.02</v>
          </cell>
          <cell r="G951" t="str">
            <v>GNE12</v>
          </cell>
        </row>
        <row r="952">
          <cell r="A952">
            <v>2021</v>
          </cell>
          <cell r="B952" t="str">
            <v>Q1</v>
          </cell>
          <cell r="C952" t="str">
            <v>MAHOMA</v>
          </cell>
          <cell r="D952" t="str">
            <v>Small Hydro</v>
          </cell>
          <cell r="F952">
            <v>1888.53</v>
          </cell>
          <cell r="G952" t="str">
            <v>GNE14</v>
          </cell>
        </row>
        <row r="953">
          <cell r="A953">
            <v>2021</v>
          </cell>
          <cell r="B953" t="str">
            <v>Q1</v>
          </cell>
          <cell r="C953" t="str">
            <v>XSABO SOLAR</v>
          </cell>
          <cell r="D953" t="str">
            <v>Solar</v>
          </cell>
          <cell r="F953">
            <v>7789.8559195999997</v>
          </cell>
          <cell r="G953" t="str">
            <v>GNS3</v>
          </cell>
        </row>
        <row r="954">
          <cell r="A954">
            <v>2021</v>
          </cell>
          <cell r="B954" t="str">
            <v>Q1</v>
          </cell>
          <cell r="C954" t="str">
            <v>Sindila</v>
          </cell>
          <cell r="D954" t="str">
            <v>Small Hydro</v>
          </cell>
          <cell r="F954">
            <v>2857</v>
          </cell>
          <cell r="G954" t="str">
            <v>GNE15</v>
          </cell>
        </row>
        <row r="955">
          <cell r="A955">
            <v>2021</v>
          </cell>
          <cell r="B955" t="str">
            <v>Q1</v>
          </cell>
          <cell r="C955" t="str">
            <v>HYDROMAX NKUSI (WAKI)</v>
          </cell>
          <cell r="D955" t="str">
            <v>Small Hydro</v>
          </cell>
          <cell r="F955">
            <v>4337.5420000000004</v>
          </cell>
          <cell r="G955" t="str">
            <v>GNE13</v>
          </cell>
        </row>
        <row r="956">
          <cell r="A956">
            <v>2021</v>
          </cell>
          <cell r="B956" t="str">
            <v>Q1</v>
          </cell>
          <cell r="C956" t="str">
            <v>Ziba</v>
          </cell>
          <cell r="D956" t="str">
            <v>Small Hydro</v>
          </cell>
          <cell r="F956">
            <v>8208.9</v>
          </cell>
          <cell r="G956" t="str">
            <v>GNE16</v>
          </cell>
        </row>
        <row r="957">
          <cell r="A957">
            <v>2021</v>
          </cell>
          <cell r="B957" t="str">
            <v>Q1</v>
          </cell>
          <cell r="C957" t="str">
            <v>Ndugutu</v>
          </cell>
          <cell r="D957" t="str">
            <v>Small Hydro</v>
          </cell>
          <cell r="F957">
            <v>4132.3990000000003</v>
          </cell>
          <cell r="G957" t="str">
            <v>GNE18</v>
          </cell>
        </row>
        <row r="958">
          <cell r="A958">
            <v>2021</v>
          </cell>
          <cell r="B958" t="str">
            <v>Q1</v>
          </cell>
          <cell r="C958" t="str">
            <v>Siti 2</v>
          </cell>
          <cell r="D958" t="str">
            <v>Small Hydro</v>
          </cell>
          <cell r="F958">
            <v>1238.6721916000001</v>
          </cell>
          <cell r="G958" t="str">
            <v>GNE17</v>
          </cell>
        </row>
        <row r="959">
          <cell r="A959">
            <v>2021</v>
          </cell>
          <cell r="B959" t="str">
            <v>Q1</v>
          </cell>
          <cell r="C959" t="str">
            <v>Timex Bukinda</v>
          </cell>
          <cell r="D959" t="str">
            <v>Small Hydro</v>
          </cell>
          <cell r="F959">
            <v>5681.3105799999994</v>
          </cell>
          <cell r="G959" t="str">
            <v>GNE19</v>
          </cell>
        </row>
        <row r="960">
          <cell r="A960">
            <v>2021</v>
          </cell>
          <cell r="B960" t="str">
            <v>Q1</v>
          </cell>
          <cell r="C960" t="str">
            <v>Tororo PV Power Project (Tororo PV Power Co. Ltd)</v>
          </cell>
          <cell r="D960" t="str">
            <v>Solar</v>
          </cell>
          <cell r="F960">
            <v>5201.3</v>
          </cell>
          <cell r="G960" t="str">
            <v>GNS5</v>
          </cell>
        </row>
        <row r="961">
          <cell r="A961">
            <v>2021</v>
          </cell>
          <cell r="B961" t="str">
            <v>Q1</v>
          </cell>
          <cell r="C961" t="str">
            <v>Emmerging Solar Power (Bufulubi)</v>
          </cell>
          <cell r="D961" t="str">
            <v>Solar</v>
          </cell>
          <cell r="F961">
            <v>4184.0749999999998</v>
          </cell>
          <cell r="G961" t="str">
            <v>GNS4</v>
          </cell>
        </row>
        <row r="962">
          <cell r="A962">
            <v>2021</v>
          </cell>
          <cell r="B962" t="str">
            <v>Q1</v>
          </cell>
          <cell r="C962" t="str">
            <v>JACOBSEN (U) LIMITED</v>
          </cell>
          <cell r="D962" t="str">
            <v>Thermal</v>
          </cell>
          <cell r="F962">
            <v>16064.600000000091</v>
          </cell>
          <cell r="G962" t="str">
            <v>GNT1</v>
          </cell>
        </row>
        <row r="963">
          <cell r="A963">
            <v>2021</v>
          </cell>
          <cell r="B963" t="str">
            <v>Q1</v>
          </cell>
          <cell r="C963" t="str">
            <v>ELECTROMAXX (U) LIMITED</v>
          </cell>
          <cell r="D963" t="str">
            <v>Thermal</v>
          </cell>
          <cell r="F963">
            <v>1671.49604</v>
          </cell>
          <cell r="G963" t="str">
            <v>GNT2</v>
          </cell>
        </row>
        <row r="964">
          <cell r="A964">
            <v>2021</v>
          </cell>
          <cell r="B964" t="str">
            <v>Q1</v>
          </cell>
          <cell r="C964" t="str">
            <v>KENYA POWER LIGHTING COMPANY (KPLC)</v>
          </cell>
          <cell r="D964" t="str">
            <v>Imports</v>
          </cell>
          <cell r="F964">
            <v>1772.95</v>
          </cell>
          <cell r="G964" t="str">
            <v>GNIM1</v>
          </cell>
        </row>
        <row r="965">
          <cell r="A965">
            <v>2021</v>
          </cell>
          <cell r="B965" t="str">
            <v>Q1</v>
          </cell>
          <cell r="C965" t="str">
            <v>RWANDA</v>
          </cell>
          <cell r="D965" t="str">
            <v>Imports</v>
          </cell>
          <cell r="F965">
            <v>1212.0640000000001</v>
          </cell>
          <cell r="G965" t="str">
            <v>GNIM2</v>
          </cell>
        </row>
        <row r="966">
          <cell r="A966">
            <v>2021</v>
          </cell>
          <cell r="B966" t="str">
            <v>Q1</v>
          </cell>
          <cell r="C966" t="str">
            <v>ESKOM (U) LIMITED</v>
          </cell>
          <cell r="D966" t="str">
            <v>Large Hydro</v>
          </cell>
          <cell r="F966">
            <v>347688.00000000006</v>
          </cell>
          <cell r="G966" t="str">
            <v>GNL1</v>
          </cell>
        </row>
        <row r="967">
          <cell r="A967">
            <v>2021</v>
          </cell>
          <cell r="B967" t="str">
            <v>Q1</v>
          </cell>
          <cell r="C967" t="str">
            <v>BUJAGALI ELECTRICITY LIMITED</v>
          </cell>
          <cell r="D967" t="str">
            <v>Large Hydro</v>
          </cell>
          <cell r="F967">
            <v>385110.20799999998</v>
          </cell>
          <cell r="G967" t="str">
            <v>GNL2</v>
          </cell>
        </row>
        <row r="968">
          <cell r="A968">
            <v>2021</v>
          </cell>
          <cell r="B968" t="str">
            <v>Q1</v>
          </cell>
          <cell r="C968" t="str">
            <v>ISIMBA</v>
          </cell>
          <cell r="D968" t="str">
            <v>Large Hydro</v>
          </cell>
          <cell r="F968">
            <v>252504</v>
          </cell>
          <cell r="G968" t="str">
            <v>GNL3</v>
          </cell>
        </row>
        <row r="969">
          <cell r="A969">
            <v>2021</v>
          </cell>
          <cell r="B969" t="str">
            <v>Q1</v>
          </cell>
          <cell r="C969" t="str">
            <v>Achwa 2</v>
          </cell>
          <cell r="D969" t="str">
            <v>Large Hydro</v>
          </cell>
          <cell r="F969">
            <v>1515.037</v>
          </cell>
          <cell r="G969" t="str">
            <v>GNL4</v>
          </cell>
        </row>
        <row r="970">
          <cell r="A970">
            <v>2021</v>
          </cell>
          <cell r="B970" t="str">
            <v>Q2</v>
          </cell>
          <cell r="C970" t="str">
            <v>KASESE COBALT COMPANY LIMITED</v>
          </cell>
          <cell r="D970" t="str">
            <v>Small Hydro</v>
          </cell>
          <cell r="F970">
            <v>9967.134</v>
          </cell>
          <cell r="G970" t="str">
            <v>GNE1</v>
          </cell>
        </row>
        <row r="971">
          <cell r="A971">
            <v>2021</v>
          </cell>
          <cell r="B971" t="str">
            <v>Q2</v>
          </cell>
          <cell r="C971" t="str">
            <v>KILEMBE MINES LIMITED (KLM)</v>
          </cell>
          <cell r="D971" t="str">
            <v>Small Hydro</v>
          </cell>
          <cell r="G971" t="str">
            <v>GNE2</v>
          </cell>
        </row>
        <row r="972">
          <cell r="A972">
            <v>2021</v>
          </cell>
          <cell r="B972" t="str">
            <v>Q2</v>
          </cell>
          <cell r="C972" t="str">
            <v>KAKIRA SUGAR WORKS</v>
          </cell>
          <cell r="D972" t="str">
            <v>Bagasse</v>
          </cell>
          <cell r="F972">
            <v>51847.449000000001</v>
          </cell>
          <cell r="G972" t="str">
            <v>GNC1</v>
          </cell>
        </row>
        <row r="973">
          <cell r="A973">
            <v>2021</v>
          </cell>
          <cell r="B973" t="str">
            <v>Q2</v>
          </cell>
          <cell r="C973" t="str">
            <v>KINYARA SUGAR WORKS</v>
          </cell>
          <cell r="D973" t="str">
            <v>Bagasse</v>
          </cell>
          <cell r="F973">
            <v>4.1360000000000001</v>
          </cell>
          <cell r="G973" t="str">
            <v>GNC2</v>
          </cell>
        </row>
        <row r="974">
          <cell r="A974">
            <v>2021</v>
          </cell>
          <cell r="B974" t="str">
            <v>Q2</v>
          </cell>
          <cell r="C974" t="str">
            <v>AEMS-MPANGA</v>
          </cell>
          <cell r="D974" t="str">
            <v>Small Hydro</v>
          </cell>
          <cell r="F974">
            <v>25711.88</v>
          </cell>
          <cell r="G974" t="str">
            <v>GNE5</v>
          </cell>
        </row>
        <row r="975">
          <cell r="A975">
            <v>2021</v>
          </cell>
          <cell r="B975" t="str">
            <v>Q2</v>
          </cell>
          <cell r="C975" t="str">
            <v>MAJI-POWER BUGOYE-LIMITED</v>
          </cell>
          <cell r="D975" t="str">
            <v>Small Hydro</v>
          </cell>
          <cell r="F975">
            <v>15949.23</v>
          </cell>
          <cell r="G975" t="str">
            <v>GNE3</v>
          </cell>
        </row>
        <row r="976">
          <cell r="A976">
            <v>2021</v>
          </cell>
          <cell r="B976" t="str">
            <v>Q2</v>
          </cell>
          <cell r="C976" t="str">
            <v>ECOPOWER-ISHASHA</v>
          </cell>
          <cell r="D976" t="str">
            <v>Small Hydro</v>
          </cell>
          <cell r="F976">
            <v>3072.03</v>
          </cell>
          <cell r="G976" t="str">
            <v>GNE6</v>
          </cell>
        </row>
        <row r="977">
          <cell r="A977">
            <v>2021</v>
          </cell>
          <cell r="B977" t="str">
            <v>Q2</v>
          </cell>
          <cell r="C977" t="str">
            <v>KABALEGA HYDROMAX</v>
          </cell>
          <cell r="D977" t="str">
            <v>Small Hydro</v>
          </cell>
          <cell r="F977">
            <v>15884.602000000001</v>
          </cell>
          <cell r="G977" t="str">
            <v>GNE4</v>
          </cell>
        </row>
        <row r="978">
          <cell r="A978">
            <v>2021</v>
          </cell>
          <cell r="B978" t="str">
            <v>Q2</v>
          </cell>
          <cell r="C978" t="str">
            <v>SAIL KALIRO</v>
          </cell>
          <cell r="D978" t="str">
            <v>Bagasse</v>
          </cell>
          <cell r="F978">
            <v>9127.9</v>
          </cell>
          <cell r="G978" t="str">
            <v>GNC3</v>
          </cell>
        </row>
        <row r="979">
          <cell r="A979">
            <v>2021</v>
          </cell>
          <cell r="B979" t="str">
            <v>Q2</v>
          </cell>
          <cell r="C979" t="str">
            <v>ACCESS SOLAR</v>
          </cell>
          <cell r="D979" t="str">
            <v>Solar</v>
          </cell>
          <cell r="F979">
            <v>3574.7379999999998</v>
          </cell>
          <cell r="G979" t="str">
            <v>GNS1</v>
          </cell>
        </row>
        <row r="980">
          <cell r="A980">
            <v>2021</v>
          </cell>
          <cell r="B980" t="str">
            <v>Q2</v>
          </cell>
          <cell r="C980" t="str">
            <v>MUVUMBE HYDRO (U) LIMITED</v>
          </cell>
          <cell r="D980" t="str">
            <v>Small Hydro</v>
          </cell>
          <cell r="F980">
            <v>7368</v>
          </cell>
          <cell r="G980" t="str">
            <v>GNE7</v>
          </cell>
        </row>
        <row r="981">
          <cell r="A981">
            <v>2021</v>
          </cell>
          <cell r="B981" t="str">
            <v>Q2</v>
          </cell>
          <cell r="C981" t="str">
            <v>ELGON HYDRO SITI</v>
          </cell>
          <cell r="D981" t="str">
            <v>Small Hydro</v>
          </cell>
          <cell r="F981">
            <v>2613.3000000000002</v>
          </cell>
          <cell r="G981" t="str">
            <v>GNE8</v>
          </cell>
        </row>
        <row r="982">
          <cell r="A982">
            <v>2021</v>
          </cell>
          <cell r="B982" t="str">
            <v>Q2</v>
          </cell>
          <cell r="C982" t="str">
            <v>TORORO SOLAR</v>
          </cell>
          <cell r="D982" t="str">
            <v>Solar</v>
          </cell>
          <cell r="F982">
            <v>3881.3</v>
          </cell>
          <cell r="G982" t="str">
            <v>GNS2</v>
          </cell>
        </row>
        <row r="983">
          <cell r="A983">
            <v>2021</v>
          </cell>
          <cell r="B983" t="str">
            <v>Q2</v>
          </cell>
          <cell r="C983" t="str">
            <v>RWIMI</v>
          </cell>
          <cell r="D983" t="str">
            <v>Small Hydro</v>
          </cell>
          <cell r="F983">
            <v>5988.1</v>
          </cell>
          <cell r="G983" t="str">
            <v>GNE9</v>
          </cell>
        </row>
        <row r="984">
          <cell r="A984">
            <v>2021</v>
          </cell>
          <cell r="B984" t="str">
            <v>Q2</v>
          </cell>
          <cell r="C984" t="str">
            <v>NYAMWAMBA</v>
          </cell>
          <cell r="D984" t="str">
            <v>Small Hydro</v>
          </cell>
          <cell r="F984">
            <v>4967.8500000000004</v>
          </cell>
          <cell r="G984" t="str">
            <v>GNE10</v>
          </cell>
        </row>
        <row r="985">
          <cell r="A985">
            <v>2021</v>
          </cell>
          <cell r="B985" t="str">
            <v>Q2</v>
          </cell>
          <cell r="C985" t="str">
            <v>LUBILIA</v>
          </cell>
          <cell r="D985" t="str">
            <v>Small Hydro</v>
          </cell>
          <cell r="F985">
            <v>5642.8379999999997</v>
          </cell>
          <cell r="G985" t="str">
            <v>GNE11</v>
          </cell>
        </row>
        <row r="986">
          <cell r="A986">
            <v>2021</v>
          </cell>
          <cell r="B986" t="str">
            <v>Q2</v>
          </cell>
          <cell r="C986" t="str">
            <v>NKUSI</v>
          </cell>
          <cell r="D986" t="str">
            <v>Small Hydro</v>
          </cell>
          <cell r="F986">
            <v>18565.219000000001</v>
          </cell>
          <cell r="G986" t="str">
            <v>GNE12</v>
          </cell>
        </row>
        <row r="987">
          <cell r="A987">
            <v>2021</v>
          </cell>
          <cell r="B987" t="str">
            <v>Q2</v>
          </cell>
          <cell r="C987" t="str">
            <v>MAHOMA</v>
          </cell>
          <cell r="D987" t="str">
            <v>Small Hydro</v>
          </cell>
          <cell r="F987">
            <v>3008.25</v>
          </cell>
          <cell r="G987" t="str">
            <v>GNE14</v>
          </cell>
        </row>
        <row r="988">
          <cell r="A988">
            <v>2021</v>
          </cell>
          <cell r="B988" t="str">
            <v>Q2</v>
          </cell>
          <cell r="C988" t="str">
            <v>XSABO SOLAR</v>
          </cell>
          <cell r="D988" t="str">
            <v>Solar</v>
          </cell>
          <cell r="F988">
            <v>8481.0217071000006</v>
          </cell>
          <cell r="G988" t="str">
            <v>GNS3</v>
          </cell>
        </row>
        <row r="989">
          <cell r="A989">
            <v>2021</v>
          </cell>
          <cell r="B989" t="str">
            <v>Q2</v>
          </cell>
          <cell r="C989" t="str">
            <v>Sindila</v>
          </cell>
          <cell r="D989" t="str">
            <v>Small Hydro</v>
          </cell>
          <cell r="F989">
            <v>3335.9</v>
          </cell>
          <cell r="G989" t="str">
            <v>GNE15</v>
          </cell>
        </row>
        <row r="990">
          <cell r="A990">
            <v>2021</v>
          </cell>
          <cell r="B990" t="str">
            <v>Q2</v>
          </cell>
          <cell r="C990" t="str">
            <v>HYDROMAX NKUSI (WAKI)</v>
          </cell>
          <cell r="D990" t="str">
            <v>Small Hydro</v>
          </cell>
          <cell r="F990">
            <v>4839.9979999999996</v>
          </cell>
          <cell r="G990" t="str">
            <v>GNE13</v>
          </cell>
        </row>
        <row r="991">
          <cell r="A991">
            <v>2021</v>
          </cell>
          <cell r="B991" t="str">
            <v>Q2</v>
          </cell>
          <cell r="C991" t="str">
            <v>Ziba</v>
          </cell>
          <cell r="D991" t="str">
            <v>Small Hydro</v>
          </cell>
          <cell r="F991">
            <v>4902</v>
          </cell>
          <cell r="G991" t="str">
            <v>GNE16</v>
          </cell>
        </row>
        <row r="992">
          <cell r="A992">
            <v>2021</v>
          </cell>
          <cell r="B992" t="str">
            <v>Q2</v>
          </cell>
          <cell r="C992" t="str">
            <v>Ndugutu</v>
          </cell>
          <cell r="D992" t="str">
            <v>Small Hydro</v>
          </cell>
          <cell r="F992">
            <v>4179.3999999999996</v>
          </cell>
          <cell r="G992" t="str">
            <v>GNE18</v>
          </cell>
        </row>
        <row r="993">
          <cell r="A993">
            <v>2021</v>
          </cell>
          <cell r="B993" t="str">
            <v>Q2</v>
          </cell>
          <cell r="C993" t="str">
            <v>Siti 2</v>
          </cell>
          <cell r="D993" t="str">
            <v>Small Hydro</v>
          </cell>
          <cell r="F993">
            <v>6496.259</v>
          </cell>
          <cell r="G993" t="str">
            <v>GNE17</v>
          </cell>
        </row>
        <row r="994">
          <cell r="A994">
            <v>2021</v>
          </cell>
          <cell r="B994" t="str">
            <v>Q2</v>
          </cell>
          <cell r="C994" t="str">
            <v>Timex Bukinda</v>
          </cell>
          <cell r="D994" t="str">
            <v>Small Hydro</v>
          </cell>
          <cell r="F994">
            <v>9125.5830000000005</v>
          </cell>
          <cell r="G994" t="str">
            <v>GNE19</v>
          </cell>
        </row>
        <row r="995">
          <cell r="A995">
            <v>2021</v>
          </cell>
          <cell r="B995" t="str">
            <v>Q2</v>
          </cell>
          <cell r="C995" t="str">
            <v>Tororo PV Power Project (Tororo PV Power Co. Ltd)</v>
          </cell>
          <cell r="D995" t="str">
            <v>Solar</v>
          </cell>
          <cell r="F995">
            <v>5302</v>
          </cell>
          <cell r="G995" t="str">
            <v>GNS5</v>
          </cell>
        </row>
        <row r="996">
          <cell r="A996">
            <v>2021</v>
          </cell>
          <cell r="B996" t="str">
            <v>Q2</v>
          </cell>
          <cell r="C996" t="str">
            <v>Emmerging Solar Power (Bufulubi)</v>
          </cell>
          <cell r="D996" t="str">
            <v>Solar</v>
          </cell>
          <cell r="F996">
            <v>4122.5379999999996</v>
          </cell>
          <cell r="G996" t="str">
            <v>GNS4</v>
          </cell>
        </row>
        <row r="997">
          <cell r="A997">
            <v>2021</v>
          </cell>
          <cell r="B997" t="str">
            <v>Q2</v>
          </cell>
          <cell r="C997" t="str">
            <v>Nyamughasani 2</v>
          </cell>
          <cell r="D997" t="str">
            <v>Small Hydro</v>
          </cell>
          <cell r="F997">
            <v>440.12</v>
          </cell>
          <cell r="G997" t="str">
            <v>GNE20</v>
          </cell>
        </row>
        <row r="998">
          <cell r="A998">
            <v>2021</v>
          </cell>
          <cell r="B998" t="str">
            <v>Q2</v>
          </cell>
          <cell r="C998" t="str">
            <v>JACOBSEN (U) LIMITED</v>
          </cell>
          <cell r="D998" t="str">
            <v>Thermal</v>
          </cell>
          <cell r="F998">
            <v>15355.599999999851</v>
          </cell>
          <cell r="G998" t="str">
            <v>GNT1</v>
          </cell>
        </row>
        <row r="999">
          <cell r="A999">
            <v>2021</v>
          </cell>
          <cell r="B999" t="str">
            <v>Q2</v>
          </cell>
          <cell r="C999" t="str">
            <v>ELECTROMAXX (U) LIMITED</v>
          </cell>
          <cell r="D999" t="str">
            <v>Thermal</v>
          </cell>
          <cell r="F999">
            <v>1511.53</v>
          </cell>
          <cell r="G999" t="str">
            <v>GNT2</v>
          </cell>
        </row>
        <row r="1000">
          <cell r="A1000">
            <v>2021</v>
          </cell>
          <cell r="B1000" t="str">
            <v>Q2</v>
          </cell>
          <cell r="C1000" t="str">
            <v>KENYA POWER LIGHTING COMPANY (KPLC)</v>
          </cell>
          <cell r="D1000" t="str">
            <v>Imports</v>
          </cell>
          <cell r="F1000">
            <v>7691.6350000000002</v>
          </cell>
          <cell r="G1000" t="str">
            <v>GNIM1</v>
          </cell>
        </row>
        <row r="1001">
          <cell r="A1001">
            <v>2021</v>
          </cell>
          <cell r="B1001" t="str">
            <v>Q2</v>
          </cell>
          <cell r="C1001" t="str">
            <v>RWANDA</v>
          </cell>
          <cell r="D1001" t="str">
            <v>Imports</v>
          </cell>
          <cell r="F1001">
            <v>1425.441</v>
          </cell>
          <cell r="G1001" t="str">
            <v>GNIM2</v>
          </cell>
        </row>
        <row r="1002">
          <cell r="A1002">
            <v>2021</v>
          </cell>
          <cell r="B1002" t="str">
            <v>Q2</v>
          </cell>
          <cell r="C1002" t="str">
            <v>ESKOM (U) LIMITED</v>
          </cell>
          <cell r="D1002" t="str">
            <v>Large Hydro</v>
          </cell>
          <cell r="F1002">
            <v>357530.40638000006</v>
          </cell>
          <cell r="G1002" t="str">
            <v>GNL1</v>
          </cell>
        </row>
        <row r="1003">
          <cell r="A1003">
            <v>2021</v>
          </cell>
          <cell r="B1003" t="str">
            <v>Q2</v>
          </cell>
          <cell r="C1003" t="str">
            <v>BUJAGALI ELECTRICITY LIMITED</v>
          </cell>
          <cell r="D1003" t="str">
            <v>Large Hydro</v>
          </cell>
          <cell r="F1003">
            <v>391403.712</v>
          </cell>
          <cell r="G1003" t="str">
            <v>GNL2</v>
          </cell>
        </row>
        <row r="1004">
          <cell r="A1004">
            <v>2021</v>
          </cell>
          <cell r="B1004" t="str">
            <v>Q2</v>
          </cell>
          <cell r="C1004" t="str">
            <v>ISIMBA</v>
          </cell>
          <cell r="D1004" t="str">
            <v>Large Hydro</v>
          </cell>
          <cell r="F1004">
            <v>210935</v>
          </cell>
          <cell r="G1004" t="str">
            <v>GNL3</v>
          </cell>
        </row>
        <row r="1005">
          <cell r="A1005">
            <v>2021</v>
          </cell>
          <cell r="B1005" t="str">
            <v>Q2</v>
          </cell>
          <cell r="C1005" t="str">
            <v>Achwa 2</v>
          </cell>
          <cell r="D1005" t="str">
            <v>Large Hydro</v>
          </cell>
          <cell r="F1005">
            <v>104.81310000000001</v>
          </cell>
          <cell r="G1005" t="str">
            <v>GNL4</v>
          </cell>
        </row>
        <row r="1006">
          <cell r="A1006">
            <v>2021</v>
          </cell>
          <cell r="B1006" t="str">
            <v>Q3</v>
          </cell>
          <cell r="C1006" t="str">
            <v>KASESE COBALT COMPANY LIMITED</v>
          </cell>
          <cell r="D1006" t="str">
            <v>Small Hydro</v>
          </cell>
          <cell r="F1006">
            <v>11132.474</v>
          </cell>
          <cell r="G1006" t="str">
            <v>GNE1</v>
          </cell>
        </row>
        <row r="1007">
          <cell r="A1007">
            <v>2021</v>
          </cell>
          <cell r="B1007" t="str">
            <v>Q3</v>
          </cell>
          <cell r="C1007" t="str">
            <v>KILEMBE MINES LIMITED (KLM)</v>
          </cell>
          <cell r="D1007" t="str">
            <v>Small Hydro</v>
          </cell>
          <cell r="G1007" t="str">
            <v>GNE2</v>
          </cell>
        </row>
        <row r="1008">
          <cell r="A1008">
            <v>2021</v>
          </cell>
          <cell r="B1008" t="str">
            <v>Q3</v>
          </cell>
          <cell r="C1008" t="str">
            <v>KAKIRA SUGAR WORKS</v>
          </cell>
          <cell r="D1008" t="str">
            <v>Bagasse</v>
          </cell>
          <cell r="F1008">
            <v>48242.886900000005</v>
          </cell>
          <cell r="G1008" t="str">
            <v>GNC1</v>
          </cell>
        </row>
        <row r="1009">
          <cell r="A1009">
            <v>2021</v>
          </cell>
          <cell r="B1009" t="str">
            <v>Q3</v>
          </cell>
          <cell r="C1009" t="str">
            <v>KINYARA SUGAR WORKS</v>
          </cell>
          <cell r="D1009" t="str">
            <v>Bagasse</v>
          </cell>
          <cell r="F1009">
            <v>0.127</v>
          </cell>
          <cell r="G1009" t="str">
            <v>GNC2</v>
          </cell>
        </row>
        <row r="1010">
          <cell r="A1010">
            <v>2021</v>
          </cell>
          <cell r="B1010" t="str">
            <v>Q3</v>
          </cell>
          <cell r="C1010" t="str">
            <v>AEMS-MPANGA</v>
          </cell>
          <cell r="D1010" t="str">
            <v>Small Hydro</v>
          </cell>
          <cell r="F1010">
            <v>12342.720000000008</v>
          </cell>
          <cell r="G1010" t="str">
            <v>GNE5</v>
          </cell>
        </row>
        <row r="1011">
          <cell r="A1011">
            <v>2021</v>
          </cell>
          <cell r="B1011" t="str">
            <v>Q3</v>
          </cell>
          <cell r="C1011" t="str">
            <v>MAJI-POWER BUGOYE-LIMITED</v>
          </cell>
          <cell r="D1011" t="str">
            <v>Small Hydro</v>
          </cell>
          <cell r="F1011">
            <v>15283.88</v>
          </cell>
          <cell r="G1011" t="str">
            <v>GNE3</v>
          </cell>
        </row>
        <row r="1012">
          <cell r="A1012">
            <v>2021</v>
          </cell>
          <cell r="B1012" t="str">
            <v>Q3</v>
          </cell>
          <cell r="C1012" t="str">
            <v>ECOPOWER-ISHASHA</v>
          </cell>
          <cell r="D1012" t="str">
            <v>Small Hydro</v>
          </cell>
          <cell r="F1012">
            <v>2813.84</v>
          </cell>
          <cell r="G1012" t="str">
            <v>GNE6</v>
          </cell>
        </row>
        <row r="1013">
          <cell r="A1013">
            <v>2021</v>
          </cell>
          <cell r="B1013" t="str">
            <v>Q3</v>
          </cell>
          <cell r="C1013" t="str">
            <v>KABALEGA HYDROMAX</v>
          </cell>
          <cell r="D1013" t="str">
            <v>Small Hydro</v>
          </cell>
          <cell r="F1013">
            <v>13546.099</v>
          </cell>
          <cell r="G1013" t="str">
            <v>GNE4</v>
          </cell>
        </row>
        <row r="1014">
          <cell r="A1014">
            <v>2021</v>
          </cell>
          <cell r="B1014" t="str">
            <v>Q3</v>
          </cell>
          <cell r="C1014" t="str">
            <v>SAIL KALIRO</v>
          </cell>
          <cell r="D1014" t="str">
            <v>Bagasse</v>
          </cell>
          <cell r="F1014">
            <v>10878.5</v>
          </cell>
          <cell r="G1014" t="str">
            <v>GNC3</v>
          </cell>
        </row>
        <row r="1015">
          <cell r="A1015">
            <v>2021</v>
          </cell>
          <cell r="B1015" t="str">
            <v>Q3</v>
          </cell>
          <cell r="C1015" t="str">
            <v>ACCESS SOLAR</v>
          </cell>
          <cell r="D1015" t="str">
            <v>Solar</v>
          </cell>
          <cell r="F1015">
            <v>3781.172</v>
          </cell>
          <cell r="G1015" t="str">
            <v>GNS1</v>
          </cell>
        </row>
        <row r="1016">
          <cell r="A1016">
            <v>2021</v>
          </cell>
          <cell r="B1016" t="str">
            <v>Q3</v>
          </cell>
          <cell r="C1016" t="str">
            <v>MUVUMBE HYDRO (U) LIMITED</v>
          </cell>
          <cell r="D1016" t="str">
            <v>Small Hydro</v>
          </cell>
          <cell r="F1016">
            <v>6879</v>
          </cell>
          <cell r="G1016" t="str">
            <v>GNE7</v>
          </cell>
        </row>
        <row r="1017">
          <cell r="A1017">
            <v>2021</v>
          </cell>
          <cell r="B1017" t="str">
            <v>Q3</v>
          </cell>
          <cell r="C1017" t="str">
            <v>ELGON HYDRO SITI</v>
          </cell>
          <cell r="D1017" t="str">
            <v>Small Hydro</v>
          </cell>
          <cell r="F1017">
            <v>5284.4</v>
          </cell>
          <cell r="G1017" t="str">
            <v>GNE8</v>
          </cell>
        </row>
        <row r="1018">
          <cell r="A1018">
            <v>2021</v>
          </cell>
          <cell r="B1018" t="str">
            <v>Q3</v>
          </cell>
          <cell r="C1018" t="str">
            <v>TORORO SOLAR</v>
          </cell>
          <cell r="D1018" t="str">
            <v>Solar</v>
          </cell>
          <cell r="F1018">
            <v>3771.35</v>
          </cell>
          <cell r="G1018" t="str">
            <v>GNS2</v>
          </cell>
        </row>
        <row r="1019">
          <cell r="A1019">
            <v>2021</v>
          </cell>
          <cell r="B1019" t="str">
            <v>Q3</v>
          </cell>
          <cell r="C1019" t="str">
            <v>RWIMI</v>
          </cell>
          <cell r="D1019" t="str">
            <v>Small Hydro</v>
          </cell>
          <cell r="F1019">
            <v>5916.9</v>
          </cell>
          <cell r="G1019" t="str">
            <v>GNE9</v>
          </cell>
        </row>
        <row r="1020">
          <cell r="A1020">
            <v>2021</v>
          </cell>
          <cell r="B1020" t="str">
            <v>Q3</v>
          </cell>
          <cell r="C1020" t="str">
            <v>NYAMWAMBA</v>
          </cell>
          <cell r="D1020" t="str">
            <v>Small Hydro</v>
          </cell>
          <cell r="F1020">
            <v>6177.66</v>
          </cell>
          <cell r="G1020" t="str">
            <v>GNE10</v>
          </cell>
        </row>
        <row r="1021">
          <cell r="A1021">
            <v>2021</v>
          </cell>
          <cell r="B1021" t="str">
            <v>Q3</v>
          </cell>
          <cell r="C1021" t="str">
            <v>LUBILIA</v>
          </cell>
          <cell r="D1021" t="str">
            <v>Small Hydro</v>
          </cell>
          <cell r="F1021">
            <v>3518.7950000000001</v>
          </cell>
          <cell r="G1021" t="str">
            <v>GNE11</v>
          </cell>
        </row>
        <row r="1022">
          <cell r="A1022">
            <v>2021</v>
          </cell>
          <cell r="B1022" t="str">
            <v>Q3</v>
          </cell>
          <cell r="C1022" t="str">
            <v>NKUSI</v>
          </cell>
          <cell r="D1022" t="str">
            <v>Small Hydro</v>
          </cell>
          <cell r="F1022">
            <v>14833.981</v>
          </cell>
          <cell r="G1022" t="str">
            <v>GNE12</v>
          </cell>
        </row>
        <row r="1023">
          <cell r="A1023">
            <v>2021</v>
          </cell>
          <cell r="B1023" t="str">
            <v>Q3</v>
          </cell>
          <cell r="C1023" t="str">
            <v>MAHOMA</v>
          </cell>
          <cell r="D1023" t="str">
            <v>Small Hydro</v>
          </cell>
          <cell r="F1023">
            <v>1920.36</v>
          </cell>
          <cell r="G1023" t="str">
            <v>GNE14</v>
          </cell>
        </row>
        <row r="1024">
          <cell r="A1024">
            <v>2021</v>
          </cell>
          <cell r="B1024" t="str">
            <v>Q3</v>
          </cell>
          <cell r="C1024" t="str">
            <v>XSABO SOLAR</v>
          </cell>
          <cell r="D1024" t="str">
            <v>Solar</v>
          </cell>
          <cell r="F1024">
            <v>7912.8423627000002</v>
          </cell>
          <cell r="G1024" t="str">
            <v>GNS3</v>
          </cell>
        </row>
        <row r="1025">
          <cell r="A1025">
            <v>2021</v>
          </cell>
          <cell r="B1025" t="str">
            <v>Q3</v>
          </cell>
          <cell r="C1025" t="str">
            <v>Sindila</v>
          </cell>
          <cell r="D1025" t="str">
            <v>Small Hydro</v>
          </cell>
          <cell r="F1025">
            <v>3754.3999999999996</v>
          </cell>
          <cell r="G1025" t="str">
            <v>GNE15</v>
          </cell>
        </row>
        <row r="1026">
          <cell r="A1026">
            <v>2021</v>
          </cell>
          <cell r="B1026" t="str">
            <v>Q3</v>
          </cell>
          <cell r="C1026" t="str">
            <v>HYDROMAX NKUSI (WAKI)</v>
          </cell>
          <cell r="D1026" t="str">
            <v>Small Hydro</v>
          </cell>
          <cell r="F1026">
            <v>3941.306</v>
          </cell>
          <cell r="G1026" t="str">
            <v>GNE13</v>
          </cell>
        </row>
        <row r="1027">
          <cell r="A1027">
            <v>2021</v>
          </cell>
          <cell r="B1027" t="str">
            <v>Q3</v>
          </cell>
          <cell r="C1027" t="str">
            <v>Ziba</v>
          </cell>
          <cell r="D1027" t="str">
            <v>Small Hydro</v>
          </cell>
          <cell r="F1027">
            <v>3397.2</v>
          </cell>
          <cell r="G1027" t="str">
            <v>GNE16</v>
          </cell>
        </row>
        <row r="1028">
          <cell r="A1028">
            <v>2021</v>
          </cell>
          <cell r="B1028" t="str">
            <v>Q3</v>
          </cell>
          <cell r="C1028" t="str">
            <v>Ndugutu</v>
          </cell>
          <cell r="D1028" t="str">
            <v>Small Hydro</v>
          </cell>
          <cell r="F1028">
            <v>4399.3999999999996</v>
          </cell>
          <cell r="G1028" t="str">
            <v>GNE18</v>
          </cell>
        </row>
        <row r="1029">
          <cell r="A1029">
            <v>2021</v>
          </cell>
          <cell r="B1029" t="str">
            <v>Q3</v>
          </cell>
          <cell r="C1029" t="str">
            <v>Siti 2</v>
          </cell>
          <cell r="D1029" t="str">
            <v>Small Hydro</v>
          </cell>
          <cell r="F1029">
            <v>6892.4891611000003</v>
          </cell>
          <cell r="G1029" t="str">
            <v>GNE17</v>
          </cell>
        </row>
        <row r="1030">
          <cell r="A1030">
            <v>2021</v>
          </cell>
          <cell r="B1030" t="str">
            <v>Q3</v>
          </cell>
          <cell r="C1030" t="str">
            <v>Timex Bukinda</v>
          </cell>
          <cell r="D1030" t="str">
            <v>Small Hydro</v>
          </cell>
          <cell r="F1030">
            <v>7847.7427299999999</v>
          </cell>
          <cell r="G1030" t="str">
            <v>GNE19</v>
          </cell>
        </row>
        <row r="1031">
          <cell r="A1031">
            <v>2021</v>
          </cell>
          <cell r="B1031" t="str">
            <v>Q3</v>
          </cell>
          <cell r="C1031" t="str">
            <v>Tororo PV Power Project (Tororo PV Power Co. Ltd)</v>
          </cell>
          <cell r="D1031" t="str">
            <v>Solar</v>
          </cell>
          <cell r="F1031">
            <v>4892.2</v>
          </cell>
          <cell r="G1031" t="str">
            <v>GNS5</v>
          </cell>
        </row>
        <row r="1032">
          <cell r="A1032">
            <v>2021</v>
          </cell>
          <cell r="B1032" t="str">
            <v>Q3</v>
          </cell>
          <cell r="C1032" t="str">
            <v>Emmerging Solar Power (Bufulubi)</v>
          </cell>
          <cell r="D1032" t="str">
            <v>Solar</v>
          </cell>
          <cell r="F1032">
            <v>4181.7749999999996</v>
          </cell>
          <cell r="G1032" t="str">
            <v>GNS4</v>
          </cell>
        </row>
        <row r="1033">
          <cell r="A1033">
            <v>2021</v>
          </cell>
          <cell r="B1033" t="str">
            <v>Q3</v>
          </cell>
          <cell r="C1033" t="str">
            <v>Nyamughasani 2</v>
          </cell>
          <cell r="D1033" t="str">
            <v>Small Hydro</v>
          </cell>
          <cell r="F1033">
            <v>4366.5559999999996</v>
          </cell>
          <cell r="G1033" t="str">
            <v>GNE20</v>
          </cell>
        </row>
        <row r="1034">
          <cell r="A1034">
            <v>2021</v>
          </cell>
          <cell r="B1034" t="str">
            <v>Q3</v>
          </cell>
          <cell r="C1034" t="str">
            <v>SCOUL</v>
          </cell>
          <cell r="D1034" t="str">
            <v>Bagasse</v>
          </cell>
          <cell r="F1034">
            <v>25784.377</v>
          </cell>
          <cell r="G1034" t="str">
            <v>GNC4</v>
          </cell>
        </row>
        <row r="1035">
          <cell r="A1035">
            <v>2021</v>
          </cell>
          <cell r="B1035" t="str">
            <v>Q3</v>
          </cell>
          <cell r="C1035" t="str">
            <v>Rwenzori Hydro (Nyamasagani 1)</v>
          </cell>
          <cell r="D1035" t="str">
            <v>Small Hydro</v>
          </cell>
          <cell r="F1035">
            <v>999.12</v>
          </cell>
          <cell r="G1035" t="str">
            <v>GNE21</v>
          </cell>
        </row>
        <row r="1036">
          <cell r="A1036">
            <v>2021</v>
          </cell>
          <cell r="B1036" t="str">
            <v>Q3</v>
          </cell>
          <cell r="C1036" t="str">
            <v>JACOBSEN (U) LIMITED</v>
          </cell>
          <cell r="D1036" t="str">
            <v>Thermal</v>
          </cell>
          <cell r="F1036">
            <v>13020.899999999952</v>
          </cell>
          <cell r="G1036" t="str">
            <v>GNT1</v>
          </cell>
        </row>
        <row r="1037">
          <cell r="A1037">
            <v>2021</v>
          </cell>
          <cell r="B1037" t="str">
            <v>Q3</v>
          </cell>
          <cell r="C1037" t="str">
            <v>ELECTROMAXX (U) LIMITED</v>
          </cell>
          <cell r="D1037" t="str">
            <v>Thermal</v>
          </cell>
          <cell r="F1037">
            <v>1206.3199999999997</v>
          </cell>
          <cell r="G1037" t="str">
            <v>GNT2</v>
          </cell>
        </row>
        <row r="1038">
          <cell r="A1038">
            <v>2021</v>
          </cell>
          <cell r="B1038" t="str">
            <v>Q3</v>
          </cell>
          <cell r="C1038" t="str">
            <v>KENYA POWER LIGHTING COMPANY (KPLC)</v>
          </cell>
          <cell r="D1038" t="str">
            <v>Imports</v>
          </cell>
          <cell r="F1038">
            <v>4421.9759999999997</v>
          </cell>
          <cell r="G1038" t="str">
            <v>GNIM1</v>
          </cell>
        </row>
        <row r="1039">
          <cell r="A1039">
            <v>2021</v>
          </cell>
          <cell r="B1039" t="str">
            <v>Q3</v>
          </cell>
          <cell r="C1039" t="str">
            <v>RWANDA</v>
          </cell>
          <cell r="D1039" t="str">
            <v>Imports</v>
          </cell>
          <cell r="F1039">
            <v>1440.7070000000003</v>
          </cell>
          <cell r="G1039" t="str">
            <v>GNIM2</v>
          </cell>
        </row>
        <row r="1040">
          <cell r="A1040">
            <v>2021</v>
          </cell>
          <cell r="B1040" t="str">
            <v>Q3</v>
          </cell>
          <cell r="C1040" t="str">
            <v>ESKOM (U) LIMITED</v>
          </cell>
          <cell r="D1040" t="str">
            <v>Large Hydro</v>
          </cell>
          <cell r="F1040">
            <v>398512</v>
          </cell>
          <cell r="G1040" t="str">
            <v>GNL1</v>
          </cell>
        </row>
        <row r="1041">
          <cell r="A1041">
            <v>2021</v>
          </cell>
          <cell r="B1041" t="str">
            <v>Q3</v>
          </cell>
          <cell r="C1041" t="str">
            <v>BUJAGALI ELECTRICITY LIMITED</v>
          </cell>
          <cell r="D1041" t="str">
            <v>Large Hydro</v>
          </cell>
          <cell r="F1041">
            <v>390088.70400000003</v>
          </cell>
          <cell r="G1041" t="str">
            <v>GNL2</v>
          </cell>
        </row>
        <row r="1042">
          <cell r="A1042">
            <v>2021</v>
          </cell>
          <cell r="B1042" t="str">
            <v>Q3</v>
          </cell>
          <cell r="C1042" t="str">
            <v>ISIMBA</v>
          </cell>
          <cell r="D1042" t="str">
            <v>Large Hydro</v>
          </cell>
          <cell r="F1042">
            <v>207034</v>
          </cell>
          <cell r="G1042" t="str">
            <v>GNL3</v>
          </cell>
        </row>
        <row r="1043">
          <cell r="A1043">
            <v>2021</v>
          </cell>
          <cell r="B1043" t="str">
            <v>Q3</v>
          </cell>
          <cell r="C1043" t="str">
            <v>Achwa 2</v>
          </cell>
          <cell r="D1043" t="str">
            <v>Large Hydro</v>
          </cell>
          <cell r="F1043">
            <v>10722.03</v>
          </cell>
          <cell r="G1043" t="str">
            <v>GNL4</v>
          </cell>
        </row>
        <row r="1044">
          <cell r="A1044">
            <v>2021</v>
          </cell>
          <cell r="B1044" t="str">
            <v>Q4</v>
          </cell>
          <cell r="C1044" t="str">
            <v>KASESE COBALT COMPANY LIMITED</v>
          </cell>
          <cell r="D1044" t="str">
            <v>Small Hydro</v>
          </cell>
          <cell r="F1044">
            <v>14734.118</v>
          </cell>
          <cell r="G1044" t="str">
            <v>GNE1</v>
          </cell>
        </row>
        <row r="1045">
          <cell r="A1045">
            <v>2021</v>
          </cell>
          <cell r="B1045" t="str">
            <v>Q4</v>
          </cell>
          <cell r="C1045" t="str">
            <v>KILEMBE MINES LIMITED (KLM)</v>
          </cell>
          <cell r="D1045" t="str">
            <v>Small Hydro</v>
          </cell>
          <cell r="F1045">
            <v>1108.3800000000001</v>
          </cell>
          <cell r="G1045" t="str">
            <v>GNE2</v>
          </cell>
        </row>
        <row r="1046">
          <cell r="A1046">
            <v>2021</v>
          </cell>
          <cell r="B1046" t="str">
            <v>Q4</v>
          </cell>
          <cell r="C1046" t="str">
            <v>KAKIRA SUGAR WORKS</v>
          </cell>
          <cell r="D1046" t="str">
            <v>Bagasse</v>
          </cell>
          <cell r="F1046">
            <v>22824.4915</v>
          </cell>
          <cell r="G1046" t="str">
            <v>GNC1</v>
          </cell>
        </row>
        <row r="1047">
          <cell r="A1047">
            <v>2021</v>
          </cell>
          <cell r="B1047" t="str">
            <v>Q4</v>
          </cell>
          <cell r="C1047" t="str">
            <v>KINYARA SUGAR WORKS</v>
          </cell>
          <cell r="D1047" t="str">
            <v>Bagasse</v>
          </cell>
          <cell r="F1047">
            <v>0.1</v>
          </cell>
          <cell r="G1047" t="str">
            <v>GNC2</v>
          </cell>
        </row>
        <row r="1048">
          <cell r="A1048">
            <v>2021</v>
          </cell>
          <cell r="B1048" t="str">
            <v>Q4</v>
          </cell>
          <cell r="C1048" t="str">
            <v>AEMS-MPANGA</v>
          </cell>
          <cell r="D1048" t="str">
            <v>Small Hydro</v>
          </cell>
          <cell r="F1048">
            <v>33065.03</v>
          </cell>
          <cell r="G1048" t="str">
            <v>GNE5</v>
          </cell>
        </row>
        <row r="1049">
          <cell r="A1049">
            <v>2021</v>
          </cell>
          <cell r="B1049" t="str">
            <v>Q4</v>
          </cell>
          <cell r="C1049" t="str">
            <v>MAJI-POWER BUGOYE-LIMITED</v>
          </cell>
          <cell r="D1049" t="str">
            <v>Small Hydro</v>
          </cell>
          <cell r="F1049">
            <v>19610.509999999998</v>
          </cell>
          <cell r="G1049" t="str">
            <v>GNE3</v>
          </cell>
        </row>
        <row r="1050">
          <cell r="A1050">
            <v>2021</v>
          </cell>
          <cell r="B1050" t="str">
            <v>Q4</v>
          </cell>
          <cell r="C1050" t="str">
            <v>ECOPOWER-ISHASHA</v>
          </cell>
          <cell r="D1050" t="str">
            <v>Small Hydro</v>
          </cell>
          <cell r="F1050">
            <v>1926.4</v>
          </cell>
          <cell r="G1050" t="str">
            <v>GNE6</v>
          </cell>
        </row>
        <row r="1051">
          <cell r="A1051">
            <v>2021</v>
          </cell>
          <cell r="B1051" t="str">
            <v>Q4</v>
          </cell>
          <cell r="C1051" t="str">
            <v>KABALEGA HYDROMAX</v>
          </cell>
          <cell r="D1051" t="str">
            <v>Small Hydro</v>
          </cell>
          <cell r="F1051">
            <v>18020.642100000001</v>
          </cell>
          <cell r="G1051" t="str">
            <v>GNE4</v>
          </cell>
        </row>
        <row r="1052">
          <cell r="A1052">
            <v>2021</v>
          </cell>
          <cell r="B1052" t="str">
            <v>Q4</v>
          </cell>
          <cell r="C1052" t="str">
            <v>SAIL KALIRO</v>
          </cell>
          <cell r="D1052" t="str">
            <v>Bagasse</v>
          </cell>
          <cell r="F1052">
            <v>11156.1</v>
          </cell>
          <cell r="G1052" t="str">
            <v>GNC3</v>
          </cell>
        </row>
        <row r="1053">
          <cell r="A1053">
            <v>2021</v>
          </cell>
          <cell r="B1053" t="str">
            <v>Q4</v>
          </cell>
          <cell r="C1053" t="str">
            <v>ACCESS SOLAR</v>
          </cell>
          <cell r="D1053" t="str">
            <v>Solar</v>
          </cell>
          <cell r="F1053">
            <v>4278.2960000000003</v>
          </cell>
          <cell r="G1053" t="str">
            <v>GNS1</v>
          </cell>
        </row>
        <row r="1054">
          <cell r="A1054">
            <v>2021</v>
          </cell>
          <cell r="B1054" t="str">
            <v>Q4</v>
          </cell>
          <cell r="C1054" t="str">
            <v>MUVUMBE HYDRO (U) LIMITED</v>
          </cell>
          <cell r="D1054" t="str">
            <v>Small Hydro</v>
          </cell>
          <cell r="F1054">
            <v>8427</v>
          </cell>
          <cell r="G1054" t="str">
            <v>GNE7</v>
          </cell>
        </row>
        <row r="1055">
          <cell r="A1055">
            <v>2021</v>
          </cell>
          <cell r="B1055" t="str">
            <v>Q4</v>
          </cell>
          <cell r="C1055" t="str">
            <v>ELGON HYDRO SITI</v>
          </cell>
          <cell r="D1055" t="str">
            <v>Small Hydro</v>
          </cell>
          <cell r="F1055">
            <v>5217.8</v>
          </cell>
          <cell r="G1055" t="str">
            <v>GNE8</v>
          </cell>
        </row>
        <row r="1056">
          <cell r="A1056">
            <v>2021</v>
          </cell>
          <cell r="B1056" t="str">
            <v>Q4</v>
          </cell>
          <cell r="C1056" t="str">
            <v>TORORO SOLAR</v>
          </cell>
          <cell r="D1056" t="str">
            <v>Solar</v>
          </cell>
          <cell r="F1056">
            <v>4119.8</v>
          </cell>
          <cell r="G1056" t="str">
            <v>GNS2</v>
          </cell>
        </row>
        <row r="1057">
          <cell r="A1057">
            <v>2021</v>
          </cell>
          <cell r="B1057" t="str">
            <v>Q4</v>
          </cell>
          <cell r="C1057" t="str">
            <v>RWIMI</v>
          </cell>
          <cell r="D1057" t="str">
            <v>Small Hydro</v>
          </cell>
          <cell r="F1057">
            <v>7930.5</v>
          </cell>
          <cell r="G1057" t="str">
            <v>GNE9</v>
          </cell>
        </row>
        <row r="1058">
          <cell r="A1058">
            <v>2021</v>
          </cell>
          <cell r="B1058" t="str">
            <v>Q4</v>
          </cell>
          <cell r="C1058" t="str">
            <v>NYAMWAMBA</v>
          </cell>
          <cell r="D1058" t="str">
            <v>Small Hydro</v>
          </cell>
          <cell r="F1058">
            <v>7524.19</v>
          </cell>
          <cell r="G1058" t="str">
            <v>GNE10</v>
          </cell>
        </row>
        <row r="1059">
          <cell r="A1059">
            <v>2021</v>
          </cell>
          <cell r="B1059" t="str">
            <v>Q4</v>
          </cell>
          <cell r="C1059" t="str">
            <v>LUBILIA</v>
          </cell>
          <cell r="D1059" t="str">
            <v>Small Hydro</v>
          </cell>
          <cell r="F1059">
            <v>4632.3590000000004</v>
          </cell>
          <cell r="G1059" t="str">
            <v>GNE11</v>
          </cell>
        </row>
        <row r="1060">
          <cell r="A1060">
            <v>2021</v>
          </cell>
          <cell r="B1060" t="str">
            <v>Q4</v>
          </cell>
          <cell r="C1060" t="str">
            <v>NKUSI</v>
          </cell>
          <cell r="D1060" t="str">
            <v>Small Hydro</v>
          </cell>
          <cell r="F1060">
            <v>20220.25</v>
          </cell>
          <cell r="G1060" t="str">
            <v>GNE12</v>
          </cell>
        </row>
        <row r="1061">
          <cell r="A1061">
            <v>2021</v>
          </cell>
          <cell r="B1061" t="str">
            <v>Q4</v>
          </cell>
          <cell r="C1061" t="str">
            <v>MAHOMA</v>
          </cell>
          <cell r="D1061" t="str">
            <v>Small Hydro</v>
          </cell>
          <cell r="F1061">
            <v>4556.47</v>
          </cell>
          <cell r="G1061" t="str">
            <v>GNE14</v>
          </cell>
        </row>
        <row r="1062">
          <cell r="A1062">
            <v>2021</v>
          </cell>
          <cell r="B1062" t="str">
            <v>Q4</v>
          </cell>
          <cell r="C1062" t="str">
            <v>XSABO SOLAR</v>
          </cell>
          <cell r="D1062" t="str">
            <v>Solar</v>
          </cell>
          <cell r="F1062">
            <v>7588.06</v>
          </cell>
          <cell r="G1062" t="str">
            <v>GNS3</v>
          </cell>
        </row>
        <row r="1063">
          <cell r="A1063">
            <v>2021</v>
          </cell>
          <cell r="B1063" t="str">
            <v>Q4</v>
          </cell>
          <cell r="C1063" t="str">
            <v>Sindila</v>
          </cell>
          <cell r="D1063" t="str">
            <v>Small Hydro</v>
          </cell>
          <cell r="F1063">
            <v>4448.3</v>
          </cell>
          <cell r="G1063" t="str">
            <v>GNE15</v>
          </cell>
        </row>
        <row r="1064">
          <cell r="A1064">
            <v>2021</v>
          </cell>
          <cell r="B1064" t="str">
            <v>Q4</v>
          </cell>
          <cell r="C1064" t="str">
            <v>HYDROMAX NKUSI (WAKI)</v>
          </cell>
          <cell r="D1064" t="str">
            <v>Small Hydro</v>
          </cell>
          <cell r="F1064">
            <v>5208.9709999999995</v>
          </cell>
          <cell r="G1064" t="str">
            <v>GNE13</v>
          </cell>
        </row>
        <row r="1065">
          <cell r="A1065">
            <v>2021</v>
          </cell>
          <cell r="B1065" t="str">
            <v>Q4</v>
          </cell>
          <cell r="C1065" t="str">
            <v>Ziba</v>
          </cell>
          <cell r="D1065" t="str">
            <v>Small Hydro</v>
          </cell>
          <cell r="F1065">
            <v>9956.9</v>
          </cell>
          <cell r="G1065" t="str">
            <v>GNE16</v>
          </cell>
        </row>
        <row r="1066">
          <cell r="A1066">
            <v>2021</v>
          </cell>
          <cell r="B1066" t="str">
            <v>Q4</v>
          </cell>
          <cell r="C1066" t="str">
            <v>Ndugutu</v>
          </cell>
          <cell r="D1066" t="str">
            <v>Small Hydro</v>
          </cell>
          <cell r="F1066">
            <v>5889.5</v>
          </cell>
          <cell r="G1066" t="str">
            <v>GNE18</v>
          </cell>
        </row>
        <row r="1067">
          <cell r="A1067">
            <v>2021</v>
          </cell>
          <cell r="B1067" t="str">
            <v>Q4</v>
          </cell>
          <cell r="C1067" t="str">
            <v>Siti 2</v>
          </cell>
          <cell r="D1067" t="str">
            <v>Small Hydro</v>
          </cell>
          <cell r="F1067">
            <v>12881.198</v>
          </cell>
          <cell r="G1067" t="str">
            <v>GNE17</v>
          </cell>
        </row>
        <row r="1068">
          <cell r="A1068">
            <v>2021</v>
          </cell>
          <cell r="B1068" t="str">
            <v>Q4</v>
          </cell>
          <cell r="C1068" t="str">
            <v>Timex Bukinda</v>
          </cell>
          <cell r="D1068" t="str">
            <v>Small Hydro</v>
          </cell>
          <cell r="F1068">
            <v>11741.5</v>
          </cell>
          <cell r="G1068" t="str">
            <v>GNE19</v>
          </cell>
        </row>
        <row r="1069">
          <cell r="A1069">
            <v>2021</v>
          </cell>
          <cell r="B1069" t="str">
            <v>Q4</v>
          </cell>
          <cell r="C1069" t="str">
            <v>Tororo PV Power Project (Tororo PV Power Co. Ltd)</v>
          </cell>
          <cell r="D1069" t="str">
            <v>Solar</v>
          </cell>
          <cell r="F1069">
            <v>5242.9</v>
          </cell>
          <cell r="G1069" t="str">
            <v>GNS5</v>
          </cell>
        </row>
        <row r="1070">
          <cell r="A1070">
            <v>2021</v>
          </cell>
          <cell r="B1070" t="str">
            <v>Q4</v>
          </cell>
          <cell r="C1070" t="str">
            <v>Emmerging Solar Power (Bufulubi)</v>
          </cell>
          <cell r="D1070" t="str">
            <v>Solar</v>
          </cell>
          <cell r="F1070">
            <v>4472.982</v>
          </cell>
          <cell r="G1070" t="str">
            <v>GNS4</v>
          </cell>
        </row>
        <row r="1071">
          <cell r="A1071">
            <v>2021</v>
          </cell>
          <cell r="B1071" t="str">
            <v>Q4</v>
          </cell>
          <cell r="C1071" t="str">
            <v>Nyamughasani 2</v>
          </cell>
          <cell r="D1071" t="str">
            <v>Small Hydro</v>
          </cell>
          <cell r="F1071">
            <v>4483.9399999999996</v>
          </cell>
          <cell r="G1071" t="str">
            <v>GNE20</v>
          </cell>
        </row>
        <row r="1072">
          <cell r="A1072">
            <v>2021</v>
          </cell>
          <cell r="B1072" t="str">
            <v>Q4</v>
          </cell>
          <cell r="C1072" t="str">
            <v>SCOUL</v>
          </cell>
          <cell r="D1072" t="str">
            <v>Bagasse</v>
          </cell>
          <cell r="F1072">
            <v>26933.200000000001</v>
          </cell>
          <cell r="G1072" t="str">
            <v>GNC4</v>
          </cell>
        </row>
        <row r="1073">
          <cell r="A1073">
            <v>2021</v>
          </cell>
          <cell r="B1073" t="str">
            <v>Q4</v>
          </cell>
          <cell r="C1073" t="str">
            <v>Rwenzori Hydro (Nyamasagani 1)</v>
          </cell>
          <cell r="D1073" t="str">
            <v>Small Hydro</v>
          </cell>
          <cell r="F1073">
            <v>4476.5</v>
          </cell>
          <cell r="G1073" t="str">
            <v>GNE21</v>
          </cell>
        </row>
        <row r="1074">
          <cell r="A1074">
            <v>2021</v>
          </cell>
          <cell r="B1074" t="str">
            <v>Q4</v>
          </cell>
          <cell r="C1074" t="str">
            <v>Kikagati</v>
          </cell>
          <cell r="D1074" t="str">
            <v>Small Hydro</v>
          </cell>
          <cell r="F1074">
            <v>2281.83</v>
          </cell>
          <cell r="G1074" t="str">
            <v>GNE23</v>
          </cell>
        </row>
        <row r="1075">
          <cell r="A1075">
            <v>2021</v>
          </cell>
          <cell r="B1075" t="str">
            <v>Q4</v>
          </cell>
          <cell r="C1075" t="str">
            <v>Kakaka (Greenwewus Energy Africa Ltd)</v>
          </cell>
          <cell r="D1075" t="str">
            <v>Small Hydro</v>
          </cell>
          <cell r="F1075">
            <v>1488.01</v>
          </cell>
          <cell r="G1075" t="str">
            <v>GNE22</v>
          </cell>
        </row>
        <row r="1076">
          <cell r="A1076">
            <v>2021</v>
          </cell>
          <cell r="B1076" t="str">
            <v>Q4</v>
          </cell>
          <cell r="C1076" t="str">
            <v>ELECTROMAXX (U) LIMITED</v>
          </cell>
          <cell r="D1076" t="str">
            <v>Thermal</v>
          </cell>
          <cell r="F1076">
            <v>2352.143</v>
          </cell>
          <cell r="G1076" t="str">
            <v>GNT2</v>
          </cell>
        </row>
        <row r="1077">
          <cell r="A1077">
            <v>2021</v>
          </cell>
          <cell r="B1077" t="str">
            <v>Q4</v>
          </cell>
          <cell r="C1077" t="str">
            <v>KENYA POWER LIGHTING COMPANY (KPLC)</v>
          </cell>
          <cell r="D1077" t="str">
            <v>Imports</v>
          </cell>
          <cell r="F1077">
            <v>4335.05</v>
          </cell>
          <cell r="G1077" t="str">
            <v>GNIM1</v>
          </cell>
        </row>
        <row r="1078">
          <cell r="A1078">
            <v>2021</v>
          </cell>
          <cell r="B1078" t="str">
            <v>Q4</v>
          </cell>
          <cell r="C1078" t="str">
            <v>RWANDA</v>
          </cell>
          <cell r="D1078" t="str">
            <v>Imports</v>
          </cell>
          <cell r="F1078">
            <v>1573.6067999999998</v>
          </cell>
          <cell r="G1078" t="str">
            <v>GNIM2</v>
          </cell>
        </row>
        <row r="1079">
          <cell r="A1079">
            <v>2021</v>
          </cell>
          <cell r="B1079" t="str">
            <v>Q4</v>
          </cell>
          <cell r="C1079" t="str">
            <v>ESKOM (U) LIMITED</v>
          </cell>
          <cell r="D1079" t="str">
            <v>Large Hydro</v>
          </cell>
          <cell r="F1079">
            <v>361925</v>
          </cell>
          <cell r="G1079" t="str">
            <v>GNL1</v>
          </cell>
        </row>
        <row r="1080">
          <cell r="A1080">
            <v>2021</v>
          </cell>
          <cell r="B1080" t="str">
            <v>Q4</v>
          </cell>
          <cell r="C1080" t="str">
            <v>BUJAGALI ELECTRICITY LIMITED</v>
          </cell>
          <cell r="D1080" t="str">
            <v>Large Hydro</v>
          </cell>
          <cell r="F1080">
            <v>389072.26299999998</v>
          </cell>
          <cell r="G1080" t="str">
            <v>GNL2</v>
          </cell>
        </row>
        <row r="1081">
          <cell r="A1081">
            <v>2021</v>
          </cell>
          <cell r="B1081" t="str">
            <v>Q4</v>
          </cell>
          <cell r="C1081" t="str">
            <v>ISIMBA</v>
          </cell>
          <cell r="D1081" t="str">
            <v>Large Hydro</v>
          </cell>
          <cell r="F1081">
            <v>252914</v>
          </cell>
          <cell r="G1081" t="str">
            <v>GNL3</v>
          </cell>
        </row>
        <row r="1082">
          <cell r="A1082">
            <v>2021</v>
          </cell>
          <cell r="B1082" t="str">
            <v>Q4</v>
          </cell>
          <cell r="C1082" t="str">
            <v>Achwa 2</v>
          </cell>
          <cell r="D1082" t="str">
            <v>Large Hydro</v>
          </cell>
          <cell r="F1082">
            <v>12626.0761</v>
          </cell>
          <cell r="G1082" t="str">
            <v>GNL4</v>
          </cell>
        </row>
        <row r="1083">
          <cell r="A1083">
            <v>2022</v>
          </cell>
          <cell r="B1083" t="str">
            <v>Q1</v>
          </cell>
          <cell r="C1083" t="str">
            <v>KASESE COBALT COMPANY LIMITED</v>
          </cell>
          <cell r="D1083" t="str">
            <v>Small Hydro</v>
          </cell>
          <cell r="F1083">
            <v>10763.258</v>
          </cell>
          <cell r="G1083" t="str">
            <v>GNE1</v>
          </cell>
        </row>
        <row r="1084">
          <cell r="A1084">
            <v>2022</v>
          </cell>
          <cell r="B1084" t="str">
            <v>Q1</v>
          </cell>
          <cell r="C1084" t="str">
            <v>KILEMBE MINES LIMITED (KLM)</v>
          </cell>
          <cell r="D1084" t="str">
            <v>Small Hydro</v>
          </cell>
          <cell r="F1084">
            <v>3034.982</v>
          </cell>
          <cell r="G1084" t="str">
            <v>GNE2</v>
          </cell>
        </row>
        <row r="1085">
          <cell r="A1085">
            <v>2022</v>
          </cell>
          <cell r="B1085" t="str">
            <v>Q1</v>
          </cell>
          <cell r="C1085" t="str">
            <v>KAKIRA SUGAR WORKS</v>
          </cell>
          <cell r="D1085" t="str">
            <v>Bagasse</v>
          </cell>
          <cell r="F1085">
            <v>52368.608</v>
          </cell>
          <cell r="G1085" t="str">
            <v>GNC1</v>
          </cell>
        </row>
        <row r="1086">
          <cell r="A1086">
            <v>2022</v>
          </cell>
          <cell r="B1086" t="str">
            <v>Q1</v>
          </cell>
          <cell r="C1086" t="str">
            <v>KINYARA SUGAR WORKS</v>
          </cell>
          <cell r="D1086" t="str">
            <v>Bagasse</v>
          </cell>
          <cell r="G1086" t="str">
            <v>GNC2</v>
          </cell>
        </row>
        <row r="1087">
          <cell r="A1087">
            <v>2022</v>
          </cell>
          <cell r="B1087" t="str">
            <v>Q1</v>
          </cell>
          <cell r="C1087" t="str">
            <v>AEMS-MPANGA</v>
          </cell>
          <cell r="D1087" t="str">
            <v>Small Hydro</v>
          </cell>
          <cell r="F1087">
            <v>10497.91</v>
          </cell>
          <cell r="G1087" t="str">
            <v>GNE5</v>
          </cell>
        </row>
        <row r="1088">
          <cell r="A1088">
            <v>2022</v>
          </cell>
          <cell r="B1088" t="str">
            <v>Q1</v>
          </cell>
          <cell r="C1088" t="str">
            <v>MAJI-POWER BUGOYE-LIMITED</v>
          </cell>
          <cell r="D1088" t="str">
            <v>Small Hydro</v>
          </cell>
          <cell r="F1088">
            <v>9721.14</v>
          </cell>
          <cell r="G1088" t="str">
            <v>GNE3</v>
          </cell>
        </row>
        <row r="1089">
          <cell r="A1089">
            <v>2022</v>
          </cell>
          <cell r="B1089" t="str">
            <v>Q1</v>
          </cell>
          <cell r="C1089" t="str">
            <v>ECOPOWER-ISHASHA</v>
          </cell>
          <cell r="D1089" t="str">
            <v>Small Hydro</v>
          </cell>
          <cell r="F1089">
            <v>5092.1499999999996</v>
          </cell>
          <cell r="G1089" t="str">
            <v>GNE6</v>
          </cell>
        </row>
        <row r="1090">
          <cell r="A1090">
            <v>2022</v>
          </cell>
          <cell r="B1090" t="str">
            <v>Q1</v>
          </cell>
          <cell r="C1090" t="str">
            <v>KABALEGA HYDROMAX</v>
          </cell>
          <cell r="D1090" t="str">
            <v>Small Hydro</v>
          </cell>
          <cell r="F1090">
            <v>6432.424</v>
          </cell>
          <cell r="G1090" t="str">
            <v>GNE4</v>
          </cell>
        </row>
        <row r="1091">
          <cell r="A1091">
            <v>2022</v>
          </cell>
          <cell r="B1091" t="str">
            <v>Q1</v>
          </cell>
          <cell r="C1091" t="str">
            <v>SAIL KALIRO</v>
          </cell>
          <cell r="D1091" t="str">
            <v>Bagasse</v>
          </cell>
          <cell r="F1091">
            <v>10404.6</v>
          </cell>
          <cell r="G1091" t="str">
            <v>GNC3</v>
          </cell>
        </row>
        <row r="1092">
          <cell r="A1092">
            <v>2022</v>
          </cell>
          <cell r="B1092" t="str">
            <v>Q1</v>
          </cell>
          <cell r="C1092" t="str">
            <v>ACCESS SOLAR</v>
          </cell>
          <cell r="D1092" t="str">
            <v>Solar</v>
          </cell>
          <cell r="F1092">
            <v>4123.1059999999998</v>
          </cell>
          <cell r="G1092" t="str">
            <v>GNS1</v>
          </cell>
        </row>
        <row r="1093">
          <cell r="A1093">
            <v>2022</v>
          </cell>
          <cell r="B1093" t="str">
            <v>Q1</v>
          </cell>
          <cell r="C1093" t="str">
            <v>MUVUMBE HYDRO (U) LIMITED</v>
          </cell>
          <cell r="D1093" t="str">
            <v>Small Hydro</v>
          </cell>
          <cell r="F1093">
            <v>9437</v>
          </cell>
          <cell r="G1093" t="str">
            <v>GNE7</v>
          </cell>
        </row>
        <row r="1094">
          <cell r="A1094">
            <v>2022</v>
          </cell>
          <cell r="B1094" t="str">
            <v>Q1</v>
          </cell>
          <cell r="C1094" t="str">
            <v>ELGON HYDRO SITI</v>
          </cell>
          <cell r="D1094" t="str">
            <v>Small Hydro</v>
          </cell>
          <cell r="F1094">
            <v>432.7</v>
          </cell>
          <cell r="G1094" t="str">
            <v>GNE8</v>
          </cell>
        </row>
        <row r="1095">
          <cell r="A1095">
            <v>2022</v>
          </cell>
          <cell r="B1095" t="str">
            <v>Q1</v>
          </cell>
          <cell r="C1095" t="str">
            <v>TORORO SOLAR</v>
          </cell>
          <cell r="D1095" t="str">
            <v>Solar</v>
          </cell>
          <cell r="F1095">
            <v>3936.8</v>
          </cell>
          <cell r="G1095" t="str">
            <v>GNS2</v>
          </cell>
        </row>
        <row r="1096">
          <cell r="A1096">
            <v>2022</v>
          </cell>
          <cell r="B1096" t="str">
            <v>Q1</v>
          </cell>
          <cell r="C1096" t="str">
            <v>RWIMI</v>
          </cell>
          <cell r="D1096" t="str">
            <v>Small Hydro</v>
          </cell>
          <cell r="F1096">
            <v>4502.5</v>
          </cell>
          <cell r="G1096" t="str">
            <v>GNE9</v>
          </cell>
        </row>
        <row r="1097">
          <cell r="A1097">
            <v>2022</v>
          </cell>
          <cell r="B1097" t="str">
            <v>Q1</v>
          </cell>
          <cell r="C1097" t="str">
            <v>NYAMWAMBA</v>
          </cell>
          <cell r="D1097" t="str">
            <v>Small Hydro</v>
          </cell>
          <cell r="F1097">
            <v>3397.17</v>
          </cell>
          <cell r="G1097" t="str">
            <v>GNE10</v>
          </cell>
        </row>
        <row r="1098">
          <cell r="A1098">
            <v>2022</v>
          </cell>
          <cell r="B1098" t="str">
            <v>Q1</v>
          </cell>
          <cell r="C1098" t="str">
            <v>LUBILIA</v>
          </cell>
          <cell r="D1098" t="str">
            <v>Small Hydro</v>
          </cell>
          <cell r="F1098">
            <v>4288.92</v>
          </cell>
          <cell r="G1098" t="str">
            <v>GNE11</v>
          </cell>
        </row>
        <row r="1099">
          <cell r="A1099">
            <v>2022</v>
          </cell>
          <cell r="B1099" t="str">
            <v>Q1</v>
          </cell>
          <cell r="C1099" t="str">
            <v>NKUSI</v>
          </cell>
          <cell r="D1099" t="str">
            <v>Small Hydro</v>
          </cell>
          <cell r="F1099">
            <v>7055.369999999999</v>
          </cell>
          <cell r="G1099" t="str">
            <v>GNE12</v>
          </cell>
        </row>
        <row r="1100">
          <cell r="A1100">
            <v>2022</v>
          </cell>
          <cell r="B1100" t="str">
            <v>Q1</v>
          </cell>
          <cell r="C1100" t="str">
            <v>MAHOMA</v>
          </cell>
          <cell r="D1100" t="str">
            <v>Small Hydro</v>
          </cell>
          <cell r="F1100">
            <v>1759.52</v>
          </cell>
          <cell r="G1100" t="str">
            <v>GNE14</v>
          </cell>
        </row>
        <row r="1101">
          <cell r="A1101">
            <v>2022</v>
          </cell>
          <cell r="B1101" t="str">
            <v>Q1</v>
          </cell>
          <cell r="C1101" t="str">
            <v>XSABO SOLAR</v>
          </cell>
          <cell r="D1101" t="str">
            <v>Solar</v>
          </cell>
          <cell r="F1101">
            <v>7845.84</v>
          </cell>
          <cell r="G1101" t="str">
            <v>GNS3</v>
          </cell>
        </row>
        <row r="1102">
          <cell r="A1102">
            <v>2022</v>
          </cell>
          <cell r="B1102" t="str">
            <v>Q1</v>
          </cell>
          <cell r="C1102" t="str">
            <v>Sindila</v>
          </cell>
          <cell r="D1102" t="str">
            <v>Small Hydro</v>
          </cell>
          <cell r="F1102">
            <v>2695.3</v>
          </cell>
          <cell r="G1102" t="str">
            <v>GNE15</v>
          </cell>
        </row>
        <row r="1103">
          <cell r="A1103">
            <v>2022</v>
          </cell>
          <cell r="B1103" t="str">
            <v>Q1</v>
          </cell>
          <cell r="C1103" t="str">
            <v>HYDROMAX NKUSI (WAKI)</v>
          </cell>
          <cell r="D1103" t="str">
            <v>Small Hydro</v>
          </cell>
          <cell r="F1103">
            <v>3318.3490000000006</v>
          </cell>
          <cell r="G1103" t="str">
            <v>GNE13</v>
          </cell>
        </row>
        <row r="1104">
          <cell r="A1104">
            <v>2022</v>
          </cell>
          <cell r="B1104" t="str">
            <v>Q1</v>
          </cell>
          <cell r="C1104" t="str">
            <v>Ziba</v>
          </cell>
          <cell r="D1104" t="str">
            <v>Small Hydro</v>
          </cell>
          <cell r="F1104">
            <v>7066.6</v>
          </cell>
          <cell r="G1104" t="str">
            <v>GNE16</v>
          </cell>
        </row>
        <row r="1105">
          <cell r="A1105">
            <v>2022</v>
          </cell>
          <cell r="B1105" t="str">
            <v>Q1</v>
          </cell>
          <cell r="C1105" t="str">
            <v>Ndugutu</v>
          </cell>
          <cell r="D1105" t="str">
            <v>Small Hydro</v>
          </cell>
          <cell r="F1105">
            <v>3951.7</v>
          </cell>
          <cell r="G1105" t="str">
            <v>GNE18</v>
          </cell>
        </row>
        <row r="1106">
          <cell r="A1106">
            <v>2022</v>
          </cell>
          <cell r="B1106" t="str">
            <v>Q1</v>
          </cell>
          <cell r="C1106" t="str">
            <v>Siti 2</v>
          </cell>
          <cell r="D1106" t="str">
            <v>Small Hydro</v>
          </cell>
          <cell r="F1106">
            <v>750.74</v>
          </cell>
          <cell r="G1106" t="str">
            <v>GNE17</v>
          </cell>
        </row>
        <row r="1107">
          <cell r="A1107">
            <v>2022</v>
          </cell>
          <cell r="B1107" t="str">
            <v>Q1</v>
          </cell>
          <cell r="C1107" t="str">
            <v>Timex Bukinda</v>
          </cell>
          <cell r="D1107" t="str">
            <v>Small Hydro</v>
          </cell>
          <cell r="F1107">
            <v>4602.7</v>
          </cell>
          <cell r="G1107" t="str">
            <v>GNE19</v>
          </cell>
        </row>
        <row r="1108">
          <cell r="A1108">
            <v>2022</v>
          </cell>
          <cell r="B1108" t="str">
            <v>Q1</v>
          </cell>
          <cell r="C1108" t="str">
            <v>Tororo PV Power Project (Tororo PV Power Co. Ltd)</v>
          </cell>
          <cell r="D1108" t="str">
            <v>Solar</v>
          </cell>
          <cell r="F1108">
            <v>5119.3</v>
          </cell>
          <cell r="G1108" t="str">
            <v>GNS5</v>
          </cell>
        </row>
        <row r="1109">
          <cell r="A1109">
            <v>2022</v>
          </cell>
          <cell r="B1109" t="str">
            <v>Q1</v>
          </cell>
          <cell r="C1109" t="str">
            <v>Emmerging Solar Power (Bufulubi)</v>
          </cell>
          <cell r="D1109" t="str">
            <v>Solar</v>
          </cell>
          <cell r="F1109">
            <v>4266.6509999999998</v>
          </cell>
          <cell r="G1109" t="str">
            <v>GNS4</v>
          </cell>
        </row>
        <row r="1110">
          <cell r="A1110">
            <v>2022</v>
          </cell>
          <cell r="B1110" t="str">
            <v>Q1</v>
          </cell>
          <cell r="C1110" t="str">
            <v>Nyamughasani 2</v>
          </cell>
          <cell r="D1110" t="str">
            <v>Small Hydro</v>
          </cell>
          <cell r="F1110">
            <v>3544.87</v>
          </cell>
          <cell r="G1110" t="str">
            <v>GNE20</v>
          </cell>
        </row>
        <row r="1111">
          <cell r="A1111">
            <v>2022</v>
          </cell>
          <cell r="B1111" t="str">
            <v>Q1</v>
          </cell>
          <cell r="C1111" t="str">
            <v>SCOUL</v>
          </cell>
          <cell r="D1111" t="str">
            <v>Bagasse</v>
          </cell>
          <cell r="F1111">
            <v>40425.949999999997</v>
          </cell>
          <cell r="G1111" t="str">
            <v>GNC4</v>
          </cell>
        </row>
        <row r="1112">
          <cell r="A1112">
            <v>2022</v>
          </cell>
          <cell r="B1112" t="str">
            <v>Q1</v>
          </cell>
          <cell r="C1112" t="str">
            <v>Rwenzori Hydro (Nyamasagani 1)</v>
          </cell>
          <cell r="D1112" t="str">
            <v>Small Hydro</v>
          </cell>
          <cell r="F1112">
            <v>5647.15</v>
          </cell>
          <cell r="G1112" t="str">
            <v>GNE21</v>
          </cell>
        </row>
        <row r="1113">
          <cell r="A1113">
            <v>2022</v>
          </cell>
          <cell r="B1113" t="str">
            <v>Q1</v>
          </cell>
          <cell r="C1113" t="str">
            <v>Kikagati</v>
          </cell>
          <cell r="D1113" t="str">
            <v>Small Hydro</v>
          </cell>
          <cell r="F1113">
            <v>14498.15</v>
          </cell>
          <cell r="G1113" t="str">
            <v>GNE23</v>
          </cell>
        </row>
        <row r="1114">
          <cell r="A1114">
            <v>2022</v>
          </cell>
          <cell r="B1114" t="str">
            <v>Q1</v>
          </cell>
          <cell r="C1114" t="str">
            <v>Kakaka (Greenwewus Energy Africa Ltd)</v>
          </cell>
          <cell r="D1114" t="str">
            <v>Small Hydro</v>
          </cell>
          <cell r="F1114">
            <v>3429.64</v>
          </cell>
          <cell r="G1114" t="str">
            <v>GNE22</v>
          </cell>
        </row>
        <row r="1115">
          <cell r="A1115">
            <v>2022</v>
          </cell>
          <cell r="B1115" t="str">
            <v>Q1</v>
          </cell>
          <cell r="C1115" t="str">
            <v>JACOBSEN (U) LIMITED</v>
          </cell>
          <cell r="D1115" t="str">
            <v>Thermal</v>
          </cell>
          <cell r="F1115">
            <v>6330.7000000000462</v>
          </cell>
          <cell r="G1115" t="str">
            <v>GNT1</v>
          </cell>
        </row>
        <row r="1116">
          <cell r="A1116">
            <v>2022</v>
          </cell>
          <cell r="B1116" t="str">
            <v>Q1</v>
          </cell>
          <cell r="C1116" t="str">
            <v>ELECTROMAXX (U) LIMITED</v>
          </cell>
          <cell r="D1116" t="str">
            <v>Thermal</v>
          </cell>
          <cell r="F1116">
            <v>4663.8599999999997</v>
          </cell>
          <cell r="G1116" t="str">
            <v>GNT2</v>
          </cell>
        </row>
        <row r="1117">
          <cell r="A1117">
            <v>2022</v>
          </cell>
          <cell r="B1117" t="str">
            <v>Q1</v>
          </cell>
          <cell r="C1117" t="str">
            <v>KENYA POWER LIGHTING COMPANY (KPLC)</v>
          </cell>
          <cell r="D1117" t="str">
            <v>Imports</v>
          </cell>
          <cell r="F1117">
            <v>1981.2</v>
          </cell>
          <cell r="G1117" t="str">
            <v>GNIM1</v>
          </cell>
        </row>
        <row r="1118">
          <cell r="A1118">
            <v>2022</v>
          </cell>
          <cell r="B1118" t="str">
            <v>Q1</v>
          </cell>
          <cell r="C1118" t="str">
            <v>RWANDA</v>
          </cell>
          <cell r="D1118" t="str">
            <v>Imports</v>
          </cell>
          <cell r="F1118">
            <v>1510.857</v>
          </cell>
          <cell r="G1118" t="str">
            <v>GNIM2</v>
          </cell>
        </row>
        <row r="1119">
          <cell r="A1119">
            <v>2022</v>
          </cell>
          <cell r="B1119" t="str">
            <v>Q1</v>
          </cell>
          <cell r="C1119" t="str">
            <v>ESKOM (U) LIMITED</v>
          </cell>
          <cell r="D1119" t="str">
            <v>Large Hydro</v>
          </cell>
          <cell r="F1119">
            <v>395201</v>
          </cell>
          <cell r="G1119" t="str">
            <v>GNL1</v>
          </cell>
        </row>
        <row r="1120">
          <cell r="A1120">
            <v>2022</v>
          </cell>
          <cell r="B1120" t="str">
            <v>Q1</v>
          </cell>
          <cell r="C1120" t="str">
            <v>BUJAGALI ELECTRICITY LIMITED</v>
          </cell>
          <cell r="D1120" t="str">
            <v>Large Hydro</v>
          </cell>
          <cell r="F1120">
            <v>407960.51299999998</v>
          </cell>
          <cell r="G1120" t="str">
            <v>GNL2</v>
          </cell>
        </row>
        <row r="1121">
          <cell r="A1121">
            <v>2022</v>
          </cell>
          <cell r="B1121" t="str">
            <v>Q1</v>
          </cell>
          <cell r="C1121" t="str">
            <v>ISIMBA</v>
          </cell>
          <cell r="D1121" t="str">
            <v>Large Hydro</v>
          </cell>
          <cell r="F1121">
            <v>282970</v>
          </cell>
          <cell r="G1121" t="str">
            <v>GNL3</v>
          </cell>
        </row>
        <row r="1122">
          <cell r="A1122">
            <v>2022</v>
          </cell>
          <cell r="B1122" t="str">
            <v>Q1</v>
          </cell>
          <cell r="C1122" t="str">
            <v>Achwa 2</v>
          </cell>
          <cell r="D1122" t="str">
            <v>Large Hydro</v>
          </cell>
          <cell r="F1122">
            <v>1702.1829999999998</v>
          </cell>
          <cell r="G1122" t="str">
            <v>GNL4</v>
          </cell>
        </row>
        <row r="1123">
          <cell r="A1123">
            <v>2022</v>
          </cell>
          <cell r="B1123" t="str">
            <v>Q1</v>
          </cell>
          <cell r="C1123" t="str">
            <v>Achwa 1</v>
          </cell>
          <cell r="D1123" t="str">
            <v>Large Hydro</v>
          </cell>
          <cell r="G1123" t="str">
            <v>GNL5</v>
          </cell>
        </row>
        <row r="1124">
          <cell r="A1124">
            <v>2022</v>
          </cell>
          <cell r="B1124" t="str">
            <v>Q1</v>
          </cell>
          <cell r="C1124" t="str">
            <v>UEGCL - Namanve</v>
          </cell>
          <cell r="D1124" t="str">
            <v>Thermal</v>
          </cell>
          <cell r="G1124" t="str">
            <v>GNT1</v>
          </cell>
        </row>
      </sheetData>
      <sheetData sheetId="21">
        <row r="2">
          <cell r="A2" t="str">
            <v>Years</v>
          </cell>
        </row>
      </sheetData>
      <sheetData sheetId="22">
        <row r="1">
          <cell r="A1" t="str">
            <v>Year</v>
          </cell>
          <cell r="B1" t="str">
            <v>Quarter</v>
          </cell>
          <cell r="AK1" t="str">
            <v>220 kV</v>
          </cell>
          <cell r="AL1" t="str">
            <v>132 kV</v>
          </cell>
          <cell r="AM1" t="str">
            <v>66 kV</v>
          </cell>
          <cell r="AN1" t="str">
            <v>Total Length</v>
          </cell>
        </row>
        <row r="2">
          <cell r="A2">
            <v>2020</v>
          </cell>
          <cell r="B2" t="str">
            <v>Q4</v>
          </cell>
          <cell r="AK2">
            <v>1008</v>
          </cell>
          <cell r="AL2">
            <v>2057.3000000000002</v>
          </cell>
          <cell r="AM2">
            <v>35.200000000000003</v>
          </cell>
          <cell r="AN2">
            <v>3100.5</v>
          </cell>
        </row>
        <row r="3">
          <cell r="A3">
            <v>2020</v>
          </cell>
          <cell r="B3" t="str">
            <v>Q3</v>
          </cell>
          <cell r="AK3">
            <v>1008</v>
          </cell>
          <cell r="AL3">
            <v>2057.3000000000002</v>
          </cell>
          <cell r="AM3">
            <v>35.200000000000003</v>
          </cell>
          <cell r="AN3">
            <v>3100.5</v>
          </cell>
        </row>
        <row r="4">
          <cell r="A4">
            <v>2020</v>
          </cell>
          <cell r="B4" t="str">
            <v>Q2</v>
          </cell>
          <cell r="AK4">
            <v>1008</v>
          </cell>
          <cell r="AL4">
            <v>1945.8000000000002</v>
          </cell>
          <cell r="AM4">
            <v>35.200000000000003</v>
          </cell>
          <cell r="AN4">
            <v>2989</v>
          </cell>
        </row>
        <row r="5">
          <cell r="A5">
            <v>2020</v>
          </cell>
          <cell r="B5" t="str">
            <v>Q1</v>
          </cell>
          <cell r="AK5">
            <v>1008</v>
          </cell>
          <cell r="AL5">
            <v>1945.8</v>
          </cell>
          <cell r="AM5">
            <v>35.200000000000003</v>
          </cell>
          <cell r="AN5">
            <v>2989</v>
          </cell>
        </row>
        <row r="6">
          <cell r="A6">
            <v>2019</v>
          </cell>
          <cell r="B6" t="str">
            <v>Q4</v>
          </cell>
          <cell r="AK6">
            <v>1008</v>
          </cell>
          <cell r="AL6">
            <v>1855</v>
          </cell>
          <cell r="AM6">
            <v>35.200000000000003</v>
          </cell>
          <cell r="AN6">
            <v>2898.2</v>
          </cell>
        </row>
        <row r="7">
          <cell r="A7">
            <v>2019</v>
          </cell>
          <cell r="B7" t="str">
            <v>Q3</v>
          </cell>
          <cell r="AK7">
            <v>1008</v>
          </cell>
          <cell r="AL7">
            <v>1846.6</v>
          </cell>
          <cell r="AM7">
            <v>35.200000000000003</v>
          </cell>
          <cell r="AN7">
            <v>2889.7999999999997</v>
          </cell>
        </row>
        <row r="8">
          <cell r="A8">
            <v>2018</v>
          </cell>
          <cell r="B8" t="str">
            <v>Q4</v>
          </cell>
          <cell r="AK8">
            <v>1008</v>
          </cell>
          <cell r="AL8">
            <v>1526.6000000000001</v>
          </cell>
          <cell r="AM8">
            <v>35.200000000000003</v>
          </cell>
          <cell r="AN8">
            <v>2569.8000000000002</v>
          </cell>
        </row>
        <row r="9">
          <cell r="A9">
            <v>2018</v>
          </cell>
          <cell r="B9" t="str">
            <v>Q3</v>
          </cell>
          <cell r="AK9">
            <v>150</v>
          </cell>
          <cell r="AL9">
            <v>1441.7</v>
          </cell>
          <cell r="AM9">
            <v>35.200000000000003</v>
          </cell>
          <cell r="AN9">
            <v>1626.9</v>
          </cell>
        </row>
        <row r="10">
          <cell r="A10">
            <v>2018</v>
          </cell>
          <cell r="B10" t="str">
            <v>Q2</v>
          </cell>
          <cell r="AK10">
            <v>150</v>
          </cell>
          <cell r="AL10">
            <v>1441.7</v>
          </cell>
          <cell r="AM10">
            <v>35.200000000000003</v>
          </cell>
          <cell r="AN10">
            <v>1626.9</v>
          </cell>
        </row>
        <row r="11">
          <cell r="A11">
            <v>2018</v>
          </cell>
          <cell r="B11" t="str">
            <v>Q1</v>
          </cell>
          <cell r="AK11">
            <v>150</v>
          </cell>
          <cell r="AL11">
            <v>1441.7</v>
          </cell>
          <cell r="AM11">
            <v>35.200000000000003</v>
          </cell>
          <cell r="AN11">
            <v>1626.9</v>
          </cell>
        </row>
        <row r="12">
          <cell r="A12">
            <v>2017</v>
          </cell>
          <cell r="B12" t="str">
            <v>Q4</v>
          </cell>
          <cell r="AK12">
            <v>150</v>
          </cell>
          <cell r="AL12">
            <v>1441.7</v>
          </cell>
          <cell r="AM12">
            <v>35.200000000000003</v>
          </cell>
          <cell r="AN12">
            <v>1626.9</v>
          </cell>
        </row>
        <row r="13">
          <cell r="A13">
            <v>2017</v>
          </cell>
          <cell r="B13" t="str">
            <v>Q3</v>
          </cell>
          <cell r="AK13">
            <v>150</v>
          </cell>
          <cell r="AL13">
            <v>1441.7</v>
          </cell>
          <cell r="AM13">
            <v>35.200000000000003</v>
          </cell>
          <cell r="AN13">
            <v>1626.9</v>
          </cell>
        </row>
        <row r="14">
          <cell r="A14">
            <v>2017</v>
          </cell>
          <cell r="B14" t="str">
            <v>Q2</v>
          </cell>
          <cell r="AK14">
            <v>150</v>
          </cell>
          <cell r="AL14">
            <v>1441.7</v>
          </cell>
          <cell r="AM14">
            <v>35.200000000000003</v>
          </cell>
          <cell r="AN14">
            <v>1626.9</v>
          </cell>
        </row>
        <row r="15">
          <cell r="A15">
            <v>2017</v>
          </cell>
          <cell r="B15" t="str">
            <v>Q1</v>
          </cell>
          <cell r="AK15">
            <v>150</v>
          </cell>
          <cell r="AL15">
            <v>1441.7</v>
          </cell>
          <cell r="AM15">
            <v>35.200000000000003</v>
          </cell>
          <cell r="AN15">
            <v>1626.9</v>
          </cell>
        </row>
        <row r="16">
          <cell r="A16">
            <v>2016</v>
          </cell>
          <cell r="B16" t="str">
            <v>Q4</v>
          </cell>
          <cell r="AK16">
            <v>150</v>
          </cell>
          <cell r="AL16">
            <v>1441.7</v>
          </cell>
          <cell r="AM16">
            <v>35.200000000000003</v>
          </cell>
          <cell r="AN16">
            <v>1626.9</v>
          </cell>
        </row>
        <row r="17">
          <cell r="A17">
            <v>2016</v>
          </cell>
          <cell r="B17" t="str">
            <v>Q3</v>
          </cell>
          <cell r="AK17">
            <v>150</v>
          </cell>
          <cell r="AL17">
            <v>1441.7</v>
          </cell>
          <cell r="AM17">
            <v>35.200000000000003</v>
          </cell>
          <cell r="AN17">
            <v>1626.9</v>
          </cell>
        </row>
        <row r="18">
          <cell r="A18">
            <v>2016</v>
          </cell>
          <cell r="B18" t="str">
            <v>Q2</v>
          </cell>
          <cell r="AK18">
            <v>150</v>
          </cell>
          <cell r="AL18">
            <v>1441.7</v>
          </cell>
          <cell r="AM18">
            <v>35.200000000000003</v>
          </cell>
          <cell r="AN18">
            <v>1626.9</v>
          </cell>
        </row>
        <row r="19">
          <cell r="A19">
            <v>2016</v>
          </cell>
          <cell r="B19" t="str">
            <v>Q1</v>
          </cell>
          <cell r="AK19">
            <v>150</v>
          </cell>
          <cell r="AL19">
            <v>1441.7</v>
          </cell>
          <cell r="AM19">
            <v>35.200000000000003</v>
          </cell>
          <cell r="AN19">
            <v>1626.9</v>
          </cell>
        </row>
        <row r="20">
          <cell r="A20">
            <v>2015</v>
          </cell>
          <cell r="B20" t="str">
            <v>Q4</v>
          </cell>
          <cell r="AK20">
            <v>150</v>
          </cell>
          <cell r="AL20">
            <v>1441.7</v>
          </cell>
          <cell r="AM20">
            <v>35.200000000000003</v>
          </cell>
          <cell r="AN20">
            <v>1626.9</v>
          </cell>
        </row>
        <row r="21">
          <cell r="A21">
            <v>2015</v>
          </cell>
          <cell r="B21" t="str">
            <v>Q3</v>
          </cell>
          <cell r="AK21">
            <v>150</v>
          </cell>
          <cell r="AL21">
            <v>1441.7</v>
          </cell>
          <cell r="AM21">
            <v>35.200000000000003</v>
          </cell>
          <cell r="AN21">
            <v>1626.9</v>
          </cell>
        </row>
        <row r="22">
          <cell r="A22">
            <v>2015</v>
          </cell>
          <cell r="B22" t="str">
            <v>Q2</v>
          </cell>
          <cell r="AK22">
            <v>150</v>
          </cell>
          <cell r="AL22">
            <v>1441.7</v>
          </cell>
          <cell r="AM22">
            <v>35.200000000000003</v>
          </cell>
          <cell r="AN22">
            <v>1626.9</v>
          </cell>
        </row>
        <row r="23">
          <cell r="A23">
            <v>2015</v>
          </cell>
          <cell r="B23" t="str">
            <v>Q1</v>
          </cell>
          <cell r="AK23">
            <v>150</v>
          </cell>
          <cell r="AL23">
            <v>1441.7</v>
          </cell>
          <cell r="AM23">
            <v>35.200000000000003</v>
          </cell>
          <cell r="AN23">
            <v>1626.9</v>
          </cell>
        </row>
        <row r="24">
          <cell r="A24">
            <v>2014</v>
          </cell>
          <cell r="B24" t="str">
            <v>Q4</v>
          </cell>
          <cell r="AK24">
            <v>150</v>
          </cell>
          <cell r="AL24">
            <v>1441.7</v>
          </cell>
          <cell r="AM24">
            <v>35.200000000000003</v>
          </cell>
          <cell r="AN24">
            <v>1626.9</v>
          </cell>
        </row>
        <row r="25">
          <cell r="A25">
            <v>2014</v>
          </cell>
          <cell r="B25" t="str">
            <v>Q3</v>
          </cell>
          <cell r="AK25">
            <v>150</v>
          </cell>
          <cell r="AL25">
            <v>1441.7</v>
          </cell>
          <cell r="AM25">
            <v>35.200000000000003</v>
          </cell>
          <cell r="AN25">
            <v>1626.9</v>
          </cell>
        </row>
        <row r="26">
          <cell r="A26">
            <v>2014</v>
          </cell>
          <cell r="B26" t="str">
            <v>Q2</v>
          </cell>
          <cell r="AK26">
            <v>150</v>
          </cell>
          <cell r="AL26">
            <v>1441.7</v>
          </cell>
          <cell r="AM26">
            <v>35.200000000000003</v>
          </cell>
          <cell r="AN26">
            <v>1626.9</v>
          </cell>
        </row>
        <row r="27">
          <cell r="A27">
            <v>2014</v>
          </cell>
          <cell r="B27" t="str">
            <v>Q1</v>
          </cell>
          <cell r="AK27">
            <v>150</v>
          </cell>
          <cell r="AL27">
            <v>1440.9</v>
          </cell>
          <cell r="AM27">
            <v>35.200000000000003</v>
          </cell>
          <cell r="AN27">
            <v>1626.1000000000001</v>
          </cell>
        </row>
        <row r="28">
          <cell r="A28">
            <v>2013</v>
          </cell>
          <cell r="B28" t="str">
            <v>Q4</v>
          </cell>
          <cell r="AK28">
            <v>150</v>
          </cell>
          <cell r="AL28">
            <v>1440.9</v>
          </cell>
          <cell r="AM28">
            <v>35.200000000000003</v>
          </cell>
          <cell r="AN28">
            <v>1626.1000000000001</v>
          </cell>
        </row>
        <row r="29">
          <cell r="A29">
            <v>2013</v>
          </cell>
          <cell r="B29" t="str">
            <v>Q3</v>
          </cell>
          <cell r="AK29">
            <v>150</v>
          </cell>
          <cell r="AL29">
            <v>1440.9</v>
          </cell>
          <cell r="AM29">
            <v>35.200000000000003</v>
          </cell>
          <cell r="AN29">
            <v>1626.1000000000001</v>
          </cell>
        </row>
        <row r="30">
          <cell r="A30">
            <v>2013</v>
          </cell>
          <cell r="B30" t="str">
            <v>Q2</v>
          </cell>
          <cell r="AK30">
            <v>150</v>
          </cell>
          <cell r="AL30">
            <v>1430</v>
          </cell>
          <cell r="AM30">
            <v>35.200000000000003</v>
          </cell>
          <cell r="AN30">
            <v>1615.2</v>
          </cell>
        </row>
        <row r="31">
          <cell r="A31">
            <v>2013</v>
          </cell>
          <cell r="B31" t="str">
            <v>Q1</v>
          </cell>
          <cell r="AK31">
            <v>150</v>
          </cell>
          <cell r="AL31">
            <v>1368.4</v>
          </cell>
          <cell r="AM31">
            <v>35.200000000000003</v>
          </cell>
          <cell r="AN31">
            <v>1553.6000000000001</v>
          </cell>
        </row>
        <row r="32">
          <cell r="A32">
            <v>2012</v>
          </cell>
          <cell r="B32" t="str">
            <v>Q4</v>
          </cell>
          <cell r="AK32">
            <v>150</v>
          </cell>
          <cell r="AL32">
            <v>1368.4</v>
          </cell>
          <cell r="AM32">
            <v>35.200000000000003</v>
          </cell>
          <cell r="AN32">
            <v>1553.6000000000001</v>
          </cell>
        </row>
        <row r="33">
          <cell r="A33">
            <v>2012</v>
          </cell>
          <cell r="B33" t="str">
            <v>Q3</v>
          </cell>
          <cell r="AK33">
            <v>150</v>
          </cell>
          <cell r="AL33">
            <v>1368.4</v>
          </cell>
          <cell r="AM33">
            <v>35.200000000000003</v>
          </cell>
          <cell r="AN33">
            <v>1553.6000000000001</v>
          </cell>
        </row>
        <row r="34">
          <cell r="A34">
            <v>2012</v>
          </cell>
          <cell r="B34" t="str">
            <v>Q2</v>
          </cell>
          <cell r="AK34">
            <v>75</v>
          </cell>
          <cell r="AL34">
            <v>1419</v>
          </cell>
          <cell r="AM34">
            <v>48</v>
          </cell>
          <cell r="AN34">
            <v>1542</v>
          </cell>
        </row>
        <row r="35">
          <cell r="A35">
            <v>2012</v>
          </cell>
          <cell r="B35" t="str">
            <v>Q1</v>
          </cell>
          <cell r="AK35">
            <v>75</v>
          </cell>
          <cell r="AL35">
            <v>1413</v>
          </cell>
          <cell r="AM35">
            <v>48</v>
          </cell>
          <cell r="AN35">
            <v>1536</v>
          </cell>
        </row>
        <row r="36">
          <cell r="A36">
            <v>2011</v>
          </cell>
          <cell r="B36" t="str">
            <v>Q4</v>
          </cell>
          <cell r="AL36">
            <v>1130</v>
          </cell>
          <cell r="AM36">
            <v>48</v>
          </cell>
          <cell r="AN36">
            <v>1178</v>
          </cell>
        </row>
        <row r="37">
          <cell r="A37">
            <v>2011</v>
          </cell>
          <cell r="B37" t="str">
            <v>Q3</v>
          </cell>
          <cell r="AL37">
            <v>1130</v>
          </cell>
          <cell r="AM37">
            <v>48</v>
          </cell>
          <cell r="AN37">
            <v>1178</v>
          </cell>
        </row>
        <row r="38">
          <cell r="A38">
            <v>2011</v>
          </cell>
          <cell r="B38" t="str">
            <v>Q2</v>
          </cell>
          <cell r="AL38">
            <v>1130</v>
          </cell>
          <cell r="AM38">
            <v>48</v>
          </cell>
          <cell r="AN38">
            <v>1178</v>
          </cell>
        </row>
        <row r="39">
          <cell r="A39">
            <v>2011</v>
          </cell>
          <cell r="B39" t="str">
            <v>Q1</v>
          </cell>
          <cell r="AL39">
            <v>1130</v>
          </cell>
          <cell r="AM39">
            <v>48</v>
          </cell>
          <cell r="AN39">
            <v>1178</v>
          </cell>
        </row>
        <row r="40">
          <cell r="A40">
            <v>2010</v>
          </cell>
          <cell r="B40" t="str">
            <v>Q4</v>
          </cell>
          <cell r="AL40">
            <v>1130</v>
          </cell>
          <cell r="AM40">
            <v>48</v>
          </cell>
          <cell r="AN40">
            <v>1178</v>
          </cell>
        </row>
        <row r="41">
          <cell r="A41">
            <v>2010</v>
          </cell>
          <cell r="B41" t="str">
            <v>Q3</v>
          </cell>
          <cell r="AL41">
            <v>1130</v>
          </cell>
          <cell r="AM41">
            <v>48</v>
          </cell>
          <cell r="AN41">
            <v>1178</v>
          </cell>
        </row>
        <row r="42">
          <cell r="A42">
            <v>2010</v>
          </cell>
          <cell r="B42" t="str">
            <v>Q2</v>
          </cell>
          <cell r="AL42">
            <v>1130</v>
          </cell>
          <cell r="AM42">
            <v>48</v>
          </cell>
          <cell r="AN42">
            <v>1178</v>
          </cell>
        </row>
        <row r="43">
          <cell r="A43">
            <v>2010</v>
          </cell>
          <cell r="B43" t="str">
            <v>Q1</v>
          </cell>
          <cell r="AL43">
            <v>1130</v>
          </cell>
          <cell r="AM43">
            <v>48</v>
          </cell>
          <cell r="AN43">
            <v>1178</v>
          </cell>
        </row>
        <row r="44">
          <cell r="A44">
            <v>2009</v>
          </cell>
          <cell r="B44" t="str">
            <v>Q4</v>
          </cell>
          <cell r="AL44">
            <v>1130</v>
          </cell>
          <cell r="AM44">
            <v>48</v>
          </cell>
          <cell r="AN44">
            <v>1178</v>
          </cell>
        </row>
        <row r="45">
          <cell r="A45">
            <v>2009</v>
          </cell>
          <cell r="B45" t="str">
            <v>Q3</v>
          </cell>
          <cell r="AL45">
            <v>1130</v>
          </cell>
          <cell r="AM45">
            <v>48</v>
          </cell>
          <cell r="AN45">
            <v>1178</v>
          </cell>
        </row>
        <row r="46">
          <cell r="A46">
            <v>2009</v>
          </cell>
          <cell r="B46" t="str">
            <v>Q2</v>
          </cell>
          <cell r="AL46">
            <v>1130</v>
          </cell>
          <cell r="AM46">
            <v>48</v>
          </cell>
          <cell r="AN46">
            <v>1178</v>
          </cell>
        </row>
        <row r="47">
          <cell r="A47">
            <v>2009</v>
          </cell>
          <cell r="B47" t="str">
            <v>Q1</v>
          </cell>
          <cell r="AL47">
            <v>1130</v>
          </cell>
          <cell r="AM47">
            <v>48</v>
          </cell>
          <cell r="AN47">
            <v>1178</v>
          </cell>
        </row>
        <row r="48">
          <cell r="A48">
            <v>2008</v>
          </cell>
          <cell r="B48" t="str">
            <v>Q4</v>
          </cell>
          <cell r="AL48">
            <v>1130</v>
          </cell>
          <cell r="AM48">
            <v>48</v>
          </cell>
          <cell r="AN48">
            <v>1178</v>
          </cell>
        </row>
        <row r="49">
          <cell r="A49">
            <v>2008</v>
          </cell>
          <cell r="B49" t="str">
            <v>Q3</v>
          </cell>
          <cell r="AL49">
            <v>1130</v>
          </cell>
          <cell r="AM49">
            <v>48</v>
          </cell>
          <cell r="AN49">
            <v>1178</v>
          </cell>
        </row>
        <row r="50">
          <cell r="A50">
            <v>2008</v>
          </cell>
          <cell r="B50" t="str">
            <v>Q2</v>
          </cell>
          <cell r="AL50">
            <v>1130</v>
          </cell>
          <cell r="AM50">
            <v>48</v>
          </cell>
          <cell r="AN50">
            <v>1178</v>
          </cell>
        </row>
        <row r="51">
          <cell r="A51">
            <v>2008</v>
          </cell>
          <cell r="B51" t="str">
            <v>Q1</v>
          </cell>
          <cell r="AL51">
            <v>1130</v>
          </cell>
          <cell r="AM51">
            <v>48</v>
          </cell>
          <cell r="AN51">
            <v>1178</v>
          </cell>
        </row>
        <row r="52">
          <cell r="A52">
            <v>2007</v>
          </cell>
          <cell r="B52" t="str">
            <v>Q4</v>
          </cell>
          <cell r="AL52">
            <v>1130</v>
          </cell>
          <cell r="AM52">
            <v>48</v>
          </cell>
          <cell r="AN52">
            <v>1178</v>
          </cell>
        </row>
        <row r="53">
          <cell r="A53">
            <v>2007</v>
          </cell>
          <cell r="B53" t="str">
            <v>Q3</v>
          </cell>
          <cell r="AL53">
            <v>1130</v>
          </cell>
          <cell r="AM53">
            <v>48</v>
          </cell>
          <cell r="AN53">
            <v>1178</v>
          </cell>
        </row>
        <row r="54">
          <cell r="A54">
            <v>2007</v>
          </cell>
          <cell r="B54" t="str">
            <v>Q2</v>
          </cell>
          <cell r="AL54">
            <v>1130</v>
          </cell>
          <cell r="AM54">
            <v>48</v>
          </cell>
          <cell r="AN54">
            <v>1178</v>
          </cell>
        </row>
        <row r="55">
          <cell r="A55">
            <v>2007</v>
          </cell>
          <cell r="B55" t="str">
            <v>Q1</v>
          </cell>
          <cell r="AL55">
            <v>1130</v>
          </cell>
          <cell r="AM55">
            <v>48</v>
          </cell>
          <cell r="AN55">
            <v>1178</v>
          </cell>
        </row>
        <row r="56">
          <cell r="A56">
            <v>2006</v>
          </cell>
          <cell r="B56" t="str">
            <v>Q4</v>
          </cell>
          <cell r="AL56">
            <v>1130</v>
          </cell>
          <cell r="AM56">
            <v>48</v>
          </cell>
          <cell r="AN56">
            <v>1178</v>
          </cell>
        </row>
        <row r="57">
          <cell r="A57">
            <v>2006</v>
          </cell>
          <cell r="B57" t="str">
            <v>Q3</v>
          </cell>
          <cell r="AL57">
            <v>1130</v>
          </cell>
          <cell r="AM57">
            <v>48</v>
          </cell>
          <cell r="AN57">
            <v>1178</v>
          </cell>
        </row>
        <row r="58">
          <cell r="A58">
            <v>2006</v>
          </cell>
          <cell r="B58" t="str">
            <v>Q2</v>
          </cell>
          <cell r="AL58">
            <v>1130</v>
          </cell>
          <cell r="AM58">
            <v>48</v>
          </cell>
          <cell r="AN58">
            <v>1178</v>
          </cell>
        </row>
        <row r="59">
          <cell r="A59">
            <v>2006</v>
          </cell>
          <cell r="B59" t="str">
            <v>Q1</v>
          </cell>
          <cell r="AL59">
            <v>1130</v>
          </cell>
          <cell r="AM59">
            <v>48</v>
          </cell>
          <cell r="AN59">
            <v>1178</v>
          </cell>
        </row>
        <row r="60">
          <cell r="A60">
            <v>2019</v>
          </cell>
          <cell r="B60" t="str">
            <v>Q2</v>
          </cell>
          <cell r="AK60">
            <v>1008</v>
          </cell>
          <cell r="AL60">
            <v>1846.6</v>
          </cell>
          <cell r="AM60">
            <v>35.200000000000003</v>
          </cell>
          <cell r="AN60">
            <v>2889.7999999999997</v>
          </cell>
        </row>
        <row r="61">
          <cell r="A61">
            <v>2019</v>
          </cell>
          <cell r="B61" t="str">
            <v>Q1</v>
          </cell>
          <cell r="AK61">
            <v>1008</v>
          </cell>
          <cell r="AL61">
            <v>1845.6999999999998</v>
          </cell>
          <cell r="AM61">
            <v>35.200000000000003</v>
          </cell>
          <cell r="AN61">
            <v>2888.8999999999996</v>
          </cell>
        </row>
        <row r="62">
          <cell r="A62">
            <v>2021</v>
          </cell>
          <cell r="B62" t="str">
            <v>Q1</v>
          </cell>
          <cell r="AK62">
            <v>1008</v>
          </cell>
          <cell r="AL62">
            <v>2057.3000000000002</v>
          </cell>
          <cell r="AM62">
            <v>35.200000000000003</v>
          </cell>
          <cell r="AN62">
            <v>3100.5</v>
          </cell>
        </row>
        <row r="63">
          <cell r="A63">
            <v>2021</v>
          </cell>
          <cell r="B63" t="str">
            <v>Q2</v>
          </cell>
          <cell r="AK63">
            <v>1008</v>
          </cell>
          <cell r="AL63">
            <v>2057.3000000000002</v>
          </cell>
          <cell r="AM63">
            <v>35.200000000000003</v>
          </cell>
          <cell r="AN63">
            <v>3100.5</v>
          </cell>
        </row>
        <row r="64">
          <cell r="A64">
            <v>2021</v>
          </cell>
          <cell r="B64" t="str">
            <v>Q3</v>
          </cell>
          <cell r="AK64">
            <v>1008</v>
          </cell>
          <cell r="AL64">
            <v>2387.7000000000003</v>
          </cell>
          <cell r="AM64">
            <v>35.200000000000003</v>
          </cell>
          <cell r="AN64">
            <v>3430.9</v>
          </cell>
        </row>
        <row r="65">
          <cell r="A65">
            <v>2021</v>
          </cell>
          <cell r="B65" t="str">
            <v>Q4</v>
          </cell>
          <cell r="AK65">
            <v>1008</v>
          </cell>
          <cell r="AL65">
            <v>2387.7000000000003</v>
          </cell>
          <cell r="AM65">
            <v>35.200000000000003</v>
          </cell>
          <cell r="AN65">
            <v>3430.9</v>
          </cell>
        </row>
        <row r="66">
          <cell r="A66">
            <v>2022</v>
          </cell>
          <cell r="B66" t="str">
            <v>Q1</v>
          </cell>
          <cell r="AK66">
            <v>1008</v>
          </cell>
          <cell r="AL66">
            <v>2348.36</v>
          </cell>
          <cell r="AM66">
            <v>35.200000000000003</v>
          </cell>
          <cell r="AN66">
            <v>3385.56</v>
          </cell>
        </row>
      </sheetData>
      <sheetData sheetId="23">
        <row r="1">
          <cell r="A1" t="str">
            <v>Year</v>
          </cell>
          <cell r="B1" t="str">
            <v>Quarter</v>
          </cell>
          <cell r="D1" t="str">
            <v>Peak</v>
          </cell>
          <cell r="E1" t="str">
            <v>Shoulder</v>
          </cell>
          <cell r="F1" t="str">
            <v>Off-Peak</v>
          </cell>
        </row>
        <row r="2">
          <cell r="A2">
            <v>2019</v>
          </cell>
          <cell r="B2" t="str">
            <v>Q4</v>
          </cell>
          <cell r="D2">
            <v>270437.47110000002</v>
          </cell>
          <cell r="E2">
            <v>523820.56784000003</v>
          </cell>
          <cell r="F2">
            <v>208964.74289999998</v>
          </cell>
        </row>
        <row r="3">
          <cell r="A3">
            <v>2019</v>
          </cell>
          <cell r="B3" t="str">
            <v>Q4</v>
          </cell>
          <cell r="D3">
            <v>25420.35</v>
          </cell>
          <cell r="E3">
            <v>15393.924999999999</v>
          </cell>
          <cell r="F3">
            <v>3224.59</v>
          </cell>
        </row>
        <row r="4">
          <cell r="A4">
            <v>2019</v>
          </cell>
          <cell r="B4" t="str">
            <v>Q4</v>
          </cell>
          <cell r="D4">
            <v>6252.3487565179621</v>
          </cell>
          <cell r="E4">
            <v>8715.8430835472682</v>
          </cell>
          <cell r="F4">
            <v>4179.8081599347679</v>
          </cell>
        </row>
        <row r="5">
          <cell r="A5">
            <v>2019</v>
          </cell>
          <cell r="B5" t="str">
            <v>Q4</v>
          </cell>
          <cell r="D5">
            <v>817.59223973127553</v>
          </cell>
          <cell r="E5">
            <v>1128.3204914686382</v>
          </cell>
          <cell r="F5">
            <v>541.62946880008633</v>
          </cell>
        </row>
        <row r="6">
          <cell r="A6">
            <v>2019</v>
          </cell>
          <cell r="B6" t="str">
            <v>Q4</v>
          </cell>
          <cell r="D6">
            <v>207.61600000000001</v>
          </cell>
          <cell r="E6">
            <v>332.64699999999999</v>
          </cell>
          <cell r="F6">
            <v>96.637</v>
          </cell>
        </row>
        <row r="7">
          <cell r="A7">
            <v>2019</v>
          </cell>
          <cell r="B7" t="str">
            <v>Q3</v>
          </cell>
          <cell r="D7">
            <v>261021.954</v>
          </cell>
          <cell r="E7">
            <v>522921.18900000001</v>
          </cell>
          <cell r="F7">
            <v>214576.86799999999</v>
          </cell>
        </row>
        <row r="8">
          <cell r="A8">
            <v>2019</v>
          </cell>
          <cell r="B8" t="str">
            <v>Q3</v>
          </cell>
          <cell r="D8">
            <v>23503.65</v>
          </cell>
          <cell r="E8">
            <v>24913.325000000001</v>
          </cell>
          <cell r="F8">
            <v>3178.95</v>
          </cell>
        </row>
        <row r="9">
          <cell r="A9">
            <v>2019</v>
          </cell>
          <cell r="B9" t="str">
            <v>Q3</v>
          </cell>
          <cell r="D9">
            <v>6793.8029931621732</v>
          </cell>
          <cell r="E9">
            <v>10435.054186556574</v>
          </cell>
          <cell r="F9">
            <v>4758.6981034705204</v>
          </cell>
        </row>
        <row r="10">
          <cell r="A10">
            <v>2019</v>
          </cell>
          <cell r="B10" t="str">
            <v>Q3</v>
          </cell>
          <cell r="D10">
            <v>465.28829300047607</v>
          </cell>
          <cell r="E10">
            <v>621.82811840133297</v>
          </cell>
          <cell r="F10">
            <v>321.67228859819096</v>
          </cell>
        </row>
        <row r="11">
          <cell r="A11">
            <v>2019</v>
          </cell>
          <cell r="B11" t="str">
            <v>Q3</v>
          </cell>
          <cell r="D11">
            <v>200.762</v>
          </cell>
          <cell r="E11">
            <v>316.42500000000001</v>
          </cell>
          <cell r="F11">
            <v>102.501</v>
          </cell>
        </row>
        <row r="12">
          <cell r="A12">
            <v>2018</v>
          </cell>
          <cell r="B12" t="str">
            <v>Q4</v>
          </cell>
          <cell r="D12">
            <v>14033.135</v>
          </cell>
          <cell r="E12">
            <v>9565.0499999999993</v>
          </cell>
          <cell r="F12">
            <v>4043.2249999999999</v>
          </cell>
        </row>
        <row r="13">
          <cell r="A13">
            <v>2018</v>
          </cell>
          <cell r="B13" t="str">
            <v>Q4</v>
          </cell>
          <cell r="D13">
            <v>7449.9427575891505</v>
          </cell>
          <cell r="E13">
            <v>11301.472335709886</v>
          </cell>
          <cell r="F13">
            <v>5128.5849067009622</v>
          </cell>
        </row>
        <row r="14">
          <cell r="A14">
            <v>2018</v>
          </cell>
          <cell r="B14" t="str">
            <v>Q4</v>
          </cell>
          <cell r="D14">
            <v>698.25097307747365</v>
          </cell>
          <cell r="E14">
            <v>955.77715881733343</v>
          </cell>
          <cell r="F14">
            <v>504.97906810519288</v>
          </cell>
        </row>
        <row r="15">
          <cell r="A15">
            <v>2018</v>
          </cell>
          <cell r="B15" t="str">
            <v>Q4</v>
          </cell>
          <cell r="D15">
            <v>204.071</v>
          </cell>
          <cell r="E15">
            <v>314.33199999999999</v>
          </cell>
          <cell r="F15">
            <v>111.224</v>
          </cell>
        </row>
        <row r="16">
          <cell r="A16">
            <v>2018</v>
          </cell>
          <cell r="B16" t="str">
            <v>Q4</v>
          </cell>
          <cell r="D16">
            <v>258098.90909999999</v>
          </cell>
          <cell r="E16">
            <v>495982.22160000005</v>
          </cell>
          <cell r="F16">
            <v>202658.91699999999</v>
          </cell>
        </row>
        <row r="17">
          <cell r="A17">
            <v>2018</v>
          </cell>
          <cell r="B17" t="str">
            <v>Q3</v>
          </cell>
          <cell r="D17">
            <v>250267.93381405136</v>
          </cell>
          <cell r="E17">
            <v>493327.47726561734</v>
          </cell>
          <cell r="F17">
            <v>201395.545788363</v>
          </cell>
        </row>
        <row r="18">
          <cell r="A18">
            <v>2018</v>
          </cell>
          <cell r="B18" t="str">
            <v>Q2</v>
          </cell>
          <cell r="D18">
            <v>241393.033</v>
          </cell>
          <cell r="E18">
            <v>469502.08899999998</v>
          </cell>
          <cell r="F18">
            <v>192981.913</v>
          </cell>
        </row>
        <row r="19">
          <cell r="A19">
            <v>2018</v>
          </cell>
          <cell r="B19" t="str">
            <v>Q1</v>
          </cell>
          <cell r="D19">
            <v>242066.25399999999</v>
          </cell>
          <cell r="E19">
            <v>456201.30699999997</v>
          </cell>
          <cell r="F19">
            <v>188366.663</v>
          </cell>
        </row>
        <row r="20">
          <cell r="A20">
            <v>2017</v>
          </cell>
          <cell r="B20" t="str">
            <v>Q4</v>
          </cell>
          <cell r="D20">
            <v>237408.44</v>
          </cell>
          <cell r="E20">
            <v>445763.19</v>
          </cell>
          <cell r="F20">
            <v>193588.89600000001</v>
          </cell>
        </row>
        <row r="21">
          <cell r="A21">
            <v>2017</v>
          </cell>
          <cell r="B21" t="str">
            <v>Q3</v>
          </cell>
          <cell r="D21">
            <v>235988.95499999999</v>
          </cell>
          <cell r="E21">
            <v>440495.09399999998</v>
          </cell>
          <cell r="F21">
            <v>186233.02499999999</v>
          </cell>
        </row>
        <row r="22">
          <cell r="A22">
            <v>2017</v>
          </cell>
          <cell r="B22" t="str">
            <v>Q2</v>
          </cell>
          <cell r="D22">
            <v>227121.0534</v>
          </cell>
          <cell r="E22">
            <v>417528.87039999996</v>
          </cell>
          <cell r="F22">
            <v>179669.4823</v>
          </cell>
        </row>
        <row r="23">
          <cell r="A23">
            <v>2017</v>
          </cell>
          <cell r="B23" t="str">
            <v>Q1</v>
          </cell>
          <cell r="D23">
            <v>231373.50080000001</v>
          </cell>
          <cell r="E23">
            <v>424261.29210000002</v>
          </cell>
          <cell r="F23">
            <v>179643.595</v>
          </cell>
        </row>
        <row r="24">
          <cell r="A24">
            <v>2016</v>
          </cell>
          <cell r="B24" t="str">
            <v>Q4</v>
          </cell>
          <cell r="D24">
            <v>230828.25003685142</v>
          </cell>
          <cell r="E24">
            <v>421082.55887006666</v>
          </cell>
          <cell r="F24">
            <v>175026.65573084602</v>
          </cell>
        </row>
        <row r="25">
          <cell r="A25">
            <v>2016</v>
          </cell>
          <cell r="B25" t="str">
            <v>Q3</v>
          </cell>
          <cell r="D25">
            <v>226340.46745999999</v>
          </cell>
          <cell r="E25">
            <v>420017.01496</v>
          </cell>
          <cell r="F25">
            <v>169977.46247</v>
          </cell>
        </row>
        <row r="26">
          <cell r="A26">
            <v>2016</v>
          </cell>
          <cell r="B26" t="str">
            <v>Q2</v>
          </cell>
          <cell r="D26">
            <v>229843.19999999998</v>
          </cell>
          <cell r="E26">
            <v>405491.84</v>
          </cell>
          <cell r="F26">
            <v>166909.56999999998</v>
          </cell>
        </row>
        <row r="27">
          <cell r="A27">
            <v>2016</v>
          </cell>
          <cell r="B27" t="str">
            <v>Q1</v>
          </cell>
          <cell r="D27">
            <v>222056</v>
          </cell>
          <cell r="E27">
            <v>402176</v>
          </cell>
          <cell r="F27">
            <v>165392</v>
          </cell>
        </row>
        <row r="28">
          <cell r="A28">
            <v>2015</v>
          </cell>
          <cell r="B28" t="str">
            <v>Q4</v>
          </cell>
          <cell r="D28">
            <v>219136.96999999997</v>
          </cell>
          <cell r="E28">
            <v>395167.21</v>
          </cell>
          <cell r="F28">
            <v>166038.76999999999</v>
          </cell>
        </row>
        <row r="29">
          <cell r="A29">
            <v>2015</v>
          </cell>
          <cell r="B29" t="str">
            <v>Q3</v>
          </cell>
          <cell r="D29">
            <v>221454.33600000001</v>
          </cell>
          <cell r="E29">
            <v>397815.53200000001</v>
          </cell>
          <cell r="F29">
            <v>167126.20700000002</v>
          </cell>
        </row>
        <row r="30">
          <cell r="A30">
            <v>2015</v>
          </cell>
          <cell r="B30" t="str">
            <v>Q2</v>
          </cell>
          <cell r="D30">
            <v>219882.67955999999</v>
          </cell>
          <cell r="E30">
            <v>382711.20600000001</v>
          </cell>
          <cell r="F30">
            <v>161739.11249999999</v>
          </cell>
        </row>
        <row r="31">
          <cell r="A31">
            <v>2015</v>
          </cell>
          <cell r="B31" t="str">
            <v>Q1</v>
          </cell>
          <cell r="D31">
            <v>224611.33395</v>
          </cell>
          <cell r="E31">
            <v>382190.38991199993</v>
          </cell>
          <cell r="F31">
            <v>159700.61444999999</v>
          </cell>
        </row>
        <row r="32">
          <cell r="A32">
            <v>2014</v>
          </cell>
          <cell r="B32" t="str">
            <v>Q4</v>
          </cell>
          <cell r="D32">
            <v>219530</v>
          </cell>
          <cell r="E32">
            <v>368451</v>
          </cell>
          <cell r="F32">
            <v>158556</v>
          </cell>
        </row>
        <row r="33">
          <cell r="A33">
            <v>2014</v>
          </cell>
          <cell r="B33" t="str">
            <v>Q3</v>
          </cell>
          <cell r="D33">
            <v>219197.33</v>
          </cell>
          <cell r="E33">
            <v>374661.34</v>
          </cell>
          <cell r="F33">
            <v>157444.99</v>
          </cell>
        </row>
        <row r="34">
          <cell r="A34">
            <v>2014</v>
          </cell>
          <cell r="B34" t="str">
            <v>Q2</v>
          </cell>
          <cell r="D34">
            <v>211984.04500000001</v>
          </cell>
          <cell r="E34">
            <v>360893.34299999999</v>
          </cell>
          <cell r="F34">
            <v>148037.75</v>
          </cell>
        </row>
        <row r="35">
          <cell r="A35">
            <v>2014</v>
          </cell>
          <cell r="B35" t="str">
            <v>Q1</v>
          </cell>
          <cell r="D35">
            <v>209955</v>
          </cell>
          <cell r="E35">
            <v>353965</v>
          </cell>
          <cell r="F35">
            <v>148230</v>
          </cell>
        </row>
        <row r="36">
          <cell r="A36">
            <v>2013</v>
          </cell>
          <cell r="B36" t="str">
            <v>Q4</v>
          </cell>
          <cell r="D36">
            <v>211637</v>
          </cell>
          <cell r="E36">
            <v>348880</v>
          </cell>
          <cell r="F36">
            <v>150080</v>
          </cell>
        </row>
        <row r="37">
          <cell r="A37">
            <v>2013</v>
          </cell>
          <cell r="B37" t="str">
            <v>Q3</v>
          </cell>
          <cell r="D37">
            <v>207352.12</v>
          </cell>
          <cell r="E37">
            <v>357785.489</v>
          </cell>
          <cell r="F37">
            <v>147095.731</v>
          </cell>
        </row>
        <row r="38">
          <cell r="A38">
            <v>2013</v>
          </cell>
          <cell r="B38" t="str">
            <v>Q2</v>
          </cell>
          <cell r="D38">
            <v>206686.326</v>
          </cell>
          <cell r="E38">
            <v>358001.55099999998</v>
          </cell>
          <cell r="F38">
            <v>145807.34400000001</v>
          </cell>
        </row>
        <row r="39">
          <cell r="A39">
            <v>2013</v>
          </cell>
          <cell r="B39" t="str">
            <v>Q1</v>
          </cell>
          <cell r="D39">
            <v>203974.492</v>
          </cell>
          <cell r="E39">
            <v>348004.29299999995</v>
          </cell>
          <cell r="F39">
            <v>143767.68700000001</v>
          </cell>
        </row>
        <row r="40">
          <cell r="A40">
            <v>2012</v>
          </cell>
          <cell r="B40" t="str">
            <v>Q4</v>
          </cell>
          <cell r="D40">
            <v>204837</v>
          </cell>
          <cell r="E40">
            <v>344100</v>
          </cell>
          <cell r="F40">
            <v>145600</v>
          </cell>
        </row>
        <row r="41">
          <cell r="A41">
            <v>2012</v>
          </cell>
          <cell r="B41" t="str">
            <v>Q3</v>
          </cell>
          <cell r="D41">
            <v>203709.223</v>
          </cell>
          <cell r="E41">
            <v>339501.478</v>
          </cell>
          <cell r="F41">
            <v>140710.71100000001</v>
          </cell>
        </row>
        <row r="42">
          <cell r="A42">
            <v>2012</v>
          </cell>
          <cell r="B42" t="str">
            <v>Q2</v>
          </cell>
          <cell r="D42">
            <v>189434</v>
          </cell>
          <cell r="E42">
            <v>330737</v>
          </cell>
          <cell r="F42">
            <v>136183</v>
          </cell>
        </row>
        <row r="43">
          <cell r="A43">
            <v>2012</v>
          </cell>
          <cell r="B43" t="str">
            <v>Q1</v>
          </cell>
          <cell r="D43">
            <v>165896.90900000001</v>
          </cell>
          <cell r="E43">
            <v>309730.06</v>
          </cell>
          <cell r="F43">
            <v>127382.446</v>
          </cell>
        </row>
        <row r="44">
          <cell r="A44">
            <v>2011</v>
          </cell>
          <cell r="B44" t="str">
            <v>Q4</v>
          </cell>
          <cell r="D44">
            <v>154828.09599999999</v>
          </cell>
          <cell r="E44">
            <v>304226.92499999999</v>
          </cell>
          <cell r="F44">
            <v>121965.27099999999</v>
          </cell>
        </row>
        <row r="45">
          <cell r="A45">
            <v>2011</v>
          </cell>
          <cell r="B45" t="str">
            <v>Q3</v>
          </cell>
          <cell r="D45">
            <v>160841</v>
          </cell>
          <cell r="E45">
            <v>314467</v>
          </cell>
          <cell r="F45">
            <v>124297</v>
          </cell>
        </row>
        <row r="46">
          <cell r="A46">
            <v>2011</v>
          </cell>
          <cell r="B46" t="str">
            <v>Q2</v>
          </cell>
          <cell r="D46">
            <v>178136.019</v>
          </cell>
          <cell r="E46">
            <v>305099.75099999999</v>
          </cell>
          <cell r="F46">
            <v>133886.253</v>
          </cell>
        </row>
        <row r="47">
          <cell r="A47">
            <v>2011</v>
          </cell>
          <cell r="B47" t="str">
            <v>Q1</v>
          </cell>
          <cell r="D47">
            <v>182597.024</v>
          </cell>
          <cell r="E47">
            <v>302529.04300000001</v>
          </cell>
          <cell r="F47">
            <v>128971.72</v>
          </cell>
        </row>
        <row r="48">
          <cell r="A48">
            <v>2010</v>
          </cell>
          <cell r="B48" t="str">
            <v>Q4</v>
          </cell>
          <cell r="D48">
            <v>180649.446</v>
          </cell>
          <cell r="E48">
            <v>290973.21999999997</v>
          </cell>
          <cell r="F48">
            <v>126842.30899999999</v>
          </cell>
        </row>
        <row r="49">
          <cell r="A49">
            <v>2010</v>
          </cell>
          <cell r="B49" t="str">
            <v>Q3</v>
          </cell>
          <cell r="D49">
            <v>179946.85200000001</v>
          </cell>
          <cell r="E49">
            <v>288185.58600000001</v>
          </cell>
          <cell r="F49">
            <v>122572.34</v>
          </cell>
        </row>
        <row r="50">
          <cell r="A50">
            <v>2010</v>
          </cell>
          <cell r="B50" t="str">
            <v>Q2</v>
          </cell>
          <cell r="D50">
            <v>171524</v>
          </cell>
          <cell r="E50">
            <v>286534</v>
          </cell>
          <cell r="F50">
            <v>121160</v>
          </cell>
        </row>
        <row r="51">
          <cell r="A51">
            <v>2010</v>
          </cell>
          <cell r="B51" t="str">
            <v>Q1</v>
          </cell>
          <cell r="D51">
            <v>189255.3</v>
          </cell>
          <cell r="E51">
            <v>259216.36199999999</v>
          </cell>
          <cell r="F51">
            <v>106979.796</v>
          </cell>
        </row>
        <row r="52">
          <cell r="A52">
            <v>2009</v>
          </cell>
          <cell r="B52" t="str">
            <v>Q4</v>
          </cell>
          <cell r="D52">
            <v>163540</v>
          </cell>
          <cell r="E52">
            <v>271887</v>
          </cell>
          <cell r="F52">
            <v>115344</v>
          </cell>
        </row>
        <row r="53">
          <cell r="A53">
            <v>2009</v>
          </cell>
          <cell r="B53" t="str">
            <v>Q3</v>
          </cell>
          <cell r="D53">
            <v>163089</v>
          </cell>
          <cell r="E53">
            <v>274470</v>
          </cell>
          <cell r="F53">
            <v>115167</v>
          </cell>
        </row>
        <row r="54">
          <cell r="A54">
            <v>2009</v>
          </cell>
          <cell r="B54" t="str">
            <v>Q2</v>
          </cell>
          <cell r="D54">
            <v>156116</v>
          </cell>
          <cell r="E54">
            <v>262835</v>
          </cell>
          <cell r="F54">
            <v>112628</v>
          </cell>
        </row>
        <row r="55">
          <cell r="A55">
            <v>2009</v>
          </cell>
          <cell r="B55" t="str">
            <v>Q1</v>
          </cell>
          <cell r="D55">
            <v>153294</v>
          </cell>
          <cell r="E55">
            <v>252223</v>
          </cell>
          <cell r="F55">
            <v>105209</v>
          </cell>
        </row>
        <row r="56">
          <cell r="A56">
            <v>2008</v>
          </cell>
          <cell r="B56" t="str">
            <v>Q4</v>
          </cell>
          <cell r="D56">
            <v>149070</v>
          </cell>
          <cell r="E56">
            <v>248631</v>
          </cell>
          <cell r="F56">
            <v>104317</v>
          </cell>
        </row>
        <row r="57">
          <cell r="A57">
            <v>2008</v>
          </cell>
          <cell r="B57" t="str">
            <v>Q3</v>
          </cell>
          <cell r="D57">
            <v>147687</v>
          </cell>
          <cell r="E57">
            <v>249018</v>
          </cell>
          <cell r="F57">
            <v>101775</v>
          </cell>
        </row>
        <row r="58">
          <cell r="A58">
            <v>2008</v>
          </cell>
          <cell r="B58" t="str">
            <v>Q2</v>
          </cell>
          <cell r="D58">
            <v>145625</v>
          </cell>
          <cell r="E58">
            <v>236963</v>
          </cell>
          <cell r="F58">
            <v>96565</v>
          </cell>
        </row>
        <row r="59">
          <cell r="A59">
            <v>2008</v>
          </cell>
          <cell r="B59" t="str">
            <v>Q1</v>
          </cell>
          <cell r="D59">
            <v>142237.90299999999</v>
          </cell>
          <cell r="E59">
            <v>231132.40299999999</v>
          </cell>
          <cell r="F59">
            <v>95520.793999999994</v>
          </cell>
        </row>
        <row r="60">
          <cell r="A60">
            <v>2007</v>
          </cell>
          <cell r="B60" t="str">
            <v>Q4</v>
          </cell>
          <cell r="D60">
            <v>136878</v>
          </cell>
          <cell r="E60">
            <v>227043</v>
          </cell>
          <cell r="F60">
            <v>100067</v>
          </cell>
        </row>
        <row r="61">
          <cell r="A61">
            <v>2007</v>
          </cell>
          <cell r="B61" t="str">
            <v>Q3</v>
          </cell>
          <cell r="D61">
            <v>444945.75</v>
          </cell>
          <cell r="E61">
            <v>0</v>
          </cell>
          <cell r="F61">
            <v>0</v>
          </cell>
        </row>
        <row r="62">
          <cell r="A62">
            <v>2007</v>
          </cell>
          <cell r="B62" t="str">
            <v>Q2</v>
          </cell>
          <cell r="D62">
            <v>130547</v>
          </cell>
          <cell r="E62">
            <v>214841</v>
          </cell>
          <cell r="F62">
            <v>73977</v>
          </cell>
        </row>
        <row r="63">
          <cell r="A63">
            <v>2007</v>
          </cell>
          <cell r="B63" t="str">
            <v>Q1</v>
          </cell>
          <cell r="D63">
            <v>426285</v>
          </cell>
          <cell r="E63">
            <v>0</v>
          </cell>
          <cell r="F63">
            <v>0</v>
          </cell>
        </row>
        <row r="64">
          <cell r="A64">
            <v>2006</v>
          </cell>
          <cell r="B64" t="str">
            <v>Q4</v>
          </cell>
          <cell r="D64">
            <v>403437.99</v>
          </cell>
          <cell r="E64">
            <v>0</v>
          </cell>
          <cell r="F64">
            <v>0</v>
          </cell>
        </row>
        <row r="65">
          <cell r="A65">
            <v>2006</v>
          </cell>
          <cell r="B65" t="str">
            <v>Q3</v>
          </cell>
          <cell r="D65">
            <v>369678.11</v>
          </cell>
          <cell r="E65">
            <v>0</v>
          </cell>
          <cell r="F65">
            <v>0</v>
          </cell>
        </row>
        <row r="66">
          <cell r="A66">
            <v>2006</v>
          </cell>
          <cell r="B66" t="str">
            <v>Q2</v>
          </cell>
          <cell r="D66">
            <v>359293.12</v>
          </cell>
          <cell r="E66">
            <v>0</v>
          </cell>
          <cell r="F66">
            <v>0</v>
          </cell>
        </row>
        <row r="67">
          <cell r="A67">
            <v>2006</v>
          </cell>
          <cell r="B67" t="str">
            <v>Q1</v>
          </cell>
          <cell r="D67">
            <v>370600.51799999998</v>
          </cell>
          <cell r="E67">
            <v>0</v>
          </cell>
          <cell r="F67">
            <v>0</v>
          </cell>
        </row>
        <row r="68">
          <cell r="A68">
            <v>2018</v>
          </cell>
          <cell r="B68" t="str">
            <v>Q3</v>
          </cell>
          <cell r="D68">
            <v>14150.075000000001</v>
          </cell>
          <cell r="E68">
            <v>9955.7450000000008</v>
          </cell>
          <cell r="F68">
            <v>3748.7</v>
          </cell>
        </row>
        <row r="69">
          <cell r="A69">
            <v>2018</v>
          </cell>
          <cell r="B69" t="str">
            <v>Q2</v>
          </cell>
          <cell r="D69">
            <v>12217.171</v>
          </cell>
          <cell r="E69">
            <v>8712.0349999999999</v>
          </cell>
          <cell r="F69">
            <v>4049.2359999999999</v>
          </cell>
        </row>
        <row r="70">
          <cell r="A70">
            <v>2018</v>
          </cell>
          <cell r="B70" t="str">
            <v>Q1</v>
          </cell>
          <cell r="D70">
            <v>18538.2</v>
          </cell>
          <cell r="E70">
            <v>24828.205000000002</v>
          </cell>
          <cell r="F70">
            <v>5326.1549999999997</v>
          </cell>
        </row>
        <row r="71">
          <cell r="A71">
            <v>2017</v>
          </cell>
          <cell r="B71" t="str">
            <v>Q4</v>
          </cell>
          <cell r="D71">
            <v>18337.535</v>
          </cell>
          <cell r="E71">
            <v>19864.599999999999</v>
          </cell>
          <cell r="F71">
            <v>5471.65</v>
          </cell>
        </row>
        <row r="72">
          <cell r="A72">
            <v>2017</v>
          </cell>
          <cell r="B72" t="str">
            <v>Q3</v>
          </cell>
          <cell r="D72">
            <v>17556.224999999999</v>
          </cell>
          <cell r="E72">
            <v>25177.755000000001</v>
          </cell>
          <cell r="F72">
            <v>7851.66</v>
          </cell>
        </row>
        <row r="73">
          <cell r="A73">
            <v>2017</v>
          </cell>
          <cell r="B73" t="str">
            <v>Q2</v>
          </cell>
          <cell r="D73">
            <v>17087.705000000002</v>
          </cell>
          <cell r="E73">
            <v>28575.51</v>
          </cell>
          <cell r="F73">
            <v>10852.885</v>
          </cell>
        </row>
        <row r="74">
          <cell r="A74">
            <v>2017</v>
          </cell>
          <cell r="B74" t="str">
            <v>Q1</v>
          </cell>
          <cell r="D74">
            <v>22111.33</v>
          </cell>
          <cell r="E74">
            <v>34938.644999999997</v>
          </cell>
          <cell r="F74">
            <v>18050.11</v>
          </cell>
        </row>
        <row r="75">
          <cell r="A75">
            <v>2016</v>
          </cell>
          <cell r="B75" t="str">
            <v>Q4</v>
          </cell>
          <cell r="D75">
            <v>11399.73</v>
          </cell>
          <cell r="E75">
            <v>13569.35</v>
          </cell>
          <cell r="F75">
            <v>3492.72</v>
          </cell>
        </row>
        <row r="76">
          <cell r="A76">
            <v>2016</v>
          </cell>
          <cell r="B76" t="str">
            <v>Q3</v>
          </cell>
          <cell r="D76">
            <v>9507.9549999999999</v>
          </cell>
          <cell r="E76">
            <v>7522.665</v>
          </cell>
          <cell r="F76">
            <v>3146.83</v>
          </cell>
        </row>
        <row r="77">
          <cell r="A77">
            <v>2016</v>
          </cell>
          <cell r="B77" t="str">
            <v>Q2</v>
          </cell>
          <cell r="D77">
            <v>7566.55</v>
          </cell>
          <cell r="E77">
            <v>6493.2</v>
          </cell>
          <cell r="F77">
            <v>2909.15</v>
          </cell>
        </row>
        <row r="78">
          <cell r="A78">
            <v>2016</v>
          </cell>
          <cell r="B78" t="str">
            <v>Q1</v>
          </cell>
          <cell r="D78">
            <v>7779</v>
          </cell>
          <cell r="E78">
            <v>6785</v>
          </cell>
          <cell r="F78">
            <v>3042</v>
          </cell>
        </row>
        <row r="79">
          <cell r="A79">
            <v>2015</v>
          </cell>
          <cell r="B79" t="str">
            <v>Q4</v>
          </cell>
          <cell r="D79">
            <v>7375.25</v>
          </cell>
          <cell r="E79">
            <v>6655.45</v>
          </cell>
          <cell r="F79">
            <v>2782.7</v>
          </cell>
        </row>
        <row r="80">
          <cell r="A80">
            <v>2015</v>
          </cell>
          <cell r="B80" t="str">
            <v>Q3</v>
          </cell>
          <cell r="D80">
            <v>4407.2</v>
          </cell>
          <cell r="E80">
            <v>6104.45</v>
          </cell>
          <cell r="F80">
            <v>2710.55</v>
          </cell>
        </row>
        <row r="81">
          <cell r="A81">
            <v>2015</v>
          </cell>
          <cell r="B81" t="str">
            <v>Q2</v>
          </cell>
          <cell r="D81">
            <v>4408.45</v>
          </cell>
          <cell r="E81">
            <v>5677.4</v>
          </cell>
          <cell r="F81">
            <v>2602.9499999999998</v>
          </cell>
        </row>
        <row r="82">
          <cell r="A82">
            <v>2015</v>
          </cell>
          <cell r="B82" t="str">
            <v>Q1</v>
          </cell>
          <cell r="D82">
            <v>4430.3999999999996</v>
          </cell>
          <cell r="E82">
            <v>6230.55</v>
          </cell>
          <cell r="F82">
            <v>2647.6000000000004</v>
          </cell>
        </row>
        <row r="83">
          <cell r="A83">
            <v>2014</v>
          </cell>
          <cell r="B83" t="str">
            <v>Q4</v>
          </cell>
          <cell r="D83">
            <v>8906</v>
          </cell>
          <cell r="E83">
            <v>8509</v>
          </cell>
          <cell r="F83">
            <v>2662</v>
          </cell>
        </row>
        <row r="84">
          <cell r="A84">
            <v>2014</v>
          </cell>
          <cell r="B84" t="str">
            <v>Q3</v>
          </cell>
          <cell r="D84">
            <v>12267.15</v>
          </cell>
          <cell r="E84">
            <v>14151.9</v>
          </cell>
          <cell r="F84">
            <v>3019.6</v>
          </cell>
        </row>
        <row r="85">
          <cell r="A85">
            <v>2014</v>
          </cell>
          <cell r="B85" t="str">
            <v>Q2</v>
          </cell>
          <cell r="D85">
            <v>12830.85</v>
          </cell>
          <cell r="E85">
            <v>25465.85</v>
          </cell>
          <cell r="F85">
            <v>2733.6</v>
          </cell>
        </row>
        <row r="86">
          <cell r="A86">
            <v>2014</v>
          </cell>
          <cell r="B86" t="str">
            <v>Q1</v>
          </cell>
          <cell r="D86">
            <v>5378</v>
          </cell>
          <cell r="E86">
            <v>8830</v>
          </cell>
          <cell r="F86">
            <v>2303</v>
          </cell>
        </row>
        <row r="87">
          <cell r="A87">
            <v>2013</v>
          </cell>
          <cell r="B87" t="str">
            <v>Q4</v>
          </cell>
          <cell r="D87">
            <v>4252</v>
          </cell>
          <cell r="E87">
            <v>6193</v>
          </cell>
          <cell r="F87">
            <v>2565</v>
          </cell>
        </row>
        <row r="88">
          <cell r="A88">
            <v>2013</v>
          </cell>
          <cell r="B88" t="str">
            <v>Q3</v>
          </cell>
          <cell r="D88">
            <v>4077.35</v>
          </cell>
          <cell r="E88">
            <v>5887.35</v>
          </cell>
          <cell r="F88">
            <v>2686.9</v>
          </cell>
        </row>
        <row r="89">
          <cell r="A89">
            <v>2013</v>
          </cell>
          <cell r="B89" t="str">
            <v>Q2</v>
          </cell>
          <cell r="D89">
            <v>4747.95</v>
          </cell>
          <cell r="E89">
            <v>4630.95</v>
          </cell>
          <cell r="F89">
            <v>2333.4</v>
          </cell>
        </row>
        <row r="90">
          <cell r="A90">
            <v>2013</v>
          </cell>
          <cell r="B90" t="str">
            <v>Q1</v>
          </cell>
          <cell r="D90">
            <v>4535.1499999999996</v>
          </cell>
          <cell r="E90">
            <v>3506.8</v>
          </cell>
          <cell r="F90">
            <v>2323.1</v>
          </cell>
        </row>
        <row r="91">
          <cell r="A91">
            <v>2012</v>
          </cell>
          <cell r="B91" t="str">
            <v>Q4</v>
          </cell>
          <cell r="D91">
            <v>4298</v>
          </cell>
          <cell r="E91">
            <v>4295</v>
          </cell>
          <cell r="F91">
            <v>2123</v>
          </cell>
        </row>
        <row r="92">
          <cell r="A92">
            <v>2012</v>
          </cell>
          <cell r="B92" t="str">
            <v>Q3</v>
          </cell>
          <cell r="D92">
            <v>3486.7</v>
          </cell>
          <cell r="E92">
            <v>3237.2</v>
          </cell>
          <cell r="F92">
            <v>1787.2</v>
          </cell>
        </row>
        <row r="93">
          <cell r="A93">
            <v>2012</v>
          </cell>
          <cell r="B93" t="str">
            <v>Q2</v>
          </cell>
          <cell r="D93">
            <v>5354</v>
          </cell>
          <cell r="E93">
            <v>3197</v>
          </cell>
          <cell r="F93">
            <v>2843</v>
          </cell>
        </row>
        <row r="94">
          <cell r="A94">
            <v>2012</v>
          </cell>
          <cell r="B94" t="str">
            <v>Q1</v>
          </cell>
          <cell r="D94">
            <v>3529.75</v>
          </cell>
          <cell r="E94">
            <v>1935.7</v>
          </cell>
          <cell r="F94">
            <v>1857.3</v>
          </cell>
        </row>
        <row r="95">
          <cell r="A95">
            <v>2011</v>
          </cell>
          <cell r="B95" t="str">
            <v>Q4</v>
          </cell>
          <cell r="D95">
            <v>4248.7</v>
          </cell>
          <cell r="E95">
            <v>2438.5</v>
          </cell>
          <cell r="F95">
            <v>2108.65</v>
          </cell>
        </row>
        <row r="96">
          <cell r="A96">
            <v>2011</v>
          </cell>
          <cell r="B96" t="str">
            <v>Q3</v>
          </cell>
          <cell r="D96">
            <v>4023</v>
          </cell>
          <cell r="E96">
            <v>2451</v>
          </cell>
          <cell r="F96">
            <v>1818</v>
          </cell>
        </row>
        <row r="97">
          <cell r="A97">
            <v>2011</v>
          </cell>
          <cell r="B97" t="str">
            <v>Q2</v>
          </cell>
          <cell r="D97">
            <v>3724</v>
          </cell>
          <cell r="E97">
            <v>1860.8</v>
          </cell>
          <cell r="F97">
            <v>1786.35</v>
          </cell>
        </row>
        <row r="98">
          <cell r="A98">
            <v>2011</v>
          </cell>
          <cell r="B98" t="str">
            <v>Q1</v>
          </cell>
          <cell r="D98">
            <v>3828.15</v>
          </cell>
          <cell r="E98">
            <v>2033.3</v>
          </cell>
          <cell r="F98">
            <v>8475.75</v>
          </cell>
        </row>
        <row r="99">
          <cell r="A99">
            <v>2010</v>
          </cell>
          <cell r="B99" t="str">
            <v>Q4</v>
          </cell>
          <cell r="D99">
            <v>3216.6</v>
          </cell>
          <cell r="E99">
            <v>2488.15</v>
          </cell>
          <cell r="F99">
            <v>1743.25</v>
          </cell>
        </row>
        <row r="100">
          <cell r="A100">
            <v>2010</v>
          </cell>
          <cell r="B100" t="str">
            <v>Q3</v>
          </cell>
          <cell r="D100">
            <v>3141.5</v>
          </cell>
          <cell r="E100">
            <v>2357.85</v>
          </cell>
          <cell r="F100">
            <v>1924.45</v>
          </cell>
        </row>
        <row r="101">
          <cell r="A101">
            <v>2010</v>
          </cell>
          <cell r="B101" t="str">
            <v>Q2</v>
          </cell>
          <cell r="D101">
            <v>3194</v>
          </cell>
          <cell r="E101">
            <v>2144</v>
          </cell>
          <cell r="F101">
            <v>1746</v>
          </cell>
        </row>
        <row r="102">
          <cell r="A102">
            <v>2010</v>
          </cell>
          <cell r="B102" t="str">
            <v>Q1</v>
          </cell>
          <cell r="D102">
            <v>3359.05</v>
          </cell>
          <cell r="E102">
            <v>2000</v>
          </cell>
          <cell r="F102">
            <v>1921.1</v>
          </cell>
        </row>
        <row r="103">
          <cell r="A103">
            <v>2009</v>
          </cell>
          <cell r="B103" t="str">
            <v>Q4</v>
          </cell>
          <cell r="D103">
            <v>2701</v>
          </cell>
          <cell r="E103">
            <v>4601</v>
          </cell>
          <cell r="F103">
            <v>2697</v>
          </cell>
        </row>
        <row r="104">
          <cell r="A104">
            <v>2009</v>
          </cell>
          <cell r="B104" t="str">
            <v>Q3</v>
          </cell>
          <cell r="D104">
            <v>2610</v>
          </cell>
          <cell r="E104">
            <v>6748</v>
          </cell>
          <cell r="F104">
            <v>3370</v>
          </cell>
        </row>
        <row r="105">
          <cell r="A105">
            <v>2009</v>
          </cell>
          <cell r="B105" t="str">
            <v>Q2</v>
          </cell>
          <cell r="D105">
            <v>2216</v>
          </cell>
          <cell r="E105">
            <v>3710</v>
          </cell>
          <cell r="F105">
            <v>2507</v>
          </cell>
        </row>
        <row r="106">
          <cell r="A106">
            <v>2009</v>
          </cell>
          <cell r="B106" t="str">
            <v>Q1</v>
          </cell>
          <cell r="D106">
            <v>1559</v>
          </cell>
          <cell r="E106">
            <v>3513</v>
          </cell>
          <cell r="F106">
            <v>1904</v>
          </cell>
        </row>
        <row r="107">
          <cell r="A107">
            <v>2008</v>
          </cell>
          <cell r="B107" t="str">
            <v>Q4</v>
          </cell>
          <cell r="D107">
            <v>1962</v>
          </cell>
          <cell r="E107">
            <v>3481</v>
          </cell>
          <cell r="F107">
            <v>1876</v>
          </cell>
        </row>
        <row r="108">
          <cell r="A108">
            <v>2008</v>
          </cell>
          <cell r="B108" t="str">
            <v>Q3</v>
          </cell>
          <cell r="D108">
            <v>1542</v>
          </cell>
          <cell r="E108">
            <v>2677</v>
          </cell>
          <cell r="F108">
            <v>1623</v>
          </cell>
        </row>
        <row r="109">
          <cell r="A109">
            <v>2008</v>
          </cell>
          <cell r="B109" t="str">
            <v>Q2</v>
          </cell>
          <cell r="D109">
            <v>1466</v>
          </cell>
          <cell r="E109">
            <v>2292</v>
          </cell>
          <cell r="F109">
            <v>682</v>
          </cell>
        </row>
        <row r="110">
          <cell r="A110">
            <v>2008</v>
          </cell>
          <cell r="B110" t="str">
            <v>Q1</v>
          </cell>
          <cell r="D110">
            <v>1434.152</v>
          </cell>
          <cell r="E110">
            <v>3337.42</v>
          </cell>
          <cell r="F110">
            <v>1508.624</v>
          </cell>
        </row>
        <row r="111">
          <cell r="A111">
            <v>2007</v>
          </cell>
          <cell r="B111" t="str">
            <v>Q4</v>
          </cell>
          <cell r="D111">
            <v>2349</v>
          </cell>
          <cell r="E111">
            <v>3718</v>
          </cell>
          <cell r="F111">
            <v>1841</v>
          </cell>
        </row>
        <row r="112">
          <cell r="A112">
            <v>2007</v>
          </cell>
          <cell r="B112" t="str">
            <v>Q3</v>
          </cell>
          <cell r="D112">
            <v>1812</v>
          </cell>
          <cell r="E112">
            <v>3419</v>
          </cell>
          <cell r="F112">
            <v>805</v>
          </cell>
        </row>
        <row r="113">
          <cell r="A113">
            <v>2007</v>
          </cell>
          <cell r="B113" t="str">
            <v>Q2</v>
          </cell>
          <cell r="D113">
            <v>1688</v>
          </cell>
          <cell r="E113">
            <v>2529</v>
          </cell>
          <cell r="F113">
            <v>374</v>
          </cell>
        </row>
        <row r="114">
          <cell r="A114">
            <v>2007</v>
          </cell>
          <cell r="B114" t="str">
            <v>Q1</v>
          </cell>
          <cell r="D114">
            <v>754</v>
          </cell>
          <cell r="E114">
            <v>1831</v>
          </cell>
          <cell r="F114">
            <v>424</v>
          </cell>
        </row>
        <row r="115">
          <cell r="A115">
            <v>2006</v>
          </cell>
          <cell r="B115" t="str">
            <v>Q4</v>
          </cell>
          <cell r="D115">
            <v>754.34400000000005</v>
          </cell>
          <cell r="E115">
            <v>1830.6679999999999</v>
          </cell>
          <cell r="F115">
            <v>423.58</v>
          </cell>
        </row>
        <row r="116">
          <cell r="A116">
            <v>2006</v>
          </cell>
          <cell r="B116" t="str">
            <v>Q3</v>
          </cell>
          <cell r="D116">
            <v>409.40499999999997</v>
          </cell>
          <cell r="E116">
            <v>740.85500000000002</v>
          </cell>
          <cell r="F116">
            <v>497.32</v>
          </cell>
        </row>
        <row r="117">
          <cell r="A117">
            <v>2006</v>
          </cell>
          <cell r="B117" t="str">
            <v>Q2</v>
          </cell>
          <cell r="D117">
            <v>545.20799999999997</v>
          </cell>
          <cell r="E117">
            <v>1211.1679999999999</v>
          </cell>
          <cell r="F117">
            <v>923.77599999999995</v>
          </cell>
        </row>
        <row r="118">
          <cell r="A118">
            <v>2006</v>
          </cell>
          <cell r="B118" t="str">
            <v>Q1</v>
          </cell>
          <cell r="D118">
            <v>594.67200000000003</v>
          </cell>
          <cell r="E118">
            <v>1523.828</v>
          </cell>
          <cell r="F118">
            <v>985.5</v>
          </cell>
        </row>
        <row r="119">
          <cell r="A119">
            <v>2018</v>
          </cell>
          <cell r="B119" t="str">
            <v>Q3</v>
          </cell>
          <cell r="D119">
            <v>7931.0584769150437</v>
          </cell>
          <cell r="E119">
            <v>13038.945015942954</v>
          </cell>
          <cell r="F119">
            <v>5964.9965071420038</v>
          </cell>
        </row>
        <row r="120">
          <cell r="A120">
            <v>2018</v>
          </cell>
          <cell r="B120" t="str">
            <v>Q2</v>
          </cell>
          <cell r="D120">
            <v>6529.2849999999999</v>
          </cell>
          <cell r="E120">
            <v>9677.0810000000001</v>
          </cell>
          <cell r="F120">
            <v>4167.6329999999998</v>
          </cell>
        </row>
        <row r="121">
          <cell r="A121">
            <v>2018</v>
          </cell>
          <cell r="B121" t="str">
            <v>Q1</v>
          </cell>
          <cell r="D121">
            <v>6786.73</v>
          </cell>
          <cell r="E121">
            <v>10647.388000000001</v>
          </cell>
          <cell r="F121">
            <v>4750.8819999999996</v>
          </cell>
        </row>
        <row r="122">
          <cell r="A122">
            <v>2017</v>
          </cell>
          <cell r="B122" t="str">
            <v>Q4</v>
          </cell>
          <cell r="D122">
            <v>6445.8378719500133</v>
          </cell>
          <cell r="E122">
            <v>8714.0905784623428</v>
          </cell>
          <cell r="F122">
            <v>4240.0715495876439</v>
          </cell>
        </row>
        <row r="123">
          <cell r="A123">
            <v>2017</v>
          </cell>
          <cell r="B123" t="str">
            <v>Q3</v>
          </cell>
          <cell r="D123">
            <v>7140.7579999999998</v>
          </cell>
          <cell r="E123">
            <v>11107.707</v>
          </cell>
          <cell r="F123">
            <v>4854.5349999999999</v>
          </cell>
        </row>
        <row r="124">
          <cell r="A124">
            <v>2017</v>
          </cell>
          <cell r="B124" t="str">
            <v>Q2</v>
          </cell>
          <cell r="D124">
            <v>5827.7144669999998</v>
          </cell>
          <cell r="E124">
            <v>7969.9385949999996</v>
          </cell>
          <cell r="F124">
            <v>3743.3469380000001</v>
          </cell>
        </row>
        <row r="125">
          <cell r="A125">
            <v>2017</v>
          </cell>
          <cell r="B125" t="str">
            <v>Q1</v>
          </cell>
          <cell r="D125">
            <v>6105.6905340000003</v>
          </cell>
          <cell r="E125">
            <v>9099.3508199999997</v>
          </cell>
          <cell r="F125">
            <v>3921.958646</v>
          </cell>
        </row>
        <row r="126">
          <cell r="A126">
            <v>2016</v>
          </cell>
          <cell r="B126" t="str">
            <v>Q4</v>
          </cell>
          <cell r="D126">
            <v>6269.6121692567131</v>
          </cell>
          <cell r="E126">
            <v>9092.6883786786839</v>
          </cell>
          <cell r="F126">
            <v>4116.6994520645994</v>
          </cell>
        </row>
        <row r="127">
          <cell r="A127">
            <v>2016</v>
          </cell>
          <cell r="B127" t="str">
            <v>Q3</v>
          </cell>
          <cell r="D127">
            <v>6489.838973792881</v>
          </cell>
          <cell r="E127">
            <v>10243.277679302048</v>
          </cell>
          <cell r="F127">
            <v>4376.8833469050714</v>
          </cell>
        </row>
        <row r="128">
          <cell r="A128">
            <v>2016</v>
          </cell>
          <cell r="B128" t="str">
            <v>Q2</v>
          </cell>
          <cell r="D128">
            <v>6037.43</v>
          </cell>
          <cell r="E128">
            <v>9040.91</v>
          </cell>
          <cell r="F128">
            <v>3888.67</v>
          </cell>
        </row>
        <row r="129">
          <cell r="A129">
            <v>2016</v>
          </cell>
          <cell r="B129" t="str">
            <v>Q1</v>
          </cell>
          <cell r="D129">
            <v>5517</v>
          </cell>
          <cell r="E129">
            <v>8508</v>
          </cell>
          <cell r="F129">
            <v>3600</v>
          </cell>
        </row>
        <row r="130">
          <cell r="A130">
            <v>2015</v>
          </cell>
          <cell r="B130" t="str">
            <v>Q4</v>
          </cell>
          <cell r="D130">
            <v>4698.45</v>
          </cell>
          <cell r="E130">
            <v>6658</v>
          </cell>
          <cell r="F130">
            <v>2809.55</v>
          </cell>
        </row>
        <row r="131">
          <cell r="A131">
            <v>2015</v>
          </cell>
          <cell r="B131" t="str">
            <v>Q3</v>
          </cell>
          <cell r="D131">
            <v>5440.0339999999997</v>
          </cell>
          <cell r="E131">
            <v>8649.6149999999998</v>
          </cell>
          <cell r="F131">
            <v>3591.3510000000001</v>
          </cell>
        </row>
        <row r="132">
          <cell r="A132">
            <v>2015</v>
          </cell>
          <cell r="B132" t="str">
            <v>Q2</v>
          </cell>
          <cell r="D132">
            <v>4587.1511043358278</v>
          </cell>
          <cell r="E132">
            <v>6903.6406679097954</v>
          </cell>
          <cell r="F132">
            <v>2703.2082277543759</v>
          </cell>
        </row>
        <row r="133">
          <cell r="A133">
            <v>2015</v>
          </cell>
          <cell r="B133" t="str">
            <v>Q1</v>
          </cell>
          <cell r="D133">
            <v>4735.5239360693095</v>
          </cell>
          <cell r="E133">
            <v>7454.42153643045</v>
          </cell>
          <cell r="F133">
            <v>2997.0545275002401</v>
          </cell>
        </row>
        <row r="134">
          <cell r="A134">
            <v>2014</v>
          </cell>
          <cell r="B134" t="str">
            <v>Q4</v>
          </cell>
          <cell r="D134">
            <v>4311</v>
          </cell>
          <cell r="E134">
            <v>5998</v>
          </cell>
          <cell r="F134">
            <v>2674</v>
          </cell>
        </row>
        <row r="135">
          <cell r="A135">
            <v>2014</v>
          </cell>
          <cell r="B135" t="str">
            <v>Q3</v>
          </cell>
          <cell r="D135">
            <v>4720.76</v>
          </cell>
          <cell r="E135">
            <v>7545.08</v>
          </cell>
          <cell r="F135">
            <v>2971.16</v>
          </cell>
        </row>
        <row r="136">
          <cell r="A136">
            <v>2014</v>
          </cell>
          <cell r="B136" t="str">
            <v>Q2</v>
          </cell>
          <cell r="D136">
            <v>4315.7169999999996</v>
          </cell>
          <cell r="E136">
            <v>6212.1589999999997</v>
          </cell>
          <cell r="F136">
            <v>2538.1239999999998</v>
          </cell>
        </row>
        <row r="137">
          <cell r="A137">
            <v>2014</v>
          </cell>
          <cell r="B137" t="str">
            <v>Q1</v>
          </cell>
          <cell r="D137">
            <v>4666</v>
          </cell>
          <cell r="E137">
            <v>6076</v>
          </cell>
          <cell r="F137">
            <v>3620</v>
          </cell>
        </row>
        <row r="138">
          <cell r="A138">
            <v>2013</v>
          </cell>
          <cell r="B138" t="str">
            <v>Q4</v>
          </cell>
          <cell r="D138">
            <v>3371</v>
          </cell>
          <cell r="E138">
            <v>4970</v>
          </cell>
          <cell r="F138">
            <v>3852</v>
          </cell>
        </row>
        <row r="139">
          <cell r="A139">
            <v>2013</v>
          </cell>
          <cell r="B139" t="str">
            <v>Q3</v>
          </cell>
          <cell r="D139">
            <v>4489.0609999999997</v>
          </cell>
          <cell r="E139">
            <v>7079.1859999999997</v>
          </cell>
          <cell r="F139">
            <v>3818.7530000000002</v>
          </cell>
        </row>
        <row r="140">
          <cell r="A140">
            <v>2013</v>
          </cell>
          <cell r="B140" t="str">
            <v>Q2</v>
          </cell>
          <cell r="D140">
            <v>3920.692</v>
          </cell>
          <cell r="E140">
            <v>6263.5150000000003</v>
          </cell>
          <cell r="F140">
            <v>3175.7930000000001</v>
          </cell>
        </row>
        <row r="141">
          <cell r="A141">
            <v>2013</v>
          </cell>
          <cell r="B141" t="str">
            <v>Q1</v>
          </cell>
          <cell r="D141">
            <v>3860.27</v>
          </cell>
          <cell r="E141">
            <v>6095.05</v>
          </cell>
          <cell r="F141">
            <v>3547.68</v>
          </cell>
        </row>
        <row r="142">
          <cell r="A142">
            <v>2012</v>
          </cell>
          <cell r="B142" t="str">
            <v>Q4</v>
          </cell>
          <cell r="D142">
            <v>3976</v>
          </cell>
          <cell r="E142">
            <v>6349</v>
          </cell>
          <cell r="F142">
            <v>2828</v>
          </cell>
        </row>
        <row r="143">
          <cell r="A143">
            <v>2012</v>
          </cell>
          <cell r="B143" t="str">
            <v>Q3</v>
          </cell>
          <cell r="D143">
            <v>5263.6220000000003</v>
          </cell>
          <cell r="E143">
            <v>8630.3279999999995</v>
          </cell>
          <cell r="F143">
            <v>3966.05</v>
          </cell>
        </row>
        <row r="144">
          <cell r="A144">
            <v>2012</v>
          </cell>
          <cell r="B144" t="str">
            <v>Q2</v>
          </cell>
          <cell r="D144">
            <v>5886</v>
          </cell>
          <cell r="E144">
            <v>3964</v>
          </cell>
          <cell r="F144">
            <v>2504</v>
          </cell>
        </row>
        <row r="145">
          <cell r="A145">
            <v>2012</v>
          </cell>
          <cell r="B145" t="str">
            <v>Q1</v>
          </cell>
          <cell r="D145">
            <v>3787.1469999999999</v>
          </cell>
          <cell r="E145">
            <v>7078.9129999999996</v>
          </cell>
          <cell r="F145">
            <v>2910.9389999999999</v>
          </cell>
        </row>
        <row r="146">
          <cell r="A146">
            <v>2011</v>
          </cell>
          <cell r="B146" t="str">
            <v>Q4</v>
          </cell>
          <cell r="D146">
            <v>3759.723</v>
          </cell>
          <cell r="E146">
            <v>5893.1350000000002</v>
          </cell>
          <cell r="F146">
            <v>2520.1410000000001</v>
          </cell>
        </row>
        <row r="147">
          <cell r="A147">
            <v>2011</v>
          </cell>
          <cell r="B147" t="str">
            <v>Q3</v>
          </cell>
          <cell r="D147">
            <v>4274</v>
          </cell>
          <cell r="E147">
            <v>6652</v>
          </cell>
          <cell r="F147">
            <v>3021</v>
          </cell>
        </row>
        <row r="148">
          <cell r="A148">
            <v>2011</v>
          </cell>
          <cell r="B148" t="str">
            <v>Q2</v>
          </cell>
          <cell r="D148">
            <v>3302</v>
          </cell>
          <cell r="E148">
            <v>5387</v>
          </cell>
          <cell r="F148">
            <v>3158</v>
          </cell>
        </row>
        <row r="149">
          <cell r="A149">
            <v>2011</v>
          </cell>
          <cell r="B149" t="str">
            <v>Q1</v>
          </cell>
          <cell r="D149">
            <v>6106</v>
          </cell>
          <cell r="E149">
            <v>3959</v>
          </cell>
          <cell r="F149">
            <v>2906</v>
          </cell>
        </row>
        <row r="150">
          <cell r="A150">
            <v>2010</v>
          </cell>
          <cell r="B150" t="str">
            <v>Q4</v>
          </cell>
          <cell r="D150">
            <v>3193</v>
          </cell>
          <cell r="E150">
            <v>4981</v>
          </cell>
          <cell r="F150">
            <v>3046</v>
          </cell>
        </row>
        <row r="151">
          <cell r="A151">
            <v>2010</v>
          </cell>
          <cell r="B151" t="str">
            <v>Q3</v>
          </cell>
          <cell r="D151">
            <v>3964.6709999999998</v>
          </cell>
          <cell r="E151">
            <v>5776.54</v>
          </cell>
          <cell r="F151">
            <v>2444.7890000000002</v>
          </cell>
        </row>
        <row r="152">
          <cell r="A152">
            <v>2010</v>
          </cell>
          <cell r="B152" t="str">
            <v>Q2</v>
          </cell>
          <cell r="D152">
            <v>3713</v>
          </cell>
          <cell r="E152">
            <v>5407</v>
          </cell>
          <cell r="F152">
            <v>2239</v>
          </cell>
        </row>
        <row r="153">
          <cell r="A153">
            <v>2010</v>
          </cell>
          <cell r="B153" t="str">
            <v>Q1</v>
          </cell>
          <cell r="D153">
            <v>3531</v>
          </cell>
          <cell r="E153">
            <v>4976</v>
          </cell>
          <cell r="F153">
            <v>2091</v>
          </cell>
        </row>
        <row r="154">
          <cell r="A154">
            <v>2009</v>
          </cell>
          <cell r="B154" t="str">
            <v>Q4</v>
          </cell>
          <cell r="D154">
            <v>3653</v>
          </cell>
          <cell r="E154">
            <v>4986</v>
          </cell>
          <cell r="F154">
            <v>2094</v>
          </cell>
        </row>
        <row r="155">
          <cell r="A155">
            <v>2009</v>
          </cell>
          <cell r="B155" t="str">
            <v>Q3</v>
          </cell>
          <cell r="D155">
            <v>3964</v>
          </cell>
          <cell r="E155">
            <v>5484</v>
          </cell>
          <cell r="F155">
            <v>2351</v>
          </cell>
        </row>
        <row r="156">
          <cell r="A156">
            <v>2009</v>
          </cell>
          <cell r="B156" t="str">
            <v>Q2</v>
          </cell>
          <cell r="D156">
            <v>3770</v>
          </cell>
          <cell r="E156">
            <v>4987</v>
          </cell>
          <cell r="F156">
            <v>1972</v>
          </cell>
        </row>
        <row r="157">
          <cell r="A157">
            <v>2009</v>
          </cell>
          <cell r="B157" t="str">
            <v>Q1</v>
          </cell>
          <cell r="D157">
            <v>3444</v>
          </cell>
          <cell r="E157">
            <v>4754</v>
          </cell>
          <cell r="F157">
            <v>2010</v>
          </cell>
        </row>
        <row r="158">
          <cell r="A158">
            <v>2008</v>
          </cell>
          <cell r="B158" t="str">
            <v>Q4</v>
          </cell>
          <cell r="D158">
            <v>4705</v>
          </cell>
          <cell r="E158">
            <v>3485</v>
          </cell>
          <cell r="F158">
            <v>2130</v>
          </cell>
        </row>
        <row r="159">
          <cell r="A159">
            <v>2008</v>
          </cell>
          <cell r="B159" t="str">
            <v>Q3</v>
          </cell>
          <cell r="D159">
            <v>5800</v>
          </cell>
          <cell r="E159">
            <v>3961</v>
          </cell>
          <cell r="F159">
            <v>2538</v>
          </cell>
        </row>
        <row r="160">
          <cell r="A160">
            <v>2008</v>
          </cell>
          <cell r="B160" t="str">
            <v>Q2</v>
          </cell>
          <cell r="D160">
            <v>4961</v>
          </cell>
          <cell r="E160">
            <v>3501</v>
          </cell>
          <cell r="F160">
            <v>1984</v>
          </cell>
        </row>
        <row r="161">
          <cell r="A161">
            <v>2008</v>
          </cell>
          <cell r="B161" t="str">
            <v>Q1</v>
          </cell>
          <cell r="D161">
            <v>3166.3359999999998</v>
          </cell>
          <cell r="E161">
            <v>4760.4830000000002</v>
          </cell>
          <cell r="F161">
            <v>2029.181</v>
          </cell>
        </row>
        <row r="162">
          <cell r="A162">
            <v>2007</v>
          </cell>
          <cell r="B162" t="str">
            <v>Q4</v>
          </cell>
          <cell r="D162">
            <v>5053</v>
          </cell>
          <cell r="E162">
            <v>2977</v>
          </cell>
          <cell r="F162">
            <v>2171</v>
          </cell>
        </row>
        <row r="163">
          <cell r="A163">
            <v>2007</v>
          </cell>
          <cell r="B163" t="str">
            <v>Q3</v>
          </cell>
          <cell r="D163">
            <v>0</v>
          </cell>
          <cell r="E163">
            <v>12037</v>
          </cell>
          <cell r="F163">
            <v>0</v>
          </cell>
        </row>
        <row r="164">
          <cell r="A164">
            <v>2007</v>
          </cell>
          <cell r="B164" t="str">
            <v>Q2</v>
          </cell>
          <cell r="D164">
            <v>2988</v>
          </cell>
          <cell r="E164">
            <v>5299</v>
          </cell>
          <cell r="F164">
            <v>2166</v>
          </cell>
        </row>
        <row r="165">
          <cell r="A165">
            <v>2007</v>
          </cell>
          <cell r="B165" t="str">
            <v>Q1</v>
          </cell>
          <cell r="D165">
            <v>10154</v>
          </cell>
          <cell r="E165">
            <v>0</v>
          </cell>
          <cell r="F165">
            <v>0</v>
          </cell>
        </row>
        <row r="166">
          <cell r="A166">
            <v>2006</v>
          </cell>
          <cell r="B166" t="str">
            <v>Q4</v>
          </cell>
          <cell r="D166">
            <v>10154</v>
          </cell>
          <cell r="E166">
            <v>0</v>
          </cell>
          <cell r="F166">
            <v>0</v>
          </cell>
        </row>
        <row r="167">
          <cell r="A167">
            <v>2006</v>
          </cell>
          <cell r="B167" t="str">
            <v>Q3</v>
          </cell>
          <cell r="D167">
            <v>12041</v>
          </cell>
          <cell r="E167">
            <v>0</v>
          </cell>
          <cell r="F167">
            <v>0</v>
          </cell>
        </row>
        <row r="168">
          <cell r="A168">
            <v>2006</v>
          </cell>
          <cell r="B168" t="str">
            <v>Q2</v>
          </cell>
          <cell r="D168">
            <v>9167</v>
          </cell>
          <cell r="E168">
            <v>0</v>
          </cell>
          <cell r="F168">
            <v>0</v>
          </cell>
        </row>
        <row r="169">
          <cell r="A169">
            <v>2006</v>
          </cell>
          <cell r="B169" t="str">
            <v>Q1</v>
          </cell>
          <cell r="D169">
            <v>8666</v>
          </cell>
          <cell r="E169">
            <v>0</v>
          </cell>
          <cell r="F169">
            <v>0</v>
          </cell>
        </row>
        <row r="170">
          <cell r="A170">
            <v>2018</v>
          </cell>
          <cell r="B170" t="str">
            <v>Q3</v>
          </cell>
          <cell r="D170">
            <v>525.92278047834839</v>
          </cell>
          <cell r="E170">
            <v>754.32558154537344</v>
          </cell>
          <cell r="F170">
            <v>371.0871379762782</v>
          </cell>
        </row>
        <row r="171">
          <cell r="A171">
            <v>2018</v>
          </cell>
          <cell r="B171" t="str">
            <v>Q2</v>
          </cell>
          <cell r="D171">
            <v>603.93899999999996</v>
          </cell>
          <cell r="E171">
            <v>989.72299999999996</v>
          </cell>
          <cell r="F171">
            <v>438.762</v>
          </cell>
        </row>
        <row r="172">
          <cell r="A172">
            <v>2018</v>
          </cell>
          <cell r="B172" t="str">
            <v>Q1</v>
          </cell>
          <cell r="D172">
            <v>497.40800000000002</v>
          </cell>
          <cell r="E172">
            <v>1381.913</v>
          </cell>
          <cell r="F172">
            <v>612.69000000000005</v>
          </cell>
        </row>
        <row r="173">
          <cell r="A173">
            <v>2017</v>
          </cell>
          <cell r="B173" t="str">
            <v>Q4</v>
          </cell>
          <cell r="D173">
            <v>737.03440248142624</v>
          </cell>
          <cell r="E173">
            <v>1217.0601095485331</v>
          </cell>
          <cell r="F173">
            <v>572.44642797004065</v>
          </cell>
        </row>
        <row r="174">
          <cell r="A174">
            <v>2017</v>
          </cell>
          <cell r="B174" t="str">
            <v>Q3</v>
          </cell>
          <cell r="D174">
            <v>838.71199999999999</v>
          </cell>
          <cell r="E174">
            <v>1367.748</v>
          </cell>
          <cell r="F174">
            <v>640.48400000000004</v>
          </cell>
        </row>
        <row r="175">
          <cell r="A175">
            <v>2017</v>
          </cell>
          <cell r="B175" t="str">
            <v>Q2</v>
          </cell>
          <cell r="D175">
            <v>917.53362230000005</v>
          </cell>
          <cell r="E175">
            <v>1235.6045919999999</v>
          </cell>
          <cell r="F175">
            <v>685.64946580000003</v>
          </cell>
        </row>
        <row r="176">
          <cell r="A176">
            <v>2017</v>
          </cell>
          <cell r="B176" t="str">
            <v>Q1</v>
          </cell>
          <cell r="D176">
            <v>461.66302289999999</v>
          </cell>
          <cell r="E176">
            <v>379.5932904</v>
          </cell>
          <cell r="F176">
            <v>225.20600669999999</v>
          </cell>
        </row>
        <row r="177">
          <cell r="A177">
            <v>2016</v>
          </cell>
          <cell r="B177" t="str">
            <v>Q4</v>
          </cell>
          <cell r="D177">
            <v>89.130693143948349</v>
          </cell>
          <cell r="E177">
            <v>86.468783568265252</v>
          </cell>
          <cell r="F177">
            <v>47.665263287786381</v>
          </cell>
        </row>
        <row r="178">
          <cell r="A178">
            <v>2016</v>
          </cell>
          <cell r="B178" t="str">
            <v>Q3</v>
          </cell>
          <cell r="D178">
            <v>194.24723198660803</v>
          </cell>
          <cell r="E178">
            <v>249.06650554319307</v>
          </cell>
          <cell r="F178">
            <v>125.57725833553937</v>
          </cell>
        </row>
        <row r="179">
          <cell r="A179">
            <v>2016</v>
          </cell>
          <cell r="B179" t="str">
            <v>Q2</v>
          </cell>
          <cell r="D179">
            <v>323.58999999999997</v>
          </cell>
          <cell r="E179">
            <v>324.85000000000002</v>
          </cell>
          <cell r="F179">
            <v>218.06</v>
          </cell>
        </row>
        <row r="180">
          <cell r="A180">
            <v>2016</v>
          </cell>
          <cell r="B180" t="str">
            <v>Q1</v>
          </cell>
          <cell r="D180">
            <v>272</v>
          </cell>
          <cell r="E180">
            <v>273</v>
          </cell>
          <cell r="F180">
            <v>205</v>
          </cell>
        </row>
        <row r="181">
          <cell r="A181">
            <v>2015</v>
          </cell>
          <cell r="B181" t="str">
            <v>Q4</v>
          </cell>
          <cell r="D181">
            <v>0</v>
          </cell>
          <cell r="E181">
            <v>0</v>
          </cell>
          <cell r="F181">
            <v>0</v>
          </cell>
        </row>
        <row r="182">
          <cell r="A182">
            <v>2015</v>
          </cell>
          <cell r="B182" t="str">
            <v>Q3</v>
          </cell>
          <cell r="D182">
            <v>0</v>
          </cell>
          <cell r="E182">
            <v>0</v>
          </cell>
          <cell r="F182">
            <v>0</v>
          </cell>
        </row>
        <row r="183">
          <cell r="A183">
            <v>2015</v>
          </cell>
          <cell r="B183" t="str">
            <v>Q2</v>
          </cell>
          <cell r="D183">
            <v>310.794760660164</v>
          </cell>
          <cell r="E183">
            <v>346.72373235871203</v>
          </cell>
          <cell r="F183">
            <v>234.42980698112376</v>
          </cell>
        </row>
        <row r="184">
          <cell r="A184">
            <v>2015</v>
          </cell>
          <cell r="B184" t="str">
            <v>Q1</v>
          </cell>
          <cell r="D184">
            <v>335.466489194394</v>
          </cell>
          <cell r="E184">
            <v>444.96484310110901</v>
          </cell>
          <cell r="F184">
            <v>270.50146770449703</v>
          </cell>
        </row>
        <row r="185">
          <cell r="A185">
            <v>2014</v>
          </cell>
          <cell r="B185" t="str">
            <v>Q4</v>
          </cell>
          <cell r="D185">
            <v>222</v>
          </cell>
          <cell r="E185">
            <v>88</v>
          </cell>
          <cell r="F185">
            <v>32</v>
          </cell>
        </row>
        <row r="186">
          <cell r="A186">
            <v>2014</v>
          </cell>
          <cell r="B186" t="str">
            <v>Q3</v>
          </cell>
          <cell r="D186">
            <v>469.44</v>
          </cell>
          <cell r="E186">
            <v>240.64</v>
          </cell>
          <cell r="F186">
            <v>46.12</v>
          </cell>
        </row>
        <row r="187">
          <cell r="A187">
            <v>2014</v>
          </cell>
          <cell r="B187" t="str">
            <v>Q2</v>
          </cell>
          <cell r="D187">
            <v>512.72</v>
          </cell>
          <cell r="E187">
            <v>384.584</v>
          </cell>
          <cell r="F187">
            <v>41.488</v>
          </cell>
        </row>
        <row r="188">
          <cell r="A188">
            <v>2014</v>
          </cell>
          <cell r="B188" t="str">
            <v>Q1</v>
          </cell>
          <cell r="D188">
            <v>301</v>
          </cell>
          <cell r="E188">
            <v>190</v>
          </cell>
          <cell r="F188">
            <v>57</v>
          </cell>
        </row>
        <row r="189">
          <cell r="A189">
            <v>2013</v>
          </cell>
          <cell r="B189" t="str">
            <v>Q4</v>
          </cell>
          <cell r="D189">
            <v>361</v>
          </cell>
          <cell r="E189">
            <v>189</v>
          </cell>
          <cell r="F189">
            <v>98</v>
          </cell>
        </row>
        <row r="190">
          <cell r="A190">
            <v>2013</v>
          </cell>
          <cell r="B190" t="str">
            <v>Q3</v>
          </cell>
          <cell r="D190">
            <v>204.74</v>
          </cell>
          <cell r="E190">
            <v>305.96800000000002</v>
          </cell>
          <cell r="F190">
            <v>78.494</v>
          </cell>
        </row>
        <row r="191">
          <cell r="A191">
            <v>2013</v>
          </cell>
          <cell r="B191" t="str">
            <v>Q2</v>
          </cell>
          <cell r="D191">
            <v>0</v>
          </cell>
          <cell r="E191">
            <v>0</v>
          </cell>
          <cell r="F191">
            <v>0</v>
          </cell>
        </row>
        <row r="192">
          <cell r="A192">
            <v>2013</v>
          </cell>
          <cell r="B192" t="str">
            <v>Q1</v>
          </cell>
          <cell r="D192">
            <v>97.92</v>
          </cell>
          <cell r="E192">
            <v>73.19</v>
          </cell>
          <cell r="F192">
            <v>51.87</v>
          </cell>
        </row>
        <row r="193">
          <cell r="A193">
            <v>2012</v>
          </cell>
          <cell r="B193" t="str">
            <v>Q4</v>
          </cell>
          <cell r="D193">
            <v>122</v>
          </cell>
          <cell r="E193">
            <v>40</v>
          </cell>
          <cell r="F193">
            <v>5</v>
          </cell>
        </row>
        <row r="194">
          <cell r="A194">
            <v>2012</v>
          </cell>
          <cell r="B194" t="str">
            <v>Q3</v>
          </cell>
          <cell r="D194">
            <v>337.09399999999999</v>
          </cell>
          <cell r="E194">
            <v>237.4</v>
          </cell>
          <cell r="F194">
            <v>34.238</v>
          </cell>
        </row>
        <row r="195">
          <cell r="A195">
            <v>2012</v>
          </cell>
          <cell r="B195" t="str">
            <v>Q2</v>
          </cell>
          <cell r="D195">
            <v>247</v>
          </cell>
          <cell r="E195">
            <v>163</v>
          </cell>
          <cell r="F195">
            <v>96</v>
          </cell>
        </row>
        <row r="196">
          <cell r="A196">
            <v>2012</v>
          </cell>
          <cell r="B196" t="str">
            <v>Q1</v>
          </cell>
          <cell r="D196">
            <v>152.36600000000001</v>
          </cell>
          <cell r="E196">
            <v>284.57600000000002</v>
          </cell>
          <cell r="F196">
            <v>116.895</v>
          </cell>
        </row>
        <row r="197">
          <cell r="A197">
            <v>2011</v>
          </cell>
          <cell r="B197" t="str">
            <v>Q4</v>
          </cell>
          <cell r="D197">
            <v>332.78800000000001</v>
          </cell>
          <cell r="E197">
            <v>263.45</v>
          </cell>
          <cell r="F197">
            <v>199.72300000000001</v>
          </cell>
        </row>
        <row r="198">
          <cell r="A198">
            <v>2011</v>
          </cell>
          <cell r="B198" t="str">
            <v>Q3</v>
          </cell>
          <cell r="D198">
            <v>413</v>
          </cell>
          <cell r="E198">
            <v>506</v>
          </cell>
          <cell r="F198">
            <v>377</v>
          </cell>
        </row>
        <row r="199">
          <cell r="A199">
            <v>2011</v>
          </cell>
          <cell r="B199" t="str">
            <v>Q2</v>
          </cell>
          <cell r="D199">
            <v>223</v>
          </cell>
          <cell r="E199">
            <v>401</v>
          </cell>
          <cell r="F199">
            <v>188</v>
          </cell>
        </row>
        <row r="200">
          <cell r="A200">
            <v>2011</v>
          </cell>
          <cell r="B200" t="str">
            <v>Q1</v>
          </cell>
          <cell r="D200">
            <v>99</v>
          </cell>
          <cell r="E200">
            <v>67</v>
          </cell>
          <cell r="F200">
            <v>45</v>
          </cell>
        </row>
        <row r="201">
          <cell r="A201">
            <v>2010</v>
          </cell>
          <cell r="B201" t="str">
            <v>Q4</v>
          </cell>
          <cell r="D201">
            <v>192</v>
          </cell>
          <cell r="E201">
            <v>308</v>
          </cell>
          <cell r="F201">
            <v>198</v>
          </cell>
        </row>
        <row r="202">
          <cell r="A202">
            <v>2010</v>
          </cell>
          <cell r="B202" t="str">
            <v>Q3</v>
          </cell>
          <cell r="D202">
            <v>341</v>
          </cell>
          <cell r="E202">
            <v>486</v>
          </cell>
          <cell r="F202">
            <v>220</v>
          </cell>
        </row>
        <row r="203">
          <cell r="A203">
            <v>2010</v>
          </cell>
          <cell r="B203" t="str">
            <v>Q2</v>
          </cell>
          <cell r="D203">
            <v>48</v>
          </cell>
          <cell r="E203">
            <v>144</v>
          </cell>
          <cell r="F203">
            <v>8</v>
          </cell>
        </row>
        <row r="204">
          <cell r="A204">
            <v>2010</v>
          </cell>
          <cell r="B204" t="str">
            <v>Q1</v>
          </cell>
          <cell r="D204">
            <v>4.25</v>
          </cell>
          <cell r="E204">
            <v>12.5</v>
          </cell>
          <cell r="F204">
            <v>4.25</v>
          </cell>
        </row>
        <row r="205">
          <cell r="A205">
            <v>2009</v>
          </cell>
          <cell r="B205" t="str">
            <v>Q4</v>
          </cell>
          <cell r="D205">
            <v>36</v>
          </cell>
          <cell r="E205">
            <v>69</v>
          </cell>
          <cell r="F205">
            <v>28</v>
          </cell>
        </row>
        <row r="206">
          <cell r="A206">
            <v>2009</v>
          </cell>
          <cell r="B206" t="str">
            <v>Q3</v>
          </cell>
          <cell r="D206">
            <v>76</v>
          </cell>
          <cell r="E206">
            <v>26</v>
          </cell>
          <cell r="F206">
            <v>12</v>
          </cell>
        </row>
        <row r="207">
          <cell r="A207">
            <v>2009</v>
          </cell>
          <cell r="B207" t="str">
            <v>Q2</v>
          </cell>
          <cell r="D207">
            <v>51</v>
          </cell>
          <cell r="E207">
            <v>77</v>
          </cell>
          <cell r="F207">
            <v>36</v>
          </cell>
        </row>
        <row r="208">
          <cell r="A208">
            <v>2009</v>
          </cell>
          <cell r="B208" t="str">
            <v>Q1</v>
          </cell>
          <cell r="D208">
            <v>9</v>
          </cell>
          <cell r="E208">
            <v>14</v>
          </cell>
          <cell r="F208">
            <v>3</v>
          </cell>
        </row>
        <row r="209">
          <cell r="A209">
            <v>2008</v>
          </cell>
          <cell r="B209" t="str">
            <v>Q4</v>
          </cell>
          <cell r="D209">
            <v>23</v>
          </cell>
          <cell r="E209">
            <v>34</v>
          </cell>
          <cell r="F209">
            <v>14</v>
          </cell>
        </row>
        <row r="210">
          <cell r="A210">
            <v>2008</v>
          </cell>
          <cell r="B210" t="str">
            <v>Q3</v>
          </cell>
          <cell r="D210">
            <v>2</v>
          </cell>
          <cell r="E210">
            <v>4</v>
          </cell>
          <cell r="F210">
            <v>1</v>
          </cell>
        </row>
        <row r="211">
          <cell r="A211">
            <v>2008</v>
          </cell>
          <cell r="B211" t="str">
            <v>Q2</v>
          </cell>
          <cell r="D211">
            <v>0</v>
          </cell>
          <cell r="E211">
            <v>0</v>
          </cell>
          <cell r="F211">
            <v>0</v>
          </cell>
        </row>
        <row r="212">
          <cell r="A212">
            <v>2008</v>
          </cell>
          <cell r="B212" t="str">
            <v>Q1</v>
          </cell>
          <cell r="D212">
            <v>0</v>
          </cell>
          <cell r="E212">
            <v>0</v>
          </cell>
          <cell r="F212">
            <v>0</v>
          </cell>
        </row>
        <row r="213">
          <cell r="A213">
            <v>2007</v>
          </cell>
          <cell r="B213" t="str">
            <v>Q4</v>
          </cell>
          <cell r="D213">
            <v>18</v>
          </cell>
          <cell r="E213">
            <v>16</v>
          </cell>
          <cell r="F213">
            <v>27</v>
          </cell>
        </row>
        <row r="214">
          <cell r="A214">
            <v>2007</v>
          </cell>
          <cell r="B214" t="str">
            <v>Q3</v>
          </cell>
          <cell r="D214">
            <v>0</v>
          </cell>
          <cell r="E214">
            <v>0</v>
          </cell>
          <cell r="F214">
            <v>41</v>
          </cell>
        </row>
        <row r="215">
          <cell r="A215">
            <v>2007</v>
          </cell>
          <cell r="B215" t="str">
            <v>Q2</v>
          </cell>
          <cell r="D215">
            <v>103</v>
          </cell>
          <cell r="E215">
            <v>48</v>
          </cell>
          <cell r="F215">
            <v>56</v>
          </cell>
        </row>
        <row r="216">
          <cell r="A216">
            <v>2007</v>
          </cell>
          <cell r="B216" t="str">
            <v>Q1</v>
          </cell>
          <cell r="D216">
            <v>341</v>
          </cell>
          <cell r="E216">
            <v>0</v>
          </cell>
          <cell r="F216">
            <v>0</v>
          </cell>
        </row>
        <row r="217">
          <cell r="A217">
            <v>2006</v>
          </cell>
          <cell r="B217" t="str">
            <v>Q4</v>
          </cell>
          <cell r="D217">
            <v>341</v>
          </cell>
          <cell r="E217">
            <v>0</v>
          </cell>
          <cell r="F217">
            <v>0</v>
          </cell>
        </row>
        <row r="218">
          <cell r="A218">
            <v>2006</v>
          </cell>
          <cell r="B218" t="str">
            <v>Q3</v>
          </cell>
          <cell r="D218">
            <v>561</v>
          </cell>
          <cell r="E218">
            <v>0</v>
          </cell>
          <cell r="F218">
            <v>0</v>
          </cell>
        </row>
        <row r="219">
          <cell r="A219">
            <v>2006</v>
          </cell>
          <cell r="B219" t="str">
            <v>Q2</v>
          </cell>
          <cell r="D219">
            <v>740.10699999999997</v>
          </cell>
          <cell r="E219">
            <v>0</v>
          </cell>
          <cell r="F219">
            <v>0</v>
          </cell>
        </row>
        <row r="220">
          <cell r="A220">
            <v>2006</v>
          </cell>
          <cell r="B220" t="str">
            <v>Q1</v>
          </cell>
          <cell r="D220">
            <v>833</v>
          </cell>
          <cell r="E220">
            <v>0</v>
          </cell>
          <cell r="F220">
            <v>0</v>
          </cell>
        </row>
        <row r="221">
          <cell r="A221">
            <v>2018</v>
          </cell>
          <cell r="B221" t="str">
            <v>Q3</v>
          </cell>
          <cell r="D221">
            <v>182.89099999999999</v>
          </cell>
          <cell r="E221">
            <v>215.30099999999999</v>
          </cell>
          <cell r="F221">
            <v>102.248</v>
          </cell>
        </row>
        <row r="222">
          <cell r="A222">
            <v>2018</v>
          </cell>
          <cell r="B222" t="str">
            <v>Q2</v>
          </cell>
          <cell r="D222">
            <v>200.40100000000001</v>
          </cell>
          <cell r="E222">
            <v>282.13299999999998</v>
          </cell>
          <cell r="F222">
            <v>101.47</v>
          </cell>
        </row>
        <row r="223">
          <cell r="A223">
            <v>2018</v>
          </cell>
          <cell r="B223" t="str">
            <v>Q1</v>
          </cell>
          <cell r="D223">
            <v>175.39599999999999</v>
          </cell>
          <cell r="E223">
            <v>258.72500000000002</v>
          </cell>
          <cell r="F223">
            <v>95.698999999999998</v>
          </cell>
        </row>
        <row r="224">
          <cell r="A224">
            <v>2017</v>
          </cell>
          <cell r="B224" t="str">
            <v>Q4</v>
          </cell>
          <cell r="D224">
            <v>254.72045</v>
          </cell>
          <cell r="E224">
            <v>354.68945000000002</v>
          </cell>
          <cell r="F224">
            <v>145.99100000000001</v>
          </cell>
        </row>
        <row r="225">
          <cell r="A225">
            <v>2017</v>
          </cell>
          <cell r="B225" t="str">
            <v>Q3</v>
          </cell>
          <cell r="D225">
            <v>180.084</v>
          </cell>
          <cell r="E225">
            <v>284.57900000000001</v>
          </cell>
          <cell r="F225">
            <v>91.48</v>
          </cell>
        </row>
        <row r="226">
          <cell r="A226">
            <v>2017</v>
          </cell>
          <cell r="B226" t="str">
            <v>Q2</v>
          </cell>
          <cell r="D226">
            <v>190.886</v>
          </cell>
          <cell r="E226">
            <v>284.548</v>
          </cell>
          <cell r="F226">
            <v>101.83199999999999</v>
          </cell>
        </row>
        <row r="227">
          <cell r="A227">
            <v>2017</v>
          </cell>
          <cell r="B227" t="str">
            <v>Q1</v>
          </cell>
          <cell r="D227">
            <v>193.571</v>
          </cell>
          <cell r="E227">
            <v>288.812456</v>
          </cell>
          <cell r="F227">
            <v>107.13244999999999</v>
          </cell>
        </row>
        <row r="228">
          <cell r="A228">
            <v>2016</v>
          </cell>
          <cell r="B228" t="str">
            <v>Q4</v>
          </cell>
          <cell r="D228">
            <v>163.36699999999999</v>
          </cell>
          <cell r="E228">
            <v>248.143</v>
          </cell>
          <cell r="F228">
            <v>90.355000000000004</v>
          </cell>
        </row>
        <row r="229">
          <cell r="A229">
            <v>2016</v>
          </cell>
          <cell r="B229" t="str">
            <v>Q3</v>
          </cell>
          <cell r="D229">
            <v>193.76400000000001</v>
          </cell>
          <cell r="E229">
            <v>296.30200000000002</v>
          </cell>
          <cell r="F229">
            <v>112.39400000000001</v>
          </cell>
        </row>
        <row r="230">
          <cell r="A230">
            <v>2016</v>
          </cell>
          <cell r="B230" t="str">
            <v>Q2</v>
          </cell>
          <cell r="D230">
            <v>171.41</v>
          </cell>
          <cell r="E230">
            <v>260.57</v>
          </cell>
          <cell r="F230">
            <v>97.62</v>
          </cell>
        </row>
        <row r="231">
          <cell r="A231">
            <v>2016</v>
          </cell>
          <cell r="B231" t="str">
            <v>Q1</v>
          </cell>
          <cell r="D231">
            <v>182</v>
          </cell>
          <cell r="E231">
            <v>271</v>
          </cell>
          <cell r="F231">
            <v>98</v>
          </cell>
        </row>
        <row r="232">
          <cell r="A232">
            <v>2015</v>
          </cell>
          <cell r="B232" t="str">
            <v>Q4</v>
          </cell>
          <cell r="D232">
            <v>192.15</v>
          </cell>
          <cell r="E232">
            <v>285.25</v>
          </cell>
          <cell r="F232">
            <v>97.86</v>
          </cell>
        </row>
        <row r="233">
          <cell r="A233">
            <v>2015</v>
          </cell>
          <cell r="B233" t="str">
            <v>Q3</v>
          </cell>
          <cell r="D233">
            <v>0</v>
          </cell>
          <cell r="E233">
            <v>0</v>
          </cell>
          <cell r="F233">
            <v>0</v>
          </cell>
        </row>
        <row r="234">
          <cell r="A234">
            <v>2015</v>
          </cell>
          <cell r="B234" t="str">
            <v>Q2</v>
          </cell>
          <cell r="D234">
            <v>188.881</v>
          </cell>
          <cell r="E234">
            <v>257.89600000000002</v>
          </cell>
          <cell r="F234">
            <v>103.729</v>
          </cell>
        </row>
        <row r="235">
          <cell r="A235">
            <v>2015</v>
          </cell>
          <cell r="B235" t="str">
            <v>Q1</v>
          </cell>
          <cell r="D235">
            <v>195.5615</v>
          </cell>
          <cell r="E235">
            <v>272.81450000000001</v>
          </cell>
          <cell r="F235">
            <v>108.49000000000001</v>
          </cell>
        </row>
        <row r="236">
          <cell r="A236">
            <v>2014</v>
          </cell>
          <cell r="B236" t="str">
            <v>Q4</v>
          </cell>
          <cell r="D236">
            <v>201</v>
          </cell>
          <cell r="E236">
            <v>306</v>
          </cell>
          <cell r="F236">
            <v>112</v>
          </cell>
        </row>
        <row r="237">
          <cell r="A237">
            <v>2014</v>
          </cell>
          <cell r="B237" t="str">
            <v>Q3</v>
          </cell>
          <cell r="D237">
            <v>0</v>
          </cell>
          <cell r="E237">
            <v>0</v>
          </cell>
          <cell r="F237">
            <v>0</v>
          </cell>
        </row>
        <row r="238">
          <cell r="A238">
            <v>2014</v>
          </cell>
          <cell r="B238" t="str">
            <v>Q2</v>
          </cell>
          <cell r="D238">
            <v>0</v>
          </cell>
          <cell r="E238">
            <v>0</v>
          </cell>
          <cell r="F238">
            <v>0</v>
          </cell>
        </row>
        <row r="239">
          <cell r="A239">
            <v>2014</v>
          </cell>
          <cell r="B239" t="str">
            <v>Q1</v>
          </cell>
          <cell r="D239">
            <v>0</v>
          </cell>
          <cell r="E239">
            <v>0</v>
          </cell>
          <cell r="F239">
            <v>0</v>
          </cell>
        </row>
        <row r="240">
          <cell r="A240">
            <v>2013</v>
          </cell>
          <cell r="B240" t="str">
            <v>Q4</v>
          </cell>
          <cell r="D240">
            <v>178</v>
          </cell>
          <cell r="E240">
            <v>263</v>
          </cell>
          <cell r="F240">
            <v>102</v>
          </cell>
        </row>
        <row r="241">
          <cell r="A241">
            <v>2013</v>
          </cell>
          <cell r="B241" t="str">
            <v>Q3</v>
          </cell>
          <cell r="D241">
            <v>207.488</v>
          </cell>
          <cell r="E241">
            <v>353.04300000000001</v>
          </cell>
          <cell r="F241">
            <v>118.89100000000001</v>
          </cell>
        </row>
        <row r="242">
          <cell r="A242">
            <v>2013</v>
          </cell>
          <cell r="B242" t="str">
            <v>Q2</v>
          </cell>
        </row>
        <row r="243">
          <cell r="A243">
            <v>2013</v>
          </cell>
          <cell r="B243" t="str">
            <v>Q1</v>
          </cell>
        </row>
        <row r="244">
          <cell r="A244">
            <v>2012</v>
          </cell>
          <cell r="B244" t="str">
            <v>Q4</v>
          </cell>
        </row>
        <row r="245">
          <cell r="A245">
            <v>2012</v>
          </cell>
          <cell r="B245" t="str">
            <v>Q3</v>
          </cell>
        </row>
        <row r="246">
          <cell r="A246">
            <v>2012</v>
          </cell>
          <cell r="B246" t="str">
            <v>Q2</v>
          </cell>
        </row>
        <row r="247">
          <cell r="A247">
            <v>2012</v>
          </cell>
          <cell r="B247" t="str">
            <v>Q1</v>
          </cell>
        </row>
        <row r="248">
          <cell r="A248">
            <v>2011</v>
          </cell>
          <cell r="B248" t="str">
            <v>Q4</v>
          </cell>
        </row>
        <row r="249">
          <cell r="A249">
            <v>2011</v>
          </cell>
          <cell r="B249" t="str">
            <v>Q3</v>
          </cell>
        </row>
        <row r="250">
          <cell r="A250">
            <v>2011</v>
          </cell>
          <cell r="B250" t="str">
            <v>Q2</v>
          </cell>
        </row>
        <row r="251">
          <cell r="A251">
            <v>2011</v>
          </cell>
          <cell r="B251" t="str">
            <v>Q1</v>
          </cell>
        </row>
        <row r="252">
          <cell r="A252">
            <v>2010</v>
          </cell>
          <cell r="B252" t="str">
            <v>Q4</v>
          </cell>
        </row>
        <row r="253">
          <cell r="A253">
            <v>2010</v>
          </cell>
          <cell r="B253" t="str">
            <v>Q3</v>
          </cell>
        </row>
        <row r="254">
          <cell r="A254">
            <v>2010</v>
          </cell>
          <cell r="B254" t="str">
            <v>Q2</v>
          </cell>
        </row>
        <row r="255">
          <cell r="A255">
            <v>2010</v>
          </cell>
          <cell r="B255" t="str">
            <v>Q1</v>
          </cell>
        </row>
        <row r="256">
          <cell r="A256">
            <v>2009</v>
          </cell>
          <cell r="B256" t="str">
            <v>Q4</v>
          </cell>
        </row>
        <row r="257">
          <cell r="A257">
            <v>2009</v>
          </cell>
          <cell r="B257" t="str">
            <v>Q3</v>
          </cell>
        </row>
        <row r="258">
          <cell r="A258">
            <v>2009</v>
          </cell>
          <cell r="B258" t="str">
            <v>Q2</v>
          </cell>
        </row>
        <row r="259">
          <cell r="A259">
            <v>2009</v>
          </cell>
          <cell r="B259" t="str">
            <v>Q1</v>
          </cell>
        </row>
        <row r="260">
          <cell r="A260">
            <v>2008</v>
          </cell>
          <cell r="B260" t="str">
            <v>Q4</v>
          </cell>
        </row>
        <row r="261">
          <cell r="A261">
            <v>2008</v>
          </cell>
          <cell r="B261" t="str">
            <v>Q3</v>
          </cell>
        </row>
        <row r="262">
          <cell r="A262">
            <v>2008</v>
          </cell>
          <cell r="B262" t="str">
            <v>Q2</v>
          </cell>
        </row>
        <row r="263">
          <cell r="A263">
            <v>2008</v>
          </cell>
          <cell r="B263" t="str">
            <v>Q1</v>
          </cell>
        </row>
        <row r="264">
          <cell r="A264">
            <v>2007</v>
          </cell>
          <cell r="B264" t="str">
            <v>Q4</v>
          </cell>
        </row>
        <row r="265">
          <cell r="A265">
            <v>2007</v>
          </cell>
          <cell r="B265" t="str">
            <v>Q3</v>
          </cell>
        </row>
        <row r="266">
          <cell r="A266">
            <v>2007</v>
          </cell>
          <cell r="B266" t="str">
            <v>Q2</v>
          </cell>
        </row>
        <row r="267">
          <cell r="A267">
            <v>2007</v>
          </cell>
          <cell r="B267" t="str">
            <v>Q1</v>
          </cell>
        </row>
        <row r="268">
          <cell r="A268">
            <v>2006</v>
          </cell>
          <cell r="B268" t="str">
            <v>Q4</v>
          </cell>
        </row>
        <row r="269">
          <cell r="A269">
            <v>2006</v>
          </cell>
          <cell r="B269" t="str">
            <v>Q3</v>
          </cell>
        </row>
        <row r="270">
          <cell r="A270">
            <v>2006</v>
          </cell>
          <cell r="B270" t="str">
            <v>Q2</v>
          </cell>
        </row>
        <row r="271">
          <cell r="A271">
            <v>2006</v>
          </cell>
          <cell r="B271" t="str">
            <v>Q1</v>
          </cell>
        </row>
        <row r="272">
          <cell r="A272">
            <v>2019</v>
          </cell>
          <cell r="B272" t="str">
            <v>Q2</v>
          </cell>
          <cell r="D272">
            <v>252364.04337064401</v>
          </cell>
          <cell r="E272">
            <v>497882.40569595399</v>
          </cell>
          <cell r="F272">
            <v>207356.41445800001</v>
          </cell>
        </row>
        <row r="273">
          <cell r="A273">
            <v>2019</v>
          </cell>
          <cell r="B273" t="str">
            <v>Q2</v>
          </cell>
          <cell r="D273">
            <v>23978.945</v>
          </cell>
          <cell r="E273">
            <v>34536.639999999999</v>
          </cell>
          <cell r="F273">
            <v>8066.8</v>
          </cell>
        </row>
        <row r="274">
          <cell r="A274">
            <v>2019</v>
          </cell>
          <cell r="B274" t="str">
            <v>Q2</v>
          </cell>
          <cell r="D274">
            <v>6413.1048069965073</v>
          </cell>
          <cell r="E274">
            <v>9614.8429922132746</v>
          </cell>
          <cell r="F274">
            <v>4172.0522007902173</v>
          </cell>
        </row>
        <row r="275">
          <cell r="A275">
            <v>2019</v>
          </cell>
          <cell r="B275" t="str">
            <v>Q2</v>
          </cell>
          <cell r="D275">
            <v>437.03582371432799</v>
          </cell>
          <cell r="E275">
            <v>591.79865541767288</v>
          </cell>
          <cell r="F275">
            <v>302.8810208679991</v>
          </cell>
        </row>
        <row r="276">
          <cell r="A276">
            <v>2019</v>
          </cell>
          <cell r="B276" t="str">
            <v>Q2</v>
          </cell>
          <cell r="D276">
            <v>195.69441999999992</v>
          </cell>
          <cell r="E276">
            <v>316.21699000000024</v>
          </cell>
          <cell r="F276">
            <v>102.0753999999999</v>
          </cell>
        </row>
        <row r="277">
          <cell r="A277">
            <v>2019</v>
          </cell>
          <cell r="B277" t="str">
            <v>Q1</v>
          </cell>
          <cell r="D277">
            <v>19728.195</v>
          </cell>
          <cell r="E277">
            <v>21135.895</v>
          </cell>
          <cell r="F277">
            <v>4977.6000000000004</v>
          </cell>
        </row>
        <row r="278">
          <cell r="A278">
            <v>2019</v>
          </cell>
          <cell r="B278" t="str">
            <v>Q1</v>
          </cell>
          <cell r="D278">
            <v>6234.1945960582534</v>
          </cell>
          <cell r="E278">
            <v>9562.6673327153567</v>
          </cell>
          <cell r="F278">
            <v>3989.1380712263881</v>
          </cell>
        </row>
        <row r="279">
          <cell r="A279">
            <v>2019</v>
          </cell>
          <cell r="B279" t="str">
            <v>Q1</v>
          </cell>
          <cell r="D279">
            <v>749.76232010576916</v>
          </cell>
          <cell r="E279">
            <v>1042.7512463500123</v>
          </cell>
          <cell r="F279">
            <v>525.50613354421841</v>
          </cell>
        </row>
        <row r="280">
          <cell r="A280">
            <v>2019</v>
          </cell>
          <cell r="B280" t="str">
            <v>Q1</v>
          </cell>
          <cell r="D280">
            <v>199.096</v>
          </cell>
          <cell r="E280">
            <v>318.67500000000001</v>
          </cell>
          <cell r="F280">
            <v>105.94499999999999</v>
          </cell>
        </row>
        <row r="281">
          <cell r="A281">
            <v>2019</v>
          </cell>
          <cell r="B281" t="str">
            <v>Q1</v>
          </cell>
          <cell r="D281">
            <v>255082.24400000001</v>
          </cell>
          <cell r="E281">
            <v>505563.842</v>
          </cell>
          <cell r="F281">
            <v>208722.274</v>
          </cell>
        </row>
        <row r="282">
          <cell r="A282">
            <v>2020</v>
          </cell>
          <cell r="B282" t="str">
            <v>Q1</v>
          </cell>
          <cell r="D282">
            <v>276248.58526591567</v>
          </cell>
          <cell r="E282">
            <v>543499.9345231707</v>
          </cell>
          <cell r="F282">
            <v>219109.21121091358</v>
          </cell>
        </row>
        <row r="283">
          <cell r="A283">
            <v>2020</v>
          </cell>
          <cell r="B283" t="str">
            <v>Q1</v>
          </cell>
          <cell r="D283">
            <v>20373.285</v>
          </cell>
          <cell r="E283">
            <v>8342.9</v>
          </cell>
          <cell r="F283">
            <v>2952.82</v>
          </cell>
        </row>
        <row r="284">
          <cell r="A284">
            <v>2020</v>
          </cell>
          <cell r="B284" t="str">
            <v>Q1</v>
          </cell>
          <cell r="D284">
            <v>5763.5331600053996</v>
          </cell>
          <cell r="E284">
            <v>8447.070252488289</v>
          </cell>
          <cell r="F284">
            <v>3717.3965875063127</v>
          </cell>
        </row>
        <row r="285">
          <cell r="A285">
            <v>2020</v>
          </cell>
          <cell r="B285" t="str">
            <v>Q1</v>
          </cell>
          <cell r="D285">
            <v>389.49707302220645</v>
          </cell>
          <cell r="E285">
            <v>548.11866781279571</v>
          </cell>
          <cell r="F285">
            <v>280.50941916499789</v>
          </cell>
        </row>
        <row r="286">
          <cell r="A286">
            <v>2020</v>
          </cell>
          <cell r="B286" t="str">
            <v>Q1</v>
          </cell>
          <cell r="D286">
            <v>217.37799999999999</v>
          </cell>
          <cell r="E286">
            <v>342.46300000000002</v>
          </cell>
          <cell r="F286">
            <v>104.979</v>
          </cell>
        </row>
        <row r="287">
          <cell r="A287">
            <v>2020</v>
          </cell>
          <cell r="B287" t="str">
            <v>Q2</v>
          </cell>
          <cell r="D287">
            <v>235461.34485716451</v>
          </cell>
          <cell r="E287">
            <v>466642.26969874679</v>
          </cell>
          <cell r="F287">
            <v>185822.92167646269</v>
          </cell>
        </row>
        <row r="288">
          <cell r="A288">
            <v>2020</v>
          </cell>
          <cell r="B288" t="str">
            <v>Q2</v>
          </cell>
          <cell r="D288">
            <v>16662.439999999999</v>
          </cell>
          <cell r="E288">
            <v>9587.5149999999994</v>
          </cell>
          <cell r="F288">
            <v>2641.3449999999998</v>
          </cell>
        </row>
        <row r="289">
          <cell r="A289">
            <v>2020</v>
          </cell>
          <cell r="B289" t="str">
            <v>Q2</v>
          </cell>
          <cell r="D289">
            <v>6079.7730000000001</v>
          </cell>
          <cell r="E289">
            <v>8807.8960000000006</v>
          </cell>
          <cell r="F289">
            <v>3876.3310000000001</v>
          </cell>
        </row>
        <row r="290">
          <cell r="A290">
            <v>2020</v>
          </cell>
          <cell r="B290" t="str">
            <v>Q2</v>
          </cell>
          <cell r="D290">
            <v>398.13</v>
          </cell>
          <cell r="E290">
            <v>666.255</v>
          </cell>
          <cell r="F290">
            <v>281.79399999999998</v>
          </cell>
        </row>
        <row r="291">
          <cell r="A291">
            <v>2020</v>
          </cell>
          <cell r="B291" t="str">
            <v>Q2</v>
          </cell>
          <cell r="D291">
            <v>136.255</v>
          </cell>
          <cell r="E291">
            <v>232.33099999999999</v>
          </cell>
          <cell r="F291">
            <v>63.128</v>
          </cell>
        </row>
        <row r="292">
          <cell r="A292">
            <v>2020</v>
          </cell>
          <cell r="B292" t="str">
            <v>Q3</v>
          </cell>
          <cell r="D292">
            <v>267239.39632381813</v>
          </cell>
          <cell r="E292">
            <v>541833.36957995384</v>
          </cell>
          <cell r="F292">
            <v>211186.42109622803</v>
          </cell>
        </row>
        <row r="293">
          <cell r="A293">
            <v>2020</v>
          </cell>
          <cell r="B293" t="str">
            <v>Q3</v>
          </cell>
          <cell r="D293">
            <v>19996.53</v>
          </cell>
          <cell r="E293">
            <v>15870.31</v>
          </cell>
          <cell r="F293">
            <v>2481.5349999999999</v>
          </cell>
        </row>
        <row r="294">
          <cell r="A294">
            <v>2020</v>
          </cell>
          <cell r="B294" t="str">
            <v>Q3</v>
          </cell>
          <cell r="D294">
            <v>7175.9984035423058</v>
          </cell>
          <cell r="E294">
            <v>11359.065787833471</v>
          </cell>
          <cell r="F294">
            <v>4924.9358086242246</v>
          </cell>
        </row>
        <row r="295">
          <cell r="A295">
            <v>2020</v>
          </cell>
          <cell r="B295" t="str">
            <v>Q3</v>
          </cell>
          <cell r="D295">
            <v>647.3011942691279</v>
          </cell>
          <cell r="E295">
            <v>1028.4437348612485</v>
          </cell>
          <cell r="F295">
            <v>465.09865981584562</v>
          </cell>
        </row>
        <row r="296">
          <cell r="A296">
            <v>2020</v>
          </cell>
          <cell r="B296" t="str">
            <v>Q3</v>
          </cell>
          <cell r="D296">
            <v>165.31800000000001</v>
          </cell>
          <cell r="E296">
            <v>276.71600000000001</v>
          </cell>
          <cell r="F296">
            <v>77.33</v>
          </cell>
        </row>
        <row r="297">
          <cell r="A297">
            <v>2020</v>
          </cell>
          <cell r="B297" t="str">
            <v>Q4</v>
          </cell>
          <cell r="D297">
            <v>282391.93803327013</v>
          </cell>
          <cell r="E297">
            <v>561314.09390645858</v>
          </cell>
          <cell r="F297">
            <v>215303.56206027139</v>
          </cell>
        </row>
        <row r="298">
          <cell r="A298">
            <v>2020</v>
          </cell>
          <cell r="B298" t="str">
            <v>Q4</v>
          </cell>
          <cell r="D298">
            <v>19354.865000000002</v>
          </cell>
          <cell r="E298">
            <v>10912.934999999999</v>
          </cell>
          <cell r="F298">
            <v>2821.355</v>
          </cell>
        </row>
        <row r="299">
          <cell r="A299">
            <v>2020</v>
          </cell>
          <cell r="B299" t="str">
            <v>Q4</v>
          </cell>
          <cell r="D299">
            <v>6628.8409903542988</v>
          </cell>
          <cell r="E299">
            <v>10154.097961669049</v>
          </cell>
          <cell r="F299">
            <v>4444.0610479766528</v>
          </cell>
        </row>
        <row r="300">
          <cell r="A300">
            <v>2020</v>
          </cell>
          <cell r="B300" t="str">
            <v>Q4</v>
          </cell>
          <cell r="D300">
            <v>588.97502168087533</v>
          </cell>
          <cell r="E300">
            <v>940.15893698516322</v>
          </cell>
          <cell r="F300">
            <v>435.54690133396127</v>
          </cell>
        </row>
        <row r="301">
          <cell r="A301">
            <v>2020</v>
          </cell>
          <cell r="B301" t="str">
            <v>Q4</v>
          </cell>
          <cell r="D301">
            <v>180.012</v>
          </cell>
          <cell r="E301">
            <v>279.60300000000001</v>
          </cell>
          <cell r="F301">
            <v>93.94</v>
          </cell>
        </row>
        <row r="302">
          <cell r="A302">
            <v>2021</v>
          </cell>
          <cell r="B302" t="str">
            <v>Q1</v>
          </cell>
          <cell r="D302">
            <v>286574.62199999997</v>
          </cell>
          <cell r="E302">
            <v>569318.78300000005</v>
          </cell>
          <cell r="F302">
            <v>219634.43599999999</v>
          </cell>
        </row>
        <row r="303">
          <cell r="A303">
            <v>2021</v>
          </cell>
          <cell r="B303" t="str">
            <v>Q1</v>
          </cell>
          <cell r="D303">
            <v>21120.45</v>
          </cell>
          <cell r="E303">
            <v>33753.47</v>
          </cell>
          <cell r="F303">
            <v>3623.83</v>
          </cell>
        </row>
        <row r="304">
          <cell r="A304">
            <v>2021</v>
          </cell>
          <cell r="B304" t="str">
            <v>Q1</v>
          </cell>
          <cell r="D304">
            <v>6812.1065529668449</v>
          </cell>
          <cell r="E304">
            <v>10746.609337303891</v>
          </cell>
          <cell r="F304">
            <v>4429.284109729263</v>
          </cell>
        </row>
        <row r="305">
          <cell r="A305">
            <v>2021</v>
          </cell>
          <cell r="B305" t="str">
            <v>Q1</v>
          </cell>
          <cell r="D305">
            <v>631.1124420382057</v>
          </cell>
          <cell r="E305">
            <v>1007.0899133860241</v>
          </cell>
          <cell r="F305">
            <v>473.23404457577016</v>
          </cell>
        </row>
        <row r="306">
          <cell r="A306">
            <v>2021</v>
          </cell>
          <cell r="B306" t="str">
            <v>Q1</v>
          </cell>
          <cell r="D306">
            <v>146.066</v>
          </cell>
          <cell r="E306">
            <v>236.82499999999999</v>
          </cell>
          <cell r="F306">
            <v>75.864000000000004</v>
          </cell>
        </row>
        <row r="307">
          <cell r="A307">
            <v>2021</v>
          </cell>
          <cell r="B307" t="str">
            <v>Q2</v>
          </cell>
          <cell r="D307">
            <v>286575.375</v>
          </cell>
          <cell r="E307">
            <v>579222.35100000002</v>
          </cell>
          <cell r="F307">
            <v>224956.649</v>
          </cell>
        </row>
        <row r="308">
          <cell r="A308">
            <v>2021</v>
          </cell>
          <cell r="B308" t="str">
            <v>Q2</v>
          </cell>
          <cell r="D308">
            <v>22370.32</v>
          </cell>
          <cell r="E308">
            <v>34467.040000000001</v>
          </cell>
          <cell r="F308">
            <v>5294.38</v>
          </cell>
        </row>
        <row r="309">
          <cell r="A309">
            <v>2021</v>
          </cell>
          <cell r="B309" t="str">
            <v>Q2</v>
          </cell>
          <cell r="D309">
            <v>6939.6289999999999</v>
          </cell>
          <cell r="E309">
            <v>10649.608</v>
          </cell>
          <cell r="F309">
            <v>4529.7629999999999</v>
          </cell>
        </row>
        <row r="310">
          <cell r="A310">
            <v>2021</v>
          </cell>
          <cell r="B310" t="str">
            <v>Q2</v>
          </cell>
          <cell r="D310">
            <v>575.59500000000003</v>
          </cell>
          <cell r="E310">
            <v>977.41700000000003</v>
          </cell>
          <cell r="F310">
            <v>443.30700000000002</v>
          </cell>
        </row>
        <row r="311">
          <cell r="A311">
            <v>2021</v>
          </cell>
          <cell r="B311" t="str">
            <v>Q2</v>
          </cell>
          <cell r="D311">
            <v>151.82</v>
          </cell>
          <cell r="E311">
            <v>225.57300000000001</v>
          </cell>
          <cell r="F311">
            <v>82.872</v>
          </cell>
        </row>
        <row r="312">
          <cell r="A312">
            <v>2021</v>
          </cell>
          <cell r="B312" t="str">
            <v>Q3</v>
          </cell>
          <cell r="D312">
            <v>289290.185</v>
          </cell>
          <cell r="E312">
            <v>594973.60499999998</v>
          </cell>
          <cell r="F312">
            <v>225151.49799999999</v>
          </cell>
        </row>
        <row r="313">
          <cell r="A313">
            <v>2021</v>
          </cell>
          <cell r="B313" t="str">
            <v>Q3</v>
          </cell>
          <cell r="D313">
            <v>25652.883999999998</v>
          </cell>
          <cell r="E313">
            <v>50138.184999999998</v>
          </cell>
          <cell r="F313">
            <v>5999.2150000000001</v>
          </cell>
        </row>
        <row r="314">
          <cell r="A314">
            <v>2021</v>
          </cell>
          <cell r="B314" t="str">
            <v>Q3</v>
          </cell>
          <cell r="D314">
            <v>8468.741</v>
          </cell>
          <cell r="E314">
            <v>13644.736999999999</v>
          </cell>
          <cell r="F314">
            <v>5866.5219999999999</v>
          </cell>
        </row>
        <row r="315">
          <cell r="A315">
            <v>2021</v>
          </cell>
          <cell r="B315" t="str">
            <v>Q3</v>
          </cell>
          <cell r="D315">
            <v>537.49300000000005</v>
          </cell>
          <cell r="E315">
            <v>939.35</v>
          </cell>
          <cell r="F315">
            <v>408.61599999999999</v>
          </cell>
        </row>
        <row r="316">
          <cell r="A316">
            <v>2021</v>
          </cell>
          <cell r="B316" t="str">
            <v>Q3</v>
          </cell>
          <cell r="D316">
            <v>146.399</v>
          </cell>
          <cell r="E316">
            <v>235.14</v>
          </cell>
          <cell r="F316">
            <v>77.338999999999999</v>
          </cell>
        </row>
        <row r="317">
          <cell r="A317">
            <v>2021</v>
          </cell>
          <cell r="B317" t="str">
            <v>Q4</v>
          </cell>
          <cell r="D317">
            <v>299434.32799999998</v>
          </cell>
          <cell r="E317">
            <v>611423.79799999995</v>
          </cell>
          <cell r="F317">
            <v>238679.94200000001</v>
          </cell>
        </row>
        <row r="318">
          <cell r="A318">
            <v>2021</v>
          </cell>
          <cell r="B318" t="str">
            <v>Q4</v>
          </cell>
          <cell r="D318">
            <v>26278.799999999999</v>
          </cell>
          <cell r="E318">
            <v>47649.05</v>
          </cell>
          <cell r="F318">
            <v>6485.7</v>
          </cell>
        </row>
        <row r="319">
          <cell r="A319">
            <v>2021</v>
          </cell>
          <cell r="B319" t="str">
            <v>Q4</v>
          </cell>
          <cell r="D319">
            <v>8554.9391153005854</v>
          </cell>
          <cell r="E319">
            <v>13215.091512338431</v>
          </cell>
          <cell r="F319">
            <v>6055.9693723609826</v>
          </cell>
        </row>
        <row r="320">
          <cell r="A320">
            <v>2021</v>
          </cell>
          <cell r="B320" t="str">
            <v>Q4</v>
          </cell>
          <cell r="D320">
            <v>633.01344145616622</v>
          </cell>
          <cell r="E320">
            <v>905.68188374880879</v>
          </cell>
          <cell r="F320">
            <v>471.8541747950249</v>
          </cell>
        </row>
        <row r="321">
          <cell r="A321">
            <v>2021</v>
          </cell>
          <cell r="B321" t="str">
            <v>Q4</v>
          </cell>
          <cell r="D321">
            <v>160.136</v>
          </cell>
          <cell r="E321">
            <v>215</v>
          </cell>
          <cell r="F321">
            <v>86.167000000000002</v>
          </cell>
        </row>
        <row r="322">
          <cell r="A322">
            <v>2022</v>
          </cell>
          <cell r="B322" t="str">
            <v>Q1</v>
          </cell>
          <cell r="D322">
            <v>294978.71100000001</v>
          </cell>
          <cell r="E322">
            <v>636418.36699999997</v>
          </cell>
          <cell r="F322">
            <v>235185.16800000001</v>
          </cell>
        </row>
        <row r="323">
          <cell r="A323">
            <v>2022</v>
          </cell>
          <cell r="B323" t="str">
            <v>Q1</v>
          </cell>
          <cell r="D323">
            <v>28360.35</v>
          </cell>
          <cell r="E323">
            <v>49745.85</v>
          </cell>
          <cell r="F323">
            <v>17454.25</v>
          </cell>
        </row>
        <row r="324">
          <cell r="A324">
            <v>2022</v>
          </cell>
          <cell r="B324" t="str">
            <v>Q1</v>
          </cell>
          <cell r="D324">
            <v>8286.219970924536</v>
          </cell>
          <cell r="E324">
            <v>13728.042860802674</v>
          </cell>
          <cell r="F324">
            <v>5693.2371682727871</v>
          </cell>
        </row>
        <row r="325">
          <cell r="A325">
            <v>2022</v>
          </cell>
          <cell r="B325" t="str">
            <v>Q1</v>
          </cell>
          <cell r="D325">
            <v>630.03323499733915</v>
          </cell>
          <cell r="E325">
            <v>1114.3404769515435</v>
          </cell>
          <cell r="F325">
            <v>500.21528805111745</v>
          </cell>
        </row>
        <row r="326">
          <cell r="A326">
            <v>2022</v>
          </cell>
          <cell r="B326" t="str">
            <v>Q1</v>
          </cell>
          <cell r="D326">
            <v>160.202</v>
          </cell>
          <cell r="E326">
            <v>236.16900000000001</v>
          </cell>
          <cell r="F326">
            <v>82.462000000000003</v>
          </cell>
        </row>
      </sheetData>
      <sheetData sheetId="24">
        <row r="1">
          <cell r="A1" t="str">
            <v>Utility</v>
          </cell>
          <cell r="B1" t="str">
            <v>Code</v>
          </cell>
          <cell r="C1" t="str">
            <v>Area</v>
          </cell>
          <cell r="D1" t="str">
            <v>Abbreviation</v>
          </cell>
        </row>
        <row r="2">
          <cell r="A2" t="str">
            <v>UMEME (U) Limited</v>
          </cell>
          <cell r="B2" t="str">
            <v>D101</v>
          </cell>
          <cell r="C2" t="str">
            <v>UMEME</v>
          </cell>
          <cell r="D2" t="str">
            <v>UMEME</v>
          </cell>
        </row>
        <row r="3">
          <cell r="A3" t="str">
            <v>Ferdsult</v>
          </cell>
          <cell r="B3" t="str">
            <v>D106</v>
          </cell>
          <cell r="C3" t="str">
            <v>Minigrid</v>
          </cell>
          <cell r="D3" t="str">
            <v>Ferdsult</v>
          </cell>
        </row>
        <row r="4">
          <cell r="A4" t="str">
            <v>Kilembe Investment Limited (KIL)</v>
          </cell>
          <cell r="B4" t="str">
            <v>D109</v>
          </cell>
          <cell r="C4" t="str">
            <v>Minigrid</v>
          </cell>
          <cell r="D4" t="str">
            <v>KIL</v>
          </cell>
        </row>
        <row r="5">
          <cell r="A5" t="str">
            <v>Bundibugyo Energy Cooperative Society (BECSL)</v>
          </cell>
          <cell r="B5" t="str">
            <v>D107</v>
          </cell>
          <cell r="C5" t="str">
            <v>Minigrid</v>
          </cell>
          <cell r="D5" t="str">
            <v>BECSL</v>
          </cell>
        </row>
        <row r="6">
          <cell r="A6" t="str">
            <v>Pader Abim Community Multipurpose Electric Co-operative Society Limited (PACMECS)</v>
          </cell>
          <cell r="B6" t="str">
            <v>D108</v>
          </cell>
          <cell r="C6" t="str">
            <v>Minigrid</v>
          </cell>
          <cell r="D6" t="str">
            <v>PACMECS</v>
          </cell>
        </row>
        <row r="7">
          <cell r="A7" t="str">
            <v xml:space="preserve">Kyegegwa Rural Electricity Cooperation Society </v>
          </cell>
          <cell r="B7" t="str">
            <v>D110</v>
          </cell>
          <cell r="C7" t="str">
            <v>Minigrid</v>
          </cell>
          <cell r="D7" t="str">
            <v>KRECS</v>
          </cell>
        </row>
        <row r="8">
          <cell r="A8" t="str">
            <v>UEDCL</v>
          </cell>
          <cell r="B8" t="str">
            <v>D111</v>
          </cell>
          <cell r="C8" t="str">
            <v>Minigrid</v>
          </cell>
          <cell r="D8" t="str">
            <v>UEDCL</v>
          </cell>
        </row>
        <row r="9">
          <cell r="A9" t="str">
            <v>KENYA POWER LIGHTING COMPANY (KPLC)</v>
          </cell>
          <cell r="B9" t="str">
            <v>D102</v>
          </cell>
          <cell r="C9" t="str">
            <v>Export</v>
          </cell>
          <cell r="D9" t="str">
            <v>KENYA</v>
          </cell>
        </row>
        <row r="10">
          <cell r="A10" t="str">
            <v>TANESCO</v>
          </cell>
          <cell r="B10" t="str">
            <v>D103</v>
          </cell>
          <cell r="C10" t="str">
            <v>Export</v>
          </cell>
          <cell r="D10" t="str">
            <v>TANESCO</v>
          </cell>
        </row>
        <row r="11">
          <cell r="A11" t="str">
            <v>Rwanda (EWSA)</v>
          </cell>
          <cell r="B11" t="str">
            <v>D104</v>
          </cell>
          <cell r="C11" t="str">
            <v>Export</v>
          </cell>
          <cell r="D11" t="str">
            <v>Rwanda</v>
          </cell>
        </row>
        <row r="12">
          <cell r="A12" t="str">
            <v>DRC SNEL</v>
          </cell>
          <cell r="B12" t="str">
            <v>D105</v>
          </cell>
          <cell r="C12" t="str">
            <v>Export</v>
          </cell>
          <cell r="D12" t="str">
            <v>DRC</v>
          </cell>
        </row>
        <row r="13">
          <cell r="A13" t="str">
            <v>WENRECO</v>
          </cell>
          <cell r="B13" t="str">
            <v>D112</v>
          </cell>
          <cell r="C13" t="str">
            <v>Minigrid</v>
          </cell>
          <cell r="D13" t="str">
            <v>WENRECO</v>
          </cell>
        </row>
        <row r="22">
          <cell r="A22" t="str">
            <v>Years</v>
          </cell>
        </row>
        <row r="23">
          <cell r="A23">
            <v>2022</v>
          </cell>
        </row>
        <row r="24">
          <cell r="A24">
            <v>2021</v>
          </cell>
        </row>
        <row r="25">
          <cell r="A25">
            <v>2020</v>
          </cell>
        </row>
        <row r="26">
          <cell r="A26">
            <v>2019</v>
          </cell>
        </row>
        <row r="27">
          <cell r="A27">
            <v>2018</v>
          </cell>
        </row>
        <row r="28">
          <cell r="A28">
            <v>2017</v>
          </cell>
        </row>
        <row r="29">
          <cell r="A29">
            <v>2016</v>
          </cell>
        </row>
        <row r="30">
          <cell r="A30">
            <v>2015</v>
          </cell>
        </row>
        <row r="31">
          <cell r="A31">
            <v>2014</v>
          </cell>
        </row>
        <row r="32">
          <cell r="A32">
            <v>2013</v>
          </cell>
        </row>
        <row r="33">
          <cell r="A33">
            <v>2012</v>
          </cell>
        </row>
        <row r="34">
          <cell r="A34">
            <v>2011</v>
          </cell>
        </row>
        <row r="35">
          <cell r="A35">
            <v>2010</v>
          </cell>
        </row>
        <row r="36">
          <cell r="A36">
            <v>2009</v>
          </cell>
        </row>
        <row r="37">
          <cell r="A37">
            <v>2008</v>
          </cell>
        </row>
        <row r="38">
          <cell r="A38">
            <v>2007</v>
          </cell>
        </row>
        <row r="39">
          <cell r="A39">
            <v>2006</v>
          </cell>
        </row>
        <row r="40">
          <cell r="A40">
            <v>2005</v>
          </cell>
        </row>
        <row r="41">
          <cell r="A41">
            <v>2004</v>
          </cell>
        </row>
        <row r="42">
          <cell r="A42">
            <v>2003</v>
          </cell>
        </row>
        <row r="43">
          <cell r="A43">
            <v>2002</v>
          </cell>
        </row>
        <row r="53">
          <cell r="A53" t="str">
            <v>Utility</v>
          </cell>
          <cell r="B53" t="str">
            <v>Tech</v>
          </cell>
          <cell r="C53" t="str">
            <v>No_online</v>
          </cell>
          <cell r="D53" t="str">
            <v>Plant</v>
          </cell>
          <cell r="E53" t="str">
            <v>UETCL Naming Energy</v>
          </cell>
          <cell r="F53" t="str">
            <v>UETCL Naming Finance</v>
          </cell>
        </row>
        <row r="54">
          <cell r="A54" t="str">
            <v>ESKOM (U) LIMITED</v>
          </cell>
          <cell r="B54" t="str">
            <v>Large Hydro</v>
          </cell>
          <cell r="C54" t="str">
            <v>GNL1</v>
          </cell>
          <cell r="D54" t="str">
            <v>Eskom (Nalubaale &amp; Kiira)</v>
          </cell>
          <cell r="E54" t="str">
            <v>Eskom</v>
          </cell>
          <cell r="F54" t="str">
            <v>Eskom</v>
          </cell>
        </row>
        <row r="55">
          <cell r="A55" t="str">
            <v>BUJAGALI ELECTRICITY LIMITED</v>
          </cell>
          <cell r="B55" t="str">
            <v>Large Hydro</v>
          </cell>
          <cell r="C55" t="str">
            <v>GNL2</v>
          </cell>
          <cell r="D55" t="str">
            <v>Bujagali HPP</v>
          </cell>
          <cell r="E55" t="str">
            <v>Bujagali</v>
          </cell>
          <cell r="F55" t="str">
            <v>Bujagali</v>
          </cell>
        </row>
        <row r="56">
          <cell r="A56" t="str">
            <v>KASESE COBALT COMPANY LIMITED</v>
          </cell>
          <cell r="B56" t="str">
            <v>Small Hydro</v>
          </cell>
          <cell r="C56" t="str">
            <v>GNE1</v>
          </cell>
          <cell r="D56" t="str">
            <v>Mobuku III HPP</v>
          </cell>
          <cell r="E56" t="str">
            <v>KCCL</v>
          </cell>
          <cell r="F56" t="str">
            <v>KCCL</v>
          </cell>
        </row>
        <row r="57">
          <cell r="A57" t="str">
            <v>KILEMBE MINES LIMITED (KLM)</v>
          </cell>
          <cell r="B57" t="str">
            <v>Small Hydro</v>
          </cell>
          <cell r="C57" t="str">
            <v>GNE2</v>
          </cell>
          <cell r="D57" t="str">
            <v>Mobuku I HPP</v>
          </cell>
          <cell r="E57" t="str">
            <v>KML</v>
          </cell>
          <cell r="F57" t="str">
            <v>KML</v>
          </cell>
        </row>
        <row r="58">
          <cell r="A58" t="str">
            <v>MAJI-POWER BUGOYE-LIMITED</v>
          </cell>
          <cell r="B58" t="str">
            <v>Small Hydro</v>
          </cell>
          <cell r="C58" t="str">
            <v>GNE3</v>
          </cell>
          <cell r="D58" t="str">
            <v>Bugoye (Mobuku II) HPP</v>
          </cell>
          <cell r="E58" t="str">
            <v>Tronder</v>
          </cell>
          <cell r="F58" t="str">
            <v>Tronder</v>
          </cell>
        </row>
        <row r="59">
          <cell r="A59" t="str">
            <v>AEMS-MPANGA</v>
          </cell>
          <cell r="B59" t="str">
            <v>Small Hydro</v>
          </cell>
          <cell r="C59" t="str">
            <v>GNE5</v>
          </cell>
          <cell r="D59" t="str">
            <v>Mpanga HPP</v>
          </cell>
          <cell r="E59" t="str">
            <v>Mpanga</v>
          </cell>
          <cell r="F59" t="str">
            <v>Mpanga</v>
          </cell>
        </row>
        <row r="60">
          <cell r="A60" t="str">
            <v>ELECTROMAXX (U) LIMITED</v>
          </cell>
          <cell r="B60" t="str">
            <v>Thermal</v>
          </cell>
          <cell r="C60" t="str">
            <v>GNT2</v>
          </cell>
          <cell r="D60" t="str">
            <v>Electromaxx</v>
          </cell>
          <cell r="E60" t="str">
            <v>Electromax</v>
          </cell>
          <cell r="F60" t="str">
            <v>Electromax</v>
          </cell>
        </row>
        <row r="61">
          <cell r="A61" t="str">
            <v>JACOBSEN (U) LIMITED</v>
          </cell>
          <cell r="B61" t="str">
            <v>Thermal</v>
          </cell>
          <cell r="C61" t="str">
            <v>GNT1</v>
          </cell>
          <cell r="D61" t="str">
            <v>Namanve - Jacobsen</v>
          </cell>
          <cell r="E61" t="str">
            <v>Jacobsen Plant- Namanve</v>
          </cell>
          <cell r="F61" t="str">
            <v>Jacobsen Plant- Namanve</v>
          </cell>
        </row>
        <row r="62">
          <cell r="A62" t="str">
            <v>ECOPOWER-ISHASHA</v>
          </cell>
          <cell r="B62" t="str">
            <v>Small Hydro</v>
          </cell>
          <cell r="C62" t="str">
            <v>GNE6</v>
          </cell>
          <cell r="D62" t="str">
            <v>Ishasha HPP</v>
          </cell>
          <cell r="E62" t="str">
            <v>Ecopower</v>
          </cell>
          <cell r="F62" t="str">
            <v>Ecopower</v>
          </cell>
        </row>
        <row r="63">
          <cell r="A63" t="str">
            <v>KAKIRA SUGAR WORKS</v>
          </cell>
          <cell r="B63" t="str">
            <v>Bagasse</v>
          </cell>
          <cell r="C63" t="str">
            <v>GNC1</v>
          </cell>
          <cell r="D63" t="str">
            <v>Kakira</v>
          </cell>
          <cell r="E63" t="str">
            <v>Kakira Sugar Works</v>
          </cell>
          <cell r="F63" t="str">
            <v>Kakira SW</v>
          </cell>
        </row>
        <row r="64">
          <cell r="A64" t="str">
            <v>KINYARA SUGAR WORKS</v>
          </cell>
          <cell r="B64" t="str">
            <v>Bagasse</v>
          </cell>
          <cell r="C64" t="str">
            <v>GNC2</v>
          </cell>
          <cell r="D64" t="str">
            <v>Kinyara</v>
          </cell>
          <cell r="E64" t="str">
            <v>Kinyara</v>
          </cell>
          <cell r="F64" t="str">
            <v>Kinyara</v>
          </cell>
        </row>
        <row r="65">
          <cell r="A65" t="str">
            <v>SAIL KALIRO</v>
          </cell>
          <cell r="B65" t="str">
            <v>Bagasse</v>
          </cell>
          <cell r="C65" t="str">
            <v>GNC3</v>
          </cell>
          <cell r="D65" t="str">
            <v>SAIL Kaliro PP</v>
          </cell>
          <cell r="E65" t="str">
            <v>SAIL</v>
          </cell>
          <cell r="F65" t="str">
            <v>SAIL</v>
          </cell>
        </row>
        <row r="66">
          <cell r="A66" t="str">
            <v>SCOUL</v>
          </cell>
          <cell r="B66" t="str">
            <v>Bagasse</v>
          </cell>
          <cell r="C66" t="str">
            <v>GNC4</v>
          </cell>
          <cell r="D66" t="str">
            <v>SCOUL</v>
          </cell>
          <cell r="E66" t="str">
            <v>SCOUL</v>
          </cell>
          <cell r="F66" t="str">
            <v>SCOUL</v>
          </cell>
        </row>
        <row r="67">
          <cell r="A67" t="str">
            <v>KABALEGA HYDROMAX</v>
          </cell>
          <cell r="B67" t="str">
            <v>Small Hydro</v>
          </cell>
          <cell r="C67" t="str">
            <v>GNE4</v>
          </cell>
          <cell r="D67" t="str">
            <v>Kabalega (Buseruka) HPP</v>
          </cell>
          <cell r="E67" t="str">
            <v>Hydromax</v>
          </cell>
          <cell r="F67" t="str">
            <v>Hydromax</v>
          </cell>
        </row>
        <row r="68">
          <cell r="A68" t="str">
            <v>ACCESS SOLAR</v>
          </cell>
          <cell r="B68" t="str">
            <v>Solar</v>
          </cell>
          <cell r="C68" t="str">
            <v>GNS1</v>
          </cell>
          <cell r="D68" t="str">
            <v>Access Solar PV PP</v>
          </cell>
          <cell r="E68" t="str">
            <v>Access Ug Solar</v>
          </cell>
          <cell r="F68" t="str">
            <v>Access Ug Solar</v>
          </cell>
        </row>
        <row r="69">
          <cell r="A69" t="str">
            <v>MUVUMBE HYDRO (U) LIMITED</v>
          </cell>
          <cell r="B69" t="str">
            <v>Small Hydro</v>
          </cell>
          <cell r="C69" t="str">
            <v>GNE7</v>
          </cell>
          <cell r="D69" t="str">
            <v>Muvumbe HPP</v>
          </cell>
          <cell r="E69" t="str">
            <v>Muvumbe</v>
          </cell>
          <cell r="F69" t="str">
            <v>Muvumbe</v>
          </cell>
        </row>
        <row r="70">
          <cell r="A70" t="str">
            <v>ELGON HYDRO SITI</v>
          </cell>
          <cell r="B70" t="str">
            <v>Small Hydro</v>
          </cell>
          <cell r="C70" t="str">
            <v>GNE8</v>
          </cell>
          <cell r="D70" t="str">
            <v>Siiti 1 HPP</v>
          </cell>
          <cell r="E70" t="str">
            <v>Elgon Siti</v>
          </cell>
          <cell r="F70" t="str">
            <v>Elgon Siti</v>
          </cell>
        </row>
        <row r="71">
          <cell r="A71" t="str">
            <v>TORORO SOLAR</v>
          </cell>
          <cell r="B71" t="str">
            <v>Solar</v>
          </cell>
          <cell r="C71" t="str">
            <v>GNS2</v>
          </cell>
          <cell r="D71" t="str">
            <v>Tororo Solar PV PP</v>
          </cell>
          <cell r="E71" t="str">
            <v>Tororo North Solar</v>
          </cell>
          <cell r="F71" t="str">
            <v>Tororo Solar North</v>
          </cell>
        </row>
        <row r="72">
          <cell r="A72" t="str">
            <v>KENYA POWER LIGHTING COMPANY (KPLC)</v>
          </cell>
          <cell r="B72" t="str">
            <v>Imports</v>
          </cell>
          <cell r="C72" t="str">
            <v>GNIM1</v>
          </cell>
          <cell r="D72" t="str">
            <v>Kenya</v>
          </cell>
          <cell r="E72" t="str">
            <v>Kenya</v>
          </cell>
          <cell r="F72" t="str">
            <v>Kenya</v>
          </cell>
        </row>
        <row r="73">
          <cell r="A73" t="str">
            <v>RWANDA</v>
          </cell>
          <cell r="B73" t="str">
            <v>Imports</v>
          </cell>
          <cell r="C73" t="str">
            <v>GNIM2</v>
          </cell>
          <cell r="D73" t="str">
            <v>Rwanda</v>
          </cell>
          <cell r="E73" t="str">
            <v>Rwanda</v>
          </cell>
          <cell r="F73" t="str">
            <v>Rwanda</v>
          </cell>
        </row>
        <row r="74">
          <cell r="A74" t="str">
            <v>TIBET HIMA (U) LIMITED</v>
          </cell>
          <cell r="B74" t="str">
            <v>Small Hydro</v>
          </cell>
          <cell r="C74">
            <v>21</v>
          </cell>
          <cell r="D74" t="str">
            <v>Mobuku I HPP</v>
          </cell>
        </row>
        <row r="75">
          <cell r="A75" t="str">
            <v>IDA AGGREKO MUTUNDWE</v>
          </cell>
          <cell r="B75" t="str">
            <v>Thermal</v>
          </cell>
          <cell r="C75" t="str">
            <v>GNT3</v>
          </cell>
          <cell r="D75" t="str">
            <v>Aggreko Mutundwe</v>
          </cell>
          <cell r="E75" t="str">
            <v>AGGREKO 3(Mutundwe)</v>
          </cell>
        </row>
        <row r="76">
          <cell r="A76" t="str">
            <v>RWIMI</v>
          </cell>
          <cell r="B76" t="str">
            <v>Small Hydro</v>
          </cell>
          <cell r="C76" t="str">
            <v>GNE9</v>
          </cell>
          <cell r="D76" t="str">
            <v>Rwimi HPP</v>
          </cell>
          <cell r="E76" t="str">
            <v>Rwimi</v>
          </cell>
          <cell r="F76" t="str">
            <v>Rwimi</v>
          </cell>
        </row>
        <row r="77">
          <cell r="A77" t="str">
            <v>AGGREKO KIIRA</v>
          </cell>
          <cell r="B77" t="str">
            <v>Thermal</v>
          </cell>
          <cell r="C77" t="str">
            <v>GNT4</v>
          </cell>
          <cell r="D77" t="str">
            <v>Aggreko Kiira</v>
          </cell>
          <cell r="E77" t="str">
            <v>AGGREKO 2(Kiira)</v>
          </cell>
        </row>
        <row r="78">
          <cell r="A78" t="str">
            <v>NYAMWAMBA</v>
          </cell>
          <cell r="B78" t="str">
            <v>Small Hydro</v>
          </cell>
          <cell r="C78" t="str">
            <v>GNE10</v>
          </cell>
          <cell r="D78" t="str">
            <v>Nyamwamba HPP</v>
          </cell>
          <cell r="E78" t="str">
            <v>Nyamwamba</v>
          </cell>
          <cell r="F78" t="str">
            <v>Nyamwamba</v>
          </cell>
        </row>
        <row r="79">
          <cell r="A79" t="str">
            <v>LUBILIA</v>
          </cell>
          <cell r="B79" t="str">
            <v>Small Hydro</v>
          </cell>
          <cell r="C79" t="str">
            <v>GNE11</v>
          </cell>
          <cell r="D79" t="str">
            <v>Lubilia HPP</v>
          </cell>
          <cell r="E79" t="str">
            <v>Lubilia</v>
          </cell>
          <cell r="F79" t="str">
            <v>Lubilia</v>
          </cell>
        </row>
        <row r="80">
          <cell r="A80" t="str">
            <v>NKUSI</v>
          </cell>
          <cell r="B80" t="str">
            <v>Small Hydro</v>
          </cell>
          <cell r="C80" t="str">
            <v>GNE12</v>
          </cell>
          <cell r="D80" t="str">
            <v>Nkusi HPP</v>
          </cell>
          <cell r="E80" t="str">
            <v>Nkusi SHPP</v>
          </cell>
          <cell r="F80" t="str">
            <v>Nkusi Shpp</v>
          </cell>
        </row>
        <row r="81">
          <cell r="A81" t="str">
            <v>ISIMBA</v>
          </cell>
          <cell r="B81" t="str">
            <v>Large Hydro</v>
          </cell>
          <cell r="C81" t="str">
            <v>GNL3</v>
          </cell>
          <cell r="D81" t="str">
            <v>Isimba</v>
          </cell>
          <cell r="E81" t="str">
            <v>Isimba</v>
          </cell>
          <cell r="F81" t="str">
            <v>Isimba</v>
          </cell>
        </row>
        <row r="82">
          <cell r="A82" t="str">
            <v>XSABO SOLAR</v>
          </cell>
          <cell r="B82" t="str">
            <v>Solar</v>
          </cell>
          <cell r="C82" t="str">
            <v>GNS3</v>
          </cell>
          <cell r="D82" t="str">
            <v>XSABO SOLAR</v>
          </cell>
          <cell r="E82" t="str">
            <v>XSABO</v>
          </cell>
          <cell r="F82" t="str">
            <v>XSABO</v>
          </cell>
        </row>
        <row r="83">
          <cell r="A83" t="str">
            <v>MAHOMA</v>
          </cell>
          <cell r="B83" t="str">
            <v>Small Hydro</v>
          </cell>
          <cell r="C83" t="str">
            <v>GNE14</v>
          </cell>
          <cell r="D83" t="str">
            <v>MAHOMA</v>
          </cell>
          <cell r="E83" t="str">
            <v>MAHOMA</v>
          </cell>
          <cell r="F83" t="str">
            <v>MAHOMA</v>
          </cell>
        </row>
        <row r="84">
          <cell r="A84" t="str">
            <v>HYDROMAX NKUSI (WAKI)</v>
          </cell>
          <cell r="B84" t="str">
            <v>Small Hydro</v>
          </cell>
          <cell r="C84" t="str">
            <v>GNE13</v>
          </cell>
          <cell r="D84" t="str">
            <v>WAKI (HYDROMAX NKUSI)</v>
          </cell>
          <cell r="E84" t="str">
            <v>WAKI (HYDROMAX NKUSI)</v>
          </cell>
          <cell r="F84" t="str">
            <v>WAKI (HYDROMAX NKUSI)</v>
          </cell>
        </row>
        <row r="85">
          <cell r="A85" t="str">
            <v>Emmerging Solar Power (Bufulubi)</v>
          </cell>
          <cell r="B85" t="str">
            <v>Solar</v>
          </cell>
          <cell r="C85" t="str">
            <v>GNS4</v>
          </cell>
          <cell r="D85" t="str">
            <v>Bufulubi Solar PV</v>
          </cell>
          <cell r="E85" t="str">
            <v>Emmerging Power - Bufulubi Solar</v>
          </cell>
          <cell r="F85" t="str">
            <v>Emmerging Power - Bufulubi Solar</v>
          </cell>
        </row>
        <row r="86">
          <cell r="A86" t="str">
            <v>Sindila</v>
          </cell>
          <cell r="B86" t="str">
            <v>Small Hydro</v>
          </cell>
          <cell r="C86" t="str">
            <v>GNE15</v>
          </cell>
          <cell r="D86" t="str">
            <v>Sindila</v>
          </cell>
          <cell r="E86" t="str">
            <v>Sindila - Butama</v>
          </cell>
          <cell r="F86" t="str">
            <v>Sindila - Butama</v>
          </cell>
        </row>
        <row r="87">
          <cell r="A87" t="str">
            <v>Ziba</v>
          </cell>
          <cell r="B87" t="str">
            <v>Small Hydro</v>
          </cell>
          <cell r="C87" t="str">
            <v>GNE16</v>
          </cell>
          <cell r="D87" t="str">
            <v>Ziba HPP</v>
          </cell>
          <cell r="E87" t="str">
            <v>Ziba/Kyambura</v>
          </cell>
          <cell r="F87" t="str">
            <v>Ziba</v>
          </cell>
        </row>
        <row r="88">
          <cell r="A88" t="str">
            <v>Siti 2</v>
          </cell>
          <cell r="B88" t="str">
            <v>Small Hydro</v>
          </cell>
          <cell r="C88" t="str">
            <v>GNE17</v>
          </cell>
          <cell r="D88" t="str">
            <v>Siti 2 HPP</v>
          </cell>
          <cell r="E88" t="str">
            <v>Elgon Siti 2</v>
          </cell>
          <cell r="F88" t="str">
            <v>Siti 2</v>
          </cell>
        </row>
        <row r="89">
          <cell r="A89" t="str">
            <v>Ndugutu</v>
          </cell>
          <cell r="B89" t="str">
            <v>Small Hydro</v>
          </cell>
          <cell r="C89" t="str">
            <v>GNE18</v>
          </cell>
          <cell r="D89" t="str">
            <v>Ngugutu HPP</v>
          </cell>
          <cell r="E89" t="str">
            <v>Ndugutu</v>
          </cell>
          <cell r="F89" t="str">
            <v>Ndugutu</v>
          </cell>
        </row>
        <row r="90">
          <cell r="A90" t="str">
            <v>Achwa 2</v>
          </cell>
          <cell r="B90" t="str">
            <v>Large Hydro</v>
          </cell>
          <cell r="C90" t="str">
            <v>GNL4</v>
          </cell>
          <cell r="D90" t="str">
            <v>Agago Achwa 2 HPP</v>
          </cell>
          <cell r="E90" t="str">
            <v>Agago Achwa 2 HPP</v>
          </cell>
          <cell r="F90" t="str">
            <v>Agago Achwa 2 HPP</v>
          </cell>
        </row>
        <row r="91">
          <cell r="A91" t="str">
            <v>Kalangala Infrastructure Services (KIS)</v>
          </cell>
          <cell r="B91" t="str">
            <v>Hybrid</v>
          </cell>
          <cell r="C91" t="str">
            <v>GNO1</v>
          </cell>
        </row>
        <row r="92">
          <cell r="A92" t="str">
            <v>WENRECO</v>
          </cell>
          <cell r="B92" t="str">
            <v>Hybrid</v>
          </cell>
          <cell r="C92" t="str">
            <v>GNO2</v>
          </cell>
        </row>
        <row r="93">
          <cell r="A93" t="str">
            <v>Kisiizi</v>
          </cell>
          <cell r="B93" t="str">
            <v>Hybrid</v>
          </cell>
          <cell r="C93" t="str">
            <v>GNO4</v>
          </cell>
        </row>
        <row r="94">
          <cell r="A94" t="str">
            <v>Pamoja</v>
          </cell>
          <cell r="B94" t="str">
            <v>Biomass</v>
          </cell>
          <cell r="C94" t="str">
            <v>GNO5</v>
          </cell>
        </row>
        <row r="95">
          <cell r="A95" t="str">
            <v>Absolute</v>
          </cell>
          <cell r="B95" t="str">
            <v>Biomass</v>
          </cell>
          <cell r="C95" t="str">
            <v>GNO6</v>
          </cell>
        </row>
        <row r="96">
          <cell r="A96" t="str">
            <v>Bwindi</v>
          </cell>
          <cell r="B96" t="str">
            <v>Biomass</v>
          </cell>
          <cell r="C96" t="str">
            <v>GNO7</v>
          </cell>
        </row>
        <row r="97">
          <cell r="A97" t="str">
            <v>Swam</v>
          </cell>
          <cell r="B97" t="str">
            <v>Small Hydro</v>
          </cell>
          <cell r="C97" t="str">
            <v>GN08</v>
          </cell>
        </row>
        <row r="98">
          <cell r="A98" t="str">
            <v>Tororo PV Power Project (Tororo PV Power Co. Ltd)</v>
          </cell>
          <cell r="B98" t="str">
            <v>Solar</v>
          </cell>
          <cell r="C98" t="str">
            <v>GNS5</v>
          </cell>
          <cell r="D98" t="str">
            <v>Tororo PV</v>
          </cell>
        </row>
        <row r="99">
          <cell r="A99" t="str">
            <v>Timex Bukinda</v>
          </cell>
          <cell r="B99" t="str">
            <v>Small Hydro</v>
          </cell>
          <cell r="C99" t="str">
            <v>GNE19</v>
          </cell>
          <cell r="D99" t="str">
            <v>Timex Bukinda</v>
          </cell>
        </row>
        <row r="100">
          <cell r="A100" t="str">
            <v>Sugar Corporation of Uganda Limited</v>
          </cell>
          <cell r="B100" t="str">
            <v>Bagasse</v>
          </cell>
          <cell r="C100" t="str">
            <v>GNC4</v>
          </cell>
        </row>
        <row r="101">
          <cell r="A101" t="str">
            <v>Mayuge Sugar Limited</v>
          </cell>
          <cell r="B101" t="str">
            <v>Bagasse</v>
          </cell>
          <cell r="C101" t="str">
            <v>GNC5</v>
          </cell>
        </row>
        <row r="102">
          <cell r="A102" t="str">
            <v>Nyamughasani 2</v>
          </cell>
          <cell r="B102" t="str">
            <v>Small Hydro</v>
          </cell>
          <cell r="C102" t="str">
            <v>GNE20</v>
          </cell>
          <cell r="D102" t="str">
            <v>Nyamasagani 2</v>
          </cell>
        </row>
        <row r="103">
          <cell r="A103" t="str">
            <v>Achwa 1</v>
          </cell>
          <cell r="B103" t="str">
            <v>Large Hydro</v>
          </cell>
          <cell r="C103" t="str">
            <v>GNL5</v>
          </cell>
        </row>
        <row r="104">
          <cell r="A104" t="str">
            <v>Rwenzori Hydro (Nyamasagani 1)</v>
          </cell>
          <cell r="B104" t="str">
            <v>Small Hydro</v>
          </cell>
          <cell r="C104" t="str">
            <v>GNE21</v>
          </cell>
          <cell r="D104" t="str">
            <v>Rwenzori Hydro</v>
          </cell>
        </row>
        <row r="105">
          <cell r="A105" t="str">
            <v>Kakaka (Greenwewus Energy Africa Ltd)</v>
          </cell>
          <cell r="B105" t="str">
            <v>Small Hydro</v>
          </cell>
          <cell r="C105" t="str">
            <v>GNE22</v>
          </cell>
          <cell r="D105" t="str">
            <v>Kakaka HPP</v>
          </cell>
        </row>
        <row r="106">
          <cell r="A106" t="str">
            <v>Kikagati</v>
          </cell>
          <cell r="B106" t="str">
            <v>Small Hydro</v>
          </cell>
          <cell r="C106" t="str">
            <v>GNE23</v>
          </cell>
          <cell r="D106" t="str">
            <v>Kikagati HPP</v>
          </cell>
        </row>
        <row r="138">
          <cell r="A138" t="str">
            <v>Q1</v>
          </cell>
        </row>
        <row r="139">
          <cell r="A139" t="str">
            <v>Q2</v>
          </cell>
        </row>
        <row r="140">
          <cell r="A140" t="str">
            <v>Q3</v>
          </cell>
        </row>
        <row r="141">
          <cell r="A141" t="str">
            <v>Q4</v>
          </cell>
        </row>
        <row r="142">
          <cell r="A142" t="str">
            <v>Financial Year</v>
          </cell>
        </row>
        <row r="143">
          <cell r="A143" t="str">
            <v>Calender Year</v>
          </cell>
        </row>
        <row r="144">
          <cell r="A144" t="str">
            <v>Jan - June (Bi-annual)</v>
          </cell>
        </row>
        <row r="145">
          <cell r="A145" t="str">
            <v>Jan - Sept</v>
          </cell>
        </row>
        <row r="146">
          <cell r="A146" t="str">
            <v>Jul - Dec (Bi-annual)</v>
          </cell>
        </row>
        <row r="152">
          <cell r="A152" t="str">
            <v>Utility</v>
          </cell>
          <cell r="B152" t="str">
            <v>Abbreviation</v>
          </cell>
          <cell r="C152" t="str">
            <v>Operator</v>
          </cell>
          <cell r="D152" t="str">
            <v>No</v>
          </cell>
        </row>
        <row r="153">
          <cell r="A153" t="str">
            <v>Central North Service Territory (CNST)</v>
          </cell>
          <cell r="B153" t="str">
            <v>CNST</v>
          </cell>
          <cell r="C153" t="str">
            <v>UEDCL</v>
          </cell>
          <cell r="D153" t="str">
            <v>D1</v>
          </cell>
        </row>
        <row r="154">
          <cell r="A154" t="str">
            <v>Eastern Service Territory (EST)</v>
          </cell>
          <cell r="B154" t="str">
            <v>EST</v>
          </cell>
          <cell r="C154" t="str">
            <v>UEDCL</v>
          </cell>
          <cell r="D154" t="str">
            <v>D2</v>
          </cell>
        </row>
        <row r="155">
          <cell r="A155" t="str">
            <v>Mid West Service Territory (MWST)</v>
          </cell>
          <cell r="B155" t="str">
            <v>MWST</v>
          </cell>
          <cell r="C155" t="str">
            <v>UEDCL</v>
          </cell>
          <cell r="D155" t="str">
            <v>D3</v>
          </cell>
        </row>
        <row r="156">
          <cell r="A156" t="str">
            <v>North East Service Territory (NEST)</v>
          </cell>
          <cell r="B156" t="str">
            <v>NEST</v>
          </cell>
          <cell r="C156" t="str">
            <v>UEDCL</v>
          </cell>
          <cell r="D156" t="str">
            <v>D4</v>
          </cell>
        </row>
        <row r="157">
          <cell r="A157" t="str">
            <v>North North West Service Territory (NNWST)</v>
          </cell>
          <cell r="B157" t="str">
            <v>NNWST</v>
          </cell>
          <cell r="C157" t="str">
            <v>UEDCL</v>
          </cell>
          <cell r="D157" t="str">
            <v>D5</v>
          </cell>
        </row>
        <row r="158">
          <cell r="A158" t="str">
            <v>Southern Service Territory (SST)</v>
          </cell>
          <cell r="B158" t="str">
            <v>SST</v>
          </cell>
          <cell r="C158" t="str">
            <v>UEDCL</v>
          </cell>
          <cell r="D158" t="str">
            <v>D6</v>
          </cell>
        </row>
        <row r="159">
          <cell r="A159" t="str">
            <v>Southern West Service Territory (SWST)</v>
          </cell>
          <cell r="B159" t="str">
            <v>SWST</v>
          </cell>
          <cell r="C159" t="str">
            <v>UEDCL</v>
          </cell>
          <cell r="D159" t="str">
            <v>D7</v>
          </cell>
        </row>
        <row r="160">
          <cell r="A160" t="str">
            <v>North Western Service Territory (NWST)</v>
          </cell>
          <cell r="B160" t="str">
            <v>NWST</v>
          </cell>
          <cell r="C160" t="str">
            <v>UEDCL</v>
          </cell>
          <cell r="D160" t="str">
            <v>D8</v>
          </cell>
        </row>
        <row r="161">
          <cell r="A161" t="str">
            <v>Pader Abim Community Multipurpose Electric Co-operative Society Limited</v>
          </cell>
          <cell r="B161" t="str">
            <v>PACMECS</v>
          </cell>
          <cell r="C161" t="str">
            <v>PACMECS</v>
          </cell>
          <cell r="D161" t="str">
            <v>D9</v>
          </cell>
        </row>
        <row r="162">
          <cell r="A162" t="str">
            <v>Bundibugyo Energy Cooperative Society (BECS)</v>
          </cell>
          <cell r="B162" t="str">
            <v>BECS</v>
          </cell>
          <cell r="C162" t="str">
            <v>BECS</v>
          </cell>
          <cell r="D162" t="str">
            <v>D10</v>
          </cell>
        </row>
        <row r="163">
          <cell r="A163" t="str">
            <v>Kyegegewa Rural Electricity Cooperation Society</v>
          </cell>
          <cell r="B163" t="str">
            <v>KRECS</v>
          </cell>
          <cell r="C163" t="str">
            <v>KRECS</v>
          </cell>
          <cell r="D163" t="str">
            <v>D11</v>
          </cell>
        </row>
        <row r="164">
          <cell r="A164" t="str">
            <v>Kilembe Investment Limited</v>
          </cell>
          <cell r="B164" t="str">
            <v>KIL</v>
          </cell>
          <cell r="C164" t="str">
            <v>KIL</v>
          </cell>
          <cell r="D164" t="str">
            <v>D12</v>
          </cell>
        </row>
        <row r="165">
          <cell r="A165" t="str">
            <v>UEDCL</v>
          </cell>
          <cell r="B165" t="str">
            <v>UEDCL</v>
          </cell>
          <cell r="C165" t="str">
            <v>UEDCL</v>
          </cell>
          <cell r="D165" t="str">
            <v>D13</v>
          </cell>
        </row>
        <row r="166">
          <cell r="A166" t="str">
            <v>UMEME(U) Limited</v>
          </cell>
          <cell r="B166" t="str">
            <v>Umeme</v>
          </cell>
          <cell r="C166" t="str">
            <v>Umeme</v>
          </cell>
          <cell r="D166" t="str">
            <v>D14</v>
          </cell>
        </row>
        <row r="167">
          <cell r="A167" t="str">
            <v>Rwenzori Service Territorry</v>
          </cell>
          <cell r="B167" t="str">
            <v>RST</v>
          </cell>
          <cell r="C167" t="str">
            <v>UEDCL</v>
          </cell>
          <cell r="D167" t="str">
            <v>D10</v>
          </cell>
        </row>
        <row r="216">
          <cell r="A216" t="str">
            <v>Status</v>
          </cell>
        </row>
        <row r="217">
          <cell r="A217" t="str">
            <v>Operating</v>
          </cell>
        </row>
        <row r="218">
          <cell r="A218" t="str">
            <v>Construction</v>
          </cell>
        </row>
        <row r="219">
          <cell r="A219" t="str">
            <v>Licensed</v>
          </cell>
        </row>
        <row r="220">
          <cell r="A220" t="str">
            <v>Feasibility</v>
          </cell>
        </row>
        <row r="221">
          <cell r="A221" t="str">
            <v>Potential</v>
          </cell>
        </row>
        <row r="222">
          <cell r="A222" t="str">
            <v>Import</v>
          </cell>
        </row>
      </sheetData>
      <sheetData sheetId="25">
        <row r="1">
          <cell r="A1" t="str">
            <v>Years</v>
          </cell>
        </row>
      </sheetData>
      <sheetData sheetId="26">
        <row r="1">
          <cell r="A1" t="str">
            <v>Utility</v>
          </cell>
        </row>
      </sheetData>
      <sheetData sheetId="27">
        <row r="1">
          <cell r="A1" t="str">
            <v>Sum of Total_sales_KWh</v>
          </cell>
        </row>
      </sheetData>
      <sheetData sheetId="28">
        <row r="1">
          <cell r="A1" t="str">
            <v>Years</v>
          </cell>
        </row>
      </sheetData>
      <sheetData sheetId="29">
        <row r="1">
          <cell r="A1" t="str">
            <v>Utility</v>
          </cell>
        </row>
      </sheetData>
      <sheetData sheetId="30">
        <row r="1">
          <cell r="A1" t="str">
            <v>Years</v>
          </cell>
          <cell r="B1" t="str">
            <v>Quarters</v>
          </cell>
          <cell r="E1" t="str">
            <v>Operator</v>
          </cell>
          <cell r="H1" t="str">
            <v>DomesticSales(Kwh)</v>
          </cell>
          <cell r="I1" t="str">
            <v>Commercial Sales(Kwh)</v>
          </cell>
          <cell r="J1" t="str">
            <v>Medium Industry Sales(Kwh)</v>
          </cell>
          <cell r="K1" t="str">
            <v>Large Industry Sales(Kwh)</v>
          </cell>
          <cell r="O1" t="str">
            <v>Total_sales_KWh</v>
          </cell>
          <cell r="AB1" t="str">
            <v>Total_Generated</v>
          </cell>
          <cell r="BK1" t="str">
            <v>Domestic Customers</v>
          </cell>
          <cell r="BL1" t="str">
            <v>Commercial Customers</v>
          </cell>
          <cell r="BM1" t="str">
            <v>Medium IndustrialCustomers</v>
          </cell>
          <cell r="BN1" t="str">
            <v>Large IndustryCustomers</v>
          </cell>
          <cell r="BO1" t="str">
            <v>Street LightCustomers</v>
          </cell>
          <cell r="BQ1" t="str">
            <v>Customer Total</v>
          </cell>
        </row>
        <row r="2">
          <cell r="A2">
            <v>2019</v>
          </cell>
          <cell r="B2" t="str">
            <v>Q4</v>
          </cell>
          <cell r="E2" t="str">
            <v>KIS</v>
          </cell>
          <cell r="H2">
            <v>336212.07</v>
          </cell>
          <cell r="I2">
            <v>176128.13</v>
          </cell>
          <cell r="O2">
            <v>512340.2</v>
          </cell>
          <cell r="AB2">
            <v>608430.95929999999</v>
          </cell>
          <cell r="BK2">
            <v>3397</v>
          </cell>
          <cell r="BL2">
            <v>49</v>
          </cell>
          <cell r="BQ2">
            <v>3446</v>
          </cell>
        </row>
        <row r="3">
          <cell r="A3">
            <v>2018</v>
          </cell>
          <cell r="B3" t="str">
            <v>Q4</v>
          </cell>
          <cell r="E3" t="str">
            <v>WENRECO</v>
          </cell>
          <cell r="H3">
            <v>864059.51562873577</v>
          </cell>
          <cell r="I3">
            <v>2375588.4783813432</v>
          </cell>
          <cell r="J3">
            <v>360294.60598992131</v>
          </cell>
          <cell r="O3">
            <v>3599942.6</v>
          </cell>
          <cell r="AB3">
            <v>4416323</v>
          </cell>
          <cell r="BK3">
            <v>9813</v>
          </cell>
          <cell r="BL3">
            <v>6911</v>
          </cell>
          <cell r="BM3">
            <v>13</v>
          </cell>
          <cell r="BQ3">
            <v>16737</v>
          </cell>
        </row>
        <row r="4">
          <cell r="A4">
            <v>2018</v>
          </cell>
          <cell r="B4" t="str">
            <v>Q3</v>
          </cell>
          <cell r="E4" t="str">
            <v>WENRECO</v>
          </cell>
          <cell r="H4">
            <v>766243.94667437708</v>
          </cell>
          <cell r="I4">
            <v>2106660.7779032039</v>
          </cell>
          <cell r="J4">
            <v>319507.57542241877</v>
          </cell>
          <cell r="O4">
            <v>3192412.3</v>
          </cell>
          <cell r="AB4">
            <v>3979235</v>
          </cell>
          <cell r="BK4">
            <v>9813</v>
          </cell>
          <cell r="BL4">
            <v>6911</v>
          </cell>
          <cell r="BM4">
            <v>13</v>
          </cell>
          <cell r="BQ4">
            <v>16737</v>
          </cell>
        </row>
        <row r="5">
          <cell r="A5">
            <v>2018</v>
          </cell>
          <cell r="B5" t="str">
            <v>Q2</v>
          </cell>
          <cell r="E5" t="str">
            <v>WENRECO</v>
          </cell>
          <cell r="H5">
            <v>775545.50365505321</v>
          </cell>
          <cell r="I5">
            <v>2132233.8677131385</v>
          </cell>
          <cell r="J5">
            <v>323386.1286318085</v>
          </cell>
          <cell r="O5">
            <v>3231165.5</v>
          </cell>
          <cell r="AB5">
            <v>4042557</v>
          </cell>
          <cell r="BK5">
            <v>9345</v>
          </cell>
          <cell r="BL5">
            <v>6581</v>
          </cell>
          <cell r="BM5">
            <v>13</v>
          </cell>
          <cell r="BQ5">
            <v>15939</v>
          </cell>
        </row>
        <row r="6">
          <cell r="A6">
            <v>2018</v>
          </cell>
          <cell r="B6" t="str">
            <v>Q1</v>
          </cell>
          <cell r="E6" t="str">
            <v>WENRECO</v>
          </cell>
          <cell r="H6">
            <v>778070.8778634331</v>
          </cell>
          <cell r="I6">
            <v>2139176.9656878919</v>
          </cell>
          <cell r="J6">
            <v>324439.15644867503</v>
          </cell>
          <cell r="O6">
            <v>3241687</v>
          </cell>
          <cell r="AB6">
            <v>4144457</v>
          </cell>
          <cell r="BK6">
            <v>8900</v>
          </cell>
          <cell r="BL6">
            <v>6268</v>
          </cell>
          <cell r="BM6">
            <v>12</v>
          </cell>
          <cell r="BQ6">
            <v>15180</v>
          </cell>
        </row>
        <row r="7">
          <cell r="A7">
            <v>2017</v>
          </cell>
          <cell r="B7" t="str">
            <v>Q4</v>
          </cell>
          <cell r="E7" t="str">
            <v>WENRECO</v>
          </cell>
          <cell r="H7">
            <v>791238</v>
          </cell>
          <cell r="I7">
            <v>2240747</v>
          </cell>
          <cell r="J7">
            <v>759734</v>
          </cell>
          <cell r="O7">
            <v>3791719</v>
          </cell>
          <cell r="AB7">
            <v>4731794</v>
          </cell>
          <cell r="BK7">
            <v>8477</v>
          </cell>
          <cell r="BL7">
            <v>5970</v>
          </cell>
          <cell r="BM7">
            <v>12</v>
          </cell>
          <cell r="BQ7">
            <v>14459</v>
          </cell>
        </row>
        <row r="8">
          <cell r="A8">
            <v>2018</v>
          </cell>
          <cell r="B8" t="str">
            <v>Q4</v>
          </cell>
          <cell r="E8" t="str">
            <v>Kisiizi</v>
          </cell>
          <cell r="H8">
            <v>1100.0889</v>
          </cell>
          <cell r="I8">
            <v>94555.374599999981</v>
          </cell>
          <cell r="O8">
            <v>95655.463499999983</v>
          </cell>
          <cell r="AB8">
            <v>131934.96349999998</v>
          </cell>
        </row>
        <row r="9">
          <cell r="A9">
            <v>2018</v>
          </cell>
          <cell r="B9" t="str">
            <v>Q3</v>
          </cell>
          <cell r="E9" t="str">
            <v>Kisiizi</v>
          </cell>
          <cell r="H9">
            <v>891.32359999999994</v>
          </cell>
          <cell r="I9">
            <v>84677.052599999995</v>
          </cell>
          <cell r="O9">
            <v>85568.376199999999</v>
          </cell>
          <cell r="AB9">
            <v>123215.9762</v>
          </cell>
        </row>
        <row r="10">
          <cell r="A10">
            <v>2018</v>
          </cell>
          <cell r="B10" t="str">
            <v>Q2</v>
          </cell>
          <cell r="E10" t="str">
            <v>Kisiizi</v>
          </cell>
          <cell r="H10">
            <v>37502.517</v>
          </cell>
          <cell r="I10">
            <v>39954.31069999998</v>
          </cell>
          <cell r="O10">
            <v>77456.82769999998</v>
          </cell>
          <cell r="AB10">
            <v>111096.92769999997</v>
          </cell>
        </row>
        <row r="11">
          <cell r="A11">
            <v>2018</v>
          </cell>
          <cell r="B11" t="str">
            <v>Q1</v>
          </cell>
          <cell r="E11" t="str">
            <v>Kisiizi</v>
          </cell>
          <cell r="H11">
            <v>48735.563737999997</v>
          </cell>
          <cell r="I11">
            <v>50504.329113000014</v>
          </cell>
          <cell r="O11">
            <v>99239.892851000011</v>
          </cell>
          <cell r="AB11">
            <v>140439.99285100002</v>
          </cell>
        </row>
        <row r="12">
          <cell r="A12">
            <v>2017</v>
          </cell>
          <cell r="B12" t="str">
            <v>Q4</v>
          </cell>
          <cell r="E12" t="str">
            <v>Kisiizi</v>
          </cell>
          <cell r="H12">
            <v>182372.31</v>
          </cell>
          <cell r="O12">
            <v>182372.31</v>
          </cell>
          <cell r="AB12">
            <v>378000</v>
          </cell>
          <cell r="BK12">
            <v>717</v>
          </cell>
          <cell r="BQ12">
            <v>717</v>
          </cell>
        </row>
        <row r="13">
          <cell r="A13">
            <v>2017</v>
          </cell>
          <cell r="B13" t="str">
            <v>Q4</v>
          </cell>
          <cell r="E13" t="str">
            <v>Hydromax</v>
          </cell>
          <cell r="H13">
            <v>4890.7000000000007</v>
          </cell>
          <cell r="I13">
            <v>36946.299999999988</v>
          </cell>
          <cell r="O13">
            <v>41836.999999999985</v>
          </cell>
          <cell r="AB13">
            <v>41836.999999999985</v>
          </cell>
          <cell r="BK13">
            <v>65</v>
          </cell>
          <cell r="BL13">
            <v>131</v>
          </cell>
          <cell r="BM13">
            <v>10</v>
          </cell>
          <cell r="BQ13">
            <v>206</v>
          </cell>
        </row>
        <row r="14">
          <cell r="A14">
            <v>2017</v>
          </cell>
          <cell r="B14" t="str">
            <v>Q3</v>
          </cell>
          <cell r="E14" t="str">
            <v>WENRECO</v>
          </cell>
          <cell r="H14">
            <v>700870</v>
          </cell>
          <cell r="I14">
            <v>1978306</v>
          </cell>
          <cell r="J14">
            <v>483788</v>
          </cell>
          <cell r="O14">
            <v>3162964</v>
          </cell>
          <cell r="AB14">
            <v>4009962</v>
          </cell>
          <cell r="BK14">
            <v>8067</v>
          </cell>
          <cell r="BL14">
            <v>5828</v>
          </cell>
          <cell r="BM14">
            <v>12</v>
          </cell>
          <cell r="BQ14">
            <v>13907</v>
          </cell>
        </row>
        <row r="15">
          <cell r="A15">
            <v>2017</v>
          </cell>
          <cell r="B15" t="str">
            <v>Q3</v>
          </cell>
          <cell r="E15" t="str">
            <v>Kisiizi</v>
          </cell>
          <cell r="H15">
            <v>137719.95000000001</v>
          </cell>
          <cell r="O15">
            <v>137719.95000000001</v>
          </cell>
          <cell r="AB15">
            <v>267000</v>
          </cell>
          <cell r="BK15">
            <v>717</v>
          </cell>
          <cell r="BQ15">
            <v>717</v>
          </cell>
        </row>
        <row r="16">
          <cell r="A16">
            <v>2017</v>
          </cell>
          <cell r="B16" t="str">
            <v>Q4</v>
          </cell>
          <cell r="E16" t="str">
            <v>KIS</v>
          </cell>
          <cell r="H16">
            <v>207126.20000000013</v>
          </cell>
          <cell r="I16">
            <v>63235.700000000012</v>
          </cell>
          <cell r="O16">
            <v>270361.90000000014</v>
          </cell>
          <cell r="AB16">
            <v>440017.01250000001</v>
          </cell>
          <cell r="BK16">
            <v>2534</v>
          </cell>
          <cell r="BL16">
            <v>30</v>
          </cell>
          <cell r="BQ16">
            <v>2564</v>
          </cell>
        </row>
        <row r="17">
          <cell r="A17">
            <v>2017</v>
          </cell>
          <cell r="B17" t="str">
            <v>Q3</v>
          </cell>
          <cell r="E17" t="str">
            <v>KIS</v>
          </cell>
          <cell r="H17">
            <v>184891.94320967747</v>
          </cell>
          <cell r="I17">
            <v>41736.167000000001</v>
          </cell>
          <cell r="O17">
            <v>226628.11020967748</v>
          </cell>
          <cell r="AB17">
            <v>498763.49630000006</v>
          </cell>
          <cell r="BK17">
            <v>2520</v>
          </cell>
          <cell r="BL17">
            <v>26</v>
          </cell>
          <cell r="BQ17">
            <v>2546</v>
          </cell>
        </row>
        <row r="18">
          <cell r="A18">
            <v>2017</v>
          </cell>
          <cell r="B18" t="str">
            <v>Q3</v>
          </cell>
          <cell r="E18" t="str">
            <v>Hydromax</v>
          </cell>
          <cell r="H18">
            <v>4079.699999999998</v>
          </cell>
          <cell r="I18">
            <v>41709.199999999983</v>
          </cell>
          <cell r="O18">
            <v>45788.89999999998</v>
          </cell>
          <cell r="AB18">
            <v>45788.89999999998</v>
          </cell>
          <cell r="BK18">
            <v>65</v>
          </cell>
          <cell r="BL18">
            <v>131</v>
          </cell>
          <cell r="BM18">
            <v>10</v>
          </cell>
          <cell r="BQ18">
            <v>206</v>
          </cell>
        </row>
        <row r="19">
          <cell r="A19">
            <v>2017</v>
          </cell>
          <cell r="B19" t="str">
            <v>Q2</v>
          </cell>
          <cell r="E19" t="str">
            <v>WENRECO</v>
          </cell>
          <cell r="H19">
            <v>623420</v>
          </cell>
          <cell r="I19">
            <v>1713990</v>
          </cell>
          <cell r="J19">
            <v>259953</v>
          </cell>
          <cell r="K19">
            <v>0</v>
          </cell>
          <cell r="O19">
            <v>2597363</v>
          </cell>
          <cell r="AB19">
            <v>3081395</v>
          </cell>
          <cell r="BK19">
            <v>7181</v>
          </cell>
          <cell r="BL19">
            <v>5530</v>
          </cell>
          <cell r="BM19">
            <v>12</v>
          </cell>
          <cell r="BQ19">
            <v>12723</v>
          </cell>
        </row>
        <row r="20">
          <cell r="A20">
            <v>2017</v>
          </cell>
          <cell r="B20" t="str">
            <v>Q2</v>
          </cell>
          <cell r="E20" t="str">
            <v>Pamoja</v>
          </cell>
          <cell r="H20">
            <v>1448</v>
          </cell>
          <cell r="O20">
            <v>1448</v>
          </cell>
          <cell r="AB20">
            <v>2336</v>
          </cell>
          <cell r="BK20">
            <v>150</v>
          </cell>
          <cell r="BQ20">
            <v>150</v>
          </cell>
        </row>
        <row r="21">
          <cell r="A21">
            <v>2017</v>
          </cell>
          <cell r="B21" t="str">
            <v>Q2</v>
          </cell>
          <cell r="E21" t="str">
            <v>Kisiizi</v>
          </cell>
          <cell r="H21">
            <v>247427</v>
          </cell>
          <cell r="O21">
            <v>247427</v>
          </cell>
          <cell r="AB21">
            <v>245000</v>
          </cell>
          <cell r="BK21">
            <v>717</v>
          </cell>
          <cell r="BQ21">
            <v>717</v>
          </cell>
        </row>
        <row r="22">
          <cell r="A22">
            <v>2017</v>
          </cell>
          <cell r="B22" t="str">
            <v>Q2</v>
          </cell>
          <cell r="E22" t="str">
            <v>KIS</v>
          </cell>
          <cell r="H22">
            <v>166821.63999999996</v>
          </cell>
          <cell r="I22">
            <v>51898</v>
          </cell>
          <cell r="J22">
            <v>0</v>
          </cell>
          <cell r="K22">
            <v>0</v>
          </cell>
          <cell r="O22">
            <v>218719.63999999996</v>
          </cell>
          <cell r="AB22">
            <v>405616.28980000003</v>
          </cell>
          <cell r="BK22">
            <v>2483</v>
          </cell>
          <cell r="BL22">
            <v>22</v>
          </cell>
          <cell r="BM22">
            <v>0</v>
          </cell>
          <cell r="BN22">
            <v>0</v>
          </cell>
          <cell r="BO22">
            <v>0</v>
          </cell>
          <cell r="BQ22">
            <v>2505</v>
          </cell>
        </row>
        <row r="23">
          <cell r="A23">
            <v>2017</v>
          </cell>
          <cell r="B23" t="str">
            <v>Q2</v>
          </cell>
          <cell r="E23" t="str">
            <v>Hydromax</v>
          </cell>
          <cell r="H23">
            <v>3625.3000000000015</v>
          </cell>
          <cell r="I23">
            <v>40180.900000000009</v>
          </cell>
          <cell r="O23">
            <v>43806.200000000012</v>
          </cell>
          <cell r="AB23">
            <v>43806.200000000012</v>
          </cell>
          <cell r="BK23">
            <v>65</v>
          </cell>
          <cell r="BL23">
            <v>131</v>
          </cell>
          <cell r="BM23">
            <v>10</v>
          </cell>
          <cell r="BQ23">
            <v>206</v>
          </cell>
        </row>
        <row r="24">
          <cell r="A24">
            <v>2017</v>
          </cell>
          <cell r="B24" t="str">
            <v>Q1</v>
          </cell>
          <cell r="E24" t="str">
            <v>WENRECO</v>
          </cell>
          <cell r="H24">
            <v>558709</v>
          </cell>
          <cell r="I24">
            <v>1487218</v>
          </cell>
          <cell r="J24">
            <v>344109</v>
          </cell>
          <cell r="O24">
            <v>2390036</v>
          </cell>
          <cell r="AB24">
            <v>3090000</v>
          </cell>
          <cell r="BK24">
            <v>7181</v>
          </cell>
          <cell r="BL24">
            <v>5530</v>
          </cell>
          <cell r="BM24">
            <v>0</v>
          </cell>
          <cell r="BN24">
            <v>0</v>
          </cell>
          <cell r="BO24">
            <v>0</v>
          </cell>
          <cell r="BQ24">
            <v>12723</v>
          </cell>
        </row>
        <row r="25">
          <cell r="A25">
            <v>2017</v>
          </cell>
          <cell r="B25" t="str">
            <v>Q1</v>
          </cell>
          <cell r="E25" t="str">
            <v>Pamoja</v>
          </cell>
          <cell r="H25">
            <v>2136</v>
          </cell>
          <cell r="O25">
            <v>2136</v>
          </cell>
          <cell r="AB25">
            <v>3528</v>
          </cell>
          <cell r="BK25">
            <v>150</v>
          </cell>
          <cell r="BQ25">
            <v>150</v>
          </cell>
        </row>
        <row r="26">
          <cell r="A26">
            <v>2017</v>
          </cell>
          <cell r="B26" t="str">
            <v>Q1</v>
          </cell>
          <cell r="E26" t="str">
            <v>Kisiizi</v>
          </cell>
          <cell r="H26">
            <v>322046</v>
          </cell>
          <cell r="O26">
            <v>322046</v>
          </cell>
          <cell r="AB26">
            <v>331000</v>
          </cell>
          <cell r="BK26">
            <v>717</v>
          </cell>
          <cell r="BQ26">
            <v>717</v>
          </cell>
        </row>
        <row r="27">
          <cell r="A27">
            <v>2017</v>
          </cell>
          <cell r="B27" t="str">
            <v>Q1</v>
          </cell>
          <cell r="E27" t="str">
            <v>KIS</v>
          </cell>
          <cell r="H27">
            <v>171984.52000000005</v>
          </cell>
          <cell r="I27">
            <v>63878</v>
          </cell>
          <cell r="J27">
            <v>0</v>
          </cell>
          <cell r="K27">
            <v>0</v>
          </cell>
          <cell r="O27">
            <v>235862.52000000005</v>
          </cell>
          <cell r="AB27">
            <v>522075.26079999999</v>
          </cell>
          <cell r="BK27">
            <v>2471</v>
          </cell>
          <cell r="BL27">
            <v>19</v>
          </cell>
          <cell r="BM27">
            <v>0</v>
          </cell>
          <cell r="BN27">
            <v>0</v>
          </cell>
          <cell r="BO27">
            <v>0</v>
          </cell>
          <cell r="BQ27">
            <v>2490</v>
          </cell>
        </row>
        <row r="28">
          <cell r="A28">
            <v>2017</v>
          </cell>
          <cell r="B28" t="str">
            <v>Q1</v>
          </cell>
          <cell r="E28" t="str">
            <v>Hydromax</v>
          </cell>
          <cell r="H28">
            <v>3091.2999999999997</v>
          </cell>
          <cell r="I28">
            <v>39472.300000000003</v>
          </cell>
          <cell r="O28">
            <v>42563.600000000006</v>
          </cell>
          <cell r="AB28">
            <v>42563.600000000006</v>
          </cell>
          <cell r="BK28">
            <v>65</v>
          </cell>
          <cell r="BL28">
            <v>131</v>
          </cell>
          <cell r="BQ28">
            <v>206</v>
          </cell>
        </row>
        <row r="29">
          <cell r="A29">
            <v>2017</v>
          </cell>
          <cell r="B29" t="str">
            <v>Q4</v>
          </cell>
          <cell r="E29" t="str">
            <v>Absolute</v>
          </cell>
          <cell r="H29">
            <v>11760</v>
          </cell>
          <cell r="O29">
            <v>11760</v>
          </cell>
          <cell r="AB29">
            <v>23520</v>
          </cell>
          <cell r="BK29">
            <v>517</v>
          </cell>
          <cell r="BQ29">
            <v>517</v>
          </cell>
        </row>
        <row r="30">
          <cell r="A30">
            <v>2017</v>
          </cell>
          <cell r="B30" t="str">
            <v>Q3</v>
          </cell>
          <cell r="E30" t="str">
            <v>Absolute</v>
          </cell>
          <cell r="H30">
            <v>12351</v>
          </cell>
          <cell r="O30">
            <v>12351</v>
          </cell>
          <cell r="AB30">
            <v>24702</v>
          </cell>
          <cell r="BQ30">
            <v>0</v>
          </cell>
        </row>
        <row r="31">
          <cell r="A31">
            <v>2016</v>
          </cell>
          <cell r="B31" t="str">
            <v>Q4</v>
          </cell>
          <cell r="E31" t="str">
            <v>WENRECO</v>
          </cell>
          <cell r="H31">
            <v>688040</v>
          </cell>
          <cell r="I31">
            <v>2139608</v>
          </cell>
          <cell r="J31">
            <v>411150</v>
          </cell>
          <cell r="K31">
            <v>0</v>
          </cell>
          <cell r="O31">
            <v>3238798</v>
          </cell>
          <cell r="AB31">
            <v>4050000</v>
          </cell>
          <cell r="BK31">
            <v>6037</v>
          </cell>
          <cell r="BL31">
            <v>5043</v>
          </cell>
          <cell r="BM31">
            <v>21</v>
          </cell>
          <cell r="BN31">
            <v>0</v>
          </cell>
          <cell r="BO31">
            <v>0</v>
          </cell>
          <cell r="BQ31">
            <v>11101</v>
          </cell>
        </row>
        <row r="32">
          <cell r="A32">
            <v>2016</v>
          </cell>
          <cell r="B32" t="str">
            <v>Q4</v>
          </cell>
          <cell r="E32" t="str">
            <v>Kisiizi</v>
          </cell>
          <cell r="H32">
            <v>377459</v>
          </cell>
          <cell r="O32">
            <v>377459</v>
          </cell>
          <cell r="AB32">
            <v>395000</v>
          </cell>
          <cell r="BK32">
            <v>662</v>
          </cell>
          <cell r="BQ32">
            <v>662</v>
          </cell>
        </row>
        <row r="33">
          <cell r="A33">
            <v>2016</v>
          </cell>
          <cell r="B33" t="str">
            <v>Q4</v>
          </cell>
          <cell r="E33" t="str">
            <v>KIS</v>
          </cell>
          <cell r="H33">
            <v>157067.200000001</v>
          </cell>
          <cell r="I33">
            <v>57354</v>
          </cell>
          <cell r="J33">
            <v>0</v>
          </cell>
          <cell r="K33">
            <v>0</v>
          </cell>
          <cell r="O33">
            <v>214421.200000001</v>
          </cell>
          <cell r="AB33">
            <v>387116</v>
          </cell>
          <cell r="BK33">
            <v>2428</v>
          </cell>
          <cell r="BL33">
            <v>19</v>
          </cell>
          <cell r="BM33">
            <v>0</v>
          </cell>
          <cell r="BN33">
            <v>0</v>
          </cell>
          <cell r="BO33">
            <v>0</v>
          </cell>
          <cell r="BQ33">
            <v>2447</v>
          </cell>
        </row>
        <row r="34">
          <cell r="A34">
            <v>2016</v>
          </cell>
          <cell r="B34" t="str">
            <v>Q4</v>
          </cell>
          <cell r="E34" t="str">
            <v>Hydromax</v>
          </cell>
          <cell r="H34">
            <v>2352.1</v>
          </cell>
          <cell r="I34">
            <v>40781.299999999988</v>
          </cell>
          <cell r="O34">
            <v>43133.399999999987</v>
          </cell>
          <cell r="AB34">
            <v>43133.399999999987</v>
          </cell>
          <cell r="BK34">
            <v>65</v>
          </cell>
          <cell r="BL34">
            <v>131</v>
          </cell>
          <cell r="BQ34">
            <v>206</v>
          </cell>
        </row>
        <row r="35">
          <cell r="A35">
            <v>2016</v>
          </cell>
          <cell r="B35" t="str">
            <v>Q3</v>
          </cell>
          <cell r="E35" t="str">
            <v>WENRECO</v>
          </cell>
          <cell r="H35">
            <v>626637</v>
          </cell>
          <cell r="I35">
            <v>1818850</v>
          </cell>
          <cell r="J35">
            <v>473010</v>
          </cell>
          <cell r="K35">
            <v>0</v>
          </cell>
          <cell r="O35">
            <v>2918497</v>
          </cell>
          <cell r="AB35">
            <v>3785728</v>
          </cell>
          <cell r="BK35">
            <v>5545</v>
          </cell>
          <cell r="BL35">
            <v>4460</v>
          </cell>
          <cell r="BM35">
            <v>13</v>
          </cell>
          <cell r="BN35">
            <v>0</v>
          </cell>
          <cell r="BO35">
            <v>0</v>
          </cell>
          <cell r="BQ35">
            <v>10018</v>
          </cell>
        </row>
        <row r="36">
          <cell r="A36">
            <v>2016</v>
          </cell>
          <cell r="B36" t="str">
            <v>Q3</v>
          </cell>
          <cell r="E36" t="str">
            <v>Kisiizi</v>
          </cell>
          <cell r="H36">
            <v>347714</v>
          </cell>
          <cell r="O36">
            <v>347714</v>
          </cell>
          <cell r="AB36">
            <v>374900</v>
          </cell>
          <cell r="BK36">
            <v>662</v>
          </cell>
          <cell r="BQ36">
            <v>662</v>
          </cell>
        </row>
        <row r="37">
          <cell r="A37">
            <v>2016</v>
          </cell>
          <cell r="B37" t="str">
            <v>Q3</v>
          </cell>
          <cell r="E37" t="str">
            <v>KIS</v>
          </cell>
          <cell r="H37">
            <v>208253.799999999</v>
          </cell>
          <cell r="I37">
            <v>68723</v>
          </cell>
          <cell r="J37">
            <v>0</v>
          </cell>
          <cell r="K37">
            <v>0</v>
          </cell>
          <cell r="O37">
            <v>276976.799999999</v>
          </cell>
          <cell r="AB37">
            <v>405666</v>
          </cell>
          <cell r="BK37">
            <v>2378</v>
          </cell>
          <cell r="BL37">
            <v>16</v>
          </cell>
          <cell r="BM37">
            <v>0</v>
          </cell>
          <cell r="BN37">
            <v>0</v>
          </cell>
          <cell r="BO37">
            <v>0</v>
          </cell>
          <cell r="BQ37">
            <v>2394</v>
          </cell>
        </row>
        <row r="38">
          <cell r="A38">
            <v>2016</v>
          </cell>
          <cell r="B38" t="str">
            <v>Q3</v>
          </cell>
          <cell r="E38" t="str">
            <v>Hydromax</v>
          </cell>
          <cell r="H38">
            <v>1122.7</v>
          </cell>
          <cell r="I38">
            <v>30970.9</v>
          </cell>
          <cell r="O38">
            <v>32093.600000000002</v>
          </cell>
          <cell r="AB38">
            <v>32093.600000000002</v>
          </cell>
          <cell r="BK38">
            <v>65</v>
          </cell>
          <cell r="BL38">
            <v>131</v>
          </cell>
          <cell r="BQ38">
            <v>206</v>
          </cell>
        </row>
        <row r="39">
          <cell r="A39">
            <v>2016</v>
          </cell>
          <cell r="B39" t="str">
            <v>Q2</v>
          </cell>
          <cell r="E39" t="str">
            <v>WENRECO</v>
          </cell>
          <cell r="H39">
            <v>550927</v>
          </cell>
          <cell r="I39">
            <v>1705427</v>
          </cell>
          <cell r="J39">
            <v>141004</v>
          </cell>
          <cell r="K39">
            <v>0</v>
          </cell>
          <cell r="O39">
            <v>2397358</v>
          </cell>
          <cell r="AB39">
            <v>3090000</v>
          </cell>
          <cell r="BK39">
            <v>5382</v>
          </cell>
          <cell r="BL39">
            <v>4049</v>
          </cell>
          <cell r="BM39">
            <v>11</v>
          </cell>
          <cell r="BN39">
            <v>0</v>
          </cell>
          <cell r="BO39">
            <v>0</v>
          </cell>
          <cell r="BQ39">
            <v>9442</v>
          </cell>
        </row>
        <row r="40">
          <cell r="A40">
            <v>2016</v>
          </cell>
          <cell r="B40" t="str">
            <v>Q2</v>
          </cell>
          <cell r="E40" t="str">
            <v>Pamoja</v>
          </cell>
          <cell r="H40">
            <v>2382</v>
          </cell>
          <cell r="O40">
            <v>2382</v>
          </cell>
          <cell r="AB40">
            <v>3871</v>
          </cell>
          <cell r="BK40">
            <v>150</v>
          </cell>
          <cell r="BQ40">
            <v>150</v>
          </cell>
        </row>
        <row r="41">
          <cell r="A41">
            <v>2016</v>
          </cell>
          <cell r="B41" t="str">
            <v>Q2</v>
          </cell>
          <cell r="E41" t="str">
            <v>Kisiizi</v>
          </cell>
          <cell r="H41">
            <v>372809</v>
          </cell>
          <cell r="O41">
            <v>372809</v>
          </cell>
          <cell r="AB41">
            <v>395600</v>
          </cell>
          <cell r="BK41">
            <v>548</v>
          </cell>
          <cell r="BQ41">
            <v>548</v>
          </cell>
        </row>
        <row r="42">
          <cell r="A42">
            <v>2016</v>
          </cell>
          <cell r="B42" t="str">
            <v>Q2</v>
          </cell>
          <cell r="E42" t="str">
            <v>KIS</v>
          </cell>
          <cell r="H42">
            <v>218890.299999999</v>
          </cell>
          <cell r="I42">
            <v>93907</v>
          </cell>
          <cell r="J42">
            <v>0</v>
          </cell>
          <cell r="K42">
            <v>0</v>
          </cell>
          <cell r="O42">
            <v>312797.299999999</v>
          </cell>
          <cell r="AB42">
            <v>401636</v>
          </cell>
          <cell r="BK42">
            <v>2235</v>
          </cell>
          <cell r="BL42">
            <v>18</v>
          </cell>
          <cell r="BM42">
            <v>0</v>
          </cell>
          <cell r="BN42">
            <v>0</v>
          </cell>
          <cell r="BO42">
            <v>0</v>
          </cell>
          <cell r="BQ42">
            <v>2253</v>
          </cell>
        </row>
        <row r="43">
          <cell r="A43">
            <v>2016</v>
          </cell>
          <cell r="B43" t="str">
            <v>Q2</v>
          </cell>
          <cell r="E43" t="str">
            <v>Hydromax</v>
          </cell>
          <cell r="O43">
            <v>0</v>
          </cell>
          <cell r="AB43">
            <v>0</v>
          </cell>
          <cell r="BK43">
            <v>65</v>
          </cell>
          <cell r="BL43">
            <v>131</v>
          </cell>
          <cell r="BQ43">
            <v>206</v>
          </cell>
        </row>
        <row r="44">
          <cell r="A44">
            <v>2016</v>
          </cell>
          <cell r="B44" t="str">
            <v>Q1</v>
          </cell>
          <cell r="E44" t="str">
            <v>WENRECO</v>
          </cell>
          <cell r="H44">
            <v>506789</v>
          </cell>
          <cell r="I44">
            <v>1827340</v>
          </cell>
          <cell r="J44">
            <v>445570</v>
          </cell>
          <cell r="K44">
            <v>0</v>
          </cell>
          <cell r="O44">
            <v>2779699</v>
          </cell>
          <cell r="AB44">
            <v>3785753</v>
          </cell>
          <cell r="BK44">
            <v>5225</v>
          </cell>
          <cell r="BL44">
            <v>4248</v>
          </cell>
          <cell r="BM44">
            <v>10</v>
          </cell>
          <cell r="BN44">
            <v>0</v>
          </cell>
          <cell r="BO44">
            <v>0</v>
          </cell>
          <cell r="BQ44">
            <v>9483</v>
          </cell>
        </row>
        <row r="45">
          <cell r="A45">
            <v>2016</v>
          </cell>
          <cell r="B45" t="str">
            <v>Q1</v>
          </cell>
          <cell r="E45" t="str">
            <v>Pamoja</v>
          </cell>
          <cell r="H45">
            <v>2225</v>
          </cell>
          <cell r="O45">
            <v>2225</v>
          </cell>
          <cell r="AB45">
            <v>3882</v>
          </cell>
          <cell r="BK45">
            <v>150</v>
          </cell>
          <cell r="BQ45">
            <v>150</v>
          </cell>
        </row>
        <row r="46">
          <cell r="A46">
            <v>2016</v>
          </cell>
          <cell r="B46" t="str">
            <v>Q1</v>
          </cell>
          <cell r="E46" t="str">
            <v>Kisiizi</v>
          </cell>
          <cell r="H46">
            <v>378216.3</v>
          </cell>
          <cell r="O46">
            <v>378216.3</v>
          </cell>
          <cell r="AB46">
            <v>389600</v>
          </cell>
          <cell r="BK46">
            <v>548</v>
          </cell>
          <cell r="BQ46">
            <v>548</v>
          </cell>
        </row>
        <row r="47">
          <cell r="A47">
            <v>2016</v>
          </cell>
          <cell r="B47" t="str">
            <v>Q1</v>
          </cell>
          <cell r="E47" t="str">
            <v>KIS</v>
          </cell>
          <cell r="H47">
            <v>188966</v>
          </cell>
          <cell r="I47">
            <v>106585</v>
          </cell>
          <cell r="J47">
            <v>0</v>
          </cell>
          <cell r="K47">
            <v>0</v>
          </cell>
          <cell r="O47">
            <v>295551</v>
          </cell>
          <cell r="AB47">
            <v>391034</v>
          </cell>
          <cell r="BK47">
            <v>2077</v>
          </cell>
          <cell r="BL47">
            <v>18</v>
          </cell>
          <cell r="BM47">
            <v>0</v>
          </cell>
          <cell r="BN47">
            <v>0</v>
          </cell>
          <cell r="BO47">
            <v>0</v>
          </cell>
          <cell r="BQ47">
            <v>2095</v>
          </cell>
        </row>
        <row r="48">
          <cell r="A48">
            <v>2015</v>
          </cell>
          <cell r="B48" t="str">
            <v>Q4</v>
          </cell>
          <cell r="E48" t="str">
            <v>WENRECO</v>
          </cell>
          <cell r="H48">
            <v>181730</v>
          </cell>
          <cell r="I48">
            <v>1563255</v>
          </cell>
          <cell r="J48">
            <v>134803</v>
          </cell>
          <cell r="K48">
            <v>0</v>
          </cell>
          <cell r="O48">
            <v>1879788</v>
          </cell>
          <cell r="AB48">
            <v>2975343</v>
          </cell>
          <cell r="BK48">
            <v>4653</v>
          </cell>
          <cell r="BL48">
            <v>3539</v>
          </cell>
          <cell r="BM48">
            <v>7</v>
          </cell>
          <cell r="BN48">
            <v>0</v>
          </cell>
          <cell r="BO48">
            <v>0</v>
          </cell>
          <cell r="BQ48">
            <v>8199</v>
          </cell>
        </row>
        <row r="49">
          <cell r="A49">
            <v>2015</v>
          </cell>
          <cell r="B49" t="str">
            <v>Q4</v>
          </cell>
          <cell r="E49" t="str">
            <v>Pamoja</v>
          </cell>
          <cell r="H49">
            <v>4260</v>
          </cell>
          <cell r="O49">
            <v>4260</v>
          </cell>
          <cell r="AB49">
            <v>7358</v>
          </cell>
          <cell r="BK49">
            <v>150</v>
          </cell>
          <cell r="BQ49">
            <v>150</v>
          </cell>
        </row>
        <row r="50">
          <cell r="A50">
            <v>2015</v>
          </cell>
          <cell r="B50" t="str">
            <v>Q4</v>
          </cell>
          <cell r="E50" t="str">
            <v>Kisiizi</v>
          </cell>
          <cell r="H50">
            <v>354985.10000000003</v>
          </cell>
          <cell r="O50">
            <v>354985.10000000003</v>
          </cell>
          <cell r="AB50">
            <v>388900</v>
          </cell>
          <cell r="BK50">
            <v>548</v>
          </cell>
          <cell r="BQ50">
            <v>548</v>
          </cell>
        </row>
        <row r="51">
          <cell r="A51">
            <v>2015</v>
          </cell>
          <cell r="B51" t="str">
            <v>Q4</v>
          </cell>
          <cell r="E51" t="str">
            <v>KIS</v>
          </cell>
          <cell r="H51">
            <v>188965</v>
          </cell>
          <cell r="I51">
            <v>106585</v>
          </cell>
          <cell r="J51">
            <v>0</v>
          </cell>
          <cell r="K51">
            <v>0</v>
          </cell>
          <cell r="O51">
            <v>295550</v>
          </cell>
          <cell r="AB51">
            <v>487021</v>
          </cell>
          <cell r="BK51">
            <v>1935</v>
          </cell>
          <cell r="BL51">
            <v>17</v>
          </cell>
          <cell r="BM51">
            <v>0</v>
          </cell>
          <cell r="BN51">
            <v>0</v>
          </cell>
          <cell r="BO51">
            <v>0</v>
          </cell>
          <cell r="BQ51">
            <v>1952</v>
          </cell>
        </row>
        <row r="52">
          <cell r="A52">
            <v>2015</v>
          </cell>
          <cell r="B52" t="str">
            <v>Q3</v>
          </cell>
          <cell r="E52" t="str">
            <v>WENRECO</v>
          </cell>
          <cell r="H52">
            <v>584735</v>
          </cell>
          <cell r="I52">
            <v>1512822</v>
          </cell>
          <cell r="J52">
            <v>196711</v>
          </cell>
          <cell r="K52">
            <v>0</v>
          </cell>
          <cell r="O52">
            <v>2294268</v>
          </cell>
          <cell r="AB52">
            <v>2935561</v>
          </cell>
          <cell r="BK52">
            <v>4241</v>
          </cell>
          <cell r="BL52">
            <v>3089</v>
          </cell>
          <cell r="BM52">
            <v>7</v>
          </cell>
          <cell r="BN52">
            <v>0</v>
          </cell>
          <cell r="BO52">
            <v>0</v>
          </cell>
          <cell r="BQ52">
            <v>7337</v>
          </cell>
        </row>
        <row r="53">
          <cell r="A53">
            <v>2015</v>
          </cell>
          <cell r="B53" t="str">
            <v>Q3</v>
          </cell>
          <cell r="E53" t="str">
            <v>Pamoja</v>
          </cell>
          <cell r="H53">
            <v>1093</v>
          </cell>
          <cell r="O53">
            <v>3267</v>
          </cell>
          <cell r="AB53">
            <v>5434</v>
          </cell>
          <cell r="BQ53">
            <v>0</v>
          </cell>
        </row>
        <row r="54">
          <cell r="A54">
            <v>2015</v>
          </cell>
          <cell r="B54" t="str">
            <v>Q3</v>
          </cell>
          <cell r="E54" t="str">
            <v>Kisiizi</v>
          </cell>
          <cell r="H54">
            <v>349948.19999999995</v>
          </cell>
          <cell r="O54">
            <v>349948.19999999995</v>
          </cell>
          <cell r="AB54">
            <v>379800</v>
          </cell>
          <cell r="BK54">
            <v>548</v>
          </cell>
          <cell r="BQ54">
            <v>548</v>
          </cell>
        </row>
        <row r="55">
          <cell r="A55">
            <v>2015</v>
          </cell>
          <cell r="B55" t="str">
            <v>Q3</v>
          </cell>
          <cell r="E55" t="str">
            <v>KIS</v>
          </cell>
          <cell r="H55">
            <v>174976.1</v>
          </cell>
          <cell r="I55">
            <v>127202</v>
          </cell>
          <cell r="J55">
            <v>0</v>
          </cell>
          <cell r="K55">
            <v>0</v>
          </cell>
          <cell r="O55">
            <v>302178.09999999998</v>
          </cell>
          <cell r="AB55">
            <v>278149</v>
          </cell>
          <cell r="BK55">
            <v>1563</v>
          </cell>
          <cell r="BL55">
            <v>8</v>
          </cell>
          <cell r="BM55">
            <v>0</v>
          </cell>
          <cell r="BN55">
            <v>0</v>
          </cell>
          <cell r="BO55">
            <v>0</v>
          </cell>
          <cell r="BQ55">
            <v>1571</v>
          </cell>
        </row>
        <row r="56">
          <cell r="A56">
            <v>2015</v>
          </cell>
          <cell r="B56" t="str">
            <v>Q2</v>
          </cell>
          <cell r="E56" t="str">
            <v>WENRECO</v>
          </cell>
          <cell r="H56">
            <v>519793.5</v>
          </cell>
          <cell r="I56">
            <v>1486699.6</v>
          </cell>
          <cell r="J56">
            <v>258342</v>
          </cell>
          <cell r="K56">
            <v>0</v>
          </cell>
          <cell r="O56">
            <v>2264835.1</v>
          </cell>
          <cell r="AB56">
            <v>2800627</v>
          </cell>
          <cell r="BK56">
            <v>4118</v>
          </cell>
          <cell r="BL56">
            <v>3018</v>
          </cell>
          <cell r="BM56">
            <v>7</v>
          </cell>
          <cell r="BN56">
            <v>0</v>
          </cell>
          <cell r="BO56">
            <v>0</v>
          </cell>
          <cell r="BQ56">
            <v>7143</v>
          </cell>
        </row>
        <row r="57">
          <cell r="A57">
            <v>2015</v>
          </cell>
          <cell r="B57" t="str">
            <v>Q2</v>
          </cell>
          <cell r="E57" t="str">
            <v>KIS</v>
          </cell>
          <cell r="H57">
            <v>104239.2</v>
          </cell>
          <cell r="I57">
            <v>13581</v>
          </cell>
          <cell r="J57">
            <v>0</v>
          </cell>
          <cell r="K57">
            <v>0</v>
          </cell>
          <cell r="O57">
            <v>117820.2</v>
          </cell>
          <cell r="AB57">
            <v>117820.2</v>
          </cell>
          <cell r="BK57">
            <v>1504</v>
          </cell>
          <cell r="BL57">
            <v>6</v>
          </cell>
          <cell r="BM57">
            <v>0</v>
          </cell>
          <cell r="BN57">
            <v>0</v>
          </cell>
          <cell r="BO57">
            <v>0</v>
          </cell>
          <cell r="BQ57">
            <v>1510</v>
          </cell>
        </row>
        <row r="58">
          <cell r="A58">
            <v>2015</v>
          </cell>
          <cell r="B58" t="str">
            <v>Q1</v>
          </cell>
          <cell r="E58" t="str">
            <v>WENRECO</v>
          </cell>
          <cell r="H58">
            <v>484495</v>
          </cell>
          <cell r="I58">
            <v>1449463.7</v>
          </cell>
          <cell r="J58">
            <v>203348</v>
          </cell>
          <cell r="K58">
            <v>0</v>
          </cell>
          <cell r="O58">
            <v>2137306.7000000002</v>
          </cell>
          <cell r="AB58">
            <v>2682939</v>
          </cell>
          <cell r="BK58">
            <v>3923</v>
          </cell>
          <cell r="BL58">
            <v>2904</v>
          </cell>
          <cell r="BM58">
            <v>6</v>
          </cell>
          <cell r="BN58">
            <v>0</v>
          </cell>
          <cell r="BO58">
            <v>0</v>
          </cell>
          <cell r="BQ58">
            <v>6833</v>
          </cell>
        </row>
        <row r="59">
          <cell r="A59">
            <v>2015</v>
          </cell>
          <cell r="B59" t="str">
            <v>Q1</v>
          </cell>
          <cell r="E59" t="str">
            <v>KIS</v>
          </cell>
          <cell r="H59">
            <v>0</v>
          </cell>
          <cell r="I59">
            <v>0</v>
          </cell>
          <cell r="J59">
            <v>0</v>
          </cell>
          <cell r="K59">
            <v>0</v>
          </cell>
          <cell r="O59">
            <v>0</v>
          </cell>
          <cell r="AB59">
            <v>0</v>
          </cell>
          <cell r="BK59">
            <v>0</v>
          </cell>
          <cell r="BL59">
            <v>0</v>
          </cell>
          <cell r="BM59">
            <v>0</v>
          </cell>
          <cell r="BN59">
            <v>0</v>
          </cell>
          <cell r="BO59">
            <v>0</v>
          </cell>
          <cell r="BQ59">
            <v>0</v>
          </cell>
        </row>
        <row r="60">
          <cell r="A60">
            <v>2014</v>
          </cell>
          <cell r="B60" t="str">
            <v>Q4</v>
          </cell>
          <cell r="E60" t="str">
            <v>WENRECO</v>
          </cell>
          <cell r="H60">
            <v>493738</v>
          </cell>
          <cell r="I60">
            <v>1415718</v>
          </cell>
          <cell r="J60">
            <v>203718</v>
          </cell>
          <cell r="K60">
            <v>0</v>
          </cell>
          <cell r="O60">
            <v>2113174</v>
          </cell>
          <cell r="AB60">
            <v>2715783</v>
          </cell>
          <cell r="BK60">
            <v>3540</v>
          </cell>
          <cell r="BL60">
            <v>2731</v>
          </cell>
          <cell r="BM60">
            <v>7</v>
          </cell>
          <cell r="BN60">
            <v>0</v>
          </cell>
          <cell r="BO60">
            <v>0</v>
          </cell>
          <cell r="BQ60">
            <v>6278</v>
          </cell>
        </row>
        <row r="61">
          <cell r="A61">
            <v>2014</v>
          </cell>
          <cell r="B61" t="str">
            <v>Q4</v>
          </cell>
          <cell r="E61" t="str">
            <v>KIS</v>
          </cell>
          <cell r="H61">
            <v>0</v>
          </cell>
          <cell r="I61">
            <v>0</v>
          </cell>
          <cell r="J61">
            <v>0</v>
          </cell>
          <cell r="K61">
            <v>0</v>
          </cell>
          <cell r="O61">
            <v>0</v>
          </cell>
          <cell r="AB61">
            <v>0</v>
          </cell>
          <cell r="BK61">
            <v>0</v>
          </cell>
          <cell r="BL61">
            <v>0</v>
          </cell>
          <cell r="BM61">
            <v>0</v>
          </cell>
          <cell r="BN61">
            <v>0</v>
          </cell>
          <cell r="BO61">
            <v>0</v>
          </cell>
          <cell r="BQ61">
            <v>0</v>
          </cell>
        </row>
        <row r="62">
          <cell r="A62">
            <v>2014</v>
          </cell>
          <cell r="B62" t="str">
            <v>Q3</v>
          </cell>
          <cell r="E62" t="str">
            <v>WENRECO</v>
          </cell>
          <cell r="H62">
            <v>537889</v>
          </cell>
          <cell r="I62">
            <v>1391747</v>
          </cell>
          <cell r="J62">
            <v>200291</v>
          </cell>
          <cell r="K62">
            <v>0</v>
          </cell>
          <cell r="O62">
            <v>2129927</v>
          </cell>
          <cell r="AB62">
            <v>2634856</v>
          </cell>
          <cell r="BK62">
            <v>3423</v>
          </cell>
          <cell r="BL62">
            <v>2775</v>
          </cell>
          <cell r="BM62">
            <v>7</v>
          </cell>
          <cell r="BN62">
            <v>0</v>
          </cell>
          <cell r="BO62">
            <v>0</v>
          </cell>
          <cell r="BQ62">
            <v>6205</v>
          </cell>
        </row>
        <row r="63">
          <cell r="A63">
            <v>2014</v>
          </cell>
          <cell r="B63" t="str">
            <v>Q3</v>
          </cell>
          <cell r="E63" t="str">
            <v>KIS</v>
          </cell>
          <cell r="H63">
            <v>0</v>
          </cell>
          <cell r="I63">
            <v>0</v>
          </cell>
          <cell r="J63">
            <v>0</v>
          </cell>
          <cell r="K63">
            <v>0</v>
          </cell>
          <cell r="O63">
            <v>0</v>
          </cell>
          <cell r="AB63">
            <v>0</v>
          </cell>
          <cell r="BK63">
            <v>0</v>
          </cell>
          <cell r="BL63">
            <v>0</v>
          </cell>
          <cell r="BM63">
            <v>0</v>
          </cell>
          <cell r="BN63">
            <v>0</v>
          </cell>
          <cell r="BO63">
            <v>0</v>
          </cell>
          <cell r="BQ63">
            <v>0</v>
          </cell>
        </row>
        <row r="64">
          <cell r="A64">
            <v>2014</v>
          </cell>
          <cell r="B64" t="str">
            <v>Q2</v>
          </cell>
          <cell r="E64" t="str">
            <v>WENRECO</v>
          </cell>
          <cell r="H64">
            <v>468010.34546500002</v>
          </cell>
          <cell r="I64">
            <v>1123224.8291160001</v>
          </cell>
          <cell r="J64">
            <v>280806.20727900002</v>
          </cell>
          <cell r="K64">
            <v>0</v>
          </cell>
          <cell r="O64">
            <v>1872041.3818600001</v>
          </cell>
          <cell r="AB64">
            <v>2680783</v>
          </cell>
          <cell r="BK64">
            <v>2949</v>
          </cell>
          <cell r="BL64">
            <v>2436</v>
          </cell>
          <cell r="BM64">
            <v>4</v>
          </cell>
          <cell r="BN64">
            <v>0</v>
          </cell>
          <cell r="BO64">
            <v>0</v>
          </cell>
          <cell r="BQ64">
            <v>5389</v>
          </cell>
        </row>
        <row r="65">
          <cell r="A65">
            <v>2014</v>
          </cell>
          <cell r="B65" t="str">
            <v>Q2</v>
          </cell>
          <cell r="E65" t="str">
            <v>KIS</v>
          </cell>
          <cell r="H65">
            <v>0</v>
          </cell>
          <cell r="I65">
            <v>0</v>
          </cell>
          <cell r="J65">
            <v>0</v>
          </cell>
          <cell r="K65">
            <v>0</v>
          </cell>
          <cell r="O65">
            <v>0</v>
          </cell>
          <cell r="AB65">
            <v>0</v>
          </cell>
          <cell r="BK65">
            <v>0</v>
          </cell>
          <cell r="BL65">
            <v>0</v>
          </cell>
          <cell r="BM65">
            <v>0</v>
          </cell>
          <cell r="BN65">
            <v>0</v>
          </cell>
          <cell r="BO65">
            <v>0</v>
          </cell>
          <cell r="BQ65">
            <v>0</v>
          </cell>
        </row>
        <row r="66">
          <cell r="A66">
            <v>2014</v>
          </cell>
          <cell r="B66" t="str">
            <v>Q1</v>
          </cell>
          <cell r="E66" t="str">
            <v>WENRECO</v>
          </cell>
          <cell r="H66">
            <v>214154.76475</v>
          </cell>
          <cell r="I66">
            <v>513971.43540000002</v>
          </cell>
          <cell r="J66">
            <v>128492.85885</v>
          </cell>
          <cell r="K66">
            <v>0</v>
          </cell>
          <cell r="O66">
            <v>856619.05900000001</v>
          </cell>
          <cell r="AB66">
            <v>2416459</v>
          </cell>
          <cell r="BK66" t="str">
            <v>-</v>
          </cell>
          <cell r="BL66" t="str">
            <v>-</v>
          </cell>
          <cell r="BM66" t="str">
            <v>-</v>
          </cell>
          <cell r="BN66">
            <v>0</v>
          </cell>
          <cell r="BO66">
            <v>0</v>
          </cell>
          <cell r="BQ66">
            <v>0</v>
          </cell>
        </row>
        <row r="67">
          <cell r="A67">
            <v>2014</v>
          </cell>
          <cell r="B67" t="str">
            <v>Q1</v>
          </cell>
          <cell r="E67" t="str">
            <v>KIS</v>
          </cell>
          <cell r="H67">
            <v>0</v>
          </cell>
          <cell r="I67">
            <v>0</v>
          </cell>
          <cell r="J67">
            <v>0</v>
          </cell>
          <cell r="K67">
            <v>0</v>
          </cell>
          <cell r="O67">
            <v>0</v>
          </cell>
          <cell r="AB67">
            <v>0</v>
          </cell>
          <cell r="BK67">
            <v>0</v>
          </cell>
          <cell r="BL67">
            <v>0</v>
          </cell>
          <cell r="BM67">
            <v>0</v>
          </cell>
          <cell r="BN67">
            <v>0</v>
          </cell>
          <cell r="BO67">
            <v>0</v>
          </cell>
          <cell r="BQ67">
            <v>0</v>
          </cell>
        </row>
        <row r="68">
          <cell r="A68">
            <v>2013</v>
          </cell>
          <cell r="B68" t="str">
            <v>Q4</v>
          </cell>
          <cell r="E68" t="str">
            <v>WENRECO</v>
          </cell>
          <cell r="H68">
            <v>427908</v>
          </cell>
          <cell r="I68">
            <v>1201888</v>
          </cell>
          <cell r="J68">
            <v>153471</v>
          </cell>
          <cell r="K68">
            <v>0</v>
          </cell>
          <cell r="O68">
            <v>1783267</v>
          </cell>
          <cell r="AB68">
            <v>2575167</v>
          </cell>
          <cell r="BK68">
            <v>2181</v>
          </cell>
          <cell r="BL68">
            <v>2125</v>
          </cell>
          <cell r="BN68">
            <v>0</v>
          </cell>
          <cell r="BO68">
            <v>0</v>
          </cell>
          <cell r="BQ68">
            <v>4313</v>
          </cell>
        </row>
        <row r="69">
          <cell r="A69">
            <v>2013</v>
          </cell>
          <cell r="B69" t="str">
            <v>Q4</v>
          </cell>
          <cell r="E69" t="str">
            <v>KIS</v>
          </cell>
          <cell r="H69">
            <v>0</v>
          </cell>
          <cell r="I69">
            <v>0</v>
          </cell>
          <cell r="J69">
            <v>0</v>
          </cell>
          <cell r="K69">
            <v>0</v>
          </cell>
          <cell r="O69">
            <v>0</v>
          </cell>
          <cell r="AB69">
            <v>0</v>
          </cell>
          <cell r="BK69">
            <v>0</v>
          </cell>
          <cell r="BL69">
            <v>0</v>
          </cell>
          <cell r="BM69">
            <v>0</v>
          </cell>
          <cell r="BN69">
            <v>0</v>
          </cell>
          <cell r="BO69">
            <v>0</v>
          </cell>
          <cell r="BQ69">
            <v>0</v>
          </cell>
        </row>
        <row r="70">
          <cell r="A70">
            <v>2013</v>
          </cell>
          <cell r="B70" t="str">
            <v>Q3</v>
          </cell>
          <cell r="E70" t="str">
            <v>WENRECO</v>
          </cell>
          <cell r="H70">
            <v>452807</v>
          </cell>
          <cell r="I70">
            <v>1217139</v>
          </cell>
          <cell r="J70">
            <v>110584</v>
          </cell>
          <cell r="K70">
            <v>0</v>
          </cell>
          <cell r="O70">
            <v>1780530</v>
          </cell>
          <cell r="AB70">
            <v>2528552</v>
          </cell>
          <cell r="BK70">
            <v>2110</v>
          </cell>
          <cell r="BL70">
            <v>2015</v>
          </cell>
          <cell r="BM70">
            <v>6</v>
          </cell>
          <cell r="BN70">
            <v>0</v>
          </cell>
          <cell r="BO70">
            <v>0</v>
          </cell>
          <cell r="BQ70">
            <v>4131</v>
          </cell>
        </row>
        <row r="71">
          <cell r="A71">
            <v>2013</v>
          </cell>
          <cell r="B71" t="str">
            <v>Q3</v>
          </cell>
          <cell r="E71" t="str">
            <v>KIS</v>
          </cell>
          <cell r="H71">
            <v>0</v>
          </cell>
          <cell r="I71">
            <v>0</v>
          </cell>
          <cell r="J71">
            <v>0</v>
          </cell>
          <cell r="K71">
            <v>0</v>
          </cell>
          <cell r="O71">
            <v>0</v>
          </cell>
          <cell r="AB71">
            <v>0</v>
          </cell>
          <cell r="BK71">
            <v>0</v>
          </cell>
          <cell r="BL71">
            <v>0</v>
          </cell>
          <cell r="BM71">
            <v>0</v>
          </cell>
          <cell r="BN71">
            <v>0</v>
          </cell>
          <cell r="BO71">
            <v>0</v>
          </cell>
          <cell r="BQ71">
            <v>0</v>
          </cell>
        </row>
        <row r="72">
          <cell r="A72">
            <v>2013</v>
          </cell>
          <cell r="B72" t="str">
            <v>Q2</v>
          </cell>
          <cell r="E72" t="str">
            <v>WENRECO</v>
          </cell>
          <cell r="H72">
            <v>431746</v>
          </cell>
          <cell r="I72">
            <v>1203003</v>
          </cell>
          <cell r="J72">
            <v>32777</v>
          </cell>
          <cell r="K72">
            <v>0</v>
          </cell>
          <cell r="O72">
            <v>1667526</v>
          </cell>
          <cell r="AB72">
            <v>2425842.9</v>
          </cell>
          <cell r="BK72">
            <v>1965</v>
          </cell>
          <cell r="BL72">
            <v>1866</v>
          </cell>
          <cell r="BM72">
            <v>6</v>
          </cell>
          <cell r="BN72">
            <v>0</v>
          </cell>
          <cell r="BO72">
            <v>0</v>
          </cell>
          <cell r="BQ72">
            <v>3837</v>
          </cell>
        </row>
        <row r="73">
          <cell r="A73">
            <v>2013</v>
          </cell>
          <cell r="B73" t="str">
            <v>Q2</v>
          </cell>
          <cell r="E73" t="str">
            <v>KIS</v>
          </cell>
          <cell r="H73">
            <v>0</v>
          </cell>
          <cell r="I73">
            <v>0</v>
          </cell>
          <cell r="J73">
            <v>0</v>
          </cell>
          <cell r="K73">
            <v>0</v>
          </cell>
          <cell r="O73">
            <v>0</v>
          </cell>
          <cell r="AB73">
            <v>0</v>
          </cell>
          <cell r="BK73">
            <v>0</v>
          </cell>
          <cell r="BL73">
            <v>0</v>
          </cell>
          <cell r="BM73">
            <v>0</v>
          </cell>
          <cell r="BN73">
            <v>0</v>
          </cell>
          <cell r="BO73">
            <v>0</v>
          </cell>
          <cell r="BQ73">
            <v>0</v>
          </cell>
        </row>
        <row r="74">
          <cell r="A74">
            <v>2013</v>
          </cell>
          <cell r="B74" t="str">
            <v>Q1</v>
          </cell>
          <cell r="E74" t="str">
            <v>WENRECO</v>
          </cell>
          <cell r="H74">
            <v>402129</v>
          </cell>
          <cell r="I74">
            <v>1110077</v>
          </cell>
          <cell r="J74">
            <v>6332</v>
          </cell>
          <cell r="K74">
            <v>0</v>
          </cell>
          <cell r="O74">
            <v>1518538</v>
          </cell>
          <cell r="AB74">
            <v>2324189.4000000004</v>
          </cell>
          <cell r="BK74">
            <v>1830</v>
          </cell>
          <cell r="BL74">
            <v>1810</v>
          </cell>
          <cell r="BM74">
            <v>2</v>
          </cell>
          <cell r="BN74">
            <v>0</v>
          </cell>
          <cell r="BO74">
            <v>0</v>
          </cell>
          <cell r="BQ74">
            <v>3642</v>
          </cell>
        </row>
        <row r="75">
          <cell r="A75">
            <v>2013</v>
          </cell>
          <cell r="B75" t="str">
            <v>Q1</v>
          </cell>
          <cell r="E75" t="str">
            <v>KIS</v>
          </cell>
          <cell r="H75">
            <v>0</v>
          </cell>
          <cell r="I75">
            <v>0</v>
          </cell>
          <cell r="J75">
            <v>0</v>
          </cell>
          <cell r="K75">
            <v>0</v>
          </cell>
          <cell r="O75">
            <v>0</v>
          </cell>
          <cell r="AB75">
            <v>0</v>
          </cell>
          <cell r="BK75">
            <v>0</v>
          </cell>
          <cell r="BL75">
            <v>0</v>
          </cell>
          <cell r="BM75">
            <v>0</v>
          </cell>
          <cell r="BN75">
            <v>0</v>
          </cell>
          <cell r="BO75">
            <v>0</v>
          </cell>
          <cell r="BQ75">
            <v>0</v>
          </cell>
        </row>
        <row r="76">
          <cell r="A76">
            <v>2012</v>
          </cell>
          <cell r="B76" t="str">
            <v>Q4</v>
          </cell>
          <cell r="E76" t="str">
            <v>WENRECO</v>
          </cell>
          <cell r="H76">
            <v>373793</v>
          </cell>
          <cell r="I76">
            <v>1068816</v>
          </cell>
          <cell r="J76">
            <v>21158</v>
          </cell>
          <cell r="K76">
            <v>0</v>
          </cell>
          <cell r="O76">
            <v>1463767</v>
          </cell>
          <cell r="AB76">
            <v>0</v>
          </cell>
          <cell r="BK76">
            <v>1659</v>
          </cell>
          <cell r="BL76">
            <v>1679</v>
          </cell>
          <cell r="BM76">
            <v>2</v>
          </cell>
          <cell r="BN76">
            <v>0</v>
          </cell>
          <cell r="BO76">
            <v>0</v>
          </cell>
          <cell r="BQ76">
            <v>3340</v>
          </cell>
        </row>
        <row r="77">
          <cell r="A77">
            <v>2012</v>
          </cell>
          <cell r="B77" t="str">
            <v>Q4</v>
          </cell>
          <cell r="E77" t="str">
            <v>KIS</v>
          </cell>
          <cell r="H77">
            <v>0</v>
          </cell>
          <cell r="I77">
            <v>0</v>
          </cell>
          <cell r="J77">
            <v>0</v>
          </cell>
          <cell r="K77">
            <v>0</v>
          </cell>
          <cell r="O77">
            <v>0</v>
          </cell>
          <cell r="AB77">
            <v>0</v>
          </cell>
          <cell r="BK77">
            <v>0</v>
          </cell>
          <cell r="BL77">
            <v>0</v>
          </cell>
          <cell r="BM77">
            <v>0</v>
          </cell>
          <cell r="BN77">
            <v>0</v>
          </cell>
          <cell r="BO77">
            <v>0</v>
          </cell>
          <cell r="BQ77">
            <v>0</v>
          </cell>
        </row>
        <row r="78">
          <cell r="A78">
            <v>2012</v>
          </cell>
          <cell r="B78" t="str">
            <v>Q3</v>
          </cell>
          <cell r="E78" t="str">
            <v>WENRECO</v>
          </cell>
          <cell r="H78">
            <v>183396</v>
          </cell>
          <cell r="I78">
            <v>535354</v>
          </cell>
          <cell r="J78">
            <v>5151</v>
          </cell>
          <cell r="K78">
            <v>0</v>
          </cell>
          <cell r="O78">
            <v>723901</v>
          </cell>
          <cell r="AB78">
            <v>0</v>
          </cell>
          <cell r="BK78">
            <v>1535</v>
          </cell>
          <cell r="BL78">
            <v>1591</v>
          </cell>
          <cell r="BM78">
            <v>2</v>
          </cell>
          <cell r="BN78">
            <v>0</v>
          </cell>
          <cell r="BO78">
            <v>0</v>
          </cell>
          <cell r="BQ78">
            <v>3128</v>
          </cell>
        </row>
        <row r="79">
          <cell r="A79">
            <v>2012</v>
          </cell>
          <cell r="B79" t="str">
            <v>Q3</v>
          </cell>
          <cell r="E79" t="str">
            <v>KIS</v>
          </cell>
          <cell r="H79">
            <v>0</v>
          </cell>
          <cell r="I79">
            <v>0</v>
          </cell>
          <cell r="J79">
            <v>0</v>
          </cell>
          <cell r="K79">
            <v>0</v>
          </cell>
          <cell r="O79">
            <v>0</v>
          </cell>
          <cell r="AB79">
            <v>0</v>
          </cell>
          <cell r="BK79">
            <v>0</v>
          </cell>
          <cell r="BL79">
            <v>0</v>
          </cell>
          <cell r="BM79">
            <v>0</v>
          </cell>
          <cell r="BN79">
            <v>0</v>
          </cell>
          <cell r="BO79">
            <v>0</v>
          </cell>
          <cell r="BQ79">
            <v>0</v>
          </cell>
        </row>
        <row r="80">
          <cell r="A80">
            <v>2012</v>
          </cell>
          <cell r="B80" t="str">
            <v>Q2</v>
          </cell>
          <cell r="E80" t="str">
            <v>WENRECO</v>
          </cell>
          <cell r="H80">
            <v>144969</v>
          </cell>
          <cell r="I80">
            <v>438343</v>
          </cell>
          <cell r="J80">
            <v>3660</v>
          </cell>
          <cell r="K80">
            <v>0</v>
          </cell>
          <cell r="O80">
            <v>586972</v>
          </cell>
          <cell r="AB80">
            <v>0</v>
          </cell>
          <cell r="BK80">
            <v>1548</v>
          </cell>
          <cell r="BL80">
            <v>1564</v>
          </cell>
          <cell r="BM80">
            <v>2</v>
          </cell>
          <cell r="BN80">
            <v>0</v>
          </cell>
          <cell r="BO80">
            <v>0</v>
          </cell>
          <cell r="BQ80">
            <v>3114</v>
          </cell>
        </row>
        <row r="81">
          <cell r="A81">
            <v>2012</v>
          </cell>
          <cell r="B81" t="str">
            <v>Q2</v>
          </cell>
          <cell r="E81" t="str">
            <v>KIS</v>
          </cell>
          <cell r="H81">
            <v>0</v>
          </cell>
          <cell r="I81">
            <v>0</v>
          </cell>
          <cell r="J81">
            <v>0</v>
          </cell>
          <cell r="K81">
            <v>0</v>
          </cell>
          <cell r="O81">
            <v>0</v>
          </cell>
          <cell r="AB81">
            <v>0</v>
          </cell>
          <cell r="BK81">
            <v>0</v>
          </cell>
          <cell r="BL81">
            <v>0</v>
          </cell>
          <cell r="BM81">
            <v>0</v>
          </cell>
          <cell r="BN81">
            <v>0</v>
          </cell>
          <cell r="BO81">
            <v>0</v>
          </cell>
          <cell r="BQ81">
            <v>0</v>
          </cell>
        </row>
        <row r="82">
          <cell r="A82">
            <v>2012</v>
          </cell>
          <cell r="B82" t="str">
            <v>Q1</v>
          </cell>
          <cell r="E82" t="str">
            <v>WENRECO</v>
          </cell>
          <cell r="H82">
            <v>119127</v>
          </cell>
          <cell r="I82">
            <v>366288</v>
          </cell>
          <cell r="J82">
            <v>2585</v>
          </cell>
          <cell r="K82">
            <v>0</v>
          </cell>
          <cell r="O82">
            <v>488000</v>
          </cell>
          <cell r="AB82">
            <v>0</v>
          </cell>
          <cell r="BK82">
            <v>1523</v>
          </cell>
          <cell r="BL82">
            <v>1518</v>
          </cell>
          <cell r="BM82">
            <v>2</v>
          </cell>
          <cell r="BN82">
            <v>0</v>
          </cell>
          <cell r="BO82">
            <v>0</v>
          </cell>
          <cell r="BQ82">
            <v>3043</v>
          </cell>
        </row>
        <row r="83">
          <cell r="A83">
            <v>2012</v>
          </cell>
          <cell r="B83" t="str">
            <v>Q1</v>
          </cell>
          <cell r="E83" t="str">
            <v>KIS</v>
          </cell>
          <cell r="H83">
            <v>0</v>
          </cell>
          <cell r="I83">
            <v>0</v>
          </cell>
          <cell r="J83">
            <v>0</v>
          </cell>
          <cell r="K83">
            <v>0</v>
          </cell>
          <cell r="O83">
            <v>0</v>
          </cell>
          <cell r="AB83">
            <v>0</v>
          </cell>
          <cell r="BK83">
            <v>0</v>
          </cell>
          <cell r="BL83">
            <v>0</v>
          </cell>
          <cell r="BM83">
            <v>0</v>
          </cell>
          <cell r="BN83">
            <v>0</v>
          </cell>
          <cell r="BO83">
            <v>0</v>
          </cell>
          <cell r="BQ83">
            <v>0</v>
          </cell>
        </row>
        <row r="84">
          <cell r="A84">
            <v>2011</v>
          </cell>
          <cell r="B84" t="str">
            <v>Q4</v>
          </cell>
          <cell r="E84" t="str">
            <v>WENRECO</v>
          </cell>
          <cell r="H84">
            <v>114665</v>
          </cell>
          <cell r="I84">
            <v>337695</v>
          </cell>
          <cell r="J84">
            <v>4842</v>
          </cell>
          <cell r="K84">
            <v>0</v>
          </cell>
          <cell r="O84">
            <v>457202</v>
          </cell>
          <cell r="AB84">
            <v>0</v>
          </cell>
          <cell r="BK84">
            <v>1547</v>
          </cell>
          <cell r="BL84">
            <v>1564</v>
          </cell>
          <cell r="BM84">
            <v>2</v>
          </cell>
          <cell r="BN84">
            <v>0</v>
          </cell>
          <cell r="BO84">
            <v>0</v>
          </cell>
          <cell r="BQ84">
            <v>3113</v>
          </cell>
        </row>
        <row r="85">
          <cell r="A85">
            <v>2011</v>
          </cell>
          <cell r="B85" t="str">
            <v>Q4</v>
          </cell>
          <cell r="E85" t="str">
            <v>KIS</v>
          </cell>
          <cell r="H85">
            <v>0</v>
          </cell>
          <cell r="I85">
            <v>0</v>
          </cell>
          <cell r="J85">
            <v>0</v>
          </cell>
          <cell r="K85">
            <v>0</v>
          </cell>
          <cell r="O85">
            <v>0</v>
          </cell>
          <cell r="AB85">
            <v>0</v>
          </cell>
          <cell r="BK85">
            <v>0</v>
          </cell>
          <cell r="BL85">
            <v>0</v>
          </cell>
          <cell r="BM85">
            <v>0</v>
          </cell>
          <cell r="BN85">
            <v>0</v>
          </cell>
          <cell r="BO85">
            <v>0</v>
          </cell>
          <cell r="BQ85">
            <v>0</v>
          </cell>
        </row>
        <row r="86">
          <cell r="A86">
            <v>2011</v>
          </cell>
          <cell r="B86" t="str">
            <v>Q3</v>
          </cell>
          <cell r="E86" t="str">
            <v>WENRECO</v>
          </cell>
          <cell r="H86">
            <v>277106</v>
          </cell>
          <cell r="I86">
            <v>672702</v>
          </cell>
          <cell r="J86">
            <v>6792</v>
          </cell>
          <cell r="K86">
            <v>0</v>
          </cell>
          <cell r="O86">
            <v>956600</v>
          </cell>
          <cell r="AB86">
            <v>0</v>
          </cell>
          <cell r="BK86">
            <v>1538</v>
          </cell>
          <cell r="BL86">
            <v>1595</v>
          </cell>
          <cell r="BM86">
            <v>2</v>
          </cell>
          <cell r="BN86">
            <v>0</v>
          </cell>
          <cell r="BO86">
            <v>0</v>
          </cell>
          <cell r="BQ86">
            <v>3135</v>
          </cell>
        </row>
        <row r="87">
          <cell r="A87">
            <v>2011</v>
          </cell>
          <cell r="B87" t="str">
            <v>Q3</v>
          </cell>
          <cell r="E87" t="str">
            <v>KIS</v>
          </cell>
          <cell r="H87">
            <v>0</v>
          </cell>
          <cell r="I87">
            <v>0</v>
          </cell>
          <cell r="J87">
            <v>0</v>
          </cell>
          <cell r="K87">
            <v>0</v>
          </cell>
          <cell r="O87">
            <v>0</v>
          </cell>
          <cell r="AB87">
            <v>0</v>
          </cell>
          <cell r="BK87">
            <v>0</v>
          </cell>
          <cell r="BL87">
            <v>0</v>
          </cell>
          <cell r="BM87">
            <v>0</v>
          </cell>
          <cell r="BN87">
            <v>0</v>
          </cell>
          <cell r="BO87">
            <v>0</v>
          </cell>
          <cell r="BQ87">
            <v>0</v>
          </cell>
        </row>
        <row r="88">
          <cell r="A88">
            <v>2011</v>
          </cell>
          <cell r="B88" t="str">
            <v>Q2</v>
          </cell>
          <cell r="E88" t="str">
            <v>WENRECO</v>
          </cell>
          <cell r="H88">
            <v>229400</v>
          </cell>
          <cell r="I88">
            <v>749022</v>
          </cell>
          <cell r="J88">
            <v>42242</v>
          </cell>
          <cell r="K88">
            <v>0</v>
          </cell>
          <cell r="O88">
            <v>1020664</v>
          </cell>
          <cell r="AB88">
            <v>0</v>
          </cell>
          <cell r="BK88">
            <v>1538</v>
          </cell>
          <cell r="BL88">
            <v>1595</v>
          </cell>
          <cell r="BM88">
            <v>2</v>
          </cell>
          <cell r="BN88">
            <v>0</v>
          </cell>
          <cell r="BO88">
            <v>0</v>
          </cell>
          <cell r="BQ88">
            <v>3135</v>
          </cell>
        </row>
        <row r="89">
          <cell r="A89">
            <v>2011</v>
          </cell>
          <cell r="B89" t="str">
            <v>Q2</v>
          </cell>
          <cell r="E89" t="str">
            <v>KIS</v>
          </cell>
          <cell r="H89">
            <v>0</v>
          </cell>
          <cell r="I89">
            <v>0</v>
          </cell>
          <cell r="J89">
            <v>0</v>
          </cell>
          <cell r="K89">
            <v>0</v>
          </cell>
          <cell r="O89">
            <v>0</v>
          </cell>
          <cell r="AB89">
            <v>0</v>
          </cell>
          <cell r="BK89">
            <v>0</v>
          </cell>
          <cell r="BL89">
            <v>0</v>
          </cell>
          <cell r="BM89">
            <v>0</v>
          </cell>
          <cell r="BN89">
            <v>0</v>
          </cell>
          <cell r="BO89">
            <v>0</v>
          </cell>
          <cell r="BQ89">
            <v>0</v>
          </cell>
        </row>
        <row r="90">
          <cell r="A90">
            <v>2011</v>
          </cell>
          <cell r="B90" t="str">
            <v>Q1</v>
          </cell>
          <cell r="E90" t="str">
            <v>WENRECO</v>
          </cell>
          <cell r="H90">
            <v>187390</v>
          </cell>
          <cell r="I90">
            <v>625611</v>
          </cell>
          <cell r="J90">
            <v>18875</v>
          </cell>
          <cell r="K90">
            <v>0</v>
          </cell>
          <cell r="O90">
            <v>831876</v>
          </cell>
          <cell r="AB90">
            <v>0</v>
          </cell>
          <cell r="BK90">
            <v>1506</v>
          </cell>
          <cell r="BL90">
            <v>1573</v>
          </cell>
          <cell r="BM90">
            <v>0</v>
          </cell>
          <cell r="BN90">
            <v>0</v>
          </cell>
          <cell r="BO90">
            <v>0</v>
          </cell>
          <cell r="BQ90">
            <v>3079</v>
          </cell>
        </row>
        <row r="91">
          <cell r="A91">
            <v>2011</v>
          </cell>
          <cell r="B91" t="str">
            <v>Q1</v>
          </cell>
          <cell r="E91" t="str">
            <v>KIS</v>
          </cell>
          <cell r="H91">
            <v>0</v>
          </cell>
          <cell r="I91">
            <v>0</v>
          </cell>
          <cell r="J91">
            <v>0</v>
          </cell>
          <cell r="K91">
            <v>0</v>
          </cell>
          <cell r="O91">
            <v>0</v>
          </cell>
          <cell r="AB91">
            <v>0</v>
          </cell>
          <cell r="BK91">
            <v>0</v>
          </cell>
          <cell r="BL91">
            <v>0</v>
          </cell>
          <cell r="BM91">
            <v>0</v>
          </cell>
          <cell r="BN91">
            <v>0</v>
          </cell>
          <cell r="BO91">
            <v>0</v>
          </cell>
          <cell r="BQ91">
            <v>0</v>
          </cell>
        </row>
        <row r="92">
          <cell r="A92">
            <v>2010</v>
          </cell>
          <cell r="B92" t="str">
            <v>Q4</v>
          </cell>
          <cell r="E92" t="str">
            <v>WENRECO</v>
          </cell>
          <cell r="H92">
            <v>270494</v>
          </cell>
          <cell r="I92">
            <v>908522</v>
          </cell>
          <cell r="J92">
            <v>49633</v>
          </cell>
          <cell r="K92">
            <v>0</v>
          </cell>
          <cell r="O92">
            <v>1228649</v>
          </cell>
          <cell r="AB92">
            <v>0</v>
          </cell>
          <cell r="BK92">
            <v>1490</v>
          </cell>
          <cell r="BL92">
            <v>1562</v>
          </cell>
          <cell r="BM92">
            <v>2</v>
          </cell>
          <cell r="BN92">
            <v>0</v>
          </cell>
          <cell r="BO92">
            <v>0</v>
          </cell>
          <cell r="BQ92">
            <v>3054</v>
          </cell>
        </row>
        <row r="93">
          <cell r="A93">
            <v>2010</v>
          </cell>
          <cell r="B93" t="str">
            <v>Q4</v>
          </cell>
          <cell r="E93" t="str">
            <v>KIS</v>
          </cell>
          <cell r="H93">
            <v>0</v>
          </cell>
          <cell r="I93">
            <v>0</v>
          </cell>
          <cell r="J93">
            <v>0</v>
          </cell>
          <cell r="K93">
            <v>0</v>
          </cell>
          <cell r="O93">
            <v>0</v>
          </cell>
          <cell r="AB93">
            <v>0</v>
          </cell>
          <cell r="BK93">
            <v>0</v>
          </cell>
          <cell r="BL93">
            <v>0</v>
          </cell>
          <cell r="BM93">
            <v>0</v>
          </cell>
          <cell r="BN93">
            <v>0</v>
          </cell>
          <cell r="BO93">
            <v>0</v>
          </cell>
          <cell r="BQ93">
            <v>0</v>
          </cell>
        </row>
        <row r="94">
          <cell r="A94">
            <v>2010</v>
          </cell>
          <cell r="B94" t="str">
            <v>Q3</v>
          </cell>
          <cell r="E94" t="str">
            <v>WENRECO</v>
          </cell>
          <cell r="H94">
            <v>283099</v>
          </cell>
          <cell r="I94">
            <v>829396</v>
          </cell>
          <cell r="J94">
            <v>49004</v>
          </cell>
          <cell r="K94">
            <v>0</v>
          </cell>
          <cell r="O94">
            <v>1161499</v>
          </cell>
          <cell r="AB94">
            <v>0</v>
          </cell>
          <cell r="BK94">
            <v>1443</v>
          </cell>
          <cell r="BL94">
            <v>1439</v>
          </cell>
          <cell r="BM94">
            <v>2</v>
          </cell>
          <cell r="BN94">
            <v>0</v>
          </cell>
          <cell r="BO94">
            <v>0</v>
          </cell>
          <cell r="BQ94">
            <v>2884</v>
          </cell>
        </row>
        <row r="95">
          <cell r="A95">
            <v>2010</v>
          </cell>
          <cell r="B95" t="str">
            <v>Q3</v>
          </cell>
          <cell r="E95" t="str">
            <v>KIS</v>
          </cell>
          <cell r="H95">
            <v>0</v>
          </cell>
          <cell r="I95">
            <v>0</v>
          </cell>
          <cell r="J95">
            <v>0</v>
          </cell>
          <cell r="K95">
            <v>0</v>
          </cell>
          <cell r="O95">
            <v>0</v>
          </cell>
          <cell r="AB95">
            <v>0</v>
          </cell>
          <cell r="BK95">
            <v>0</v>
          </cell>
          <cell r="BL95">
            <v>0</v>
          </cell>
          <cell r="BM95">
            <v>0</v>
          </cell>
          <cell r="BN95">
            <v>0</v>
          </cell>
          <cell r="BO95">
            <v>0</v>
          </cell>
          <cell r="BQ95">
            <v>0</v>
          </cell>
        </row>
        <row r="96">
          <cell r="A96">
            <v>2010</v>
          </cell>
          <cell r="B96" t="str">
            <v>Q2</v>
          </cell>
          <cell r="E96" t="str">
            <v>WENRECO</v>
          </cell>
          <cell r="H96">
            <v>237000</v>
          </cell>
          <cell r="I96">
            <v>896000</v>
          </cell>
          <cell r="J96">
            <v>59551</v>
          </cell>
          <cell r="K96">
            <v>0</v>
          </cell>
          <cell r="O96">
            <v>1192551</v>
          </cell>
          <cell r="AB96">
            <v>0</v>
          </cell>
          <cell r="BK96">
            <v>1421</v>
          </cell>
          <cell r="BL96">
            <v>1497</v>
          </cell>
          <cell r="BM96">
            <v>2</v>
          </cell>
          <cell r="BN96">
            <v>0</v>
          </cell>
          <cell r="BO96">
            <v>0</v>
          </cell>
          <cell r="BQ96">
            <v>2920</v>
          </cell>
        </row>
        <row r="97">
          <cell r="A97">
            <v>2010</v>
          </cell>
          <cell r="B97" t="str">
            <v>Q2</v>
          </cell>
          <cell r="E97" t="str">
            <v>KIS</v>
          </cell>
          <cell r="H97">
            <v>0</v>
          </cell>
          <cell r="I97">
            <v>0</v>
          </cell>
          <cell r="J97">
            <v>0</v>
          </cell>
          <cell r="K97">
            <v>0</v>
          </cell>
          <cell r="O97">
            <v>0</v>
          </cell>
          <cell r="AB97">
            <v>0</v>
          </cell>
          <cell r="BK97">
            <v>0</v>
          </cell>
          <cell r="BL97">
            <v>0</v>
          </cell>
          <cell r="BM97">
            <v>0</v>
          </cell>
          <cell r="BN97">
            <v>0</v>
          </cell>
          <cell r="BO97">
            <v>0</v>
          </cell>
          <cell r="BQ97">
            <v>0</v>
          </cell>
        </row>
        <row r="98">
          <cell r="A98">
            <v>2010</v>
          </cell>
          <cell r="B98" t="str">
            <v>Q1</v>
          </cell>
          <cell r="E98" t="str">
            <v>WENRECO</v>
          </cell>
          <cell r="H98">
            <v>264000</v>
          </cell>
          <cell r="I98">
            <v>765000</v>
          </cell>
          <cell r="J98">
            <v>50749</v>
          </cell>
          <cell r="K98">
            <v>0</v>
          </cell>
          <cell r="O98">
            <v>1079749</v>
          </cell>
          <cell r="AB98">
            <v>0</v>
          </cell>
          <cell r="BK98">
            <v>1442</v>
          </cell>
          <cell r="BL98">
            <v>1592</v>
          </cell>
          <cell r="BM98">
            <v>2</v>
          </cell>
          <cell r="BN98">
            <v>0</v>
          </cell>
          <cell r="BO98">
            <v>0</v>
          </cell>
          <cell r="BQ98">
            <v>3036</v>
          </cell>
        </row>
        <row r="99">
          <cell r="A99">
            <v>2010</v>
          </cell>
          <cell r="B99" t="str">
            <v>Q1</v>
          </cell>
          <cell r="E99" t="str">
            <v>KIS</v>
          </cell>
          <cell r="H99">
            <v>0</v>
          </cell>
          <cell r="I99">
            <v>0</v>
          </cell>
          <cell r="J99">
            <v>0</v>
          </cell>
          <cell r="K99">
            <v>0</v>
          </cell>
          <cell r="O99">
            <v>0</v>
          </cell>
          <cell r="AB99">
            <v>0</v>
          </cell>
          <cell r="BK99">
            <v>0</v>
          </cell>
          <cell r="BL99">
            <v>0</v>
          </cell>
          <cell r="BM99">
            <v>0</v>
          </cell>
          <cell r="BN99">
            <v>0</v>
          </cell>
          <cell r="BO99">
            <v>0</v>
          </cell>
          <cell r="BQ99">
            <v>0</v>
          </cell>
        </row>
        <row r="100">
          <cell r="A100">
            <v>2009</v>
          </cell>
          <cell r="B100" t="str">
            <v>Q4</v>
          </cell>
          <cell r="E100" t="str">
            <v>WENRECO</v>
          </cell>
          <cell r="H100">
            <v>180000</v>
          </cell>
          <cell r="I100">
            <v>583000</v>
          </cell>
          <cell r="J100">
            <v>40106</v>
          </cell>
          <cell r="K100">
            <v>0</v>
          </cell>
          <cell r="O100">
            <v>803106</v>
          </cell>
          <cell r="AB100">
            <v>0</v>
          </cell>
          <cell r="BK100">
            <v>1532</v>
          </cell>
          <cell r="BL100">
            <v>1370</v>
          </cell>
          <cell r="BM100">
            <v>3</v>
          </cell>
          <cell r="BN100">
            <v>0</v>
          </cell>
          <cell r="BO100">
            <v>0</v>
          </cell>
          <cell r="BQ100">
            <v>2905</v>
          </cell>
        </row>
        <row r="101">
          <cell r="A101">
            <v>2009</v>
          </cell>
          <cell r="B101" t="str">
            <v>Q4</v>
          </cell>
          <cell r="E101" t="str">
            <v>KIS</v>
          </cell>
          <cell r="H101">
            <v>0</v>
          </cell>
          <cell r="I101">
            <v>0</v>
          </cell>
          <cell r="J101">
            <v>0</v>
          </cell>
          <cell r="K101">
            <v>0</v>
          </cell>
          <cell r="O101">
            <v>0</v>
          </cell>
          <cell r="AB101">
            <v>0</v>
          </cell>
          <cell r="BK101">
            <v>0</v>
          </cell>
          <cell r="BL101">
            <v>0</v>
          </cell>
          <cell r="BM101">
            <v>0</v>
          </cell>
          <cell r="BN101">
            <v>0</v>
          </cell>
          <cell r="BO101">
            <v>0</v>
          </cell>
          <cell r="BQ101">
            <v>0</v>
          </cell>
        </row>
        <row r="102">
          <cell r="A102">
            <v>2009</v>
          </cell>
          <cell r="B102" t="str">
            <v>Q3</v>
          </cell>
          <cell r="E102" t="str">
            <v>WENRECO</v>
          </cell>
          <cell r="H102">
            <v>187000</v>
          </cell>
          <cell r="I102">
            <v>664000</v>
          </cell>
          <cell r="J102">
            <v>19122</v>
          </cell>
          <cell r="K102">
            <v>0</v>
          </cell>
          <cell r="O102">
            <v>870122</v>
          </cell>
          <cell r="AB102">
            <v>0</v>
          </cell>
          <cell r="BK102">
            <v>1474</v>
          </cell>
          <cell r="BL102">
            <v>1366</v>
          </cell>
          <cell r="BM102">
            <v>3</v>
          </cell>
          <cell r="BN102">
            <v>0</v>
          </cell>
          <cell r="BO102">
            <v>0</v>
          </cell>
          <cell r="BQ102">
            <v>2843</v>
          </cell>
        </row>
        <row r="103">
          <cell r="A103">
            <v>2009</v>
          </cell>
          <cell r="B103" t="str">
            <v>Q3</v>
          </cell>
          <cell r="E103" t="str">
            <v>KIS</v>
          </cell>
          <cell r="H103">
            <v>0</v>
          </cell>
          <cell r="I103">
            <v>0</v>
          </cell>
          <cell r="J103">
            <v>0</v>
          </cell>
          <cell r="K103">
            <v>0</v>
          </cell>
          <cell r="O103">
            <v>0</v>
          </cell>
          <cell r="AB103">
            <v>0</v>
          </cell>
          <cell r="BK103">
            <v>0</v>
          </cell>
          <cell r="BL103">
            <v>0</v>
          </cell>
          <cell r="BM103">
            <v>0</v>
          </cell>
          <cell r="BN103">
            <v>0</v>
          </cell>
          <cell r="BO103">
            <v>0</v>
          </cell>
          <cell r="BQ103">
            <v>0</v>
          </cell>
        </row>
        <row r="104">
          <cell r="A104">
            <v>2009</v>
          </cell>
          <cell r="B104" t="str">
            <v>Q2</v>
          </cell>
          <cell r="E104" t="str">
            <v>WENRECO</v>
          </cell>
          <cell r="H104">
            <v>79000</v>
          </cell>
          <cell r="I104">
            <v>271000</v>
          </cell>
          <cell r="J104">
            <v>21936</v>
          </cell>
          <cell r="K104">
            <v>0</v>
          </cell>
          <cell r="O104">
            <v>371936</v>
          </cell>
          <cell r="AB104">
            <v>0</v>
          </cell>
          <cell r="BK104">
            <v>1366</v>
          </cell>
          <cell r="BL104">
            <v>1483</v>
          </cell>
          <cell r="BM104">
            <v>3</v>
          </cell>
          <cell r="BN104">
            <v>0</v>
          </cell>
          <cell r="BO104">
            <v>0</v>
          </cell>
          <cell r="BQ104">
            <v>2852</v>
          </cell>
        </row>
        <row r="105">
          <cell r="A105">
            <v>2009</v>
          </cell>
          <cell r="B105" t="str">
            <v>Q2</v>
          </cell>
          <cell r="E105" t="str">
            <v>KIS</v>
          </cell>
          <cell r="H105">
            <v>0</v>
          </cell>
          <cell r="I105">
            <v>0</v>
          </cell>
          <cell r="J105">
            <v>0</v>
          </cell>
          <cell r="K105">
            <v>0</v>
          </cell>
          <cell r="O105">
            <v>0</v>
          </cell>
          <cell r="AB105">
            <v>0</v>
          </cell>
          <cell r="BK105">
            <v>0</v>
          </cell>
          <cell r="BL105">
            <v>0</v>
          </cell>
          <cell r="BM105">
            <v>0</v>
          </cell>
          <cell r="BN105">
            <v>0</v>
          </cell>
          <cell r="BO105">
            <v>0</v>
          </cell>
          <cell r="BQ105">
            <v>0</v>
          </cell>
        </row>
        <row r="106">
          <cell r="A106">
            <v>2009</v>
          </cell>
          <cell r="B106" t="str">
            <v>Q1</v>
          </cell>
          <cell r="E106" t="str">
            <v>WENRECO</v>
          </cell>
          <cell r="H106">
            <v>102000</v>
          </cell>
          <cell r="I106">
            <v>337000</v>
          </cell>
          <cell r="J106">
            <v>9411</v>
          </cell>
          <cell r="K106">
            <v>0</v>
          </cell>
          <cell r="O106">
            <v>448411</v>
          </cell>
          <cell r="AB106">
            <v>0</v>
          </cell>
          <cell r="BK106">
            <v>1365</v>
          </cell>
          <cell r="BL106">
            <v>1460</v>
          </cell>
          <cell r="BM106">
            <v>3</v>
          </cell>
          <cell r="BN106">
            <v>0</v>
          </cell>
          <cell r="BO106">
            <v>0</v>
          </cell>
          <cell r="BQ106">
            <v>2828</v>
          </cell>
        </row>
        <row r="107">
          <cell r="A107">
            <v>2009</v>
          </cell>
          <cell r="B107" t="str">
            <v>Q1</v>
          </cell>
          <cell r="E107" t="str">
            <v>KIS</v>
          </cell>
          <cell r="H107">
            <v>0</v>
          </cell>
          <cell r="I107">
            <v>0</v>
          </cell>
          <cell r="J107">
            <v>0</v>
          </cell>
          <cell r="K107">
            <v>0</v>
          </cell>
          <cell r="O107">
            <v>0</v>
          </cell>
          <cell r="AB107">
            <v>0</v>
          </cell>
          <cell r="BK107">
            <v>0</v>
          </cell>
          <cell r="BL107">
            <v>0</v>
          </cell>
          <cell r="BM107">
            <v>0</v>
          </cell>
          <cell r="BN107">
            <v>0</v>
          </cell>
          <cell r="BO107">
            <v>0</v>
          </cell>
          <cell r="BQ107">
            <v>0</v>
          </cell>
        </row>
        <row r="108">
          <cell r="A108">
            <v>2008</v>
          </cell>
          <cell r="B108" t="str">
            <v>Q4</v>
          </cell>
          <cell r="E108" t="str">
            <v>WENRECO</v>
          </cell>
          <cell r="H108">
            <v>180000</v>
          </cell>
          <cell r="I108">
            <v>618000</v>
          </cell>
          <cell r="J108">
            <v>14950</v>
          </cell>
          <cell r="K108">
            <v>0</v>
          </cell>
          <cell r="O108">
            <v>812950</v>
          </cell>
          <cell r="AB108">
            <v>0</v>
          </cell>
          <cell r="BK108">
            <v>1298</v>
          </cell>
          <cell r="BL108">
            <v>1449</v>
          </cell>
          <cell r="BM108">
            <v>3</v>
          </cell>
          <cell r="BN108">
            <v>0</v>
          </cell>
          <cell r="BO108">
            <v>0</v>
          </cell>
          <cell r="BQ108">
            <v>2750</v>
          </cell>
        </row>
        <row r="109">
          <cell r="A109">
            <v>2008</v>
          </cell>
          <cell r="B109" t="str">
            <v>Q4</v>
          </cell>
          <cell r="E109" t="str">
            <v>KIS</v>
          </cell>
          <cell r="H109">
            <v>0</v>
          </cell>
          <cell r="I109">
            <v>0</v>
          </cell>
          <cell r="J109">
            <v>0</v>
          </cell>
          <cell r="K109">
            <v>0</v>
          </cell>
          <cell r="O109">
            <v>0</v>
          </cell>
          <cell r="AB109">
            <v>0</v>
          </cell>
          <cell r="BK109">
            <v>0</v>
          </cell>
          <cell r="BL109">
            <v>0</v>
          </cell>
          <cell r="BM109">
            <v>0</v>
          </cell>
          <cell r="BN109">
            <v>0</v>
          </cell>
          <cell r="BO109">
            <v>0</v>
          </cell>
          <cell r="BQ109">
            <v>0</v>
          </cell>
        </row>
        <row r="110">
          <cell r="A110">
            <v>2008</v>
          </cell>
          <cell r="B110" t="str">
            <v>Q3</v>
          </cell>
          <cell r="E110" t="str">
            <v>WENRECO</v>
          </cell>
          <cell r="H110">
            <v>220000</v>
          </cell>
          <cell r="I110">
            <v>766000</v>
          </cell>
          <cell r="J110">
            <v>37701</v>
          </cell>
          <cell r="K110">
            <v>0</v>
          </cell>
          <cell r="O110">
            <v>1023701</v>
          </cell>
          <cell r="AB110">
            <v>0</v>
          </cell>
          <cell r="BK110">
            <v>1260</v>
          </cell>
          <cell r="BL110">
            <v>1420</v>
          </cell>
          <cell r="BM110">
            <v>2</v>
          </cell>
          <cell r="BN110">
            <v>0</v>
          </cell>
          <cell r="BO110">
            <v>0</v>
          </cell>
          <cell r="BQ110">
            <v>2682</v>
          </cell>
        </row>
        <row r="111">
          <cell r="A111">
            <v>2008</v>
          </cell>
          <cell r="B111" t="str">
            <v>Q3</v>
          </cell>
          <cell r="E111" t="str">
            <v>KIS</v>
          </cell>
          <cell r="H111">
            <v>0</v>
          </cell>
          <cell r="I111">
            <v>0</v>
          </cell>
          <cell r="J111">
            <v>0</v>
          </cell>
          <cell r="K111">
            <v>0</v>
          </cell>
          <cell r="O111">
            <v>0</v>
          </cell>
          <cell r="AB111">
            <v>0</v>
          </cell>
          <cell r="BK111">
            <v>0</v>
          </cell>
          <cell r="BL111">
            <v>0</v>
          </cell>
          <cell r="BM111">
            <v>0</v>
          </cell>
          <cell r="BN111">
            <v>0</v>
          </cell>
          <cell r="BO111">
            <v>0</v>
          </cell>
          <cell r="BQ111">
            <v>0</v>
          </cell>
        </row>
        <row r="112">
          <cell r="A112">
            <v>2008</v>
          </cell>
          <cell r="B112" t="str">
            <v>Q2</v>
          </cell>
          <cell r="E112" t="str">
            <v>WENRECO</v>
          </cell>
          <cell r="H112">
            <v>253000</v>
          </cell>
          <cell r="I112">
            <v>786000</v>
          </cell>
          <cell r="J112">
            <v>24892</v>
          </cell>
          <cell r="K112">
            <v>0</v>
          </cell>
          <cell r="O112">
            <v>1063892</v>
          </cell>
          <cell r="AB112">
            <v>0</v>
          </cell>
          <cell r="BK112">
            <v>1237</v>
          </cell>
          <cell r="BL112">
            <v>1328</v>
          </cell>
          <cell r="BM112">
            <v>3</v>
          </cell>
          <cell r="BN112">
            <v>0</v>
          </cell>
          <cell r="BO112">
            <v>0</v>
          </cell>
          <cell r="BQ112">
            <v>2568</v>
          </cell>
        </row>
        <row r="113">
          <cell r="A113">
            <v>2008</v>
          </cell>
          <cell r="B113" t="str">
            <v>Q2</v>
          </cell>
          <cell r="E113" t="str">
            <v>KIS</v>
          </cell>
          <cell r="H113">
            <v>0</v>
          </cell>
          <cell r="I113">
            <v>0</v>
          </cell>
          <cell r="J113">
            <v>0</v>
          </cell>
          <cell r="K113">
            <v>0</v>
          </cell>
          <cell r="O113">
            <v>0</v>
          </cell>
          <cell r="AB113">
            <v>0</v>
          </cell>
          <cell r="BK113">
            <v>0</v>
          </cell>
          <cell r="BL113">
            <v>0</v>
          </cell>
          <cell r="BM113">
            <v>0</v>
          </cell>
          <cell r="BN113">
            <v>0</v>
          </cell>
          <cell r="BO113">
            <v>0</v>
          </cell>
          <cell r="BQ113">
            <v>0</v>
          </cell>
        </row>
        <row r="114">
          <cell r="A114">
            <v>2008</v>
          </cell>
          <cell r="B114" t="str">
            <v>Q1</v>
          </cell>
          <cell r="E114" t="str">
            <v>WENRECO</v>
          </cell>
          <cell r="H114">
            <v>201000</v>
          </cell>
          <cell r="I114">
            <v>596000</v>
          </cell>
          <cell r="J114">
            <v>17666</v>
          </cell>
          <cell r="K114">
            <v>0</v>
          </cell>
          <cell r="O114">
            <v>814666</v>
          </cell>
          <cell r="AB114">
            <v>0</v>
          </cell>
          <cell r="BK114">
            <v>1216</v>
          </cell>
          <cell r="BL114">
            <v>1244</v>
          </cell>
          <cell r="BM114">
            <v>3</v>
          </cell>
          <cell r="BN114">
            <v>0</v>
          </cell>
          <cell r="BO114">
            <v>0</v>
          </cell>
          <cell r="BQ114">
            <v>2463</v>
          </cell>
        </row>
        <row r="115">
          <cell r="A115">
            <v>2008</v>
          </cell>
          <cell r="B115" t="str">
            <v>Q1</v>
          </cell>
          <cell r="E115" t="str">
            <v>KIS</v>
          </cell>
          <cell r="H115">
            <v>0</v>
          </cell>
          <cell r="I115">
            <v>0</v>
          </cell>
          <cell r="J115">
            <v>0</v>
          </cell>
          <cell r="K115">
            <v>0</v>
          </cell>
          <cell r="O115">
            <v>0</v>
          </cell>
          <cell r="AB115">
            <v>0</v>
          </cell>
          <cell r="BK115">
            <v>0</v>
          </cell>
          <cell r="BL115">
            <v>0</v>
          </cell>
          <cell r="BM115">
            <v>0</v>
          </cell>
          <cell r="BN115">
            <v>0</v>
          </cell>
          <cell r="BO115">
            <v>0</v>
          </cell>
          <cell r="BQ115">
            <v>0</v>
          </cell>
        </row>
        <row r="116">
          <cell r="A116">
            <v>2017</v>
          </cell>
          <cell r="B116" t="str">
            <v>Q2</v>
          </cell>
          <cell r="E116" t="str">
            <v>Absolute</v>
          </cell>
          <cell r="H116">
            <v>12780</v>
          </cell>
          <cell r="O116">
            <v>12780</v>
          </cell>
          <cell r="AB116">
            <v>25560</v>
          </cell>
          <cell r="BQ116">
            <v>0</v>
          </cell>
        </row>
        <row r="117">
          <cell r="A117">
            <v>2017</v>
          </cell>
          <cell r="B117" t="str">
            <v>Q1</v>
          </cell>
          <cell r="E117" t="str">
            <v>Absolute</v>
          </cell>
          <cell r="H117">
            <v>11556</v>
          </cell>
          <cell r="O117">
            <v>11556</v>
          </cell>
          <cell r="AB117">
            <v>23112</v>
          </cell>
          <cell r="BQ117">
            <v>0</v>
          </cell>
        </row>
        <row r="118">
          <cell r="A118">
            <v>2018</v>
          </cell>
          <cell r="B118" t="str">
            <v>Q4</v>
          </cell>
          <cell r="E118" t="str">
            <v>Hydromax</v>
          </cell>
          <cell r="H118">
            <v>6129.8000000000029</v>
          </cell>
          <cell r="I118">
            <v>42626.500000000029</v>
          </cell>
          <cell r="O118">
            <v>48756.300000000032</v>
          </cell>
          <cell r="AB118">
            <v>48756.300000000032</v>
          </cell>
          <cell r="BK118">
            <v>219</v>
          </cell>
          <cell r="BL118">
            <v>11</v>
          </cell>
          <cell r="BQ118">
            <v>230</v>
          </cell>
        </row>
        <row r="119">
          <cell r="A119">
            <v>2018</v>
          </cell>
          <cell r="B119" t="str">
            <v>Q3</v>
          </cell>
          <cell r="E119" t="str">
            <v>Hydromax</v>
          </cell>
          <cell r="H119">
            <v>5558.4000000000015</v>
          </cell>
          <cell r="I119">
            <v>43315.699999999968</v>
          </cell>
          <cell r="O119">
            <v>48874.099999999969</v>
          </cell>
          <cell r="AB119">
            <v>48874.099999999969</v>
          </cell>
          <cell r="BQ119">
            <v>0</v>
          </cell>
        </row>
        <row r="120">
          <cell r="A120">
            <v>2018</v>
          </cell>
          <cell r="B120" t="str">
            <v>Q2</v>
          </cell>
          <cell r="E120" t="str">
            <v>Hydromax</v>
          </cell>
          <cell r="H120">
            <v>6138</v>
          </cell>
          <cell r="I120">
            <v>51313.400000000009</v>
          </cell>
          <cell r="O120">
            <v>57451.400000000009</v>
          </cell>
          <cell r="AB120">
            <v>57451.400000000009</v>
          </cell>
          <cell r="BQ120">
            <v>0</v>
          </cell>
        </row>
        <row r="121">
          <cell r="A121">
            <v>2018</v>
          </cell>
          <cell r="B121" t="str">
            <v>Q1</v>
          </cell>
          <cell r="E121" t="str">
            <v>Hydromax</v>
          </cell>
          <cell r="H121">
            <v>5424.7000000000007</v>
          </cell>
          <cell r="I121">
            <v>37029.699999999997</v>
          </cell>
          <cell r="O121">
            <v>42454.399999999994</v>
          </cell>
          <cell r="AB121">
            <v>42454.399999999994</v>
          </cell>
          <cell r="BQ121">
            <v>0</v>
          </cell>
        </row>
        <row r="122">
          <cell r="A122">
            <v>2019</v>
          </cell>
          <cell r="B122" t="str">
            <v>Q3</v>
          </cell>
          <cell r="E122" t="str">
            <v>KIS</v>
          </cell>
          <cell r="H122">
            <v>336212.07</v>
          </cell>
          <cell r="I122">
            <v>176128.13</v>
          </cell>
          <cell r="O122">
            <v>512340.2</v>
          </cell>
          <cell r="AB122">
            <v>619583.86569999997</v>
          </cell>
          <cell r="BK122">
            <v>3152</v>
          </cell>
          <cell r="BL122">
            <v>49</v>
          </cell>
          <cell r="BQ122">
            <v>3201</v>
          </cell>
        </row>
        <row r="123">
          <cell r="A123">
            <v>2019</v>
          </cell>
          <cell r="B123" t="str">
            <v>Q2</v>
          </cell>
          <cell r="E123" t="str">
            <v>KIS</v>
          </cell>
          <cell r="H123">
            <v>357712.32333333325</v>
          </cell>
          <cell r="I123">
            <v>165461.91000000003</v>
          </cell>
          <cell r="O123">
            <v>523174.23333333328</v>
          </cell>
          <cell r="AB123">
            <v>591570.12719999999</v>
          </cell>
          <cell r="BK123">
            <v>2980</v>
          </cell>
          <cell r="BL123">
            <v>49</v>
          </cell>
          <cell r="BQ123">
            <v>3029</v>
          </cell>
        </row>
        <row r="124">
          <cell r="A124">
            <v>2019</v>
          </cell>
          <cell r="B124" t="str">
            <v>Q1</v>
          </cell>
          <cell r="E124" t="str">
            <v>KIS</v>
          </cell>
          <cell r="H124">
            <v>309183.50966666674</v>
          </cell>
          <cell r="I124">
            <v>138669.38999999998</v>
          </cell>
          <cell r="O124">
            <v>447852.89966666675</v>
          </cell>
          <cell r="AB124">
            <v>554685.12430000002</v>
          </cell>
          <cell r="BK124">
            <v>2845</v>
          </cell>
          <cell r="BL124">
            <v>48</v>
          </cell>
          <cell r="BQ124">
            <v>2893</v>
          </cell>
        </row>
        <row r="125">
          <cell r="A125">
            <v>2019</v>
          </cell>
          <cell r="B125" t="str">
            <v>Q4</v>
          </cell>
          <cell r="E125" t="str">
            <v>WENRECO</v>
          </cell>
          <cell r="H125">
            <v>1169501</v>
          </cell>
          <cell r="I125">
            <v>2569741</v>
          </cell>
          <cell r="J125">
            <v>347016</v>
          </cell>
          <cell r="K125">
            <v>961696</v>
          </cell>
          <cell r="O125">
            <v>5047954</v>
          </cell>
          <cell r="AB125">
            <v>6319287</v>
          </cell>
          <cell r="BK125">
            <v>17874</v>
          </cell>
          <cell r="BL125">
            <v>407</v>
          </cell>
          <cell r="BM125">
            <v>20</v>
          </cell>
          <cell r="BN125">
            <v>2</v>
          </cell>
          <cell r="BQ125">
            <v>18303</v>
          </cell>
        </row>
        <row r="126">
          <cell r="A126">
            <v>2019</v>
          </cell>
          <cell r="B126" t="str">
            <v>Q3</v>
          </cell>
          <cell r="E126" t="str">
            <v>WENRECO</v>
          </cell>
          <cell r="H126">
            <v>1043023</v>
          </cell>
          <cell r="I126">
            <v>2481193</v>
          </cell>
          <cell r="J126">
            <v>236933</v>
          </cell>
          <cell r="K126">
            <v>502865</v>
          </cell>
          <cell r="O126">
            <v>4264014</v>
          </cell>
          <cell r="AB126">
            <v>5133439</v>
          </cell>
          <cell r="BK126">
            <v>16722</v>
          </cell>
          <cell r="BL126">
            <v>389</v>
          </cell>
          <cell r="BM126">
            <v>21</v>
          </cell>
          <cell r="BN126">
            <v>2</v>
          </cell>
          <cell r="BQ126">
            <v>17134</v>
          </cell>
        </row>
        <row r="127">
          <cell r="A127">
            <v>2019</v>
          </cell>
          <cell r="B127" t="str">
            <v>Q2</v>
          </cell>
          <cell r="E127" t="str">
            <v>WENRECO</v>
          </cell>
          <cell r="H127">
            <v>926651</v>
          </cell>
          <cell r="I127">
            <v>2036387</v>
          </cell>
          <cell r="J127">
            <v>171546</v>
          </cell>
          <cell r="K127">
            <v>273802</v>
          </cell>
          <cell r="O127">
            <v>3408386</v>
          </cell>
          <cell r="AB127">
            <v>4299740</v>
          </cell>
          <cell r="BK127">
            <v>16445</v>
          </cell>
          <cell r="BL127">
            <v>372</v>
          </cell>
          <cell r="BM127">
            <v>22</v>
          </cell>
          <cell r="BN127">
            <v>4</v>
          </cell>
          <cell r="BQ127">
            <v>16843</v>
          </cell>
        </row>
        <row r="128">
          <cell r="A128">
            <v>2019</v>
          </cell>
          <cell r="B128" t="str">
            <v>Q1</v>
          </cell>
          <cell r="E128" t="str">
            <v>WENRECO</v>
          </cell>
          <cell r="H128">
            <v>489703</v>
          </cell>
          <cell r="I128">
            <v>1300209</v>
          </cell>
          <cell r="J128">
            <v>159753</v>
          </cell>
          <cell r="K128">
            <v>25078</v>
          </cell>
          <cell r="O128">
            <v>1974743</v>
          </cell>
          <cell r="AB128">
            <v>2309091.9999999995</v>
          </cell>
          <cell r="BK128">
            <v>12819</v>
          </cell>
          <cell r="BL128">
            <v>298</v>
          </cell>
          <cell r="BM128">
            <v>19</v>
          </cell>
          <cell r="BN128">
            <v>2</v>
          </cell>
          <cell r="BQ128">
            <v>13138</v>
          </cell>
        </row>
        <row r="129">
          <cell r="A129">
            <v>2018</v>
          </cell>
          <cell r="B129" t="str">
            <v>Q4</v>
          </cell>
          <cell r="E129" t="str">
            <v>KIS</v>
          </cell>
          <cell r="H129">
            <v>302237.42076344078</v>
          </cell>
          <cell r="I129">
            <v>97695.84</v>
          </cell>
          <cell r="O129">
            <v>399933.26076344075</v>
          </cell>
          <cell r="AB129">
            <v>521103.23610000085</v>
          </cell>
          <cell r="BK129">
            <v>2647</v>
          </cell>
          <cell r="BL129">
            <v>47</v>
          </cell>
          <cell r="BQ129">
            <v>2694</v>
          </cell>
        </row>
        <row r="130">
          <cell r="A130">
            <v>2018</v>
          </cell>
          <cell r="B130" t="str">
            <v>Q3</v>
          </cell>
          <cell r="E130" t="str">
            <v>KIS</v>
          </cell>
          <cell r="H130">
            <v>278250.11222222226</v>
          </cell>
          <cell r="I130">
            <v>77539.860000000015</v>
          </cell>
          <cell r="O130">
            <v>355789.97222222225</v>
          </cell>
          <cell r="AB130">
            <v>432881.74600000004</v>
          </cell>
          <cell r="BK130">
            <v>2590</v>
          </cell>
          <cell r="BL130">
            <v>42</v>
          </cell>
          <cell r="BQ130">
            <v>2632</v>
          </cell>
        </row>
        <row r="131">
          <cell r="A131">
            <v>2018</v>
          </cell>
          <cell r="B131" t="str">
            <v>Q2</v>
          </cell>
          <cell r="E131" t="str">
            <v>KIS</v>
          </cell>
          <cell r="H131">
            <v>211313.0317113924</v>
          </cell>
          <cell r="I131">
            <v>49115.520000000004</v>
          </cell>
          <cell r="O131">
            <v>260428.55171139241</v>
          </cell>
          <cell r="AB131">
            <v>428534.03950000007</v>
          </cell>
          <cell r="BK131">
            <v>2610</v>
          </cell>
          <cell r="BL131">
            <v>36</v>
          </cell>
          <cell r="BQ131">
            <v>2646</v>
          </cell>
        </row>
        <row r="132">
          <cell r="A132">
            <v>2018</v>
          </cell>
          <cell r="B132" t="str">
            <v>Q1</v>
          </cell>
          <cell r="E132" t="str">
            <v>KIS</v>
          </cell>
          <cell r="H132">
            <v>308902.09274701797</v>
          </cell>
          <cell r="I132">
            <v>71798.160252982008</v>
          </cell>
          <cell r="O132">
            <v>380700.25299999997</v>
          </cell>
          <cell r="AB132">
            <v>455143.30999999994</v>
          </cell>
          <cell r="BK132">
            <v>2551</v>
          </cell>
          <cell r="BL132">
            <v>33</v>
          </cell>
          <cell r="BQ132">
            <v>2584</v>
          </cell>
        </row>
        <row r="133">
          <cell r="A133">
            <v>2020</v>
          </cell>
          <cell r="B133" t="str">
            <v>Q2</v>
          </cell>
          <cell r="E133" t="str">
            <v>Hydromax</v>
          </cell>
          <cell r="H133">
            <v>6729.4999999999964</v>
          </cell>
          <cell r="I133">
            <v>43452.500000000007</v>
          </cell>
          <cell r="O133">
            <v>50182</v>
          </cell>
          <cell r="AB133">
            <v>50182</v>
          </cell>
        </row>
        <row r="134">
          <cell r="A134">
            <v>2020</v>
          </cell>
          <cell r="B134" t="str">
            <v>Q4</v>
          </cell>
          <cell r="E134" t="str">
            <v>WENRECO</v>
          </cell>
          <cell r="H134">
            <v>2563569.4</v>
          </cell>
          <cell r="I134">
            <v>1245222.53</v>
          </cell>
          <cell r="J134">
            <v>558896</v>
          </cell>
          <cell r="K134">
            <v>1044014</v>
          </cell>
          <cell r="O134">
            <v>5411701.9299999997</v>
          </cell>
          <cell r="AB134">
            <v>6879077</v>
          </cell>
          <cell r="BK134">
            <v>19884</v>
          </cell>
          <cell r="BL134">
            <v>453</v>
          </cell>
          <cell r="BM134">
            <v>22</v>
          </cell>
          <cell r="BN134">
            <v>2</v>
          </cell>
          <cell r="BQ134">
            <v>20361</v>
          </cell>
        </row>
        <row r="135">
          <cell r="A135">
            <v>2020</v>
          </cell>
          <cell r="B135" t="str">
            <v>Q3</v>
          </cell>
          <cell r="E135" t="str">
            <v>WENRECO</v>
          </cell>
          <cell r="H135">
            <v>2150783</v>
          </cell>
          <cell r="I135">
            <v>1323389</v>
          </cell>
          <cell r="J135">
            <v>463760</v>
          </cell>
          <cell r="K135">
            <v>549182</v>
          </cell>
          <cell r="O135">
            <v>4487114</v>
          </cell>
          <cell r="AB135">
            <v>5234590</v>
          </cell>
          <cell r="BK135">
            <v>19420</v>
          </cell>
          <cell r="BL135">
            <v>442</v>
          </cell>
          <cell r="BM135">
            <v>22</v>
          </cell>
          <cell r="BN135">
            <v>2</v>
          </cell>
          <cell r="BQ135">
            <v>19886</v>
          </cell>
        </row>
        <row r="136">
          <cell r="A136">
            <v>2020</v>
          </cell>
          <cell r="B136" t="str">
            <v>Q3</v>
          </cell>
          <cell r="E136" t="str">
            <v>Hydromax</v>
          </cell>
          <cell r="H136">
            <v>7812.7999999999993</v>
          </cell>
          <cell r="I136">
            <v>50826.700000000004</v>
          </cell>
          <cell r="J136">
            <v>0</v>
          </cell>
          <cell r="K136">
            <v>0</v>
          </cell>
          <cell r="O136">
            <v>58639.5</v>
          </cell>
        </row>
        <row r="137">
          <cell r="A137">
            <v>2020</v>
          </cell>
          <cell r="B137" t="str">
            <v>Q2</v>
          </cell>
          <cell r="E137" t="str">
            <v>WENRECO</v>
          </cell>
          <cell r="H137">
            <v>1010683</v>
          </cell>
          <cell r="I137">
            <v>2079778</v>
          </cell>
          <cell r="J137">
            <v>234486</v>
          </cell>
          <cell r="K137">
            <v>446707</v>
          </cell>
          <cell r="O137">
            <v>3771654</v>
          </cell>
          <cell r="AB137">
            <v>4882689</v>
          </cell>
          <cell r="BK137">
            <v>18737</v>
          </cell>
          <cell r="BL137">
            <v>429</v>
          </cell>
          <cell r="BM137">
            <v>21</v>
          </cell>
          <cell r="BN137">
            <v>2</v>
          </cell>
          <cell r="BQ137">
            <v>19189</v>
          </cell>
        </row>
        <row r="138">
          <cell r="A138">
            <v>2020</v>
          </cell>
          <cell r="B138" t="str">
            <v>Q4</v>
          </cell>
          <cell r="E138" t="str">
            <v>Hydromax</v>
          </cell>
          <cell r="H138">
            <v>9214.0999999999985</v>
          </cell>
          <cell r="I138">
            <v>26757</v>
          </cell>
          <cell r="J138">
            <v>0</v>
          </cell>
          <cell r="K138">
            <v>0</v>
          </cell>
          <cell r="O138">
            <v>35971.1</v>
          </cell>
        </row>
        <row r="139">
          <cell r="A139">
            <v>2020</v>
          </cell>
          <cell r="B139" t="str">
            <v>Q1</v>
          </cell>
          <cell r="E139" t="str">
            <v>WENRECO</v>
          </cell>
          <cell r="H139">
            <v>1084766</v>
          </cell>
          <cell r="I139">
            <v>2555582</v>
          </cell>
          <cell r="J139">
            <v>330693</v>
          </cell>
          <cell r="K139">
            <v>389756</v>
          </cell>
          <cell r="O139">
            <v>4360797</v>
          </cell>
          <cell r="AB139">
            <v>5367420</v>
          </cell>
          <cell r="BK139">
            <v>18431</v>
          </cell>
          <cell r="BL139">
            <v>414</v>
          </cell>
          <cell r="BM139">
            <v>21</v>
          </cell>
          <cell r="BN139">
            <v>2</v>
          </cell>
          <cell r="BQ139">
            <v>18868</v>
          </cell>
        </row>
        <row r="140">
          <cell r="A140">
            <v>2021</v>
          </cell>
          <cell r="B140" t="str">
            <v>Q1</v>
          </cell>
          <cell r="E140" t="str">
            <v>Hydromax</v>
          </cell>
          <cell r="H140">
            <v>8910.4</v>
          </cell>
          <cell r="I140">
            <v>80395</v>
          </cell>
          <cell r="J140">
            <v>0</v>
          </cell>
          <cell r="K140">
            <v>0</v>
          </cell>
          <cell r="O140">
            <v>89305.4</v>
          </cell>
        </row>
        <row r="141">
          <cell r="A141">
            <v>2021</v>
          </cell>
          <cell r="B141" t="str">
            <v>Q1</v>
          </cell>
          <cell r="E141" t="str">
            <v>WENRECO</v>
          </cell>
          <cell r="H141">
            <v>2318264.02</v>
          </cell>
          <cell r="I141">
            <v>1551572.8</v>
          </cell>
          <cell r="J141">
            <v>615723</v>
          </cell>
          <cell r="K141">
            <v>493047</v>
          </cell>
          <cell r="O141">
            <v>4978606.82</v>
          </cell>
          <cell r="AB141">
            <v>6602410</v>
          </cell>
          <cell r="BK141">
            <v>20399</v>
          </cell>
          <cell r="BL141">
            <v>475</v>
          </cell>
          <cell r="BM141">
            <v>21</v>
          </cell>
          <cell r="BN141">
            <v>2</v>
          </cell>
          <cell r="BQ141">
            <v>20897</v>
          </cell>
        </row>
        <row r="142">
          <cell r="A142">
            <v>2021</v>
          </cell>
          <cell r="B142" t="str">
            <v>Q1</v>
          </cell>
          <cell r="E142" t="str">
            <v>KIS</v>
          </cell>
          <cell r="H142">
            <v>382997.94999999995</v>
          </cell>
          <cell r="I142">
            <v>110534.63</v>
          </cell>
          <cell r="J142">
            <v>0</v>
          </cell>
          <cell r="K142">
            <v>0</v>
          </cell>
          <cell r="O142">
            <v>493532.57999999996</v>
          </cell>
          <cell r="AB142">
            <v>600680.06570000004</v>
          </cell>
          <cell r="BK142">
            <v>3855</v>
          </cell>
          <cell r="BL142">
            <v>53</v>
          </cell>
          <cell r="BM142">
            <v>0</v>
          </cell>
          <cell r="BN142">
            <v>0</v>
          </cell>
          <cell r="BQ142">
            <v>3908</v>
          </cell>
        </row>
        <row r="143">
          <cell r="A143">
            <v>2021</v>
          </cell>
          <cell r="B143" t="str">
            <v>Q2</v>
          </cell>
          <cell r="E143" t="str">
            <v>Hydromax</v>
          </cell>
          <cell r="H143">
            <v>9122.4000000000015</v>
          </cell>
          <cell r="I143">
            <v>26080.1</v>
          </cell>
          <cell r="J143">
            <v>0</v>
          </cell>
          <cell r="K143">
            <v>0</v>
          </cell>
          <cell r="O143">
            <v>35202.5</v>
          </cell>
        </row>
        <row r="144">
          <cell r="A144">
            <v>2021</v>
          </cell>
          <cell r="B144" t="str">
            <v>Q2</v>
          </cell>
          <cell r="E144" t="str">
            <v>WENRECO</v>
          </cell>
          <cell r="H144">
            <v>2752203.2</v>
          </cell>
          <cell r="I144">
            <v>1533483.8</v>
          </cell>
          <cell r="J144">
            <v>535839</v>
          </cell>
          <cell r="K144">
            <v>501241</v>
          </cell>
          <cell r="O144">
            <v>5322767</v>
          </cell>
          <cell r="AB144">
            <v>6228900</v>
          </cell>
          <cell r="BK144">
            <v>20618</v>
          </cell>
          <cell r="BL144">
            <v>476</v>
          </cell>
          <cell r="BM144">
            <v>24</v>
          </cell>
          <cell r="BN144">
            <v>2</v>
          </cell>
          <cell r="BQ144">
            <v>21120</v>
          </cell>
        </row>
        <row r="145">
          <cell r="A145">
            <v>2021</v>
          </cell>
          <cell r="B145" t="str">
            <v>Q2</v>
          </cell>
          <cell r="E145" t="str">
            <v>KIS</v>
          </cell>
          <cell r="H145">
            <v>399250.16000000003</v>
          </cell>
          <cell r="I145">
            <v>151801.26999999999</v>
          </cell>
          <cell r="J145">
            <v>0</v>
          </cell>
          <cell r="K145">
            <v>0</v>
          </cell>
          <cell r="O145">
            <v>551051.43000000005</v>
          </cell>
          <cell r="AB145">
            <v>640807.67640000011</v>
          </cell>
          <cell r="BK145">
            <v>3974</v>
          </cell>
          <cell r="BL145">
            <v>53</v>
          </cell>
          <cell r="BM145">
            <v>0</v>
          </cell>
          <cell r="BN145">
            <v>0</v>
          </cell>
          <cell r="BQ145">
            <v>4027</v>
          </cell>
        </row>
        <row r="146">
          <cell r="A146">
            <v>2021</v>
          </cell>
          <cell r="B146" t="str">
            <v>Q3</v>
          </cell>
          <cell r="E146" t="str">
            <v>Hydromax</v>
          </cell>
          <cell r="H146">
            <v>9075.9</v>
          </cell>
          <cell r="I146">
            <v>56203.199999999997</v>
          </cell>
          <cell r="J146">
            <v>0</v>
          </cell>
          <cell r="K146">
            <v>0</v>
          </cell>
          <cell r="O146">
            <v>65279.1</v>
          </cell>
        </row>
        <row r="147">
          <cell r="A147">
            <v>2021</v>
          </cell>
          <cell r="B147" t="str">
            <v>Q3</v>
          </cell>
          <cell r="E147" t="str">
            <v>WENRECO</v>
          </cell>
          <cell r="H147">
            <v>2633338.2999999998</v>
          </cell>
          <cell r="I147">
            <v>1424187.1</v>
          </cell>
          <cell r="J147">
            <v>559298</v>
          </cell>
          <cell r="K147">
            <v>967567</v>
          </cell>
          <cell r="O147">
            <v>5624310.4000000004</v>
          </cell>
          <cell r="AB147">
            <v>6704689</v>
          </cell>
          <cell r="BK147">
            <v>20787</v>
          </cell>
          <cell r="BL147">
            <v>490</v>
          </cell>
          <cell r="BM147">
            <v>27</v>
          </cell>
          <cell r="BN147">
            <v>2</v>
          </cell>
          <cell r="BQ147">
            <v>21306</v>
          </cell>
        </row>
        <row r="148">
          <cell r="A148">
            <v>2021</v>
          </cell>
          <cell r="B148" t="str">
            <v>Q3</v>
          </cell>
          <cell r="E148" t="str">
            <v>KIS</v>
          </cell>
          <cell r="H148">
            <v>409346.58</v>
          </cell>
          <cell r="I148">
            <v>107376.44</v>
          </cell>
          <cell r="J148">
            <v>0</v>
          </cell>
          <cell r="K148">
            <v>0</v>
          </cell>
          <cell r="O148">
            <v>516723.02</v>
          </cell>
          <cell r="AB148">
            <v>610775.39899999998</v>
          </cell>
          <cell r="BK148">
            <v>4229</v>
          </cell>
          <cell r="BL148">
            <v>53</v>
          </cell>
          <cell r="BM148">
            <v>0</v>
          </cell>
          <cell r="BN148">
            <v>0</v>
          </cell>
          <cell r="BQ148">
            <v>4282</v>
          </cell>
        </row>
        <row r="149">
          <cell r="A149">
            <v>2021</v>
          </cell>
          <cell r="B149" t="str">
            <v>Q4</v>
          </cell>
          <cell r="E149" t="str">
            <v>Hydromax</v>
          </cell>
          <cell r="H149">
            <v>9256.8000000000011</v>
          </cell>
          <cell r="I149">
            <v>61792.5</v>
          </cell>
          <cell r="J149">
            <v>0</v>
          </cell>
          <cell r="K149">
            <v>0</v>
          </cell>
          <cell r="O149">
            <v>71049.3</v>
          </cell>
        </row>
        <row r="150">
          <cell r="A150">
            <v>2021</v>
          </cell>
          <cell r="B150" t="str">
            <v>Q4</v>
          </cell>
          <cell r="E150" t="str">
            <v>WENRECO</v>
          </cell>
          <cell r="H150">
            <v>3090740</v>
          </cell>
          <cell r="I150">
            <v>1557780</v>
          </cell>
          <cell r="J150">
            <v>819564</v>
          </cell>
          <cell r="K150">
            <v>764907</v>
          </cell>
          <cell r="O150">
            <v>6268271</v>
          </cell>
          <cell r="AB150">
            <v>7360489</v>
          </cell>
          <cell r="BK150">
            <v>21022</v>
          </cell>
          <cell r="BL150">
            <v>497</v>
          </cell>
          <cell r="BM150">
            <v>26</v>
          </cell>
          <cell r="BN150">
            <v>2</v>
          </cell>
          <cell r="BQ150">
            <v>21547</v>
          </cell>
        </row>
        <row r="151">
          <cell r="A151">
            <v>2021</v>
          </cell>
          <cell r="B151" t="str">
            <v>Q4</v>
          </cell>
          <cell r="E151" t="str">
            <v>KIS</v>
          </cell>
          <cell r="H151">
            <v>447048.20999999979</v>
          </cell>
          <cell r="I151">
            <v>118595.01999999999</v>
          </cell>
          <cell r="J151">
            <v>0</v>
          </cell>
          <cell r="K151">
            <v>0</v>
          </cell>
          <cell r="O151">
            <v>565643.22999999975</v>
          </cell>
          <cell r="AB151">
            <v>663783.79930000007</v>
          </cell>
          <cell r="BK151">
            <v>4233</v>
          </cell>
          <cell r="BL151">
            <v>55</v>
          </cell>
          <cell r="BM151">
            <v>0</v>
          </cell>
          <cell r="BN151">
            <v>0</v>
          </cell>
          <cell r="BQ151">
            <v>4288</v>
          </cell>
        </row>
        <row r="152">
          <cell r="A152">
            <v>2020</v>
          </cell>
          <cell r="B152" t="str">
            <v>Q4</v>
          </cell>
          <cell r="E152" t="str">
            <v>Hydromax</v>
          </cell>
          <cell r="H152">
            <v>9214.0999999999985</v>
          </cell>
          <cell r="I152">
            <v>26757</v>
          </cell>
          <cell r="J152">
            <v>0</v>
          </cell>
          <cell r="K152">
            <v>0</v>
          </cell>
          <cell r="O152">
            <v>35971.1</v>
          </cell>
        </row>
        <row r="153">
          <cell r="A153">
            <v>2020</v>
          </cell>
          <cell r="B153" t="str">
            <v>Q4</v>
          </cell>
          <cell r="E153" t="str">
            <v>KIS</v>
          </cell>
          <cell r="H153">
            <v>433769.0500000001</v>
          </cell>
          <cell r="I153">
            <v>258262.96</v>
          </cell>
          <cell r="J153">
            <v>0</v>
          </cell>
          <cell r="K153">
            <v>0</v>
          </cell>
          <cell r="O153">
            <v>692032.01000000013</v>
          </cell>
          <cell r="AB153">
            <v>738568.21739999996</v>
          </cell>
          <cell r="BK153">
            <v>3840</v>
          </cell>
          <cell r="BL153">
            <v>52</v>
          </cell>
          <cell r="BM153">
            <v>0</v>
          </cell>
          <cell r="BN153">
            <v>0</v>
          </cell>
          <cell r="BQ153">
            <v>3892</v>
          </cell>
        </row>
        <row r="154">
          <cell r="A154">
            <v>2020</v>
          </cell>
          <cell r="B154" t="str">
            <v>Q3</v>
          </cell>
          <cell r="E154" t="str">
            <v>Hydromax</v>
          </cell>
          <cell r="H154">
            <v>7812.7999999999993</v>
          </cell>
          <cell r="I154">
            <v>50826.700000000004</v>
          </cell>
          <cell r="J154">
            <v>0</v>
          </cell>
          <cell r="K154">
            <v>0</v>
          </cell>
          <cell r="O154">
            <v>58639.5</v>
          </cell>
        </row>
        <row r="155">
          <cell r="A155">
            <v>2020</v>
          </cell>
          <cell r="B155" t="str">
            <v>Q3</v>
          </cell>
          <cell r="E155" t="str">
            <v>KIS</v>
          </cell>
          <cell r="H155">
            <v>345084.79999999888</v>
          </cell>
          <cell r="I155">
            <v>115860.00000000029</v>
          </cell>
          <cell r="J155">
            <v>0</v>
          </cell>
          <cell r="K155">
            <v>0</v>
          </cell>
          <cell r="O155">
            <v>460944.79999999917</v>
          </cell>
          <cell r="AB155">
            <v>506266.38640000008</v>
          </cell>
          <cell r="BK155">
            <v>3725</v>
          </cell>
          <cell r="BL155">
            <v>52</v>
          </cell>
          <cell r="BM155">
            <v>0</v>
          </cell>
          <cell r="BN155">
            <v>0</v>
          </cell>
          <cell r="BQ155">
            <v>3777</v>
          </cell>
        </row>
        <row r="156">
          <cell r="A156">
            <v>2020</v>
          </cell>
          <cell r="B156" t="str">
            <v>Q2</v>
          </cell>
          <cell r="E156" t="str">
            <v>Hydromax</v>
          </cell>
          <cell r="H156">
            <v>6729.4999999999964</v>
          </cell>
          <cell r="I156">
            <v>43452.500000000007</v>
          </cell>
          <cell r="J156">
            <v>0</v>
          </cell>
          <cell r="K156">
            <v>0</v>
          </cell>
          <cell r="O156">
            <v>50182</v>
          </cell>
        </row>
        <row r="157">
          <cell r="A157">
            <v>2020</v>
          </cell>
          <cell r="B157" t="str">
            <v>Q2</v>
          </cell>
          <cell r="E157" t="str">
            <v>KIS</v>
          </cell>
          <cell r="H157">
            <v>365992.23</v>
          </cell>
          <cell r="I157">
            <v>129633.76</v>
          </cell>
          <cell r="J157">
            <v>0</v>
          </cell>
          <cell r="K157">
            <v>0</v>
          </cell>
          <cell r="O157">
            <v>495625.99</v>
          </cell>
          <cell r="AB157">
            <v>483278.47690000001</v>
          </cell>
          <cell r="BK157">
            <v>3542</v>
          </cell>
          <cell r="BL157">
            <v>50</v>
          </cell>
          <cell r="BM157">
            <v>0</v>
          </cell>
          <cell r="BN157">
            <v>0</v>
          </cell>
          <cell r="BQ157">
            <v>3494</v>
          </cell>
        </row>
        <row r="158">
          <cell r="A158">
            <v>2020</v>
          </cell>
          <cell r="B158" t="str">
            <v>Q1</v>
          </cell>
          <cell r="E158" t="str">
            <v>Hydromax</v>
          </cell>
          <cell r="H158">
            <v>7307.7000000000007</v>
          </cell>
          <cell r="I158">
            <v>37426.200000000004</v>
          </cell>
          <cell r="J158">
            <v>0</v>
          </cell>
          <cell r="K158">
            <v>0</v>
          </cell>
          <cell r="O158">
            <v>44733.900000000009</v>
          </cell>
          <cell r="AB158">
            <v>44733.900000000009</v>
          </cell>
        </row>
        <row r="159">
          <cell r="A159">
            <v>2020</v>
          </cell>
          <cell r="B159" t="str">
            <v>Q1</v>
          </cell>
          <cell r="E159" t="str">
            <v>KIS</v>
          </cell>
          <cell r="H159">
            <v>365992.23</v>
          </cell>
          <cell r="I159">
            <v>129633.76</v>
          </cell>
          <cell r="J159">
            <v>0</v>
          </cell>
          <cell r="K159">
            <v>0</v>
          </cell>
          <cell r="O159">
            <v>495625.99</v>
          </cell>
          <cell r="AB159">
            <v>579606.84929999989</v>
          </cell>
          <cell r="BK159">
            <v>3542</v>
          </cell>
          <cell r="BL159">
            <v>49</v>
          </cell>
          <cell r="BM159">
            <v>0</v>
          </cell>
          <cell r="BN159">
            <v>0</v>
          </cell>
          <cell r="BQ159">
            <v>3591</v>
          </cell>
        </row>
      </sheetData>
      <sheetData sheetId="31">
        <row r="2">
          <cell r="B2" t="str">
            <v>Chose Year</v>
          </cell>
        </row>
      </sheetData>
      <sheetData sheetId="32">
        <row r="3">
          <cell r="B3" t="str">
            <v>Abbreviation</v>
          </cell>
        </row>
      </sheetData>
      <sheetData sheetId="33">
        <row r="2">
          <cell r="A2" t="str">
            <v>Years</v>
          </cell>
        </row>
      </sheetData>
      <sheetData sheetId="34">
        <row r="1">
          <cell r="A1" t="str">
            <v>Year</v>
          </cell>
        </row>
      </sheetData>
      <sheetData sheetId="35">
        <row r="1">
          <cell r="A1" t="str">
            <v>Years</v>
          </cell>
          <cell r="B1" t="str">
            <v>Quarters</v>
          </cell>
          <cell r="G1" t="str">
            <v>Abbreviation</v>
          </cell>
          <cell r="H1" t="str">
            <v>Type</v>
          </cell>
          <cell r="K1" t="str">
            <v>Domestic Sales(Kwh)</v>
          </cell>
          <cell r="L1" t="str">
            <v>Commercial Sales(Kwh)</v>
          </cell>
          <cell r="M1" t="str">
            <v>Medium Industry Sales(Kwh)</v>
          </cell>
          <cell r="N1" t="str">
            <v>Large Industry Sales(Kwh)</v>
          </cell>
          <cell r="O1" t="str">
            <v>Extra Large (Kwh)</v>
          </cell>
          <cell r="P1" t="str">
            <v>StreetLightSales(kwh)</v>
          </cell>
          <cell r="R1" t="str">
            <v>Total_sales_KWh</v>
          </cell>
          <cell r="AB1" t="str">
            <v>Energy sales (Total Millions)</v>
          </cell>
          <cell r="AG1" t="str">
            <v>Total_purchased</v>
          </cell>
          <cell r="AI1" t="str">
            <v>Purchases (UGX Millions)</v>
          </cell>
          <cell r="AR1" t="str">
            <v>16 kVA</v>
          </cell>
          <cell r="AS1" t="str">
            <v>25 kVA</v>
          </cell>
          <cell r="AT1" t="str">
            <v>50 kVA</v>
          </cell>
          <cell r="AW1" t="str">
            <v>100 kVA</v>
          </cell>
          <cell r="AX1" t="str">
            <v>150 kVA</v>
          </cell>
          <cell r="AZ1" t="str">
            <v>200 kVA</v>
          </cell>
          <cell r="BA1" t="str">
            <v>250 kVA</v>
          </cell>
          <cell r="BB1" t="str">
            <v>300 kVA</v>
          </cell>
          <cell r="BC1" t="str">
            <v>315 kVA</v>
          </cell>
          <cell r="BD1" t="str">
            <v>Above 315 kVA</v>
          </cell>
          <cell r="BF1" t="str">
            <v>500 kVA</v>
          </cell>
          <cell r="BY1" t="str">
            <v>Total KVA</v>
          </cell>
          <cell r="BZ1" t="str">
            <v>Total Transformers</v>
          </cell>
          <cell r="CC1" t="str">
            <v>staff_Total</v>
          </cell>
          <cell r="CG1" t="str">
            <v>DomesticCustomers</v>
          </cell>
          <cell r="CH1" t="str">
            <v>CommercialCustomers</v>
          </cell>
          <cell r="CI1" t="str">
            <v>Medium IndustrialCustomers</v>
          </cell>
          <cell r="CJ1" t="str">
            <v>Large IndustryCustomers</v>
          </cell>
          <cell r="CK1" t="str">
            <v>Extra Large customers</v>
          </cell>
          <cell r="CL1" t="str">
            <v>Street LightCustomers</v>
          </cell>
          <cell r="CN1" t="str">
            <v>Customers Total</v>
          </cell>
          <cell r="CO1" t="str">
            <v>StaffCosts(Shs Mil)</v>
          </cell>
          <cell r="CP1" t="str">
            <v>RepairsMaintenance(Shs Mil)</v>
          </cell>
          <cell r="CQ1" t="str">
            <v>TransportVehicles(Shs Mil)</v>
          </cell>
          <cell r="CR1" t="str">
            <v>AdminExpenses(Shs Mil)</v>
          </cell>
          <cell r="CS1" t="str">
            <v>SalesMarketing(Shs Mil)</v>
          </cell>
          <cell r="CZ1" t="str">
            <v>Regulatory &amp; Other fees</v>
          </cell>
          <cell r="DA1" t="str">
            <v>Total O&amp;M</v>
          </cell>
          <cell r="EE1" t="str">
            <v>Street lights</v>
          </cell>
          <cell r="EF1" t="str">
            <v>LV</v>
          </cell>
          <cell r="EG1" t="str">
            <v>11 kV</v>
          </cell>
          <cell r="EH1" t="str">
            <v>33 kV</v>
          </cell>
          <cell r="EI1" t="str">
            <v>Total Distance</v>
          </cell>
        </row>
        <row r="2">
          <cell r="A2">
            <v>2019</v>
          </cell>
          <cell r="B2" t="str">
            <v>Q4</v>
          </cell>
          <cell r="G2" t="str">
            <v>KRECS</v>
          </cell>
          <cell r="H2" t="str">
            <v>KRECS</v>
          </cell>
          <cell r="K2">
            <v>602044</v>
          </cell>
          <cell r="L2">
            <v>325769</v>
          </cell>
          <cell r="R2">
            <v>927813</v>
          </cell>
          <cell r="AB2">
            <v>596.61579599999993</v>
          </cell>
          <cell r="AG2">
            <v>1179598</v>
          </cell>
          <cell r="AI2">
            <v>341.211792</v>
          </cell>
          <cell r="AS2">
            <v>25</v>
          </cell>
          <cell r="AT2">
            <v>124</v>
          </cell>
          <cell r="AW2">
            <v>24</v>
          </cell>
          <cell r="AZ2">
            <v>2</v>
          </cell>
          <cell r="BD2">
            <v>1</v>
          </cell>
          <cell r="BY2">
            <v>9940</v>
          </cell>
          <cell r="BZ2">
            <v>176</v>
          </cell>
          <cell r="CC2">
            <v>43</v>
          </cell>
          <cell r="CG2">
            <v>7485</v>
          </cell>
          <cell r="CH2">
            <v>138</v>
          </cell>
          <cell r="CI2">
            <v>0</v>
          </cell>
          <cell r="CJ2">
            <v>0</v>
          </cell>
          <cell r="CK2">
            <v>0</v>
          </cell>
          <cell r="CL2">
            <v>0</v>
          </cell>
          <cell r="CN2">
            <v>7623</v>
          </cell>
          <cell r="CO2">
            <v>156.30309199999999</v>
          </cell>
          <cell r="CP2">
            <v>60.57085</v>
          </cell>
          <cell r="CQ2">
            <v>35.786436999999999</v>
          </cell>
          <cell r="CR2">
            <v>48.951889000000001</v>
          </cell>
          <cell r="CZ2">
            <v>21.47025</v>
          </cell>
          <cell r="DA2">
            <v>324.88301400000006</v>
          </cell>
          <cell r="EF2">
            <v>420</v>
          </cell>
          <cell r="EH2">
            <v>567</v>
          </cell>
          <cell r="EI2">
            <v>987</v>
          </cell>
        </row>
        <row r="3">
          <cell r="A3">
            <v>2019</v>
          </cell>
          <cell r="B3" t="str">
            <v>Q4</v>
          </cell>
          <cell r="G3" t="str">
            <v>Umeme</v>
          </cell>
          <cell r="H3" t="str">
            <v>Umeme</v>
          </cell>
          <cell r="K3">
            <v>176133253.8020092</v>
          </cell>
          <cell r="L3">
            <v>88952482.664608806</v>
          </cell>
          <cell r="M3">
            <v>122149985.79400003</v>
          </cell>
          <cell r="N3">
            <v>231839346.44</v>
          </cell>
          <cell r="O3">
            <v>190064660.37900001</v>
          </cell>
          <cell r="P3">
            <v>401713.1970000001</v>
          </cell>
          <cell r="R3">
            <v>809541442.276618</v>
          </cell>
          <cell r="AB3" t="str">
            <v/>
          </cell>
          <cell r="AG3">
            <v>957620418</v>
          </cell>
          <cell r="AI3">
            <v>0</v>
          </cell>
          <cell r="AR3">
            <v>140</v>
          </cell>
          <cell r="AS3">
            <v>1146</v>
          </cell>
          <cell r="AT3">
            <v>4559</v>
          </cell>
          <cell r="AW3">
            <v>2664</v>
          </cell>
          <cell r="AX3">
            <v>18</v>
          </cell>
          <cell r="AZ3">
            <v>2073</v>
          </cell>
          <cell r="BA3">
            <v>13</v>
          </cell>
          <cell r="BB3">
            <v>21</v>
          </cell>
          <cell r="BC3">
            <v>1241</v>
          </cell>
          <cell r="BF3">
            <v>883</v>
          </cell>
          <cell r="BY3">
            <v>1913815</v>
          </cell>
          <cell r="BZ3">
            <v>13142</v>
          </cell>
          <cell r="CC3">
            <v>1630</v>
          </cell>
          <cell r="CG3">
            <v>1347914</v>
          </cell>
          <cell r="CH3">
            <v>118340</v>
          </cell>
          <cell r="CI3">
            <v>2714</v>
          </cell>
          <cell r="CJ3">
            <v>551</v>
          </cell>
          <cell r="CK3">
            <v>37</v>
          </cell>
          <cell r="CL3">
            <v>237</v>
          </cell>
          <cell r="CN3">
            <v>1469793</v>
          </cell>
          <cell r="CO3">
            <v>26974.340839571851</v>
          </cell>
          <cell r="CP3">
            <v>12956.561562029243</v>
          </cell>
          <cell r="CR3">
            <v>10826.149160649922</v>
          </cell>
          <cell r="CZ3">
            <v>13338.063063303116</v>
          </cell>
          <cell r="DA3">
            <v>64095.114625554132</v>
          </cell>
          <cell r="EE3">
            <v>507.4</v>
          </cell>
          <cell r="EF3">
            <v>20933.28</v>
          </cell>
          <cell r="EG3">
            <v>6363.5999999999995</v>
          </cell>
          <cell r="EH3">
            <v>8559.1999999999989</v>
          </cell>
          <cell r="EI3">
            <v>35856.079999999994</v>
          </cell>
        </row>
        <row r="4">
          <cell r="A4">
            <v>2019</v>
          </cell>
          <cell r="B4" t="str">
            <v>Q4</v>
          </cell>
          <cell r="G4" t="str">
            <v>CNST</v>
          </cell>
          <cell r="H4" t="str">
            <v>UEDCL</v>
          </cell>
          <cell r="K4">
            <v>279673.87985651457</v>
          </cell>
          <cell r="L4">
            <v>205937.46727123178</v>
          </cell>
          <cell r="M4">
            <v>199759.6</v>
          </cell>
          <cell r="N4">
            <v>0</v>
          </cell>
          <cell r="O4">
            <v>0</v>
          </cell>
          <cell r="P4">
            <v>0</v>
          </cell>
          <cell r="R4">
            <v>685370.9471277463</v>
          </cell>
          <cell r="AB4">
            <v>489.04892038704304</v>
          </cell>
          <cell r="AG4">
            <v>767913.94</v>
          </cell>
          <cell r="AI4">
            <v>236.4829369748</v>
          </cell>
          <cell r="AS4">
            <v>36</v>
          </cell>
          <cell r="AT4">
            <v>98</v>
          </cell>
          <cell r="AW4">
            <v>37</v>
          </cell>
          <cell r="AZ4">
            <v>1</v>
          </cell>
          <cell r="BA4">
            <v>0</v>
          </cell>
          <cell r="BB4">
            <v>0</v>
          </cell>
          <cell r="BC4">
            <v>3</v>
          </cell>
          <cell r="BD4">
            <v>1</v>
          </cell>
          <cell r="BF4">
            <v>0</v>
          </cell>
          <cell r="BY4">
            <v>10960</v>
          </cell>
          <cell r="BZ4">
            <v>176</v>
          </cell>
          <cell r="CC4">
            <v>25</v>
          </cell>
          <cell r="CG4">
            <v>3530</v>
          </cell>
          <cell r="CH4">
            <v>73</v>
          </cell>
          <cell r="CI4">
            <v>5</v>
          </cell>
          <cell r="CJ4">
            <v>0</v>
          </cell>
          <cell r="CK4">
            <v>0</v>
          </cell>
          <cell r="CL4">
            <v>1</v>
          </cell>
          <cell r="CN4">
            <v>3609</v>
          </cell>
          <cell r="CO4">
            <v>211.05140299999999</v>
          </cell>
          <cell r="CP4">
            <v>90.386741999999998</v>
          </cell>
          <cell r="CQ4">
            <v>30.299188000000001</v>
          </cell>
          <cell r="CR4">
            <v>38.242998999999998</v>
          </cell>
          <cell r="CZ4">
            <v>2.2441559999999998</v>
          </cell>
          <cell r="DA4">
            <v>372.22448799999995</v>
          </cell>
          <cell r="EE4">
            <v>0.4</v>
          </cell>
          <cell r="EF4">
            <v>436.51299999999998</v>
          </cell>
          <cell r="EG4">
            <v>0</v>
          </cell>
          <cell r="EH4">
            <v>632.06499999999994</v>
          </cell>
          <cell r="EI4">
            <v>1068.578</v>
          </cell>
        </row>
        <row r="5">
          <cell r="A5">
            <v>2019</v>
          </cell>
          <cell r="B5" t="str">
            <v>Q4</v>
          </cell>
          <cell r="G5" t="str">
            <v>EST</v>
          </cell>
          <cell r="H5" t="str">
            <v>UEDCL</v>
          </cell>
          <cell r="K5">
            <v>359340.19999999786</v>
          </cell>
          <cell r="L5">
            <v>206998.19999999995</v>
          </cell>
          <cell r="M5">
            <v>0</v>
          </cell>
          <cell r="N5">
            <v>0</v>
          </cell>
          <cell r="O5">
            <v>0</v>
          </cell>
          <cell r="P5">
            <v>0</v>
          </cell>
          <cell r="R5">
            <v>566338.39999999781</v>
          </cell>
          <cell r="AB5">
            <v>406.86083226499602</v>
          </cell>
          <cell r="AG5">
            <v>746981.2699999999</v>
          </cell>
          <cell r="AI5">
            <v>244.17459708900003</v>
          </cell>
          <cell r="AS5">
            <v>25</v>
          </cell>
          <cell r="AT5">
            <v>199</v>
          </cell>
          <cell r="AW5">
            <v>33</v>
          </cell>
          <cell r="AZ5">
            <v>10</v>
          </cell>
          <cell r="BA5">
            <v>0</v>
          </cell>
          <cell r="BB5">
            <v>0</v>
          </cell>
          <cell r="BC5">
            <v>1</v>
          </cell>
          <cell r="BD5">
            <v>0</v>
          </cell>
          <cell r="BF5">
            <v>0</v>
          </cell>
          <cell r="BY5">
            <v>16190</v>
          </cell>
          <cell r="BZ5">
            <v>268</v>
          </cell>
          <cell r="CC5">
            <v>21</v>
          </cell>
          <cell r="CG5">
            <v>6106</v>
          </cell>
          <cell r="CH5">
            <v>119</v>
          </cell>
          <cell r="CI5">
            <v>0</v>
          </cell>
          <cell r="CJ5">
            <v>0</v>
          </cell>
          <cell r="CK5">
            <v>0</v>
          </cell>
          <cell r="CL5">
            <v>0</v>
          </cell>
          <cell r="CN5">
            <v>6225</v>
          </cell>
          <cell r="CO5">
            <v>178.37531799999999</v>
          </cell>
          <cell r="CP5">
            <v>14.640592</v>
          </cell>
          <cell r="CQ5">
            <v>21.845967000000002</v>
          </cell>
          <cell r="CR5">
            <v>30.069944</v>
          </cell>
          <cell r="CZ5">
            <v>1.1220779999999999</v>
          </cell>
          <cell r="DA5">
            <v>246.05389899999997</v>
          </cell>
          <cell r="EE5">
            <v>0</v>
          </cell>
          <cell r="EF5">
            <v>604.274</v>
          </cell>
          <cell r="EG5">
            <v>0</v>
          </cell>
          <cell r="EH5">
            <v>800.12300000000005</v>
          </cell>
          <cell r="EI5">
            <v>1404.3969999999999</v>
          </cell>
        </row>
        <row r="6">
          <cell r="A6">
            <v>2019</v>
          </cell>
          <cell r="B6" t="str">
            <v>Q4</v>
          </cell>
          <cell r="G6" t="str">
            <v>MWST</v>
          </cell>
          <cell r="H6" t="str">
            <v>UEDCL</v>
          </cell>
          <cell r="K6">
            <v>357108.19999999949</v>
          </cell>
          <cell r="L6">
            <v>456828.8</v>
          </cell>
          <cell r="M6">
            <v>54795.9</v>
          </cell>
          <cell r="N6">
            <v>0</v>
          </cell>
          <cell r="O6">
            <v>0</v>
          </cell>
          <cell r="P6">
            <v>0</v>
          </cell>
          <cell r="R6">
            <v>868732.89999999956</v>
          </cell>
          <cell r="AB6">
            <v>609.25022028599494</v>
          </cell>
          <cell r="AG6">
            <v>1223863</v>
          </cell>
          <cell r="AI6">
            <v>393.61526364639997</v>
          </cell>
          <cell r="AS6">
            <v>60</v>
          </cell>
          <cell r="AT6">
            <v>111</v>
          </cell>
          <cell r="AW6">
            <v>26</v>
          </cell>
          <cell r="AZ6">
            <v>6</v>
          </cell>
          <cell r="BA6">
            <v>0</v>
          </cell>
          <cell r="BB6">
            <v>0</v>
          </cell>
          <cell r="BC6">
            <v>1</v>
          </cell>
          <cell r="BD6">
            <v>0</v>
          </cell>
          <cell r="BF6">
            <v>0</v>
          </cell>
          <cell r="BY6">
            <v>11165</v>
          </cell>
          <cell r="BZ6">
            <v>204</v>
          </cell>
          <cell r="CC6">
            <v>14</v>
          </cell>
          <cell r="CG6">
            <v>4710</v>
          </cell>
          <cell r="CH6">
            <v>178</v>
          </cell>
          <cell r="CI6">
            <v>5</v>
          </cell>
          <cell r="CJ6">
            <v>0</v>
          </cell>
          <cell r="CK6">
            <v>0</v>
          </cell>
          <cell r="CL6">
            <v>0</v>
          </cell>
          <cell r="CN6">
            <v>4893</v>
          </cell>
          <cell r="CO6">
            <v>112.77697699999999</v>
          </cell>
          <cell r="CP6">
            <v>104.851833</v>
          </cell>
          <cell r="CQ6">
            <v>30.337547000000001</v>
          </cell>
          <cell r="CR6">
            <v>27.493352999999999</v>
          </cell>
          <cell r="CZ6">
            <v>2.2441559999999998</v>
          </cell>
          <cell r="DA6">
            <v>277.70386599999995</v>
          </cell>
          <cell r="EE6">
            <v>0</v>
          </cell>
          <cell r="EF6">
            <v>379.786</v>
          </cell>
          <cell r="EG6">
            <v>0</v>
          </cell>
          <cell r="EH6">
            <v>738.9559999999999</v>
          </cell>
          <cell r="EI6">
            <v>1118.742</v>
          </cell>
        </row>
        <row r="7">
          <cell r="A7">
            <v>2019</v>
          </cell>
          <cell r="B7" t="str">
            <v>Q4</v>
          </cell>
          <cell r="G7" t="str">
            <v>NEST</v>
          </cell>
          <cell r="H7" t="str">
            <v>UEDCL</v>
          </cell>
          <cell r="K7">
            <v>493994.16483526916</v>
          </cell>
          <cell r="L7">
            <v>419624.91294806148</v>
          </cell>
          <cell r="M7">
            <v>175427.7</v>
          </cell>
          <cell r="N7">
            <v>120375</v>
          </cell>
          <cell r="O7">
            <v>0</v>
          </cell>
          <cell r="P7">
            <v>0</v>
          </cell>
          <cell r="R7">
            <v>1209421.7777833305</v>
          </cell>
          <cell r="AB7">
            <v>800.17981817307691</v>
          </cell>
          <cell r="AG7">
            <v>1689279.79</v>
          </cell>
          <cell r="AI7">
            <v>515.69798915499996</v>
          </cell>
          <cell r="AS7">
            <v>21</v>
          </cell>
          <cell r="AT7">
            <v>130</v>
          </cell>
          <cell r="AW7">
            <v>20</v>
          </cell>
          <cell r="AZ7">
            <v>6</v>
          </cell>
          <cell r="BA7">
            <v>0</v>
          </cell>
          <cell r="BB7">
            <v>0</v>
          </cell>
          <cell r="BC7">
            <v>1</v>
          </cell>
          <cell r="BD7">
            <v>7</v>
          </cell>
          <cell r="BF7">
            <v>0</v>
          </cell>
          <cell r="BY7">
            <v>12745</v>
          </cell>
          <cell r="BZ7">
            <v>185</v>
          </cell>
          <cell r="CC7">
            <v>30</v>
          </cell>
          <cell r="CG7">
            <v>5467</v>
          </cell>
          <cell r="CH7">
            <v>115</v>
          </cell>
          <cell r="CI7">
            <v>5</v>
          </cell>
          <cell r="CJ7">
            <v>2</v>
          </cell>
          <cell r="CK7">
            <v>0</v>
          </cell>
          <cell r="CL7">
            <v>2</v>
          </cell>
          <cell r="CN7">
            <v>5591</v>
          </cell>
          <cell r="CO7">
            <v>252.93154099999998</v>
          </cell>
          <cell r="CP7">
            <v>145.507857</v>
          </cell>
          <cell r="CQ7">
            <v>31.812844999999996</v>
          </cell>
          <cell r="CR7">
            <v>44.161822000000001</v>
          </cell>
          <cell r="CZ7">
            <v>3.3662670000000001</v>
          </cell>
          <cell r="DA7">
            <v>477.78033199999993</v>
          </cell>
          <cell r="EE7">
            <v>216</v>
          </cell>
          <cell r="EF7">
            <v>323.17</v>
          </cell>
          <cell r="EG7">
            <v>0</v>
          </cell>
          <cell r="EH7">
            <v>530.6</v>
          </cell>
          <cell r="EI7">
            <v>853.77</v>
          </cell>
        </row>
        <row r="8">
          <cell r="A8">
            <v>2019</v>
          </cell>
          <cell r="B8" t="str">
            <v>Q4</v>
          </cell>
          <cell r="G8" t="str">
            <v>NNWST</v>
          </cell>
          <cell r="H8" t="str">
            <v>UEDCL</v>
          </cell>
          <cell r="K8">
            <v>830309.89999999967</v>
          </cell>
          <cell r="L8">
            <v>499912.1</v>
          </cell>
          <cell r="M8">
            <v>247599.2</v>
          </cell>
          <cell r="N8">
            <v>0</v>
          </cell>
          <cell r="O8">
            <v>0</v>
          </cell>
          <cell r="P8">
            <v>0</v>
          </cell>
          <cell r="R8">
            <v>1577821.1999999995</v>
          </cell>
          <cell r="AB8">
            <v>1126.9220538509999</v>
          </cell>
          <cell r="AG8">
            <v>1925184.6</v>
          </cell>
          <cell r="AI8">
            <v>621.84559994239999</v>
          </cell>
          <cell r="AS8">
            <v>48</v>
          </cell>
          <cell r="AT8">
            <v>110</v>
          </cell>
          <cell r="AW8">
            <v>34</v>
          </cell>
          <cell r="AZ8">
            <v>7</v>
          </cell>
          <cell r="BA8">
            <v>0</v>
          </cell>
          <cell r="BB8">
            <v>0</v>
          </cell>
          <cell r="BC8">
            <v>8</v>
          </cell>
          <cell r="BD8">
            <v>7</v>
          </cell>
          <cell r="BF8">
            <v>0</v>
          </cell>
          <cell r="BY8">
            <v>16225</v>
          </cell>
          <cell r="BZ8">
            <v>214</v>
          </cell>
          <cell r="CG8">
            <v>8872</v>
          </cell>
          <cell r="CH8">
            <v>165</v>
          </cell>
          <cell r="CI8">
            <v>11</v>
          </cell>
          <cell r="CJ8">
            <v>0</v>
          </cell>
          <cell r="CK8">
            <v>0</v>
          </cell>
          <cell r="CL8">
            <v>5</v>
          </cell>
          <cell r="CN8">
            <v>9053</v>
          </cell>
          <cell r="CO8">
            <v>347.54310900000002</v>
          </cell>
          <cell r="CP8">
            <v>159.13781399999999</v>
          </cell>
          <cell r="CQ8">
            <v>47.128467999999998</v>
          </cell>
          <cell r="CR8">
            <v>63.211378999999994</v>
          </cell>
          <cell r="CZ8">
            <v>2.2441559999999998</v>
          </cell>
          <cell r="DA8">
            <v>619.26492599999995</v>
          </cell>
          <cell r="EE8">
            <v>5</v>
          </cell>
          <cell r="EF8">
            <v>423.36000000000007</v>
          </cell>
          <cell r="EG8">
            <v>0</v>
          </cell>
          <cell r="EH8">
            <v>784.81299999999987</v>
          </cell>
          <cell r="EI8">
            <v>1208.173</v>
          </cell>
        </row>
        <row r="9">
          <cell r="A9">
            <v>2019</v>
          </cell>
          <cell r="B9" t="str">
            <v>Q4</v>
          </cell>
          <cell r="G9" t="str">
            <v>SST</v>
          </cell>
          <cell r="H9" t="str">
            <v>UEDCL</v>
          </cell>
          <cell r="K9">
            <v>1168473.4000000046</v>
          </cell>
          <cell r="L9">
            <v>601848.70000000019</v>
          </cell>
          <cell r="M9">
            <v>243189</v>
          </cell>
          <cell r="N9">
            <v>0</v>
          </cell>
          <cell r="O9">
            <v>0</v>
          </cell>
          <cell r="P9">
            <v>0</v>
          </cell>
          <cell r="R9">
            <v>2013511.1000000047</v>
          </cell>
          <cell r="AB9">
            <v>1438.347646597992</v>
          </cell>
          <cell r="AG9">
            <v>2648296.4599999962</v>
          </cell>
          <cell r="AI9">
            <v>834.65178296919908</v>
          </cell>
          <cell r="AS9">
            <v>105</v>
          </cell>
          <cell r="AT9">
            <v>204</v>
          </cell>
          <cell r="AW9">
            <v>46</v>
          </cell>
          <cell r="AZ9">
            <v>21</v>
          </cell>
          <cell r="BA9">
            <v>0</v>
          </cell>
          <cell r="BB9">
            <v>0</v>
          </cell>
          <cell r="BC9">
            <v>7</v>
          </cell>
          <cell r="BD9">
            <v>2</v>
          </cell>
          <cell r="BF9">
            <v>0</v>
          </cell>
          <cell r="BY9">
            <v>24460</v>
          </cell>
          <cell r="BZ9">
            <v>385</v>
          </cell>
          <cell r="CC9">
            <v>38</v>
          </cell>
          <cell r="CG9">
            <v>13922</v>
          </cell>
          <cell r="CH9">
            <v>307</v>
          </cell>
          <cell r="CI9">
            <v>12</v>
          </cell>
          <cell r="CJ9">
            <v>0</v>
          </cell>
          <cell r="CK9">
            <v>0</v>
          </cell>
          <cell r="CL9">
            <v>0</v>
          </cell>
          <cell r="CN9">
            <v>14241</v>
          </cell>
          <cell r="CO9">
            <v>291.37644899999998</v>
          </cell>
          <cell r="CP9">
            <v>203.09941800000001</v>
          </cell>
          <cell r="CQ9">
            <v>57.364728999999997</v>
          </cell>
          <cell r="CR9">
            <v>43.915163</v>
          </cell>
          <cell r="CZ9">
            <v>2.2441710000000001</v>
          </cell>
          <cell r="DA9">
            <v>597.99993000000006</v>
          </cell>
          <cell r="EE9">
            <v>0</v>
          </cell>
          <cell r="EF9">
            <v>548.41000000000008</v>
          </cell>
          <cell r="EG9">
            <v>0</v>
          </cell>
          <cell r="EH9">
            <v>1010.9</v>
          </cell>
          <cell r="EI9">
            <v>1559.31</v>
          </cell>
        </row>
        <row r="10">
          <cell r="A10">
            <v>2019</v>
          </cell>
          <cell r="B10" t="str">
            <v>Q4</v>
          </cell>
          <cell r="G10" t="str">
            <v>SWST</v>
          </cell>
          <cell r="H10" t="str">
            <v>UEDCL</v>
          </cell>
          <cell r="K10">
            <v>623304.30000000261</v>
          </cell>
          <cell r="L10">
            <v>342805.10000000009</v>
          </cell>
          <cell r="M10">
            <v>258992</v>
          </cell>
          <cell r="N10">
            <v>429722</v>
          </cell>
          <cell r="O10">
            <v>0</v>
          </cell>
          <cell r="P10">
            <v>0</v>
          </cell>
          <cell r="R10">
            <v>1654823.4000000027</v>
          </cell>
          <cell r="AB10">
            <v>1302.9837862921959</v>
          </cell>
          <cell r="AG10">
            <v>2436829.2999999942</v>
          </cell>
          <cell r="AI10">
            <v>741.36322044199801</v>
          </cell>
          <cell r="AR10">
            <v>0</v>
          </cell>
          <cell r="AS10">
            <v>33</v>
          </cell>
          <cell r="AT10">
            <v>200</v>
          </cell>
          <cell r="AW10">
            <v>27</v>
          </cell>
          <cell r="AZ10">
            <v>10</v>
          </cell>
          <cell r="BA10">
            <v>0</v>
          </cell>
          <cell r="BB10">
            <v>0</v>
          </cell>
          <cell r="BC10">
            <v>3</v>
          </cell>
          <cell r="BF10">
            <v>4</v>
          </cell>
          <cell r="BY10">
            <v>19730</v>
          </cell>
          <cell r="BZ10">
            <v>279</v>
          </cell>
          <cell r="CC10">
            <v>31</v>
          </cell>
          <cell r="CG10">
            <v>10227</v>
          </cell>
          <cell r="CH10">
            <v>207</v>
          </cell>
          <cell r="CI10">
            <v>10</v>
          </cell>
          <cell r="CJ10">
            <v>1</v>
          </cell>
          <cell r="CK10">
            <v>0</v>
          </cell>
          <cell r="CL10">
            <v>0</v>
          </cell>
          <cell r="CN10">
            <v>10444</v>
          </cell>
          <cell r="CO10">
            <v>266.63343699999996</v>
          </cell>
          <cell r="CP10">
            <v>166.68438500000002</v>
          </cell>
          <cell r="CQ10">
            <v>59.563140999999995</v>
          </cell>
          <cell r="CR10">
            <v>43.895773999999996</v>
          </cell>
          <cell r="CZ10">
            <v>2.2441559999999998</v>
          </cell>
          <cell r="DA10">
            <v>539.02089299999989</v>
          </cell>
          <cell r="EE10">
            <v>4</v>
          </cell>
          <cell r="EF10">
            <v>308.86500000000001</v>
          </cell>
          <cell r="EG10">
            <v>0</v>
          </cell>
          <cell r="EH10">
            <v>882.45</v>
          </cell>
          <cell r="EI10">
            <v>1191.3150000000001</v>
          </cell>
        </row>
        <row r="11">
          <cell r="A11">
            <v>2009</v>
          </cell>
          <cell r="B11" t="str">
            <v>Q1</v>
          </cell>
          <cell r="G11" t="str">
            <v>NWST</v>
          </cell>
          <cell r="H11" t="str">
            <v>UEDCL</v>
          </cell>
          <cell r="K11">
            <v>127943.19760369608</v>
          </cell>
          <cell r="L11">
            <v>74397.472396303914</v>
          </cell>
          <cell r="N11">
            <v>0</v>
          </cell>
          <cell r="P11">
            <v>0</v>
          </cell>
          <cell r="R11">
            <v>202340.66999999998</v>
          </cell>
          <cell r="AB11">
            <v>90.461075660000006</v>
          </cell>
          <cell r="AG11">
            <v>279964</v>
          </cell>
          <cell r="BY11">
            <v>42585</v>
          </cell>
          <cell r="BZ11">
            <v>0</v>
          </cell>
          <cell r="CC11">
            <v>0</v>
          </cell>
          <cell r="CG11">
            <v>577</v>
          </cell>
          <cell r="CH11">
            <v>24</v>
          </cell>
          <cell r="CI11">
            <v>0</v>
          </cell>
          <cell r="CJ11">
            <v>0</v>
          </cell>
          <cell r="CL11">
            <v>0</v>
          </cell>
          <cell r="CN11">
            <v>601</v>
          </cell>
          <cell r="CO11">
            <v>21.140999999999998</v>
          </cell>
          <cell r="CP11">
            <v>0.36799999999999999</v>
          </cell>
          <cell r="CQ11">
            <v>3.6535000000000002</v>
          </cell>
          <cell r="CR11">
            <v>1.7163999999999999</v>
          </cell>
          <cell r="CS11">
            <v>0</v>
          </cell>
          <cell r="DA11">
            <v>26.878899999999998</v>
          </cell>
          <cell r="EI11">
            <v>0</v>
          </cell>
        </row>
        <row r="12">
          <cell r="A12">
            <v>2019</v>
          </cell>
          <cell r="B12" t="str">
            <v>Q4</v>
          </cell>
          <cell r="G12" t="str">
            <v>KIL</v>
          </cell>
          <cell r="H12" t="str">
            <v>KIL</v>
          </cell>
          <cell r="K12">
            <v>976147.79</v>
          </cell>
          <cell r="L12">
            <v>333576.11</v>
          </cell>
          <cell r="M12">
            <v>189507</v>
          </cell>
          <cell r="N12">
            <v>0</v>
          </cell>
          <cell r="O12">
            <v>0</v>
          </cell>
          <cell r="P12">
            <v>0</v>
          </cell>
          <cell r="R12">
            <v>1499230.9</v>
          </cell>
          <cell r="AB12">
            <v>923.08999999999992</v>
          </cell>
          <cell r="AG12">
            <v>1942651</v>
          </cell>
          <cell r="AI12">
            <v>533.91</v>
          </cell>
          <cell r="AS12">
            <v>32</v>
          </cell>
          <cell r="AT12">
            <v>115</v>
          </cell>
          <cell r="AW12">
            <v>34</v>
          </cell>
          <cell r="AZ12">
            <v>7</v>
          </cell>
          <cell r="BA12">
            <v>0</v>
          </cell>
          <cell r="BB12">
            <v>0</v>
          </cell>
          <cell r="BC12">
            <v>5</v>
          </cell>
          <cell r="BD12">
            <v>2</v>
          </cell>
          <cell r="BF12">
            <v>0</v>
          </cell>
          <cell r="BY12">
            <v>13555</v>
          </cell>
          <cell r="BZ12">
            <v>195</v>
          </cell>
          <cell r="CC12">
            <v>35</v>
          </cell>
          <cell r="CG12">
            <v>14569</v>
          </cell>
          <cell r="CH12">
            <v>161</v>
          </cell>
          <cell r="CI12">
            <v>50</v>
          </cell>
          <cell r="CJ12">
            <v>0</v>
          </cell>
          <cell r="CK12">
            <v>0</v>
          </cell>
          <cell r="CL12">
            <v>0</v>
          </cell>
          <cell r="CN12">
            <v>14780</v>
          </cell>
          <cell r="CO12">
            <v>162.24</v>
          </cell>
          <cell r="CP12">
            <v>179.55</v>
          </cell>
          <cell r="CQ12">
            <v>293.02999999999997</v>
          </cell>
          <cell r="CR12">
            <v>149.97999999999999</v>
          </cell>
          <cell r="CZ12">
            <v>76.11</v>
          </cell>
          <cell r="DA12">
            <v>860.91</v>
          </cell>
          <cell r="EE12">
            <v>0</v>
          </cell>
          <cell r="EF12">
            <v>565.39300000000003</v>
          </cell>
          <cell r="EG12">
            <v>32.409999999999997</v>
          </cell>
          <cell r="EH12">
            <v>245.01</v>
          </cell>
          <cell r="EI12">
            <v>842.81299999999999</v>
          </cell>
        </row>
        <row r="13">
          <cell r="A13">
            <v>2019</v>
          </cell>
          <cell r="B13" t="str">
            <v>Q4</v>
          </cell>
          <cell r="G13" t="str">
            <v>PACMECS</v>
          </cell>
          <cell r="H13" t="str">
            <v>PACMECS</v>
          </cell>
          <cell r="K13">
            <v>391889</v>
          </cell>
          <cell r="L13">
            <v>171420</v>
          </cell>
          <cell r="M13">
            <v>0</v>
          </cell>
          <cell r="N13">
            <v>0</v>
          </cell>
          <cell r="O13">
            <v>0</v>
          </cell>
          <cell r="P13">
            <v>0</v>
          </cell>
          <cell r="R13">
            <v>563309</v>
          </cell>
          <cell r="AB13">
            <v>364.99503900000002</v>
          </cell>
          <cell r="AG13">
            <v>655058</v>
          </cell>
          <cell r="AI13">
            <v>227.15822</v>
          </cell>
          <cell r="AS13">
            <v>20</v>
          </cell>
          <cell r="AT13">
            <v>62</v>
          </cell>
          <cell r="AW13">
            <v>15</v>
          </cell>
          <cell r="AZ13">
            <v>3</v>
          </cell>
          <cell r="BA13">
            <v>0</v>
          </cell>
          <cell r="BB13">
            <v>0</v>
          </cell>
          <cell r="BC13">
            <v>2</v>
          </cell>
          <cell r="BD13">
            <v>0</v>
          </cell>
          <cell r="BF13">
            <v>0</v>
          </cell>
          <cell r="BY13">
            <v>6330</v>
          </cell>
          <cell r="BZ13">
            <v>102</v>
          </cell>
          <cell r="CC13">
            <v>36</v>
          </cell>
          <cell r="CG13">
            <v>3893</v>
          </cell>
          <cell r="CH13">
            <v>73</v>
          </cell>
          <cell r="CI13">
            <v>0</v>
          </cell>
          <cell r="CJ13">
            <v>0</v>
          </cell>
          <cell r="CK13">
            <v>0</v>
          </cell>
          <cell r="CL13">
            <v>0</v>
          </cell>
          <cell r="CN13">
            <v>3966</v>
          </cell>
          <cell r="CO13">
            <v>48.724139000000001</v>
          </cell>
          <cell r="CP13">
            <v>22.705100000000002</v>
          </cell>
          <cell r="CQ13">
            <v>35.681100000000001</v>
          </cell>
          <cell r="CR13">
            <v>38.117800000000003</v>
          </cell>
          <cell r="CZ13">
            <v>34.029949999999999</v>
          </cell>
          <cell r="DA13">
            <v>179.25808899999998</v>
          </cell>
          <cell r="EE13">
            <v>0</v>
          </cell>
          <cell r="EF13">
            <v>321.7</v>
          </cell>
          <cell r="EG13">
            <v>0</v>
          </cell>
          <cell r="EH13">
            <v>512.79999999999995</v>
          </cell>
          <cell r="EI13">
            <v>834.5</v>
          </cell>
        </row>
        <row r="14">
          <cell r="A14">
            <v>2019</v>
          </cell>
          <cell r="B14" t="str">
            <v>Q4</v>
          </cell>
          <cell r="G14" t="str">
            <v>BECS</v>
          </cell>
          <cell r="H14" t="str">
            <v>BECS</v>
          </cell>
          <cell r="K14">
            <v>641831.48252999992</v>
          </cell>
          <cell r="L14">
            <v>113264.37926999999</v>
          </cell>
          <cell r="M14">
            <v>0</v>
          </cell>
          <cell r="N14">
            <v>0</v>
          </cell>
          <cell r="O14">
            <v>0</v>
          </cell>
          <cell r="P14">
            <v>0</v>
          </cell>
          <cell r="R14">
            <v>755095.86179999996</v>
          </cell>
          <cell r="AB14" t="str">
            <v/>
          </cell>
          <cell r="AG14">
            <v>2378266</v>
          </cell>
          <cell r="AI14">
            <v>0</v>
          </cell>
          <cell r="AS14">
            <v>7</v>
          </cell>
          <cell r="AT14">
            <v>27</v>
          </cell>
          <cell r="AW14">
            <v>8</v>
          </cell>
          <cell r="AZ14">
            <v>4</v>
          </cell>
          <cell r="BA14">
            <v>0</v>
          </cell>
          <cell r="BC14">
            <v>4</v>
          </cell>
          <cell r="BY14">
            <v>4385</v>
          </cell>
          <cell r="BZ14">
            <v>50</v>
          </cell>
          <cell r="CC14">
            <v>34</v>
          </cell>
          <cell r="CG14">
            <v>9602</v>
          </cell>
          <cell r="CH14">
            <v>60</v>
          </cell>
          <cell r="CI14">
            <v>0</v>
          </cell>
          <cell r="CJ14">
            <v>0</v>
          </cell>
          <cell r="CK14">
            <v>0</v>
          </cell>
          <cell r="CL14">
            <v>0</v>
          </cell>
          <cell r="CN14">
            <v>9662</v>
          </cell>
          <cell r="CO14">
            <v>0</v>
          </cell>
          <cell r="CP14">
            <v>0</v>
          </cell>
          <cell r="CQ14">
            <v>0</v>
          </cell>
          <cell r="CR14">
            <v>0</v>
          </cell>
          <cell r="CZ14">
            <v>0</v>
          </cell>
          <cell r="DA14">
            <v>0</v>
          </cell>
          <cell r="EE14">
            <v>0</v>
          </cell>
          <cell r="EF14">
            <v>147</v>
          </cell>
          <cell r="EG14">
            <v>0</v>
          </cell>
          <cell r="EH14">
            <v>107</v>
          </cell>
          <cell r="EI14">
            <v>254</v>
          </cell>
        </row>
        <row r="15">
          <cell r="A15">
            <v>2019</v>
          </cell>
          <cell r="B15" t="str">
            <v>Q3</v>
          </cell>
          <cell r="G15" t="str">
            <v>KRECS</v>
          </cell>
          <cell r="H15" t="str">
            <v>KRECS</v>
          </cell>
          <cell r="K15">
            <v>520650</v>
          </cell>
          <cell r="L15">
            <v>347100</v>
          </cell>
          <cell r="M15">
            <v>0</v>
          </cell>
          <cell r="N15">
            <v>0</v>
          </cell>
          <cell r="O15">
            <v>0</v>
          </cell>
          <cell r="P15">
            <v>0</v>
          </cell>
          <cell r="R15">
            <v>867750</v>
          </cell>
          <cell r="AB15">
            <v>509.63805000000002</v>
          </cell>
          <cell r="AG15">
            <v>1153197</v>
          </cell>
          <cell r="AI15">
            <v>339.60809599999999</v>
          </cell>
          <cell r="AS15">
            <v>24</v>
          </cell>
          <cell r="AT15">
            <v>124</v>
          </cell>
          <cell r="AW15">
            <v>25</v>
          </cell>
          <cell r="AZ15">
            <v>2</v>
          </cell>
          <cell r="BA15">
            <v>0</v>
          </cell>
          <cell r="BB15">
            <v>0</v>
          </cell>
          <cell r="BC15">
            <v>0</v>
          </cell>
          <cell r="BD15">
            <v>2</v>
          </cell>
          <cell r="BF15">
            <v>0</v>
          </cell>
          <cell r="BY15">
            <v>10330</v>
          </cell>
          <cell r="BZ15">
            <v>177</v>
          </cell>
          <cell r="CC15">
            <v>38</v>
          </cell>
          <cell r="CG15">
            <v>6665</v>
          </cell>
          <cell r="CH15">
            <v>136</v>
          </cell>
          <cell r="CI15">
            <v>0</v>
          </cell>
          <cell r="CJ15">
            <v>0</v>
          </cell>
          <cell r="CK15">
            <v>0</v>
          </cell>
          <cell r="CL15">
            <v>0</v>
          </cell>
          <cell r="CN15">
            <v>6801</v>
          </cell>
          <cell r="CO15">
            <v>110.02227199999999</v>
          </cell>
          <cell r="CP15">
            <v>45.4377</v>
          </cell>
          <cell r="CQ15">
            <v>36.073028000000001</v>
          </cell>
          <cell r="CR15">
            <v>41.501441999999997</v>
          </cell>
          <cell r="CZ15">
            <v>1.9322899999999998</v>
          </cell>
          <cell r="DA15">
            <v>234.96673199999998</v>
          </cell>
          <cell r="EE15">
            <v>0</v>
          </cell>
          <cell r="EF15">
            <v>290</v>
          </cell>
          <cell r="EG15">
            <v>0</v>
          </cell>
          <cell r="EH15">
            <v>203</v>
          </cell>
          <cell r="EI15">
            <v>493</v>
          </cell>
        </row>
        <row r="16">
          <cell r="A16">
            <v>2019</v>
          </cell>
          <cell r="B16" t="str">
            <v>Q3</v>
          </cell>
          <cell r="G16" t="str">
            <v>Umeme</v>
          </cell>
          <cell r="H16" t="str">
            <v>Umeme</v>
          </cell>
          <cell r="K16">
            <v>169945525.08139747</v>
          </cell>
          <cell r="L16">
            <v>91224711.357172489</v>
          </cell>
          <cell r="M16">
            <v>125052049.61600001</v>
          </cell>
          <cell r="N16">
            <v>229080619.81400013</v>
          </cell>
          <cell r="O16">
            <v>193770532.493</v>
          </cell>
          <cell r="P16">
            <v>446675.80299999996</v>
          </cell>
          <cell r="R16">
            <v>809520114.16457009</v>
          </cell>
          <cell r="AG16">
            <v>966941177</v>
          </cell>
          <cell r="AI16">
            <v>254685.39921800001</v>
          </cell>
          <cell r="AR16">
            <v>140</v>
          </cell>
          <cell r="AS16">
            <v>1141</v>
          </cell>
          <cell r="AT16">
            <v>4524</v>
          </cell>
          <cell r="AW16">
            <v>2647</v>
          </cell>
          <cell r="AX16">
            <v>18</v>
          </cell>
          <cell r="AZ16">
            <v>2081</v>
          </cell>
          <cell r="BA16">
            <v>13</v>
          </cell>
          <cell r="BB16">
            <v>20</v>
          </cell>
          <cell r="BC16">
            <v>1236</v>
          </cell>
          <cell r="BF16">
            <v>868</v>
          </cell>
          <cell r="BY16">
            <v>1897739</v>
          </cell>
          <cell r="BZ16">
            <v>13066</v>
          </cell>
          <cell r="CC16">
            <v>1522</v>
          </cell>
          <cell r="CG16">
            <v>1297442</v>
          </cell>
          <cell r="CH16">
            <v>85544</v>
          </cell>
          <cell r="CI16">
            <v>2693</v>
          </cell>
          <cell r="CJ16">
            <v>540</v>
          </cell>
          <cell r="CK16">
            <v>37</v>
          </cell>
          <cell r="CL16">
            <v>249</v>
          </cell>
          <cell r="CN16">
            <v>1386505</v>
          </cell>
          <cell r="CO16">
            <v>24637.001441637734</v>
          </cell>
          <cell r="CP16">
            <v>10378.302943715513</v>
          </cell>
          <cell r="CQ16">
            <v>0</v>
          </cell>
          <cell r="CR16">
            <v>6782.4484587581428</v>
          </cell>
          <cell r="CZ16">
            <v>5782.9384550862942</v>
          </cell>
          <cell r="DA16">
            <v>47580.691299197679</v>
          </cell>
          <cell r="EE16">
            <v>595.19999999999993</v>
          </cell>
          <cell r="EF16">
            <v>20360.790810502138</v>
          </cell>
          <cell r="EG16">
            <v>6298.8247578128967</v>
          </cell>
          <cell r="EH16">
            <v>8509.2488353488898</v>
          </cell>
          <cell r="EI16">
            <v>35168.864403663923</v>
          </cell>
        </row>
        <row r="17">
          <cell r="A17">
            <v>2019</v>
          </cell>
          <cell r="B17" t="str">
            <v>Q3</v>
          </cell>
          <cell r="G17" t="str">
            <v>CNST</v>
          </cell>
          <cell r="H17" t="str">
            <v>UEDCL</v>
          </cell>
          <cell r="K17">
            <v>282347.07332727115</v>
          </cell>
          <cell r="L17">
            <v>203546.73189744045</v>
          </cell>
          <cell r="M17">
            <v>50053.3</v>
          </cell>
          <cell r="N17">
            <v>0</v>
          </cell>
          <cell r="O17">
            <v>0</v>
          </cell>
          <cell r="P17">
            <v>0</v>
          </cell>
          <cell r="R17">
            <v>535947.10522471159</v>
          </cell>
          <cell r="AB17">
            <v>399.72430304</v>
          </cell>
          <cell r="AG17">
            <v>609365.44999999995</v>
          </cell>
          <cell r="AI17">
            <v>191.44086434900004</v>
          </cell>
          <cell r="AS17">
            <v>49</v>
          </cell>
          <cell r="AT17">
            <v>80</v>
          </cell>
          <cell r="AW17">
            <v>33</v>
          </cell>
          <cell r="AZ17">
            <v>1</v>
          </cell>
          <cell r="BA17">
            <v>0</v>
          </cell>
          <cell r="BB17">
            <v>0</v>
          </cell>
          <cell r="BC17">
            <v>3</v>
          </cell>
          <cell r="BD17">
            <v>1</v>
          </cell>
          <cell r="BF17">
            <v>0</v>
          </cell>
          <cell r="BY17">
            <v>9985</v>
          </cell>
          <cell r="BZ17">
            <v>167</v>
          </cell>
          <cell r="CC17">
            <v>25</v>
          </cell>
          <cell r="CG17">
            <v>3368</v>
          </cell>
          <cell r="CH17">
            <v>67</v>
          </cell>
          <cell r="CI17">
            <v>5</v>
          </cell>
          <cell r="CJ17">
            <v>0</v>
          </cell>
          <cell r="CK17">
            <v>0</v>
          </cell>
          <cell r="CL17">
            <v>1</v>
          </cell>
          <cell r="CN17">
            <v>3441</v>
          </cell>
          <cell r="CO17">
            <v>206.611808</v>
          </cell>
          <cell r="CP17">
            <v>36.475618000000004</v>
          </cell>
          <cell r="CQ17">
            <v>33.461722000000002</v>
          </cell>
          <cell r="CR17">
            <v>38.876892999999995</v>
          </cell>
          <cell r="CZ17">
            <v>17.147401000000002</v>
          </cell>
          <cell r="DA17">
            <v>332.573442</v>
          </cell>
          <cell r="EE17">
            <v>0.4</v>
          </cell>
          <cell r="EF17">
            <v>425.51299999999998</v>
          </cell>
          <cell r="EG17">
            <v>0</v>
          </cell>
          <cell r="EH17">
            <v>614.96499999999992</v>
          </cell>
          <cell r="EI17">
            <v>1040.4779999999998</v>
          </cell>
        </row>
        <row r="18">
          <cell r="A18">
            <v>2019</v>
          </cell>
          <cell r="B18" t="str">
            <v>Q3</v>
          </cell>
          <cell r="G18" t="str">
            <v>EST</v>
          </cell>
          <cell r="H18" t="str">
            <v>UEDCL</v>
          </cell>
          <cell r="K18">
            <v>339645.89999999647</v>
          </cell>
          <cell r="L18">
            <v>280433.90000000061</v>
          </cell>
          <cell r="M18">
            <v>0</v>
          </cell>
          <cell r="N18">
            <v>0</v>
          </cell>
          <cell r="O18">
            <v>0</v>
          </cell>
          <cell r="P18">
            <v>0</v>
          </cell>
          <cell r="R18">
            <v>620079.79999999702</v>
          </cell>
          <cell r="AB18">
            <v>443.63303466259106</v>
          </cell>
          <cell r="AG18">
            <v>777050.13999999966</v>
          </cell>
          <cell r="AI18">
            <v>250.483181581</v>
          </cell>
          <cell r="AS18">
            <v>26</v>
          </cell>
          <cell r="AT18">
            <v>173</v>
          </cell>
          <cell r="AW18">
            <v>24</v>
          </cell>
          <cell r="AZ18">
            <v>9</v>
          </cell>
          <cell r="BA18">
            <v>0</v>
          </cell>
          <cell r="BB18">
            <v>0</v>
          </cell>
          <cell r="BC18">
            <v>0</v>
          </cell>
          <cell r="BD18">
            <v>0</v>
          </cell>
          <cell r="BF18">
            <v>0</v>
          </cell>
          <cell r="BY18">
            <v>13500</v>
          </cell>
          <cell r="BZ18">
            <v>232</v>
          </cell>
          <cell r="CC18">
            <v>21</v>
          </cell>
          <cell r="CG18">
            <v>5461</v>
          </cell>
          <cell r="CH18">
            <v>98</v>
          </cell>
          <cell r="CI18">
            <v>0</v>
          </cell>
          <cell r="CJ18">
            <v>0</v>
          </cell>
          <cell r="CK18">
            <v>0</v>
          </cell>
          <cell r="CL18">
            <v>0</v>
          </cell>
          <cell r="CN18">
            <v>5559</v>
          </cell>
          <cell r="CO18">
            <v>177.02446600000002</v>
          </cell>
          <cell r="CP18">
            <v>4.6010989999999996</v>
          </cell>
          <cell r="CQ18">
            <v>24.571259999999995</v>
          </cell>
          <cell r="CR18">
            <v>34.798895999999999</v>
          </cell>
          <cell r="CZ18">
            <v>17.343484</v>
          </cell>
          <cell r="DA18">
            <v>258.33920499999999</v>
          </cell>
          <cell r="EE18">
            <v>0</v>
          </cell>
          <cell r="EF18">
            <v>572.12400000000002</v>
          </cell>
          <cell r="EG18">
            <v>0</v>
          </cell>
          <cell r="EH18">
            <v>564.923</v>
          </cell>
          <cell r="EI18">
            <v>1137.047</v>
          </cell>
        </row>
        <row r="19">
          <cell r="A19">
            <v>2019</v>
          </cell>
          <cell r="B19" t="str">
            <v>Q3</v>
          </cell>
          <cell r="G19" t="str">
            <v>MWST</v>
          </cell>
          <cell r="H19" t="str">
            <v>UEDCL</v>
          </cell>
          <cell r="K19">
            <v>358469.50000000017</v>
          </cell>
          <cell r="L19">
            <v>481755.90000000095</v>
          </cell>
          <cell r="M19">
            <v>94913.099999999991</v>
          </cell>
          <cell r="N19">
            <v>0</v>
          </cell>
          <cell r="O19">
            <v>0</v>
          </cell>
          <cell r="P19">
            <v>0</v>
          </cell>
          <cell r="R19">
            <v>935138.50000000105</v>
          </cell>
          <cell r="AB19">
            <v>0</v>
          </cell>
          <cell r="AG19">
            <v>1162580.0590400002</v>
          </cell>
          <cell r="AI19">
            <v>656.86256146000005</v>
          </cell>
          <cell r="AS19">
            <v>60</v>
          </cell>
          <cell r="AT19">
            <v>104</v>
          </cell>
          <cell r="AW19">
            <v>24</v>
          </cell>
          <cell r="AZ19">
            <v>4</v>
          </cell>
          <cell r="BA19">
            <v>0</v>
          </cell>
          <cell r="BB19">
            <v>0</v>
          </cell>
          <cell r="BC19">
            <v>1</v>
          </cell>
          <cell r="BD19">
            <v>0</v>
          </cell>
          <cell r="BF19">
            <v>0</v>
          </cell>
          <cell r="BY19">
            <v>10215</v>
          </cell>
          <cell r="BZ19">
            <v>193</v>
          </cell>
          <cell r="CC19">
            <v>14</v>
          </cell>
          <cell r="CG19">
            <v>4435</v>
          </cell>
          <cell r="CH19">
            <v>171</v>
          </cell>
          <cell r="CI19">
            <v>5</v>
          </cell>
          <cell r="CJ19">
            <v>0</v>
          </cell>
          <cell r="CK19">
            <v>0</v>
          </cell>
          <cell r="CL19">
            <v>0</v>
          </cell>
          <cell r="CN19">
            <v>4611</v>
          </cell>
          <cell r="CO19">
            <v>121.79245399999999</v>
          </cell>
          <cell r="CP19">
            <v>101.26230399999999</v>
          </cell>
          <cell r="CQ19">
            <v>34.684674000000001</v>
          </cell>
          <cell r="CR19">
            <v>33.001159999999999</v>
          </cell>
          <cell r="CZ19">
            <v>8.0059590000000007</v>
          </cell>
          <cell r="DA19">
            <v>298.74655100000001</v>
          </cell>
          <cell r="EE19">
            <v>0</v>
          </cell>
          <cell r="EF19">
            <v>379.226</v>
          </cell>
          <cell r="EG19">
            <v>0</v>
          </cell>
          <cell r="EH19">
            <v>736.9559999999999</v>
          </cell>
          <cell r="EI19">
            <v>1116.1819999999998</v>
          </cell>
        </row>
        <row r="20">
          <cell r="A20">
            <v>2019</v>
          </cell>
          <cell r="B20" t="str">
            <v>Q3</v>
          </cell>
          <cell r="G20" t="str">
            <v>NEST</v>
          </cell>
          <cell r="H20" t="str">
            <v>UEDCL</v>
          </cell>
          <cell r="K20">
            <v>483982.65560477064</v>
          </cell>
          <cell r="L20">
            <v>365938.24498328433</v>
          </cell>
          <cell r="M20">
            <v>184351</v>
          </cell>
          <cell r="N20">
            <v>150476</v>
          </cell>
          <cell r="O20">
            <v>0</v>
          </cell>
          <cell r="P20">
            <v>0</v>
          </cell>
          <cell r="R20">
            <v>1184747.9005880549</v>
          </cell>
          <cell r="AB20">
            <v>795.95363511999994</v>
          </cell>
          <cell r="AG20">
            <v>1686640.2040000001</v>
          </cell>
          <cell r="AI20">
            <v>511.55596909899998</v>
          </cell>
          <cell r="AS20">
            <v>21</v>
          </cell>
          <cell r="AT20">
            <v>129</v>
          </cell>
          <cell r="AW20">
            <v>20</v>
          </cell>
          <cell r="AZ20">
            <v>6</v>
          </cell>
          <cell r="BA20">
            <v>0</v>
          </cell>
          <cell r="BB20">
            <v>0</v>
          </cell>
          <cell r="BC20">
            <v>1</v>
          </cell>
          <cell r="BD20">
            <v>7</v>
          </cell>
          <cell r="BF20">
            <v>0</v>
          </cell>
          <cell r="BY20">
            <v>12695</v>
          </cell>
          <cell r="BZ20">
            <v>184</v>
          </cell>
          <cell r="CC20">
            <v>30</v>
          </cell>
          <cell r="CG20">
            <v>5260</v>
          </cell>
          <cell r="CH20">
            <v>111</v>
          </cell>
          <cell r="CI20">
            <v>5</v>
          </cell>
          <cell r="CJ20">
            <v>2</v>
          </cell>
          <cell r="CK20">
            <v>0</v>
          </cell>
          <cell r="CL20">
            <v>2</v>
          </cell>
          <cell r="CN20">
            <v>5380</v>
          </cell>
          <cell r="CO20">
            <v>263.51511800000003</v>
          </cell>
          <cell r="CP20">
            <v>140.51506699999999</v>
          </cell>
          <cell r="CQ20">
            <v>56.560138999999999</v>
          </cell>
          <cell r="CR20">
            <v>43.579469000000003</v>
          </cell>
          <cell r="CZ20">
            <v>19.435843999999999</v>
          </cell>
          <cell r="DA20">
            <v>523.605637</v>
          </cell>
          <cell r="EE20">
            <v>5</v>
          </cell>
          <cell r="EF20">
            <v>320.17</v>
          </cell>
          <cell r="EG20">
            <v>0</v>
          </cell>
          <cell r="EH20">
            <v>529.6</v>
          </cell>
          <cell r="EI20">
            <v>849.77</v>
          </cell>
        </row>
        <row r="21">
          <cell r="A21">
            <v>2019</v>
          </cell>
          <cell r="B21" t="str">
            <v>Q3</v>
          </cell>
          <cell r="G21" t="str">
            <v>NNWST</v>
          </cell>
          <cell r="H21" t="str">
            <v>UEDCL</v>
          </cell>
          <cell r="K21">
            <v>865084.70000000065</v>
          </cell>
          <cell r="L21">
            <v>528608.20000000042</v>
          </cell>
          <cell r="M21">
            <v>212484.19999999998</v>
          </cell>
          <cell r="N21">
            <v>0</v>
          </cell>
          <cell r="O21">
            <v>0</v>
          </cell>
          <cell r="P21">
            <v>0</v>
          </cell>
          <cell r="R21">
            <v>1606177.100000001</v>
          </cell>
          <cell r="AB21">
            <v>1152.7219395000002</v>
          </cell>
          <cell r="AG21">
            <v>1990040.2999999998</v>
          </cell>
          <cell r="AI21">
            <v>634.03627188241694</v>
          </cell>
          <cell r="AS21">
            <v>46</v>
          </cell>
          <cell r="AT21">
            <v>105</v>
          </cell>
          <cell r="AW21">
            <v>34</v>
          </cell>
          <cell r="AZ21">
            <v>7</v>
          </cell>
          <cell r="BA21">
            <v>0</v>
          </cell>
          <cell r="BB21">
            <v>0</v>
          </cell>
          <cell r="BC21">
            <v>8</v>
          </cell>
          <cell r="BD21">
            <v>7</v>
          </cell>
          <cell r="BF21">
            <v>0</v>
          </cell>
          <cell r="BY21">
            <v>15925</v>
          </cell>
          <cell r="BZ21">
            <v>207</v>
          </cell>
          <cell r="CG21">
            <v>8318</v>
          </cell>
          <cell r="CH21">
            <v>159</v>
          </cell>
          <cell r="CI21">
            <v>9</v>
          </cell>
          <cell r="CJ21">
            <v>0</v>
          </cell>
          <cell r="CK21">
            <v>0</v>
          </cell>
          <cell r="CL21">
            <v>5</v>
          </cell>
          <cell r="CN21">
            <v>8491</v>
          </cell>
          <cell r="CO21">
            <v>326.769113</v>
          </cell>
          <cell r="CP21">
            <v>116.52177400000001</v>
          </cell>
          <cell r="CQ21">
            <v>64.014978999999997</v>
          </cell>
          <cell r="CR21">
            <v>49.945237000000006</v>
          </cell>
          <cell r="CZ21">
            <v>19.734010000000001</v>
          </cell>
          <cell r="DA21">
            <v>576.98511299999996</v>
          </cell>
          <cell r="EE21">
            <v>5</v>
          </cell>
          <cell r="EF21">
            <v>423.36000000000007</v>
          </cell>
          <cell r="EG21">
            <v>0</v>
          </cell>
          <cell r="EH21">
            <v>784.81299999999987</v>
          </cell>
          <cell r="EI21">
            <v>1208.173</v>
          </cell>
        </row>
        <row r="22">
          <cell r="A22">
            <v>2019</v>
          </cell>
          <cell r="B22" t="str">
            <v>Q3</v>
          </cell>
          <cell r="G22" t="str">
            <v>SST</v>
          </cell>
          <cell r="H22" t="str">
            <v>UEDCL</v>
          </cell>
          <cell r="K22">
            <v>1209291.5000000068</v>
          </cell>
          <cell r="L22">
            <v>873697.90000000037</v>
          </cell>
          <cell r="M22">
            <v>207748</v>
          </cell>
          <cell r="N22">
            <v>0</v>
          </cell>
          <cell r="O22">
            <v>0</v>
          </cell>
          <cell r="P22">
            <v>0</v>
          </cell>
          <cell r="R22">
            <v>2290737.4000000069</v>
          </cell>
          <cell r="AB22">
            <v>1640.9044479099998</v>
          </cell>
          <cell r="AG22">
            <v>2911068.8200000003</v>
          </cell>
          <cell r="AI22">
            <v>929.24978994470007</v>
          </cell>
          <cell r="AS22">
            <v>98</v>
          </cell>
          <cell r="AT22">
            <v>192</v>
          </cell>
          <cell r="AW22">
            <v>46</v>
          </cell>
          <cell r="AZ22">
            <v>21</v>
          </cell>
          <cell r="BA22">
            <v>0</v>
          </cell>
          <cell r="BB22">
            <v>0</v>
          </cell>
          <cell r="BC22">
            <v>7</v>
          </cell>
          <cell r="BD22">
            <v>2</v>
          </cell>
          <cell r="BF22">
            <v>0</v>
          </cell>
          <cell r="BY22">
            <v>23685</v>
          </cell>
          <cell r="BZ22">
            <v>366</v>
          </cell>
          <cell r="CC22">
            <v>38</v>
          </cell>
          <cell r="CG22">
            <v>13412</v>
          </cell>
          <cell r="CH22">
            <v>296</v>
          </cell>
          <cell r="CI22">
            <v>11</v>
          </cell>
          <cell r="CJ22">
            <v>0</v>
          </cell>
          <cell r="CK22">
            <v>0</v>
          </cell>
          <cell r="CL22">
            <v>0</v>
          </cell>
          <cell r="CN22">
            <v>13719</v>
          </cell>
          <cell r="CO22">
            <v>306.33343500000001</v>
          </cell>
          <cell r="CP22">
            <v>41.166318000000004</v>
          </cell>
          <cell r="CQ22">
            <v>73.367445000000004</v>
          </cell>
          <cell r="CR22">
            <v>45.681786000000002</v>
          </cell>
          <cell r="CZ22">
            <v>21.079390999999998</v>
          </cell>
          <cell r="DA22">
            <v>487.62837500000001</v>
          </cell>
          <cell r="EE22">
            <v>0</v>
          </cell>
          <cell r="EF22">
            <v>537.19000000000005</v>
          </cell>
          <cell r="EG22">
            <v>0</v>
          </cell>
          <cell r="EH22">
            <v>1000.25</v>
          </cell>
          <cell r="EI22">
            <v>1537.44</v>
          </cell>
        </row>
        <row r="23">
          <cell r="A23">
            <v>2019</v>
          </cell>
          <cell r="B23" t="str">
            <v>Q3</v>
          </cell>
          <cell r="G23" t="str">
            <v>SWST</v>
          </cell>
          <cell r="H23" t="str">
            <v>UEDCL</v>
          </cell>
          <cell r="K23">
            <v>559415.30000000214</v>
          </cell>
          <cell r="L23">
            <v>371982.60000000009</v>
          </cell>
          <cell r="M23">
            <v>187422</v>
          </cell>
          <cell r="N23">
            <v>457400</v>
          </cell>
          <cell r="O23">
            <v>0</v>
          </cell>
          <cell r="P23">
            <v>0</v>
          </cell>
          <cell r="R23">
            <v>1576219.9000000022</v>
          </cell>
          <cell r="AB23">
            <v>1019.0210852499999</v>
          </cell>
          <cell r="AG23">
            <v>2006060.3942679996</v>
          </cell>
          <cell r="AI23">
            <v>668.94765139100298</v>
          </cell>
          <cell r="AS23">
            <v>32</v>
          </cell>
          <cell r="AT23">
            <v>200</v>
          </cell>
          <cell r="AW23">
            <v>27</v>
          </cell>
          <cell r="AZ23">
            <v>10</v>
          </cell>
          <cell r="BA23">
            <v>0</v>
          </cell>
          <cell r="BB23">
            <v>0</v>
          </cell>
          <cell r="BC23">
            <v>3</v>
          </cell>
          <cell r="BF23">
            <v>4</v>
          </cell>
          <cell r="BY23">
            <v>19705</v>
          </cell>
          <cell r="BZ23">
            <v>278</v>
          </cell>
          <cell r="CC23">
            <v>32</v>
          </cell>
          <cell r="CG23">
            <v>9848</v>
          </cell>
          <cell r="CH23">
            <v>202</v>
          </cell>
          <cell r="CI23">
            <v>11</v>
          </cell>
          <cell r="CJ23">
            <v>1</v>
          </cell>
          <cell r="CK23">
            <v>0</v>
          </cell>
          <cell r="CL23">
            <v>0</v>
          </cell>
          <cell r="CN23">
            <v>10062</v>
          </cell>
          <cell r="CO23">
            <v>251.58631500000001</v>
          </cell>
          <cell r="CP23">
            <v>102.324417</v>
          </cell>
          <cell r="CQ23">
            <v>54.751554999999996</v>
          </cell>
          <cell r="CR23">
            <v>49.977499999999999</v>
          </cell>
          <cell r="CZ23">
            <v>19.480065000000003</v>
          </cell>
          <cell r="DA23">
            <v>478.11985200000004</v>
          </cell>
          <cell r="EE23">
            <v>4</v>
          </cell>
          <cell r="EF23">
            <v>308.86500000000001</v>
          </cell>
          <cell r="EG23">
            <v>0</v>
          </cell>
          <cell r="EH23">
            <v>882.45</v>
          </cell>
          <cell r="EI23">
            <v>1191.3150000000001</v>
          </cell>
        </row>
        <row r="24">
          <cell r="A24">
            <v>2009</v>
          </cell>
          <cell r="B24" t="str">
            <v>Q2</v>
          </cell>
          <cell r="G24" t="str">
            <v>NWST</v>
          </cell>
          <cell r="H24" t="str">
            <v>UEDCL</v>
          </cell>
          <cell r="K24">
            <v>128339.50783895473</v>
          </cell>
          <cell r="L24">
            <v>74627.922161045251</v>
          </cell>
          <cell r="N24">
            <v>0</v>
          </cell>
          <cell r="P24">
            <v>0</v>
          </cell>
          <cell r="R24">
            <v>202967.43</v>
          </cell>
          <cell r="AB24">
            <v>99.299471159999996</v>
          </cell>
          <cell r="AG24">
            <v>379307</v>
          </cell>
          <cell r="BY24">
            <v>42585</v>
          </cell>
          <cell r="BZ24">
            <v>0</v>
          </cell>
          <cell r="CC24">
            <v>0</v>
          </cell>
          <cell r="CG24">
            <v>677</v>
          </cell>
          <cell r="CH24">
            <v>25</v>
          </cell>
          <cell r="CI24">
            <v>0</v>
          </cell>
          <cell r="CJ24">
            <v>0</v>
          </cell>
          <cell r="CL24">
            <v>0</v>
          </cell>
          <cell r="CN24">
            <v>702</v>
          </cell>
          <cell r="CO24">
            <v>21.864000000000001</v>
          </cell>
          <cell r="CP24">
            <v>0.36799999999999999</v>
          </cell>
          <cell r="CQ24">
            <v>3.8195000000000001</v>
          </cell>
          <cell r="CR24">
            <v>2.7014</v>
          </cell>
          <cell r="CS24">
            <v>2</v>
          </cell>
          <cell r="DA24">
            <v>30.7529</v>
          </cell>
          <cell r="EI24">
            <v>0</v>
          </cell>
        </row>
        <row r="25">
          <cell r="A25">
            <v>2019</v>
          </cell>
          <cell r="B25" t="str">
            <v>Q3</v>
          </cell>
          <cell r="G25" t="str">
            <v>KIL</v>
          </cell>
          <cell r="H25" t="str">
            <v>KIL</v>
          </cell>
          <cell r="K25">
            <v>894405.77</v>
          </cell>
          <cell r="L25">
            <v>293980.53000000003</v>
          </cell>
          <cell r="M25">
            <v>146471</v>
          </cell>
          <cell r="N25">
            <v>0</v>
          </cell>
          <cell r="O25">
            <v>0</v>
          </cell>
          <cell r="P25">
            <v>0</v>
          </cell>
          <cell r="R25">
            <v>1334857.3</v>
          </cell>
          <cell r="AB25">
            <v>808.15000000000009</v>
          </cell>
          <cell r="AG25">
            <v>1571529</v>
          </cell>
          <cell r="AI25">
            <v>438.27</v>
          </cell>
          <cell r="AS25">
            <v>32</v>
          </cell>
          <cell r="AT25">
            <v>104</v>
          </cell>
          <cell r="AW25">
            <v>33</v>
          </cell>
          <cell r="AZ25">
            <v>6</v>
          </cell>
          <cell r="BA25">
            <v>0</v>
          </cell>
          <cell r="BB25">
            <v>0</v>
          </cell>
          <cell r="BC25">
            <v>5</v>
          </cell>
          <cell r="BD25">
            <v>2</v>
          </cell>
          <cell r="BF25">
            <v>0</v>
          </cell>
          <cell r="BY25">
            <v>12705</v>
          </cell>
          <cell r="BZ25">
            <v>182</v>
          </cell>
          <cell r="CC25">
            <v>33</v>
          </cell>
          <cell r="CG25">
            <v>13920</v>
          </cell>
          <cell r="CH25">
            <v>158</v>
          </cell>
          <cell r="CI25">
            <v>50</v>
          </cell>
          <cell r="CJ25">
            <v>0</v>
          </cell>
          <cell r="CK25">
            <v>0</v>
          </cell>
          <cell r="CL25">
            <v>0</v>
          </cell>
          <cell r="CN25">
            <v>14128</v>
          </cell>
          <cell r="CO25">
            <v>197.92000000000002</v>
          </cell>
          <cell r="CP25">
            <v>108.69</v>
          </cell>
          <cell r="CQ25">
            <v>76.919999999999987</v>
          </cell>
          <cell r="CR25">
            <v>94.22</v>
          </cell>
          <cell r="CZ25">
            <v>45.959999999999994</v>
          </cell>
          <cell r="DA25">
            <v>523.71</v>
          </cell>
          <cell r="EE25">
            <v>0</v>
          </cell>
          <cell r="EF25">
            <v>548.36</v>
          </cell>
          <cell r="EG25">
            <v>32.409999999999997</v>
          </cell>
          <cell r="EH25">
            <v>237.89099999999999</v>
          </cell>
          <cell r="EI25">
            <v>818.66099999999994</v>
          </cell>
        </row>
        <row r="26">
          <cell r="A26">
            <v>2019</v>
          </cell>
          <cell r="B26" t="str">
            <v>Q3</v>
          </cell>
          <cell r="G26" t="str">
            <v>PACMECS</v>
          </cell>
          <cell r="H26" t="str">
            <v>PACMECS</v>
          </cell>
          <cell r="K26">
            <v>287186</v>
          </cell>
          <cell r="L26">
            <v>164119.29999999999</v>
          </cell>
          <cell r="M26">
            <v>0</v>
          </cell>
          <cell r="N26">
            <v>0</v>
          </cell>
          <cell r="O26">
            <v>0</v>
          </cell>
          <cell r="P26">
            <v>0</v>
          </cell>
          <cell r="R26">
            <v>451305.3</v>
          </cell>
          <cell r="AB26">
            <v>325.7024065</v>
          </cell>
          <cell r="AG26">
            <v>590830</v>
          </cell>
          <cell r="AI26">
            <v>206.69739399999997</v>
          </cell>
          <cell r="AS26">
            <v>23</v>
          </cell>
          <cell r="AT26">
            <v>56</v>
          </cell>
          <cell r="AW26">
            <v>22</v>
          </cell>
          <cell r="AZ26">
            <v>2</v>
          </cell>
          <cell r="BA26">
            <v>0</v>
          </cell>
          <cell r="BB26">
            <v>0</v>
          </cell>
          <cell r="BC26">
            <v>2</v>
          </cell>
          <cell r="BD26">
            <v>0</v>
          </cell>
          <cell r="BF26">
            <v>0</v>
          </cell>
          <cell r="BY26">
            <v>6605</v>
          </cell>
          <cell r="BZ26">
            <v>105</v>
          </cell>
          <cell r="CC26">
            <v>36</v>
          </cell>
          <cell r="CG26">
            <v>3189</v>
          </cell>
          <cell r="CH26">
            <v>68</v>
          </cell>
          <cell r="CI26">
            <v>0</v>
          </cell>
          <cell r="CJ26">
            <v>0</v>
          </cell>
          <cell r="CK26">
            <v>0</v>
          </cell>
          <cell r="CL26">
            <v>0</v>
          </cell>
          <cell r="CN26">
            <v>3257</v>
          </cell>
          <cell r="CO26">
            <v>46.956276000000003</v>
          </cell>
          <cell r="CP26">
            <v>25.005434999999999</v>
          </cell>
          <cell r="CQ26">
            <v>31.881819999999998</v>
          </cell>
          <cell r="CR26">
            <v>42.640599999999999</v>
          </cell>
          <cell r="CZ26">
            <v>19.197805000000002</v>
          </cell>
          <cell r="DA26">
            <v>165.68193600000001</v>
          </cell>
          <cell r="EE26">
            <v>0</v>
          </cell>
          <cell r="EF26">
            <v>321.7</v>
          </cell>
          <cell r="EG26">
            <v>0</v>
          </cell>
          <cell r="EH26">
            <v>512.79999999999995</v>
          </cell>
          <cell r="EI26">
            <v>834.5</v>
          </cell>
        </row>
        <row r="27">
          <cell r="A27">
            <v>2019</v>
          </cell>
          <cell r="B27" t="str">
            <v>Q3</v>
          </cell>
          <cell r="G27" t="str">
            <v>BECS</v>
          </cell>
          <cell r="H27" t="str">
            <v>BECS</v>
          </cell>
          <cell r="K27">
            <v>611268.07860000001</v>
          </cell>
          <cell r="L27">
            <v>107870.83739999999</v>
          </cell>
          <cell r="M27">
            <v>0</v>
          </cell>
          <cell r="N27">
            <v>0</v>
          </cell>
          <cell r="O27">
            <v>0</v>
          </cell>
          <cell r="P27">
            <v>0</v>
          </cell>
          <cell r="R27">
            <v>719138.91599999997</v>
          </cell>
          <cell r="AB27" t="str">
            <v/>
          </cell>
          <cell r="AG27">
            <v>906630</v>
          </cell>
          <cell r="AI27">
            <v>252.82698400000001</v>
          </cell>
          <cell r="AS27">
            <v>7</v>
          </cell>
          <cell r="AT27">
            <v>27</v>
          </cell>
          <cell r="AW27">
            <v>8</v>
          </cell>
          <cell r="AZ27">
            <v>4</v>
          </cell>
          <cell r="BA27">
            <v>0</v>
          </cell>
          <cell r="BC27">
            <v>4</v>
          </cell>
          <cell r="BY27">
            <v>4385</v>
          </cell>
          <cell r="BZ27">
            <v>50</v>
          </cell>
          <cell r="CC27">
            <v>34</v>
          </cell>
          <cell r="CG27">
            <v>8597</v>
          </cell>
          <cell r="CH27">
            <v>60</v>
          </cell>
          <cell r="CI27">
            <v>0</v>
          </cell>
          <cell r="CJ27">
            <v>0</v>
          </cell>
          <cell r="CK27">
            <v>0</v>
          </cell>
          <cell r="CL27">
            <v>0</v>
          </cell>
          <cell r="CN27">
            <v>8657</v>
          </cell>
          <cell r="CO27">
            <v>0</v>
          </cell>
          <cell r="CP27">
            <v>0</v>
          </cell>
          <cell r="CQ27">
            <v>0</v>
          </cell>
          <cell r="CR27">
            <v>0</v>
          </cell>
          <cell r="CZ27">
            <v>0</v>
          </cell>
          <cell r="DA27">
            <v>0</v>
          </cell>
          <cell r="EE27">
            <v>0</v>
          </cell>
          <cell r="EF27">
            <v>147</v>
          </cell>
          <cell r="EG27">
            <v>0</v>
          </cell>
          <cell r="EH27">
            <v>107</v>
          </cell>
          <cell r="EI27">
            <v>254</v>
          </cell>
        </row>
        <row r="28">
          <cell r="A28">
            <v>2019</v>
          </cell>
          <cell r="B28" t="str">
            <v>Q2</v>
          </cell>
          <cell r="G28" t="str">
            <v>KRECS</v>
          </cell>
          <cell r="H28" t="str">
            <v>KRECS</v>
          </cell>
          <cell r="K28">
            <v>447391.65</v>
          </cell>
          <cell r="L28">
            <v>279291.17</v>
          </cell>
          <cell r="M28">
            <v>0</v>
          </cell>
          <cell r="N28">
            <v>0</v>
          </cell>
          <cell r="O28">
            <v>0</v>
          </cell>
          <cell r="P28">
            <v>0</v>
          </cell>
          <cell r="R28">
            <v>726682.82000000007</v>
          </cell>
          <cell r="AB28">
            <v>426.11286299999995</v>
          </cell>
          <cell r="AG28">
            <v>983355</v>
          </cell>
          <cell r="AI28">
            <v>263.95061900000002</v>
          </cell>
          <cell r="AS28">
            <v>25</v>
          </cell>
          <cell r="AT28">
            <v>114</v>
          </cell>
          <cell r="AW28">
            <v>24</v>
          </cell>
          <cell r="AZ28">
            <v>2</v>
          </cell>
          <cell r="BA28">
            <v>0</v>
          </cell>
          <cell r="BC28">
            <v>99</v>
          </cell>
          <cell r="BD28">
            <v>86</v>
          </cell>
          <cell r="BY28">
            <v>67400</v>
          </cell>
          <cell r="BZ28">
            <v>350</v>
          </cell>
          <cell r="CC28">
            <v>38</v>
          </cell>
          <cell r="CG28">
            <v>6462</v>
          </cell>
          <cell r="CH28">
            <v>133</v>
          </cell>
          <cell r="CI28">
            <v>0</v>
          </cell>
          <cell r="CN28">
            <v>6595</v>
          </cell>
          <cell r="CO28">
            <v>99.239952000000017</v>
          </cell>
          <cell r="CP28">
            <v>37.718648999999999</v>
          </cell>
          <cell r="CQ28">
            <v>30.061554000000001</v>
          </cell>
          <cell r="CR28">
            <v>29.033999999999999</v>
          </cell>
          <cell r="CZ28">
            <v>11.015350999999999</v>
          </cell>
          <cell r="DA28">
            <v>207.06950600000002</v>
          </cell>
          <cell r="EE28">
            <v>0</v>
          </cell>
          <cell r="EF28">
            <v>290</v>
          </cell>
          <cell r="EG28">
            <v>0</v>
          </cell>
          <cell r="EH28">
            <v>203</v>
          </cell>
          <cell r="EI28">
            <v>493</v>
          </cell>
        </row>
        <row r="29">
          <cell r="A29">
            <v>2019</v>
          </cell>
          <cell r="B29" t="str">
            <v>Q2</v>
          </cell>
          <cell r="G29" t="str">
            <v>CNST</v>
          </cell>
          <cell r="H29" t="str">
            <v>UEDCL</v>
          </cell>
          <cell r="K29">
            <v>245074.80320028134</v>
          </cell>
          <cell r="L29">
            <v>176960.66940836338</v>
          </cell>
          <cell r="M29">
            <v>27937.500000000004</v>
          </cell>
          <cell r="N29">
            <v>0</v>
          </cell>
          <cell r="O29">
            <v>0</v>
          </cell>
          <cell r="P29">
            <v>0</v>
          </cell>
          <cell r="R29">
            <v>449972.97260864475</v>
          </cell>
          <cell r="AB29">
            <v>343.65292942999997</v>
          </cell>
          <cell r="AG29">
            <v>598978.06799999997</v>
          </cell>
          <cell r="AI29">
            <v>199.507165727</v>
          </cell>
          <cell r="AS29">
            <v>28</v>
          </cell>
          <cell r="AT29">
            <v>69</v>
          </cell>
          <cell r="AW29">
            <v>32</v>
          </cell>
          <cell r="AZ29">
            <v>1</v>
          </cell>
          <cell r="BA29">
            <v>0</v>
          </cell>
          <cell r="BC29">
            <v>3</v>
          </cell>
          <cell r="BD29">
            <v>1</v>
          </cell>
          <cell r="BY29">
            <v>8810</v>
          </cell>
          <cell r="BZ29">
            <v>134</v>
          </cell>
          <cell r="CC29">
            <v>25</v>
          </cell>
          <cell r="CG29">
            <v>3253</v>
          </cell>
          <cell r="CH29">
            <v>66</v>
          </cell>
          <cell r="CI29">
            <v>5</v>
          </cell>
          <cell r="CJ29">
            <v>0</v>
          </cell>
          <cell r="CL29">
            <v>1</v>
          </cell>
          <cell r="CN29">
            <v>3325</v>
          </cell>
          <cell r="CO29">
            <v>205.95908500000002</v>
          </cell>
          <cell r="CP29">
            <v>97.380113999999992</v>
          </cell>
          <cell r="CQ29">
            <v>27.761939999999996</v>
          </cell>
          <cell r="CR29">
            <v>56.500523000000001</v>
          </cell>
          <cell r="CZ29">
            <v>9.9128380000000007</v>
          </cell>
          <cell r="DA29">
            <v>397.5145</v>
          </cell>
          <cell r="EE29">
            <v>0.4</v>
          </cell>
          <cell r="EF29">
            <v>425.51299999999998</v>
          </cell>
          <cell r="EG29">
            <v>0</v>
          </cell>
          <cell r="EH29">
            <v>614.96499999999992</v>
          </cell>
          <cell r="EI29">
            <v>1040.4779999999998</v>
          </cell>
        </row>
        <row r="30">
          <cell r="A30">
            <v>2019</v>
          </cell>
          <cell r="B30" t="str">
            <v>Q2</v>
          </cell>
          <cell r="G30" t="str">
            <v>EST</v>
          </cell>
          <cell r="H30" t="str">
            <v>UEDCL</v>
          </cell>
          <cell r="K30">
            <v>325002.49999999237</v>
          </cell>
          <cell r="L30">
            <v>150481.60000000001</v>
          </cell>
          <cell r="N30">
            <v>0</v>
          </cell>
          <cell r="O30">
            <v>0</v>
          </cell>
          <cell r="P30">
            <v>0</v>
          </cell>
          <cell r="R30">
            <v>475484.09999999241</v>
          </cell>
          <cell r="AB30">
            <v>363.91586189999998</v>
          </cell>
          <cell r="AG30">
            <v>602195.14999999979</v>
          </cell>
          <cell r="AI30">
            <v>205.06959448399999</v>
          </cell>
          <cell r="AS30">
            <v>26</v>
          </cell>
          <cell r="AT30">
            <v>173</v>
          </cell>
          <cell r="AW30">
            <v>24</v>
          </cell>
          <cell r="AZ30">
            <v>9</v>
          </cell>
          <cell r="BA30">
            <v>0</v>
          </cell>
          <cell r="BY30">
            <v>13500</v>
          </cell>
          <cell r="BZ30">
            <v>232</v>
          </cell>
          <cell r="CC30">
            <v>21</v>
          </cell>
          <cell r="CG30">
            <v>5179</v>
          </cell>
          <cell r="CH30">
            <v>89</v>
          </cell>
          <cell r="CI30">
            <v>0</v>
          </cell>
          <cell r="CJ30">
            <v>0</v>
          </cell>
          <cell r="CK30">
            <v>0</v>
          </cell>
          <cell r="CL30">
            <v>0</v>
          </cell>
          <cell r="CN30">
            <v>5268</v>
          </cell>
          <cell r="CO30">
            <v>180.482664</v>
          </cell>
          <cell r="CP30">
            <v>69.178543999999988</v>
          </cell>
          <cell r="CQ30">
            <v>19.969183000000001</v>
          </cell>
          <cell r="CR30">
            <v>43.840779999999995</v>
          </cell>
          <cell r="CZ30">
            <v>6.0454570000000007</v>
          </cell>
          <cell r="DA30">
            <v>319.51662799999997</v>
          </cell>
          <cell r="EE30">
            <v>0</v>
          </cell>
          <cell r="EF30">
            <v>572.12400000000002</v>
          </cell>
          <cell r="EG30">
            <v>0</v>
          </cell>
          <cell r="EH30">
            <v>564.923</v>
          </cell>
          <cell r="EI30">
            <v>1137.047</v>
          </cell>
        </row>
        <row r="31">
          <cell r="A31">
            <v>2019</v>
          </cell>
          <cell r="B31" t="str">
            <v>Q2</v>
          </cell>
          <cell r="G31" t="str">
            <v>MWST</v>
          </cell>
          <cell r="H31" t="str">
            <v>UEDCL</v>
          </cell>
          <cell r="K31">
            <v>359742.69999998965</v>
          </cell>
          <cell r="L31">
            <v>436240.59999999963</v>
          </cell>
          <cell r="M31">
            <v>41452.5</v>
          </cell>
          <cell r="N31">
            <v>0</v>
          </cell>
          <cell r="O31">
            <v>0</v>
          </cell>
          <cell r="P31">
            <v>0</v>
          </cell>
          <cell r="R31">
            <v>837435.79999998934</v>
          </cell>
          <cell r="AB31">
            <v>607.98226004999992</v>
          </cell>
          <cell r="AG31">
            <v>1172180.8399999999</v>
          </cell>
          <cell r="AI31">
            <v>260.37932552153399</v>
          </cell>
          <cell r="AS31">
            <v>60</v>
          </cell>
          <cell r="AT31">
            <v>104</v>
          </cell>
          <cell r="AW31">
            <v>24</v>
          </cell>
          <cell r="AZ31">
            <v>4</v>
          </cell>
          <cell r="BA31">
            <v>0</v>
          </cell>
          <cell r="BC31">
            <v>1</v>
          </cell>
          <cell r="BD31">
            <v>0</v>
          </cell>
          <cell r="BY31">
            <v>10215</v>
          </cell>
          <cell r="BZ31">
            <v>193</v>
          </cell>
          <cell r="CC31">
            <v>14</v>
          </cell>
          <cell r="CG31">
            <v>4282</v>
          </cell>
          <cell r="CH31">
            <v>165</v>
          </cell>
          <cell r="CI31">
            <v>5</v>
          </cell>
          <cell r="CN31">
            <v>4452</v>
          </cell>
          <cell r="CO31">
            <v>495.26867099999998</v>
          </cell>
          <cell r="CP31">
            <v>284.38013899999999</v>
          </cell>
          <cell r="CQ31">
            <v>44.308340999999999</v>
          </cell>
          <cell r="CR31">
            <v>93.684098000000006</v>
          </cell>
          <cell r="CZ31">
            <v>12.135778999999999</v>
          </cell>
          <cell r="DA31">
            <v>929.77702799999997</v>
          </cell>
          <cell r="EE31">
            <v>0</v>
          </cell>
          <cell r="EF31">
            <v>379.226</v>
          </cell>
          <cell r="EG31">
            <v>0</v>
          </cell>
          <cell r="EH31">
            <v>736.9559999999999</v>
          </cell>
          <cell r="EI31">
            <v>1116.1819999999998</v>
          </cell>
        </row>
        <row r="32">
          <cell r="A32">
            <v>2019</v>
          </cell>
          <cell r="B32" t="str">
            <v>Q2</v>
          </cell>
          <cell r="G32" t="str">
            <v>NEST</v>
          </cell>
          <cell r="H32" t="str">
            <v>UEDCL</v>
          </cell>
          <cell r="K32">
            <v>430279.75874128577</v>
          </cell>
          <cell r="L32">
            <v>352927.18073102896</v>
          </cell>
          <cell r="M32">
            <v>157037.4</v>
          </cell>
          <cell r="N32">
            <v>144777</v>
          </cell>
          <cell r="O32">
            <v>0</v>
          </cell>
          <cell r="P32">
            <v>0</v>
          </cell>
          <cell r="R32">
            <v>1085021.3394723148</v>
          </cell>
          <cell r="AB32">
            <v>740.85639190999996</v>
          </cell>
          <cell r="AG32">
            <v>1433298.5800000003</v>
          </cell>
          <cell r="AI32">
            <v>522.46805286100005</v>
          </cell>
          <cell r="AS32">
            <v>21</v>
          </cell>
          <cell r="AT32">
            <v>129</v>
          </cell>
          <cell r="AW32">
            <v>20</v>
          </cell>
          <cell r="AZ32">
            <v>6</v>
          </cell>
          <cell r="BA32">
            <v>0</v>
          </cell>
          <cell r="BB32">
            <v>0</v>
          </cell>
          <cell r="BC32">
            <v>1</v>
          </cell>
          <cell r="BD32">
            <v>7</v>
          </cell>
          <cell r="BF32">
            <v>0</v>
          </cell>
          <cell r="BY32">
            <v>12695</v>
          </cell>
          <cell r="BZ32">
            <v>184</v>
          </cell>
          <cell r="CC32">
            <v>30</v>
          </cell>
          <cell r="CG32">
            <v>5052</v>
          </cell>
          <cell r="CH32">
            <v>109</v>
          </cell>
          <cell r="CI32">
            <v>5</v>
          </cell>
          <cell r="CJ32">
            <v>2</v>
          </cell>
          <cell r="CK32">
            <v>0</v>
          </cell>
          <cell r="CL32">
            <v>1</v>
          </cell>
          <cell r="CN32">
            <v>5169</v>
          </cell>
          <cell r="CO32">
            <v>272.48055099999999</v>
          </cell>
          <cell r="CP32">
            <v>271.75970800000005</v>
          </cell>
          <cell r="CQ32">
            <v>50.192144999999996</v>
          </cell>
          <cell r="CR32">
            <v>73.425646999999998</v>
          </cell>
          <cell r="CZ32">
            <v>13.370642</v>
          </cell>
          <cell r="DA32">
            <v>681.22869300000002</v>
          </cell>
          <cell r="EE32">
            <v>5</v>
          </cell>
          <cell r="EF32">
            <v>320.17</v>
          </cell>
          <cell r="EH32">
            <v>529.6</v>
          </cell>
          <cell r="EI32">
            <v>849.77</v>
          </cell>
        </row>
        <row r="33">
          <cell r="A33">
            <v>2019</v>
          </cell>
          <cell r="B33" t="str">
            <v>Q2</v>
          </cell>
          <cell r="G33" t="str">
            <v>NNWST</v>
          </cell>
          <cell r="H33" t="str">
            <v>UEDCL</v>
          </cell>
          <cell r="K33">
            <v>786395.49999999185</v>
          </cell>
          <cell r="L33">
            <v>462303.3</v>
          </cell>
          <cell r="M33">
            <v>187116.5</v>
          </cell>
          <cell r="N33">
            <v>0</v>
          </cell>
          <cell r="O33">
            <v>0</v>
          </cell>
          <cell r="P33">
            <v>0</v>
          </cell>
          <cell r="R33">
            <v>1435815.2999999919</v>
          </cell>
          <cell r="AB33">
            <v>1055.1779184899999</v>
          </cell>
          <cell r="AG33">
            <v>1816545.7</v>
          </cell>
          <cell r="AI33">
            <v>431.58723002159002</v>
          </cell>
          <cell r="AS33">
            <v>46</v>
          </cell>
          <cell r="AT33">
            <v>105</v>
          </cell>
          <cell r="AW33">
            <v>34</v>
          </cell>
          <cell r="AZ33">
            <v>7</v>
          </cell>
          <cell r="BA33">
            <v>0</v>
          </cell>
          <cell r="BC33">
            <v>8</v>
          </cell>
          <cell r="BD33">
            <v>7</v>
          </cell>
          <cell r="BY33">
            <v>15925</v>
          </cell>
          <cell r="BZ33">
            <v>207</v>
          </cell>
          <cell r="CG33">
            <v>8196</v>
          </cell>
          <cell r="CH33">
            <v>154</v>
          </cell>
          <cell r="CI33">
            <v>9</v>
          </cell>
          <cell r="CJ33">
            <v>0</v>
          </cell>
          <cell r="CK33">
            <v>0</v>
          </cell>
          <cell r="CL33">
            <v>5</v>
          </cell>
          <cell r="CN33">
            <v>8364</v>
          </cell>
          <cell r="CO33">
            <v>331.15520099999998</v>
          </cell>
          <cell r="CP33">
            <v>188.23293900000002</v>
          </cell>
          <cell r="CQ33">
            <v>44.816069999999996</v>
          </cell>
          <cell r="CR33">
            <v>119.03653100000001</v>
          </cell>
          <cell r="CZ33">
            <v>11.049250000000001</v>
          </cell>
          <cell r="DA33">
            <v>694.28999099999999</v>
          </cell>
          <cell r="EE33">
            <v>5</v>
          </cell>
          <cell r="EF33">
            <v>408.70000000000005</v>
          </cell>
          <cell r="EG33">
            <v>0</v>
          </cell>
          <cell r="EH33">
            <v>779.3599999999999</v>
          </cell>
          <cell r="EI33">
            <v>1188.06</v>
          </cell>
        </row>
        <row r="34">
          <cell r="A34">
            <v>2019</v>
          </cell>
          <cell r="B34" t="str">
            <v>Q2</v>
          </cell>
          <cell r="G34" t="str">
            <v>SST</v>
          </cell>
          <cell r="H34" t="str">
            <v>UEDCL</v>
          </cell>
          <cell r="K34">
            <v>1127571.7999999993</v>
          </cell>
          <cell r="L34">
            <v>636611.60000000033</v>
          </cell>
          <cell r="M34">
            <v>165152</v>
          </cell>
          <cell r="N34">
            <v>0</v>
          </cell>
          <cell r="O34">
            <v>0</v>
          </cell>
          <cell r="P34">
            <v>0</v>
          </cell>
          <cell r="R34">
            <v>1929335.3999999997</v>
          </cell>
          <cell r="AB34">
            <v>1416.4718113900001</v>
          </cell>
          <cell r="AG34">
            <v>2540273.6529999976</v>
          </cell>
          <cell r="AI34">
            <v>759.11608344279989</v>
          </cell>
          <cell r="AS34">
            <v>98</v>
          </cell>
          <cell r="AT34">
            <v>192</v>
          </cell>
          <cell r="AW34">
            <v>46</v>
          </cell>
          <cell r="AZ34">
            <v>21</v>
          </cell>
          <cell r="BA34">
            <v>0</v>
          </cell>
          <cell r="BC34">
            <v>123</v>
          </cell>
          <cell r="BD34">
            <v>523</v>
          </cell>
          <cell r="BY34">
            <v>224340</v>
          </cell>
          <cell r="BZ34">
            <v>1003</v>
          </cell>
          <cell r="CC34">
            <v>38</v>
          </cell>
          <cell r="CG34">
            <v>13046</v>
          </cell>
          <cell r="CH34">
            <v>289</v>
          </cell>
          <cell r="CI34">
            <v>11</v>
          </cell>
          <cell r="CN34">
            <v>13346</v>
          </cell>
          <cell r="CO34">
            <v>302.59789599999999</v>
          </cell>
          <cell r="CP34">
            <v>447.64471800000001</v>
          </cell>
          <cell r="CQ34">
            <v>55.542563000000001</v>
          </cell>
          <cell r="CR34">
            <v>55.523911999999996</v>
          </cell>
          <cell r="CZ34">
            <v>14.163238999999999</v>
          </cell>
          <cell r="DA34">
            <v>875.47232799999995</v>
          </cell>
          <cell r="EE34">
            <v>0</v>
          </cell>
          <cell r="EF34">
            <v>537.19000000000005</v>
          </cell>
          <cell r="EG34">
            <v>0</v>
          </cell>
          <cell r="EH34">
            <v>1000.25</v>
          </cell>
          <cell r="EI34">
            <v>1537.44</v>
          </cell>
        </row>
        <row r="35">
          <cell r="A35">
            <v>2019</v>
          </cell>
          <cell r="B35" t="str">
            <v>Q2</v>
          </cell>
          <cell r="G35" t="str">
            <v>SWST</v>
          </cell>
          <cell r="H35" t="str">
            <v>UEDCL</v>
          </cell>
          <cell r="K35">
            <v>550674.19999999937</v>
          </cell>
          <cell r="L35">
            <v>410538.70000000019</v>
          </cell>
          <cell r="M35">
            <v>281351</v>
          </cell>
          <cell r="N35">
            <v>342670</v>
          </cell>
          <cell r="O35">
            <v>0</v>
          </cell>
          <cell r="P35">
            <v>0</v>
          </cell>
          <cell r="R35">
            <v>1585233.8999999994</v>
          </cell>
          <cell r="AB35">
            <v>1083.26291919</v>
          </cell>
          <cell r="AG35">
            <v>2058642</v>
          </cell>
          <cell r="AI35">
            <v>685.74962978811209</v>
          </cell>
          <cell r="AS35">
            <v>32</v>
          </cell>
          <cell r="AT35">
            <v>187</v>
          </cell>
          <cell r="AW35">
            <v>26</v>
          </cell>
          <cell r="AZ35">
            <v>10</v>
          </cell>
          <cell r="BA35">
            <v>0</v>
          </cell>
          <cell r="BC35">
            <v>2</v>
          </cell>
          <cell r="BF35">
            <v>4</v>
          </cell>
          <cell r="BY35">
            <v>18640</v>
          </cell>
          <cell r="BZ35">
            <v>263</v>
          </cell>
          <cell r="CC35">
            <v>32</v>
          </cell>
          <cell r="CG35">
            <v>9546</v>
          </cell>
          <cell r="CH35">
            <v>198</v>
          </cell>
          <cell r="CI35">
            <v>10</v>
          </cell>
          <cell r="CJ35">
            <v>1</v>
          </cell>
          <cell r="CN35">
            <v>9755</v>
          </cell>
          <cell r="CO35">
            <v>250.010153</v>
          </cell>
          <cell r="CP35">
            <v>157.269293</v>
          </cell>
          <cell r="CQ35">
            <v>45.569238999999996</v>
          </cell>
          <cell r="CR35">
            <v>52.713317000000004</v>
          </cell>
          <cell r="CZ35">
            <v>12.369482</v>
          </cell>
          <cell r="DA35">
            <v>517.93148399999995</v>
          </cell>
          <cell r="EE35">
            <v>4</v>
          </cell>
          <cell r="EF35">
            <v>308.86500000000001</v>
          </cell>
          <cell r="EG35">
            <v>0</v>
          </cell>
          <cell r="EH35">
            <v>882.45</v>
          </cell>
          <cell r="EI35">
            <v>1191.3150000000001</v>
          </cell>
        </row>
        <row r="36">
          <cell r="A36">
            <v>2009</v>
          </cell>
          <cell r="B36" t="str">
            <v>Q3</v>
          </cell>
          <cell r="G36" t="str">
            <v>NWST</v>
          </cell>
          <cell r="H36" t="str">
            <v>UEDCL</v>
          </cell>
          <cell r="K36">
            <v>130809.7</v>
          </cell>
          <cell r="L36">
            <v>76064.31</v>
          </cell>
          <cell r="N36">
            <v>0</v>
          </cell>
          <cell r="P36">
            <v>0</v>
          </cell>
          <cell r="R36">
            <v>206874.01</v>
          </cell>
          <cell r="AB36">
            <v>72.058203616</v>
          </cell>
          <cell r="AG36">
            <v>318889</v>
          </cell>
          <cell r="BY36">
            <v>42585</v>
          </cell>
          <cell r="BZ36">
            <v>0</v>
          </cell>
          <cell r="CC36">
            <v>0</v>
          </cell>
          <cell r="CG36">
            <v>837</v>
          </cell>
          <cell r="CH36">
            <v>25</v>
          </cell>
          <cell r="CI36">
            <v>0</v>
          </cell>
          <cell r="CJ36">
            <v>0</v>
          </cell>
          <cell r="CL36">
            <v>0</v>
          </cell>
          <cell r="CN36">
            <v>862</v>
          </cell>
          <cell r="CO36">
            <v>15.938319999999999</v>
          </cell>
          <cell r="CP36">
            <v>0.42199999999999999</v>
          </cell>
          <cell r="CQ36">
            <v>9.8925000000000001</v>
          </cell>
          <cell r="CR36">
            <v>7.3811</v>
          </cell>
          <cell r="CS36">
            <v>0</v>
          </cell>
          <cell r="DA36">
            <v>33.633920000000003</v>
          </cell>
          <cell r="EI36">
            <v>0</v>
          </cell>
        </row>
        <row r="37">
          <cell r="A37">
            <v>2019</v>
          </cell>
          <cell r="B37" t="str">
            <v>Q2</v>
          </cell>
          <cell r="G37" t="str">
            <v>KIL</v>
          </cell>
          <cell r="H37" t="str">
            <v>KIL</v>
          </cell>
          <cell r="K37">
            <v>897952.52</v>
          </cell>
          <cell r="L37">
            <v>226123</v>
          </cell>
          <cell r="M37">
            <v>163745.13999999998</v>
          </cell>
          <cell r="N37">
            <v>0</v>
          </cell>
          <cell r="O37">
            <v>0</v>
          </cell>
          <cell r="P37">
            <v>0</v>
          </cell>
          <cell r="R37">
            <v>1287820.6599999999</v>
          </cell>
          <cell r="AB37">
            <v>788.6</v>
          </cell>
          <cell r="AG37">
            <v>1627314</v>
          </cell>
          <cell r="AI37">
            <v>455.59000000000003</v>
          </cell>
          <cell r="AS37">
            <v>32</v>
          </cell>
          <cell r="AT37">
            <v>100</v>
          </cell>
          <cell r="AW37">
            <v>33</v>
          </cell>
          <cell r="AZ37">
            <v>6</v>
          </cell>
          <cell r="BA37">
            <v>0</v>
          </cell>
          <cell r="BC37">
            <v>14</v>
          </cell>
          <cell r="BD37">
            <v>8</v>
          </cell>
          <cell r="BY37">
            <v>17230</v>
          </cell>
          <cell r="BZ37">
            <v>193</v>
          </cell>
          <cell r="CC37">
            <v>33</v>
          </cell>
          <cell r="CG37">
            <v>13865</v>
          </cell>
          <cell r="CH37">
            <v>148</v>
          </cell>
          <cell r="CI37">
            <v>50</v>
          </cell>
          <cell r="CN37">
            <v>14063</v>
          </cell>
          <cell r="CO37">
            <v>171.71</v>
          </cell>
          <cell r="CP37">
            <v>101.71</v>
          </cell>
          <cell r="CQ37">
            <v>101.83</v>
          </cell>
          <cell r="CR37">
            <v>76.34</v>
          </cell>
          <cell r="CZ37">
            <v>47.9</v>
          </cell>
          <cell r="DA37">
            <v>499.49</v>
          </cell>
          <cell r="EE37">
            <v>0</v>
          </cell>
          <cell r="EF37">
            <v>548.36</v>
          </cell>
          <cell r="EG37">
            <v>32.409999999999997</v>
          </cell>
          <cell r="EH37">
            <v>237.89099999999999</v>
          </cell>
          <cell r="EI37">
            <v>818.66099999999994</v>
          </cell>
        </row>
        <row r="38">
          <cell r="A38">
            <v>2019</v>
          </cell>
          <cell r="B38" t="str">
            <v>Q2</v>
          </cell>
          <cell r="G38" t="str">
            <v>PACMECS</v>
          </cell>
          <cell r="H38" t="str">
            <v>PACMECS</v>
          </cell>
          <cell r="K38">
            <v>272105</v>
          </cell>
          <cell r="L38">
            <v>144253</v>
          </cell>
          <cell r="M38">
            <v>0</v>
          </cell>
          <cell r="N38">
            <v>0</v>
          </cell>
          <cell r="O38">
            <v>0</v>
          </cell>
          <cell r="P38">
            <v>0</v>
          </cell>
          <cell r="R38">
            <v>416358</v>
          </cell>
          <cell r="AB38">
            <v>356</v>
          </cell>
          <cell r="AG38">
            <v>531027</v>
          </cell>
          <cell r="AI38">
            <v>184</v>
          </cell>
          <cell r="AS38">
            <v>24</v>
          </cell>
          <cell r="AT38">
            <v>51</v>
          </cell>
          <cell r="AW38">
            <v>22</v>
          </cell>
          <cell r="AZ38">
            <v>2</v>
          </cell>
          <cell r="BA38">
            <v>0</v>
          </cell>
          <cell r="BC38">
            <v>2</v>
          </cell>
          <cell r="BD38">
            <v>0</v>
          </cell>
          <cell r="BY38">
            <v>6380</v>
          </cell>
          <cell r="BZ38">
            <v>101</v>
          </cell>
          <cell r="CC38">
            <v>32</v>
          </cell>
          <cell r="CG38">
            <v>3704</v>
          </cell>
          <cell r="CH38">
            <v>74</v>
          </cell>
          <cell r="CI38">
            <v>0</v>
          </cell>
          <cell r="CN38">
            <v>3778</v>
          </cell>
          <cell r="CO38">
            <v>69</v>
          </cell>
          <cell r="CP38">
            <v>12</v>
          </cell>
          <cell r="CQ38">
            <v>20</v>
          </cell>
          <cell r="CR38">
            <v>20</v>
          </cell>
          <cell r="CZ38">
            <v>11</v>
          </cell>
          <cell r="DA38">
            <v>132</v>
          </cell>
          <cell r="EE38">
            <v>0</v>
          </cell>
          <cell r="EF38">
            <v>202.27</v>
          </cell>
          <cell r="EG38">
            <v>0</v>
          </cell>
          <cell r="EH38">
            <v>509.5</v>
          </cell>
          <cell r="EI38">
            <v>711.77</v>
          </cell>
        </row>
        <row r="39">
          <cell r="A39">
            <v>2019</v>
          </cell>
          <cell r="B39" t="str">
            <v>Q2</v>
          </cell>
          <cell r="G39" t="str">
            <v>BECS</v>
          </cell>
          <cell r="H39" t="str">
            <v>BECS</v>
          </cell>
          <cell r="K39">
            <v>628143.80520000006</v>
          </cell>
          <cell r="L39">
            <v>110848.90680000001</v>
          </cell>
          <cell r="M39">
            <v>0</v>
          </cell>
          <cell r="N39">
            <v>0</v>
          </cell>
          <cell r="O39">
            <v>0</v>
          </cell>
          <cell r="P39">
            <v>0</v>
          </cell>
          <cell r="R39">
            <v>738992.71200000006</v>
          </cell>
          <cell r="AG39">
            <v>931660</v>
          </cell>
          <cell r="AI39">
            <v>0</v>
          </cell>
          <cell r="AS39">
            <v>7</v>
          </cell>
          <cell r="AT39">
            <v>27</v>
          </cell>
          <cell r="AW39">
            <v>8</v>
          </cell>
          <cell r="AZ39">
            <v>4</v>
          </cell>
          <cell r="BA39">
            <v>0</v>
          </cell>
          <cell r="BC39">
            <v>4</v>
          </cell>
          <cell r="BY39">
            <v>4385</v>
          </cell>
          <cell r="BZ39">
            <v>50</v>
          </cell>
          <cell r="CC39">
            <v>34</v>
          </cell>
          <cell r="CG39">
            <v>8597</v>
          </cell>
          <cell r="CH39">
            <v>60</v>
          </cell>
          <cell r="CN39">
            <v>8657</v>
          </cell>
          <cell r="CO39">
            <v>0</v>
          </cell>
          <cell r="CP39">
            <v>0</v>
          </cell>
          <cell r="CQ39">
            <v>0</v>
          </cell>
          <cell r="CR39">
            <v>0</v>
          </cell>
          <cell r="CZ39">
            <v>0</v>
          </cell>
          <cell r="DA39">
            <v>0</v>
          </cell>
          <cell r="EE39">
            <v>0</v>
          </cell>
          <cell r="EF39">
            <v>147</v>
          </cell>
          <cell r="EG39">
            <v>0</v>
          </cell>
          <cell r="EH39">
            <v>107</v>
          </cell>
          <cell r="EI39">
            <v>254</v>
          </cell>
        </row>
        <row r="40">
          <cell r="A40">
            <v>2019</v>
          </cell>
          <cell r="B40" t="str">
            <v>Q2</v>
          </cell>
          <cell r="G40" t="str">
            <v>Umeme</v>
          </cell>
          <cell r="H40" t="str">
            <v>Umeme</v>
          </cell>
          <cell r="K40">
            <v>160918500.30954644</v>
          </cell>
          <cell r="L40">
            <v>91406168.573381156</v>
          </cell>
          <cell r="M40">
            <v>123135214.69599998</v>
          </cell>
          <cell r="N40">
            <v>211653263.847</v>
          </cell>
          <cell r="O40">
            <v>187639571.61400002</v>
          </cell>
          <cell r="P40">
            <v>220382.58199999999</v>
          </cell>
          <cell r="R40">
            <v>774973101.62192774</v>
          </cell>
          <cell r="AB40">
            <v>383047.34441106801</v>
          </cell>
          <cell r="AG40">
            <v>931763791</v>
          </cell>
          <cell r="AI40">
            <v>250069.13512038003</v>
          </cell>
          <cell r="AR40">
            <v>141</v>
          </cell>
          <cell r="AS40">
            <v>1102</v>
          </cell>
          <cell r="AT40">
            <v>4322</v>
          </cell>
          <cell r="AW40">
            <v>2592</v>
          </cell>
          <cell r="AX40">
            <v>18</v>
          </cell>
          <cell r="AZ40">
            <v>2061</v>
          </cell>
          <cell r="BA40">
            <v>13</v>
          </cell>
          <cell r="BB40">
            <v>21</v>
          </cell>
          <cell r="BC40">
            <v>1229</v>
          </cell>
          <cell r="BF40">
            <v>860</v>
          </cell>
          <cell r="BY40">
            <v>1869001</v>
          </cell>
          <cell r="BZ40">
            <v>12736</v>
          </cell>
          <cell r="CC40">
            <v>1497</v>
          </cell>
          <cell r="CG40">
            <v>1237880</v>
          </cell>
          <cell r="CH40">
            <v>112089</v>
          </cell>
          <cell r="CI40">
            <v>2688</v>
          </cell>
          <cell r="CJ40">
            <v>522</v>
          </cell>
          <cell r="CK40">
            <v>37</v>
          </cell>
          <cell r="CL40">
            <v>232</v>
          </cell>
          <cell r="CN40">
            <v>1353448</v>
          </cell>
          <cell r="CO40">
            <v>22671.118242016848</v>
          </cell>
          <cell r="CP40">
            <v>5899.71</v>
          </cell>
          <cell r="CQ40">
            <v>0</v>
          </cell>
          <cell r="CR40">
            <v>10903.579362960767</v>
          </cell>
          <cell r="CZ40">
            <v>15548.678547833901</v>
          </cell>
          <cell r="DA40">
            <v>55023.086152811513</v>
          </cell>
          <cell r="EE40">
            <v>595.19999999999993</v>
          </cell>
          <cell r="EF40">
            <v>20160.829999999954</v>
          </cell>
          <cell r="EG40">
            <v>6294.0835652125934</v>
          </cell>
          <cell r="EH40">
            <v>8301.77</v>
          </cell>
          <cell r="EI40">
            <v>34756.683565212545</v>
          </cell>
        </row>
        <row r="41">
          <cell r="A41">
            <v>2018</v>
          </cell>
          <cell r="B41" t="str">
            <v>Q4</v>
          </cell>
          <cell r="G41" t="str">
            <v>BECS</v>
          </cell>
          <cell r="H41" t="str">
            <v>BECS</v>
          </cell>
          <cell r="K41">
            <v>567897.02749999997</v>
          </cell>
          <cell r="L41">
            <v>100217.1225</v>
          </cell>
          <cell r="R41">
            <v>668114.14999999991</v>
          </cell>
          <cell r="AB41">
            <v>458.49337202000004</v>
          </cell>
          <cell r="AG41">
            <v>900926</v>
          </cell>
          <cell r="AI41">
            <v>314.66010299999999</v>
          </cell>
          <cell r="AS41">
            <v>7</v>
          </cell>
          <cell r="AT41">
            <v>27</v>
          </cell>
          <cell r="AW41">
            <v>8</v>
          </cell>
          <cell r="AZ41">
            <v>4</v>
          </cell>
          <cell r="BC41">
            <v>4</v>
          </cell>
          <cell r="BY41">
            <v>4385</v>
          </cell>
          <cell r="BZ41">
            <v>50</v>
          </cell>
          <cell r="CC41">
            <v>34</v>
          </cell>
          <cell r="CG41">
            <v>8597</v>
          </cell>
          <cell r="CH41">
            <v>60</v>
          </cell>
          <cell r="CN41">
            <v>8657</v>
          </cell>
          <cell r="CO41">
            <v>128.2312</v>
          </cell>
          <cell r="CP41">
            <v>140.34649999999999</v>
          </cell>
          <cell r="CQ41">
            <v>37.667850000000001</v>
          </cell>
          <cell r="CR41">
            <v>84.602801999999997</v>
          </cell>
          <cell r="CZ41">
            <v>5.63</v>
          </cell>
          <cell r="DA41">
            <v>396.47835199999997</v>
          </cell>
          <cell r="EE41">
            <v>0</v>
          </cell>
          <cell r="EF41">
            <v>147</v>
          </cell>
          <cell r="EG41">
            <v>0</v>
          </cell>
          <cell r="EH41">
            <v>107</v>
          </cell>
          <cell r="EI41">
            <v>254</v>
          </cell>
        </row>
        <row r="42">
          <cell r="A42">
            <v>2018</v>
          </cell>
          <cell r="B42" t="str">
            <v>Q4</v>
          </cell>
          <cell r="G42" t="str">
            <v>SST</v>
          </cell>
          <cell r="H42" t="str">
            <v>UEDCL</v>
          </cell>
          <cell r="K42">
            <v>1073396.7</v>
          </cell>
          <cell r="L42">
            <v>745398.3</v>
          </cell>
          <cell r="M42">
            <v>149588.72999999998</v>
          </cell>
          <cell r="R42">
            <v>1968383.73</v>
          </cell>
          <cell r="AB42">
            <v>1570.890081</v>
          </cell>
          <cell r="AG42">
            <v>2518725</v>
          </cell>
          <cell r="AI42">
            <v>875.90426500000001</v>
          </cell>
          <cell r="AS42">
            <v>86</v>
          </cell>
          <cell r="AT42">
            <v>170</v>
          </cell>
          <cell r="AW42">
            <v>40</v>
          </cell>
          <cell r="AZ42">
            <v>18</v>
          </cell>
          <cell r="BC42">
            <v>7</v>
          </cell>
          <cell r="BD42">
            <v>2</v>
          </cell>
          <cell r="BY42">
            <v>21085</v>
          </cell>
          <cell r="BZ42">
            <v>323</v>
          </cell>
          <cell r="CC42">
            <v>37</v>
          </cell>
          <cell r="CG42">
            <v>11369</v>
          </cell>
          <cell r="CH42">
            <v>268</v>
          </cell>
          <cell r="CI42">
            <v>32</v>
          </cell>
          <cell r="CN42">
            <v>11669</v>
          </cell>
          <cell r="CO42">
            <v>327.31039399999997</v>
          </cell>
          <cell r="CP42">
            <v>438.92078100000003</v>
          </cell>
          <cell r="CQ42">
            <v>42.864364999999999</v>
          </cell>
          <cell r="CR42">
            <v>43.672195000000002</v>
          </cell>
          <cell r="CZ42">
            <v>1.881521</v>
          </cell>
          <cell r="DA42">
            <v>854.64925600000004</v>
          </cell>
          <cell r="EE42">
            <v>0</v>
          </cell>
          <cell r="EF42">
            <v>424.19</v>
          </cell>
          <cell r="EG42">
            <v>0</v>
          </cell>
          <cell r="EH42">
            <v>741.25</v>
          </cell>
          <cell r="EI42">
            <v>1165.44</v>
          </cell>
        </row>
        <row r="43">
          <cell r="A43">
            <v>2018</v>
          </cell>
          <cell r="B43" t="str">
            <v>Q4</v>
          </cell>
          <cell r="G43" t="str">
            <v>KIL</v>
          </cell>
          <cell r="H43" t="str">
            <v>KIL</v>
          </cell>
          <cell r="K43">
            <v>1088709.93</v>
          </cell>
          <cell r="L43">
            <v>272177.48</v>
          </cell>
          <cell r="M43">
            <v>168299.65</v>
          </cell>
          <cell r="R43">
            <v>1529187.0599999998</v>
          </cell>
          <cell r="AB43">
            <v>805.73</v>
          </cell>
          <cell r="AG43">
            <v>1812539</v>
          </cell>
          <cell r="AI43">
            <v>501.55</v>
          </cell>
          <cell r="AS43">
            <v>32</v>
          </cell>
          <cell r="AT43">
            <v>97</v>
          </cell>
          <cell r="AW43">
            <v>33</v>
          </cell>
          <cell r="AZ43">
            <v>6</v>
          </cell>
          <cell r="BC43">
            <v>5</v>
          </cell>
          <cell r="BD43">
            <v>2</v>
          </cell>
          <cell r="BY43">
            <v>12355</v>
          </cell>
          <cell r="BZ43">
            <v>175</v>
          </cell>
          <cell r="CC43">
            <v>33</v>
          </cell>
          <cell r="CG43">
            <v>12745</v>
          </cell>
          <cell r="CH43">
            <v>144</v>
          </cell>
          <cell r="CI43">
            <v>50</v>
          </cell>
          <cell r="CN43">
            <v>12939</v>
          </cell>
          <cell r="CO43">
            <v>200.33999999999997</v>
          </cell>
          <cell r="CP43">
            <v>182.74</v>
          </cell>
          <cell r="CQ43">
            <v>93.1</v>
          </cell>
          <cell r="CR43">
            <v>171.32</v>
          </cell>
          <cell r="CS43">
            <v>67.849999999999994</v>
          </cell>
          <cell r="DA43">
            <v>715.35</v>
          </cell>
          <cell r="EE43">
            <v>0</v>
          </cell>
          <cell r="EF43">
            <v>548.36</v>
          </cell>
          <cell r="EG43">
            <v>32.409999999999997</v>
          </cell>
          <cell r="EH43">
            <v>237.89100000000002</v>
          </cell>
          <cell r="EI43">
            <v>818.66100000000006</v>
          </cell>
        </row>
        <row r="44">
          <cell r="A44">
            <v>2019</v>
          </cell>
          <cell r="B44" t="str">
            <v>Q1</v>
          </cell>
          <cell r="G44" t="str">
            <v>PACMECS</v>
          </cell>
          <cell r="H44" t="str">
            <v>PACMECS</v>
          </cell>
          <cell r="K44">
            <v>361261</v>
          </cell>
          <cell r="L44">
            <v>165716</v>
          </cell>
          <cell r="R44">
            <v>526977</v>
          </cell>
          <cell r="AB44">
            <v>390</v>
          </cell>
          <cell r="AG44">
            <v>647936</v>
          </cell>
          <cell r="AI44">
            <v>224</v>
          </cell>
          <cell r="AS44">
            <v>23</v>
          </cell>
          <cell r="AT44">
            <v>50</v>
          </cell>
          <cell r="AW44">
            <v>22</v>
          </cell>
          <cell r="AZ44">
            <v>2</v>
          </cell>
          <cell r="BC44">
            <v>2</v>
          </cell>
          <cell r="BY44">
            <v>6305</v>
          </cell>
          <cell r="BZ44">
            <v>99</v>
          </cell>
          <cell r="CC44">
            <v>32</v>
          </cell>
          <cell r="CG44">
            <v>3220</v>
          </cell>
          <cell r="CH44">
            <v>71</v>
          </cell>
          <cell r="CN44">
            <v>3291</v>
          </cell>
          <cell r="CO44">
            <v>61</v>
          </cell>
          <cell r="CP44">
            <v>16.5</v>
          </cell>
          <cell r="CQ44">
            <v>15</v>
          </cell>
          <cell r="CR44">
            <v>43</v>
          </cell>
          <cell r="CZ44">
            <v>6</v>
          </cell>
          <cell r="DA44">
            <v>141.5</v>
          </cell>
          <cell r="EE44">
            <v>0</v>
          </cell>
          <cell r="EF44">
            <v>202.27</v>
          </cell>
          <cell r="EG44">
            <v>0</v>
          </cell>
          <cell r="EH44">
            <v>509.5</v>
          </cell>
          <cell r="EI44">
            <v>711.77</v>
          </cell>
        </row>
        <row r="45">
          <cell r="A45">
            <v>2009</v>
          </cell>
          <cell r="B45" t="str">
            <v>Q4</v>
          </cell>
          <cell r="G45" t="str">
            <v>NWST</v>
          </cell>
          <cell r="H45" t="str">
            <v>UEDCL</v>
          </cell>
          <cell r="K45">
            <v>209894.37799999997</v>
          </cell>
          <cell r="L45">
            <v>547060.0120000001</v>
          </cell>
          <cell r="N45">
            <v>0</v>
          </cell>
          <cell r="P45">
            <v>0</v>
          </cell>
          <cell r="R45">
            <v>756954.39000000013</v>
          </cell>
          <cell r="AB45">
            <v>296.18664186000001</v>
          </cell>
          <cell r="AG45">
            <v>904995</v>
          </cell>
          <cell r="BY45">
            <v>42235</v>
          </cell>
          <cell r="BZ45">
            <v>0</v>
          </cell>
          <cell r="CC45">
            <v>0</v>
          </cell>
          <cell r="CG45">
            <v>1474</v>
          </cell>
          <cell r="CH45">
            <v>43</v>
          </cell>
          <cell r="CI45">
            <v>0</v>
          </cell>
          <cell r="CJ45">
            <v>0</v>
          </cell>
          <cell r="CL45">
            <v>0</v>
          </cell>
          <cell r="CN45">
            <v>1517</v>
          </cell>
          <cell r="CO45">
            <v>26.762779999999999</v>
          </cell>
          <cell r="CP45">
            <v>0</v>
          </cell>
          <cell r="CQ45">
            <v>21.730250000000002</v>
          </cell>
          <cell r="CR45">
            <v>17.176331000000001</v>
          </cell>
          <cell r="CS45">
            <v>0</v>
          </cell>
          <cell r="DA45">
            <v>65.669361000000009</v>
          </cell>
          <cell r="EI45">
            <v>0</v>
          </cell>
        </row>
        <row r="46">
          <cell r="A46">
            <v>2018</v>
          </cell>
          <cell r="B46" t="str">
            <v>Q4</v>
          </cell>
          <cell r="G46" t="str">
            <v>SWST</v>
          </cell>
          <cell r="H46" t="str">
            <v>UEDCL</v>
          </cell>
          <cell r="K46">
            <v>560723.30000000005</v>
          </cell>
          <cell r="L46">
            <v>322577.59999999998</v>
          </cell>
          <cell r="M46">
            <v>249606.40000000008</v>
          </cell>
          <cell r="N46">
            <v>326389</v>
          </cell>
          <cell r="R46">
            <v>1459296.3</v>
          </cell>
          <cell r="AB46">
            <v>1107.8196210000001</v>
          </cell>
          <cell r="AG46">
            <v>2246377</v>
          </cell>
          <cell r="AI46">
            <v>753.10182999999995</v>
          </cell>
          <cell r="AS46">
            <v>36</v>
          </cell>
          <cell r="AT46">
            <v>171</v>
          </cell>
          <cell r="AW46">
            <v>22</v>
          </cell>
          <cell r="AZ46">
            <v>8</v>
          </cell>
          <cell r="BC46">
            <v>4</v>
          </cell>
          <cell r="BF46">
            <v>5</v>
          </cell>
          <cell r="BY46">
            <v>19270</v>
          </cell>
          <cell r="BZ46">
            <v>249</v>
          </cell>
          <cell r="CC46">
            <v>32</v>
          </cell>
          <cell r="CG46">
            <v>8665</v>
          </cell>
          <cell r="CH46">
            <v>189</v>
          </cell>
          <cell r="CI46">
            <v>17</v>
          </cell>
          <cell r="CJ46">
            <v>1</v>
          </cell>
          <cell r="CN46">
            <v>8872</v>
          </cell>
          <cell r="CO46">
            <v>284.198735</v>
          </cell>
          <cell r="CP46">
            <v>97.006805</v>
          </cell>
          <cell r="CQ46">
            <v>34.666690000000003</v>
          </cell>
          <cell r="CR46">
            <v>35.441313999999998</v>
          </cell>
          <cell r="CZ46">
            <v>1.4300310000000001</v>
          </cell>
          <cell r="DA46">
            <v>452.74357499999996</v>
          </cell>
          <cell r="EE46">
            <v>4</v>
          </cell>
          <cell r="EF46">
            <v>308.86500000000001</v>
          </cell>
          <cell r="EG46">
            <v>0</v>
          </cell>
          <cell r="EH46">
            <v>725.45</v>
          </cell>
          <cell r="EI46">
            <v>1034.3150000000001</v>
          </cell>
        </row>
        <row r="47">
          <cell r="A47">
            <v>2018</v>
          </cell>
          <cell r="B47" t="str">
            <v>Q4</v>
          </cell>
          <cell r="G47" t="str">
            <v>CNST</v>
          </cell>
          <cell r="H47" t="str">
            <v>UEDCL</v>
          </cell>
          <cell r="K47">
            <v>284537.19317946926</v>
          </cell>
          <cell r="L47">
            <v>228387</v>
          </cell>
          <cell r="M47">
            <v>159022</v>
          </cell>
          <cell r="R47">
            <v>671946.19317946932</v>
          </cell>
          <cell r="AB47">
            <v>495.21822899999995</v>
          </cell>
          <cell r="AG47">
            <v>824904.32</v>
          </cell>
          <cell r="AI47">
            <v>277.62702000000002</v>
          </cell>
          <cell r="AS47">
            <v>29</v>
          </cell>
          <cell r="AT47">
            <v>65</v>
          </cell>
          <cell r="AW47">
            <v>28</v>
          </cell>
          <cell r="AZ47">
            <v>1</v>
          </cell>
          <cell r="BC47">
            <v>2</v>
          </cell>
          <cell r="BD47">
            <v>1</v>
          </cell>
          <cell r="BY47">
            <v>7920</v>
          </cell>
          <cell r="BZ47">
            <v>126</v>
          </cell>
          <cell r="CC47">
            <v>25</v>
          </cell>
          <cell r="CG47">
            <v>2960</v>
          </cell>
          <cell r="CH47">
            <v>60</v>
          </cell>
          <cell r="CI47">
            <v>3</v>
          </cell>
          <cell r="CN47">
            <v>3023</v>
          </cell>
          <cell r="CO47">
            <v>220.08236299999999</v>
          </cell>
          <cell r="CP47">
            <v>93.514822000000009</v>
          </cell>
          <cell r="CQ47">
            <v>25.494875</v>
          </cell>
          <cell r="CR47">
            <v>31.011113999999999</v>
          </cell>
          <cell r="CZ47">
            <v>0.83971399999999996</v>
          </cell>
          <cell r="DA47">
            <v>370.94288799999998</v>
          </cell>
          <cell r="EE47">
            <v>0.4</v>
          </cell>
          <cell r="EF47">
            <v>309.43299999999999</v>
          </cell>
          <cell r="EG47">
            <v>0</v>
          </cell>
          <cell r="EH47">
            <v>480.08499999999998</v>
          </cell>
          <cell r="EI47">
            <v>789.51800000000003</v>
          </cell>
        </row>
        <row r="48">
          <cell r="A48">
            <v>2018</v>
          </cell>
          <cell r="B48" t="str">
            <v>Q4</v>
          </cell>
          <cell r="G48" t="str">
            <v>EST</v>
          </cell>
          <cell r="H48" t="str">
            <v>UEDCL</v>
          </cell>
          <cell r="K48">
            <v>352123.49999999552</v>
          </cell>
          <cell r="L48">
            <v>303974.70000000356</v>
          </cell>
          <cell r="R48">
            <v>656098.19999999902</v>
          </cell>
          <cell r="AB48">
            <v>511.19406300000003</v>
          </cell>
          <cell r="AG48">
            <v>736770.60000000009</v>
          </cell>
          <cell r="AI48">
            <v>254.78628100000003</v>
          </cell>
          <cell r="AS48">
            <v>25</v>
          </cell>
          <cell r="AT48">
            <v>104</v>
          </cell>
          <cell r="AW48">
            <v>17</v>
          </cell>
          <cell r="AZ48">
            <v>6</v>
          </cell>
          <cell r="BY48">
            <v>8725</v>
          </cell>
          <cell r="BZ48">
            <v>152</v>
          </cell>
          <cell r="CC48">
            <v>22</v>
          </cell>
          <cell r="CG48">
            <v>4458</v>
          </cell>
          <cell r="CH48">
            <v>81</v>
          </cell>
          <cell r="CN48">
            <v>4539</v>
          </cell>
          <cell r="CO48">
            <v>187.60911199999998</v>
          </cell>
          <cell r="CP48">
            <v>27.868493999999998</v>
          </cell>
          <cell r="CQ48">
            <v>10.568154999999999</v>
          </cell>
          <cell r="CR48">
            <v>24.861561000000002</v>
          </cell>
          <cell r="CZ48">
            <v>1.525333</v>
          </cell>
          <cell r="DA48">
            <v>252.43265499999995</v>
          </cell>
          <cell r="EE48">
            <v>0</v>
          </cell>
          <cell r="EF48">
            <v>356.37</v>
          </cell>
          <cell r="EG48">
            <v>0</v>
          </cell>
          <cell r="EH48">
            <v>382.09500000000003</v>
          </cell>
          <cell r="EI48">
            <v>738.46500000000003</v>
          </cell>
        </row>
        <row r="49">
          <cell r="A49">
            <v>2018</v>
          </cell>
          <cell r="B49" t="str">
            <v>Q4</v>
          </cell>
          <cell r="G49" t="str">
            <v>MWST</v>
          </cell>
          <cell r="H49" t="str">
            <v>UEDCL</v>
          </cell>
          <cell r="K49">
            <v>340622</v>
          </cell>
          <cell r="L49">
            <v>412067.80000000005</v>
          </cell>
          <cell r="M49">
            <v>65071.199999997509</v>
          </cell>
          <cell r="R49">
            <v>817760.99999999756</v>
          </cell>
          <cell r="AB49">
            <v>589.69955400000003</v>
          </cell>
          <cell r="AG49">
            <v>1234455</v>
          </cell>
          <cell r="AI49">
            <v>411.85705799999999</v>
          </cell>
          <cell r="AS49">
            <v>56</v>
          </cell>
          <cell r="AT49">
            <v>112</v>
          </cell>
          <cell r="AW49">
            <v>19</v>
          </cell>
          <cell r="AZ49">
            <v>6</v>
          </cell>
          <cell r="BC49">
            <v>1</v>
          </cell>
          <cell r="BY49">
            <v>10415</v>
          </cell>
          <cell r="BZ49">
            <v>194</v>
          </cell>
          <cell r="CC49">
            <v>13</v>
          </cell>
          <cell r="CG49">
            <v>3594</v>
          </cell>
          <cell r="CH49">
            <v>129</v>
          </cell>
          <cell r="CI49">
            <v>2</v>
          </cell>
          <cell r="CN49">
            <v>3725</v>
          </cell>
          <cell r="CO49">
            <v>460.20385199999998</v>
          </cell>
          <cell r="CP49">
            <v>146.828406</v>
          </cell>
          <cell r="CQ49">
            <v>27.703804000000002</v>
          </cell>
          <cell r="CR49">
            <v>42.028503999999998</v>
          </cell>
          <cell r="CZ49">
            <v>2.0581689999999999</v>
          </cell>
          <cell r="DA49">
            <v>678.82273499999997</v>
          </cell>
          <cell r="EE49">
            <v>0</v>
          </cell>
          <cell r="EF49">
            <v>379.226</v>
          </cell>
          <cell r="EG49">
            <v>0</v>
          </cell>
          <cell r="EH49">
            <v>736.9559999999999</v>
          </cell>
          <cell r="EI49">
            <v>1116.1819999999998</v>
          </cell>
        </row>
        <row r="50">
          <cell r="A50">
            <v>2018</v>
          </cell>
          <cell r="B50" t="str">
            <v>Q4</v>
          </cell>
          <cell r="G50" t="str">
            <v>NNWST</v>
          </cell>
          <cell r="H50" t="str">
            <v>UEDCL</v>
          </cell>
          <cell r="K50">
            <v>777525.3</v>
          </cell>
          <cell r="L50">
            <v>421484.1</v>
          </cell>
          <cell r="M50">
            <v>198610.19999999885</v>
          </cell>
          <cell r="R50">
            <v>1397619.5999999987</v>
          </cell>
          <cell r="AB50">
            <v>1030.16338</v>
          </cell>
          <cell r="AG50">
            <v>1736142.5</v>
          </cell>
          <cell r="AI50">
            <v>585.703532</v>
          </cell>
          <cell r="AS50">
            <v>49</v>
          </cell>
          <cell r="AT50">
            <v>97</v>
          </cell>
          <cell r="AW50">
            <v>40</v>
          </cell>
          <cell r="AZ50">
            <v>4</v>
          </cell>
          <cell r="BC50">
            <v>1</v>
          </cell>
          <cell r="BD50">
            <v>4</v>
          </cell>
          <cell r="BY50">
            <v>12450</v>
          </cell>
          <cell r="BZ50">
            <v>195</v>
          </cell>
          <cell r="CC50">
            <v>42</v>
          </cell>
          <cell r="CG50">
            <v>7536</v>
          </cell>
          <cell r="CH50">
            <v>146</v>
          </cell>
          <cell r="CI50">
            <v>7</v>
          </cell>
          <cell r="CN50">
            <v>7689</v>
          </cell>
          <cell r="CO50">
            <v>324.37965200000002</v>
          </cell>
          <cell r="CP50">
            <v>290.44993099999999</v>
          </cell>
          <cell r="CQ50">
            <v>42.498366000000004</v>
          </cell>
          <cell r="CR50">
            <v>52.773693000000002</v>
          </cell>
          <cell r="DA50">
            <v>712.44070499999998</v>
          </cell>
          <cell r="EE50">
            <v>0.4</v>
          </cell>
          <cell r="EF50">
            <v>396.1</v>
          </cell>
          <cell r="EG50">
            <v>0</v>
          </cell>
          <cell r="EH50">
            <v>779.3599999999999</v>
          </cell>
          <cell r="EI50">
            <v>1175.46</v>
          </cell>
        </row>
        <row r="51">
          <cell r="A51">
            <v>2018</v>
          </cell>
          <cell r="B51" t="str">
            <v>Q4</v>
          </cell>
          <cell r="G51" t="str">
            <v>NEST</v>
          </cell>
          <cell r="H51" t="str">
            <v>UEDCL</v>
          </cell>
          <cell r="K51">
            <v>447355.37131902564</v>
          </cell>
          <cell r="L51">
            <v>385843.99908775568</v>
          </cell>
          <cell r="M51">
            <v>229903.90000000002</v>
          </cell>
          <cell r="N51">
            <v>47677</v>
          </cell>
          <cell r="R51">
            <v>1110780.2704067812</v>
          </cell>
          <cell r="AB51">
            <v>768.05306899999994</v>
          </cell>
          <cell r="AG51">
            <v>1816135.79</v>
          </cell>
          <cell r="AI51">
            <v>571.87267199999997</v>
          </cell>
          <cell r="AS51">
            <v>19</v>
          </cell>
          <cell r="AT51">
            <v>127</v>
          </cell>
          <cell r="AW51">
            <v>17</v>
          </cell>
          <cell r="AZ51">
            <v>7</v>
          </cell>
          <cell r="BC51">
            <v>1</v>
          </cell>
          <cell r="BD51">
            <v>7</v>
          </cell>
          <cell r="BY51">
            <v>12445</v>
          </cell>
          <cell r="BZ51">
            <v>178</v>
          </cell>
          <cell r="CC51">
            <v>31</v>
          </cell>
          <cell r="CG51">
            <v>4021</v>
          </cell>
          <cell r="CH51">
            <v>98</v>
          </cell>
          <cell r="CI51">
            <v>5</v>
          </cell>
          <cell r="CJ51">
            <v>2</v>
          </cell>
          <cell r="CN51">
            <v>4126</v>
          </cell>
          <cell r="CO51">
            <v>278.49097799999998</v>
          </cell>
          <cell r="CP51">
            <v>262.79596599999996</v>
          </cell>
          <cell r="CQ51">
            <v>44.479776999999999</v>
          </cell>
          <cell r="CR51">
            <v>46.251391999999996</v>
          </cell>
          <cell r="CZ51">
            <v>1.5460100000000001</v>
          </cell>
          <cell r="DA51">
            <v>633.564123</v>
          </cell>
          <cell r="EE51">
            <v>4</v>
          </cell>
          <cell r="EF51">
            <v>319.37</v>
          </cell>
          <cell r="EG51">
            <v>0</v>
          </cell>
          <cell r="EH51">
            <v>521.91</v>
          </cell>
          <cell r="EI51">
            <v>841.28</v>
          </cell>
        </row>
        <row r="52">
          <cell r="A52">
            <v>2018</v>
          </cell>
          <cell r="B52" t="str">
            <v>Q4</v>
          </cell>
          <cell r="G52" t="str">
            <v>KRECS</v>
          </cell>
          <cell r="H52" t="str">
            <v>KRECS</v>
          </cell>
          <cell r="K52">
            <v>497391</v>
          </cell>
          <cell r="L52">
            <v>390785.2</v>
          </cell>
          <cell r="R52">
            <v>888176.2</v>
          </cell>
          <cell r="AB52">
            <v>504.64627200000001</v>
          </cell>
          <cell r="AG52">
            <v>1116030</v>
          </cell>
          <cell r="AI52">
            <v>307.06539399999997</v>
          </cell>
          <cell r="AS52">
            <v>24</v>
          </cell>
          <cell r="AT52">
            <v>40</v>
          </cell>
          <cell r="AW52">
            <v>19</v>
          </cell>
          <cell r="AZ52">
            <v>1</v>
          </cell>
          <cell r="BY52">
            <v>4700</v>
          </cell>
          <cell r="BZ52">
            <v>84</v>
          </cell>
          <cell r="CC52">
            <v>38</v>
          </cell>
          <cell r="CG52">
            <v>4537</v>
          </cell>
          <cell r="CH52">
            <v>106</v>
          </cell>
          <cell r="CN52">
            <v>4643</v>
          </cell>
          <cell r="CO52">
            <v>93.289191000000002</v>
          </cell>
          <cell r="CP52">
            <v>45.787810999999998</v>
          </cell>
          <cell r="CQ52">
            <v>19.490741</v>
          </cell>
          <cell r="CR52">
            <v>115.247894</v>
          </cell>
          <cell r="CZ52">
            <v>9.8855750000000011</v>
          </cell>
          <cell r="DA52">
            <v>283.70121200000006</v>
          </cell>
          <cell r="EE52">
            <v>0</v>
          </cell>
          <cell r="EF52">
            <v>290</v>
          </cell>
          <cell r="EG52">
            <v>0</v>
          </cell>
          <cell r="EH52">
            <v>203</v>
          </cell>
          <cell r="EI52">
            <v>493</v>
          </cell>
        </row>
        <row r="53">
          <cell r="A53">
            <v>2018</v>
          </cell>
          <cell r="B53" t="str">
            <v>Q4</v>
          </cell>
          <cell r="G53" t="str">
            <v>Umeme</v>
          </cell>
          <cell r="H53" t="str">
            <v>Umeme</v>
          </cell>
          <cell r="K53">
            <v>161444928.71518615</v>
          </cell>
          <cell r="L53">
            <v>94925218.817697316</v>
          </cell>
          <cell r="M53">
            <v>126970248.71699998</v>
          </cell>
          <cell r="N53">
            <v>210781534.31300002</v>
          </cell>
          <cell r="O53">
            <v>182120944.91799998</v>
          </cell>
          <cell r="P53">
            <v>243264.182</v>
          </cell>
          <cell r="R53">
            <v>776486139.6628834</v>
          </cell>
          <cell r="AG53">
            <v>935812688.70000005</v>
          </cell>
          <cell r="AR53">
            <v>142</v>
          </cell>
          <cell r="AS53">
            <v>1086</v>
          </cell>
          <cell r="AT53">
            <v>4229</v>
          </cell>
          <cell r="AW53">
            <v>2542</v>
          </cell>
          <cell r="AX53">
            <v>18</v>
          </cell>
          <cell r="AZ53">
            <v>2031</v>
          </cell>
          <cell r="BA53">
            <v>13</v>
          </cell>
          <cell r="BB53">
            <v>21</v>
          </cell>
          <cell r="BC53">
            <v>1221</v>
          </cell>
          <cell r="BF53">
            <v>848</v>
          </cell>
          <cell r="BY53">
            <v>1839447</v>
          </cell>
          <cell r="BZ53">
            <v>12523</v>
          </cell>
          <cell r="CC53">
            <v>1504</v>
          </cell>
          <cell r="CG53">
            <v>1177964</v>
          </cell>
          <cell r="CH53">
            <v>110449</v>
          </cell>
          <cell r="CI53">
            <v>2606</v>
          </cell>
          <cell r="CJ53">
            <v>502</v>
          </cell>
          <cell r="CK53">
            <v>40</v>
          </cell>
          <cell r="CL53">
            <v>250</v>
          </cell>
          <cell r="CN53">
            <v>1291811</v>
          </cell>
          <cell r="CO53">
            <v>20830.410309000003</v>
          </cell>
          <cell r="CP53">
            <v>6253.4990259999995</v>
          </cell>
          <cell r="CQ53">
            <v>0</v>
          </cell>
          <cell r="CR53">
            <v>6106.8692190000002</v>
          </cell>
          <cell r="CZ53">
            <v>17188.108992000001</v>
          </cell>
          <cell r="DA53">
            <v>50378.887546000005</v>
          </cell>
          <cell r="EE53">
            <v>595.19999999999993</v>
          </cell>
          <cell r="EF53">
            <v>19929.464608759041</v>
          </cell>
          <cell r="EG53">
            <v>6058.3735652125933</v>
          </cell>
          <cell r="EH53">
            <v>8159.2467615373935</v>
          </cell>
          <cell r="EI53">
            <v>34147.084935509032</v>
          </cell>
        </row>
        <row r="54">
          <cell r="A54">
            <v>2018</v>
          </cell>
          <cell r="B54" t="str">
            <v>Q3</v>
          </cell>
          <cell r="G54" t="str">
            <v>CNST</v>
          </cell>
          <cell r="H54" t="str">
            <v>UEDCL</v>
          </cell>
          <cell r="K54">
            <v>254836.22137181717</v>
          </cell>
          <cell r="L54">
            <v>224751.39148352022</v>
          </cell>
          <cell r="M54">
            <v>73092.299999999988</v>
          </cell>
          <cell r="R54">
            <v>552679.91285533737</v>
          </cell>
          <cell r="AG54">
            <v>768294</v>
          </cell>
          <cell r="AS54">
            <v>29</v>
          </cell>
          <cell r="AT54">
            <v>65</v>
          </cell>
          <cell r="AW54">
            <v>28</v>
          </cell>
          <cell r="AZ54">
            <v>1</v>
          </cell>
          <cell r="BC54">
            <v>2</v>
          </cell>
          <cell r="BD54">
            <v>1</v>
          </cell>
          <cell r="BY54">
            <v>7920</v>
          </cell>
          <cell r="BZ54">
            <v>126</v>
          </cell>
          <cell r="CC54">
            <v>25</v>
          </cell>
          <cell r="CG54">
            <v>2801</v>
          </cell>
          <cell r="CH54">
            <v>59</v>
          </cell>
          <cell r="CI54">
            <v>4</v>
          </cell>
          <cell r="CJ54">
            <v>0</v>
          </cell>
          <cell r="CN54">
            <v>2864</v>
          </cell>
          <cell r="CO54">
            <v>183.92341600000003</v>
          </cell>
          <cell r="CP54">
            <v>67.605099999999993</v>
          </cell>
          <cell r="CQ54">
            <v>23.585467999999999</v>
          </cell>
          <cell r="CR54">
            <v>33.458497000000001</v>
          </cell>
          <cell r="CZ54">
            <v>0.78024199999999999</v>
          </cell>
          <cell r="DA54">
            <v>309.35272300000003</v>
          </cell>
          <cell r="EE54">
            <v>0.4</v>
          </cell>
          <cell r="EF54">
            <v>309.43299999999999</v>
          </cell>
          <cell r="EG54">
            <v>0</v>
          </cell>
          <cell r="EH54">
            <v>480.08499999999998</v>
          </cell>
          <cell r="EI54">
            <v>789.51800000000003</v>
          </cell>
        </row>
        <row r="55">
          <cell r="A55">
            <v>2018</v>
          </cell>
          <cell r="B55" t="str">
            <v>Q3</v>
          </cell>
          <cell r="G55" t="str">
            <v>EST</v>
          </cell>
          <cell r="H55" t="str">
            <v>UEDCL</v>
          </cell>
          <cell r="K55">
            <v>320067.20000000088</v>
          </cell>
          <cell r="L55">
            <v>393129.60000000033</v>
          </cell>
          <cell r="M55">
            <v>0</v>
          </cell>
          <cell r="R55">
            <v>713196.80000000121</v>
          </cell>
          <cell r="AG55">
            <v>787178</v>
          </cell>
          <cell r="AS55">
            <v>25</v>
          </cell>
          <cell r="AT55">
            <v>104</v>
          </cell>
          <cell r="AW55">
            <v>17</v>
          </cell>
          <cell r="AZ55">
            <v>6</v>
          </cell>
          <cell r="BY55">
            <v>8725</v>
          </cell>
          <cell r="BZ55">
            <v>152</v>
          </cell>
          <cell r="CC55">
            <v>21</v>
          </cell>
          <cell r="CG55">
            <v>4149</v>
          </cell>
          <cell r="CH55">
            <v>75</v>
          </cell>
          <cell r="CI55">
            <v>0</v>
          </cell>
          <cell r="CJ55">
            <v>0</v>
          </cell>
          <cell r="CN55">
            <v>4224</v>
          </cell>
          <cell r="CO55">
            <v>170.75380200000001</v>
          </cell>
          <cell r="CP55">
            <v>17.0213</v>
          </cell>
          <cell r="CQ55">
            <v>15.252998</v>
          </cell>
          <cell r="CR55">
            <v>24.215125999999998</v>
          </cell>
          <cell r="CZ55">
            <v>1.4173020000000001</v>
          </cell>
          <cell r="DA55">
            <v>228.660528</v>
          </cell>
          <cell r="EE55">
            <v>0</v>
          </cell>
          <cell r="EF55">
            <v>356.90999999999997</v>
          </cell>
          <cell r="EG55">
            <v>0</v>
          </cell>
          <cell r="EH55">
            <v>380.29500000000002</v>
          </cell>
          <cell r="EI55">
            <v>737.20499999999993</v>
          </cell>
        </row>
        <row r="56">
          <cell r="A56">
            <v>2018</v>
          </cell>
          <cell r="B56" t="str">
            <v>Q3</v>
          </cell>
          <cell r="G56" t="str">
            <v>MWST</v>
          </cell>
          <cell r="H56" t="str">
            <v>UEDCL</v>
          </cell>
          <cell r="K56">
            <v>299043.90000000107</v>
          </cell>
          <cell r="L56">
            <v>397880.89999999973</v>
          </cell>
          <cell r="M56">
            <v>26330.1</v>
          </cell>
          <cell r="R56">
            <v>723254.90000000072</v>
          </cell>
          <cell r="AG56">
            <v>1123649</v>
          </cell>
          <cell r="AS56">
            <v>55</v>
          </cell>
          <cell r="AT56">
            <v>102</v>
          </cell>
          <cell r="AW56">
            <v>17</v>
          </cell>
          <cell r="AZ56">
            <v>4</v>
          </cell>
          <cell r="BC56">
            <v>1</v>
          </cell>
          <cell r="BY56">
            <v>9290</v>
          </cell>
          <cell r="BZ56">
            <v>179</v>
          </cell>
          <cell r="CC56">
            <v>15</v>
          </cell>
          <cell r="CG56">
            <v>3594</v>
          </cell>
          <cell r="CH56">
            <v>129</v>
          </cell>
          <cell r="CI56">
            <v>2</v>
          </cell>
          <cell r="CN56">
            <v>3725</v>
          </cell>
          <cell r="CO56">
            <v>428.12925899999999</v>
          </cell>
          <cell r="CP56">
            <v>59.582059999999998</v>
          </cell>
          <cell r="CQ56">
            <v>34.749693000000001</v>
          </cell>
          <cell r="CR56">
            <v>43.313629000000006</v>
          </cell>
          <cell r="CZ56">
            <v>1.9124000000000001</v>
          </cell>
          <cell r="DA56">
            <v>567.68704100000002</v>
          </cell>
          <cell r="EE56">
            <v>0</v>
          </cell>
          <cell r="EF56">
            <v>345.416</v>
          </cell>
          <cell r="EG56">
            <v>0</v>
          </cell>
          <cell r="EH56">
            <v>696.84799999999996</v>
          </cell>
          <cell r="EI56">
            <v>1042.2639999999999</v>
          </cell>
        </row>
        <row r="57">
          <cell r="A57">
            <v>2018</v>
          </cell>
          <cell r="B57" t="str">
            <v>Q3</v>
          </cell>
          <cell r="G57" t="str">
            <v>NEST</v>
          </cell>
          <cell r="H57" t="str">
            <v>UEDCL</v>
          </cell>
          <cell r="K57">
            <v>405919.77699892083</v>
          </cell>
          <cell r="L57">
            <v>347453.09269376087</v>
          </cell>
          <cell r="M57">
            <v>126735</v>
          </cell>
          <cell r="N57">
            <v>83690.899999999994</v>
          </cell>
          <cell r="R57">
            <v>963798.76969268173</v>
          </cell>
          <cell r="AG57">
            <v>1901310</v>
          </cell>
          <cell r="AS57">
            <v>19</v>
          </cell>
          <cell r="AT57">
            <v>126</v>
          </cell>
          <cell r="AW57">
            <v>17</v>
          </cell>
          <cell r="AZ57">
            <v>7</v>
          </cell>
          <cell r="BC57">
            <v>1</v>
          </cell>
          <cell r="BD57">
            <v>7</v>
          </cell>
          <cell r="BY57">
            <v>12395</v>
          </cell>
          <cell r="BZ57">
            <v>177</v>
          </cell>
          <cell r="CC57">
            <v>31</v>
          </cell>
          <cell r="CG57">
            <v>4021</v>
          </cell>
          <cell r="CH57">
            <v>98</v>
          </cell>
          <cell r="CI57">
            <v>5</v>
          </cell>
          <cell r="CJ57">
            <v>2</v>
          </cell>
          <cell r="CN57">
            <v>4126</v>
          </cell>
          <cell r="CO57">
            <v>279.97499900000003</v>
          </cell>
          <cell r="CP57">
            <v>91.87074100000001</v>
          </cell>
          <cell r="CQ57">
            <v>43.873039000000006</v>
          </cell>
          <cell r="CR57">
            <v>46.928162999999998</v>
          </cell>
          <cell r="CZ57">
            <v>1.436515</v>
          </cell>
          <cell r="DA57">
            <v>464.08345700000001</v>
          </cell>
          <cell r="EE57">
            <v>4</v>
          </cell>
          <cell r="EF57">
            <v>318.37</v>
          </cell>
          <cell r="EG57">
            <v>0</v>
          </cell>
          <cell r="EH57">
            <v>515.91</v>
          </cell>
          <cell r="EI57">
            <v>834.28</v>
          </cell>
        </row>
        <row r="58">
          <cell r="A58">
            <v>2018</v>
          </cell>
          <cell r="B58" t="str">
            <v>Q3</v>
          </cell>
          <cell r="G58" t="str">
            <v>NNWST</v>
          </cell>
          <cell r="H58" t="str">
            <v>UEDCL</v>
          </cell>
          <cell r="K58">
            <v>778269</v>
          </cell>
          <cell r="L58">
            <v>432912.17521278956</v>
          </cell>
          <cell r="M58">
            <v>166737.29999999999</v>
          </cell>
          <cell r="R58">
            <v>1377918.4752127896</v>
          </cell>
          <cell r="AG58">
            <v>1703335</v>
          </cell>
          <cell r="AS58">
            <v>49</v>
          </cell>
          <cell r="AT58">
            <v>97</v>
          </cell>
          <cell r="AW58">
            <v>40</v>
          </cell>
          <cell r="AZ58">
            <v>4</v>
          </cell>
          <cell r="BC58">
            <v>1</v>
          </cell>
          <cell r="BD58">
            <v>4</v>
          </cell>
          <cell r="BY58">
            <v>12450</v>
          </cell>
          <cell r="BZ58">
            <v>195</v>
          </cell>
          <cell r="CC58">
            <v>42</v>
          </cell>
          <cell r="CG58">
            <v>7107</v>
          </cell>
          <cell r="CH58">
            <v>140</v>
          </cell>
          <cell r="CI58">
            <v>6</v>
          </cell>
          <cell r="CN58">
            <v>7253</v>
          </cell>
          <cell r="CO58">
            <v>289.99150400000002</v>
          </cell>
          <cell r="CP58">
            <v>58.928600000000003</v>
          </cell>
          <cell r="CQ58">
            <v>30.915881000000002</v>
          </cell>
          <cell r="CR58">
            <v>57.506045</v>
          </cell>
          <cell r="CZ58">
            <v>2.1734</v>
          </cell>
          <cell r="DA58">
            <v>439.51543000000004</v>
          </cell>
          <cell r="EE58">
            <v>5</v>
          </cell>
          <cell r="EF58">
            <v>408.70000000000005</v>
          </cell>
          <cell r="EG58">
            <v>0</v>
          </cell>
          <cell r="EH58">
            <v>779.3599999999999</v>
          </cell>
          <cell r="EI58">
            <v>1188.06</v>
          </cell>
        </row>
        <row r="59">
          <cell r="A59">
            <v>2018</v>
          </cell>
          <cell r="B59" t="str">
            <v>Q3</v>
          </cell>
          <cell r="G59" t="str">
            <v>SST</v>
          </cell>
          <cell r="H59" t="str">
            <v>UEDCL</v>
          </cell>
          <cell r="K59">
            <v>1102517.4999999995</v>
          </cell>
          <cell r="L59">
            <v>688919.89999999991</v>
          </cell>
          <cell r="M59">
            <v>187620.91</v>
          </cell>
          <cell r="R59">
            <v>1979058.3099999994</v>
          </cell>
          <cell r="AG59">
            <v>2642512</v>
          </cell>
          <cell r="AS59">
            <v>86</v>
          </cell>
          <cell r="AT59">
            <v>168</v>
          </cell>
          <cell r="AW59">
            <v>38</v>
          </cell>
          <cell r="AZ59">
            <v>18</v>
          </cell>
          <cell r="BC59">
            <v>7</v>
          </cell>
          <cell r="BD59">
            <v>2</v>
          </cell>
          <cell r="BY59">
            <v>20785</v>
          </cell>
          <cell r="BZ59">
            <v>319</v>
          </cell>
          <cell r="CC59">
            <v>37</v>
          </cell>
          <cell r="CG59">
            <v>10646</v>
          </cell>
          <cell r="CH59">
            <v>240</v>
          </cell>
          <cell r="CI59">
            <v>32</v>
          </cell>
          <cell r="CN59">
            <v>10918</v>
          </cell>
          <cell r="CO59">
            <v>285.26471900000001</v>
          </cell>
          <cell r="CP59">
            <v>82.063204999999996</v>
          </cell>
          <cell r="CQ59">
            <v>39.104557999999997</v>
          </cell>
          <cell r="CR59">
            <v>41.846382000000006</v>
          </cell>
          <cell r="CZ59">
            <v>1.7482629999999999</v>
          </cell>
          <cell r="DA59">
            <v>450.02712700000001</v>
          </cell>
          <cell r="EE59">
            <v>0</v>
          </cell>
          <cell r="EF59">
            <v>424.19</v>
          </cell>
          <cell r="EG59">
            <v>0</v>
          </cell>
          <cell r="EH59">
            <v>741.25</v>
          </cell>
          <cell r="EI59">
            <v>1165.44</v>
          </cell>
        </row>
        <row r="60">
          <cell r="A60">
            <v>2018</v>
          </cell>
          <cell r="B60" t="str">
            <v>Q3</v>
          </cell>
          <cell r="G60" t="str">
            <v>SWST</v>
          </cell>
          <cell r="H60" t="str">
            <v>UEDCL</v>
          </cell>
          <cell r="K60">
            <v>495675.1999999996</v>
          </cell>
          <cell r="L60">
            <v>317400.69999999984</v>
          </cell>
          <cell r="M60">
            <v>226454.81</v>
          </cell>
          <cell r="N60">
            <v>330537</v>
          </cell>
          <cell r="R60">
            <v>1370067.7099999995</v>
          </cell>
          <cell r="AG60">
            <v>2083322</v>
          </cell>
          <cell r="AS60">
            <v>36</v>
          </cell>
          <cell r="AT60">
            <v>171</v>
          </cell>
          <cell r="AW60">
            <v>22</v>
          </cell>
          <cell r="AZ60">
            <v>8</v>
          </cell>
          <cell r="BC60">
            <v>4</v>
          </cell>
          <cell r="BF60">
            <v>5</v>
          </cell>
          <cell r="BY60">
            <v>18510</v>
          </cell>
          <cell r="BZ60">
            <v>249</v>
          </cell>
          <cell r="CC60">
            <v>32</v>
          </cell>
          <cell r="CG60">
            <v>8251</v>
          </cell>
          <cell r="CH60">
            <v>181</v>
          </cell>
          <cell r="CI60">
            <v>17</v>
          </cell>
          <cell r="CJ60">
            <v>1</v>
          </cell>
          <cell r="CN60">
            <v>8450</v>
          </cell>
          <cell r="CO60">
            <v>244.86996600000003</v>
          </cell>
          <cell r="CP60">
            <v>101.33825400000001</v>
          </cell>
          <cell r="CQ60">
            <v>43.628140999999999</v>
          </cell>
          <cell r="CR60">
            <v>39.158536999999995</v>
          </cell>
          <cell r="CZ60">
            <v>1.3287500000000001</v>
          </cell>
          <cell r="DA60">
            <v>430.32364800000005</v>
          </cell>
          <cell r="EE60">
            <v>4</v>
          </cell>
          <cell r="EF60">
            <v>308.86500000000001</v>
          </cell>
          <cell r="EG60">
            <v>0</v>
          </cell>
          <cell r="EH60">
            <v>725.45</v>
          </cell>
          <cell r="EI60">
            <v>1034.3150000000001</v>
          </cell>
        </row>
        <row r="61">
          <cell r="A61">
            <v>2010</v>
          </cell>
          <cell r="B61" t="str">
            <v>Q1</v>
          </cell>
          <cell r="G61" t="str">
            <v>NWST</v>
          </cell>
          <cell r="H61" t="str">
            <v>UEDCL</v>
          </cell>
          <cell r="K61">
            <v>0</v>
          </cell>
          <cell r="L61">
            <v>0</v>
          </cell>
          <cell r="N61">
            <v>0</v>
          </cell>
          <cell r="P61">
            <v>0</v>
          </cell>
          <cell r="R61">
            <v>920295.52</v>
          </cell>
          <cell r="AB61">
            <v>377.46425026999998</v>
          </cell>
          <cell r="AG61">
            <v>1200413</v>
          </cell>
          <cell r="AI61">
            <v>183.325299</v>
          </cell>
          <cell r="AR61">
            <v>0</v>
          </cell>
          <cell r="AS61">
            <v>0</v>
          </cell>
          <cell r="AT61">
            <v>0</v>
          </cell>
          <cell r="AW61">
            <v>0</v>
          </cell>
          <cell r="AX61">
            <v>0</v>
          </cell>
          <cell r="AZ61">
            <v>0</v>
          </cell>
          <cell r="BA61">
            <v>0</v>
          </cell>
          <cell r="BB61">
            <v>0</v>
          </cell>
          <cell r="BC61">
            <v>0</v>
          </cell>
          <cell r="BD61">
            <v>0</v>
          </cell>
          <cell r="BF61">
            <v>0</v>
          </cell>
          <cell r="BY61">
            <v>42235</v>
          </cell>
          <cell r="BZ61">
            <v>0</v>
          </cell>
          <cell r="CC61">
            <v>0</v>
          </cell>
          <cell r="CG61">
            <v>1556</v>
          </cell>
          <cell r="CH61">
            <v>50</v>
          </cell>
          <cell r="CI61">
            <v>0</v>
          </cell>
          <cell r="CJ61">
            <v>0</v>
          </cell>
          <cell r="CL61">
            <v>0</v>
          </cell>
          <cell r="CN61">
            <v>1606</v>
          </cell>
          <cell r="CO61">
            <v>14.067634</v>
          </cell>
          <cell r="CP61">
            <v>0</v>
          </cell>
          <cell r="CQ61">
            <v>8.1433999999999997</v>
          </cell>
          <cell r="CR61">
            <v>6.9703499999999998</v>
          </cell>
          <cell r="CS61">
            <v>0</v>
          </cell>
          <cell r="DA61">
            <v>29.181383999999998</v>
          </cell>
          <cell r="EI61">
            <v>0</v>
          </cell>
        </row>
        <row r="62">
          <cell r="A62">
            <v>2018</v>
          </cell>
          <cell r="B62" t="str">
            <v>Q4</v>
          </cell>
          <cell r="G62" t="str">
            <v>PACMECS</v>
          </cell>
          <cell r="H62" t="str">
            <v>PACMECS</v>
          </cell>
          <cell r="K62">
            <v>361261</v>
          </cell>
          <cell r="L62">
            <v>165716</v>
          </cell>
          <cell r="R62">
            <v>526977</v>
          </cell>
          <cell r="AB62">
            <v>390</v>
          </cell>
          <cell r="AG62">
            <v>647936</v>
          </cell>
          <cell r="AI62">
            <v>224</v>
          </cell>
          <cell r="AS62">
            <v>23</v>
          </cell>
          <cell r="AT62">
            <v>50</v>
          </cell>
          <cell r="AW62">
            <v>22</v>
          </cell>
          <cell r="AZ62">
            <v>2</v>
          </cell>
          <cell r="BC62">
            <v>2</v>
          </cell>
          <cell r="BY62">
            <v>6305</v>
          </cell>
          <cell r="BZ62">
            <v>99</v>
          </cell>
          <cell r="CC62">
            <v>34</v>
          </cell>
          <cell r="CG62">
            <v>3495</v>
          </cell>
          <cell r="CH62">
            <v>72</v>
          </cell>
          <cell r="CN62">
            <v>3567</v>
          </cell>
          <cell r="CO62">
            <v>61</v>
          </cell>
          <cell r="CP62">
            <v>16.5</v>
          </cell>
          <cell r="CQ62">
            <v>15</v>
          </cell>
          <cell r="CR62">
            <v>43</v>
          </cell>
          <cell r="CZ62">
            <v>6</v>
          </cell>
          <cell r="DA62">
            <v>141.5</v>
          </cell>
          <cell r="EE62">
            <v>0</v>
          </cell>
          <cell r="EF62">
            <v>202.27</v>
          </cell>
          <cell r="EG62">
            <v>0</v>
          </cell>
          <cell r="EH62">
            <v>509.5</v>
          </cell>
          <cell r="EI62">
            <v>711.77</v>
          </cell>
        </row>
        <row r="63">
          <cell r="A63">
            <v>2018</v>
          </cell>
          <cell r="B63" t="str">
            <v>Q3</v>
          </cell>
          <cell r="G63" t="str">
            <v>BECS</v>
          </cell>
          <cell r="H63" t="str">
            <v>BECS</v>
          </cell>
          <cell r="K63">
            <v>435659</v>
          </cell>
          <cell r="L63">
            <v>76881</v>
          </cell>
          <cell r="R63">
            <v>512540</v>
          </cell>
          <cell r="AG63">
            <v>726684</v>
          </cell>
          <cell r="AS63">
            <v>7</v>
          </cell>
          <cell r="AT63">
            <v>27</v>
          </cell>
          <cell r="AW63">
            <v>8</v>
          </cell>
          <cell r="AZ63">
            <v>4</v>
          </cell>
          <cell r="BC63">
            <v>4</v>
          </cell>
          <cell r="BY63">
            <v>4385</v>
          </cell>
          <cell r="BZ63">
            <v>50</v>
          </cell>
          <cell r="CC63">
            <v>34</v>
          </cell>
          <cell r="CG63">
            <v>8463</v>
          </cell>
          <cell r="CH63">
            <v>60</v>
          </cell>
          <cell r="CN63">
            <v>8523</v>
          </cell>
          <cell r="CO63">
            <v>94.631200000000007</v>
          </cell>
          <cell r="CP63">
            <v>71.725999999999999</v>
          </cell>
          <cell r="CQ63">
            <v>35.596550000000001</v>
          </cell>
          <cell r="CR63">
            <v>67.052612000000011</v>
          </cell>
          <cell r="CZ63">
            <v>14.140499999999999</v>
          </cell>
          <cell r="DA63">
            <v>283.146862</v>
          </cell>
          <cell r="EE63">
            <v>0</v>
          </cell>
          <cell r="EF63">
            <v>147</v>
          </cell>
          <cell r="EG63">
            <v>0</v>
          </cell>
          <cell r="EH63">
            <v>107</v>
          </cell>
          <cell r="EI63">
            <v>254</v>
          </cell>
        </row>
        <row r="64">
          <cell r="A64">
            <v>2018</v>
          </cell>
          <cell r="B64" t="str">
            <v>Q3</v>
          </cell>
          <cell r="G64" t="str">
            <v>KIL</v>
          </cell>
          <cell r="H64" t="str">
            <v>KIL</v>
          </cell>
          <cell r="K64">
            <v>716114.26</v>
          </cell>
          <cell r="L64">
            <v>358057.13</v>
          </cell>
          <cell r="M64">
            <v>227213.82</v>
          </cell>
          <cell r="R64">
            <v>1301385.2100000002</v>
          </cell>
          <cell r="AG64">
            <v>1559144.52</v>
          </cell>
          <cell r="AS64">
            <v>29</v>
          </cell>
          <cell r="AT64">
            <v>94</v>
          </cell>
          <cell r="AW64">
            <v>32</v>
          </cell>
          <cell r="AZ64">
            <v>6</v>
          </cell>
          <cell r="BC64">
            <v>5</v>
          </cell>
          <cell r="BD64">
            <v>2</v>
          </cell>
          <cell r="BY64">
            <v>12030</v>
          </cell>
          <cell r="BZ64">
            <v>168</v>
          </cell>
          <cell r="CC64">
            <v>32</v>
          </cell>
          <cell r="CG64">
            <v>12198</v>
          </cell>
          <cell r="CH64">
            <v>143</v>
          </cell>
          <cell r="CI64">
            <v>50</v>
          </cell>
          <cell r="CN64">
            <v>12391</v>
          </cell>
          <cell r="CO64">
            <v>175.39</v>
          </cell>
          <cell r="CP64">
            <v>99.860000000000014</v>
          </cell>
          <cell r="CQ64">
            <v>100.31</v>
          </cell>
          <cell r="CR64">
            <v>61.940000000000005</v>
          </cell>
          <cell r="CZ64">
            <v>71.59</v>
          </cell>
          <cell r="DA64">
            <v>509.09000000000003</v>
          </cell>
          <cell r="EE64">
            <v>0</v>
          </cell>
          <cell r="EF64">
            <v>452.19400000000002</v>
          </cell>
          <cell r="EG64">
            <v>32.409999999999997</v>
          </cell>
          <cell r="EH64">
            <v>193.56</v>
          </cell>
          <cell r="EI64">
            <v>678.16399999999999</v>
          </cell>
        </row>
        <row r="65">
          <cell r="A65">
            <v>2018</v>
          </cell>
          <cell r="B65" t="str">
            <v>Q3</v>
          </cell>
          <cell r="G65" t="str">
            <v>KRECS</v>
          </cell>
          <cell r="H65" t="str">
            <v>KRECS</v>
          </cell>
          <cell r="K65">
            <v>356502.1</v>
          </cell>
          <cell r="L65">
            <v>515685.69999999995</v>
          </cell>
          <cell r="R65">
            <v>872187.79999999993</v>
          </cell>
          <cell r="AG65">
            <v>1127148</v>
          </cell>
          <cell r="AS65">
            <v>31</v>
          </cell>
          <cell r="AT65">
            <v>34</v>
          </cell>
          <cell r="AW65">
            <v>19</v>
          </cell>
          <cell r="BY65">
            <v>4375</v>
          </cell>
          <cell r="BZ65">
            <v>84</v>
          </cell>
          <cell r="CC65">
            <v>22</v>
          </cell>
          <cell r="CG65">
            <v>4294</v>
          </cell>
          <cell r="CH65">
            <v>96</v>
          </cell>
          <cell r="CN65">
            <v>4390</v>
          </cell>
          <cell r="CO65">
            <v>60.689892999999998</v>
          </cell>
          <cell r="CP65">
            <v>15.100100000000001</v>
          </cell>
          <cell r="CQ65">
            <v>15.393984</v>
          </cell>
          <cell r="CR65">
            <v>38.802028999999997</v>
          </cell>
          <cell r="CZ65">
            <v>7.6214019999999998</v>
          </cell>
          <cell r="DA65">
            <v>137.60740799999999</v>
          </cell>
          <cell r="EE65">
            <v>0</v>
          </cell>
          <cell r="EF65">
            <v>290</v>
          </cell>
          <cell r="EG65">
            <v>0</v>
          </cell>
          <cell r="EH65">
            <v>203</v>
          </cell>
          <cell r="EI65">
            <v>493</v>
          </cell>
        </row>
        <row r="66">
          <cell r="A66">
            <v>2018</v>
          </cell>
          <cell r="B66" t="str">
            <v>Q3</v>
          </cell>
          <cell r="G66" t="str">
            <v>Umeme</v>
          </cell>
          <cell r="H66" t="str">
            <v>Umeme</v>
          </cell>
          <cell r="K66">
            <v>161492866.97927466</v>
          </cell>
          <cell r="L66">
            <v>94449552.523316592</v>
          </cell>
          <cell r="M66">
            <v>125919872.44455618</v>
          </cell>
          <cell r="N66">
            <v>209137023.70499998</v>
          </cell>
          <cell r="O66">
            <v>183329704.618</v>
          </cell>
          <cell r="P66">
            <v>278554</v>
          </cell>
          <cell r="R66">
            <v>774607574.27014744</v>
          </cell>
          <cell r="AG66">
            <v>921558793.00000012</v>
          </cell>
          <cell r="AR66">
            <v>141</v>
          </cell>
          <cell r="AS66">
            <v>1059</v>
          </cell>
          <cell r="AT66">
            <v>4089</v>
          </cell>
          <cell r="AW66">
            <v>2512</v>
          </cell>
          <cell r="AX66">
            <v>18</v>
          </cell>
          <cell r="AZ66">
            <v>2010</v>
          </cell>
          <cell r="BA66">
            <v>13</v>
          </cell>
          <cell r="BB66">
            <v>21</v>
          </cell>
          <cell r="BC66">
            <v>1218</v>
          </cell>
          <cell r="BF66">
            <v>841</v>
          </cell>
          <cell r="BY66">
            <v>1790626</v>
          </cell>
          <cell r="BZ66">
            <v>12265</v>
          </cell>
          <cell r="CC66">
            <v>1488</v>
          </cell>
          <cell r="CG66">
            <v>1117000</v>
          </cell>
          <cell r="CH66">
            <v>101890</v>
          </cell>
          <cell r="CI66">
            <v>2620</v>
          </cell>
          <cell r="CJ66">
            <v>492</v>
          </cell>
          <cell r="CK66">
            <v>39</v>
          </cell>
          <cell r="CL66">
            <v>252</v>
          </cell>
          <cell r="CN66">
            <v>1222293</v>
          </cell>
          <cell r="CO66">
            <v>22975.747483000006</v>
          </cell>
          <cell r="CP66">
            <v>16090.460283</v>
          </cell>
          <cell r="CR66">
            <v>5238.6421450000007</v>
          </cell>
          <cell r="CZ66">
            <v>9710.7808249999998</v>
          </cell>
          <cell r="DA66">
            <v>54015.630736000006</v>
          </cell>
          <cell r="EE66">
            <v>595.19999999999993</v>
          </cell>
          <cell r="EF66">
            <v>19724.320000000003</v>
          </cell>
          <cell r="EG66">
            <v>6081.87</v>
          </cell>
          <cell r="EH66">
            <v>7979.99</v>
          </cell>
          <cell r="EI66">
            <v>33786.18</v>
          </cell>
        </row>
        <row r="67">
          <cell r="A67">
            <v>2018</v>
          </cell>
          <cell r="B67" t="str">
            <v>Q2</v>
          </cell>
          <cell r="G67" t="str">
            <v>CNST</v>
          </cell>
          <cell r="H67" t="str">
            <v>UEDCL</v>
          </cell>
          <cell r="K67">
            <v>234352.55298706409</v>
          </cell>
          <cell r="L67">
            <v>171793.43771349307</v>
          </cell>
          <cell r="M67">
            <v>13450.7</v>
          </cell>
          <cell r="N67">
            <v>0</v>
          </cell>
          <cell r="O67">
            <v>0</v>
          </cell>
          <cell r="P67">
            <v>0</v>
          </cell>
          <cell r="R67">
            <v>419596.69070055714</v>
          </cell>
          <cell r="AB67">
            <v>297.00627703999999</v>
          </cell>
          <cell r="AG67">
            <v>604467.88</v>
          </cell>
          <cell r="AS67">
            <v>28</v>
          </cell>
          <cell r="AT67">
            <v>66</v>
          </cell>
          <cell r="AW67">
            <v>25</v>
          </cell>
          <cell r="AZ67">
            <v>1</v>
          </cell>
          <cell r="BC67">
            <v>2</v>
          </cell>
          <cell r="BD67">
            <v>1</v>
          </cell>
          <cell r="BY67">
            <v>7645</v>
          </cell>
          <cell r="BZ67">
            <v>123</v>
          </cell>
          <cell r="CC67">
            <v>25</v>
          </cell>
          <cell r="CG67">
            <v>2638</v>
          </cell>
          <cell r="CH67">
            <v>53</v>
          </cell>
          <cell r="CI67">
            <v>4</v>
          </cell>
          <cell r="CN67">
            <v>2695</v>
          </cell>
          <cell r="CO67">
            <v>181.42689800000002</v>
          </cell>
          <cell r="CP67">
            <v>27.532036999999999</v>
          </cell>
          <cell r="CQ67">
            <v>19.027217999999998</v>
          </cell>
          <cell r="CR67">
            <v>36.126672999999997</v>
          </cell>
          <cell r="CS67">
            <v>0.13333100000000001</v>
          </cell>
          <cell r="DA67">
            <v>264.24615700000004</v>
          </cell>
          <cell r="EE67">
            <v>0.4</v>
          </cell>
          <cell r="EF67">
            <v>309.43299999999999</v>
          </cell>
          <cell r="EG67">
            <v>0</v>
          </cell>
          <cell r="EH67">
            <v>480.08499999999998</v>
          </cell>
          <cell r="EI67">
            <v>789.51800000000003</v>
          </cell>
        </row>
        <row r="68">
          <cell r="A68">
            <v>2018</v>
          </cell>
          <cell r="B68" t="str">
            <v>Q2</v>
          </cell>
          <cell r="G68" t="str">
            <v>EST</v>
          </cell>
          <cell r="H68" t="str">
            <v>UEDCL</v>
          </cell>
          <cell r="K68">
            <v>280937.6000000026</v>
          </cell>
          <cell r="L68">
            <v>171702.09999999998</v>
          </cell>
          <cell r="M68">
            <v>0</v>
          </cell>
          <cell r="N68">
            <v>0</v>
          </cell>
          <cell r="O68">
            <v>0</v>
          </cell>
          <cell r="P68">
            <v>0</v>
          </cell>
          <cell r="R68">
            <v>452639.70000000257</v>
          </cell>
          <cell r="AB68">
            <v>312.13796351999997</v>
          </cell>
          <cell r="AG68">
            <v>491990.19999999995</v>
          </cell>
          <cell r="AS68">
            <v>25</v>
          </cell>
          <cell r="AT68">
            <v>104</v>
          </cell>
          <cell r="AW68">
            <v>17</v>
          </cell>
          <cell r="AZ68">
            <v>6</v>
          </cell>
          <cell r="BY68">
            <v>8725</v>
          </cell>
          <cell r="BZ68">
            <v>152</v>
          </cell>
          <cell r="CC68">
            <v>21</v>
          </cell>
          <cell r="CG68">
            <v>3884</v>
          </cell>
          <cell r="CH68">
            <v>67</v>
          </cell>
          <cell r="CN68">
            <v>3951</v>
          </cell>
          <cell r="CO68">
            <v>153.38818599999999</v>
          </cell>
          <cell r="CP68">
            <v>20.420930000000002</v>
          </cell>
          <cell r="CQ68">
            <v>6.1404399999999999</v>
          </cell>
          <cell r="CR68">
            <v>27.196093999999999</v>
          </cell>
          <cell r="DA68">
            <v>207.14564999999999</v>
          </cell>
          <cell r="EE68">
            <v>0</v>
          </cell>
          <cell r="EF68">
            <v>132.29999999999998</v>
          </cell>
          <cell r="EG68">
            <v>0</v>
          </cell>
          <cell r="EH68">
            <v>276.7</v>
          </cell>
          <cell r="EI68">
            <v>409</v>
          </cell>
        </row>
        <row r="69">
          <cell r="A69">
            <v>2018</v>
          </cell>
          <cell r="B69" t="str">
            <v>Q2</v>
          </cell>
          <cell r="G69" t="str">
            <v>MWST</v>
          </cell>
          <cell r="H69" t="str">
            <v>UEDCL</v>
          </cell>
          <cell r="K69">
            <v>303895.10000000172</v>
          </cell>
          <cell r="L69">
            <v>312797.50000000035</v>
          </cell>
          <cell r="M69">
            <v>21263.7</v>
          </cell>
          <cell r="N69">
            <v>0</v>
          </cell>
          <cell r="O69">
            <v>0</v>
          </cell>
          <cell r="P69">
            <v>0</v>
          </cell>
          <cell r="R69">
            <v>637956.30000000203</v>
          </cell>
          <cell r="AB69">
            <v>432.81097564999698</v>
          </cell>
          <cell r="AG69">
            <v>970435</v>
          </cell>
          <cell r="AS69">
            <v>61</v>
          </cell>
          <cell r="AT69">
            <v>94</v>
          </cell>
          <cell r="AW69">
            <v>19</v>
          </cell>
          <cell r="AZ69">
            <v>4</v>
          </cell>
          <cell r="BC69">
            <v>1</v>
          </cell>
          <cell r="BY69">
            <v>9240</v>
          </cell>
          <cell r="BZ69">
            <v>179</v>
          </cell>
          <cell r="CC69">
            <v>13</v>
          </cell>
          <cell r="CG69">
            <v>3404</v>
          </cell>
          <cell r="CH69">
            <v>114</v>
          </cell>
          <cell r="CI69">
            <v>1</v>
          </cell>
          <cell r="CN69">
            <v>3519</v>
          </cell>
          <cell r="CO69">
            <v>362.74591699999996</v>
          </cell>
          <cell r="CP69">
            <v>28.809846999999998</v>
          </cell>
          <cell r="CQ69">
            <v>23.965007999999997</v>
          </cell>
          <cell r="CR69">
            <v>38.644428000000005</v>
          </cell>
          <cell r="DA69">
            <v>454.16519999999997</v>
          </cell>
          <cell r="EE69">
            <v>0</v>
          </cell>
          <cell r="EF69">
            <v>345.25599999999997</v>
          </cell>
          <cell r="EG69">
            <v>0</v>
          </cell>
          <cell r="EH69">
            <v>696.84799999999996</v>
          </cell>
          <cell r="EI69">
            <v>1042.1039999999998</v>
          </cell>
        </row>
        <row r="70">
          <cell r="A70">
            <v>2018</v>
          </cell>
          <cell r="B70" t="str">
            <v>Q2</v>
          </cell>
          <cell r="G70" t="str">
            <v>NEST</v>
          </cell>
          <cell r="H70" t="str">
            <v>UEDCL</v>
          </cell>
          <cell r="K70">
            <v>370840.76200545114</v>
          </cell>
          <cell r="L70">
            <v>365017.53275676537</v>
          </cell>
          <cell r="M70">
            <v>178220</v>
          </cell>
          <cell r="N70">
            <v>50437.9</v>
          </cell>
          <cell r="O70">
            <v>0</v>
          </cell>
          <cell r="P70">
            <v>0</v>
          </cell>
          <cell r="R70">
            <v>964516.19476221653</v>
          </cell>
          <cell r="AB70">
            <v>620.92851569000004</v>
          </cell>
          <cell r="AG70">
            <v>1277466.9899999995</v>
          </cell>
          <cell r="AS70">
            <v>19</v>
          </cell>
          <cell r="AT70">
            <v>126</v>
          </cell>
          <cell r="AW70">
            <v>17</v>
          </cell>
          <cell r="AZ70">
            <v>7</v>
          </cell>
          <cell r="BC70">
            <v>1</v>
          </cell>
          <cell r="BD70">
            <v>7</v>
          </cell>
          <cell r="BY70">
            <v>12395</v>
          </cell>
          <cell r="BZ70">
            <v>177</v>
          </cell>
          <cell r="CC70">
            <v>29</v>
          </cell>
          <cell r="CG70">
            <v>3877</v>
          </cell>
          <cell r="CH70">
            <v>96</v>
          </cell>
          <cell r="CI70">
            <v>3</v>
          </cell>
          <cell r="CJ70">
            <v>2</v>
          </cell>
          <cell r="CN70">
            <v>3978</v>
          </cell>
          <cell r="CO70">
            <v>214.69148200000001</v>
          </cell>
          <cell r="CP70">
            <v>41.705217999999995</v>
          </cell>
          <cell r="CQ70">
            <v>42.627189999999999</v>
          </cell>
          <cell r="CR70">
            <v>48.851400000000005</v>
          </cell>
          <cell r="DA70">
            <v>347.87529000000001</v>
          </cell>
          <cell r="EE70">
            <v>4</v>
          </cell>
          <cell r="EF70">
            <v>317.03000000000003</v>
          </cell>
          <cell r="EG70">
            <v>0</v>
          </cell>
          <cell r="EH70">
            <v>515.91</v>
          </cell>
          <cell r="EI70">
            <v>832.94</v>
          </cell>
        </row>
        <row r="71">
          <cell r="A71">
            <v>2018</v>
          </cell>
          <cell r="B71" t="str">
            <v>Q2</v>
          </cell>
          <cell r="G71" t="str">
            <v>NNWST</v>
          </cell>
          <cell r="H71" t="str">
            <v>UEDCL</v>
          </cell>
          <cell r="K71">
            <v>738847.60000000231</v>
          </cell>
          <cell r="L71">
            <v>446385.79999999987</v>
          </cell>
          <cell r="M71">
            <v>243042.1</v>
          </cell>
          <cell r="N71">
            <v>0</v>
          </cell>
          <cell r="O71">
            <v>0</v>
          </cell>
          <cell r="P71">
            <v>0</v>
          </cell>
          <cell r="R71">
            <v>1428275.5000000023</v>
          </cell>
          <cell r="AB71">
            <v>975.38843272999998</v>
          </cell>
          <cell r="AG71">
            <v>1728669</v>
          </cell>
          <cell r="AS71">
            <v>49</v>
          </cell>
          <cell r="AT71">
            <v>92</v>
          </cell>
          <cell r="AW71">
            <v>38</v>
          </cell>
          <cell r="AZ71">
            <v>4</v>
          </cell>
          <cell r="BC71">
            <v>1</v>
          </cell>
          <cell r="BD71">
            <v>3</v>
          </cell>
          <cell r="BY71">
            <v>11685</v>
          </cell>
          <cell r="BZ71">
            <v>187</v>
          </cell>
          <cell r="CC71">
            <v>36</v>
          </cell>
          <cell r="CG71">
            <v>6722</v>
          </cell>
          <cell r="CH71">
            <v>133</v>
          </cell>
          <cell r="CI71">
            <v>4</v>
          </cell>
          <cell r="CN71">
            <v>6859</v>
          </cell>
          <cell r="CO71">
            <v>246.42506299999997</v>
          </cell>
          <cell r="CP71">
            <v>61.726536999999993</v>
          </cell>
          <cell r="CQ71">
            <v>33.452999000000005</v>
          </cell>
          <cell r="CR71">
            <v>51.930065999999997</v>
          </cell>
          <cell r="DA71">
            <v>393.53466500000002</v>
          </cell>
          <cell r="EE71">
            <v>5</v>
          </cell>
          <cell r="EF71">
            <v>408.70000000000005</v>
          </cell>
          <cell r="EG71">
            <v>0</v>
          </cell>
          <cell r="EH71">
            <v>779.3599999999999</v>
          </cell>
          <cell r="EI71">
            <v>1188.06</v>
          </cell>
        </row>
        <row r="72">
          <cell r="A72">
            <v>2010</v>
          </cell>
          <cell r="B72" t="str">
            <v>Q2</v>
          </cell>
          <cell r="G72" t="str">
            <v>NWST</v>
          </cell>
          <cell r="H72" t="str">
            <v>UEDCL</v>
          </cell>
          <cell r="K72">
            <v>0</v>
          </cell>
          <cell r="L72">
            <v>0</v>
          </cell>
          <cell r="N72">
            <v>0</v>
          </cell>
          <cell r="P72">
            <v>0</v>
          </cell>
          <cell r="R72">
            <v>978787.34</v>
          </cell>
          <cell r="AG72">
            <v>1318826</v>
          </cell>
          <cell r="AR72">
            <v>0</v>
          </cell>
          <cell r="AS72">
            <v>0</v>
          </cell>
          <cell r="AT72">
            <v>0</v>
          </cell>
          <cell r="AW72">
            <v>0</v>
          </cell>
          <cell r="AX72">
            <v>0</v>
          </cell>
          <cell r="AZ72">
            <v>0</v>
          </cell>
          <cell r="BA72">
            <v>0</v>
          </cell>
          <cell r="BB72">
            <v>0</v>
          </cell>
          <cell r="BC72">
            <v>0</v>
          </cell>
          <cell r="BD72">
            <v>0</v>
          </cell>
          <cell r="BF72">
            <v>0</v>
          </cell>
          <cell r="BY72">
            <v>40605</v>
          </cell>
          <cell r="BZ72">
            <v>0</v>
          </cell>
          <cell r="CC72">
            <v>0</v>
          </cell>
          <cell r="CG72">
            <v>1649</v>
          </cell>
          <cell r="CH72">
            <v>60</v>
          </cell>
          <cell r="CI72">
            <v>0</v>
          </cell>
          <cell r="CJ72">
            <v>0</v>
          </cell>
          <cell r="CL72">
            <v>0</v>
          </cell>
          <cell r="CN72">
            <v>1709</v>
          </cell>
          <cell r="CO72">
            <v>8.7244539999999997</v>
          </cell>
          <cell r="CP72">
            <v>0</v>
          </cell>
          <cell r="CQ72">
            <v>17.363099999999999</v>
          </cell>
          <cell r="CR72">
            <v>16.680599999999998</v>
          </cell>
          <cell r="CS72">
            <v>0</v>
          </cell>
          <cell r="DA72">
            <v>42.768153999999996</v>
          </cell>
          <cell r="EI72">
            <v>0</v>
          </cell>
        </row>
        <row r="73">
          <cell r="A73">
            <v>2018</v>
          </cell>
          <cell r="B73" t="str">
            <v>Q2</v>
          </cell>
          <cell r="G73" t="str">
            <v>SST</v>
          </cell>
          <cell r="H73" t="str">
            <v>UEDCL</v>
          </cell>
          <cell r="K73">
            <v>1048901.24</v>
          </cell>
          <cell r="L73">
            <v>534827.98</v>
          </cell>
          <cell r="M73">
            <v>139617.97</v>
          </cell>
          <cell r="N73">
            <v>0</v>
          </cell>
          <cell r="O73">
            <v>0</v>
          </cell>
          <cell r="P73">
            <v>0</v>
          </cell>
          <cell r="R73">
            <v>1723347.19</v>
          </cell>
          <cell r="AB73">
            <v>1180.70414342</v>
          </cell>
          <cell r="AG73">
            <v>2309622</v>
          </cell>
          <cell r="AS73">
            <v>86</v>
          </cell>
          <cell r="AT73">
            <v>168</v>
          </cell>
          <cell r="AW73">
            <v>38</v>
          </cell>
          <cell r="AZ73">
            <v>18</v>
          </cell>
          <cell r="BC73">
            <v>7</v>
          </cell>
          <cell r="BD73">
            <v>2</v>
          </cell>
          <cell r="BY73">
            <v>20785</v>
          </cell>
          <cell r="BZ73">
            <v>319</v>
          </cell>
          <cell r="CC73">
            <v>37</v>
          </cell>
          <cell r="CG73">
            <v>9853</v>
          </cell>
          <cell r="CH73">
            <v>217</v>
          </cell>
          <cell r="CI73">
            <v>32</v>
          </cell>
          <cell r="CN73">
            <v>10102</v>
          </cell>
          <cell r="CO73">
            <v>239.642413</v>
          </cell>
          <cell r="CP73">
            <v>54.834870000000002</v>
          </cell>
          <cell r="CQ73">
            <v>30.061145000000003</v>
          </cell>
          <cell r="CR73">
            <v>46.601309000000001</v>
          </cell>
          <cell r="CS73">
            <v>0.133329</v>
          </cell>
          <cell r="DA73">
            <v>371.27306600000003</v>
          </cell>
          <cell r="EE73">
            <v>0</v>
          </cell>
          <cell r="EF73">
            <v>406.81</v>
          </cell>
          <cell r="EG73">
            <v>0</v>
          </cell>
          <cell r="EH73">
            <v>729.45</v>
          </cell>
          <cell r="EI73">
            <v>1136.26</v>
          </cell>
        </row>
        <row r="74">
          <cell r="A74">
            <v>2018</v>
          </cell>
          <cell r="B74" t="str">
            <v>Q2</v>
          </cell>
          <cell r="G74" t="str">
            <v>SWST</v>
          </cell>
          <cell r="H74" t="str">
            <v>UEDCL</v>
          </cell>
          <cell r="K74">
            <v>497774.39999999997</v>
          </cell>
          <cell r="L74">
            <v>314671.09999999998</v>
          </cell>
          <cell r="M74">
            <v>668781.65</v>
          </cell>
          <cell r="N74">
            <v>0</v>
          </cell>
          <cell r="O74">
            <v>0</v>
          </cell>
          <cell r="P74">
            <v>0</v>
          </cell>
          <cell r="R74">
            <v>1481227.15</v>
          </cell>
          <cell r="AB74">
            <v>982.30397053000002</v>
          </cell>
          <cell r="AG74">
            <v>2365571</v>
          </cell>
          <cell r="AS74">
            <v>36</v>
          </cell>
          <cell r="AT74">
            <v>170</v>
          </cell>
          <cell r="AW74">
            <v>22</v>
          </cell>
          <cell r="AZ74">
            <v>8</v>
          </cell>
          <cell r="BC74">
            <v>4</v>
          </cell>
          <cell r="BD74">
            <v>5</v>
          </cell>
          <cell r="BY74">
            <v>16035</v>
          </cell>
          <cell r="BZ74">
            <v>245</v>
          </cell>
          <cell r="CC74">
            <v>32</v>
          </cell>
          <cell r="CG74">
            <v>7860</v>
          </cell>
          <cell r="CH74">
            <v>166</v>
          </cell>
          <cell r="CI74">
            <v>17</v>
          </cell>
          <cell r="CN74">
            <v>8043</v>
          </cell>
          <cell r="CO74">
            <v>190.88938300000001</v>
          </cell>
          <cell r="CP74">
            <v>140.12141200000002</v>
          </cell>
          <cell r="CQ74">
            <v>24.753757</v>
          </cell>
          <cell r="CR74">
            <v>38.902461000000002</v>
          </cell>
          <cell r="CS74">
            <v>0.133329</v>
          </cell>
          <cell r="DA74">
            <v>394.80034200000006</v>
          </cell>
          <cell r="EE74">
            <v>4</v>
          </cell>
          <cell r="EF74">
            <v>308.86500000000001</v>
          </cell>
          <cell r="EG74">
            <v>0</v>
          </cell>
          <cell r="EH74">
            <v>725.45</v>
          </cell>
          <cell r="EI74">
            <v>1034.3150000000001</v>
          </cell>
        </row>
        <row r="75">
          <cell r="A75">
            <v>2018</v>
          </cell>
          <cell r="B75" t="str">
            <v>Q3</v>
          </cell>
          <cell r="G75" t="str">
            <v>PACMECS</v>
          </cell>
          <cell r="H75" t="str">
            <v>PACMECS</v>
          </cell>
          <cell r="K75">
            <v>404725</v>
          </cell>
          <cell r="L75">
            <v>209257</v>
          </cell>
          <cell r="R75">
            <v>613982</v>
          </cell>
          <cell r="AG75">
            <v>651996</v>
          </cell>
          <cell r="AS75">
            <v>23</v>
          </cell>
          <cell r="AT75">
            <v>56</v>
          </cell>
          <cell r="AW75">
            <v>22</v>
          </cell>
          <cell r="AZ75">
            <v>2</v>
          </cell>
          <cell r="BA75">
            <v>0</v>
          </cell>
          <cell r="BC75">
            <v>2</v>
          </cell>
          <cell r="BY75">
            <v>6605</v>
          </cell>
          <cell r="BZ75">
            <v>105</v>
          </cell>
          <cell r="CC75">
            <v>35</v>
          </cell>
          <cell r="CG75">
            <v>3311</v>
          </cell>
          <cell r="CH75">
            <v>71</v>
          </cell>
          <cell r="CN75">
            <v>3382</v>
          </cell>
          <cell r="CO75">
            <v>63</v>
          </cell>
          <cell r="CP75">
            <v>7</v>
          </cell>
          <cell r="CQ75">
            <v>15</v>
          </cell>
          <cell r="CR75">
            <v>19</v>
          </cell>
          <cell r="CZ75">
            <v>16</v>
          </cell>
          <cell r="DA75">
            <v>120</v>
          </cell>
          <cell r="EE75">
            <v>0</v>
          </cell>
          <cell r="EF75">
            <v>202.27</v>
          </cell>
          <cell r="EG75">
            <v>0</v>
          </cell>
          <cell r="EH75">
            <v>509.5</v>
          </cell>
          <cell r="EI75">
            <v>711.77</v>
          </cell>
        </row>
        <row r="76">
          <cell r="A76">
            <v>2018</v>
          </cell>
          <cell r="B76" t="str">
            <v>Q2</v>
          </cell>
          <cell r="G76" t="str">
            <v>KIL</v>
          </cell>
          <cell r="H76" t="str">
            <v>KIL</v>
          </cell>
          <cell r="K76">
            <v>782991.66500000004</v>
          </cell>
          <cell r="L76">
            <v>260997.85500000004</v>
          </cell>
          <cell r="M76">
            <v>193973.75</v>
          </cell>
          <cell r="N76">
            <v>0</v>
          </cell>
          <cell r="O76">
            <v>0</v>
          </cell>
          <cell r="P76">
            <v>0</v>
          </cell>
          <cell r="R76">
            <v>1237963.27</v>
          </cell>
          <cell r="AB76">
            <v>683.9</v>
          </cell>
          <cell r="AG76">
            <v>1503662</v>
          </cell>
          <cell r="AS76">
            <v>25</v>
          </cell>
          <cell r="AT76">
            <v>75</v>
          </cell>
          <cell r="AW76">
            <v>25</v>
          </cell>
          <cell r="AZ76">
            <v>6</v>
          </cell>
          <cell r="BC76">
            <v>6</v>
          </cell>
          <cell r="BD76">
            <v>2</v>
          </cell>
          <cell r="BY76">
            <v>10595</v>
          </cell>
          <cell r="BZ76">
            <v>139</v>
          </cell>
          <cell r="CC76">
            <v>32</v>
          </cell>
          <cell r="CG76">
            <v>11716</v>
          </cell>
          <cell r="CH76">
            <v>136</v>
          </cell>
          <cell r="CI76">
            <v>50</v>
          </cell>
          <cell r="CN76">
            <v>11902</v>
          </cell>
          <cell r="DA76">
            <v>0</v>
          </cell>
          <cell r="EE76">
            <v>0</v>
          </cell>
          <cell r="EF76">
            <v>452.19400000000002</v>
          </cell>
          <cell r="EG76">
            <v>32.409999999999997</v>
          </cell>
          <cell r="EH76">
            <v>193.56</v>
          </cell>
          <cell r="EI76">
            <v>678.16399999999999</v>
          </cell>
        </row>
        <row r="77">
          <cell r="A77">
            <v>2018</v>
          </cell>
          <cell r="B77" t="str">
            <v>Q2</v>
          </cell>
          <cell r="G77" t="str">
            <v>BECS</v>
          </cell>
          <cell r="H77" t="str">
            <v>BECS</v>
          </cell>
          <cell r="K77">
            <v>501622.4</v>
          </cell>
          <cell r="L77">
            <v>88521.600000000006</v>
          </cell>
          <cell r="M77">
            <v>0</v>
          </cell>
          <cell r="N77">
            <v>0</v>
          </cell>
          <cell r="O77">
            <v>0</v>
          </cell>
          <cell r="P77">
            <v>0</v>
          </cell>
          <cell r="R77">
            <v>590144</v>
          </cell>
          <cell r="AB77">
            <v>350.63356099999999</v>
          </cell>
          <cell r="AG77">
            <v>703006</v>
          </cell>
          <cell r="AS77">
            <v>7</v>
          </cell>
          <cell r="AT77">
            <v>27</v>
          </cell>
          <cell r="AW77">
            <v>8</v>
          </cell>
          <cell r="AZ77">
            <v>4</v>
          </cell>
          <cell r="BC77">
            <v>4</v>
          </cell>
          <cell r="BY77">
            <v>4385</v>
          </cell>
          <cell r="BZ77">
            <v>50</v>
          </cell>
          <cell r="CC77">
            <v>34</v>
          </cell>
          <cell r="CG77">
            <v>8459</v>
          </cell>
          <cell r="CH77">
            <v>60</v>
          </cell>
          <cell r="CN77">
            <v>8519</v>
          </cell>
          <cell r="CO77">
            <v>71.591099999999997</v>
          </cell>
          <cell r="CP77">
            <v>102.179</v>
          </cell>
          <cell r="CQ77">
            <v>24.65803</v>
          </cell>
          <cell r="CR77">
            <v>43.869</v>
          </cell>
          <cell r="CZ77">
            <v>3.3290000000000002</v>
          </cell>
          <cell r="DA77">
            <v>245.62613000000002</v>
          </cell>
          <cell r="EE77">
            <v>0</v>
          </cell>
          <cell r="EF77">
            <v>147</v>
          </cell>
          <cell r="EG77">
            <v>0</v>
          </cell>
          <cell r="EH77">
            <v>107</v>
          </cell>
          <cell r="EI77">
            <v>254</v>
          </cell>
        </row>
        <row r="78">
          <cell r="A78">
            <v>2018</v>
          </cell>
          <cell r="B78" t="str">
            <v>Q2</v>
          </cell>
          <cell r="G78" t="str">
            <v>KRECS</v>
          </cell>
          <cell r="H78" t="str">
            <v>KRECS</v>
          </cell>
          <cell r="K78">
            <v>374797.9</v>
          </cell>
          <cell r="L78">
            <v>269187.90000000002</v>
          </cell>
          <cell r="M78">
            <v>0</v>
          </cell>
          <cell r="N78">
            <v>0</v>
          </cell>
          <cell r="O78">
            <v>0</v>
          </cell>
          <cell r="P78">
            <v>0</v>
          </cell>
          <cell r="R78">
            <v>643985.80000000005</v>
          </cell>
          <cell r="AB78">
            <v>380.478182</v>
          </cell>
          <cell r="AG78">
            <v>924394</v>
          </cell>
          <cell r="AS78">
            <v>31</v>
          </cell>
          <cell r="AT78">
            <v>33</v>
          </cell>
          <cell r="AW78">
            <v>19</v>
          </cell>
          <cell r="BY78">
            <v>4325</v>
          </cell>
          <cell r="BZ78">
            <v>83</v>
          </cell>
          <cell r="CC78">
            <v>22</v>
          </cell>
          <cell r="CG78">
            <v>4216</v>
          </cell>
          <cell r="CH78">
            <v>96</v>
          </cell>
          <cell r="CN78">
            <v>4312</v>
          </cell>
          <cell r="CO78">
            <v>58.510056999999996</v>
          </cell>
          <cell r="CP78">
            <v>23.8965</v>
          </cell>
          <cell r="CQ78">
            <v>13.841499999999998</v>
          </cell>
          <cell r="CR78">
            <v>17.109300000000001</v>
          </cell>
          <cell r="CS78">
            <v>16.620284000000002</v>
          </cell>
          <cell r="DA78">
            <v>129.97764100000001</v>
          </cell>
          <cell r="EE78">
            <v>0</v>
          </cell>
          <cell r="EF78">
            <v>290</v>
          </cell>
          <cell r="EG78">
            <v>0</v>
          </cell>
          <cell r="EH78">
            <v>203</v>
          </cell>
          <cell r="EI78">
            <v>493</v>
          </cell>
        </row>
        <row r="79">
          <cell r="A79">
            <v>2018</v>
          </cell>
          <cell r="B79" t="str">
            <v>Q2</v>
          </cell>
          <cell r="G79" t="str">
            <v>Umeme</v>
          </cell>
          <cell r="H79" t="str">
            <v>Umeme</v>
          </cell>
          <cell r="K79">
            <v>159332531.34802848</v>
          </cell>
          <cell r="L79">
            <v>89365136.988135085</v>
          </cell>
          <cell r="M79">
            <v>111753426.75800005</v>
          </cell>
          <cell r="N79">
            <v>196672723.9620001</v>
          </cell>
          <cell r="O79">
            <v>180826648.18900001</v>
          </cell>
          <cell r="P79">
            <v>280258.96100000001</v>
          </cell>
          <cell r="R79">
            <v>738230726.20616376</v>
          </cell>
          <cell r="AG79">
            <v>885960454</v>
          </cell>
          <cell r="AR79">
            <v>141</v>
          </cell>
          <cell r="AS79">
            <v>1028</v>
          </cell>
          <cell r="AT79">
            <v>3940</v>
          </cell>
          <cell r="AW79">
            <v>2485</v>
          </cell>
          <cell r="AX79">
            <v>18</v>
          </cell>
          <cell r="AZ79">
            <v>1995</v>
          </cell>
          <cell r="BA79">
            <v>13</v>
          </cell>
          <cell r="BB79">
            <v>21</v>
          </cell>
          <cell r="BC79">
            <v>1212</v>
          </cell>
          <cell r="BF79">
            <v>829</v>
          </cell>
          <cell r="BY79">
            <v>1788752</v>
          </cell>
          <cell r="BZ79">
            <v>12045</v>
          </cell>
          <cell r="CC79">
            <v>1456</v>
          </cell>
          <cell r="CG79">
            <v>1081557</v>
          </cell>
          <cell r="CH79">
            <v>98597</v>
          </cell>
          <cell r="CI79">
            <v>2544</v>
          </cell>
          <cell r="CJ79">
            <v>553</v>
          </cell>
          <cell r="CK79">
            <v>39</v>
          </cell>
          <cell r="CL79">
            <v>279</v>
          </cell>
          <cell r="CN79">
            <v>1183569</v>
          </cell>
          <cell r="CO79">
            <v>22578.363720000001</v>
          </cell>
          <cell r="CP79">
            <v>12362.321767000001</v>
          </cell>
          <cell r="CR79">
            <v>9550.2198470000003</v>
          </cell>
          <cell r="CZ79">
            <v>18676.198591</v>
          </cell>
          <cell r="DA79">
            <v>63167.103925000003</v>
          </cell>
          <cell r="EE79">
            <v>595.19999999999993</v>
          </cell>
          <cell r="EF79">
            <v>19605.583000000002</v>
          </cell>
          <cell r="EG79">
            <v>6055.1600000000008</v>
          </cell>
          <cell r="EH79">
            <v>7979.99</v>
          </cell>
          <cell r="EI79">
            <v>33640.733</v>
          </cell>
        </row>
        <row r="80">
          <cell r="A80">
            <v>2018</v>
          </cell>
          <cell r="B80" t="str">
            <v>Q2</v>
          </cell>
          <cell r="G80" t="str">
            <v>PACMECS</v>
          </cell>
          <cell r="H80" t="str">
            <v>PACMECS</v>
          </cell>
          <cell r="K80">
            <v>361261</v>
          </cell>
          <cell r="L80">
            <v>165716</v>
          </cell>
          <cell r="M80">
            <v>0</v>
          </cell>
          <cell r="N80">
            <v>0</v>
          </cell>
          <cell r="R80">
            <v>526977</v>
          </cell>
          <cell r="AB80">
            <v>390</v>
          </cell>
          <cell r="AG80">
            <v>544375</v>
          </cell>
          <cell r="AS80">
            <v>23</v>
          </cell>
          <cell r="AT80">
            <v>50</v>
          </cell>
          <cell r="AW80">
            <v>22</v>
          </cell>
          <cell r="AZ80">
            <v>2</v>
          </cell>
          <cell r="BC80">
            <v>2</v>
          </cell>
          <cell r="BY80">
            <v>6305</v>
          </cell>
          <cell r="BZ80">
            <v>99</v>
          </cell>
          <cell r="CC80">
            <v>32</v>
          </cell>
          <cell r="CG80">
            <v>3220</v>
          </cell>
          <cell r="CH80">
            <v>71</v>
          </cell>
          <cell r="CN80">
            <v>3291</v>
          </cell>
          <cell r="CO80">
            <v>51.8</v>
          </cell>
          <cell r="CP80">
            <v>16.5</v>
          </cell>
          <cell r="CQ80">
            <v>15</v>
          </cell>
          <cell r="CR80">
            <v>45</v>
          </cell>
          <cell r="CZ80">
            <v>11</v>
          </cell>
          <cell r="DA80">
            <v>139.30000000000001</v>
          </cell>
          <cell r="EE80">
            <v>0</v>
          </cell>
          <cell r="EF80">
            <v>202.27</v>
          </cell>
          <cell r="EG80">
            <v>0</v>
          </cell>
          <cell r="EH80">
            <v>509.5</v>
          </cell>
          <cell r="EI80">
            <v>711.77</v>
          </cell>
        </row>
        <row r="81">
          <cell r="A81">
            <v>2018</v>
          </cell>
          <cell r="B81" t="str">
            <v>Q1</v>
          </cell>
          <cell r="G81" t="str">
            <v>BECS</v>
          </cell>
          <cell r="H81" t="str">
            <v>BECS</v>
          </cell>
          <cell r="K81">
            <v>515392.49349999998</v>
          </cell>
          <cell r="L81">
            <v>90951.616499999989</v>
          </cell>
          <cell r="R81">
            <v>606344.11</v>
          </cell>
          <cell r="AG81">
            <v>757120</v>
          </cell>
          <cell r="AI81">
            <v>263.64583099999999</v>
          </cell>
          <cell r="AS81">
            <v>7</v>
          </cell>
          <cell r="AT81">
            <v>27</v>
          </cell>
          <cell r="AW81">
            <v>8</v>
          </cell>
          <cell r="AZ81">
            <v>4</v>
          </cell>
          <cell r="BC81">
            <v>4</v>
          </cell>
          <cell r="BY81">
            <v>4385</v>
          </cell>
          <cell r="BZ81">
            <v>50</v>
          </cell>
          <cell r="CC81">
            <v>34</v>
          </cell>
          <cell r="CG81">
            <v>8412</v>
          </cell>
          <cell r="CH81">
            <v>58</v>
          </cell>
          <cell r="CN81">
            <v>8470</v>
          </cell>
          <cell r="CO81">
            <v>71.591099999999997</v>
          </cell>
          <cell r="CP81">
            <v>102.179</v>
          </cell>
          <cell r="CQ81">
            <v>24.65803</v>
          </cell>
          <cell r="CR81">
            <v>43.869</v>
          </cell>
          <cell r="CZ81">
            <v>3.3290000000000002</v>
          </cell>
          <cell r="DA81">
            <v>245.62613000000002</v>
          </cell>
          <cell r="EE81">
            <v>0</v>
          </cell>
          <cell r="EF81">
            <v>147</v>
          </cell>
          <cell r="EG81">
            <v>0</v>
          </cell>
          <cell r="EH81">
            <v>107</v>
          </cell>
          <cell r="EI81">
            <v>254</v>
          </cell>
        </row>
        <row r="82">
          <cell r="A82">
            <v>2018</v>
          </cell>
          <cell r="B82" t="str">
            <v>Q1</v>
          </cell>
          <cell r="G82" t="str">
            <v>KIL</v>
          </cell>
          <cell r="H82" t="str">
            <v>KIL</v>
          </cell>
          <cell r="K82">
            <v>651519</v>
          </cell>
          <cell r="L82">
            <v>325759</v>
          </cell>
          <cell r="M82">
            <v>221106.75</v>
          </cell>
          <cell r="R82">
            <v>1198384.75</v>
          </cell>
          <cell r="AG82">
            <v>1447580</v>
          </cell>
          <cell r="AI82">
            <v>492.70000000000005</v>
          </cell>
          <cell r="AS82">
            <v>25</v>
          </cell>
          <cell r="AT82">
            <v>75</v>
          </cell>
          <cell r="AW82">
            <v>25</v>
          </cell>
          <cell r="AZ82">
            <v>6</v>
          </cell>
          <cell r="BC82">
            <v>6</v>
          </cell>
          <cell r="BY82">
            <v>9965</v>
          </cell>
          <cell r="BZ82">
            <v>137</v>
          </cell>
          <cell r="CC82">
            <v>32</v>
          </cell>
          <cell r="CG82">
            <v>10966</v>
          </cell>
          <cell r="CH82">
            <v>129</v>
          </cell>
          <cell r="CI82">
            <v>50</v>
          </cell>
          <cell r="CN82">
            <v>11145</v>
          </cell>
          <cell r="CO82">
            <v>112.767493</v>
          </cell>
          <cell r="CP82">
            <v>101.81540000000001</v>
          </cell>
          <cell r="CQ82">
            <v>74.488050000000001</v>
          </cell>
          <cell r="CR82">
            <v>61.941359999999996</v>
          </cell>
          <cell r="CZ82">
            <v>51.984468</v>
          </cell>
          <cell r="DA82">
            <v>402.99677099999997</v>
          </cell>
          <cell r="EE82">
            <v>0</v>
          </cell>
          <cell r="EF82">
            <v>452.19400000000002</v>
          </cell>
          <cell r="EG82">
            <v>34.159999999999997</v>
          </cell>
          <cell r="EH82">
            <v>193.56</v>
          </cell>
          <cell r="EI82">
            <v>679.91399999999999</v>
          </cell>
        </row>
        <row r="83">
          <cell r="A83">
            <v>2018</v>
          </cell>
          <cell r="B83" t="str">
            <v>Q1</v>
          </cell>
          <cell r="G83" t="str">
            <v>CNST</v>
          </cell>
          <cell r="H83" t="str">
            <v>UEDCL</v>
          </cell>
          <cell r="K83">
            <v>239446.39999999999</v>
          </cell>
          <cell r="L83">
            <v>167312</v>
          </cell>
          <cell r="M83">
            <v>64094.3</v>
          </cell>
          <cell r="R83">
            <v>470852.7</v>
          </cell>
          <cell r="AB83">
            <v>334.13486599999999</v>
          </cell>
          <cell r="AG83">
            <v>589176.20000000007</v>
          </cell>
          <cell r="AI83">
            <v>149.64796999999999</v>
          </cell>
          <cell r="AS83">
            <v>30</v>
          </cell>
          <cell r="AT83">
            <v>60</v>
          </cell>
          <cell r="AW83">
            <v>24</v>
          </cell>
          <cell r="AZ83">
            <v>1</v>
          </cell>
          <cell r="BC83">
            <v>2</v>
          </cell>
          <cell r="BD83">
            <v>1</v>
          </cell>
          <cell r="BY83">
            <v>7295</v>
          </cell>
          <cell r="BZ83">
            <v>118</v>
          </cell>
          <cell r="CC83">
            <v>26</v>
          </cell>
          <cell r="CG83">
            <v>2488</v>
          </cell>
          <cell r="CH83">
            <v>51</v>
          </cell>
          <cell r="CI83">
            <v>4</v>
          </cell>
          <cell r="CN83">
            <v>2543</v>
          </cell>
          <cell r="CO83">
            <v>189.07978600000001</v>
          </cell>
          <cell r="CP83">
            <v>40.273873999999999</v>
          </cell>
          <cell r="CQ83">
            <v>16.626821</v>
          </cell>
          <cell r="CR83">
            <v>45.447482000000001</v>
          </cell>
          <cell r="CZ83">
            <v>16.475999999999999</v>
          </cell>
          <cell r="DA83">
            <v>307.90396300000003</v>
          </cell>
          <cell r="EE83">
            <v>0.4</v>
          </cell>
          <cell r="EF83">
            <v>309.43299999999999</v>
          </cell>
          <cell r="EH83">
            <v>480.08499999999998</v>
          </cell>
          <cell r="EI83">
            <v>789.51800000000003</v>
          </cell>
        </row>
        <row r="84">
          <cell r="A84">
            <v>2018</v>
          </cell>
          <cell r="B84" t="str">
            <v>Q1</v>
          </cell>
          <cell r="G84" t="str">
            <v>EST</v>
          </cell>
          <cell r="H84" t="str">
            <v>UEDCL</v>
          </cell>
          <cell r="K84">
            <v>267790.40000000002</v>
          </cell>
          <cell r="L84">
            <v>160985.79999999999</v>
          </cell>
          <cell r="M84">
            <v>0</v>
          </cell>
          <cell r="R84">
            <v>428776.2</v>
          </cell>
          <cell r="AB84">
            <v>294.85475500000001</v>
          </cell>
          <cell r="AG84">
            <v>584985.9</v>
          </cell>
          <cell r="AI84">
            <v>161.40299161519999</v>
          </cell>
          <cell r="AS84">
            <v>25</v>
          </cell>
          <cell r="AT84">
            <v>99</v>
          </cell>
          <cell r="AW84">
            <v>16</v>
          </cell>
          <cell r="AZ84">
            <v>6</v>
          </cell>
          <cell r="BY84">
            <v>8375</v>
          </cell>
          <cell r="BZ84">
            <v>146</v>
          </cell>
          <cell r="CC84">
            <v>19</v>
          </cell>
          <cell r="CG84">
            <v>3679</v>
          </cell>
          <cell r="CH84">
            <v>66</v>
          </cell>
          <cell r="CI84">
            <v>0</v>
          </cell>
          <cell r="CN84">
            <v>3745</v>
          </cell>
          <cell r="CO84">
            <v>171.51789200000002</v>
          </cell>
          <cell r="CP84">
            <v>17.317799999999998</v>
          </cell>
          <cell r="CQ84">
            <v>10.336855</v>
          </cell>
          <cell r="CR84">
            <v>27.015021000000001</v>
          </cell>
          <cell r="CZ84">
            <v>16.476001</v>
          </cell>
          <cell r="DA84">
            <v>242.663569</v>
          </cell>
          <cell r="EE84">
            <v>0</v>
          </cell>
          <cell r="EF84">
            <v>131.94999999999999</v>
          </cell>
          <cell r="EG84">
            <v>0</v>
          </cell>
          <cell r="EH84">
            <v>271.2</v>
          </cell>
          <cell r="EI84">
            <v>403.15</v>
          </cell>
        </row>
        <row r="85">
          <cell r="A85">
            <v>2018</v>
          </cell>
          <cell r="B85" t="str">
            <v>Q1</v>
          </cell>
          <cell r="G85" t="str">
            <v>MWST</v>
          </cell>
          <cell r="H85" t="str">
            <v>UEDCL</v>
          </cell>
          <cell r="K85">
            <v>275221.59999999998</v>
          </cell>
          <cell r="L85">
            <v>297534.24900000001</v>
          </cell>
          <cell r="M85">
            <v>22395.050999999978</v>
          </cell>
          <cell r="R85">
            <v>595150.89999999991</v>
          </cell>
          <cell r="AB85">
            <v>403.183041</v>
          </cell>
          <cell r="AG85">
            <v>961440</v>
          </cell>
          <cell r="AI85">
            <v>251.34991100000002</v>
          </cell>
          <cell r="AS85">
            <v>55</v>
          </cell>
          <cell r="AT85">
            <v>84</v>
          </cell>
          <cell r="AW85">
            <v>14</v>
          </cell>
          <cell r="AZ85">
            <v>3</v>
          </cell>
          <cell r="BC85">
            <v>1</v>
          </cell>
          <cell r="BY85">
            <v>7890</v>
          </cell>
          <cell r="BZ85">
            <v>157</v>
          </cell>
          <cell r="CC85">
            <v>13</v>
          </cell>
          <cell r="CG85">
            <v>3308</v>
          </cell>
          <cell r="CH85">
            <v>103</v>
          </cell>
          <cell r="CI85">
            <v>1</v>
          </cell>
          <cell r="CN85">
            <v>3412</v>
          </cell>
          <cell r="CO85">
            <v>346.78682800000001</v>
          </cell>
          <cell r="CP85">
            <v>60.120573</v>
          </cell>
          <cell r="CQ85">
            <v>23.945665999999999</v>
          </cell>
          <cell r="CR85">
            <v>70.160831000000002</v>
          </cell>
          <cell r="CZ85">
            <v>21.862292</v>
          </cell>
          <cell r="DA85">
            <v>522.87619000000007</v>
          </cell>
          <cell r="EE85">
            <v>0</v>
          </cell>
          <cell r="EF85">
            <v>332</v>
          </cell>
          <cell r="EG85">
            <v>0</v>
          </cell>
          <cell r="EH85">
            <v>662</v>
          </cell>
          <cell r="EI85">
            <v>994</v>
          </cell>
        </row>
        <row r="86">
          <cell r="A86">
            <v>2018</v>
          </cell>
          <cell r="B86" t="str">
            <v>Q1</v>
          </cell>
          <cell r="G86" t="str">
            <v>NEST</v>
          </cell>
          <cell r="H86" t="str">
            <v>UEDCL</v>
          </cell>
          <cell r="K86">
            <v>400422</v>
          </cell>
          <cell r="L86">
            <v>303123</v>
          </cell>
          <cell r="M86">
            <v>144994.125</v>
          </cell>
          <cell r="N86">
            <v>48331.375</v>
          </cell>
          <cell r="R86">
            <v>896870.5</v>
          </cell>
          <cell r="AB86">
            <v>587.82314699999995</v>
          </cell>
          <cell r="AG86">
            <v>1146047.0499999998</v>
          </cell>
          <cell r="AI86">
            <v>287.46250400000002</v>
          </cell>
          <cell r="AS86">
            <v>19</v>
          </cell>
          <cell r="AT86">
            <v>126</v>
          </cell>
          <cell r="AW86">
            <v>17</v>
          </cell>
          <cell r="AZ86">
            <v>7</v>
          </cell>
          <cell r="BC86">
            <v>1</v>
          </cell>
          <cell r="BD86">
            <v>7</v>
          </cell>
          <cell r="BY86">
            <v>12395</v>
          </cell>
          <cell r="BZ86">
            <v>177</v>
          </cell>
          <cell r="CC86">
            <v>29</v>
          </cell>
          <cell r="CG86">
            <v>3731</v>
          </cell>
          <cell r="CH86">
            <v>93</v>
          </cell>
          <cell r="CI86">
            <v>5</v>
          </cell>
          <cell r="CN86">
            <v>3829</v>
          </cell>
          <cell r="CO86">
            <v>212.03675899999999</v>
          </cell>
          <cell r="CP86">
            <v>64.454281999999992</v>
          </cell>
          <cell r="CQ86">
            <v>24.932337</v>
          </cell>
          <cell r="CR86">
            <v>60.761543000000003</v>
          </cell>
          <cell r="CZ86">
            <v>19.994944</v>
          </cell>
          <cell r="DA86">
            <v>382.17986500000001</v>
          </cell>
          <cell r="EE86">
            <v>4</v>
          </cell>
          <cell r="EF86">
            <v>111.5</v>
          </cell>
          <cell r="EG86">
            <v>0</v>
          </cell>
          <cell r="EH86">
            <v>229.7</v>
          </cell>
          <cell r="EI86">
            <v>341.2</v>
          </cell>
        </row>
        <row r="87">
          <cell r="A87">
            <v>2018</v>
          </cell>
          <cell r="B87" t="str">
            <v>Q1</v>
          </cell>
          <cell r="G87" t="str">
            <v>NNWST</v>
          </cell>
          <cell r="H87" t="str">
            <v>UEDCL</v>
          </cell>
          <cell r="K87">
            <v>693674.4</v>
          </cell>
          <cell r="L87">
            <v>254464</v>
          </cell>
          <cell r="M87">
            <v>261572.8</v>
          </cell>
          <cell r="R87">
            <v>1209711.2</v>
          </cell>
          <cell r="AB87">
            <v>839.78942099999995</v>
          </cell>
          <cell r="AG87">
            <v>1651715.4</v>
          </cell>
          <cell r="AI87">
            <v>422.94753299999996</v>
          </cell>
          <cell r="AS87">
            <v>1</v>
          </cell>
          <cell r="AT87">
            <v>15</v>
          </cell>
          <cell r="AW87">
            <v>8</v>
          </cell>
          <cell r="AZ87">
            <v>1</v>
          </cell>
          <cell r="BC87">
            <v>2</v>
          </cell>
          <cell r="BY87">
            <v>2405</v>
          </cell>
          <cell r="BZ87">
            <v>27</v>
          </cell>
          <cell r="CC87">
            <v>36</v>
          </cell>
          <cell r="CG87">
            <v>6437</v>
          </cell>
          <cell r="CH87">
            <v>125</v>
          </cell>
          <cell r="CI87">
            <v>5</v>
          </cell>
          <cell r="CN87">
            <v>6567</v>
          </cell>
          <cell r="CO87">
            <v>266.45167500000002</v>
          </cell>
          <cell r="CP87">
            <v>33.244275999999999</v>
          </cell>
          <cell r="CQ87">
            <v>25.431889999999996</v>
          </cell>
          <cell r="CR87">
            <v>56.868787999999995</v>
          </cell>
          <cell r="CZ87">
            <v>19.994944</v>
          </cell>
          <cell r="DA87">
            <v>401.99157300000002</v>
          </cell>
          <cell r="EE87">
            <v>48</v>
          </cell>
          <cell r="EF87">
            <v>84.949999999999989</v>
          </cell>
          <cell r="EG87">
            <v>0</v>
          </cell>
          <cell r="EH87">
            <v>86.1</v>
          </cell>
          <cell r="EI87">
            <v>171.04999999999998</v>
          </cell>
        </row>
        <row r="88">
          <cell r="A88">
            <v>2010</v>
          </cell>
          <cell r="B88" t="str">
            <v>Q3</v>
          </cell>
          <cell r="G88" t="str">
            <v>NWST</v>
          </cell>
          <cell r="H88" t="str">
            <v>UEDCL</v>
          </cell>
          <cell r="K88">
            <v>0</v>
          </cell>
          <cell r="L88">
            <v>0</v>
          </cell>
          <cell r="N88">
            <v>0</v>
          </cell>
          <cell r="P88">
            <v>0</v>
          </cell>
          <cell r="R88">
            <v>810397.35</v>
          </cell>
          <cell r="AG88">
            <v>1119625</v>
          </cell>
          <cell r="AR88">
            <v>0</v>
          </cell>
          <cell r="AS88">
            <v>0</v>
          </cell>
          <cell r="AT88">
            <v>0</v>
          </cell>
          <cell r="AW88">
            <v>0</v>
          </cell>
          <cell r="AX88">
            <v>0</v>
          </cell>
          <cell r="AZ88">
            <v>0</v>
          </cell>
          <cell r="BA88">
            <v>0</v>
          </cell>
          <cell r="BB88">
            <v>0</v>
          </cell>
          <cell r="BC88">
            <v>0</v>
          </cell>
          <cell r="BD88">
            <v>0</v>
          </cell>
          <cell r="BF88">
            <v>0</v>
          </cell>
          <cell r="BY88">
            <v>36200</v>
          </cell>
          <cell r="BZ88">
            <v>0</v>
          </cell>
          <cell r="CC88">
            <v>0</v>
          </cell>
          <cell r="CG88">
            <v>1729</v>
          </cell>
          <cell r="CH88">
            <v>63</v>
          </cell>
          <cell r="CI88">
            <v>0</v>
          </cell>
          <cell r="CJ88">
            <v>0</v>
          </cell>
          <cell r="CL88">
            <v>0</v>
          </cell>
          <cell r="CN88">
            <v>1792</v>
          </cell>
          <cell r="CO88">
            <v>9.4218539999999997</v>
          </cell>
          <cell r="CP88">
            <v>1.63</v>
          </cell>
          <cell r="CQ88">
            <v>7.6436500000000001</v>
          </cell>
          <cell r="CR88">
            <v>9.8447200000000006</v>
          </cell>
          <cell r="CS88">
            <v>0</v>
          </cell>
          <cell r="DA88">
            <v>28.540224000000002</v>
          </cell>
          <cell r="EI88">
            <v>0</v>
          </cell>
        </row>
        <row r="89">
          <cell r="A89">
            <v>2018</v>
          </cell>
          <cell r="B89" t="str">
            <v>Q1</v>
          </cell>
          <cell r="G89" t="str">
            <v>SST</v>
          </cell>
          <cell r="H89" t="str">
            <v>UEDCL</v>
          </cell>
          <cell r="K89">
            <v>891096.22</v>
          </cell>
          <cell r="L89">
            <v>480351.55999999994</v>
          </cell>
          <cell r="M89">
            <v>121788.61000000002</v>
          </cell>
          <cell r="R89">
            <v>1493236.39</v>
          </cell>
          <cell r="AB89">
            <v>1019.9107289999999</v>
          </cell>
          <cell r="AG89">
            <v>2194912.9800000004</v>
          </cell>
          <cell r="AI89">
            <v>555.071237</v>
          </cell>
          <cell r="AS89">
            <v>73</v>
          </cell>
          <cell r="AT89">
            <v>148</v>
          </cell>
          <cell r="AW89">
            <v>28</v>
          </cell>
          <cell r="AZ89">
            <v>15</v>
          </cell>
          <cell r="BC89">
            <v>7</v>
          </cell>
          <cell r="BD89">
            <v>1</v>
          </cell>
          <cell r="BY89">
            <v>17545</v>
          </cell>
          <cell r="BZ89">
            <v>272</v>
          </cell>
          <cell r="CC89">
            <v>35</v>
          </cell>
          <cell r="CG89">
            <v>9391</v>
          </cell>
          <cell r="CH89">
            <v>210</v>
          </cell>
          <cell r="CI89">
            <v>20</v>
          </cell>
          <cell r="CN89">
            <v>9621</v>
          </cell>
          <cell r="CO89">
            <v>251.709731</v>
          </cell>
          <cell r="CP89">
            <v>74.555779999999999</v>
          </cell>
          <cell r="CQ89">
            <v>28.772387999999999</v>
          </cell>
          <cell r="CR89">
            <v>60.610047000000002</v>
          </cell>
          <cell r="CZ89">
            <v>11.349014</v>
          </cell>
          <cell r="DA89">
            <v>426.99696</v>
          </cell>
          <cell r="EE89">
            <v>0</v>
          </cell>
          <cell r="EF89">
            <v>353.08</v>
          </cell>
          <cell r="EG89">
            <v>0</v>
          </cell>
          <cell r="EH89">
            <v>695.32</v>
          </cell>
          <cell r="EI89">
            <v>1048.4000000000001</v>
          </cell>
        </row>
        <row r="90">
          <cell r="A90">
            <v>2018</v>
          </cell>
          <cell r="B90" t="str">
            <v>Q1</v>
          </cell>
          <cell r="G90" t="str">
            <v>SWST</v>
          </cell>
          <cell r="H90" t="str">
            <v>UEDCL</v>
          </cell>
          <cell r="K90">
            <v>437168.83999999997</v>
          </cell>
          <cell r="L90">
            <v>284483.87</v>
          </cell>
          <cell r="M90">
            <v>362699.76</v>
          </cell>
          <cell r="R90">
            <v>1084352.47</v>
          </cell>
          <cell r="AB90">
            <v>734.61440811000011</v>
          </cell>
          <cell r="AG90">
            <v>1696107.0010119998</v>
          </cell>
          <cell r="AI90">
            <v>478.80220300000002</v>
          </cell>
          <cell r="AS90">
            <v>33</v>
          </cell>
          <cell r="AT90">
            <v>166</v>
          </cell>
          <cell r="AW90">
            <v>19</v>
          </cell>
          <cell r="AZ90">
            <v>14</v>
          </cell>
          <cell r="BC90">
            <v>5</v>
          </cell>
          <cell r="BF90">
            <v>6</v>
          </cell>
          <cell r="BY90">
            <v>20660</v>
          </cell>
          <cell r="BZ90">
            <v>246</v>
          </cell>
          <cell r="CC90">
            <v>30</v>
          </cell>
          <cell r="CG90">
            <v>7476</v>
          </cell>
          <cell r="CH90">
            <v>130</v>
          </cell>
          <cell r="CI90">
            <v>17</v>
          </cell>
          <cell r="CN90">
            <v>7623</v>
          </cell>
          <cell r="CO90">
            <v>219.915515</v>
          </cell>
          <cell r="CP90">
            <v>50.863115999999998</v>
          </cell>
          <cell r="CQ90">
            <v>24.274811999999997</v>
          </cell>
          <cell r="CR90">
            <v>55.206249999999997</v>
          </cell>
          <cell r="CZ90">
            <v>15.106202</v>
          </cell>
          <cell r="DA90">
            <v>365.36589500000002</v>
          </cell>
          <cell r="EE90">
            <v>4</v>
          </cell>
          <cell r="EF90">
            <v>272.86500000000001</v>
          </cell>
          <cell r="EG90">
            <v>0</v>
          </cell>
          <cell r="EH90">
            <v>700.45</v>
          </cell>
          <cell r="EI90">
            <v>973.31500000000005</v>
          </cell>
        </row>
        <row r="91">
          <cell r="A91">
            <v>2018</v>
          </cell>
          <cell r="B91" t="str">
            <v>Q1</v>
          </cell>
          <cell r="G91" t="str">
            <v>KRECS</v>
          </cell>
          <cell r="H91" t="str">
            <v>KRECS</v>
          </cell>
          <cell r="K91">
            <v>354749.4</v>
          </cell>
          <cell r="L91">
            <v>364912.7</v>
          </cell>
          <cell r="R91">
            <v>719662.10000000009</v>
          </cell>
          <cell r="AG91">
            <v>985781</v>
          </cell>
          <cell r="AI91">
            <v>295.95580940000002</v>
          </cell>
          <cell r="AS91">
            <v>27</v>
          </cell>
          <cell r="AT91">
            <v>27</v>
          </cell>
          <cell r="AW91">
            <v>16</v>
          </cell>
          <cell r="BY91">
            <v>3625</v>
          </cell>
          <cell r="BZ91">
            <v>70</v>
          </cell>
          <cell r="CC91">
            <v>22</v>
          </cell>
          <cell r="CG91">
            <v>3933</v>
          </cell>
          <cell r="CH91">
            <v>94</v>
          </cell>
          <cell r="CN91">
            <v>4027</v>
          </cell>
          <cell r="CO91">
            <v>57.002741</v>
          </cell>
          <cell r="CP91">
            <v>27.628</v>
          </cell>
          <cell r="CQ91">
            <v>18.286999000000002</v>
          </cell>
          <cell r="CR91">
            <v>20.167059999999999</v>
          </cell>
          <cell r="CZ91">
            <v>12.77</v>
          </cell>
          <cell r="DA91">
            <v>161.95907600000001</v>
          </cell>
          <cell r="EE91">
            <v>0</v>
          </cell>
          <cell r="EF91">
            <v>274</v>
          </cell>
          <cell r="EG91">
            <v>0</v>
          </cell>
          <cell r="EH91">
            <v>220</v>
          </cell>
          <cell r="EI91">
            <v>494</v>
          </cell>
        </row>
        <row r="92">
          <cell r="A92">
            <v>2018</v>
          </cell>
          <cell r="B92" t="str">
            <v>Q1</v>
          </cell>
          <cell r="G92" t="str">
            <v>Umeme</v>
          </cell>
          <cell r="H92" t="str">
            <v>Umeme</v>
          </cell>
          <cell r="K92">
            <v>158165862.34608302</v>
          </cell>
          <cell r="L92">
            <v>88143319.679591268</v>
          </cell>
          <cell r="M92">
            <v>112585171.00800002</v>
          </cell>
          <cell r="N92">
            <v>176560834.19400007</v>
          </cell>
          <cell r="O92">
            <v>185956794.87100002</v>
          </cell>
          <cell r="P92">
            <v>268407.29700000002</v>
          </cell>
          <cell r="R92">
            <v>721680389.39567447</v>
          </cell>
          <cell r="AG92">
            <v>868566491</v>
          </cell>
          <cell r="AR92">
            <v>145</v>
          </cell>
          <cell r="AS92">
            <v>1006</v>
          </cell>
          <cell r="AT92">
            <v>3907</v>
          </cell>
          <cell r="AW92">
            <v>2457</v>
          </cell>
          <cell r="AX92">
            <v>18</v>
          </cell>
          <cell r="AZ92">
            <v>1981</v>
          </cell>
          <cell r="BA92">
            <v>14</v>
          </cell>
          <cell r="BB92">
            <v>21</v>
          </cell>
          <cell r="BC92">
            <v>1207</v>
          </cell>
          <cell r="BF92">
            <v>843</v>
          </cell>
          <cell r="BY92">
            <v>1798971</v>
          </cell>
          <cell r="BZ92">
            <v>11980</v>
          </cell>
          <cell r="CC92">
            <v>1465</v>
          </cell>
          <cell r="CG92">
            <v>1045840</v>
          </cell>
          <cell r="CH92">
            <v>92392</v>
          </cell>
          <cell r="CI92">
            <v>2533</v>
          </cell>
          <cell r="CJ92">
            <v>531</v>
          </cell>
          <cell r="CK92">
            <v>38</v>
          </cell>
          <cell r="CL92">
            <v>283</v>
          </cell>
          <cell r="CN92">
            <v>1141617</v>
          </cell>
          <cell r="CO92">
            <v>20426.514469000002</v>
          </cell>
          <cell r="CP92">
            <v>4345.9110309999996</v>
          </cell>
          <cell r="CR92">
            <v>4022.9857470000002</v>
          </cell>
          <cell r="CZ92">
            <v>12022.866137896201</v>
          </cell>
          <cell r="DA92">
            <v>40818.277384896202</v>
          </cell>
          <cell r="EE92">
            <v>595.19999999999993</v>
          </cell>
          <cell r="EF92">
            <v>19500.503000000001</v>
          </cell>
          <cell r="EG92">
            <v>6055.1600000000008</v>
          </cell>
          <cell r="EH92">
            <v>7979.99</v>
          </cell>
          <cell r="EI92">
            <v>33535.652999999998</v>
          </cell>
        </row>
        <row r="93">
          <cell r="A93">
            <v>2017</v>
          </cell>
          <cell r="B93" t="str">
            <v>Q4</v>
          </cell>
          <cell r="G93" t="str">
            <v>PACMECS</v>
          </cell>
          <cell r="H93" t="str">
            <v>PACMECS</v>
          </cell>
          <cell r="K93">
            <v>288820</v>
          </cell>
          <cell r="L93">
            <v>128658.8</v>
          </cell>
          <cell r="R93">
            <v>417478.8</v>
          </cell>
          <cell r="AB93">
            <v>261.51338600000003</v>
          </cell>
          <cell r="AG93">
            <v>562715</v>
          </cell>
          <cell r="AI93">
            <v>196.514059</v>
          </cell>
          <cell r="AS93">
            <v>9</v>
          </cell>
          <cell r="AT93">
            <v>99</v>
          </cell>
          <cell r="AW93">
            <v>10</v>
          </cell>
          <cell r="AZ93">
            <v>1</v>
          </cell>
          <cell r="BC93">
            <v>1</v>
          </cell>
          <cell r="BY93">
            <v>6690</v>
          </cell>
          <cell r="BZ93">
            <v>120</v>
          </cell>
          <cell r="CC93">
            <v>37</v>
          </cell>
          <cell r="CG93">
            <v>2787</v>
          </cell>
          <cell r="CH93">
            <v>65</v>
          </cell>
          <cell r="CN93">
            <v>2852</v>
          </cell>
          <cell r="CO93">
            <v>58.8</v>
          </cell>
          <cell r="CP93">
            <v>21.5</v>
          </cell>
          <cell r="CQ93">
            <v>15</v>
          </cell>
          <cell r="CR93">
            <v>56</v>
          </cell>
          <cell r="CS93">
            <v>11</v>
          </cell>
          <cell r="DA93">
            <v>162.30000000000001</v>
          </cell>
          <cell r="EE93">
            <v>0</v>
          </cell>
          <cell r="EF93">
            <v>43.91</v>
          </cell>
          <cell r="EG93">
            <v>0</v>
          </cell>
          <cell r="EH93">
            <v>478</v>
          </cell>
          <cell r="EI93">
            <v>521.91</v>
          </cell>
        </row>
        <row r="94">
          <cell r="A94">
            <v>2017</v>
          </cell>
          <cell r="B94" t="str">
            <v>Q4</v>
          </cell>
          <cell r="G94" t="str">
            <v>UEDCL</v>
          </cell>
          <cell r="H94" t="str">
            <v>UEDCL</v>
          </cell>
          <cell r="R94">
            <v>0</v>
          </cell>
          <cell r="BY94">
            <v>0</v>
          </cell>
          <cell r="BZ94">
            <v>0</v>
          </cell>
          <cell r="CC94">
            <v>0</v>
          </cell>
          <cell r="CN94">
            <v>0</v>
          </cell>
          <cell r="CO94">
            <v>1182.8348000000001</v>
          </cell>
          <cell r="CP94">
            <v>157.9547</v>
          </cell>
          <cell r="CQ94">
            <v>145.50120000000001</v>
          </cell>
          <cell r="CR94">
            <v>429.95819999999998</v>
          </cell>
          <cell r="DA94">
            <v>1916.2489</v>
          </cell>
          <cell r="EI94">
            <v>0</v>
          </cell>
        </row>
        <row r="95">
          <cell r="A95">
            <v>2017</v>
          </cell>
          <cell r="B95" t="str">
            <v>Q4</v>
          </cell>
          <cell r="G95" t="str">
            <v>SWST</v>
          </cell>
          <cell r="H95" t="str">
            <v>UEDCL</v>
          </cell>
          <cell r="K95">
            <v>422089.56</v>
          </cell>
          <cell r="L95">
            <v>231932.98</v>
          </cell>
          <cell r="M95">
            <v>618960.18999999994</v>
          </cell>
          <cell r="R95">
            <v>1272982.73</v>
          </cell>
          <cell r="AB95">
            <v>782.488735190336</v>
          </cell>
          <cell r="AG95">
            <v>1571071</v>
          </cell>
          <cell r="AI95">
            <v>442.76295900000002</v>
          </cell>
          <cell r="AS95">
            <v>33</v>
          </cell>
          <cell r="AT95">
            <v>166</v>
          </cell>
          <cell r="AW95">
            <v>19</v>
          </cell>
          <cell r="AZ95">
            <v>14</v>
          </cell>
          <cell r="BC95">
            <v>6</v>
          </cell>
          <cell r="BF95">
            <v>6</v>
          </cell>
          <cell r="BY95">
            <v>20975</v>
          </cell>
          <cell r="BZ95">
            <v>247</v>
          </cell>
          <cell r="CC95">
            <v>30</v>
          </cell>
          <cell r="CG95">
            <v>6796</v>
          </cell>
          <cell r="CH95">
            <v>130</v>
          </cell>
          <cell r="CI95">
            <v>17</v>
          </cell>
          <cell r="CN95">
            <v>6943</v>
          </cell>
          <cell r="CO95">
            <v>125.375488</v>
          </cell>
          <cell r="CP95">
            <v>42.456400000000002</v>
          </cell>
          <cell r="CQ95">
            <v>35.075363000000003</v>
          </cell>
          <cell r="CR95">
            <v>43.897227999999998</v>
          </cell>
          <cell r="DA95">
            <v>246.80447900000001</v>
          </cell>
          <cell r="EE95">
            <v>4</v>
          </cell>
          <cell r="EF95">
            <v>215.61500000000001</v>
          </cell>
          <cell r="EG95">
            <v>0</v>
          </cell>
          <cell r="EH95">
            <v>628</v>
          </cell>
          <cell r="EI95">
            <v>843.61500000000001</v>
          </cell>
        </row>
        <row r="96">
          <cell r="A96">
            <v>2017</v>
          </cell>
          <cell r="B96" t="str">
            <v>Q4</v>
          </cell>
          <cell r="G96" t="str">
            <v>SST</v>
          </cell>
          <cell r="H96" t="str">
            <v>UEDCL</v>
          </cell>
          <cell r="K96">
            <v>884951.02</v>
          </cell>
          <cell r="L96">
            <v>462028.99</v>
          </cell>
          <cell r="M96">
            <v>138312.1</v>
          </cell>
          <cell r="R96">
            <v>1485292.11</v>
          </cell>
          <cell r="AB96">
            <v>856.03283668799997</v>
          </cell>
          <cell r="AG96">
            <v>2433967.14</v>
          </cell>
          <cell r="AI96">
            <v>635.40809856400006</v>
          </cell>
          <cell r="AS96">
            <v>73</v>
          </cell>
          <cell r="AT96">
            <v>148</v>
          </cell>
          <cell r="AW96">
            <v>28</v>
          </cell>
          <cell r="AZ96">
            <v>15</v>
          </cell>
          <cell r="BC96">
            <v>7</v>
          </cell>
          <cell r="BD96">
            <v>1</v>
          </cell>
          <cell r="BY96">
            <v>17545</v>
          </cell>
          <cell r="BZ96">
            <v>272</v>
          </cell>
          <cell r="CC96">
            <v>32</v>
          </cell>
          <cell r="CG96">
            <v>7622</v>
          </cell>
          <cell r="CH96">
            <v>188</v>
          </cell>
          <cell r="CI96">
            <v>18</v>
          </cell>
          <cell r="CN96">
            <v>7828</v>
          </cell>
          <cell r="CO96">
            <v>170.980446</v>
          </cell>
          <cell r="CP96">
            <v>63.0989</v>
          </cell>
          <cell r="CQ96">
            <v>30.0504</v>
          </cell>
          <cell r="CR96">
            <v>49.606546999999999</v>
          </cell>
          <cell r="DA96">
            <v>314.29994899999997</v>
          </cell>
          <cell r="EF96">
            <v>353.08</v>
          </cell>
          <cell r="EG96">
            <v>0</v>
          </cell>
          <cell r="EH96">
            <v>695.32</v>
          </cell>
          <cell r="EI96">
            <v>1048.4000000000001</v>
          </cell>
        </row>
        <row r="97">
          <cell r="A97">
            <v>2010</v>
          </cell>
          <cell r="B97" t="str">
            <v>Q4</v>
          </cell>
          <cell r="G97" t="str">
            <v>NWST</v>
          </cell>
          <cell r="H97" t="str">
            <v>UEDCL</v>
          </cell>
          <cell r="K97">
            <v>0</v>
          </cell>
          <cell r="L97">
            <v>0</v>
          </cell>
          <cell r="N97">
            <v>0</v>
          </cell>
          <cell r="P97">
            <v>0</v>
          </cell>
          <cell r="R97">
            <v>957406.29</v>
          </cell>
          <cell r="AG97">
            <v>1278929</v>
          </cell>
          <cell r="AR97">
            <v>0</v>
          </cell>
          <cell r="AS97">
            <v>0</v>
          </cell>
          <cell r="AT97">
            <v>0</v>
          </cell>
          <cell r="AW97">
            <v>0</v>
          </cell>
          <cell r="AX97">
            <v>0</v>
          </cell>
          <cell r="AZ97">
            <v>0</v>
          </cell>
          <cell r="BA97">
            <v>0</v>
          </cell>
          <cell r="BB97">
            <v>0</v>
          </cell>
          <cell r="BC97">
            <v>0</v>
          </cell>
          <cell r="BD97">
            <v>0</v>
          </cell>
          <cell r="BF97">
            <v>0</v>
          </cell>
          <cell r="BY97">
            <v>32295</v>
          </cell>
          <cell r="BZ97">
            <v>0</v>
          </cell>
          <cell r="CC97">
            <v>0</v>
          </cell>
          <cell r="CG97">
            <v>1847</v>
          </cell>
          <cell r="CH97">
            <v>69</v>
          </cell>
          <cell r="CI97">
            <v>0</v>
          </cell>
          <cell r="CJ97">
            <v>0</v>
          </cell>
          <cell r="CL97">
            <v>0</v>
          </cell>
          <cell r="CN97">
            <v>1916</v>
          </cell>
          <cell r="CO97">
            <v>17.599074000000002</v>
          </cell>
          <cell r="CP97">
            <v>0</v>
          </cell>
          <cell r="CQ97">
            <v>7.8936000000000002</v>
          </cell>
          <cell r="CR97">
            <v>7.9908000000000001</v>
          </cell>
          <cell r="CS97">
            <v>0</v>
          </cell>
          <cell r="DA97">
            <v>33.483474000000001</v>
          </cell>
          <cell r="EI97">
            <v>0</v>
          </cell>
        </row>
        <row r="98">
          <cell r="A98">
            <v>2017</v>
          </cell>
          <cell r="B98" t="str">
            <v>Q4</v>
          </cell>
          <cell r="G98" t="str">
            <v>NNWST</v>
          </cell>
          <cell r="H98" t="str">
            <v>UEDCL</v>
          </cell>
          <cell r="K98">
            <v>688891.99999999895</v>
          </cell>
          <cell r="L98">
            <v>366138.9</v>
          </cell>
          <cell r="M98">
            <v>201933.6</v>
          </cell>
          <cell r="R98">
            <v>1256964.4999999991</v>
          </cell>
          <cell r="AB98">
            <v>838.28238602999704</v>
          </cell>
          <cell r="AG98">
            <v>1564273</v>
          </cell>
          <cell r="AI98">
            <v>423.37780727360001</v>
          </cell>
          <cell r="AS98">
            <v>49</v>
          </cell>
          <cell r="AT98">
            <v>92</v>
          </cell>
          <cell r="AW98">
            <v>38</v>
          </cell>
          <cell r="AZ98">
            <v>4</v>
          </cell>
          <cell r="BC98">
            <v>1</v>
          </cell>
          <cell r="BD98">
            <v>3</v>
          </cell>
          <cell r="BY98">
            <v>11685</v>
          </cell>
          <cell r="BZ98">
            <v>187</v>
          </cell>
          <cell r="CC98">
            <v>36</v>
          </cell>
          <cell r="CG98">
            <v>6178</v>
          </cell>
          <cell r="CH98">
            <v>118</v>
          </cell>
          <cell r="CI98">
            <v>5</v>
          </cell>
          <cell r="CN98">
            <v>6301</v>
          </cell>
          <cell r="CO98">
            <v>209.25235699999999</v>
          </cell>
          <cell r="CP98">
            <v>49.065925999999997</v>
          </cell>
          <cell r="CQ98">
            <v>41.672389000000003</v>
          </cell>
          <cell r="CR98">
            <v>51.583824999999997</v>
          </cell>
          <cell r="DA98">
            <v>354.89195899999999</v>
          </cell>
          <cell r="EE98">
            <v>41</v>
          </cell>
          <cell r="EF98">
            <v>328</v>
          </cell>
          <cell r="EG98">
            <v>0</v>
          </cell>
          <cell r="EH98">
            <v>712.75</v>
          </cell>
          <cell r="EI98">
            <v>1040.75</v>
          </cell>
        </row>
        <row r="99">
          <cell r="A99">
            <v>2017</v>
          </cell>
          <cell r="B99" t="str">
            <v>Q4</v>
          </cell>
          <cell r="G99" t="str">
            <v>NEST</v>
          </cell>
          <cell r="H99" t="str">
            <v>UEDCL</v>
          </cell>
          <cell r="K99">
            <v>347802.22393449902</v>
          </cell>
          <cell r="L99">
            <v>373946.7266732108</v>
          </cell>
          <cell r="M99">
            <v>169964</v>
          </cell>
          <cell r="N99">
            <v>66739.199999999997</v>
          </cell>
          <cell r="R99">
            <v>958452.15060771001</v>
          </cell>
          <cell r="AB99">
            <v>584.38005299999998</v>
          </cell>
          <cell r="AG99">
            <v>1054922</v>
          </cell>
          <cell r="AI99">
            <v>270.60333025440002</v>
          </cell>
          <cell r="AS99">
            <v>21</v>
          </cell>
          <cell r="AT99">
            <v>96</v>
          </cell>
          <cell r="AW99">
            <v>20</v>
          </cell>
          <cell r="AZ99">
            <v>5</v>
          </cell>
          <cell r="BC99">
            <v>1</v>
          </cell>
          <cell r="BD99">
            <v>7</v>
          </cell>
          <cell r="BY99">
            <v>10845</v>
          </cell>
          <cell r="BZ99">
            <v>150</v>
          </cell>
          <cell r="CC99">
            <v>24</v>
          </cell>
          <cell r="CG99">
            <v>3535</v>
          </cell>
          <cell r="CH99">
            <v>90</v>
          </cell>
          <cell r="CI99">
            <v>4</v>
          </cell>
          <cell r="CJ99">
            <v>2</v>
          </cell>
          <cell r="CN99">
            <v>3631</v>
          </cell>
          <cell r="CO99">
            <v>157.23235299999999</v>
          </cell>
          <cell r="CP99">
            <v>7.3552770000000001</v>
          </cell>
          <cell r="CQ99">
            <v>32.783430000000003</v>
          </cell>
          <cell r="CR99">
            <v>61.168827</v>
          </cell>
          <cell r="DA99">
            <v>265.34175200000004</v>
          </cell>
          <cell r="EE99">
            <v>1</v>
          </cell>
          <cell r="EF99">
            <v>316.60000000000002</v>
          </cell>
          <cell r="EG99">
            <v>0</v>
          </cell>
          <cell r="EH99">
            <v>515.6</v>
          </cell>
          <cell r="EI99">
            <v>832.2</v>
          </cell>
        </row>
        <row r="100">
          <cell r="A100">
            <v>2017</v>
          </cell>
          <cell r="B100" t="str">
            <v>Q4</v>
          </cell>
          <cell r="G100" t="str">
            <v>MWST</v>
          </cell>
          <cell r="H100" t="str">
            <v>UEDCL</v>
          </cell>
          <cell r="K100">
            <v>277321.40000000101</v>
          </cell>
          <cell r="L100">
            <v>216567.7</v>
          </cell>
          <cell r="M100">
            <v>14055.8</v>
          </cell>
          <cell r="R100">
            <v>507944.90000000101</v>
          </cell>
          <cell r="AB100">
            <v>335.15495881999999</v>
          </cell>
          <cell r="AG100">
            <v>921578</v>
          </cell>
          <cell r="AI100">
            <v>249.10395968719999</v>
          </cell>
          <cell r="AS100">
            <v>55</v>
          </cell>
          <cell r="AT100">
            <v>84</v>
          </cell>
          <cell r="AW100">
            <v>14</v>
          </cell>
          <cell r="AZ100">
            <v>3</v>
          </cell>
          <cell r="BC100">
            <v>1</v>
          </cell>
          <cell r="BY100">
            <v>7890</v>
          </cell>
          <cell r="BZ100">
            <v>157</v>
          </cell>
          <cell r="CC100">
            <v>13</v>
          </cell>
          <cell r="CG100">
            <v>3187</v>
          </cell>
          <cell r="CH100">
            <v>96</v>
          </cell>
          <cell r="CI100">
            <v>1</v>
          </cell>
          <cell r="CN100">
            <v>3284</v>
          </cell>
          <cell r="CO100">
            <v>271.60016200000001</v>
          </cell>
          <cell r="CP100">
            <v>97.614249000000001</v>
          </cell>
          <cell r="CQ100">
            <v>19.391655</v>
          </cell>
          <cell r="CR100">
            <v>62.284675999999997</v>
          </cell>
          <cell r="DA100">
            <v>455.23308800000007</v>
          </cell>
          <cell r="EF100">
            <v>141.94999999999999</v>
          </cell>
          <cell r="EG100">
            <v>0</v>
          </cell>
          <cell r="EH100">
            <v>388</v>
          </cell>
          <cell r="EI100">
            <v>529.95000000000005</v>
          </cell>
        </row>
        <row r="101">
          <cell r="A101">
            <v>2017</v>
          </cell>
          <cell r="B101" t="str">
            <v>Q4</v>
          </cell>
          <cell r="G101" t="str">
            <v>KIL</v>
          </cell>
          <cell r="H101" t="str">
            <v>KIL</v>
          </cell>
          <cell r="K101">
            <v>814872</v>
          </cell>
          <cell r="L101">
            <v>305577</v>
          </cell>
          <cell r="M101">
            <v>101859</v>
          </cell>
          <cell r="R101">
            <v>1222308</v>
          </cell>
          <cell r="AB101">
            <v>717.95</v>
          </cell>
          <cell r="AG101">
            <v>1518084</v>
          </cell>
          <cell r="AI101">
            <v>512.4</v>
          </cell>
          <cell r="AS101">
            <v>22</v>
          </cell>
          <cell r="AT101">
            <v>65</v>
          </cell>
          <cell r="AW101">
            <v>20</v>
          </cell>
          <cell r="AZ101">
            <v>6</v>
          </cell>
          <cell r="BC101">
            <v>6</v>
          </cell>
          <cell r="BD101">
            <v>2</v>
          </cell>
          <cell r="BY101">
            <v>9520</v>
          </cell>
          <cell r="BZ101">
            <v>121</v>
          </cell>
          <cell r="CC101">
            <v>32</v>
          </cell>
          <cell r="CG101">
            <v>10843</v>
          </cell>
          <cell r="CH101">
            <v>129</v>
          </cell>
          <cell r="CI101">
            <v>50</v>
          </cell>
          <cell r="CN101">
            <v>11022</v>
          </cell>
          <cell r="CO101">
            <v>131.16949500000001</v>
          </cell>
          <cell r="CP101">
            <v>88.884699999999995</v>
          </cell>
          <cell r="CQ101">
            <v>86.3827</v>
          </cell>
          <cell r="CR101">
            <v>90.199190000000002</v>
          </cell>
          <cell r="CS101">
            <v>60.557752000000001</v>
          </cell>
          <cell r="DA101">
            <v>457.19383699999997</v>
          </cell>
          <cell r="EF101">
            <v>382.24</v>
          </cell>
          <cell r="EG101">
            <v>32.409999999999997</v>
          </cell>
          <cell r="EH101">
            <v>165.7</v>
          </cell>
          <cell r="EI101">
            <v>580.34999999999991</v>
          </cell>
        </row>
        <row r="102">
          <cell r="A102">
            <v>2017</v>
          </cell>
          <cell r="B102" t="str">
            <v>Q4</v>
          </cell>
          <cell r="G102" t="str">
            <v>EST</v>
          </cell>
          <cell r="H102" t="str">
            <v>UEDCL</v>
          </cell>
          <cell r="K102">
            <v>264909.09999999602</v>
          </cell>
          <cell r="L102">
            <v>141784.5</v>
          </cell>
          <cell r="R102">
            <v>406693.59999999602</v>
          </cell>
          <cell r="AB102">
            <v>289.73707177</v>
          </cell>
          <cell r="AG102">
            <v>584985.9</v>
          </cell>
          <cell r="AI102">
            <v>161.40299161519999</v>
          </cell>
          <cell r="AS102">
            <v>25</v>
          </cell>
          <cell r="AT102">
            <v>99</v>
          </cell>
          <cell r="AW102">
            <v>16</v>
          </cell>
          <cell r="AZ102">
            <v>6</v>
          </cell>
          <cell r="BY102">
            <v>8375</v>
          </cell>
          <cell r="BZ102">
            <v>146</v>
          </cell>
          <cell r="CC102">
            <v>19</v>
          </cell>
          <cell r="CG102">
            <v>3490</v>
          </cell>
          <cell r="CH102">
            <v>52</v>
          </cell>
          <cell r="CN102">
            <v>3542</v>
          </cell>
          <cell r="CO102">
            <v>126.648509</v>
          </cell>
          <cell r="CP102">
            <v>8.5940999999999992</v>
          </cell>
          <cell r="CQ102">
            <v>5.0048870000000001</v>
          </cell>
          <cell r="CR102">
            <v>26.507273000000001</v>
          </cell>
          <cell r="DA102">
            <v>173.18388200000001</v>
          </cell>
          <cell r="EE102">
            <v>0</v>
          </cell>
          <cell r="EF102">
            <v>131.94999999999999</v>
          </cell>
          <cell r="EG102">
            <v>0</v>
          </cell>
          <cell r="EH102">
            <v>271.2</v>
          </cell>
          <cell r="EI102">
            <v>403.15</v>
          </cell>
        </row>
        <row r="103">
          <cell r="A103">
            <v>2017</v>
          </cell>
          <cell r="B103" t="str">
            <v>Q4</v>
          </cell>
          <cell r="G103" t="str">
            <v>CNST</v>
          </cell>
          <cell r="H103" t="str">
            <v>UEDCL</v>
          </cell>
          <cell r="K103">
            <v>236868.92430620201</v>
          </cell>
          <cell r="L103">
            <v>209011.06521575601</v>
          </cell>
          <cell r="M103">
            <v>137056.6</v>
          </cell>
          <cell r="R103">
            <v>582936.58952195803</v>
          </cell>
          <cell r="AB103">
            <v>399.71891499999998</v>
          </cell>
          <cell r="AG103">
            <v>670317</v>
          </cell>
          <cell r="AI103">
            <v>179.41004459519999</v>
          </cell>
          <cell r="AS103">
            <v>30</v>
          </cell>
          <cell r="AT103">
            <v>60</v>
          </cell>
          <cell r="AW103">
            <v>24</v>
          </cell>
          <cell r="AZ103">
            <v>1</v>
          </cell>
          <cell r="BC103">
            <v>2</v>
          </cell>
          <cell r="BD103">
            <v>1</v>
          </cell>
          <cell r="BY103">
            <v>7295</v>
          </cell>
          <cell r="BZ103">
            <v>118</v>
          </cell>
          <cell r="CC103">
            <v>25</v>
          </cell>
          <cell r="CG103">
            <v>2338</v>
          </cell>
          <cell r="CH103">
            <v>48</v>
          </cell>
          <cell r="CI103">
            <v>4</v>
          </cell>
          <cell r="CN103">
            <v>2390</v>
          </cell>
          <cell r="CO103">
            <v>103.02658599999999</v>
          </cell>
          <cell r="CP103">
            <v>9.9251939999999994</v>
          </cell>
          <cell r="CQ103">
            <v>8.5533599999999996</v>
          </cell>
          <cell r="CR103">
            <v>34.815438</v>
          </cell>
          <cell r="DA103">
            <v>157.95244700000001</v>
          </cell>
          <cell r="EF103">
            <v>259.5</v>
          </cell>
          <cell r="EH103">
            <v>355</v>
          </cell>
          <cell r="EI103">
            <v>614.5</v>
          </cell>
        </row>
        <row r="104">
          <cell r="A104">
            <v>2017</v>
          </cell>
          <cell r="B104" t="str">
            <v>Q4</v>
          </cell>
          <cell r="G104" t="str">
            <v>BECS</v>
          </cell>
          <cell r="H104" t="str">
            <v>BECS</v>
          </cell>
          <cell r="K104">
            <v>504973.44</v>
          </cell>
          <cell r="L104">
            <v>89112.960000000006</v>
          </cell>
          <cell r="R104">
            <v>594086.40000000002</v>
          </cell>
          <cell r="AB104">
            <v>370.26060660000002</v>
          </cell>
          <cell r="AG104">
            <v>796488</v>
          </cell>
          <cell r="AI104">
            <v>276.31312500000001</v>
          </cell>
          <cell r="AS104">
            <v>7</v>
          </cell>
          <cell r="AT104">
            <v>27</v>
          </cell>
          <cell r="AW104">
            <v>8</v>
          </cell>
          <cell r="AZ104">
            <v>4</v>
          </cell>
          <cell r="BC104">
            <v>4</v>
          </cell>
          <cell r="BY104">
            <v>4385</v>
          </cell>
          <cell r="BZ104">
            <v>50</v>
          </cell>
          <cell r="CC104">
            <v>34</v>
          </cell>
          <cell r="CG104">
            <v>8380</v>
          </cell>
          <cell r="CH104">
            <v>53</v>
          </cell>
          <cell r="CN104">
            <v>8433</v>
          </cell>
          <cell r="CO104">
            <v>102.7428</v>
          </cell>
          <cell r="CP104">
            <v>140.12785</v>
          </cell>
          <cell r="CQ104">
            <v>27.506499999999999</v>
          </cell>
          <cell r="CR104">
            <v>69.596446</v>
          </cell>
          <cell r="CS104">
            <v>28.475999999999999</v>
          </cell>
          <cell r="DA104">
            <v>368.44959600000004</v>
          </cell>
          <cell r="EE104">
            <v>0</v>
          </cell>
          <cell r="EF104">
            <v>147</v>
          </cell>
          <cell r="EG104">
            <v>0</v>
          </cell>
          <cell r="EH104">
            <v>107</v>
          </cell>
          <cell r="EI104">
            <v>254</v>
          </cell>
        </row>
        <row r="105">
          <cell r="A105">
            <v>2017</v>
          </cell>
          <cell r="B105" t="str">
            <v>Q4</v>
          </cell>
          <cell r="G105" t="str">
            <v>KRECS</v>
          </cell>
          <cell r="H105" t="str">
            <v>KRECS</v>
          </cell>
          <cell r="K105">
            <v>468546.5</v>
          </cell>
          <cell r="L105">
            <v>227363.3</v>
          </cell>
          <cell r="R105">
            <v>695909.8</v>
          </cell>
          <cell r="AB105">
            <v>349.43245999999999</v>
          </cell>
          <cell r="AG105">
            <v>972138</v>
          </cell>
          <cell r="AI105">
            <v>282.15893799999998</v>
          </cell>
          <cell r="AS105">
            <v>27</v>
          </cell>
          <cell r="AT105">
            <v>26</v>
          </cell>
          <cell r="AW105">
            <v>16</v>
          </cell>
          <cell r="BY105">
            <v>3575</v>
          </cell>
          <cell r="BZ105">
            <v>69</v>
          </cell>
          <cell r="CC105">
            <v>23</v>
          </cell>
          <cell r="CG105">
            <v>3624</v>
          </cell>
          <cell r="CH105">
            <v>91</v>
          </cell>
          <cell r="CN105">
            <v>3715</v>
          </cell>
          <cell r="CO105">
            <v>56.809635999999998</v>
          </cell>
          <cell r="CP105">
            <v>38.706299999999999</v>
          </cell>
          <cell r="CQ105">
            <v>13.505000000000001</v>
          </cell>
          <cell r="CR105">
            <v>20.2029</v>
          </cell>
          <cell r="DA105">
            <v>129.40006</v>
          </cell>
          <cell r="EE105">
            <v>0</v>
          </cell>
          <cell r="EF105">
            <v>274</v>
          </cell>
          <cell r="EG105">
            <v>0</v>
          </cell>
          <cell r="EH105">
            <v>220</v>
          </cell>
          <cell r="EI105">
            <v>494</v>
          </cell>
        </row>
        <row r="106">
          <cell r="A106">
            <v>2017</v>
          </cell>
          <cell r="B106" t="str">
            <v>Q4</v>
          </cell>
          <cell r="G106" t="str">
            <v>Umeme</v>
          </cell>
          <cell r="H106" t="str">
            <v>Umeme</v>
          </cell>
          <cell r="K106">
            <v>157645526.99480999</v>
          </cell>
          <cell r="L106">
            <v>87327902.140499994</v>
          </cell>
          <cell r="M106">
            <v>112178663.273</v>
          </cell>
          <cell r="N106">
            <v>188123480.53</v>
          </cell>
          <cell r="O106">
            <v>162883326.104</v>
          </cell>
          <cell r="P106">
            <v>322146</v>
          </cell>
          <cell r="R106">
            <v>708481045.04231</v>
          </cell>
          <cell r="AG106">
            <v>858216107</v>
          </cell>
          <cell r="AR106">
            <v>139</v>
          </cell>
          <cell r="AS106">
            <v>975</v>
          </cell>
          <cell r="AT106">
            <v>3837</v>
          </cell>
          <cell r="AW106">
            <v>2390</v>
          </cell>
          <cell r="AX106">
            <v>18</v>
          </cell>
          <cell r="AZ106">
            <v>1932</v>
          </cell>
          <cell r="BA106">
            <v>13</v>
          </cell>
          <cell r="BB106">
            <v>24</v>
          </cell>
          <cell r="BC106">
            <v>1197</v>
          </cell>
          <cell r="BF106">
            <v>817</v>
          </cell>
          <cell r="BY106">
            <v>1741222</v>
          </cell>
          <cell r="BZ106">
            <v>11706</v>
          </cell>
          <cell r="CC106">
            <v>1472</v>
          </cell>
          <cell r="CG106">
            <v>1026205</v>
          </cell>
          <cell r="CH106">
            <v>95483</v>
          </cell>
          <cell r="CI106">
            <v>2506</v>
          </cell>
          <cell r="CJ106">
            <v>508</v>
          </cell>
          <cell r="CK106">
            <v>38</v>
          </cell>
          <cell r="CL106">
            <v>283</v>
          </cell>
          <cell r="CN106">
            <v>1125023</v>
          </cell>
          <cell r="DA106">
            <v>0</v>
          </cell>
          <cell r="EE106">
            <v>595.19999999999993</v>
          </cell>
          <cell r="EF106">
            <v>19431.108</v>
          </cell>
          <cell r="EG106">
            <v>6055.1600000000008</v>
          </cell>
          <cell r="EH106">
            <v>7878.3223400000006</v>
          </cell>
          <cell r="EI106">
            <v>33364.590340000002</v>
          </cell>
        </row>
        <row r="107">
          <cell r="A107">
            <v>2017</v>
          </cell>
          <cell r="B107" t="str">
            <v>Q3</v>
          </cell>
          <cell r="G107" t="str">
            <v>UEDCL</v>
          </cell>
          <cell r="H107" t="str">
            <v>UEDCL</v>
          </cell>
          <cell r="R107">
            <v>0</v>
          </cell>
          <cell r="AG107">
            <v>0</v>
          </cell>
          <cell r="BY107">
            <v>0</v>
          </cell>
          <cell r="BZ107">
            <v>0</v>
          </cell>
          <cell r="CC107">
            <v>0</v>
          </cell>
          <cell r="CN107">
            <v>0</v>
          </cell>
          <cell r="CO107">
            <v>1077.1534999999999</v>
          </cell>
          <cell r="CP107">
            <v>136.0334</v>
          </cell>
          <cell r="CR107">
            <v>130.15790000000001</v>
          </cell>
          <cell r="DA107">
            <v>1727.4799999999998</v>
          </cell>
          <cell r="EI107">
            <v>0</v>
          </cell>
        </row>
        <row r="108">
          <cell r="A108">
            <v>2017</v>
          </cell>
          <cell r="B108" t="str">
            <v>Q3</v>
          </cell>
          <cell r="G108" t="str">
            <v>SWST</v>
          </cell>
          <cell r="H108" t="str">
            <v>UEDCL</v>
          </cell>
          <cell r="K108">
            <v>388749.06</v>
          </cell>
          <cell r="L108">
            <v>226589.57</v>
          </cell>
          <cell r="M108">
            <v>391344.28</v>
          </cell>
          <cell r="R108">
            <v>1006682.91</v>
          </cell>
          <cell r="AB108">
            <v>497.81589918999998</v>
          </cell>
          <cell r="AG108">
            <v>1349409</v>
          </cell>
          <cell r="AI108">
            <v>416.00124199999999</v>
          </cell>
          <cell r="AS108">
            <v>33</v>
          </cell>
          <cell r="AT108">
            <v>159</v>
          </cell>
          <cell r="AW108">
            <v>16</v>
          </cell>
          <cell r="AZ108">
            <v>10</v>
          </cell>
          <cell r="BA108">
            <v>0</v>
          </cell>
          <cell r="BC108">
            <v>4</v>
          </cell>
          <cell r="BF108">
            <v>4</v>
          </cell>
          <cell r="BY108">
            <v>17895</v>
          </cell>
          <cell r="BZ108">
            <v>229</v>
          </cell>
          <cell r="CC108">
            <v>19</v>
          </cell>
          <cell r="CG108">
            <v>7533</v>
          </cell>
          <cell r="CH108">
            <v>121</v>
          </cell>
          <cell r="CI108">
            <v>14</v>
          </cell>
          <cell r="CN108">
            <v>7668</v>
          </cell>
          <cell r="CO108">
            <v>123.35982199999999</v>
          </cell>
          <cell r="CP108">
            <v>42.457999999999998</v>
          </cell>
          <cell r="CQ108">
            <v>26.336943999999999</v>
          </cell>
          <cell r="CR108">
            <v>35.658625999999998</v>
          </cell>
          <cell r="DA108">
            <v>227.81339199999996</v>
          </cell>
          <cell r="EE108">
            <v>4</v>
          </cell>
          <cell r="EF108">
            <v>215.61500000000001</v>
          </cell>
          <cell r="EG108">
            <v>0</v>
          </cell>
          <cell r="EH108">
            <v>628</v>
          </cell>
          <cell r="EI108">
            <v>843.61500000000001</v>
          </cell>
        </row>
        <row r="109">
          <cell r="A109">
            <v>2017</v>
          </cell>
          <cell r="B109" t="str">
            <v>Q3</v>
          </cell>
          <cell r="G109" t="str">
            <v>SST</v>
          </cell>
          <cell r="H109" t="str">
            <v>UEDCL</v>
          </cell>
          <cell r="K109">
            <v>874451.13</v>
          </cell>
          <cell r="L109">
            <v>530784.19999999995</v>
          </cell>
          <cell r="M109">
            <v>179127.38</v>
          </cell>
          <cell r="R109">
            <v>1584362.71</v>
          </cell>
          <cell r="AB109">
            <v>965.96421105000002</v>
          </cell>
          <cell r="AG109">
            <v>2465076.96</v>
          </cell>
          <cell r="AI109">
            <v>669.84287600000005</v>
          </cell>
          <cell r="AS109">
            <v>73</v>
          </cell>
          <cell r="AT109">
            <v>148</v>
          </cell>
          <cell r="AW109">
            <v>28</v>
          </cell>
          <cell r="AZ109">
            <v>15</v>
          </cell>
          <cell r="BC109">
            <v>7</v>
          </cell>
          <cell r="BD109">
            <v>1</v>
          </cell>
          <cell r="BY109">
            <v>17545</v>
          </cell>
          <cell r="BZ109">
            <v>272</v>
          </cell>
          <cell r="CC109">
            <v>24</v>
          </cell>
          <cell r="CG109">
            <v>8797</v>
          </cell>
          <cell r="CH109">
            <v>175</v>
          </cell>
          <cell r="CI109">
            <v>18</v>
          </cell>
          <cell r="CN109">
            <v>8990</v>
          </cell>
          <cell r="CO109">
            <v>154.107135</v>
          </cell>
          <cell r="CP109">
            <v>34.8247</v>
          </cell>
          <cell r="CQ109">
            <v>26.132898000000001</v>
          </cell>
          <cell r="CR109">
            <v>37.768909000000001</v>
          </cell>
          <cell r="DA109">
            <v>252.83364200000003</v>
          </cell>
          <cell r="EF109">
            <v>353.02</v>
          </cell>
          <cell r="EG109">
            <v>0</v>
          </cell>
          <cell r="EH109">
            <v>695.32</v>
          </cell>
          <cell r="EI109">
            <v>1048.3400000000001</v>
          </cell>
        </row>
        <row r="110">
          <cell r="A110">
            <v>2011</v>
          </cell>
          <cell r="B110" t="str">
            <v>Q1</v>
          </cell>
          <cell r="G110" t="str">
            <v>NWST</v>
          </cell>
          <cell r="H110" t="str">
            <v>UEDCL</v>
          </cell>
          <cell r="K110">
            <v>0</v>
          </cell>
          <cell r="L110">
            <v>0</v>
          </cell>
          <cell r="N110">
            <v>0</v>
          </cell>
          <cell r="P110">
            <v>0</v>
          </cell>
          <cell r="R110">
            <v>785682.26</v>
          </cell>
          <cell r="AG110">
            <v>1012709</v>
          </cell>
          <cell r="AR110">
            <v>0</v>
          </cell>
          <cell r="AS110">
            <v>0</v>
          </cell>
          <cell r="AT110">
            <v>0</v>
          </cell>
          <cell r="AW110">
            <v>0</v>
          </cell>
          <cell r="AX110">
            <v>0</v>
          </cell>
          <cell r="AZ110">
            <v>0</v>
          </cell>
          <cell r="BA110">
            <v>0</v>
          </cell>
          <cell r="BB110">
            <v>0</v>
          </cell>
          <cell r="BC110">
            <v>0</v>
          </cell>
          <cell r="BD110">
            <v>0</v>
          </cell>
          <cell r="BF110">
            <v>0</v>
          </cell>
          <cell r="BY110">
            <v>32295</v>
          </cell>
          <cell r="BZ110">
            <v>0</v>
          </cell>
          <cell r="CC110">
            <v>0</v>
          </cell>
          <cell r="CG110">
            <v>1658</v>
          </cell>
          <cell r="CH110">
            <v>57</v>
          </cell>
          <cell r="CI110">
            <v>0</v>
          </cell>
          <cell r="CJ110">
            <v>0</v>
          </cell>
          <cell r="CL110">
            <v>0</v>
          </cell>
          <cell r="CN110">
            <v>1715</v>
          </cell>
          <cell r="CO110">
            <v>25.817184000000001</v>
          </cell>
          <cell r="CP110">
            <v>3.38</v>
          </cell>
          <cell r="CQ110">
            <v>16.078299999999999</v>
          </cell>
          <cell r="CR110">
            <v>16.798500000000001</v>
          </cell>
          <cell r="CS110">
            <v>0</v>
          </cell>
          <cell r="DA110">
            <v>62.073983999999996</v>
          </cell>
          <cell r="EI110">
            <v>0</v>
          </cell>
        </row>
        <row r="111">
          <cell r="A111">
            <v>2017</v>
          </cell>
          <cell r="B111" t="str">
            <v>Q3</v>
          </cell>
          <cell r="G111" t="str">
            <v>NNWST</v>
          </cell>
          <cell r="H111" t="str">
            <v>UEDCL</v>
          </cell>
          <cell r="K111">
            <v>595861.9</v>
          </cell>
          <cell r="L111">
            <v>340472.3</v>
          </cell>
          <cell r="M111">
            <v>77121.399999999994</v>
          </cell>
          <cell r="R111">
            <v>1013455.6</v>
          </cell>
          <cell r="AB111">
            <v>661.83394599999997</v>
          </cell>
          <cell r="AG111">
            <v>1285022</v>
          </cell>
          <cell r="AI111">
            <v>720.077991</v>
          </cell>
          <cell r="AS111">
            <v>49</v>
          </cell>
          <cell r="AT111">
            <v>92</v>
          </cell>
          <cell r="AW111">
            <v>38</v>
          </cell>
          <cell r="AZ111">
            <v>4</v>
          </cell>
          <cell r="BC111">
            <v>1</v>
          </cell>
          <cell r="BD111">
            <v>3</v>
          </cell>
          <cell r="BY111">
            <v>11685</v>
          </cell>
          <cell r="BZ111">
            <v>187</v>
          </cell>
          <cell r="CC111">
            <v>28</v>
          </cell>
          <cell r="CG111">
            <v>5872</v>
          </cell>
          <cell r="CH111">
            <v>107</v>
          </cell>
          <cell r="CI111">
            <v>4</v>
          </cell>
          <cell r="CN111">
            <v>5983</v>
          </cell>
          <cell r="CO111">
            <v>194.969776</v>
          </cell>
          <cell r="CP111">
            <v>17.018435</v>
          </cell>
          <cell r="CQ111">
            <v>47.713593000000003</v>
          </cell>
          <cell r="CR111">
            <v>48.570480000000003</v>
          </cell>
          <cell r="DA111">
            <v>308.27228400000001</v>
          </cell>
          <cell r="EE111">
            <v>41</v>
          </cell>
          <cell r="EF111">
            <v>328.84</v>
          </cell>
          <cell r="EG111">
            <v>0</v>
          </cell>
          <cell r="EH111">
            <v>713.82500000000005</v>
          </cell>
          <cell r="EI111">
            <v>1042.665</v>
          </cell>
        </row>
        <row r="112">
          <cell r="A112">
            <v>2017</v>
          </cell>
          <cell r="B112" t="str">
            <v>Q3</v>
          </cell>
          <cell r="G112" t="str">
            <v>NEST</v>
          </cell>
          <cell r="H112" t="str">
            <v>UEDCL</v>
          </cell>
          <cell r="K112">
            <v>315144.54200000002</v>
          </cell>
          <cell r="L112">
            <v>311696.80420000001</v>
          </cell>
          <cell r="M112">
            <v>158239.6</v>
          </cell>
          <cell r="N112">
            <v>37942</v>
          </cell>
          <cell r="R112">
            <v>823022.94620000001</v>
          </cell>
          <cell r="AB112">
            <v>520.85495900000001</v>
          </cell>
          <cell r="AG112">
            <v>931145</v>
          </cell>
          <cell r="AI112">
            <v>265.67489742560002</v>
          </cell>
          <cell r="AS112">
            <v>21</v>
          </cell>
          <cell r="AT112">
            <v>96</v>
          </cell>
          <cell r="AW112">
            <v>20</v>
          </cell>
          <cell r="AZ112">
            <v>5</v>
          </cell>
          <cell r="BC112">
            <v>1</v>
          </cell>
          <cell r="BD112">
            <v>7</v>
          </cell>
          <cell r="BY112">
            <v>10845</v>
          </cell>
          <cell r="BZ112">
            <v>150</v>
          </cell>
          <cell r="CC112">
            <v>17</v>
          </cell>
          <cell r="CG112">
            <v>3332</v>
          </cell>
          <cell r="CH112">
            <v>88</v>
          </cell>
          <cell r="CI112">
            <v>4</v>
          </cell>
          <cell r="CJ112">
            <v>1</v>
          </cell>
          <cell r="CN112">
            <v>3425</v>
          </cell>
          <cell r="CO112">
            <v>139.047539</v>
          </cell>
          <cell r="CP112">
            <v>12.331149999999999</v>
          </cell>
          <cell r="CQ112">
            <v>28.862248000000001</v>
          </cell>
          <cell r="CR112">
            <v>51.171329999999998</v>
          </cell>
          <cell r="DA112">
            <v>234.037871</v>
          </cell>
          <cell r="EE112">
            <v>1</v>
          </cell>
          <cell r="EF112">
            <v>316.60000000000002</v>
          </cell>
          <cell r="EG112">
            <v>0</v>
          </cell>
          <cell r="EH112">
            <v>515.6</v>
          </cell>
          <cell r="EI112">
            <v>832.2</v>
          </cell>
        </row>
        <row r="113">
          <cell r="A113">
            <v>2017</v>
          </cell>
          <cell r="B113" t="str">
            <v>Q3</v>
          </cell>
          <cell r="G113" t="str">
            <v>MWST</v>
          </cell>
          <cell r="H113" t="str">
            <v>UEDCL</v>
          </cell>
          <cell r="K113">
            <v>242862.7</v>
          </cell>
          <cell r="L113">
            <v>317186.8</v>
          </cell>
          <cell r="M113">
            <v>43479.4</v>
          </cell>
          <cell r="R113">
            <v>603528.9</v>
          </cell>
          <cell r="AB113">
            <v>387.425186</v>
          </cell>
          <cell r="AG113">
            <v>816302</v>
          </cell>
          <cell r="AI113">
            <v>250.520749</v>
          </cell>
          <cell r="AS113">
            <v>55</v>
          </cell>
          <cell r="AT113">
            <v>84</v>
          </cell>
          <cell r="AW113">
            <v>14</v>
          </cell>
          <cell r="AZ113">
            <v>3</v>
          </cell>
          <cell r="BC113">
            <v>1</v>
          </cell>
          <cell r="BD113">
            <v>0</v>
          </cell>
          <cell r="BY113">
            <v>7890</v>
          </cell>
          <cell r="BZ113">
            <v>157</v>
          </cell>
          <cell r="CC113">
            <v>11</v>
          </cell>
          <cell r="CG113">
            <v>3070</v>
          </cell>
          <cell r="CH113">
            <v>94</v>
          </cell>
          <cell r="CI113">
            <v>1</v>
          </cell>
          <cell r="CN113">
            <v>3165</v>
          </cell>
          <cell r="CO113">
            <v>229.59613200000001</v>
          </cell>
          <cell r="CP113">
            <v>67.268289999999993</v>
          </cell>
          <cell r="CQ113">
            <v>10.358575</v>
          </cell>
          <cell r="CR113">
            <v>50.390383999999997</v>
          </cell>
          <cell r="DA113">
            <v>357.61338099999995</v>
          </cell>
          <cell r="EE113">
            <v>0</v>
          </cell>
          <cell r="EF113">
            <v>141.94999999999999</v>
          </cell>
          <cell r="EG113">
            <v>0</v>
          </cell>
          <cell r="EH113">
            <v>388</v>
          </cell>
          <cell r="EI113">
            <v>529.95000000000005</v>
          </cell>
        </row>
        <row r="114">
          <cell r="A114">
            <v>2017</v>
          </cell>
          <cell r="B114" t="str">
            <v>Q3</v>
          </cell>
          <cell r="G114" t="str">
            <v>KIL</v>
          </cell>
          <cell r="H114" t="str">
            <v>KIL</v>
          </cell>
          <cell r="K114">
            <v>722155</v>
          </cell>
          <cell r="L114">
            <v>270808</v>
          </cell>
          <cell r="M114">
            <v>90269</v>
          </cell>
          <cell r="R114">
            <v>1083232</v>
          </cell>
          <cell r="AG114">
            <v>1388794</v>
          </cell>
          <cell r="AI114">
            <v>391.78</v>
          </cell>
          <cell r="AS114">
            <v>22</v>
          </cell>
          <cell r="AT114">
            <v>65</v>
          </cell>
          <cell r="AW114">
            <v>20</v>
          </cell>
          <cell r="AZ114">
            <v>6</v>
          </cell>
          <cell r="BC114">
            <v>5</v>
          </cell>
          <cell r="BD114">
            <v>2</v>
          </cell>
          <cell r="BY114">
            <v>9205</v>
          </cell>
          <cell r="BZ114">
            <v>120</v>
          </cell>
          <cell r="CC114">
            <v>32</v>
          </cell>
          <cell r="CG114">
            <v>11652</v>
          </cell>
          <cell r="CH114">
            <v>122</v>
          </cell>
          <cell r="CI114">
            <v>50</v>
          </cell>
          <cell r="CN114">
            <v>11824</v>
          </cell>
          <cell r="CO114">
            <v>136.004041</v>
          </cell>
          <cell r="CP114">
            <v>50.992600000000003</v>
          </cell>
          <cell r="CQ114">
            <v>65.255350000000007</v>
          </cell>
          <cell r="CR114">
            <v>105.258548</v>
          </cell>
          <cell r="CS114">
            <v>0</v>
          </cell>
          <cell r="DA114">
            <v>398.18780600000002</v>
          </cell>
          <cell r="EE114">
            <v>1013.2</v>
          </cell>
          <cell r="EF114">
            <v>326.53399999999999</v>
          </cell>
          <cell r="EG114">
            <v>32.409999999999997</v>
          </cell>
          <cell r="EH114">
            <v>164.27500000000001</v>
          </cell>
          <cell r="EI114">
            <v>523.21899999999994</v>
          </cell>
        </row>
        <row r="115">
          <cell r="A115">
            <v>2017</v>
          </cell>
          <cell r="B115" t="str">
            <v>Q3</v>
          </cell>
          <cell r="G115" t="str">
            <v>EST</v>
          </cell>
          <cell r="H115" t="str">
            <v>UEDCL</v>
          </cell>
          <cell r="K115">
            <v>238742.49999999601</v>
          </cell>
          <cell r="L115">
            <v>161500.800000004</v>
          </cell>
          <cell r="R115">
            <v>400243.30000000005</v>
          </cell>
          <cell r="AB115">
            <v>263.27277700000002</v>
          </cell>
          <cell r="AG115">
            <v>461555</v>
          </cell>
          <cell r="AI115">
            <v>150.39118199999999</v>
          </cell>
          <cell r="AS115">
            <v>25</v>
          </cell>
          <cell r="AT115">
            <v>99</v>
          </cell>
          <cell r="AW115">
            <v>16</v>
          </cell>
          <cell r="AZ115">
            <v>6</v>
          </cell>
          <cell r="BY115">
            <v>8375</v>
          </cell>
          <cell r="BZ115">
            <v>146</v>
          </cell>
          <cell r="CC115">
            <v>19</v>
          </cell>
          <cell r="CG115">
            <v>3163</v>
          </cell>
          <cell r="CH115">
            <v>49</v>
          </cell>
          <cell r="CI115">
            <v>0</v>
          </cell>
          <cell r="CN115">
            <v>3212</v>
          </cell>
          <cell r="CO115">
            <v>116.05206699999999</v>
          </cell>
          <cell r="CP115">
            <v>1.077</v>
          </cell>
          <cell r="CQ115">
            <v>6.1142060000000003</v>
          </cell>
          <cell r="CR115">
            <v>21.914473999999998</v>
          </cell>
          <cell r="DA115">
            <v>145.15774699999997</v>
          </cell>
          <cell r="EE115">
            <v>0</v>
          </cell>
          <cell r="EF115">
            <v>131.94999999999999</v>
          </cell>
          <cell r="EG115">
            <v>0</v>
          </cell>
          <cell r="EH115">
            <v>271.2</v>
          </cell>
          <cell r="EI115">
            <v>403.15</v>
          </cell>
        </row>
        <row r="116">
          <cell r="A116">
            <v>2017</v>
          </cell>
          <cell r="B116" t="str">
            <v>Q3</v>
          </cell>
          <cell r="G116" t="str">
            <v>CNST</v>
          </cell>
          <cell r="H116" t="str">
            <v>UEDCL</v>
          </cell>
          <cell r="K116">
            <v>188335.2</v>
          </cell>
          <cell r="L116">
            <v>205843</v>
          </cell>
          <cell r="M116">
            <v>6375.7</v>
          </cell>
          <cell r="R116">
            <v>400553.9</v>
          </cell>
          <cell r="AB116">
            <v>275.147312</v>
          </cell>
          <cell r="AG116">
            <v>541078</v>
          </cell>
          <cell r="AI116">
            <v>162.598986</v>
          </cell>
          <cell r="AS116">
            <v>18</v>
          </cell>
          <cell r="AT116">
            <v>42</v>
          </cell>
          <cell r="AW116">
            <v>24</v>
          </cell>
          <cell r="AZ116">
            <v>1</v>
          </cell>
          <cell r="BC116">
            <v>2</v>
          </cell>
          <cell r="BD116">
            <v>1</v>
          </cell>
          <cell r="BY116">
            <v>6095</v>
          </cell>
          <cell r="BZ116">
            <v>88</v>
          </cell>
          <cell r="CC116">
            <v>13</v>
          </cell>
          <cell r="CG116">
            <v>2216</v>
          </cell>
          <cell r="CH116">
            <v>44</v>
          </cell>
          <cell r="CI116">
            <v>3</v>
          </cell>
          <cell r="CN116">
            <v>2263</v>
          </cell>
          <cell r="CO116">
            <v>87.637789999999995</v>
          </cell>
          <cell r="CP116">
            <v>23.383649999999999</v>
          </cell>
          <cell r="CQ116">
            <v>9.1823259999999998</v>
          </cell>
          <cell r="CR116">
            <v>35.001505000000002</v>
          </cell>
          <cell r="DA116">
            <v>155.20527100000001</v>
          </cell>
          <cell r="EF116">
            <v>259.72000000000003</v>
          </cell>
          <cell r="EH116">
            <v>355</v>
          </cell>
          <cell r="EI116">
            <v>614.72</v>
          </cell>
        </row>
        <row r="117">
          <cell r="A117">
            <v>2017</v>
          </cell>
          <cell r="B117" t="str">
            <v>Q3</v>
          </cell>
          <cell r="G117" t="str">
            <v>BECS</v>
          </cell>
          <cell r="H117" t="str">
            <v>BECS</v>
          </cell>
          <cell r="K117">
            <v>421358.6</v>
          </cell>
          <cell r="L117">
            <v>74357.399999999994</v>
          </cell>
          <cell r="R117">
            <v>495716</v>
          </cell>
          <cell r="AB117">
            <v>239.22550699999999</v>
          </cell>
          <cell r="AG117">
            <v>642736</v>
          </cell>
          <cell r="AI117">
            <v>240.78151</v>
          </cell>
          <cell r="AR117">
            <v>0</v>
          </cell>
          <cell r="AS117">
            <v>7</v>
          </cell>
          <cell r="AT117">
            <v>27</v>
          </cell>
          <cell r="AW117">
            <v>8</v>
          </cell>
          <cell r="AX117">
            <v>0</v>
          </cell>
          <cell r="AZ117">
            <v>4</v>
          </cell>
          <cell r="BA117">
            <v>0</v>
          </cell>
          <cell r="BB117">
            <v>0</v>
          </cell>
          <cell r="BC117">
            <v>4</v>
          </cell>
          <cell r="BD117">
            <v>0</v>
          </cell>
          <cell r="BF117">
            <v>0</v>
          </cell>
          <cell r="BY117">
            <v>4385</v>
          </cell>
          <cell r="BZ117">
            <v>50</v>
          </cell>
          <cell r="CC117">
            <v>34</v>
          </cell>
          <cell r="CG117">
            <v>8175</v>
          </cell>
          <cell r="CH117">
            <v>53</v>
          </cell>
          <cell r="CI117">
            <v>0</v>
          </cell>
          <cell r="CN117">
            <v>8228</v>
          </cell>
          <cell r="CO117">
            <v>60.516399999999997</v>
          </cell>
          <cell r="CP117">
            <v>70.594049999999996</v>
          </cell>
          <cell r="CQ117">
            <v>17.658000000000001</v>
          </cell>
          <cell r="CR117">
            <v>31.967300000000002</v>
          </cell>
          <cell r="CS117">
            <v>2.7058</v>
          </cell>
          <cell r="DA117">
            <v>183.44154999999998</v>
          </cell>
          <cell r="EE117">
            <v>0</v>
          </cell>
          <cell r="EF117">
            <v>147</v>
          </cell>
          <cell r="EG117">
            <v>0</v>
          </cell>
          <cell r="EH117">
            <v>107</v>
          </cell>
          <cell r="EI117">
            <v>254</v>
          </cell>
        </row>
        <row r="118">
          <cell r="A118">
            <v>2017</v>
          </cell>
          <cell r="B118" t="str">
            <v>Q3</v>
          </cell>
          <cell r="G118" t="str">
            <v>KRECS</v>
          </cell>
          <cell r="H118" t="str">
            <v>KRECS</v>
          </cell>
          <cell r="K118">
            <v>319765.3</v>
          </cell>
          <cell r="L118">
            <v>313258</v>
          </cell>
          <cell r="R118">
            <v>633023.30000000005</v>
          </cell>
          <cell r="AB118">
            <v>369.23806999999999</v>
          </cell>
          <cell r="AG118">
            <v>907113</v>
          </cell>
          <cell r="AI118">
            <v>271.10417799999999</v>
          </cell>
          <cell r="AS118">
            <v>27</v>
          </cell>
          <cell r="AT118">
            <v>25</v>
          </cell>
          <cell r="AW118">
            <v>15</v>
          </cell>
          <cell r="BY118">
            <v>3425</v>
          </cell>
          <cell r="BZ118">
            <v>67</v>
          </cell>
          <cell r="CC118">
            <v>21</v>
          </cell>
          <cell r="CG118">
            <v>3620</v>
          </cell>
          <cell r="CH118">
            <v>91</v>
          </cell>
          <cell r="CN118">
            <v>3711</v>
          </cell>
          <cell r="CO118">
            <v>48.073903999999999</v>
          </cell>
          <cell r="CP118">
            <v>34.859205000000003</v>
          </cell>
          <cell r="CQ118">
            <v>10.007</v>
          </cell>
          <cell r="CR118">
            <v>35.931859000000003</v>
          </cell>
          <cell r="DA118">
            <v>360.24195099999997</v>
          </cell>
          <cell r="EE118">
            <v>0</v>
          </cell>
          <cell r="EF118">
            <v>174</v>
          </cell>
          <cell r="EG118">
            <v>0</v>
          </cell>
          <cell r="EH118">
            <v>220</v>
          </cell>
          <cell r="EI118">
            <v>394</v>
          </cell>
        </row>
        <row r="119">
          <cell r="A119">
            <v>2017</v>
          </cell>
          <cell r="B119" t="str">
            <v>Q3</v>
          </cell>
          <cell r="G119" t="str">
            <v>PACMECS</v>
          </cell>
          <cell r="H119" t="str">
            <v>PACMECS</v>
          </cell>
          <cell r="K119">
            <v>298839</v>
          </cell>
          <cell r="L119">
            <v>164734</v>
          </cell>
          <cell r="R119">
            <v>463573</v>
          </cell>
          <cell r="AB119">
            <v>274</v>
          </cell>
          <cell r="AG119">
            <v>600817</v>
          </cell>
          <cell r="AS119">
            <v>14</v>
          </cell>
          <cell r="AT119">
            <v>68</v>
          </cell>
          <cell r="AW119">
            <v>33</v>
          </cell>
          <cell r="AZ119">
            <v>2</v>
          </cell>
          <cell r="BC119">
            <v>2</v>
          </cell>
          <cell r="BY119">
            <v>8080</v>
          </cell>
          <cell r="BZ119">
            <v>119</v>
          </cell>
          <cell r="CC119">
            <v>37</v>
          </cell>
          <cell r="CG119">
            <v>2688</v>
          </cell>
          <cell r="CH119">
            <v>63</v>
          </cell>
          <cell r="CN119">
            <v>2751</v>
          </cell>
          <cell r="CO119">
            <v>51.8</v>
          </cell>
          <cell r="CP119">
            <v>16.5</v>
          </cell>
          <cell r="CQ119">
            <v>15</v>
          </cell>
          <cell r="CR119">
            <v>45</v>
          </cell>
          <cell r="CS119">
            <v>11</v>
          </cell>
          <cell r="DA119">
            <v>139.30000000000001</v>
          </cell>
          <cell r="EF119">
            <v>201.57</v>
          </cell>
          <cell r="EH119">
            <v>291.39800000000002</v>
          </cell>
          <cell r="EI119">
            <v>492.96800000000002</v>
          </cell>
        </row>
        <row r="120">
          <cell r="A120">
            <v>2017</v>
          </cell>
          <cell r="B120" t="str">
            <v>Q3</v>
          </cell>
          <cell r="G120" t="str">
            <v>Umeme</v>
          </cell>
          <cell r="H120" t="str">
            <v>Umeme</v>
          </cell>
          <cell r="K120">
            <v>155892934.304988</v>
          </cell>
          <cell r="L120">
            <v>88242893.719855994</v>
          </cell>
          <cell r="M120">
            <v>108763113.971</v>
          </cell>
          <cell r="N120">
            <v>188851037.85499999</v>
          </cell>
          <cell r="O120">
            <v>163724101</v>
          </cell>
          <cell r="P120">
            <v>453909</v>
          </cell>
          <cell r="R120">
            <v>705927989.85084403</v>
          </cell>
          <cell r="AG120">
            <v>846856193</v>
          </cell>
          <cell r="AR120">
            <v>139</v>
          </cell>
          <cell r="AS120">
            <v>975</v>
          </cell>
          <cell r="AT120">
            <v>3837</v>
          </cell>
          <cell r="AW120">
            <v>2390</v>
          </cell>
          <cell r="AX120">
            <v>18</v>
          </cell>
          <cell r="AZ120">
            <v>1932</v>
          </cell>
          <cell r="BA120">
            <v>13</v>
          </cell>
          <cell r="BB120">
            <v>24</v>
          </cell>
          <cell r="BC120">
            <v>1197</v>
          </cell>
          <cell r="BF120">
            <v>817</v>
          </cell>
          <cell r="BY120">
            <v>1741222</v>
          </cell>
          <cell r="BZ120">
            <v>11706</v>
          </cell>
          <cell r="CC120">
            <v>1481</v>
          </cell>
          <cell r="CG120">
            <v>978157</v>
          </cell>
          <cell r="CH120">
            <v>88668</v>
          </cell>
          <cell r="CI120">
            <v>2506</v>
          </cell>
          <cell r="CJ120">
            <v>507</v>
          </cell>
          <cell r="CK120">
            <v>38</v>
          </cell>
          <cell r="CL120">
            <v>303</v>
          </cell>
          <cell r="CN120">
            <v>1070179</v>
          </cell>
          <cell r="DA120">
            <v>0</v>
          </cell>
          <cell r="EE120">
            <v>595.19999999999993</v>
          </cell>
          <cell r="EF120">
            <v>19293.862000000001</v>
          </cell>
          <cell r="EG120">
            <v>6085.8600000000006</v>
          </cell>
          <cell r="EH120">
            <v>7634.43</v>
          </cell>
          <cell r="EI120">
            <v>33014.152000000002</v>
          </cell>
        </row>
        <row r="121">
          <cell r="A121">
            <v>2017</v>
          </cell>
          <cell r="B121" t="str">
            <v>Q2</v>
          </cell>
          <cell r="G121" t="str">
            <v>UEDCL</v>
          </cell>
          <cell r="H121" t="str">
            <v>UEDCL</v>
          </cell>
          <cell r="R121">
            <v>0</v>
          </cell>
          <cell r="AG121">
            <v>0</v>
          </cell>
          <cell r="BY121">
            <v>0</v>
          </cell>
          <cell r="BZ121">
            <v>0</v>
          </cell>
          <cell r="CC121">
            <v>0</v>
          </cell>
          <cell r="CN121">
            <v>0</v>
          </cell>
          <cell r="CO121">
            <v>1227.3197</v>
          </cell>
          <cell r="CP121">
            <v>83.818100000000001</v>
          </cell>
          <cell r="CR121">
            <v>159.46629999999999</v>
          </cell>
          <cell r="DA121">
            <v>1783.1498999999999</v>
          </cell>
          <cell r="EI121">
            <v>0</v>
          </cell>
        </row>
        <row r="122">
          <cell r="A122">
            <v>2017</v>
          </cell>
          <cell r="B122" t="str">
            <v>Q2</v>
          </cell>
          <cell r="G122" t="str">
            <v>SWST</v>
          </cell>
          <cell r="H122" t="str">
            <v>UEDCL</v>
          </cell>
          <cell r="K122">
            <v>337636.44</v>
          </cell>
          <cell r="L122">
            <v>199263.54</v>
          </cell>
          <cell r="M122">
            <v>274025.82</v>
          </cell>
          <cell r="N122">
            <v>0</v>
          </cell>
          <cell r="R122">
            <v>810925.8</v>
          </cell>
          <cell r="AB122">
            <v>391.56971399999998</v>
          </cell>
          <cell r="AG122">
            <v>1122985</v>
          </cell>
          <cell r="AI122">
            <v>327665730</v>
          </cell>
          <cell r="AS122">
            <v>33</v>
          </cell>
          <cell r="AT122">
            <v>159</v>
          </cell>
          <cell r="AW122">
            <v>16</v>
          </cell>
          <cell r="AZ122">
            <v>10</v>
          </cell>
          <cell r="BC122">
            <v>4</v>
          </cell>
          <cell r="BF122">
            <v>4</v>
          </cell>
          <cell r="BY122">
            <v>17895</v>
          </cell>
          <cell r="BZ122">
            <v>229</v>
          </cell>
          <cell r="CC122">
            <v>19</v>
          </cell>
          <cell r="CG122">
            <v>6877</v>
          </cell>
          <cell r="CH122">
            <v>135</v>
          </cell>
          <cell r="CN122">
            <v>7012</v>
          </cell>
          <cell r="CO122">
            <v>110.874818</v>
          </cell>
          <cell r="CP122">
            <v>140.38373799999999</v>
          </cell>
          <cell r="CQ122">
            <v>22.276710999999999</v>
          </cell>
          <cell r="CR122">
            <v>28.158518000000001</v>
          </cell>
          <cell r="DA122">
            <v>301.69378499999999</v>
          </cell>
          <cell r="EE122">
            <v>4</v>
          </cell>
          <cell r="EF122">
            <v>215.61500000000001</v>
          </cell>
          <cell r="EG122">
            <v>0</v>
          </cell>
          <cell r="EH122">
            <v>628</v>
          </cell>
          <cell r="EI122">
            <v>843.61500000000001</v>
          </cell>
        </row>
        <row r="123">
          <cell r="A123">
            <v>2017</v>
          </cell>
          <cell r="B123" t="str">
            <v>Q2</v>
          </cell>
          <cell r="G123" t="str">
            <v>SST</v>
          </cell>
          <cell r="H123" t="str">
            <v>UEDCL</v>
          </cell>
          <cell r="K123">
            <v>887277.62999999803</v>
          </cell>
          <cell r="L123">
            <v>363814.1</v>
          </cell>
          <cell r="M123">
            <v>119457.26</v>
          </cell>
          <cell r="N123">
            <v>0</v>
          </cell>
          <cell r="R123">
            <v>1370548.9899999981</v>
          </cell>
          <cell r="AB123">
            <v>809.71384699999999</v>
          </cell>
          <cell r="AG123">
            <v>2027653</v>
          </cell>
          <cell r="AI123">
            <v>369.68175100000002</v>
          </cell>
          <cell r="AS123">
            <v>73</v>
          </cell>
          <cell r="AT123">
            <v>148</v>
          </cell>
          <cell r="AW123">
            <v>28</v>
          </cell>
          <cell r="AZ123">
            <v>15</v>
          </cell>
          <cell r="BC123">
            <v>7</v>
          </cell>
          <cell r="BD123">
            <v>1</v>
          </cell>
          <cell r="BY123">
            <v>17545</v>
          </cell>
          <cell r="BZ123">
            <v>272</v>
          </cell>
          <cell r="CC123">
            <v>23</v>
          </cell>
          <cell r="CG123">
            <v>7879</v>
          </cell>
          <cell r="CH123">
            <v>174</v>
          </cell>
          <cell r="CI123">
            <v>18</v>
          </cell>
          <cell r="CN123">
            <v>8071</v>
          </cell>
          <cell r="CO123">
            <v>138.501386</v>
          </cell>
          <cell r="CP123">
            <v>87.765022000000002</v>
          </cell>
          <cell r="CQ123">
            <v>18.32405</v>
          </cell>
          <cell r="CR123">
            <v>32.565837999999999</v>
          </cell>
          <cell r="DA123">
            <v>277.156296</v>
          </cell>
          <cell r="EE123">
            <v>0</v>
          </cell>
          <cell r="EF123">
            <v>353.08</v>
          </cell>
          <cell r="EG123">
            <v>0</v>
          </cell>
          <cell r="EH123">
            <v>695.32</v>
          </cell>
          <cell r="EI123">
            <v>1048.4000000000001</v>
          </cell>
        </row>
        <row r="124">
          <cell r="A124">
            <v>2017</v>
          </cell>
          <cell r="B124" t="str">
            <v>Q2</v>
          </cell>
          <cell r="G124" t="str">
            <v>PACMECS</v>
          </cell>
          <cell r="H124" t="str">
            <v>PACMECS</v>
          </cell>
          <cell r="K124">
            <v>291925</v>
          </cell>
          <cell r="L124">
            <v>142273</v>
          </cell>
          <cell r="R124">
            <v>434198</v>
          </cell>
          <cell r="AB124">
            <v>235.884152</v>
          </cell>
          <cell r="AG124">
            <v>473099.00000000105</v>
          </cell>
          <cell r="AI124">
            <v>132.92412400000001</v>
          </cell>
          <cell r="AT124">
            <v>7</v>
          </cell>
          <cell r="AW124">
            <v>5</v>
          </cell>
          <cell r="BY124">
            <v>850</v>
          </cell>
          <cell r="BZ124">
            <v>12</v>
          </cell>
          <cell r="CC124">
            <v>30</v>
          </cell>
          <cell r="CG124">
            <v>2675</v>
          </cell>
          <cell r="CH124">
            <v>60</v>
          </cell>
          <cell r="CI124">
            <v>0</v>
          </cell>
          <cell r="CJ124">
            <v>0</v>
          </cell>
          <cell r="CL124">
            <v>0</v>
          </cell>
          <cell r="CN124">
            <v>2735</v>
          </cell>
          <cell r="CO124">
            <v>59.253900000000002</v>
          </cell>
          <cell r="CP124">
            <v>11.876659999999999</v>
          </cell>
          <cell r="CQ124">
            <v>6.8388</v>
          </cell>
          <cell r="CR124">
            <v>23.799499999999998</v>
          </cell>
          <cell r="CS124">
            <v>2.8474499999999998</v>
          </cell>
          <cell r="DA124">
            <v>104.61631</v>
          </cell>
          <cell r="EF124">
            <v>121.88</v>
          </cell>
          <cell r="EH124">
            <v>327.39800000000002</v>
          </cell>
          <cell r="EI124">
            <v>449.27800000000002</v>
          </cell>
        </row>
        <row r="125">
          <cell r="A125">
            <v>2017</v>
          </cell>
          <cell r="B125" t="str">
            <v>Q2</v>
          </cell>
          <cell r="G125" t="str">
            <v>NNWST</v>
          </cell>
          <cell r="H125" t="str">
            <v>UEDCL</v>
          </cell>
          <cell r="K125">
            <v>597056.4</v>
          </cell>
          <cell r="L125">
            <v>262737.90000000002</v>
          </cell>
          <cell r="M125">
            <v>166304</v>
          </cell>
          <cell r="N125">
            <v>0</v>
          </cell>
          <cell r="P125">
            <v>0</v>
          </cell>
          <cell r="R125">
            <v>1026098.3</v>
          </cell>
          <cell r="AB125">
            <v>671.03346499999998</v>
          </cell>
          <cell r="AG125">
            <v>1247151.7</v>
          </cell>
          <cell r="AI125">
            <v>391.65821399999999</v>
          </cell>
          <cell r="AR125">
            <v>0</v>
          </cell>
          <cell r="AS125">
            <v>49</v>
          </cell>
          <cell r="AT125">
            <v>92</v>
          </cell>
          <cell r="AW125">
            <v>38</v>
          </cell>
          <cell r="AX125">
            <v>0</v>
          </cell>
          <cell r="AZ125">
            <v>4</v>
          </cell>
          <cell r="BA125">
            <v>0</v>
          </cell>
          <cell r="BB125">
            <v>0</v>
          </cell>
          <cell r="BC125">
            <v>1</v>
          </cell>
          <cell r="BD125">
            <v>3</v>
          </cell>
          <cell r="BF125">
            <v>0</v>
          </cell>
          <cell r="BY125">
            <v>11685</v>
          </cell>
          <cell r="BZ125">
            <v>187</v>
          </cell>
          <cell r="CC125">
            <v>28</v>
          </cell>
          <cell r="CG125">
            <v>5503</v>
          </cell>
          <cell r="CH125">
            <v>99</v>
          </cell>
          <cell r="CI125">
            <v>4</v>
          </cell>
          <cell r="CJ125">
            <v>0</v>
          </cell>
          <cell r="CL125">
            <v>0</v>
          </cell>
          <cell r="CN125">
            <v>5606</v>
          </cell>
          <cell r="CO125">
            <v>179.57897399999999</v>
          </cell>
          <cell r="CP125">
            <v>127.73845</v>
          </cell>
          <cell r="CQ125">
            <v>25.804058000000001</v>
          </cell>
          <cell r="CR125">
            <v>45.941110000000002</v>
          </cell>
          <cell r="CS125">
            <v>0</v>
          </cell>
          <cell r="DA125">
            <v>379.06259199999994</v>
          </cell>
          <cell r="EE125">
            <v>41</v>
          </cell>
          <cell r="EF125">
            <v>328.37</v>
          </cell>
          <cell r="EG125">
            <v>0</v>
          </cell>
          <cell r="EH125">
            <v>713.82500000000005</v>
          </cell>
          <cell r="EI125">
            <v>1042.1950000000002</v>
          </cell>
        </row>
        <row r="126">
          <cell r="A126">
            <v>2017</v>
          </cell>
          <cell r="B126" t="str">
            <v>Q2</v>
          </cell>
          <cell r="G126" t="str">
            <v>NEST</v>
          </cell>
          <cell r="H126" t="str">
            <v>UEDCL</v>
          </cell>
          <cell r="K126">
            <v>303119.66522253922</v>
          </cell>
          <cell r="L126">
            <v>294576.63477746083</v>
          </cell>
          <cell r="M126">
            <v>40465.350000000006</v>
          </cell>
          <cell r="N126">
            <v>13488.45</v>
          </cell>
          <cell r="P126">
            <v>0</v>
          </cell>
          <cell r="R126">
            <v>651650.10000000009</v>
          </cell>
          <cell r="AB126">
            <v>401.28994999999998</v>
          </cell>
          <cell r="AG126">
            <v>1001417</v>
          </cell>
          <cell r="AI126">
            <v>280.46880599999997</v>
          </cell>
          <cell r="AR126">
            <v>0</v>
          </cell>
          <cell r="AS126">
            <v>22</v>
          </cell>
          <cell r="AT126">
            <v>97</v>
          </cell>
          <cell r="AW126">
            <v>17</v>
          </cell>
          <cell r="AX126">
            <v>0</v>
          </cell>
          <cell r="AZ126">
            <v>5</v>
          </cell>
          <cell r="BA126">
            <v>0</v>
          </cell>
          <cell r="BB126">
            <v>0</v>
          </cell>
          <cell r="BC126">
            <v>1</v>
          </cell>
          <cell r="BD126">
            <v>6</v>
          </cell>
          <cell r="BF126">
            <v>0</v>
          </cell>
          <cell r="BY126">
            <v>10305</v>
          </cell>
          <cell r="BZ126">
            <v>148</v>
          </cell>
          <cell r="CC126">
            <v>19</v>
          </cell>
          <cell r="CG126">
            <v>3163</v>
          </cell>
          <cell r="CH126">
            <v>84</v>
          </cell>
          <cell r="CI126">
            <v>4</v>
          </cell>
          <cell r="CJ126">
            <v>0</v>
          </cell>
          <cell r="CL126">
            <v>0</v>
          </cell>
          <cell r="CN126">
            <v>3251</v>
          </cell>
          <cell r="CO126">
            <v>139.95033000000001</v>
          </cell>
          <cell r="CP126">
            <v>132.75159600000001</v>
          </cell>
          <cell r="CQ126">
            <v>31.994247000000001</v>
          </cell>
          <cell r="CR126">
            <v>51.494473999999997</v>
          </cell>
          <cell r="CS126">
            <v>0</v>
          </cell>
          <cell r="DA126">
            <v>356.19064700000001</v>
          </cell>
          <cell r="EE126">
            <v>1</v>
          </cell>
          <cell r="EF126">
            <v>316.60000000000002</v>
          </cell>
          <cell r="EG126">
            <v>0</v>
          </cell>
          <cell r="EH126">
            <v>515.6</v>
          </cell>
          <cell r="EI126">
            <v>832.2</v>
          </cell>
        </row>
        <row r="127">
          <cell r="A127">
            <v>2017</v>
          </cell>
          <cell r="B127" t="str">
            <v>Q2</v>
          </cell>
          <cell r="G127" t="str">
            <v>MWST</v>
          </cell>
          <cell r="H127" t="str">
            <v>UEDCL</v>
          </cell>
          <cell r="K127">
            <v>272832.90000000002</v>
          </cell>
          <cell r="L127">
            <v>219760.9</v>
          </cell>
          <cell r="M127">
            <v>0</v>
          </cell>
          <cell r="N127">
            <v>0</v>
          </cell>
          <cell r="P127">
            <v>0</v>
          </cell>
          <cell r="R127">
            <v>492593.80000000005</v>
          </cell>
          <cell r="AB127">
            <v>324.25518599999998</v>
          </cell>
          <cell r="AG127">
            <v>719054</v>
          </cell>
          <cell r="AI127">
            <v>223.06706500000001</v>
          </cell>
          <cell r="AR127">
            <v>0</v>
          </cell>
          <cell r="AS127">
            <v>55</v>
          </cell>
          <cell r="AT127">
            <v>84</v>
          </cell>
          <cell r="AW127">
            <v>14</v>
          </cell>
          <cell r="AX127">
            <v>0</v>
          </cell>
          <cell r="AZ127">
            <v>3</v>
          </cell>
          <cell r="BA127">
            <v>0</v>
          </cell>
          <cell r="BB127">
            <v>0</v>
          </cell>
          <cell r="BC127">
            <v>1</v>
          </cell>
          <cell r="BD127">
            <v>0</v>
          </cell>
          <cell r="BF127">
            <v>0</v>
          </cell>
          <cell r="BY127">
            <v>7890</v>
          </cell>
          <cell r="BZ127">
            <v>157</v>
          </cell>
          <cell r="CC127">
            <v>11</v>
          </cell>
          <cell r="CG127">
            <v>2983</v>
          </cell>
          <cell r="CH127">
            <v>88</v>
          </cell>
          <cell r="CI127">
            <v>1</v>
          </cell>
          <cell r="CJ127">
            <v>0</v>
          </cell>
          <cell r="CL127">
            <v>0</v>
          </cell>
          <cell r="CN127">
            <v>3072</v>
          </cell>
          <cell r="CO127">
            <v>217.351099</v>
          </cell>
          <cell r="CP127">
            <v>72.474891999999997</v>
          </cell>
          <cell r="CQ127">
            <v>19.645499000000001</v>
          </cell>
          <cell r="CR127">
            <v>42.878351000000002</v>
          </cell>
          <cell r="CS127">
            <v>0</v>
          </cell>
          <cell r="DA127">
            <v>352.34984100000003</v>
          </cell>
          <cell r="EE127">
            <v>0</v>
          </cell>
          <cell r="EF127">
            <v>141.94999999999999</v>
          </cell>
          <cell r="EG127">
            <v>0</v>
          </cell>
          <cell r="EH127">
            <v>388</v>
          </cell>
          <cell r="EI127">
            <v>529.95000000000005</v>
          </cell>
        </row>
        <row r="128">
          <cell r="A128">
            <v>2017</v>
          </cell>
          <cell r="B128" t="str">
            <v>Q2</v>
          </cell>
          <cell r="G128" t="str">
            <v>KIL</v>
          </cell>
          <cell r="H128" t="str">
            <v>KIL</v>
          </cell>
          <cell r="K128">
            <v>711848.90190956334</v>
          </cell>
          <cell r="L128">
            <v>266943.21500000003</v>
          </cell>
          <cell r="M128">
            <v>88980.743090436779</v>
          </cell>
          <cell r="R128">
            <v>1067772.8600000001</v>
          </cell>
          <cell r="AG128">
            <v>1385853</v>
          </cell>
          <cell r="AI128">
            <v>474.69</v>
          </cell>
          <cell r="AS128">
            <v>22</v>
          </cell>
          <cell r="AT128">
            <v>65</v>
          </cell>
          <cell r="AW128">
            <v>20</v>
          </cell>
          <cell r="AZ128">
            <v>4</v>
          </cell>
          <cell r="BC128">
            <v>5</v>
          </cell>
          <cell r="BD128">
            <v>2</v>
          </cell>
          <cell r="BY128">
            <v>8805</v>
          </cell>
          <cell r="BZ128">
            <v>118</v>
          </cell>
          <cell r="CC128">
            <v>35</v>
          </cell>
          <cell r="CG128">
            <v>11652</v>
          </cell>
          <cell r="CH128">
            <v>122</v>
          </cell>
          <cell r="CN128">
            <v>11774</v>
          </cell>
          <cell r="CO128">
            <v>162.446057</v>
          </cell>
          <cell r="CP128">
            <v>66.024997999999997</v>
          </cell>
          <cell r="CQ128">
            <v>83.258240000000001</v>
          </cell>
          <cell r="CR128">
            <v>58.341909999999999</v>
          </cell>
          <cell r="CS128">
            <v>111.479744</v>
          </cell>
          <cell r="DA128">
            <v>481.55094899999995</v>
          </cell>
          <cell r="EE128">
            <v>1013.2</v>
          </cell>
          <cell r="EF128">
            <v>326.53399999999999</v>
          </cell>
          <cell r="EG128">
            <v>32.409999999999997</v>
          </cell>
          <cell r="EH128">
            <v>164.27500000000001</v>
          </cell>
          <cell r="EI128">
            <v>523.21899999999994</v>
          </cell>
        </row>
        <row r="129">
          <cell r="A129">
            <v>2017</v>
          </cell>
          <cell r="B129" t="str">
            <v>Q2</v>
          </cell>
          <cell r="G129" t="str">
            <v>EST</v>
          </cell>
          <cell r="H129" t="str">
            <v>UEDCL</v>
          </cell>
          <cell r="K129">
            <v>183499.49999999901</v>
          </cell>
          <cell r="L129">
            <v>79922.200000001001</v>
          </cell>
          <cell r="M129">
            <v>0</v>
          </cell>
          <cell r="N129">
            <v>0</v>
          </cell>
          <cell r="P129">
            <v>0</v>
          </cell>
          <cell r="R129">
            <v>263421.7</v>
          </cell>
          <cell r="AB129">
            <v>140.74664899999999</v>
          </cell>
          <cell r="AG129">
            <v>356193</v>
          </cell>
          <cell r="AI129">
            <v>115.9759</v>
          </cell>
          <cell r="AR129">
            <v>0</v>
          </cell>
          <cell r="AS129">
            <v>25</v>
          </cell>
          <cell r="AT129">
            <v>99</v>
          </cell>
          <cell r="AW129">
            <v>16</v>
          </cell>
          <cell r="AX129">
            <v>0</v>
          </cell>
          <cell r="AZ129">
            <v>6</v>
          </cell>
          <cell r="BA129">
            <v>0</v>
          </cell>
          <cell r="BB129">
            <v>0</v>
          </cell>
          <cell r="BC129">
            <v>0</v>
          </cell>
          <cell r="BD129">
            <v>0</v>
          </cell>
          <cell r="BF129">
            <v>0</v>
          </cell>
          <cell r="BY129">
            <v>8375</v>
          </cell>
          <cell r="BZ129">
            <v>146</v>
          </cell>
          <cell r="CC129">
            <v>17</v>
          </cell>
          <cell r="CG129">
            <v>2857</v>
          </cell>
          <cell r="CH129">
            <v>33</v>
          </cell>
          <cell r="CI129">
            <v>0</v>
          </cell>
          <cell r="CJ129">
            <v>0</v>
          </cell>
          <cell r="CL129">
            <v>0</v>
          </cell>
          <cell r="CN129">
            <v>2890</v>
          </cell>
          <cell r="CO129">
            <v>108.991018</v>
          </cell>
          <cell r="CP129">
            <v>11.0425</v>
          </cell>
          <cell r="CQ129">
            <v>7.3879130000000002</v>
          </cell>
          <cell r="CR129">
            <v>23.003599999999999</v>
          </cell>
          <cell r="CS129">
            <v>0</v>
          </cell>
          <cell r="DA129">
            <v>150.42503099999999</v>
          </cell>
          <cell r="EE129">
            <v>0</v>
          </cell>
          <cell r="EF129">
            <v>131.94999999999999</v>
          </cell>
          <cell r="EG129">
            <v>0</v>
          </cell>
          <cell r="EH129">
            <v>271.2</v>
          </cell>
          <cell r="EI129">
            <v>403.15</v>
          </cell>
        </row>
        <row r="130">
          <cell r="A130">
            <v>2017</v>
          </cell>
          <cell r="B130" t="str">
            <v>Q2</v>
          </cell>
          <cell r="G130" t="str">
            <v>CNST</v>
          </cell>
          <cell r="H130" t="str">
            <v>UEDCL</v>
          </cell>
          <cell r="K130">
            <v>185020.2</v>
          </cell>
          <cell r="L130">
            <v>125574</v>
          </cell>
          <cell r="M130">
            <v>5761</v>
          </cell>
          <cell r="N130">
            <v>0</v>
          </cell>
          <cell r="P130">
            <v>0</v>
          </cell>
          <cell r="R130">
            <v>316355.20000000001</v>
          </cell>
          <cell r="AB130">
            <v>207.161655</v>
          </cell>
          <cell r="AG130">
            <v>442090</v>
          </cell>
          <cell r="AI130">
            <v>135.63881900000001</v>
          </cell>
          <cell r="AR130">
            <v>0</v>
          </cell>
          <cell r="AS130">
            <v>18</v>
          </cell>
          <cell r="AT130">
            <v>42</v>
          </cell>
          <cell r="AW130">
            <v>24</v>
          </cell>
          <cell r="AX130">
            <v>0</v>
          </cell>
          <cell r="AZ130">
            <v>1</v>
          </cell>
          <cell r="BA130">
            <v>0</v>
          </cell>
          <cell r="BB130">
            <v>0</v>
          </cell>
          <cell r="BC130">
            <v>2</v>
          </cell>
          <cell r="BD130">
            <v>1</v>
          </cell>
          <cell r="BF130">
            <v>0</v>
          </cell>
          <cell r="BY130">
            <v>6095</v>
          </cell>
          <cell r="BZ130">
            <v>88</v>
          </cell>
          <cell r="CC130">
            <v>13</v>
          </cell>
          <cell r="CG130">
            <v>2187</v>
          </cell>
          <cell r="CH130">
            <v>47</v>
          </cell>
          <cell r="CI130">
            <v>3</v>
          </cell>
          <cell r="CJ130">
            <v>0</v>
          </cell>
          <cell r="CL130">
            <v>0</v>
          </cell>
          <cell r="CN130">
            <v>2237</v>
          </cell>
          <cell r="CO130">
            <v>83.445935000000006</v>
          </cell>
          <cell r="CP130">
            <v>60.071617000000003</v>
          </cell>
          <cell r="CQ130">
            <v>10.265234</v>
          </cell>
          <cell r="CR130">
            <v>35.947164999999998</v>
          </cell>
          <cell r="CS130">
            <v>0</v>
          </cell>
          <cell r="DA130">
            <v>189.72995100000003</v>
          </cell>
          <cell r="EE130">
            <v>0</v>
          </cell>
          <cell r="EF130">
            <v>259.62</v>
          </cell>
          <cell r="EH130">
            <v>355</v>
          </cell>
          <cell r="EI130">
            <v>614.62</v>
          </cell>
        </row>
        <row r="131">
          <cell r="A131">
            <v>2017</v>
          </cell>
          <cell r="B131" t="str">
            <v>Q2</v>
          </cell>
          <cell r="G131" t="str">
            <v>BECS</v>
          </cell>
          <cell r="H131" t="str">
            <v>BECS</v>
          </cell>
          <cell r="K131">
            <v>447563.25</v>
          </cell>
          <cell r="L131">
            <v>78981.75</v>
          </cell>
          <cell r="R131">
            <v>526545</v>
          </cell>
          <cell r="AG131">
            <v>685190</v>
          </cell>
          <cell r="AI131">
            <v>247.78782699999999</v>
          </cell>
          <cell r="AS131">
            <v>7</v>
          </cell>
          <cell r="AT131">
            <v>27</v>
          </cell>
          <cell r="AW131">
            <v>7</v>
          </cell>
          <cell r="AZ131">
            <v>4</v>
          </cell>
          <cell r="BC131">
            <v>4</v>
          </cell>
          <cell r="BY131">
            <v>4285</v>
          </cell>
          <cell r="BZ131">
            <v>49</v>
          </cell>
          <cell r="CC131">
            <v>34</v>
          </cell>
          <cell r="CG131">
            <v>8043</v>
          </cell>
          <cell r="CH131">
            <v>53</v>
          </cell>
          <cell r="CN131">
            <v>8096</v>
          </cell>
          <cell r="CO131">
            <v>62.061399999999999</v>
          </cell>
          <cell r="CP131">
            <v>78.0304</v>
          </cell>
          <cell r="CQ131">
            <v>65.182874999999996</v>
          </cell>
          <cell r="CR131">
            <v>36.624899999999997</v>
          </cell>
          <cell r="CS131">
            <v>7.0011000000000001</v>
          </cell>
          <cell r="DA131">
            <v>248.90067500000001</v>
          </cell>
          <cell r="EE131">
            <v>0</v>
          </cell>
          <cell r="EF131">
            <v>147</v>
          </cell>
          <cell r="EG131">
            <v>0</v>
          </cell>
          <cell r="EH131">
            <v>107</v>
          </cell>
          <cell r="EI131">
            <v>254</v>
          </cell>
        </row>
        <row r="132">
          <cell r="A132">
            <v>2011</v>
          </cell>
          <cell r="B132" t="str">
            <v>Q2</v>
          </cell>
          <cell r="G132" t="str">
            <v>NWST</v>
          </cell>
          <cell r="H132" t="str">
            <v>UEDCL</v>
          </cell>
          <cell r="K132">
            <v>0</v>
          </cell>
          <cell r="L132">
            <v>0</v>
          </cell>
          <cell r="N132">
            <v>0</v>
          </cell>
          <cell r="P132">
            <v>0</v>
          </cell>
          <cell r="R132">
            <v>1130927.2</v>
          </cell>
          <cell r="AG132">
            <v>1476952</v>
          </cell>
          <cell r="AR132">
            <v>0</v>
          </cell>
          <cell r="AS132">
            <v>0</v>
          </cell>
          <cell r="AT132">
            <v>0</v>
          </cell>
          <cell r="AW132">
            <v>0</v>
          </cell>
          <cell r="AX132">
            <v>0</v>
          </cell>
          <cell r="AZ132">
            <v>0</v>
          </cell>
          <cell r="BA132">
            <v>0</v>
          </cell>
          <cell r="BB132">
            <v>0</v>
          </cell>
          <cell r="BC132">
            <v>0</v>
          </cell>
          <cell r="BD132">
            <v>0</v>
          </cell>
          <cell r="BF132">
            <v>0</v>
          </cell>
          <cell r="BY132">
            <v>32295</v>
          </cell>
          <cell r="BZ132">
            <v>0</v>
          </cell>
          <cell r="CC132">
            <v>0</v>
          </cell>
          <cell r="CG132">
            <v>1779</v>
          </cell>
          <cell r="CH132">
            <v>57</v>
          </cell>
          <cell r="CI132">
            <v>0</v>
          </cell>
          <cell r="CJ132">
            <v>0</v>
          </cell>
          <cell r="CL132">
            <v>0</v>
          </cell>
          <cell r="CN132">
            <v>1836</v>
          </cell>
          <cell r="CO132">
            <v>36.095184000000003</v>
          </cell>
          <cell r="CP132">
            <v>3.7697500000000002</v>
          </cell>
          <cell r="CQ132">
            <v>24.239350000000002</v>
          </cell>
          <cell r="CR132">
            <v>26.434899999999999</v>
          </cell>
          <cell r="CS132">
            <v>0</v>
          </cell>
          <cell r="DA132">
            <v>90.539184000000006</v>
          </cell>
          <cell r="EI132">
            <v>0</v>
          </cell>
        </row>
        <row r="133">
          <cell r="A133">
            <v>2017</v>
          </cell>
          <cell r="B133" t="str">
            <v>Q2</v>
          </cell>
          <cell r="G133" t="str">
            <v>KRECS</v>
          </cell>
          <cell r="H133" t="str">
            <v>KRECS</v>
          </cell>
          <cell r="K133">
            <v>330278</v>
          </cell>
          <cell r="L133">
            <v>179737</v>
          </cell>
          <cell r="R133">
            <v>510015</v>
          </cell>
          <cell r="AB133">
            <v>308.85314399999999</v>
          </cell>
          <cell r="AG133">
            <v>741891</v>
          </cell>
          <cell r="AI133">
            <v>208.617412</v>
          </cell>
          <cell r="AS133">
            <v>27</v>
          </cell>
          <cell r="AT133">
            <v>26</v>
          </cell>
          <cell r="AW133">
            <v>15</v>
          </cell>
          <cell r="BY133">
            <v>3475</v>
          </cell>
          <cell r="BZ133">
            <v>68</v>
          </cell>
          <cell r="CC133">
            <v>21</v>
          </cell>
          <cell r="CG133">
            <v>3542</v>
          </cell>
          <cell r="CH133">
            <v>87</v>
          </cell>
          <cell r="CN133">
            <v>3629</v>
          </cell>
          <cell r="CO133">
            <v>49.483963000000003</v>
          </cell>
          <cell r="CP133">
            <v>22.317712</v>
          </cell>
          <cell r="CQ133">
            <v>9.4710000000000001</v>
          </cell>
          <cell r="CR133">
            <v>7.5415000000000001</v>
          </cell>
          <cell r="CS133">
            <v>0</v>
          </cell>
          <cell r="DA133">
            <v>116.88711600000001</v>
          </cell>
          <cell r="EE133">
            <v>0</v>
          </cell>
          <cell r="EF133">
            <v>174</v>
          </cell>
          <cell r="EG133">
            <v>0</v>
          </cell>
          <cell r="EH133">
            <v>220</v>
          </cell>
          <cell r="EI133">
            <v>394</v>
          </cell>
        </row>
        <row r="134">
          <cell r="A134">
            <v>2017</v>
          </cell>
          <cell r="B134" t="str">
            <v>Q2</v>
          </cell>
          <cell r="G134" t="str">
            <v>Umeme</v>
          </cell>
          <cell r="H134" t="str">
            <v>Umeme</v>
          </cell>
          <cell r="K134">
            <v>155024153.228264</v>
          </cell>
          <cell r="L134">
            <v>82622616.482925594</v>
          </cell>
          <cell r="M134">
            <v>105302460.064</v>
          </cell>
          <cell r="N134">
            <v>170460358.46599999</v>
          </cell>
          <cell r="O134">
            <v>160306247</v>
          </cell>
          <cell r="P134">
            <v>445182</v>
          </cell>
          <cell r="R134">
            <v>674161017.2411896</v>
          </cell>
          <cell r="AG134">
            <v>810385145</v>
          </cell>
          <cell r="AR134">
            <v>139</v>
          </cell>
          <cell r="AS134">
            <v>975</v>
          </cell>
          <cell r="AT134">
            <v>3837</v>
          </cell>
          <cell r="AW134">
            <v>2390</v>
          </cell>
          <cell r="AX134">
            <v>18</v>
          </cell>
          <cell r="AZ134">
            <v>1932</v>
          </cell>
          <cell r="BA134">
            <v>13</v>
          </cell>
          <cell r="BB134">
            <v>24</v>
          </cell>
          <cell r="BC134">
            <v>1197</v>
          </cell>
          <cell r="BD134">
            <v>0</v>
          </cell>
          <cell r="BF134">
            <v>817</v>
          </cell>
          <cell r="BY134">
            <v>1741222</v>
          </cell>
          <cell r="BZ134">
            <v>11706</v>
          </cell>
          <cell r="CC134">
            <v>1425</v>
          </cell>
          <cell r="CG134">
            <v>931278</v>
          </cell>
          <cell r="CH134">
            <v>84857</v>
          </cell>
          <cell r="CI134">
            <v>2482</v>
          </cell>
          <cell r="CJ134">
            <v>499</v>
          </cell>
          <cell r="CK134">
            <v>38</v>
          </cell>
          <cell r="CL134">
            <v>299</v>
          </cell>
          <cell r="CN134">
            <v>1019453</v>
          </cell>
          <cell r="DA134">
            <v>0</v>
          </cell>
          <cell r="EE134">
            <v>760.3</v>
          </cell>
          <cell r="EF134">
            <v>18646.13</v>
          </cell>
          <cell r="EG134">
            <v>5866.1500000000005</v>
          </cell>
          <cell r="EH134">
            <v>7278.5</v>
          </cell>
          <cell r="EI134">
            <v>31790.780000000002</v>
          </cell>
        </row>
        <row r="135">
          <cell r="A135">
            <v>2017</v>
          </cell>
          <cell r="B135" t="str">
            <v>Q1</v>
          </cell>
          <cell r="G135" t="str">
            <v>UEDCL</v>
          </cell>
          <cell r="H135" t="str">
            <v>UEDCL</v>
          </cell>
          <cell r="R135">
            <v>0</v>
          </cell>
          <cell r="AG135">
            <v>0</v>
          </cell>
          <cell r="BY135">
            <v>0</v>
          </cell>
          <cell r="BZ135">
            <v>0</v>
          </cell>
          <cell r="CC135">
            <v>92</v>
          </cell>
          <cell r="CN135">
            <v>0</v>
          </cell>
          <cell r="CO135">
            <v>984.27290000000005</v>
          </cell>
          <cell r="CP135">
            <v>93.9238</v>
          </cell>
          <cell r="CR135">
            <v>168.88929999999999</v>
          </cell>
          <cell r="DA135">
            <v>1592.9832000000001</v>
          </cell>
          <cell r="EI135">
            <v>0</v>
          </cell>
        </row>
        <row r="136">
          <cell r="A136">
            <v>2017</v>
          </cell>
          <cell r="B136" t="str">
            <v>Q1</v>
          </cell>
          <cell r="G136" t="str">
            <v>PACMECS</v>
          </cell>
          <cell r="H136" t="str">
            <v>PACMECS</v>
          </cell>
          <cell r="K136">
            <v>377609</v>
          </cell>
          <cell r="L136">
            <v>140453</v>
          </cell>
          <cell r="R136">
            <v>518062</v>
          </cell>
          <cell r="AB136">
            <v>271.09614699999997</v>
          </cell>
          <cell r="AG136">
            <v>592634.00000000105</v>
          </cell>
          <cell r="AI136">
            <v>55.383271999999998</v>
          </cell>
          <cell r="AT136">
            <v>7</v>
          </cell>
          <cell r="AW136">
            <v>5</v>
          </cell>
          <cell r="BY136">
            <v>850</v>
          </cell>
          <cell r="BZ136">
            <v>12</v>
          </cell>
          <cell r="CC136">
            <v>31</v>
          </cell>
          <cell r="CG136">
            <v>2675</v>
          </cell>
          <cell r="CH136">
            <v>60</v>
          </cell>
          <cell r="CN136">
            <v>2735</v>
          </cell>
          <cell r="CO136">
            <v>60.223838999999998</v>
          </cell>
          <cell r="CP136">
            <v>99.23836</v>
          </cell>
          <cell r="CQ136">
            <v>5.7340999999999998</v>
          </cell>
          <cell r="CR136">
            <v>39.4724</v>
          </cell>
          <cell r="CS136">
            <v>41.129550000000002</v>
          </cell>
          <cell r="DA136">
            <v>245.798249</v>
          </cell>
          <cell r="EF136">
            <v>100.88</v>
          </cell>
          <cell r="EH136">
            <v>291.39800000000002</v>
          </cell>
          <cell r="EI136">
            <v>392.27800000000002</v>
          </cell>
        </row>
        <row r="137">
          <cell r="A137">
            <v>2017</v>
          </cell>
          <cell r="B137" t="str">
            <v>Q1</v>
          </cell>
          <cell r="G137" t="str">
            <v>NNWST</v>
          </cell>
          <cell r="H137" t="str">
            <v>UEDCL</v>
          </cell>
          <cell r="K137">
            <v>565474</v>
          </cell>
          <cell r="L137">
            <v>244734.8</v>
          </cell>
          <cell r="M137">
            <v>163284.9</v>
          </cell>
          <cell r="N137">
            <v>0</v>
          </cell>
          <cell r="P137">
            <v>0</v>
          </cell>
          <cell r="R137">
            <v>973493.70000000007</v>
          </cell>
          <cell r="AB137">
            <v>632.172147</v>
          </cell>
          <cell r="AG137">
            <v>1247494.8999999999</v>
          </cell>
          <cell r="AI137">
            <v>393.164557</v>
          </cell>
          <cell r="AR137">
            <v>0</v>
          </cell>
          <cell r="AS137">
            <v>49</v>
          </cell>
          <cell r="AT137">
            <v>92</v>
          </cell>
          <cell r="AW137">
            <v>38</v>
          </cell>
          <cell r="AX137">
            <v>0</v>
          </cell>
          <cell r="AZ137">
            <v>4</v>
          </cell>
          <cell r="BA137">
            <v>0</v>
          </cell>
          <cell r="BB137">
            <v>0</v>
          </cell>
          <cell r="BC137">
            <v>1</v>
          </cell>
          <cell r="BD137">
            <v>3</v>
          </cell>
          <cell r="BF137">
            <v>0</v>
          </cell>
          <cell r="BY137">
            <v>11685</v>
          </cell>
          <cell r="BZ137">
            <v>187</v>
          </cell>
          <cell r="CC137">
            <v>25</v>
          </cell>
          <cell r="CG137">
            <v>5041</v>
          </cell>
          <cell r="CH137">
            <v>95</v>
          </cell>
          <cell r="CI137">
            <v>3</v>
          </cell>
          <cell r="CJ137">
            <v>0</v>
          </cell>
          <cell r="CL137">
            <v>0</v>
          </cell>
          <cell r="CN137">
            <v>5139</v>
          </cell>
          <cell r="CO137">
            <v>160.14941300000001</v>
          </cell>
          <cell r="CP137">
            <v>182.98934199999999</v>
          </cell>
          <cell r="CQ137">
            <v>23.485216999999999</v>
          </cell>
          <cell r="CR137">
            <v>43.223376999999999</v>
          </cell>
          <cell r="CS137">
            <v>0</v>
          </cell>
          <cell r="DA137">
            <v>409.84734900000001</v>
          </cell>
          <cell r="EE137">
            <v>41</v>
          </cell>
          <cell r="EF137">
            <v>328.37</v>
          </cell>
          <cell r="EG137">
            <v>0</v>
          </cell>
          <cell r="EH137">
            <v>713.82500000000005</v>
          </cell>
          <cell r="EI137">
            <v>1042.1950000000002</v>
          </cell>
        </row>
        <row r="138">
          <cell r="A138">
            <v>2017</v>
          </cell>
          <cell r="B138" t="str">
            <v>Q1</v>
          </cell>
          <cell r="G138" t="str">
            <v>NEST</v>
          </cell>
          <cell r="H138" t="str">
            <v>UEDCL</v>
          </cell>
          <cell r="K138">
            <v>280863.21999999997</v>
          </cell>
          <cell r="L138">
            <v>362590.95</v>
          </cell>
          <cell r="M138">
            <v>84366.099999999991</v>
          </cell>
          <cell r="N138">
            <v>7502</v>
          </cell>
          <cell r="P138">
            <v>0</v>
          </cell>
          <cell r="R138">
            <v>735322.2699999999</v>
          </cell>
          <cell r="AB138">
            <v>455.35361699999999</v>
          </cell>
          <cell r="AG138">
            <v>876341</v>
          </cell>
          <cell r="AI138">
            <v>364.70913100000001</v>
          </cell>
          <cell r="AR138">
            <v>0</v>
          </cell>
          <cell r="AS138">
            <v>19</v>
          </cell>
          <cell r="AT138">
            <v>107</v>
          </cell>
          <cell r="AW138">
            <v>14</v>
          </cell>
          <cell r="AX138">
            <v>0</v>
          </cell>
          <cell r="AZ138">
            <v>4</v>
          </cell>
          <cell r="BA138">
            <v>0</v>
          </cell>
          <cell r="BB138">
            <v>0</v>
          </cell>
          <cell r="BC138">
            <v>1</v>
          </cell>
          <cell r="BD138">
            <v>6</v>
          </cell>
          <cell r="BF138">
            <v>0</v>
          </cell>
          <cell r="BY138">
            <v>10230</v>
          </cell>
          <cell r="BZ138">
            <v>151</v>
          </cell>
          <cell r="CC138">
            <v>19</v>
          </cell>
          <cell r="CG138">
            <v>2919</v>
          </cell>
          <cell r="CH138">
            <v>80</v>
          </cell>
          <cell r="CI138">
            <v>4</v>
          </cell>
          <cell r="CJ138">
            <v>0</v>
          </cell>
          <cell r="CL138">
            <v>0</v>
          </cell>
          <cell r="CN138">
            <v>3003</v>
          </cell>
          <cell r="CO138">
            <v>91.693602999999996</v>
          </cell>
          <cell r="CP138">
            <v>83.489636000000004</v>
          </cell>
          <cell r="CQ138">
            <v>8.7181490000000004</v>
          </cell>
          <cell r="CR138">
            <v>47.58766</v>
          </cell>
          <cell r="CS138">
            <v>0</v>
          </cell>
          <cell r="DA138">
            <v>231.48904800000003</v>
          </cell>
          <cell r="EE138">
            <v>1</v>
          </cell>
          <cell r="EF138">
            <v>316.60000000000002</v>
          </cell>
          <cell r="EG138">
            <v>0</v>
          </cell>
          <cell r="EH138">
            <v>515.6</v>
          </cell>
          <cell r="EI138">
            <v>832.2</v>
          </cell>
        </row>
        <row r="139">
          <cell r="A139">
            <v>2017</v>
          </cell>
          <cell r="B139" t="str">
            <v>Q1</v>
          </cell>
          <cell r="G139" t="str">
            <v>MWST</v>
          </cell>
          <cell r="H139" t="str">
            <v>UEDCL</v>
          </cell>
          <cell r="K139">
            <v>271365.99999999901</v>
          </cell>
          <cell r="L139">
            <v>275889.7</v>
          </cell>
          <cell r="M139">
            <v>0</v>
          </cell>
          <cell r="N139">
            <v>0</v>
          </cell>
          <cell r="P139">
            <v>0</v>
          </cell>
          <cell r="R139">
            <v>547255.69999999902</v>
          </cell>
          <cell r="AB139">
            <v>368.84306299999997</v>
          </cell>
          <cell r="AG139">
            <v>931168</v>
          </cell>
          <cell r="AI139">
            <v>199.75597400000001</v>
          </cell>
          <cell r="AR139">
            <v>0</v>
          </cell>
          <cell r="AS139">
            <v>55</v>
          </cell>
          <cell r="AT139">
            <v>84</v>
          </cell>
          <cell r="AW139">
            <v>14</v>
          </cell>
          <cell r="AX139">
            <v>0</v>
          </cell>
          <cell r="AZ139">
            <v>3</v>
          </cell>
          <cell r="BA139">
            <v>0</v>
          </cell>
          <cell r="BB139">
            <v>0</v>
          </cell>
          <cell r="BC139">
            <v>1</v>
          </cell>
          <cell r="BD139">
            <v>0</v>
          </cell>
          <cell r="BF139">
            <v>0</v>
          </cell>
          <cell r="BY139">
            <v>7890</v>
          </cell>
          <cell r="BZ139">
            <v>157</v>
          </cell>
          <cell r="CC139">
            <v>11</v>
          </cell>
          <cell r="CG139">
            <v>2744</v>
          </cell>
          <cell r="CH139">
            <v>77</v>
          </cell>
          <cell r="CI139">
            <v>0</v>
          </cell>
          <cell r="CJ139">
            <v>0</v>
          </cell>
          <cell r="CL139">
            <v>0</v>
          </cell>
          <cell r="CN139">
            <v>2821</v>
          </cell>
          <cell r="CO139">
            <v>180.20397399999999</v>
          </cell>
          <cell r="CP139">
            <v>178.13529800000001</v>
          </cell>
          <cell r="CQ139">
            <v>10.969110000000001</v>
          </cell>
          <cell r="CR139">
            <v>43.152825999999997</v>
          </cell>
          <cell r="CS139">
            <v>0</v>
          </cell>
          <cell r="DA139">
            <v>412.461208</v>
          </cell>
          <cell r="EF139">
            <v>141.94999999999999</v>
          </cell>
          <cell r="EG139">
            <v>0</v>
          </cell>
          <cell r="EH139">
            <v>388</v>
          </cell>
          <cell r="EI139">
            <v>529.95000000000005</v>
          </cell>
        </row>
        <row r="140">
          <cell r="A140">
            <v>2017</v>
          </cell>
          <cell r="B140" t="str">
            <v>Q1</v>
          </cell>
          <cell r="G140" t="str">
            <v>KIL</v>
          </cell>
          <cell r="H140" t="str">
            <v>KIL</v>
          </cell>
          <cell r="K140">
            <v>885474.99</v>
          </cell>
          <cell r="L140">
            <v>130380.5325</v>
          </cell>
          <cell r="M140">
            <v>43460.177499999998</v>
          </cell>
          <cell r="R140">
            <v>1059315.7</v>
          </cell>
          <cell r="AB140">
            <v>516.70000000000005</v>
          </cell>
          <cell r="AG140">
            <v>1369968</v>
          </cell>
          <cell r="AI140">
            <v>460.59</v>
          </cell>
          <cell r="AS140">
            <v>22</v>
          </cell>
          <cell r="AT140">
            <v>67</v>
          </cell>
          <cell r="AW140">
            <v>18</v>
          </cell>
          <cell r="AZ140">
            <v>3</v>
          </cell>
          <cell r="BC140">
            <v>5</v>
          </cell>
          <cell r="BD140">
            <v>2</v>
          </cell>
          <cell r="BY140">
            <v>8505</v>
          </cell>
          <cell r="BZ140">
            <v>117</v>
          </cell>
          <cell r="CC140">
            <v>42</v>
          </cell>
          <cell r="CG140">
            <v>10696</v>
          </cell>
          <cell r="CH140">
            <v>120</v>
          </cell>
          <cell r="CI140">
            <v>49</v>
          </cell>
          <cell r="CN140">
            <v>10865</v>
          </cell>
          <cell r="CO140">
            <v>139.60585900000001</v>
          </cell>
          <cell r="CP140">
            <v>193.59350000000001</v>
          </cell>
          <cell r="CQ140">
            <v>62.89996</v>
          </cell>
          <cell r="CR140">
            <v>74.750761999999995</v>
          </cell>
          <cell r="CS140">
            <v>102.88463400000001</v>
          </cell>
          <cell r="DA140">
            <v>573.73471500000005</v>
          </cell>
          <cell r="EE140">
            <v>0</v>
          </cell>
          <cell r="EF140">
            <v>319.98399999999998</v>
          </cell>
          <cell r="EG140">
            <v>32.409999999999997</v>
          </cell>
          <cell r="EH140">
            <v>164.27500000000001</v>
          </cell>
          <cell r="EI140">
            <v>516.66899999999998</v>
          </cell>
        </row>
        <row r="141">
          <cell r="A141">
            <v>2017</v>
          </cell>
          <cell r="B141" t="str">
            <v>Q1</v>
          </cell>
          <cell r="G141" t="str">
            <v>EST</v>
          </cell>
          <cell r="H141" t="str">
            <v>UEDCL</v>
          </cell>
          <cell r="K141">
            <v>144600.1</v>
          </cell>
          <cell r="L141">
            <v>49529</v>
          </cell>
          <cell r="M141">
            <v>0</v>
          </cell>
          <cell r="N141">
            <v>0</v>
          </cell>
          <cell r="P141">
            <v>0</v>
          </cell>
          <cell r="R141">
            <v>194129.1</v>
          </cell>
          <cell r="AB141">
            <v>140.74664899999999</v>
          </cell>
          <cell r="AG141">
            <v>201056</v>
          </cell>
          <cell r="AI141">
            <v>118.561497</v>
          </cell>
          <cell r="AR141">
            <v>0</v>
          </cell>
          <cell r="AS141">
            <v>25</v>
          </cell>
          <cell r="AT141">
            <v>99</v>
          </cell>
          <cell r="AW141">
            <v>16</v>
          </cell>
          <cell r="AX141">
            <v>0</v>
          </cell>
          <cell r="AZ141">
            <v>6</v>
          </cell>
          <cell r="BA141">
            <v>0</v>
          </cell>
          <cell r="BB141">
            <v>0</v>
          </cell>
          <cell r="BC141">
            <v>0</v>
          </cell>
          <cell r="BD141">
            <v>0</v>
          </cell>
          <cell r="BF141">
            <v>0</v>
          </cell>
          <cell r="BY141">
            <v>8375</v>
          </cell>
          <cell r="BZ141">
            <v>146</v>
          </cell>
          <cell r="CC141">
            <v>17</v>
          </cell>
          <cell r="CG141">
            <v>2291</v>
          </cell>
          <cell r="CH141">
            <v>18</v>
          </cell>
          <cell r="CI141">
            <v>0</v>
          </cell>
          <cell r="CJ141">
            <v>0</v>
          </cell>
          <cell r="CL141">
            <v>0</v>
          </cell>
          <cell r="CN141">
            <v>2309</v>
          </cell>
          <cell r="CO141">
            <v>95.031756999999999</v>
          </cell>
          <cell r="CP141">
            <v>9.5117999999999991</v>
          </cell>
          <cell r="CQ141">
            <v>5.5914149999999996</v>
          </cell>
          <cell r="CR141">
            <v>19.341173000000001</v>
          </cell>
          <cell r="CS141">
            <v>0</v>
          </cell>
          <cell r="DA141">
            <v>129.476145</v>
          </cell>
          <cell r="EE141">
            <v>0</v>
          </cell>
          <cell r="EF141">
            <v>131.94999999999999</v>
          </cell>
          <cell r="EG141">
            <v>0</v>
          </cell>
          <cell r="EH141">
            <v>271.2</v>
          </cell>
          <cell r="EI141">
            <v>403.15</v>
          </cell>
        </row>
        <row r="142">
          <cell r="A142">
            <v>2017</v>
          </cell>
          <cell r="B142" t="str">
            <v>Q1</v>
          </cell>
          <cell r="G142" t="str">
            <v>CNST</v>
          </cell>
          <cell r="H142" t="str">
            <v>UEDCL</v>
          </cell>
          <cell r="K142">
            <v>207650.89</v>
          </cell>
          <cell r="L142">
            <v>155348.63</v>
          </cell>
          <cell r="M142">
            <v>69622.899999999994</v>
          </cell>
          <cell r="N142">
            <v>0</v>
          </cell>
          <cell r="P142">
            <v>0</v>
          </cell>
          <cell r="R142">
            <v>432622.42000000004</v>
          </cell>
          <cell r="AB142">
            <v>292.14880399999998</v>
          </cell>
          <cell r="AG142">
            <v>505981.5</v>
          </cell>
          <cell r="AI142">
            <v>158.27873099999999</v>
          </cell>
          <cell r="AR142">
            <v>0</v>
          </cell>
          <cell r="AS142">
            <v>18</v>
          </cell>
          <cell r="AT142">
            <v>41</v>
          </cell>
          <cell r="AW142">
            <v>24</v>
          </cell>
          <cell r="AX142">
            <v>0</v>
          </cell>
          <cell r="AZ142">
            <v>1</v>
          </cell>
          <cell r="BA142">
            <v>0</v>
          </cell>
          <cell r="BB142">
            <v>0</v>
          </cell>
          <cell r="BC142">
            <v>2</v>
          </cell>
          <cell r="BD142">
            <v>1</v>
          </cell>
          <cell r="BF142">
            <v>0</v>
          </cell>
          <cell r="BY142">
            <v>6675</v>
          </cell>
          <cell r="BZ142">
            <v>88</v>
          </cell>
          <cell r="CC142">
            <v>13</v>
          </cell>
          <cell r="CG142">
            <v>2063</v>
          </cell>
          <cell r="CH142">
            <v>44</v>
          </cell>
          <cell r="CI142">
            <v>3</v>
          </cell>
          <cell r="CJ142">
            <v>0</v>
          </cell>
          <cell r="CL142">
            <v>0</v>
          </cell>
          <cell r="CN142">
            <v>2110</v>
          </cell>
          <cell r="CO142">
            <v>79.225312000000002</v>
          </cell>
          <cell r="CP142">
            <v>89.116837000000004</v>
          </cell>
          <cell r="CQ142">
            <v>10.740815</v>
          </cell>
          <cell r="CR142">
            <v>35.947164999999998</v>
          </cell>
          <cell r="CS142">
            <v>0</v>
          </cell>
          <cell r="DA142">
            <v>215.03012899999999</v>
          </cell>
          <cell r="EE142">
            <v>0</v>
          </cell>
          <cell r="EF142">
            <v>259.49</v>
          </cell>
          <cell r="EH142">
            <v>355</v>
          </cell>
          <cell r="EI142">
            <v>614.49</v>
          </cell>
        </row>
        <row r="143">
          <cell r="A143">
            <v>2017</v>
          </cell>
          <cell r="B143" t="str">
            <v>Q1</v>
          </cell>
          <cell r="G143" t="str">
            <v>BECS</v>
          </cell>
          <cell r="H143" t="str">
            <v>BECS</v>
          </cell>
          <cell r="K143">
            <v>538553.19999999995</v>
          </cell>
          <cell r="L143">
            <v>95038.8</v>
          </cell>
          <cell r="R143">
            <v>633592</v>
          </cell>
          <cell r="AG143">
            <v>790388.00000000093</v>
          </cell>
          <cell r="AI143">
            <v>283.11300399999999</v>
          </cell>
          <cell r="AS143">
            <v>7</v>
          </cell>
          <cell r="AT143">
            <v>27</v>
          </cell>
          <cell r="AW143">
            <v>7</v>
          </cell>
          <cell r="AZ143">
            <v>4</v>
          </cell>
          <cell r="BC143">
            <v>4</v>
          </cell>
          <cell r="BY143">
            <v>4285</v>
          </cell>
          <cell r="BZ143">
            <v>49</v>
          </cell>
          <cell r="CC143">
            <v>34</v>
          </cell>
          <cell r="CG143">
            <v>7332</v>
          </cell>
          <cell r="CH143">
            <v>52</v>
          </cell>
          <cell r="CN143">
            <v>7384</v>
          </cell>
          <cell r="CO143">
            <v>60.815399999999997</v>
          </cell>
          <cell r="CP143">
            <v>100.7285</v>
          </cell>
          <cell r="CQ143">
            <v>26.33315</v>
          </cell>
          <cell r="CR143">
            <v>46.750405000000001</v>
          </cell>
          <cell r="CS143">
            <v>5.7226999999999997</v>
          </cell>
          <cell r="DA143">
            <v>240.350155</v>
          </cell>
          <cell r="EE143">
            <v>0</v>
          </cell>
          <cell r="EF143">
            <v>86.8</v>
          </cell>
          <cell r="EG143">
            <v>0</v>
          </cell>
          <cell r="EH143">
            <v>138.69999999999999</v>
          </cell>
          <cell r="EI143">
            <v>225.5</v>
          </cell>
        </row>
        <row r="144">
          <cell r="A144">
            <v>2017</v>
          </cell>
          <cell r="B144" t="str">
            <v>Q1</v>
          </cell>
          <cell r="G144" t="str">
            <v>KRECS</v>
          </cell>
          <cell r="H144" t="str">
            <v>KRECS</v>
          </cell>
          <cell r="K144">
            <v>334397.59999999998</v>
          </cell>
          <cell r="L144">
            <v>257344</v>
          </cell>
          <cell r="R144">
            <v>591741.6</v>
          </cell>
          <cell r="AB144">
            <v>346.99879900000002</v>
          </cell>
          <cell r="AG144">
            <v>861474</v>
          </cell>
          <cell r="AS144">
            <v>27</v>
          </cell>
          <cell r="AT144">
            <v>26</v>
          </cell>
          <cell r="AW144">
            <v>15</v>
          </cell>
          <cell r="BY144">
            <v>3475</v>
          </cell>
          <cell r="BZ144">
            <v>68</v>
          </cell>
          <cell r="CC144">
            <v>18</v>
          </cell>
          <cell r="CG144">
            <v>3178</v>
          </cell>
          <cell r="CH144">
            <v>64</v>
          </cell>
          <cell r="CI144">
            <v>0</v>
          </cell>
          <cell r="CN144">
            <v>3242</v>
          </cell>
          <cell r="CO144">
            <v>47.563850000000002</v>
          </cell>
          <cell r="CP144">
            <v>26.202999999999999</v>
          </cell>
          <cell r="CQ144">
            <v>12.513999999999999</v>
          </cell>
          <cell r="CR144">
            <v>13.046664</v>
          </cell>
          <cell r="CS144">
            <v>111.479744</v>
          </cell>
          <cell r="DA144">
            <v>248.212346</v>
          </cell>
          <cell r="EE144">
            <v>0</v>
          </cell>
          <cell r="EF144">
            <v>174</v>
          </cell>
          <cell r="EG144">
            <v>0</v>
          </cell>
          <cell r="EH144">
            <v>220</v>
          </cell>
          <cell r="EI144">
            <v>394</v>
          </cell>
        </row>
        <row r="145">
          <cell r="A145">
            <v>2017</v>
          </cell>
          <cell r="B145" t="str">
            <v>Q1</v>
          </cell>
          <cell r="G145" t="str">
            <v>Umeme</v>
          </cell>
          <cell r="H145" t="str">
            <v>Umeme</v>
          </cell>
          <cell r="K145">
            <v>151990510.53111801</v>
          </cell>
          <cell r="L145">
            <v>83176343.562354594</v>
          </cell>
          <cell r="M145">
            <v>107792339.21699999</v>
          </cell>
          <cell r="N145">
            <v>170523974.96399999</v>
          </cell>
          <cell r="O145">
            <v>160162944</v>
          </cell>
          <cell r="P145">
            <v>373005</v>
          </cell>
          <cell r="R145">
            <v>674019117.27447259</v>
          </cell>
          <cell r="AG145">
            <v>820290589</v>
          </cell>
          <cell r="AR145">
            <v>132</v>
          </cell>
          <cell r="AS145">
            <v>943</v>
          </cell>
          <cell r="AT145">
            <v>3688</v>
          </cell>
          <cell r="AW145">
            <v>2332</v>
          </cell>
          <cell r="AX145">
            <v>18</v>
          </cell>
          <cell r="AZ145">
            <v>1913</v>
          </cell>
          <cell r="BA145">
            <v>13</v>
          </cell>
          <cell r="BB145">
            <v>24</v>
          </cell>
          <cell r="BC145">
            <v>1193</v>
          </cell>
          <cell r="BD145">
            <v>0</v>
          </cell>
          <cell r="BF145">
            <v>815</v>
          </cell>
          <cell r="BY145">
            <v>1994358</v>
          </cell>
          <cell r="BZ145">
            <v>11706</v>
          </cell>
          <cell r="CC145">
            <v>1401</v>
          </cell>
          <cell r="CG145">
            <v>899599</v>
          </cell>
          <cell r="CH145">
            <v>81351</v>
          </cell>
          <cell r="CI145">
            <v>2514</v>
          </cell>
          <cell r="CJ145">
            <v>500</v>
          </cell>
          <cell r="CK145">
            <v>38</v>
          </cell>
          <cell r="CL145">
            <v>304</v>
          </cell>
          <cell r="CN145">
            <v>984306</v>
          </cell>
          <cell r="DA145">
            <v>0</v>
          </cell>
          <cell r="EE145">
            <v>760.3</v>
          </cell>
          <cell r="EF145">
            <v>18809.770000000004</v>
          </cell>
          <cell r="EG145">
            <v>5891.4000000000005</v>
          </cell>
          <cell r="EH145">
            <v>7377.1900000000005</v>
          </cell>
          <cell r="EI145">
            <v>32078.360000000008</v>
          </cell>
        </row>
        <row r="146">
          <cell r="A146">
            <v>2016</v>
          </cell>
          <cell r="B146" t="str">
            <v>Q4</v>
          </cell>
          <cell r="G146" t="str">
            <v>UEDCL</v>
          </cell>
          <cell r="H146" t="str">
            <v>UEDCL</v>
          </cell>
          <cell r="K146">
            <v>1419029.2</v>
          </cell>
          <cell r="L146">
            <v>741835.5</v>
          </cell>
          <cell r="M146">
            <v>364083</v>
          </cell>
          <cell r="N146">
            <v>0</v>
          </cell>
          <cell r="P146">
            <v>0</v>
          </cell>
          <cell r="R146">
            <v>2524947.7000000002</v>
          </cell>
          <cell r="AG146">
            <v>3243510</v>
          </cell>
          <cell r="AS146">
            <v>150</v>
          </cell>
          <cell r="AT146">
            <v>278</v>
          </cell>
          <cell r="AW146">
            <v>80</v>
          </cell>
          <cell r="AZ146">
            <v>10</v>
          </cell>
          <cell r="BC146">
            <v>4</v>
          </cell>
          <cell r="BD146">
            <v>0</v>
          </cell>
          <cell r="BF146">
            <v>0</v>
          </cell>
          <cell r="BY146">
            <v>33410</v>
          </cell>
          <cell r="BZ146">
            <v>531</v>
          </cell>
          <cell r="CC146">
            <v>89</v>
          </cell>
          <cell r="CG146">
            <v>11874</v>
          </cell>
          <cell r="CH146">
            <v>278</v>
          </cell>
          <cell r="CI146">
            <v>10</v>
          </cell>
          <cell r="CJ146">
            <v>0</v>
          </cell>
          <cell r="CL146">
            <v>0</v>
          </cell>
          <cell r="CN146">
            <v>12162</v>
          </cell>
          <cell r="CO146">
            <v>607.72799999999995</v>
          </cell>
          <cell r="CP146">
            <v>320.22000000000003</v>
          </cell>
          <cell r="CQ146">
            <v>79.045000000000002</v>
          </cell>
          <cell r="CR146">
            <v>183.16</v>
          </cell>
          <cell r="CS146">
            <v>0</v>
          </cell>
          <cell r="DA146">
            <v>1190.153</v>
          </cell>
          <cell r="EI146">
            <v>0</v>
          </cell>
        </row>
        <row r="147">
          <cell r="A147">
            <v>2016</v>
          </cell>
          <cell r="B147" t="str">
            <v>Q4</v>
          </cell>
          <cell r="G147" t="str">
            <v>SWST</v>
          </cell>
          <cell r="H147" t="str">
            <v>UEDCL</v>
          </cell>
          <cell r="K147">
            <v>0</v>
          </cell>
          <cell r="L147">
            <v>0</v>
          </cell>
          <cell r="M147">
            <v>0</v>
          </cell>
          <cell r="N147">
            <v>0</v>
          </cell>
          <cell r="P147">
            <v>0</v>
          </cell>
          <cell r="R147">
            <v>0</v>
          </cell>
          <cell r="AG147">
            <v>0</v>
          </cell>
          <cell r="AR147">
            <v>0</v>
          </cell>
          <cell r="AS147">
            <v>31</v>
          </cell>
          <cell r="AT147">
            <v>108</v>
          </cell>
          <cell r="AW147">
            <v>17</v>
          </cell>
          <cell r="AX147">
            <v>0</v>
          </cell>
          <cell r="AZ147">
            <v>7</v>
          </cell>
          <cell r="BA147">
            <v>0</v>
          </cell>
          <cell r="BB147">
            <v>0</v>
          </cell>
          <cell r="BC147">
            <v>3</v>
          </cell>
          <cell r="BD147">
            <v>0</v>
          </cell>
          <cell r="BF147">
            <v>0</v>
          </cell>
          <cell r="BY147">
            <v>12220</v>
          </cell>
          <cell r="BZ147">
            <v>168</v>
          </cell>
          <cell r="CC147">
            <v>0</v>
          </cell>
          <cell r="CG147">
            <v>0</v>
          </cell>
          <cell r="CH147">
            <v>0</v>
          </cell>
          <cell r="CI147">
            <v>0</v>
          </cell>
          <cell r="CJ147">
            <v>0</v>
          </cell>
          <cell r="CL147">
            <v>0</v>
          </cell>
          <cell r="CN147">
            <v>0</v>
          </cell>
          <cell r="CO147">
            <v>0</v>
          </cell>
          <cell r="CP147">
            <v>0</v>
          </cell>
          <cell r="CQ147">
            <v>0</v>
          </cell>
          <cell r="CR147">
            <v>0</v>
          </cell>
          <cell r="CS147">
            <v>0</v>
          </cell>
          <cell r="DA147">
            <v>0</v>
          </cell>
          <cell r="EI147">
            <v>0</v>
          </cell>
        </row>
        <row r="148">
          <cell r="A148">
            <v>2016</v>
          </cell>
          <cell r="B148" t="str">
            <v>Q4</v>
          </cell>
          <cell r="G148" t="str">
            <v>SST</v>
          </cell>
          <cell r="H148" t="str">
            <v>UEDCL</v>
          </cell>
          <cell r="K148">
            <v>0</v>
          </cell>
          <cell r="L148">
            <v>0</v>
          </cell>
          <cell r="M148">
            <v>0</v>
          </cell>
          <cell r="N148">
            <v>0</v>
          </cell>
          <cell r="P148">
            <v>0</v>
          </cell>
          <cell r="R148">
            <v>0</v>
          </cell>
          <cell r="AG148">
            <v>0</v>
          </cell>
          <cell r="AR148">
            <v>0</v>
          </cell>
          <cell r="AS148">
            <v>49</v>
          </cell>
          <cell r="AT148">
            <v>159</v>
          </cell>
          <cell r="AW148">
            <v>27</v>
          </cell>
          <cell r="AX148">
            <v>0</v>
          </cell>
          <cell r="AZ148">
            <v>14</v>
          </cell>
          <cell r="BA148">
            <v>0</v>
          </cell>
          <cell r="BB148">
            <v>0</v>
          </cell>
          <cell r="BC148">
            <v>9</v>
          </cell>
          <cell r="BD148">
            <v>0</v>
          </cell>
          <cell r="BF148">
            <v>0</v>
          </cell>
          <cell r="BY148">
            <v>19510</v>
          </cell>
          <cell r="BZ148">
            <v>260</v>
          </cell>
          <cell r="CC148">
            <v>0</v>
          </cell>
          <cell r="CG148">
            <v>0</v>
          </cell>
          <cell r="CH148">
            <v>0</v>
          </cell>
          <cell r="CI148">
            <v>0</v>
          </cell>
          <cell r="CJ148">
            <v>0</v>
          </cell>
          <cell r="CL148">
            <v>0</v>
          </cell>
          <cell r="CN148">
            <v>0</v>
          </cell>
          <cell r="CO148">
            <v>0</v>
          </cell>
          <cell r="CP148">
            <v>0</v>
          </cell>
          <cell r="CQ148">
            <v>0</v>
          </cell>
          <cell r="CR148">
            <v>0</v>
          </cell>
          <cell r="CS148">
            <v>0</v>
          </cell>
          <cell r="DA148">
            <v>0</v>
          </cell>
          <cell r="EI148">
            <v>0</v>
          </cell>
        </row>
        <row r="149">
          <cell r="A149">
            <v>2016</v>
          </cell>
          <cell r="B149" t="str">
            <v>Q4</v>
          </cell>
          <cell r="G149" t="str">
            <v>PACMECS</v>
          </cell>
          <cell r="H149" t="str">
            <v>PACMECS</v>
          </cell>
          <cell r="K149">
            <v>306952</v>
          </cell>
          <cell r="L149">
            <v>132020</v>
          </cell>
          <cell r="M149">
            <v>0</v>
          </cell>
          <cell r="N149">
            <v>0</v>
          </cell>
          <cell r="P149">
            <v>0</v>
          </cell>
          <cell r="R149">
            <v>438972</v>
          </cell>
          <cell r="AG149">
            <v>548169</v>
          </cell>
          <cell r="AR149">
            <v>0</v>
          </cell>
          <cell r="AS149">
            <v>23</v>
          </cell>
          <cell r="AT149">
            <v>53</v>
          </cell>
          <cell r="AW149">
            <v>13</v>
          </cell>
          <cell r="AX149">
            <v>0</v>
          </cell>
          <cell r="AZ149">
            <v>4</v>
          </cell>
          <cell r="BA149">
            <v>0</v>
          </cell>
          <cell r="BB149">
            <v>0</v>
          </cell>
          <cell r="BC149">
            <v>2</v>
          </cell>
          <cell r="BD149">
            <v>0</v>
          </cell>
          <cell r="BF149">
            <v>0</v>
          </cell>
          <cell r="BY149">
            <v>5955</v>
          </cell>
          <cell r="BZ149">
            <v>95</v>
          </cell>
          <cell r="CC149">
            <v>32</v>
          </cell>
          <cell r="CG149">
            <v>2512</v>
          </cell>
          <cell r="CH149">
            <v>56</v>
          </cell>
          <cell r="CI149">
            <v>0</v>
          </cell>
          <cell r="CJ149">
            <v>0</v>
          </cell>
          <cell r="CL149">
            <v>0</v>
          </cell>
          <cell r="CN149">
            <v>2568</v>
          </cell>
          <cell r="CO149">
            <v>75.516900000000007</v>
          </cell>
          <cell r="CP149">
            <v>34.320405999999998</v>
          </cell>
          <cell r="CQ149">
            <v>12.889010000000001</v>
          </cell>
          <cell r="CR149">
            <v>31.536799999999999</v>
          </cell>
          <cell r="CS149">
            <v>0</v>
          </cell>
          <cell r="DA149">
            <v>154.26311600000002</v>
          </cell>
          <cell r="EI149">
            <v>0</v>
          </cell>
        </row>
        <row r="150">
          <cell r="A150">
            <v>2011</v>
          </cell>
          <cell r="B150" t="str">
            <v>Q3</v>
          </cell>
          <cell r="G150" t="str">
            <v>NWST</v>
          </cell>
          <cell r="H150" t="str">
            <v>UEDCL</v>
          </cell>
          <cell r="K150">
            <v>0</v>
          </cell>
          <cell r="L150">
            <v>0</v>
          </cell>
          <cell r="N150">
            <v>0</v>
          </cell>
          <cell r="P150">
            <v>0</v>
          </cell>
          <cell r="R150">
            <v>1009058.7</v>
          </cell>
          <cell r="AG150">
            <v>1267649</v>
          </cell>
          <cell r="AR150">
            <v>0</v>
          </cell>
          <cell r="AS150">
            <v>0</v>
          </cell>
          <cell r="AT150">
            <v>0</v>
          </cell>
          <cell r="AW150">
            <v>0</v>
          </cell>
          <cell r="AX150">
            <v>0</v>
          </cell>
          <cell r="AZ150">
            <v>0</v>
          </cell>
          <cell r="BA150">
            <v>0</v>
          </cell>
          <cell r="BB150">
            <v>0</v>
          </cell>
          <cell r="BC150">
            <v>0</v>
          </cell>
          <cell r="BD150">
            <v>0</v>
          </cell>
          <cell r="BF150">
            <v>0</v>
          </cell>
          <cell r="BY150">
            <v>21570</v>
          </cell>
          <cell r="BZ150">
            <v>0</v>
          </cell>
          <cell r="CC150">
            <v>0</v>
          </cell>
          <cell r="CG150">
            <v>1871</v>
          </cell>
          <cell r="CH150">
            <v>67</v>
          </cell>
          <cell r="CI150">
            <v>0</v>
          </cell>
          <cell r="CJ150">
            <v>0</v>
          </cell>
          <cell r="CL150">
            <v>0</v>
          </cell>
          <cell r="CN150">
            <v>1938</v>
          </cell>
          <cell r="CO150">
            <v>4.3634000000000004</v>
          </cell>
          <cell r="CP150">
            <v>15.027100000000001</v>
          </cell>
          <cell r="CQ150">
            <v>9.1494999999999997</v>
          </cell>
          <cell r="CR150">
            <v>10.8428</v>
          </cell>
          <cell r="CS150">
            <v>0</v>
          </cell>
          <cell r="DA150">
            <v>39.382800000000003</v>
          </cell>
          <cell r="EI150">
            <v>0</v>
          </cell>
        </row>
        <row r="151">
          <cell r="A151">
            <v>2016</v>
          </cell>
          <cell r="B151" t="str">
            <v>Q4</v>
          </cell>
          <cell r="G151" t="str">
            <v>KIL</v>
          </cell>
          <cell r="H151" t="str">
            <v>KIL</v>
          </cell>
          <cell r="K151">
            <v>879396.68490462506</v>
          </cell>
          <cell r="L151">
            <v>95140.751447675604</v>
          </cell>
          <cell r="M151">
            <v>44270.213647699697</v>
          </cell>
          <cell r="N151">
            <v>0</v>
          </cell>
          <cell r="P151">
            <v>0</v>
          </cell>
          <cell r="R151">
            <v>1018807.6500000004</v>
          </cell>
          <cell r="AG151">
            <v>1274411</v>
          </cell>
          <cell r="AR151">
            <v>0</v>
          </cell>
          <cell r="AS151">
            <v>22</v>
          </cell>
          <cell r="AT151">
            <v>43</v>
          </cell>
          <cell r="AW151">
            <v>17</v>
          </cell>
          <cell r="AX151">
            <v>0</v>
          </cell>
          <cell r="AZ151">
            <v>2</v>
          </cell>
          <cell r="BA151">
            <v>0</v>
          </cell>
          <cell r="BB151">
            <v>0</v>
          </cell>
          <cell r="BC151">
            <v>5</v>
          </cell>
          <cell r="BD151">
            <v>0</v>
          </cell>
          <cell r="BF151">
            <v>0</v>
          </cell>
          <cell r="BY151">
            <v>7375</v>
          </cell>
          <cell r="BZ151">
            <v>91</v>
          </cell>
          <cell r="CC151">
            <v>40</v>
          </cell>
          <cell r="CG151">
            <v>10051</v>
          </cell>
          <cell r="CH151">
            <v>155</v>
          </cell>
          <cell r="CI151">
            <v>24</v>
          </cell>
          <cell r="CJ151">
            <v>0</v>
          </cell>
          <cell r="CL151">
            <v>0</v>
          </cell>
          <cell r="CN151">
            <v>10230</v>
          </cell>
          <cell r="CO151">
            <v>165.43561099999999</v>
          </cell>
          <cell r="CP151">
            <v>19.602920000000001</v>
          </cell>
          <cell r="CQ151">
            <v>59.403700000000001</v>
          </cell>
          <cell r="CR151">
            <v>59.768799999999999</v>
          </cell>
          <cell r="CS151">
            <v>8.1933000000000007</v>
          </cell>
          <cell r="DA151">
            <v>312.40433100000001</v>
          </cell>
          <cell r="EI151">
            <v>0</v>
          </cell>
        </row>
        <row r="152">
          <cell r="A152">
            <v>2016</v>
          </cell>
          <cell r="B152" t="str">
            <v>Q4</v>
          </cell>
          <cell r="G152" t="str">
            <v>BECS</v>
          </cell>
          <cell r="H152" t="str">
            <v>BECS</v>
          </cell>
          <cell r="K152">
            <v>488543</v>
          </cell>
          <cell r="L152">
            <v>86213</v>
          </cell>
          <cell r="M152">
            <v>0</v>
          </cell>
          <cell r="N152">
            <v>0</v>
          </cell>
          <cell r="P152">
            <v>0</v>
          </cell>
          <cell r="R152">
            <v>574756</v>
          </cell>
          <cell r="AG152">
            <v>762689</v>
          </cell>
          <cell r="AR152">
            <v>0</v>
          </cell>
          <cell r="AS152">
            <v>7</v>
          </cell>
          <cell r="AT152">
            <v>27</v>
          </cell>
          <cell r="AW152">
            <v>4</v>
          </cell>
          <cell r="AX152">
            <v>0</v>
          </cell>
          <cell r="AZ152">
            <v>4</v>
          </cell>
          <cell r="BA152">
            <v>0</v>
          </cell>
          <cell r="BB152">
            <v>0</v>
          </cell>
          <cell r="BC152">
            <v>4</v>
          </cell>
          <cell r="BD152">
            <v>0</v>
          </cell>
          <cell r="BF152">
            <v>0</v>
          </cell>
          <cell r="BY152">
            <v>3985</v>
          </cell>
          <cell r="BZ152">
            <v>46</v>
          </cell>
          <cell r="CC152">
            <v>34</v>
          </cell>
          <cell r="CG152">
            <v>7057</v>
          </cell>
          <cell r="CH152">
            <v>52</v>
          </cell>
          <cell r="CI152">
            <v>0</v>
          </cell>
          <cell r="CJ152">
            <v>0</v>
          </cell>
          <cell r="CL152">
            <v>0</v>
          </cell>
          <cell r="CN152">
            <v>7109</v>
          </cell>
          <cell r="CO152">
            <v>112.75242799999999</v>
          </cell>
          <cell r="CP152">
            <v>86.825280000000006</v>
          </cell>
          <cell r="CQ152">
            <v>19.957770799999999</v>
          </cell>
          <cell r="CR152">
            <v>66.945706000000001</v>
          </cell>
          <cell r="CS152">
            <v>0</v>
          </cell>
          <cell r="DA152">
            <v>286.48118479999999</v>
          </cell>
          <cell r="EI152">
            <v>0</v>
          </cell>
        </row>
        <row r="153">
          <cell r="A153">
            <v>2016</v>
          </cell>
          <cell r="B153" t="str">
            <v>Q4</v>
          </cell>
          <cell r="G153" t="str">
            <v>KRECS</v>
          </cell>
          <cell r="H153" t="str">
            <v>KRECS</v>
          </cell>
          <cell r="K153">
            <v>360389</v>
          </cell>
          <cell r="L153">
            <v>157566.1</v>
          </cell>
          <cell r="M153">
            <v>0</v>
          </cell>
          <cell r="N153">
            <v>0</v>
          </cell>
          <cell r="P153">
            <v>0</v>
          </cell>
          <cell r="R153">
            <v>517955.1</v>
          </cell>
          <cell r="AG153">
            <v>758230</v>
          </cell>
          <cell r="AR153">
            <v>0</v>
          </cell>
          <cell r="AS153">
            <v>27</v>
          </cell>
          <cell r="AT153">
            <v>25</v>
          </cell>
          <cell r="AW153">
            <v>15</v>
          </cell>
          <cell r="AX153">
            <v>0</v>
          </cell>
          <cell r="AZ153">
            <v>0</v>
          </cell>
          <cell r="BA153">
            <v>0</v>
          </cell>
          <cell r="BB153">
            <v>0</v>
          </cell>
          <cell r="BC153">
            <v>0</v>
          </cell>
          <cell r="BD153">
            <v>0</v>
          </cell>
          <cell r="BF153">
            <v>0</v>
          </cell>
          <cell r="BY153">
            <v>3425</v>
          </cell>
          <cell r="BZ153">
            <v>67</v>
          </cell>
          <cell r="CC153">
            <v>16</v>
          </cell>
          <cell r="CG153">
            <v>2942</v>
          </cell>
          <cell r="CH153">
            <v>60</v>
          </cell>
          <cell r="CI153">
            <v>0</v>
          </cell>
          <cell r="CJ153">
            <v>0</v>
          </cell>
          <cell r="CL153">
            <v>0</v>
          </cell>
          <cell r="CN153">
            <v>3002</v>
          </cell>
          <cell r="CO153">
            <v>44.460999999999999</v>
          </cell>
          <cell r="CP153">
            <v>28.776202999999999</v>
          </cell>
          <cell r="CQ153">
            <v>7.4829999999999997</v>
          </cell>
          <cell r="CR153">
            <v>30.918013999999999</v>
          </cell>
          <cell r="CS153">
            <v>7.9149999999999998E-2</v>
          </cell>
          <cell r="DA153">
            <v>123.30529999999999</v>
          </cell>
          <cell r="EI153">
            <v>0</v>
          </cell>
        </row>
        <row r="154">
          <cell r="A154">
            <v>2016</v>
          </cell>
          <cell r="B154" t="str">
            <v>Q4</v>
          </cell>
          <cell r="G154" t="str">
            <v>CNST</v>
          </cell>
          <cell r="H154" t="str">
            <v>UEDCL</v>
          </cell>
          <cell r="K154">
            <v>260206.58462325315</v>
          </cell>
          <cell r="L154">
            <v>143479.92537674654</v>
          </cell>
          <cell r="M154">
            <v>75811</v>
          </cell>
          <cell r="R154">
            <v>479497.50999999966</v>
          </cell>
          <cell r="AB154">
            <v>296.52942899999999</v>
          </cell>
          <cell r="AG154">
            <v>595895.5</v>
          </cell>
          <cell r="AI154">
            <v>165.56320599999998</v>
          </cell>
          <cell r="AS154">
            <v>18</v>
          </cell>
          <cell r="AT154">
            <v>40</v>
          </cell>
          <cell r="AW154">
            <v>24</v>
          </cell>
          <cell r="AZ154">
            <v>1</v>
          </cell>
          <cell r="BC154">
            <v>2</v>
          </cell>
          <cell r="BD154">
            <v>1</v>
          </cell>
          <cell r="BY154">
            <v>5995</v>
          </cell>
          <cell r="BZ154">
            <v>86</v>
          </cell>
          <cell r="CC154">
            <v>44</v>
          </cell>
          <cell r="CN154">
            <v>0</v>
          </cell>
          <cell r="CO154">
            <v>103.709113</v>
          </cell>
          <cell r="CP154">
            <v>32.526533399999998</v>
          </cell>
          <cell r="CQ154">
            <v>16.990392999999997</v>
          </cell>
          <cell r="CR154">
            <v>41.317463000000004</v>
          </cell>
          <cell r="DA154">
            <v>194.54350239999999</v>
          </cell>
          <cell r="EF154">
            <v>256</v>
          </cell>
          <cell r="EH154">
            <v>351.6</v>
          </cell>
          <cell r="EI154">
            <v>607.6</v>
          </cell>
        </row>
        <row r="155">
          <cell r="A155">
            <v>2016</v>
          </cell>
          <cell r="B155" t="str">
            <v>Q4</v>
          </cell>
          <cell r="G155" t="str">
            <v>Umeme</v>
          </cell>
          <cell r="H155" t="str">
            <v>Umeme</v>
          </cell>
          <cell r="K155">
            <v>153151730.62512499</v>
          </cell>
          <cell r="L155">
            <v>83226075.672502607</v>
          </cell>
          <cell r="M155">
            <v>106877379.15700001</v>
          </cell>
          <cell r="N155">
            <v>315290506</v>
          </cell>
          <cell r="P155">
            <v>404831</v>
          </cell>
          <cell r="R155">
            <v>658950522.45462763</v>
          </cell>
          <cell r="AG155">
            <v>802547000</v>
          </cell>
          <cell r="AR155">
            <v>129</v>
          </cell>
          <cell r="AS155">
            <v>935</v>
          </cell>
          <cell r="AT155">
            <v>3627</v>
          </cell>
          <cell r="AW155">
            <v>2310</v>
          </cell>
          <cell r="AX155">
            <v>18</v>
          </cell>
          <cell r="AZ155">
            <v>1895</v>
          </cell>
          <cell r="BA155">
            <v>13</v>
          </cell>
          <cell r="BB155">
            <v>24</v>
          </cell>
          <cell r="BC155">
            <v>1190</v>
          </cell>
          <cell r="BD155">
            <v>0</v>
          </cell>
          <cell r="BF155">
            <v>809</v>
          </cell>
          <cell r="BY155">
            <v>1975455</v>
          </cell>
          <cell r="BZ155">
            <v>11361</v>
          </cell>
          <cell r="CC155">
            <v>1384</v>
          </cell>
          <cell r="CG155">
            <v>867671</v>
          </cell>
          <cell r="CH155">
            <v>79746</v>
          </cell>
          <cell r="CI155">
            <v>2564</v>
          </cell>
          <cell r="CJ155">
            <v>527</v>
          </cell>
          <cell r="CL155">
            <v>306</v>
          </cell>
          <cell r="CN155">
            <v>950814</v>
          </cell>
          <cell r="DA155">
            <v>0</v>
          </cell>
          <cell r="EE155">
            <v>760.3</v>
          </cell>
          <cell r="EF155">
            <v>18646.13</v>
          </cell>
          <cell r="EG155">
            <v>5866.1500000000005</v>
          </cell>
          <cell r="EH155">
            <v>7278.5</v>
          </cell>
          <cell r="EI155">
            <v>31790.780000000002</v>
          </cell>
        </row>
        <row r="156">
          <cell r="A156">
            <v>2016</v>
          </cell>
          <cell r="B156" t="str">
            <v>Q3</v>
          </cell>
          <cell r="G156" t="str">
            <v>UEDCL</v>
          </cell>
          <cell r="H156" t="str">
            <v>UEDCL</v>
          </cell>
          <cell r="K156">
            <v>0</v>
          </cell>
          <cell r="L156">
            <v>0</v>
          </cell>
          <cell r="M156">
            <v>0</v>
          </cell>
          <cell r="N156">
            <v>0</v>
          </cell>
          <cell r="P156">
            <v>0</v>
          </cell>
          <cell r="R156">
            <v>0</v>
          </cell>
          <cell r="AG156">
            <v>0</v>
          </cell>
          <cell r="AS156">
            <v>0</v>
          </cell>
          <cell r="AT156">
            <v>0</v>
          </cell>
          <cell r="AW156">
            <v>0</v>
          </cell>
          <cell r="AZ156">
            <v>0</v>
          </cell>
          <cell r="BC156">
            <v>0</v>
          </cell>
          <cell r="BD156">
            <v>0</v>
          </cell>
          <cell r="BF156">
            <v>0</v>
          </cell>
          <cell r="BY156">
            <v>0</v>
          </cell>
          <cell r="BZ156">
            <v>0</v>
          </cell>
          <cell r="CC156">
            <v>0</v>
          </cell>
          <cell r="CG156">
            <v>0</v>
          </cell>
          <cell r="CH156">
            <v>0</v>
          </cell>
          <cell r="CI156">
            <v>0</v>
          </cell>
          <cell r="CJ156">
            <v>0</v>
          </cell>
          <cell r="CL156">
            <v>0</v>
          </cell>
          <cell r="CN156">
            <v>0</v>
          </cell>
          <cell r="CO156">
            <v>391.55090799999999</v>
          </cell>
          <cell r="CP156">
            <v>0</v>
          </cell>
          <cell r="CQ156">
            <v>0</v>
          </cell>
          <cell r="CR156">
            <v>0</v>
          </cell>
          <cell r="CS156">
            <v>566.5027</v>
          </cell>
          <cell r="DA156">
            <v>958.05360799999994</v>
          </cell>
          <cell r="EI156">
            <v>0</v>
          </cell>
        </row>
        <row r="157">
          <cell r="A157">
            <v>2016</v>
          </cell>
          <cell r="B157" t="str">
            <v>Q3</v>
          </cell>
          <cell r="G157" t="str">
            <v>SWST</v>
          </cell>
          <cell r="H157" t="str">
            <v>UEDCL</v>
          </cell>
          <cell r="K157">
            <v>0</v>
          </cell>
          <cell r="L157">
            <v>0</v>
          </cell>
          <cell r="M157">
            <v>0</v>
          </cell>
          <cell r="N157">
            <v>0</v>
          </cell>
          <cell r="P157">
            <v>0</v>
          </cell>
          <cell r="R157">
            <v>0</v>
          </cell>
          <cell r="AG157">
            <v>0</v>
          </cell>
          <cell r="AR157">
            <v>0</v>
          </cell>
          <cell r="AS157">
            <v>31</v>
          </cell>
          <cell r="AT157">
            <v>108</v>
          </cell>
          <cell r="AW157">
            <v>17</v>
          </cell>
          <cell r="AX157">
            <v>0</v>
          </cell>
          <cell r="AZ157">
            <v>7</v>
          </cell>
          <cell r="BA157">
            <v>0</v>
          </cell>
          <cell r="BB157">
            <v>0</v>
          </cell>
          <cell r="BC157">
            <v>3</v>
          </cell>
          <cell r="BD157">
            <v>0</v>
          </cell>
          <cell r="BF157">
            <v>0</v>
          </cell>
          <cell r="BY157">
            <v>12220</v>
          </cell>
          <cell r="BZ157">
            <v>168</v>
          </cell>
          <cell r="CC157">
            <v>0</v>
          </cell>
          <cell r="CG157">
            <v>0</v>
          </cell>
          <cell r="CH157">
            <v>0</v>
          </cell>
          <cell r="CI157">
            <v>0</v>
          </cell>
          <cell r="CJ157">
            <v>0</v>
          </cell>
          <cell r="CL157">
            <v>0</v>
          </cell>
          <cell r="CN157">
            <v>0</v>
          </cell>
          <cell r="CO157">
            <v>0</v>
          </cell>
          <cell r="CP157">
            <v>0</v>
          </cell>
          <cell r="CQ157">
            <v>0</v>
          </cell>
          <cell r="CR157">
            <v>0</v>
          </cell>
          <cell r="CS157">
            <v>0</v>
          </cell>
          <cell r="DA157">
            <v>0</v>
          </cell>
          <cell r="EI157">
            <v>0</v>
          </cell>
        </row>
        <row r="158">
          <cell r="A158">
            <v>2016</v>
          </cell>
          <cell r="B158" t="str">
            <v>Q3</v>
          </cell>
          <cell r="G158" t="str">
            <v>SST</v>
          </cell>
          <cell r="H158" t="str">
            <v>UEDCL</v>
          </cell>
          <cell r="K158">
            <v>0</v>
          </cell>
          <cell r="L158">
            <v>0</v>
          </cell>
          <cell r="M158">
            <v>0</v>
          </cell>
          <cell r="N158">
            <v>0</v>
          </cell>
          <cell r="P158">
            <v>0</v>
          </cell>
          <cell r="R158">
            <v>0</v>
          </cell>
          <cell r="AG158">
            <v>0</v>
          </cell>
          <cell r="AR158">
            <v>0</v>
          </cell>
          <cell r="AS158">
            <v>49</v>
          </cell>
          <cell r="AT158">
            <v>159</v>
          </cell>
          <cell r="AW158">
            <v>27</v>
          </cell>
          <cell r="AX158">
            <v>0</v>
          </cell>
          <cell r="AZ158">
            <v>14</v>
          </cell>
          <cell r="BA158">
            <v>0</v>
          </cell>
          <cell r="BB158">
            <v>0</v>
          </cell>
          <cell r="BC158">
            <v>9</v>
          </cell>
          <cell r="BD158">
            <v>0</v>
          </cell>
          <cell r="BF158">
            <v>0</v>
          </cell>
          <cell r="BY158">
            <v>19510</v>
          </cell>
          <cell r="BZ158">
            <v>260</v>
          </cell>
          <cell r="CC158">
            <v>0</v>
          </cell>
          <cell r="CG158">
            <v>0</v>
          </cell>
          <cell r="CH158">
            <v>0</v>
          </cell>
          <cell r="CI158">
            <v>0</v>
          </cell>
          <cell r="CJ158">
            <v>0</v>
          </cell>
          <cell r="CL158">
            <v>0</v>
          </cell>
          <cell r="CN158">
            <v>0</v>
          </cell>
          <cell r="CO158">
            <v>0</v>
          </cell>
          <cell r="CP158">
            <v>0</v>
          </cell>
          <cell r="CQ158">
            <v>0</v>
          </cell>
          <cell r="CR158">
            <v>0</v>
          </cell>
          <cell r="CS158">
            <v>0</v>
          </cell>
          <cell r="DA158">
            <v>0</v>
          </cell>
          <cell r="EI158">
            <v>0</v>
          </cell>
        </row>
        <row r="159">
          <cell r="A159">
            <v>2016</v>
          </cell>
          <cell r="B159" t="str">
            <v>Q3</v>
          </cell>
          <cell r="G159" t="str">
            <v>PACMECS</v>
          </cell>
          <cell r="H159" t="str">
            <v>PACMECS</v>
          </cell>
          <cell r="K159">
            <v>367228</v>
          </cell>
          <cell r="L159">
            <v>148699</v>
          </cell>
          <cell r="M159">
            <v>0</v>
          </cell>
          <cell r="N159">
            <v>0</v>
          </cell>
          <cell r="P159">
            <v>0</v>
          </cell>
          <cell r="R159">
            <v>515927</v>
          </cell>
          <cell r="AG159">
            <v>562537</v>
          </cell>
          <cell r="AR159">
            <v>0</v>
          </cell>
          <cell r="AS159">
            <v>0</v>
          </cell>
          <cell r="AT159">
            <v>0</v>
          </cell>
          <cell r="AW159">
            <v>0</v>
          </cell>
          <cell r="AX159">
            <v>0</v>
          </cell>
          <cell r="AZ159">
            <v>0</v>
          </cell>
          <cell r="BA159">
            <v>0</v>
          </cell>
          <cell r="BB159">
            <v>0</v>
          </cell>
          <cell r="BC159">
            <v>0</v>
          </cell>
          <cell r="BD159">
            <v>0</v>
          </cell>
          <cell r="BF159">
            <v>0</v>
          </cell>
          <cell r="BY159">
            <v>0</v>
          </cell>
          <cell r="BZ159">
            <v>0</v>
          </cell>
          <cell r="CC159">
            <v>25</v>
          </cell>
          <cell r="CG159">
            <v>2442</v>
          </cell>
          <cell r="CH159">
            <v>55</v>
          </cell>
          <cell r="CI159">
            <v>0</v>
          </cell>
          <cell r="CJ159">
            <v>0</v>
          </cell>
          <cell r="CL159">
            <v>0</v>
          </cell>
          <cell r="CN159">
            <v>2497</v>
          </cell>
          <cell r="CO159">
            <v>62.437874999999998</v>
          </cell>
          <cell r="CP159">
            <v>16.048999999999999</v>
          </cell>
          <cell r="CQ159">
            <v>9.9115000000000002</v>
          </cell>
          <cell r="CR159">
            <v>21.529499999999999</v>
          </cell>
          <cell r="CS159">
            <v>0</v>
          </cell>
          <cell r="DA159">
            <v>109.927875</v>
          </cell>
          <cell r="EI159">
            <v>0</v>
          </cell>
        </row>
        <row r="160">
          <cell r="A160">
            <v>2011</v>
          </cell>
          <cell r="B160" t="str">
            <v>Q4</v>
          </cell>
          <cell r="G160" t="str">
            <v>NWST</v>
          </cell>
          <cell r="H160" t="str">
            <v>UEDCL</v>
          </cell>
          <cell r="K160">
            <v>0</v>
          </cell>
          <cell r="L160">
            <v>0</v>
          </cell>
          <cell r="N160">
            <v>0</v>
          </cell>
          <cell r="P160">
            <v>0</v>
          </cell>
          <cell r="R160">
            <v>1213812.99</v>
          </cell>
          <cell r="AG160">
            <v>1646682</v>
          </cell>
          <cell r="AR160">
            <v>0</v>
          </cell>
          <cell r="AS160">
            <v>0</v>
          </cell>
          <cell r="AT160">
            <v>0</v>
          </cell>
          <cell r="AW160">
            <v>0</v>
          </cell>
          <cell r="AX160">
            <v>0</v>
          </cell>
          <cell r="AZ160">
            <v>0</v>
          </cell>
          <cell r="BA160">
            <v>0</v>
          </cell>
          <cell r="BB160">
            <v>0</v>
          </cell>
          <cell r="BC160">
            <v>0</v>
          </cell>
          <cell r="BD160">
            <v>0</v>
          </cell>
          <cell r="BF160">
            <v>0</v>
          </cell>
          <cell r="BY160">
            <v>21570</v>
          </cell>
          <cell r="BZ160">
            <v>0</v>
          </cell>
          <cell r="CC160">
            <v>0</v>
          </cell>
          <cell r="CG160">
            <v>1999</v>
          </cell>
          <cell r="CH160">
            <v>76</v>
          </cell>
          <cell r="CI160">
            <v>0</v>
          </cell>
          <cell r="CJ160">
            <v>0</v>
          </cell>
          <cell r="CL160">
            <v>0</v>
          </cell>
          <cell r="CN160">
            <v>2075</v>
          </cell>
          <cell r="CO160">
            <v>25.025297999999999</v>
          </cell>
          <cell r="CP160">
            <v>4.1660000000000004</v>
          </cell>
          <cell r="CQ160">
            <v>8.6084999999999994</v>
          </cell>
          <cell r="CR160">
            <v>7.26295</v>
          </cell>
          <cell r="CS160">
            <v>0</v>
          </cell>
          <cell r="DA160">
            <v>45.062747999999999</v>
          </cell>
          <cell r="EI160">
            <v>0</v>
          </cell>
        </row>
        <row r="161">
          <cell r="A161">
            <v>2016</v>
          </cell>
          <cell r="B161" t="str">
            <v>Q3</v>
          </cell>
          <cell r="G161" t="str">
            <v>KIL</v>
          </cell>
          <cell r="H161" t="str">
            <v>KIL</v>
          </cell>
          <cell r="K161">
            <v>931715</v>
          </cell>
          <cell r="L161">
            <v>100801</v>
          </cell>
          <cell r="M161">
            <v>46904</v>
          </cell>
          <cell r="N161">
            <v>0</v>
          </cell>
          <cell r="P161">
            <v>0</v>
          </cell>
          <cell r="R161">
            <v>1079420</v>
          </cell>
          <cell r="AG161">
            <v>1273642</v>
          </cell>
          <cell r="AR161">
            <v>0</v>
          </cell>
          <cell r="AS161">
            <v>22</v>
          </cell>
          <cell r="AT161">
            <v>43</v>
          </cell>
          <cell r="AW161">
            <v>17</v>
          </cell>
          <cell r="AX161">
            <v>0</v>
          </cell>
          <cell r="AZ161">
            <v>2</v>
          </cell>
          <cell r="BA161">
            <v>0</v>
          </cell>
          <cell r="BB161">
            <v>0</v>
          </cell>
          <cell r="BC161">
            <v>5</v>
          </cell>
          <cell r="BD161">
            <v>0</v>
          </cell>
          <cell r="BF161">
            <v>0</v>
          </cell>
          <cell r="BY161">
            <v>7375</v>
          </cell>
          <cell r="BZ161">
            <v>91</v>
          </cell>
          <cell r="CC161">
            <v>36</v>
          </cell>
          <cell r="CG161">
            <v>9596</v>
          </cell>
          <cell r="CH161">
            <v>146</v>
          </cell>
          <cell r="CI161">
            <v>0</v>
          </cell>
          <cell r="CJ161">
            <v>0</v>
          </cell>
          <cell r="CL161">
            <v>0</v>
          </cell>
          <cell r="CN161">
            <v>9742</v>
          </cell>
          <cell r="CO161">
            <v>152.66457800000001</v>
          </cell>
          <cell r="CP161">
            <v>89.469583</v>
          </cell>
          <cell r="CQ161">
            <v>29.742999999999999</v>
          </cell>
          <cell r="CR161">
            <v>47.778979999999997</v>
          </cell>
          <cell r="CS161">
            <v>5.4390000000000001</v>
          </cell>
          <cell r="DA161">
            <v>325.09514100000001</v>
          </cell>
          <cell r="EI161">
            <v>0</v>
          </cell>
        </row>
        <row r="162">
          <cell r="A162">
            <v>2016</v>
          </cell>
          <cell r="B162" t="str">
            <v>Q3</v>
          </cell>
          <cell r="G162" t="str">
            <v>BECS</v>
          </cell>
          <cell r="H162" t="str">
            <v>BECS</v>
          </cell>
          <cell r="K162">
            <v>296157</v>
          </cell>
          <cell r="L162">
            <v>52263</v>
          </cell>
          <cell r="M162">
            <v>0</v>
          </cell>
          <cell r="N162">
            <v>0</v>
          </cell>
          <cell r="P162">
            <v>0</v>
          </cell>
          <cell r="R162">
            <v>348420</v>
          </cell>
          <cell r="AG162">
            <v>710757</v>
          </cell>
          <cell r="AR162">
            <v>0</v>
          </cell>
          <cell r="AS162">
            <v>7</v>
          </cell>
          <cell r="AT162">
            <v>27</v>
          </cell>
          <cell r="AW162">
            <v>4</v>
          </cell>
          <cell r="AX162">
            <v>0</v>
          </cell>
          <cell r="AZ162">
            <v>4</v>
          </cell>
          <cell r="BA162">
            <v>0</v>
          </cell>
          <cell r="BB162">
            <v>0</v>
          </cell>
          <cell r="BC162">
            <v>4</v>
          </cell>
          <cell r="BD162">
            <v>0</v>
          </cell>
          <cell r="BF162">
            <v>0</v>
          </cell>
          <cell r="BY162">
            <v>3985</v>
          </cell>
          <cell r="BZ162">
            <v>46</v>
          </cell>
          <cell r="CC162">
            <v>34</v>
          </cell>
          <cell r="CG162">
            <v>6847</v>
          </cell>
          <cell r="CH162">
            <v>52</v>
          </cell>
          <cell r="CI162">
            <v>0</v>
          </cell>
          <cell r="CJ162">
            <v>0</v>
          </cell>
          <cell r="CL162">
            <v>0</v>
          </cell>
          <cell r="CN162">
            <v>6899</v>
          </cell>
          <cell r="CO162">
            <v>79.694124000000002</v>
          </cell>
          <cell r="CP162">
            <v>45.935400000000001</v>
          </cell>
          <cell r="CQ162">
            <v>19.718920000000001</v>
          </cell>
          <cell r="CR162">
            <v>74.953523000000004</v>
          </cell>
          <cell r="CS162">
            <v>0</v>
          </cell>
          <cell r="DA162">
            <v>220.30196699999999</v>
          </cell>
          <cell r="EI162">
            <v>0</v>
          </cell>
        </row>
        <row r="163">
          <cell r="A163">
            <v>2016</v>
          </cell>
          <cell r="B163" t="str">
            <v>Q3</v>
          </cell>
          <cell r="G163" t="str">
            <v>KRECS</v>
          </cell>
          <cell r="H163" t="str">
            <v>KRECS</v>
          </cell>
          <cell r="K163">
            <v>276761.7</v>
          </cell>
          <cell r="L163">
            <v>199569.5</v>
          </cell>
          <cell r="M163">
            <v>0</v>
          </cell>
          <cell r="N163">
            <v>0</v>
          </cell>
          <cell r="P163">
            <v>0</v>
          </cell>
          <cell r="R163">
            <v>476331.2</v>
          </cell>
          <cell r="AG163">
            <v>723568</v>
          </cell>
          <cell r="AR163">
            <v>0</v>
          </cell>
          <cell r="AS163">
            <v>26</v>
          </cell>
          <cell r="AT163">
            <v>26</v>
          </cell>
          <cell r="AW163">
            <v>15</v>
          </cell>
          <cell r="AX163">
            <v>0</v>
          </cell>
          <cell r="AZ163">
            <v>0</v>
          </cell>
          <cell r="BA163">
            <v>0</v>
          </cell>
          <cell r="BB163">
            <v>0</v>
          </cell>
          <cell r="BC163">
            <v>0</v>
          </cell>
          <cell r="BD163">
            <v>0</v>
          </cell>
          <cell r="BF163">
            <v>0</v>
          </cell>
          <cell r="BY163">
            <v>3450</v>
          </cell>
          <cell r="BZ163">
            <v>67</v>
          </cell>
          <cell r="CC163">
            <v>16</v>
          </cell>
          <cell r="CG163">
            <v>2816</v>
          </cell>
          <cell r="CH163">
            <v>60</v>
          </cell>
          <cell r="CI163">
            <v>0</v>
          </cell>
          <cell r="CJ163">
            <v>0</v>
          </cell>
          <cell r="CL163">
            <v>0</v>
          </cell>
          <cell r="CN163">
            <v>2876</v>
          </cell>
          <cell r="CO163">
            <v>42.475999999999999</v>
          </cell>
          <cell r="CP163">
            <v>21.983702999999998</v>
          </cell>
          <cell r="CQ163">
            <v>9.4429999999999996</v>
          </cell>
          <cell r="CR163">
            <v>13.233203</v>
          </cell>
          <cell r="CS163">
            <v>0.10066</v>
          </cell>
          <cell r="DA163">
            <v>93.960849999999994</v>
          </cell>
          <cell r="EI163">
            <v>0</v>
          </cell>
        </row>
        <row r="164">
          <cell r="A164">
            <v>2016</v>
          </cell>
          <cell r="B164" t="str">
            <v>Q3</v>
          </cell>
          <cell r="G164" t="str">
            <v>CNST</v>
          </cell>
          <cell r="H164" t="str">
            <v>UEDCL</v>
          </cell>
          <cell r="K164">
            <v>153528</v>
          </cell>
          <cell r="L164">
            <v>144811</v>
          </cell>
          <cell r="M164">
            <v>26482</v>
          </cell>
          <cell r="R164">
            <v>324821</v>
          </cell>
          <cell r="AB164">
            <v>189.95989500000002</v>
          </cell>
          <cell r="AG164">
            <v>417392</v>
          </cell>
          <cell r="AI164">
            <v>116.58422200000001</v>
          </cell>
          <cell r="AS164">
            <v>18</v>
          </cell>
          <cell r="AT164">
            <v>40</v>
          </cell>
          <cell r="AW164">
            <v>24</v>
          </cell>
          <cell r="AZ164">
            <v>1</v>
          </cell>
          <cell r="BC164">
            <v>2</v>
          </cell>
          <cell r="BD164">
            <v>1</v>
          </cell>
          <cell r="BY164">
            <v>5995</v>
          </cell>
          <cell r="BZ164">
            <v>86</v>
          </cell>
          <cell r="CC164">
            <v>44</v>
          </cell>
          <cell r="CG164">
            <v>5653</v>
          </cell>
          <cell r="CH164">
            <v>119</v>
          </cell>
          <cell r="CI164">
            <v>3</v>
          </cell>
          <cell r="CN164">
            <v>5775</v>
          </cell>
          <cell r="CO164">
            <v>86.923411000000002</v>
          </cell>
          <cell r="CP164">
            <v>6.2327500000000002</v>
          </cell>
          <cell r="CQ164">
            <v>7.256405</v>
          </cell>
          <cell r="CR164">
            <v>44.022866999999998</v>
          </cell>
          <cell r="CS164">
            <v>116.71834200000001</v>
          </cell>
          <cell r="DA164">
            <v>261.153775</v>
          </cell>
          <cell r="EF164">
            <v>256</v>
          </cell>
          <cell r="EH164">
            <v>351.6</v>
          </cell>
          <cell r="EI164">
            <v>607.6</v>
          </cell>
        </row>
        <row r="165">
          <cell r="A165">
            <v>2016</v>
          </cell>
          <cell r="B165" t="str">
            <v>Q3</v>
          </cell>
          <cell r="G165" t="str">
            <v>Umeme</v>
          </cell>
          <cell r="H165" t="str">
            <v>Umeme</v>
          </cell>
          <cell r="K165">
            <v>144836904</v>
          </cell>
          <cell r="L165">
            <v>82136043</v>
          </cell>
          <cell r="M165">
            <v>106616088</v>
          </cell>
          <cell r="N165">
            <v>316782855</v>
          </cell>
          <cell r="P165">
            <v>506105</v>
          </cell>
          <cell r="R165">
            <v>650877995</v>
          </cell>
          <cell r="AG165">
            <v>801896939</v>
          </cell>
          <cell r="AR165">
            <v>130</v>
          </cell>
          <cell r="AS165">
            <v>915</v>
          </cell>
          <cell r="AT165">
            <v>3509</v>
          </cell>
          <cell r="AW165">
            <v>2242</v>
          </cell>
          <cell r="AX165">
            <v>17</v>
          </cell>
          <cell r="AZ165">
            <v>1855</v>
          </cell>
          <cell r="BA165">
            <v>13</v>
          </cell>
          <cell r="BB165">
            <v>23</v>
          </cell>
          <cell r="BC165">
            <v>1174</v>
          </cell>
          <cell r="BD165">
            <v>0</v>
          </cell>
          <cell r="BF165">
            <v>805</v>
          </cell>
          <cell r="BY165">
            <v>1942231</v>
          </cell>
          <cell r="BZ165">
            <v>11087</v>
          </cell>
          <cell r="CC165">
            <v>1396</v>
          </cell>
          <cell r="CG165">
            <v>816897</v>
          </cell>
          <cell r="CH165">
            <v>74035</v>
          </cell>
          <cell r="CI165">
            <v>2468</v>
          </cell>
          <cell r="CJ165">
            <v>533</v>
          </cell>
          <cell r="CL165">
            <v>305</v>
          </cell>
          <cell r="CN165">
            <v>894238</v>
          </cell>
          <cell r="DA165">
            <v>0</v>
          </cell>
          <cell r="EE165">
            <v>760.3</v>
          </cell>
          <cell r="EF165">
            <v>18553.150000000001</v>
          </cell>
          <cell r="EG165">
            <v>5801.6000000000013</v>
          </cell>
          <cell r="EH165">
            <v>7064.9</v>
          </cell>
          <cell r="EI165">
            <v>31419.65</v>
          </cell>
        </row>
        <row r="166">
          <cell r="A166">
            <v>2016</v>
          </cell>
          <cell r="B166" t="str">
            <v>Q2</v>
          </cell>
          <cell r="G166" t="str">
            <v>UEDCL</v>
          </cell>
          <cell r="H166" t="str">
            <v>UEDCL</v>
          </cell>
          <cell r="K166">
            <v>1013681</v>
          </cell>
          <cell r="L166">
            <v>880643</v>
          </cell>
          <cell r="M166">
            <v>180044</v>
          </cell>
          <cell r="N166">
            <v>0</v>
          </cell>
          <cell r="P166">
            <v>0</v>
          </cell>
          <cell r="R166">
            <v>2074368</v>
          </cell>
          <cell r="AG166">
            <v>3592666</v>
          </cell>
          <cell r="AS166">
            <v>133</v>
          </cell>
          <cell r="AT166">
            <v>259</v>
          </cell>
          <cell r="AW166">
            <v>60</v>
          </cell>
          <cell r="AZ166">
            <v>8</v>
          </cell>
          <cell r="BC166">
            <v>5</v>
          </cell>
          <cell r="BD166">
            <v>0</v>
          </cell>
          <cell r="BF166">
            <v>0</v>
          </cell>
          <cell r="BY166">
            <v>29950</v>
          </cell>
          <cell r="BZ166">
            <v>474</v>
          </cell>
          <cell r="CC166">
            <v>69</v>
          </cell>
          <cell r="CG166">
            <v>10537</v>
          </cell>
          <cell r="CH166">
            <v>244</v>
          </cell>
          <cell r="CI166">
            <v>5</v>
          </cell>
          <cell r="CJ166">
            <v>0</v>
          </cell>
          <cell r="CL166">
            <v>0</v>
          </cell>
          <cell r="CN166">
            <v>10786</v>
          </cell>
          <cell r="CO166">
            <v>518.73548400000004</v>
          </cell>
          <cell r="CP166">
            <v>393.20527600000003</v>
          </cell>
          <cell r="CQ166">
            <v>50.374437</v>
          </cell>
          <cell r="CR166">
            <v>208.69635700000001</v>
          </cell>
          <cell r="CS166">
            <v>0</v>
          </cell>
          <cell r="DA166">
            <v>1171.0115540000002</v>
          </cell>
          <cell r="EI166">
            <v>0</v>
          </cell>
        </row>
        <row r="167">
          <cell r="A167">
            <v>2016</v>
          </cell>
          <cell r="B167" t="str">
            <v>Q2</v>
          </cell>
          <cell r="G167" t="str">
            <v>SWST</v>
          </cell>
          <cell r="H167" t="str">
            <v>UEDCL</v>
          </cell>
          <cell r="P167">
            <v>0</v>
          </cell>
          <cell r="R167">
            <v>0</v>
          </cell>
          <cell r="AG167">
            <v>1779966</v>
          </cell>
          <cell r="AR167">
            <v>0</v>
          </cell>
          <cell r="AS167">
            <v>31</v>
          </cell>
          <cell r="AT167">
            <v>108</v>
          </cell>
          <cell r="AW167">
            <v>17</v>
          </cell>
          <cell r="AX167">
            <v>0</v>
          </cell>
          <cell r="AZ167">
            <v>7</v>
          </cell>
          <cell r="BA167">
            <v>0</v>
          </cell>
          <cell r="BB167">
            <v>0</v>
          </cell>
          <cell r="BC167">
            <v>3</v>
          </cell>
          <cell r="BD167">
            <v>0</v>
          </cell>
          <cell r="BF167">
            <v>0</v>
          </cell>
          <cell r="BY167">
            <v>12220</v>
          </cell>
          <cell r="BZ167">
            <v>168</v>
          </cell>
          <cell r="CC167">
            <v>0</v>
          </cell>
          <cell r="CG167">
            <v>6282</v>
          </cell>
          <cell r="CH167">
            <v>99</v>
          </cell>
          <cell r="CI167">
            <v>10</v>
          </cell>
          <cell r="CJ167">
            <v>0</v>
          </cell>
          <cell r="CL167">
            <v>0</v>
          </cell>
          <cell r="CN167">
            <v>6391</v>
          </cell>
          <cell r="CO167">
            <v>48.894182999999998</v>
          </cell>
          <cell r="CP167">
            <v>17.222487999999998</v>
          </cell>
          <cell r="CQ167">
            <v>33.412857000000002</v>
          </cell>
          <cell r="CR167">
            <v>39.962913</v>
          </cell>
          <cell r="CS167">
            <v>0.50600000000000001</v>
          </cell>
          <cell r="DA167">
            <v>139.99844099999999</v>
          </cell>
          <cell r="EI167">
            <v>0</v>
          </cell>
        </row>
        <row r="168">
          <cell r="A168">
            <v>2016</v>
          </cell>
          <cell r="B168" t="str">
            <v>Q2</v>
          </cell>
          <cell r="G168" t="str">
            <v>SST</v>
          </cell>
          <cell r="H168" t="str">
            <v>UEDCL</v>
          </cell>
          <cell r="N168">
            <v>0</v>
          </cell>
          <cell r="P168">
            <v>0</v>
          </cell>
          <cell r="R168">
            <v>0</v>
          </cell>
          <cell r="AG168">
            <v>2013298</v>
          </cell>
          <cell r="AR168">
            <v>0</v>
          </cell>
          <cell r="AS168">
            <v>49</v>
          </cell>
          <cell r="AT168">
            <v>159</v>
          </cell>
          <cell r="AW168">
            <v>27</v>
          </cell>
          <cell r="AX168">
            <v>0</v>
          </cell>
          <cell r="AZ168">
            <v>14</v>
          </cell>
          <cell r="BA168">
            <v>0</v>
          </cell>
          <cell r="BB168">
            <v>0</v>
          </cell>
          <cell r="BC168">
            <v>9</v>
          </cell>
          <cell r="BD168">
            <v>0</v>
          </cell>
          <cell r="BF168">
            <v>0</v>
          </cell>
          <cell r="BY168">
            <v>19510</v>
          </cell>
          <cell r="BZ168">
            <v>260</v>
          </cell>
          <cell r="CC168">
            <v>0</v>
          </cell>
          <cell r="CG168">
            <v>6703</v>
          </cell>
          <cell r="CH168">
            <v>127</v>
          </cell>
          <cell r="CI168">
            <v>26</v>
          </cell>
          <cell r="CJ168">
            <v>0</v>
          </cell>
          <cell r="CL168">
            <v>0</v>
          </cell>
          <cell r="CN168">
            <v>6856</v>
          </cell>
          <cell r="CO168">
            <v>71.277755999999997</v>
          </cell>
          <cell r="CP168">
            <v>73.443976000000006</v>
          </cell>
          <cell r="CQ168">
            <v>28.280017999999998</v>
          </cell>
          <cell r="CR168">
            <v>52.505144000000001</v>
          </cell>
          <cell r="CS168">
            <v>0.39300000000000002</v>
          </cell>
          <cell r="DA168">
            <v>225.89989400000002</v>
          </cell>
          <cell r="EI168">
            <v>0</v>
          </cell>
        </row>
        <row r="169">
          <cell r="A169">
            <v>2016</v>
          </cell>
          <cell r="B169" t="str">
            <v>Q2</v>
          </cell>
          <cell r="G169" t="str">
            <v>PACMECS</v>
          </cell>
          <cell r="H169" t="str">
            <v>PACMECS</v>
          </cell>
          <cell r="K169">
            <v>320752</v>
          </cell>
          <cell r="L169">
            <v>193687</v>
          </cell>
          <cell r="M169">
            <v>0</v>
          </cell>
          <cell r="N169">
            <v>0</v>
          </cell>
          <cell r="P169">
            <v>0</v>
          </cell>
          <cell r="R169">
            <v>514439</v>
          </cell>
          <cell r="AG169">
            <v>579456</v>
          </cell>
          <cell r="AR169">
            <v>0</v>
          </cell>
          <cell r="AS169">
            <v>0</v>
          </cell>
          <cell r="AT169">
            <v>0</v>
          </cell>
          <cell r="AW169">
            <v>0</v>
          </cell>
          <cell r="AX169">
            <v>0</v>
          </cell>
          <cell r="AZ169">
            <v>0</v>
          </cell>
          <cell r="BA169">
            <v>0</v>
          </cell>
          <cell r="BB169">
            <v>0</v>
          </cell>
          <cell r="BC169">
            <v>0</v>
          </cell>
          <cell r="BD169">
            <v>0</v>
          </cell>
          <cell r="BF169">
            <v>0</v>
          </cell>
          <cell r="BY169">
            <v>0</v>
          </cell>
          <cell r="BZ169">
            <v>0</v>
          </cell>
          <cell r="CC169">
            <v>27</v>
          </cell>
          <cell r="CG169">
            <v>2442</v>
          </cell>
          <cell r="CH169">
            <v>55</v>
          </cell>
          <cell r="CI169">
            <v>0</v>
          </cell>
          <cell r="CJ169">
            <v>0</v>
          </cell>
          <cell r="CL169">
            <v>0</v>
          </cell>
          <cell r="CN169">
            <v>2497</v>
          </cell>
          <cell r="CO169">
            <v>61.787500000000001</v>
          </cell>
          <cell r="CP169">
            <v>15.9575</v>
          </cell>
          <cell r="CQ169">
            <v>12.4</v>
          </cell>
          <cell r="CR169">
            <v>19.227599999999999</v>
          </cell>
          <cell r="CS169">
            <v>0</v>
          </cell>
          <cell r="DA169">
            <v>109.37260000000001</v>
          </cell>
          <cell r="EI169">
            <v>0</v>
          </cell>
        </row>
        <row r="170">
          <cell r="A170">
            <v>2012</v>
          </cell>
          <cell r="B170" t="str">
            <v>Q1</v>
          </cell>
          <cell r="G170" t="str">
            <v>NWST</v>
          </cell>
          <cell r="H170" t="str">
            <v>UEDCL</v>
          </cell>
          <cell r="K170">
            <v>0</v>
          </cell>
          <cell r="L170">
            <v>0</v>
          </cell>
          <cell r="N170">
            <v>0</v>
          </cell>
          <cell r="P170">
            <v>0</v>
          </cell>
          <cell r="R170">
            <v>832359.69</v>
          </cell>
          <cell r="AG170">
            <v>1156150</v>
          </cell>
          <cell r="AR170">
            <v>0</v>
          </cell>
          <cell r="AS170">
            <v>0</v>
          </cell>
          <cell r="AT170">
            <v>0</v>
          </cell>
          <cell r="AW170">
            <v>0</v>
          </cell>
          <cell r="AX170">
            <v>0</v>
          </cell>
          <cell r="AZ170">
            <v>0</v>
          </cell>
          <cell r="BA170">
            <v>0</v>
          </cell>
          <cell r="BB170">
            <v>0</v>
          </cell>
          <cell r="BC170">
            <v>0</v>
          </cell>
          <cell r="BD170">
            <v>0</v>
          </cell>
          <cell r="BF170">
            <v>0</v>
          </cell>
          <cell r="BY170">
            <v>21570</v>
          </cell>
          <cell r="BZ170">
            <v>0</v>
          </cell>
          <cell r="CC170">
            <v>0</v>
          </cell>
          <cell r="CG170">
            <v>2321</v>
          </cell>
          <cell r="CH170">
            <v>81</v>
          </cell>
          <cell r="CI170">
            <v>0</v>
          </cell>
          <cell r="CJ170">
            <v>0</v>
          </cell>
          <cell r="CL170">
            <v>0</v>
          </cell>
          <cell r="CN170">
            <v>2402</v>
          </cell>
          <cell r="CO170">
            <v>37.878053999999999</v>
          </cell>
          <cell r="CP170">
            <v>0.90800000000000003</v>
          </cell>
          <cell r="CQ170">
            <v>33.470770000000002</v>
          </cell>
          <cell r="CR170">
            <v>49.7727</v>
          </cell>
          <cell r="CS170">
            <v>0</v>
          </cell>
          <cell r="DA170">
            <v>122.02952399999999</v>
          </cell>
          <cell r="EI170">
            <v>0</v>
          </cell>
        </row>
        <row r="171">
          <cell r="A171">
            <v>2016</v>
          </cell>
          <cell r="B171" t="str">
            <v>Q2</v>
          </cell>
          <cell r="G171" t="str">
            <v>KIL</v>
          </cell>
          <cell r="H171" t="str">
            <v>KIL</v>
          </cell>
          <cell r="K171">
            <v>802934</v>
          </cell>
          <cell r="L171">
            <v>57913</v>
          </cell>
          <cell r="M171">
            <v>47224</v>
          </cell>
          <cell r="N171">
            <v>0</v>
          </cell>
          <cell r="P171">
            <v>0</v>
          </cell>
          <cell r="R171">
            <v>860847</v>
          </cell>
          <cell r="AG171">
            <v>1091475</v>
          </cell>
          <cell r="AR171">
            <v>0</v>
          </cell>
          <cell r="AS171">
            <v>22</v>
          </cell>
          <cell r="AT171">
            <v>45</v>
          </cell>
          <cell r="AW171">
            <v>14</v>
          </cell>
          <cell r="AX171">
            <v>0</v>
          </cell>
          <cell r="AZ171">
            <v>2</v>
          </cell>
          <cell r="BA171">
            <v>0</v>
          </cell>
          <cell r="BB171">
            <v>0</v>
          </cell>
          <cell r="BC171">
            <v>4</v>
          </cell>
          <cell r="BD171">
            <v>0</v>
          </cell>
          <cell r="BF171">
            <v>0</v>
          </cell>
          <cell r="BY171">
            <v>6860</v>
          </cell>
          <cell r="BZ171">
            <v>89</v>
          </cell>
          <cell r="CC171">
            <v>36</v>
          </cell>
          <cell r="CG171">
            <v>9056</v>
          </cell>
          <cell r="CH171">
            <v>137</v>
          </cell>
          <cell r="CI171">
            <v>16</v>
          </cell>
          <cell r="CJ171">
            <v>0</v>
          </cell>
          <cell r="CL171">
            <v>0</v>
          </cell>
          <cell r="CN171">
            <v>9209</v>
          </cell>
          <cell r="CO171">
            <v>158.18326400000001</v>
          </cell>
          <cell r="CP171">
            <v>70.097499999999997</v>
          </cell>
          <cell r="CQ171">
            <v>37.530900000000003</v>
          </cell>
          <cell r="CR171">
            <v>87.370148999999998</v>
          </cell>
          <cell r="CS171">
            <v>3.4689999999999999</v>
          </cell>
          <cell r="DA171">
            <v>356.65081300000003</v>
          </cell>
          <cell r="EI171">
            <v>0</v>
          </cell>
        </row>
        <row r="172">
          <cell r="A172">
            <v>2016</v>
          </cell>
          <cell r="B172" t="str">
            <v>Q2</v>
          </cell>
          <cell r="G172" t="str">
            <v>BECS</v>
          </cell>
          <cell r="H172" t="str">
            <v>BECS</v>
          </cell>
          <cell r="K172">
            <v>477658.35</v>
          </cell>
          <cell r="L172">
            <v>84292.65</v>
          </cell>
          <cell r="M172">
            <v>0</v>
          </cell>
          <cell r="N172">
            <v>0</v>
          </cell>
          <cell r="P172">
            <v>0</v>
          </cell>
          <cell r="R172">
            <v>561951</v>
          </cell>
          <cell r="AG172">
            <v>733000</v>
          </cell>
          <cell r="AR172">
            <v>0</v>
          </cell>
          <cell r="AS172">
            <v>7</v>
          </cell>
          <cell r="AT172">
            <v>27</v>
          </cell>
          <cell r="AW172">
            <v>4</v>
          </cell>
          <cell r="AX172">
            <v>0</v>
          </cell>
          <cell r="AZ172">
            <v>4</v>
          </cell>
          <cell r="BA172">
            <v>0</v>
          </cell>
          <cell r="BB172">
            <v>0</v>
          </cell>
          <cell r="BC172">
            <v>4</v>
          </cell>
          <cell r="BD172">
            <v>0</v>
          </cell>
          <cell r="BF172">
            <v>0</v>
          </cell>
          <cell r="BY172">
            <v>3985</v>
          </cell>
          <cell r="BZ172">
            <v>46</v>
          </cell>
          <cell r="CC172">
            <v>34</v>
          </cell>
          <cell r="CG172">
            <v>6436</v>
          </cell>
          <cell r="CH172">
            <v>52</v>
          </cell>
          <cell r="CI172">
            <v>0</v>
          </cell>
          <cell r="CJ172">
            <v>0</v>
          </cell>
          <cell r="CL172">
            <v>0</v>
          </cell>
          <cell r="CN172">
            <v>6488</v>
          </cell>
          <cell r="CO172">
            <v>94.552859999999995</v>
          </cell>
          <cell r="CP172">
            <v>54.470999999999997</v>
          </cell>
          <cell r="CQ172">
            <v>31.657440000000001</v>
          </cell>
          <cell r="CR172">
            <v>45.512900000000002</v>
          </cell>
          <cell r="CS172">
            <v>0</v>
          </cell>
          <cell r="DA172">
            <v>226.1942</v>
          </cell>
          <cell r="EI172">
            <v>0</v>
          </cell>
        </row>
        <row r="173">
          <cell r="A173">
            <v>2016</v>
          </cell>
          <cell r="B173" t="str">
            <v>Q2</v>
          </cell>
          <cell r="G173" t="str">
            <v>KRECS</v>
          </cell>
          <cell r="H173" t="str">
            <v>KRECS</v>
          </cell>
          <cell r="K173">
            <v>246442.3</v>
          </cell>
          <cell r="L173">
            <v>129565.7</v>
          </cell>
          <cell r="N173">
            <v>0</v>
          </cell>
          <cell r="P173">
            <v>0</v>
          </cell>
          <cell r="R173">
            <v>376008</v>
          </cell>
          <cell r="AG173">
            <v>579606</v>
          </cell>
          <cell r="AR173">
            <v>0</v>
          </cell>
          <cell r="AS173">
            <v>8</v>
          </cell>
          <cell r="AT173">
            <v>25</v>
          </cell>
          <cell r="AW173">
            <v>10</v>
          </cell>
          <cell r="AX173">
            <v>0</v>
          </cell>
          <cell r="AZ173">
            <v>0</v>
          </cell>
          <cell r="BA173">
            <v>0</v>
          </cell>
          <cell r="BB173">
            <v>0</v>
          </cell>
          <cell r="BC173">
            <v>0</v>
          </cell>
          <cell r="BD173">
            <v>0</v>
          </cell>
          <cell r="BF173">
            <v>0</v>
          </cell>
          <cell r="BY173">
            <v>2450</v>
          </cell>
          <cell r="BZ173">
            <v>43</v>
          </cell>
          <cell r="CC173">
            <v>16</v>
          </cell>
          <cell r="CG173">
            <v>2532</v>
          </cell>
          <cell r="CH173">
            <v>58</v>
          </cell>
          <cell r="CI173">
            <v>0</v>
          </cell>
          <cell r="CJ173">
            <v>0</v>
          </cell>
          <cell r="CL173">
            <v>0</v>
          </cell>
          <cell r="CN173">
            <v>2590</v>
          </cell>
          <cell r="CO173">
            <v>42.809750000000001</v>
          </cell>
          <cell r="CP173">
            <v>24.979500000000002</v>
          </cell>
          <cell r="CQ173">
            <v>8.7420000000000009</v>
          </cell>
          <cell r="CR173">
            <v>29.636533</v>
          </cell>
          <cell r="CS173">
            <v>0</v>
          </cell>
          <cell r="DA173">
            <v>106.23329300000002</v>
          </cell>
          <cell r="EI173">
            <v>0</v>
          </cell>
        </row>
        <row r="174">
          <cell r="A174">
            <v>2016</v>
          </cell>
          <cell r="B174" t="str">
            <v>Q2</v>
          </cell>
          <cell r="G174" t="str">
            <v>CNST</v>
          </cell>
          <cell r="H174" t="str">
            <v>UEDCL</v>
          </cell>
          <cell r="K174">
            <v>163569</v>
          </cell>
          <cell r="L174">
            <v>124651</v>
          </cell>
          <cell r="M174">
            <v>53165</v>
          </cell>
          <cell r="R174">
            <v>341385</v>
          </cell>
          <cell r="AB174">
            <v>232.689179</v>
          </cell>
          <cell r="AG174">
            <v>413300</v>
          </cell>
          <cell r="AI174">
            <v>123.08895799999999</v>
          </cell>
          <cell r="AS174">
            <v>17</v>
          </cell>
          <cell r="AT174">
            <v>40</v>
          </cell>
          <cell r="AW174">
            <v>21</v>
          </cell>
          <cell r="AZ174">
            <v>1</v>
          </cell>
          <cell r="BC174">
            <v>2</v>
          </cell>
          <cell r="BD174">
            <v>1</v>
          </cell>
          <cell r="BY174">
            <v>5670</v>
          </cell>
          <cell r="BZ174">
            <v>82</v>
          </cell>
          <cell r="CC174">
            <v>60</v>
          </cell>
          <cell r="CG174">
            <v>5370</v>
          </cell>
          <cell r="CH174">
            <v>113</v>
          </cell>
          <cell r="CI174">
            <v>3</v>
          </cell>
          <cell r="CN174">
            <v>5486</v>
          </cell>
          <cell r="CO174">
            <v>84.056124999999994</v>
          </cell>
          <cell r="CP174">
            <v>31.825294999999997</v>
          </cell>
          <cell r="CQ174">
            <v>13.652053</v>
          </cell>
          <cell r="CR174">
            <v>56.178814000000003</v>
          </cell>
          <cell r="DA174">
            <v>185.712287</v>
          </cell>
          <cell r="EF174">
            <v>255.36</v>
          </cell>
          <cell r="EH174">
            <v>349.6</v>
          </cell>
          <cell r="EI174">
            <v>604.96</v>
          </cell>
        </row>
        <row r="175">
          <cell r="A175">
            <v>2016</v>
          </cell>
          <cell r="B175" t="str">
            <v>Q2</v>
          </cell>
          <cell r="G175" t="str">
            <v>Umeme</v>
          </cell>
          <cell r="H175" t="str">
            <v>Umeme</v>
          </cell>
          <cell r="K175">
            <v>141769168.61483601</v>
          </cell>
          <cell r="L175">
            <v>78724156.5868994</v>
          </cell>
          <cell r="M175">
            <v>102711632.079</v>
          </cell>
          <cell r="N175">
            <v>312694005.01999998</v>
          </cell>
          <cell r="P175">
            <v>331695</v>
          </cell>
          <cell r="R175">
            <v>636230657.30073535</v>
          </cell>
          <cell r="AG175">
            <v>788917297</v>
          </cell>
          <cell r="AR175">
            <v>28</v>
          </cell>
          <cell r="AS175">
            <v>865</v>
          </cell>
          <cell r="AT175">
            <v>3344</v>
          </cell>
          <cell r="AW175">
            <v>2194</v>
          </cell>
          <cell r="AX175">
            <v>17</v>
          </cell>
          <cell r="AZ175">
            <v>1831</v>
          </cell>
          <cell r="BA175">
            <v>13</v>
          </cell>
          <cell r="BB175">
            <v>23</v>
          </cell>
          <cell r="BC175">
            <v>1165</v>
          </cell>
          <cell r="BD175">
            <v>0</v>
          </cell>
          <cell r="BF175">
            <v>798</v>
          </cell>
          <cell r="BY175">
            <v>1908164</v>
          </cell>
          <cell r="BZ175">
            <v>10675</v>
          </cell>
          <cell r="CC175">
            <v>1396</v>
          </cell>
          <cell r="CG175">
            <v>674224</v>
          </cell>
          <cell r="CH175">
            <v>62902</v>
          </cell>
          <cell r="CI175">
            <v>2427</v>
          </cell>
          <cell r="CJ175">
            <v>521</v>
          </cell>
          <cell r="CL175">
            <v>271</v>
          </cell>
          <cell r="CN175">
            <v>740345</v>
          </cell>
          <cell r="DA175">
            <v>0</v>
          </cell>
          <cell r="EE175">
            <v>760.3</v>
          </cell>
          <cell r="EF175">
            <v>17588.344999999998</v>
          </cell>
          <cell r="EG175">
            <v>5731.2999999999993</v>
          </cell>
          <cell r="EH175">
            <v>6912.2000000000007</v>
          </cell>
          <cell r="EI175">
            <v>30231.844999999998</v>
          </cell>
        </row>
        <row r="176">
          <cell r="A176">
            <v>2016</v>
          </cell>
          <cell r="B176" t="str">
            <v>Q1</v>
          </cell>
          <cell r="G176" t="str">
            <v>UEDCL</v>
          </cell>
          <cell r="H176" t="str">
            <v>UEDCL</v>
          </cell>
          <cell r="K176">
            <v>1089342.3999999999</v>
          </cell>
          <cell r="L176">
            <v>640084.80000000005</v>
          </cell>
          <cell r="M176">
            <v>237765</v>
          </cell>
          <cell r="N176">
            <v>0</v>
          </cell>
          <cell r="P176">
            <v>0</v>
          </cell>
          <cell r="R176">
            <v>1967192.2</v>
          </cell>
          <cell r="AG176">
            <v>1986474</v>
          </cell>
          <cell r="AS176">
            <v>133</v>
          </cell>
          <cell r="AT176">
            <v>259</v>
          </cell>
          <cell r="AW176">
            <v>60</v>
          </cell>
          <cell r="AZ176">
            <v>8</v>
          </cell>
          <cell r="BC176">
            <v>5</v>
          </cell>
          <cell r="BD176">
            <v>0</v>
          </cell>
          <cell r="BF176">
            <v>0</v>
          </cell>
          <cell r="BY176">
            <v>29950</v>
          </cell>
          <cell r="BZ176">
            <v>474</v>
          </cell>
          <cell r="CC176">
            <v>69</v>
          </cell>
          <cell r="CG176">
            <v>9630</v>
          </cell>
          <cell r="CH176">
            <v>213</v>
          </cell>
          <cell r="CI176">
            <v>6</v>
          </cell>
          <cell r="CJ176">
            <v>0</v>
          </cell>
          <cell r="CL176">
            <v>0</v>
          </cell>
          <cell r="CN176">
            <v>9849</v>
          </cell>
          <cell r="CO176">
            <v>560.855188</v>
          </cell>
          <cell r="CP176">
            <v>90.605694</v>
          </cell>
          <cell r="CQ176">
            <v>60.582428999999998</v>
          </cell>
          <cell r="CR176">
            <v>150.063503</v>
          </cell>
          <cell r="CS176">
            <v>0</v>
          </cell>
          <cell r="DA176">
            <v>862.10681399999999</v>
          </cell>
          <cell r="EI176">
            <v>0</v>
          </cell>
        </row>
        <row r="177">
          <cell r="A177">
            <v>2016</v>
          </cell>
          <cell r="B177" t="str">
            <v>Q1</v>
          </cell>
          <cell r="G177" t="str">
            <v>SWST</v>
          </cell>
          <cell r="H177" t="str">
            <v>UEDCL</v>
          </cell>
          <cell r="P177">
            <v>0</v>
          </cell>
          <cell r="R177">
            <v>1015827.09</v>
          </cell>
          <cell r="AG177">
            <v>1569191</v>
          </cell>
          <cell r="AR177">
            <v>0</v>
          </cell>
          <cell r="AS177">
            <v>39</v>
          </cell>
          <cell r="AT177">
            <v>112</v>
          </cell>
          <cell r="AW177">
            <v>17</v>
          </cell>
          <cell r="AX177">
            <v>0</v>
          </cell>
          <cell r="AZ177">
            <v>6</v>
          </cell>
          <cell r="BA177">
            <v>0</v>
          </cell>
          <cell r="BB177">
            <v>0</v>
          </cell>
          <cell r="BC177">
            <v>2</v>
          </cell>
          <cell r="BD177">
            <v>0</v>
          </cell>
          <cell r="BF177">
            <v>0</v>
          </cell>
          <cell r="BY177">
            <v>11105</v>
          </cell>
          <cell r="BZ177">
            <v>177</v>
          </cell>
          <cell r="CC177">
            <v>0</v>
          </cell>
          <cell r="CG177">
            <v>6284</v>
          </cell>
          <cell r="CH177">
            <v>107</v>
          </cell>
          <cell r="CI177">
            <v>13</v>
          </cell>
          <cell r="CJ177">
            <v>0</v>
          </cell>
          <cell r="CL177">
            <v>0</v>
          </cell>
          <cell r="CN177">
            <v>6404</v>
          </cell>
          <cell r="CO177">
            <v>52.982827999999998</v>
          </cell>
          <cell r="CP177">
            <v>5.1325000000000003</v>
          </cell>
          <cell r="CQ177">
            <v>30.704415999999998</v>
          </cell>
          <cell r="CR177">
            <v>54.830838999999997</v>
          </cell>
          <cell r="CS177">
            <v>0.81850000000000001</v>
          </cell>
          <cell r="DA177">
            <v>144.46908299999998</v>
          </cell>
          <cell r="EI177">
            <v>0</v>
          </cell>
        </row>
        <row r="178">
          <cell r="A178">
            <v>2016</v>
          </cell>
          <cell r="B178" t="str">
            <v>Q1</v>
          </cell>
          <cell r="G178" t="str">
            <v>SST</v>
          </cell>
          <cell r="H178" t="str">
            <v>UEDCL</v>
          </cell>
          <cell r="N178">
            <v>0</v>
          </cell>
          <cell r="P178">
            <v>0</v>
          </cell>
          <cell r="R178">
            <v>1237406.3</v>
          </cell>
          <cell r="AG178">
            <v>1834480</v>
          </cell>
          <cell r="AR178">
            <v>0</v>
          </cell>
          <cell r="AS178">
            <v>49</v>
          </cell>
          <cell r="AT178">
            <v>159</v>
          </cell>
          <cell r="AW178">
            <v>27</v>
          </cell>
          <cell r="AX178">
            <v>0</v>
          </cell>
          <cell r="AZ178">
            <v>14</v>
          </cell>
          <cell r="BA178">
            <v>0</v>
          </cell>
          <cell r="BB178">
            <v>0</v>
          </cell>
          <cell r="BC178">
            <v>9</v>
          </cell>
          <cell r="BD178">
            <v>0</v>
          </cell>
          <cell r="BF178">
            <v>0</v>
          </cell>
          <cell r="BY178">
            <v>19510</v>
          </cell>
          <cell r="BZ178">
            <v>260</v>
          </cell>
          <cell r="CC178">
            <v>0</v>
          </cell>
          <cell r="CG178">
            <v>6559</v>
          </cell>
          <cell r="CH178">
            <v>132</v>
          </cell>
          <cell r="CI178">
            <v>30</v>
          </cell>
          <cell r="CJ178">
            <v>0</v>
          </cell>
          <cell r="CL178">
            <v>0</v>
          </cell>
          <cell r="CN178">
            <v>6721</v>
          </cell>
          <cell r="CO178">
            <v>77.458853000000005</v>
          </cell>
          <cell r="CP178">
            <v>48.493915000000001</v>
          </cell>
          <cell r="CQ178">
            <v>29.032789999999999</v>
          </cell>
          <cell r="CR178">
            <v>69.720580999999996</v>
          </cell>
          <cell r="CS178">
            <v>0.72399999999999998</v>
          </cell>
          <cell r="DA178">
            <v>225.430139</v>
          </cell>
          <cell r="EI178">
            <v>0</v>
          </cell>
        </row>
        <row r="179">
          <cell r="A179">
            <v>2016</v>
          </cell>
          <cell r="B179" t="str">
            <v>Q1</v>
          </cell>
          <cell r="G179" t="str">
            <v>PACMECS</v>
          </cell>
          <cell r="H179" t="str">
            <v>PACMECS</v>
          </cell>
          <cell r="K179">
            <v>300717</v>
          </cell>
          <cell r="L179">
            <v>208525</v>
          </cell>
          <cell r="N179">
            <v>0</v>
          </cell>
          <cell r="P179">
            <v>0</v>
          </cell>
          <cell r="R179">
            <v>509242</v>
          </cell>
          <cell r="AG179">
            <v>572533</v>
          </cell>
          <cell r="AR179">
            <v>0</v>
          </cell>
          <cell r="AS179">
            <v>13</v>
          </cell>
          <cell r="AT179">
            <v>40</v>
          </cell>
          <cell r="AW179">
            <v>5</v>
          </cell>
          <cell r="AX179">
            <v>0</v>
          </cell>
          <cell r="AZ179">
            <v>4</v>
          </cell>
          <cell r="BA179">
            <v>0</v>
          </cell>
          <cell r="BB179">
            <v>0</v>
          </cell>
          <cell r="BC179">
            <v>2</v>
          </cell>
          <cell r="BD179">
            <v>0</v>
          </cell>
          <cell r="BF179">
            <v>0</v>
          </cell>
          <cell r="BY179">
            <v>4255</v>
          </cell>
          <cell r="BZ179">
            <v>64</v>
          </cell>
          <cell r="CC179">
            <v>26</v>
          </cell>
          <cell r="CG179">
            <v>2442</v>
          </cell>
          <cell r="CH179">
            <v>55</v>
          </cell>
          <cell r="CI179">
            <v>0</v>
          </cell>
          <cell r="CJ179">
            <v>0</v>
          </cell>
          <cell r="CL179">
            <v>0</v>
          </cell>
          <cell r="CN179">
            <v>2497</v>
          </cell>
          <cell r="CO179">
            <v>56.701954000000001</v>
          </cell>
          <cell r="CP179">
            <v>5.0970000000000004</v>
          </cell>
          <cell r="CQ179">
            <v>13.055987999999999</v>
          </cell>
          <cell r="CR179">
            <v>28.8154</v>
          </cell>
          <cell r="CS179">
            <v>0</v>
          </cell>
          <cell r="DA179">
            <v>103.67034199999999</v>
          </cell>
          <cell r="EI179">
            <v>0</v>
          </cell>
        </row>
        <row r="180">
          <cell r="A180">
            <v>2012</v>
          </cell>
          <cell r="B180" t="str">
            <v>Q2</v>
          </cell>
          <cell r="G180" t="str">
            <v>NWST</v>
          </cell>
          <cell r="H180" t="str">
            <v>UEDCL</v>
          </cell>
          <cell r="K180">
            <v>0</v>
          </cell>
          <cell r="L180">
            <v>0</v>
          </cell>
          <cell r="N180">
            <v>0</v>
          </cell>
          <cell r="P180">
            <v>0</v>
          </cell>
          <cell r="R180">
            <v>1314902.49</v>
          </cell>
          <cell r="AG180">
            <v>1756724</v>
          </cell>
          <cell r="AR180">
            <v>0</v>
          </cell>
          <cell r="AS180">
            <v>0</v>
          </cell>
          <cell r="AT180">
            <v>0</v>
          </cell>
          <cell r="AW180">
            <v>0</v>
          </cell>
          <cell r="AX180">
            <v>0</v>
          </cell>
          <cell r="AZ180">
            <v>0</v>
          </cell>
          <cell r="BA180">
            <v>0</v>
          </cell>
          <cell r="BB180">
            <v>0</v>
          </cell>
          <cell r="BC180">
            <v>0</v>
          </cell>
          <cell r="BD180">
            <v>0</v>
          </cell>
          <cell r="BF180">
            <v>0</v>
          </cell>
          <cell r="BY180">
            <v>21610</v>
          </cell>
          <cell r="BZ180">
            <v>0</v>
          </cell>
          <cell r="CC180">
            <v>0</v>
          </cell>
          <cell r="CG180">
            <v>2585</v>
          </cell>
          <cell r="CH180">
            <v>86</v>
          </cell>
          <cell r="CI180">
            <v>0</v>
          </cell>
          <cell r="CJ180">
            <v>0</v>
          </cell>
          <cell r="CL180">
            <v>0</v>
          </cell>
          <cell r="CN180">
            <v>2671</v>
          </cell>
          <cell r="CO180">
            <v>34.704583999999997</v>
          </cell>
          <cell r="CP180">
            <v>32.643500000000003</v>
          </cell>
          <cell r="CQ180">
            <v>14.538970000000001</v>
          </cell>
          <cell r="CR180">
            <v>45.847351000000003</v>
          </cell>
          <cell r="CS180">
            <v>0.08</v>
          </cell>
          <cell r="DA180">
            <v>127.81440500000001</v>
          </cell>
          <cell r="EI180">
            <v>0</v>
          </cell>
        </row>
        <row r="181">
          <cell r="A181">
            <v>2016</v>
          </cell>
          <cell r="B181" t="str">
            <v>Q1</v>
          </cell>
          <cell r="G181" t="str">
            <v>KIL</v>
          </cell>
          <cell r="H181" t="str">
            <v>KIL</v>
          </cell>
          <cell r="K181">
            <v>921464</v>
          </cell>
          <cell r="L181">
            <v>136865</v>
          </cell>
          <cell r="M181">
            <v>66951</v>
          </cell>
          <cell r="N181">
            <v>0</v>
          </cell>
          <cell r="P181">
            <v>0</v>
          </cell>
          <cell r="R181">
            <v>1125280</v>
          </cell>
          <cell r="AG181">
            <v>1398173</v>
          </cell>
          <cell r="AR181">
            <v>0</v>
          </cell>
          <cell r="AS181">
            <v>23</v>
          </cell>
          <cell r="AT181">
            <v>37</v>
          </cell>
          <cell r="AW181">
            <v>13</v>
          </cell>
          <cell r="AX181">
            <v>0</v>
          </cell>
          <cell r="AZ181">
            <v>2</v>
          </cell>
          <cell r="BA181">
            <v>0</v>
          </cell>
          <cell r="BB181">
            <v>0</v>
          </cell>
          <cell r="BC181">
            <v>3</v>
          </cell>
          <cell r="BD181">
            <v>0</v>
          </cell>
          <cell r="BF181">
            <v>0</v>
          </cell>
          <cell r="BY181">
            <v>6070</v>
          </cell>
          <cell r="BZ181">
            <v>80</v>
          </cell>
          <cell r="CC181">
            <v>31</v>
          </cell>
          <cell r="CG181">
            <v>8408</v>
          </cell>
          <cell r="CH181">
            <v>126</v>
          </cell>
          <cell r="CI181">
            <v>0</v>
          </cell>
          <cell r="CJ181">
            <v>0</v>
          </cell>
          <cell r="CL181">
            <v>0</v>
          </cell>
          <cell r="CN181">
            <v>8534</v>
          </cell>
          <cell r="CO181">
            <v>118.163545</v>
          </cell>
          <cell r="CP181">
            <v>47.972949999999997</v>
          </cell>
          <cell r="CQ181">
            <v>41.240954000000002</v>
          </cell>
          <cell r="CR181">
            <v>74.624126000000004</v>
          </cell>
          <cell r="CS181">
            <v>47.951799999999999</v>
          </cell>
          <cell r="DA181">
            <v>329.95337499999999</v>
          </cell>
          <cell r="EI181">
            <v>0</v>
          </cell>
        </row>
        <row r="182">
          <cell r="A182">
            <v>2016</v>
          </cell>
          <cell r="B182" t="str">
            <v>Q1</v>
          </cell>
          <cell r="G182" t="str">
            <v>BECS</v>
          </cell>
          <cell r="H182" t="str">
            <v>BECS</v>
          </cell>
          <cell r="K182">
            <v>361669.9</v>
          </cell>
          <cell r="L182">
            <v>63824.1</v>
          </cell>
          <cell r="N182">
            <v>0</v>
          </cell>
          <cell r="P182">
            <v>0</v>
          </cell>
          <cell r="R182">
            <v>425494</v>
          </cell>
          <cell r="AG182">
            <v>752000</v>
          </cell>
          <cell r="AR182">
            <v>0</v>
          </cell>
          <cell r="AS182">
            <v>7</v>
          </cell>
          <cell r="AT182">
            <v>17</v>
          </cell>
          <cell r="AW182">
            <v>4</v>
          </cell>
          <cell r="AX182">
            <v>0</v>
          </cell>
          <cell r="AZ182">
            <v>4</v>
          </cell>
          <cell r="BA182">
            <v>0</v>
          </cell>
          <cell r="BB182">
            <v>0</v>
          </cell>
          <cell r="BC182">
            <v>3</v>
          </cell>
          <cell r="BD182">
            <v>0</v>
          </cell>
          <cell r="BF182">
            <v>0</v>
          </cell>
          <cell r="BY182">
            <v>3170</v>
          </cell>
          <cell r="BZ182">
            <v>35</v>
          </cell>
          <cell r="CC182">
            <v>37</v>
          </cell>
          <cell r="CG182">
            <v>6173</v>
          </cell>
          <cell r="CH182">
            <v>49</v>
          </cell>
          <cell r="CI182">
            <v>0</v>
          </cell>
          <cell r="CJ182">
            <v>0</v>
          </cell>
          <cell r="CL182">
            <v>0</v>
          </cell>
          <cell r="CN182">
            <v>6222</v>
          </cell>
          <cell r="CO182">
            <v>71.326756000000003</v>
          </cell>
          <cell r="CP182">
            <v>110.8211</v>
          </cell>
          <cell r="CQ182">
            <v>1.7310000000000001</v>
          </cell>
          <cell r="CR182">
            <v>74.997900000000001</v>
          </cell>
          <cell r="CS182">
            <v>0</v>
          </cell>
          <cell r="DA182">
            <v>258.876756</v>
          </cell>
          <cell r="EI182">
            <v>0</v>
          </cell>
        </row>
        <row r="183">
          <cell r="A183">
            <v>2016</v>
          </cell>
          <cell r="B183" t="str">
            <v>Q1</v>
          </cell>
          <cell r="G183" t="str">
            <v>KRECS</v>
          </cell>
          <cell r="H183" t="str">
            <v>KRECS</v>
          </cell>
          <cell r="K183">
            <v>239086.8</v>
          </cell>
          <cell r="L183">
            <v>122761.2</v>
          </cell>
          <cell r="M183">
            <v>0</v>
          </cell>
          <cell r="N183">
            <v>0</v>
          </cell>
          <cell r="P183">
            <v>0</v>
          </cell>
          <cell r="R183">
            <v>361848</v>
          </cell>
          <cell r="AG183">
            <v>580848</v>
          </cell>
          <cell r="AR183">
            <v>0</v>
          </cell>
          <cell r="AS183">
            <v>8</v>
          </cell>
          <cell r="AT183">
            <v>25</v>
          </cell>
          <cell r="AW183">
            <v>10</v>
          </cell>
          <cell r="AX183">
            <v>0</v>
          </cell>
          <cell r="AZ183">
            <v>0</v>
          </cell>
          <cell r="BA183">
            <v>0</v>
          </cell>
          <cell r="BB183">
            <v>0</v>
          </cell>
          <cell r="BC183">
            <v>0</v>
          </cell>
          <cell r="BD183">
            <v>0</v>
          </cell>
          <cell r="BF183">
            <v>0</v>
          </cell>
          <cell r="BY183">
            <v>2450</v>
          </cell>
          <cell r="BZ183">
            <v>43</v>
          </cell>
          <cell r="CC183">
            <v>16</v>
          </cell>
          <cell r="CG183">
            <v>2181</v>
          </cell>
          <cell r="CH183">
            <v>53</v>
          </cell>
          <cell r="CI183">
            <v>0</v>
          </cell>
          <cell r="CJ183">
            <v>0</v>
          </cell>
          <cell r="CL183">
            <v>0</v>
          </cell>
          <cell r="CN183">
            <v>2234</v>
          </cell>
          <cell r="CO183">
            <v>40.559449999999998</v>
          </cell>
          <cell r="CP183">
            <v>25.792999999999999</v>
          </cell>
          <cell r="CQ183">
            <v>15.372999999999999</v>
          </cell>
          <cell r="CR183">
            <v>9.3997480000000007</v>
          </cell>
          <cell r="CS183">
            <v>0.752</v>
          </cell>
          <cell r="DA183">
            <v>94.02472800000001</v>
          </cell>
          <cell r="EI183">
            <v>0</v>
          </cell>
        </row>
        <row r="184">
          <cell r="A184">
            <v>2016</v>
          </cell>
          <cell r="B184" t="str">
            <v>Q1</v>
          </cell>
          <cell r="G184" t="str">
            <v>CNST</v>
          </cell>
          <cell r="H184" t="str">
            <v>UEDCL</v>
          </cell>
          <cell r="K184">
            <v>204343</v>
          </cell>
          <cell r="L184">
            <v>111354</v>
          </cell>
          <cell r="M184">
            <v>43746</v>
          </cell>
          <cell r="R184">
            <v>359443</v>
          </cell>
          <cell r="AB184">
            <v>246.67985100000004</v>
          </cell>
          <cell r="AG184">
            <v>464977</v>
          </cell>
          <cell r="AI184">
            <v>102.799446</v>
          </cell>
          <cell r="AS184">
            <v>17</v>
          </cell>
          <cell r="AT184">
            <v>40</v>
          </cell>
          <cell r="AW184">
            <v>21</v>
          </cell>
          <cell r="AZ184">
            <v>1</v>
          </cell>
          <cell r="BC184">
            <v>2</v>
          </cell>
          <cell r="BD184">
            <v>1</v>
          </cell>
          <cell r="BY184">
            <v>5670</v>
          </cell>
          <cell r="BZ184">
            <v>82</v>
          </cell>
          <cell r="CC184">
            <v>75</v>
          </cell>
          <cell r="CG184">
            <v>5051</v>
          </cell>
          <cell r="CH184">
            <v>106</v>
          </cell>
          <cell r="CI184">
            <v>3</v>
          </cell>
          <cell r="CN184">
            <v>5160</v>
          </cell>
          <cell r="CO184">
            <v>94.817658999999992</v>
          </cell>
          <cell r="CP184">
            <v>28.363260999999998</v>
          </cell>
          <cell r="CQ184">
            <v>19.806657999999999</v>
          </cell>
          <cell r="CR184">
            <v>26.896581000000001</v>
          </cell>
          <cell r="DA184">
            <v>169.88415899999998</v>
          </cell>
          <cell r="EF184">
            <v>255.36</v>
          </cell>
          <cell r="EH184">
            <v>349.6</v>
          </cell>
          <cell r="EI184">
            <v>604.96</v>
          </cell>
        </row>
        <row r="185">
          <cell r="A185">
            <v>2016</v>
          </cell>
          <cell r="B185" t="str">
            <v>Q1</v>
          </cell>
          <cell r="G185" t="str">
            <v>Umeme</v>
          </cell>
          <cell r="H185" t="str">
            <v>Umeme</v>
          </cell>
          <cell r="K185">
            <v>144923029.04309601</v>
          </cell>
          <cell r="L185">
            <v>78958877.512729302</v>
          </cell>
          <cell r="M185">
            <v>105929293.013</v>
          </cell>
          <cell r="N185">
            <v>293995105.27999997</v>
          </cell>
          <cell r="P185">
            <v>363337</v>
          </cell>
          <cell r="R185">
            <v>624169641.84882522</v>
          </cell>
          <cell r="AG185">
            <v>776979527</v>
          </cell>
          <cell r="AR185">
            <v>29</v>
          </cell>
          <cell r="AS185">
            <v>860</v>
          </cell>
          <cell r="AT185">
            <v>3270</v>
          </cell>
          <cell r="AW185">
            <v>2165</v>
          </cell>
          <cell r="AX185">
            <v>17</v>
          </cell>
          <cell r="AZ185">
            <v>1767</v>
          </cell>
          <cell r="BA185">
            <v>12</v>
          </cell>
          <cell r="BB185">
            <v>23</v>
          </cell>
          <cell r="BC185">
            <v>1149</v>
          </cell>
          <cell r="BD185">
            <v>0</v>
          </cell>
          <cell r="BF185">
            <v>781</v>
          </cell>
          <cell r="BY185">
            <v>1875080</v>
          </cell>
          <cell r="BZ185">
            <v>10469</v>
          </cell>
          <cell r="CC185">
            <v>1375</v>
          </cell>
          <cell r="CG185">
            <v>674224</v>
          </cell>
          <cell r="CH185">
            <v>62902</v>
          </cell>
          <cell r="CI185">
            <v>2427</v>
          </cell>
          <cell r="CJ185">
            <v>521</v>
          </cell>
          <cell r="CL185">
            <v>271</v>
          </cell>
          <cell r="CN185">
            <v>740345</v>
          </cell>
          <cell r="DA185">
            <v>0</v>
          </cell>
          <cell r="EE185">
            <v>760.3</v>
          </cell>
          <cell r="EF185">
            <v>17142.990000000005</v>
          </cell>
          <cell r="EG185">
            <v>5537.2</v>
          </cell>
          <cell r="EH185">
            <v>6829.5</v>
          </cell>
          <cell r="EI185">
            <v>29509.690000000006</v>
          </cell>
        </row>
        <row r="186">
          <cell r="A186">
            <v>2015</v>
          </cell>
          <cell r="B186" t="str">
            <v>Q4</v>
          </cell>
          <cell r="G186" t="str">
            <v>UEDCL</v>
          </cell>
          <cell r="H186" t="str">
            <v>UEDCL</v>
          </cell>
          <cell r="K186">
            <v>1574176.28910443</v>
          </cell>
          <cell r="L186">
            <v>861113.00066175195</v>
          </cell>
          <cell r="M186">
            <v>103637.710233816</v>
          </cell>
          <cell r="N186">
            <v>0</v>
          </cell>
          <cell r="P186">
            <v>0</v>
          </cell>
          <cell r="R186">
            <v>2538926.9999999981</v>
          </cell>
          <cell r="AG186">
            <v>2719457</v>
          </cell>
          <cell r="AS186">
            <v>118</v>
          </cell>
          <cell r="AT186">
            <v>272</v>
          </cell>
          <cell r="AW186">
            <v>48</v>
          </cell>
          <cell r="AZ186">
            <v>8</v>
          </cell>
          <cell r="BC186">
            <v>4</v>
          </cell>
          <cell r="BD186">
            <v>0</v>
          </cell>
          <cell r="BF186">
            <v>0</v>
          </cell>
          <cell r="BY186">
            <v>27710</v>
          </cell>
          <cell r="BZ186">
            <v>457</v>
          </cell>
          <cell r="CC186">
            <v>99</v>
          </cell>
          <cell r="CG186">
            <v>7113</v>
          </cell>
          <cell r="CH186">
            <v>126</v>
          </cell>
          <cell r="CI186">
            <v>4</v>
          </cell>
          <cell r="CJ186">
            <v>0</v>
          </cell>
          <cell r="CL186">
            <v>0</v>
          </cell>
          <cell r="CN186">
            <v>7243</v>
          </cell>
          <cell r="CO186">
            <v>514.70702700000004</v>
          </cell>
          <cell r="CP186">
            <v>389.97276599999998</v>
          </cell>
          <cell r="CQ186">
            <v>129.411</v>
          </cell>
          <cell r="CR186">
            <v>192.08889199999999</v>
          </cell>
          <cell r="CS186">
            <v>5.0075950000000002</v>
          </cell>
          <cell r="DA186">
            <v>1231.1872800000001</v>
          </cell>
          <cell r="EI186">
            <v>0</v>
          </cell>
        </row>
        <row r="187">
          <cell r="A187">
            <v>2015</v>
          </cell>
          <cell r="B187" t="str">
            <v>Q4</v>
          </cell>
          <cell r="G187" t="str">
            <v>SWST</v>
          </cell>
          <cell r="H187" t="str">
            <v>UEDCL</v>
          </cell>
          <cell r="K187">
            <v>0</v>
          </cell>
          <cell r="L187">
            <v>0</v>
          </cell>
          <cell r="N187">
            <v>0</v>
          </cell>
          <cell r="P187">
            <v>0</v>
          </cell>
          <cell r="R187">
            <v>1018792.61</v>
          </cell>
          <cell r="AG187">
            <v>1499094</v>
          </cell>
          <cell r="AR187">
            <v>0</v>
          </cell>
          <cell r="AS187">
            <v>34</v>
          </cell>
          <cell r="AT187">
            <v>108</v>
          </cell>
          <cell r="AW187">
            <v>16</v>
          </cell>
          <cell r="AX187">
            <v>0</v>
          </cell>
          <cell r="AZ187">
            <v>6</v>
          </cell>
          <cell r="BA187">
            <v>0</v>
          </cell>
          <cell r="BB187">
            <v>0</v>
          </cell>
          <cell r="BC187">
            <v>4</v>
          </cell>
          <cell r="BD187">
            <v>0</v>
          </cell>
          <cell r="BF187">
            <v>2</v>
          </cell>
          <cell r="BY187">
            <v>12310</v>
          </cell>
          <cell r="BZ187">
            <v>171</v>
          </cell>
          <cell r="CC187">
            <v>0</v>
          </cell>
          <cell r="CG187">
            <v>6171</v>
          </cell>
          <cell r="CH187">
            <v>103</v>
          </cell>
          <cell r="CI187">
            <v>13</v>
          </cell>
          <cell r="CJ187">
            <v>0</v>
          </cell>
          <cell r="CL187">
            <v>0</v>
          </cell>
          <cell r="CN187">
            <v>6287</v>
          </cell>
          <cell r="CO187">
            <v>54.284142000000003</v>
          </cell>
          <cell r="CP187">
            <v>29.40164</v>
          </cell>
          <cell r="CQ187">
            <v>40.299353000000004</v>
          </cell>
          <cell r="CR187">
            <v>56.913156000000001</v>
          </cell>
          <cell r="CS187">
            <v>0.26900000000000002</v>
          </cell>
          <cell r="DA187">
            <v>181.16729100000003</v>
          </cell>
          <cell r="EI187">
            <v>0</v>
          </cell>
        </row>
        <row r="188">
          <cell r="A188">
            <v>2015</v>
          </cell>
          <cell r="B188" t="str">
            <v>Q4</v>
          </cell>
          <cell r="G188" t="str">
            <v>SST</v>
          </cell>
          <cell r="H188" t="str">
            <v>UEDCL</v>
          </cell>
          <cell r="K188">
            <v>0</v>
          </cell>
          <cell r="L188">
            <v>0</v>
          </cell>
          <cell r="N188">
            <v>0</v>
          </cell>
          <cell r="P188">
            <v>0</v>
          </cell>
          <cell r="R188">
            <v>996250.34032544796</v>
          </cell>
          <cell r="AG188">
            <v>1571538</v>
          </cell>
          <cell r="AR188">
            <v>0</v>
          </cell>
          <cell r="AS188">
            <v>43</v>
          </cell>
          <cell r="AT188">
            <v>99</v>
          </cell>
          <cell r="AW188">
            <v>20</v>
          </cell>
          <cell r="AX188">
            <v>0</v>
          </cell>
          <cell r="AZ188">
            <v>11</v>
          </cell>
          <cell r="BA188">
            <v>0</v>
          </cell>
          <cell r="BB188">
            <v>0</v>
          </cell>
          <cell r="BC188">
            <v>7</v>
          </cell>
          <cell r="BD188">
            <v>0</v>
          </cell>
          <cell r="BF188">
            <v>0</v>
          </cell>
          <cell r="BY188">
            <v>13430</v>
          </cell>
          <cell r="BZ188">
            <v>181</v>
          </cell>
          <cell r="CC188">
            <v>0</v>
          </cell>
          <cell r="CG188">
            <v>6395</v>
          </cell>
          <cell r="CH188">
            <v>124</v>
          </cell>
          <cell r="CI188">
            <v>29</v>
          </cell>
          <cell r="CJ188">
            <v>0</v>
          </cell>
          <cell r="CL188">
            <v>0</v>
          </cell>
          <cell r="CN188">
            <v>6548</v>
          </cell>
          <cell r="CO188">
            <v>72.498973000000007</v>
          </cell>
          <cell r="CP188">
            <v>106.28612800000001</v>
          </cell>
          <cell r="CQ188">
            <v>42.650019</v>
          </cell>
          <cell r="CR188">
            <v>82.469223999999997</v>
          </cell>
          <cell r="CS188">
            <v>0.70899999999999996</v>
          </cell>
          <cell r="DA188">
            <v>304.61334399999998</v>
          </cell>
          <cell r="EI188">
            <v>0</v>
          </cell>
        </row>
        <row r="189">
          <cell r="A189">
            <v>2015</v>
          </cell>
          <cell r="B189" t="str">
            <v>Q4</v>
          </cell>
          <cell r="G189" t="str">
            <v>PACMECS</v>
          </cell>
          <cell r="H189" t="str">
            <v>PACMECS</v>
          </cell>
          <cell r="K189">
            <v>289539</v>
          </cell>
          <cell r="L189">
            <v>197000</v>
          </cell>
          <cell r="M189">
            <v>0</v>
          </cell>
          <cell r="N189">
            <v>0</v>
          </cell>
          <cell r="P189">
            <v>0</v>
          </cell>
          <cell r="R189">
            <v>486539</v>
          </cell>
          <cell r="AG189">
            <v>584280</v>
          </cell>
          <cell r="AR189">
            <v>0</v>
          </cell>
          <cell r="AS189">
            <v>19</v>
          </cell>
          <cell r="AT189">
            <v>36</v>
          </cell>
          <cell r="AW189">
            <v>14</v>
          </cell>
          <cell r="AX189">
            <v>0</v>
          </cell>
          <cell r="AZ189">
            <v>1</v>
          </cell>
          <cell r="BA189">
            <v>3</v>
          </cell>
          <cell r="BB189">
            <v>0</v>
          </cell>
          <cell r="BC189">
            <v>2</v>
          </cell>
          <cell r="BD189">
            <v>0</v>
          </cell>
          <cell r="BF189">
            <v>0</v>
          </cell>
          <cell r="BY189">
            <v>5255</v>
          </cell>
          <cell r="BZ189">
            <v>75</v>
          </cell>
          <cell r="CC189">
            <v>26</v>
          </cell>
          <cell r="CG189">
            <v>2302</v>
          </cell>
          <cell r="CH189">
            <v>55</v>
          </cell>
          <cell r="CI189">
            <v>0</v>
          </cell>
          <cell r="CJ189">
            <v>0</v>
          </cell>
          <cell r="CL189">
            <v>0</v>
          </cell>
          <cell r="CN189">
            <v>2357</v>
          </cell>
          <cell r="CO189">
            <v>63.738399999999999</v>
          </cell>
          <cell r="CP189">
            <v>20.615500000000001</v>
          </cell>
          <cell r="CQ189">
            <v>7.7107000000000001</v>
          </cell>
          <cell r="CR189">
            <v>20.664204999999999</v>
          </cell>
          <cell r="CS189">
            <v>0</v>
          </cell>
          <cell r="DA189">
            <v>112.72880499999999</v>
          </cell>
          <cell r="EI189">
            <v>0</v>
          </cell>
        </row>
        <row r="190">
          <cell r="A190">
            <v>2012</v>
          </cell>
          <cell r="B190" t="str">
            <v>Q3</v>
          </cell>
          <cell r="G190" t="str">
            <v>NWST</v>
          </cell>
          <cell r="H190" t="str">
            <v>UEDCL</v>
          </cell>
          <cell r="K190">
            <v>0</v>
          </cell>
          <cell r="L190">
            <v>0</v>
          </cell>
          <cell r="N190">
            <v>0</v>
          </cell>
          <cell r="P190">
            <v>0</v>
          </cell>
          <cell r="R190">
            <v>1288436.02</v>
          </cell>
          <cell r="AG190">
            <v>1697405</v>
          </cell>
          <cell r="AR190">
            <v>0</v>
          </cell>
          <cell r="AS190">
            <v>0</v>
          </cell>
          <cell r="AT190">
            <v>0</v>
          </cell>
          <cell r="AW190">
            <v>0</v>
          </cell>
          <cell r="AX190">
            <v>0</v>
          </cell>
          <cell r="AZ190">
            <v>0</v>
          </cell>
          <cell r="BA190">
            <v>0</v>
          </cell>
          <cell r="BB190">
            <v>0</v>
          </cell>
          <cell r="BC190">
            <v>0</v>
          </cell>
          <cell r="BD190">
            <v>0</v>
          </cell>
          <cell r="BF190">
            <v>0</v>
          </cell>
          <cell r="BY190">
            <v>25025</v>
          </cell>
          <cell r="BZ190">
            <v>0</v>
          </cell>
          <cell r="CC190">
            <v>0</v>
          </cell>
          <cell r="CG190">
            <v>2851</v>
          </cell>
          <cell r="CH190">
            <v>102</v>
          </cell>
          <cell r="CI190">
            <v>0</v>
          </cell>
          <cell r="CJ190">
            <v>0</v>
          </cell>
          <cell r="CL190">
            <v>0</v>
          </cell>
          <cell r="CN190">
            <v>2953</v>
          </cell>
          <cell r="CO190">
            <v>43.231141000000001</v>
          </cell>
          <cell r="CP190">
            <v>14.542999999999999</v>
          </cell>
          <cell r="CQ190">
            <v>20.079293</v>
          </cell>
          <cell r="CR190">
            <v>22.943899999999999</v>
          </cell>
          <cell r="CS190">
            <v>0</v>
          </cell>
          <cell r="DA190">
            <v>100.79733399999999</v>
          </cell>
          <cell r="EI190">
            <v>0</v>
          </cell>
        </row>
        <row r="191">
          <cell r="A191">
            <v>2015</v>
          </cell>
          <cell r="B191" t="str">
            <v>Q4</v>
          </cell>
          <cell r="G191" t="str">
            <v>KIL</v>
          </cell>
          <cell r="H191" t="str">
            <v>KIL</v>
          </cell>
          <cell r="K191">
            <v>915018</v>
          </cell>
          <cell r="L191">
            <v>105479</v>
          </cell>
          <cell r="M191">
            <v>46755</v>
          </cell>
          <cell r="N191">
            <v>0</v>
          </cell>
          <cell r="P191">
            <v>0</v>
          </cell>
          <cell r="R191">
            <v>1067252</v>
          </cell>
          <cell r="AG191">
            <v>1435778</v>
          </cell>
          <cell r="AR191">
            <v>0</v>
          </cell>
          <cell r="AS191">
            <v>23</v>
          </cell>
          <cell r="AT191">
            <v>37</v>
          </cell>
          <cell r="AW191">
            <v>13</v>
          </cell>
          <cell r="AX191">
            <v>0</v>
          </cell>
          <cell r="AZ191">
            <v>1</v>
          </cell>
          <cell r="BA191">
            <v>0</v>
          </cell>
          <cell r="BB191">
            <v>0</v>
          </cell>
          <cell r="BC191">
            <v>3</v>
          </cell>
          <cell r="BD191">
            <v>0</v>
          </cell>
          <cell r="BF191">
            <v>0</v>
          </cell>
          <cell r="BY191">
            <v>5870</v>
          </cell>
          <cell r="BZ191">
            <v>79</v>
          </cell>
          <cell r="CC191">
            <v>31</v>
          </cell>
          <cell r="CG191">
            <v>7981</v>
          </cell>
          <cell r="CH191">
            <v>135</v>
          </cell>
          <cell r="CI191">
            <v>0</v>
          </cell>
          <cell r="CJ191">
            <v>0</v>
          </cell>
          <cell r="CL191">
            <v>0</v>
          </cell>
          <cell r="CN191">
            <v>8116</v>
          </cell>
          <cell r="CO191">
            <v>111.31206899999999</v>
          </cell>
          <cell r="CP191">
            <v>88.415000000000006</v>
          </cell>
          <cell r="CQ191">
            <v>35.869999999999997</v>
          </cell>
          <cell r="CR191">
            <v>179.452775</v>
          </cell>
          <cell r="CS191">
            <v>57.857875</v>
          </cell>
          <cell r="DA191">
            <v>472.90771899999999</v>
          </cell>
          <cell r="EI191">
            <v>0</v>
          </cell>
        </row>
        <row r="192">
          <cell r="A192">
            <v>2015</v>
          </cell>
          <cell r="B192" t="str">
            <v>Q4</v>
          </cell>
          <cell r="G192" t="str">
            <v>BECS</v>
          </cell>
          <cell r="H192" t="str">
            <v>BECS</v>
          </cell>
          <cell r="K192">
            <v>415976</v>
          </cell>
          <cell r="L192">
            <v>76303.399999999994</v>
          </cell>
          <cell r="M192">
            <v>0</v>
          </cell>
          <cell r="N192">
            <v>0</v>
          </cell>
          <cell r="P192">
            <v>0</v>
          </cell>
          <cell r="R192">
            <v>492279.4</v>
          </cell>
          <cell r="AG192">
            <v>492280</v>
          </cell>
          <cell r="AR192">
            <v>0</v>
          </cell>
          <cell r="AS192">
            <v>7</v>
          </cell>
          <cell r="AT192">
            <v>17</v>
          </cell>
          <cell r="AW192">
            <v>4</v>
          </cell>
          <cell r="AX192">
            <v>0</v>
          </cell>
          <cell r="AZ192">
            <v>4</v>
          </cell>
          <cell r="BA192">
            <v>0</v>
          </cell>
          <cell r="BB192">
            <v>0</v>
          </cell>
          <cell r="BC192">
            <v>3</v>
          </cell>
          <cell r="BD192">
            <v>0</v>
          </cell>
          <cell r="BF192">
            <v>0</v>
          </cell>
          <cell r="BY192">
            <v>3170</v>
          </cell>
          <cell r="BZ192">
            <v>35</v>
          </cell>
          <cell r="CC192">
            <v>32</v>
          </cell>
          <cell r="CG192">
            <v>5715</v>
          </cell>
          <cell r="CH192">
            <v>49</v>
          </cell>
          <cell r="CI192">
            <v>0</v>
          </cell>
          <cell r="CJ192">
            <v>0</v>
          </cell>
          <cell r="CL192">
            <v>0</v>
          </cell>
          <cell r="CN192">
            <v>5764</v>
          </cell>
          <cell r="CO192">
            <v>73.170450000000002</v>
          </cell>
          <cell r="CP192">
            <v>32.616799999999998</v>
          </cell>
          <cell r="CQ192">
            <v>9.6189</v>
          </cell>
          <cell r="CR192">
            <v>23.036422000000002</v>
          </cell>
          <cell r="CS192">
            <v>0</v>
          </cell>
          <cell r="DA192">
            <v>138.44257199999998</v>
          </cell>
          <cell r="EI192">
            <v>0</v>
          </cell>
        </row>
        <row r="193">
          <cell r="A193">
            <v>2015</v>
          </cell>
          <cell r="B193" t="str">
            <v>Q4</v>
          </cell>
          <cell r="G193" t="str">
            <v>KRECS</v>
          </cell>
          <cell r="H193" t="str">
            <v>KRECS</v>
          </cell>
          <cell r="K193">
            <v>224053.7</v>
          </cell>
          <cell r="L193">
            <v>88722</v>
          </cell>
          <cell r="M193">
            <v>0</v>
          </cell>
          <cell r="N193">
            <v>0</v>
          </cell>
          <cell r="P193">
            <v>0</v>
          </cell>
          <cell r="R193">
            <v>312775.7</v>
          </cell>
          <cell r="AG193">
            <v>611108</v>
          </cell>
          <cell r="AR193">
            <v>0</v>
          </cell>
          <cell r="AS193">
            <v>8</v>
          </cell>
          <cell r="AT193">
            <v>24</v>
          </cell>
          <cell r="AW193">
            <v>10</v>
          </cell>
          <cell r="AX193">
            <v>0</v>
          </cell>
          <cell r="AZ193">
            <v>0</v>
          </cell>
          <cell r="BA193">
            <v>0</v>
          </cell>
          <cell r="BB193">
            <v>0</v>
          </cell>
          <cell r="BC193">
            <v>0</v>
          </cell>
          <cell r="BD193">
            <v>0</v>
          </cell>
          <cell r="BF193">
            <v>0</v>
          </cell>
          <cell r="BY193">
            <v>2400</v>
          </cell>
          <cell r="BZ193">
            <v>42</v>
          </cell>
          <cell r="CC193">
            <v>16</v>
          </cell>
          <cell r="CG193">
            <v>2019</v>
          </cell>
          <cell r="CH193">
            <v>49</v>
          </cell>
          <cell r="CI193">
            <v>0</v>
          </cell>
          <cell r="CJ193">
            <v>0</v>
          </cell>
          <cell r="CL193">
            <v>0</v>
          </cell>
          <cell r="CN193">
            <v>2068</v>
          </cell>
          <cell r="CO193">
            <v>41.064999999999998</v>
          </cell>
          <cell r="CP193">
            <v>25.243300000000001</v>
          </cell>
          <cell r="CQ193">
            <v>3.8559999999999999</v>
          </cell>
          <cell r="CR193">
            <v>13.430110000000001</v>
          </cell>
          <cell r="CS193">
            <v>2.0150000000000001</v>
          </cell>
          <cell r="DA193">
            <v>99.688410000000005</v>
          </cell>
          <cell r="EI193">
            <v>0</v>
          </cell>
        </row>
        <row r="194">
          <cell r="A194">
            <v>2015</v>
          </cell>
          <cell r="B194" t="str">
            <v>Q4</v>
          </cell>
          <cell r="G194" t="str">
            <v>CNST</v>
          </cell>
          <cell r="H194" t="str">
            <v>UEDCL</v>
          </cell>
          <cell r="K194">
            <v>192134</v>
          </cell>
          <cell r="L194">
            <v>156919</v>
          </cell>
          <cell r="M194">
            <v>50737</v>
          </cell>
          <cell r="R194">
            <v>399790</v>
          </cell>
          <cell r="AB194">
            <v>225.35531399999999</v>
          </cell>
          <cell r="AG194">
            <v>441448</v>
          </cell>
          <cell r="AI194">
            <v>147.19492099999999</v>
          </cell>
          <cell r="AS194">
            <v>17</v>
          </cell>
          <cell r="AT194">
            <v>49</v>
          </cell>
          <cell r="AW194">
            <v>10</v>
          </cell>
          <cell r="AZ194">
            <v>1</v>
          </cell>
          <cell r="BC194">
            <v>1</v>
          </cell>
          <cell r="BD194">
            <v>1</v>
          </cell>
          <cell r="BY194">
            <v>4705</v>
          </cell>
          <cell r="BZ194">
            <v>79</v>
          </cell>
          <cell r="CC194">
            <v>69</v>
          </cell>
          <cell r="CG194">
            <v>4537</v>
          </cell>
          <cell r="CH194">
            <v>96</v>
          </cell>
          <cell r="CI194">
            <v>3</v>
          </cell>
          <cell r="CN194">
            <v>4636</v>
          </cell>
          <cell r="CO194">
            <v>82.765355</v>
          </cell>
          <cell r="CP194">
            <v>240.85461599999999</v>
          </cell>
          <cell r="CQ194">
            <v>29.814997000000002</v>
          </cell>
          <cell r="CR194">
            <v>47.059194999999995</v>
          </cell>
          <cell r="DA194">
            <v>400.49416299999996</v>
          </cell>
          <cell r="EF194">
            <v>255</v>
          </cell>
          <cell r="EH194">
            <v>349.6</v>
          </cell>
          <cell r="EI194">
            <v>604.6</v>
          </cell>
        </row>
        <row r="195">
          <cell r="A195">
            <v>2015</v>
          </cell>
          <cell r="B195" t="str">
            <v>Q4</v>
          </cell>
          <cell r="G195" t="str">
            <v>Umeme</v>
          </cell>
          <cell r="H195" t="str">
            <v>Umeme</v>
          </cell>
          <cell r="K195">
            <v>138890499.78857601</v>
          </cell>
          <cell r="L195">
            <v>77537224.712867707</v>
          </cell>
          <cell r="M195">
            <v>102147326.711</v>
          </cell>
          <cell r="N195">
            <v>292464648.48000002</v>
          </cell>
          <cell r="P195">
            <v>351059</v>
          </cell>
          <cell r="R195">
            <v>611390758.69244373</v>
          </cell>
          <cell r="AG195">
            <v>767804352</v>
          </cell>
          <cell r="AR195">
            <v>29</v>
          </cell>
          <cell r="AS195">
            <v>854</v>
          </cell>
          <cell r="AT195">
            <v>3203</v>
          </cell>
          <cell r="AW195">
            <v>2118</v>
          </cell>
          <cell r="AX195">
            <v>17</v>
          </cell>
          <cell r="AZ195">
            <v>1737</v>
          </cell>
          <cell r="BA195">
            <v>12</v>
          </cell>
          <cell r="BB195">
            <v>23</v>
          </cell>
          <cell r="BC195">
            <v>1136</v>
          </cell>
          <cell r="BD195">
            <v>0</v>
          </cell>
          <cell r="BF195">
            <v>761</v>
          </cell>
          <cell r="BY195">
            <v>1841405</v>
          </cell>
          <cell r="BZ195">
            <v>10280</v>
          </cell>
          <cell r="CC195">
            <v>1363</v>
          </cell>
          <cell r="CG195">
            <v>742303</v>
          </cell>
          <cell r="CH195">
            <v>67859</v>
          </cell>
          <cell r="CI195">
            <v>2416</v>
          </cell>
          <cell r="CJ195">
            <v>513</v>
          </cell>
          <cell r="CL195">
            <v>311</v>
          </cell>
          <cell r="CN195">
            <v>813402</v>
          </cell>
          <cell r="DA195">
            <v>0</v>
          </cell>
          <cell r="EI195">
            <v>0</v>
          </cell>
        </row>
        <row r="196">
          <cell r="A196">
            <v>2015</v>
          </cell>
          <cell r="B196" t="str">
            <v>Q3</v>
          </cell>
          <cell r="G196" t="str">
            <v>UEDCL</v>
          </cell>
          <cell r="H196" t="str">
            <v>UEDCL</v>
          </cell>
          <cell r="K196">
            <v>1191213.5616772801</v>
          </cell>
          <cell r="L196">
            <v>515744.04554848798</v>
          </cell>
          <cell r="M196">
            <v>263561.179774235</v>
          </cell>
          <cell r="N196">
            <v>0</v>
          </cell>
          <cell r="P196">
            <v>0</v>
          </cell>
          <cell r="R196">
            <v>1970518.787000003</v>
          </cell>
          <cell r="AG196">
            <v>2307893</v>
          </cell>
          <cell r="AS196">
            <v>107</v>
          </cell>
          <cell r="AT196">
            <v>254</v>
          </cell>
          <cell r="AW196">
            <v>44</v>
          </cell>
          <cell r="AZ196">
            <v>8</v>
          </cell>
          <cell r="BC196">
            <v>5</v>
          </cell>
          <cell r="BD196">
            <v>0</v>
          </cell>
          <cell r="BF196">
            <v>0</v>
          </cell>
          <cell r="BY196">
            <v>26450</v>
          </cell>
          <cell r="BZ196">
            <v>425</v>
          </cell>
          <cell r="CC196">
            <v>84</v>
          </cell>
          <cell r="CG196">
            <v>6439</v>
          </cell>
          <cell r="CH196">
            <v>128</v>
          </cell>
          <cell r="CI196">
            <v>1</v>
          </cell>
          <cell r="CJ196">
            <v>0</v>
          </cell>
          <cell r="CL196">
            <v>0</v>
          </cell>
          <cell r="CN196">
            <v>6568</v>
          </cell>
          <cell r="CO196">
            <v>374.00549599999999</v>
          </cell>
          <cell r="CP196">
            <v>206.30004099999999</v>
          </cell>
          <cell r="CQ196">
            <v>62.487667999999999</v>
          </cell>
          <cell r="CR196">
            <v>101.605233</v>
          </cell>
          <cell r="CS196">
            <v>208.441059</v>
          </cell>
          <cell r="DA196">
            <v>952.83949699999994</v>
          </cell>
          <cell r="EI196">
            <v>0</v>
          </cell>
        </row>
        <row r="197">
          <cell r="A197">
            <v>2015</v>
          </cell>
          <cell r="B197" t="str">
            <v>Q3</v>
          </cell>
          <cell r="G197" t="str">
            <v>SWST</v>
          </cell>
          <cell r="H197" t="str">
            <v>UEDCL</v>
          </cell>
          <cell r="K197">
            <v>0</v>
          </cell>
          <cell r="L197">
            <v>0</v>
          </cell>
          <cell r="N197">
            <v>0</v>
          </cell>
          <cell r="P197">
            <v>0</v>
          </cell>
          <cell r="R197">
            <v>1099592.55</v>
          </cell>
          <cell r="AG197">
            <v>1323372</v>
          </cell>
          <cell r="AR197">
            <v>0</v>
          </cell>
          <cell r="AS197">
            <v>38</v>
          </cell>
          <cell r="AT197">
            <v>110</v>
          </cell>
          <cell r="AW197">
            <v>17</v>
          </cell>
          <cell r="AX197">
            <v>0</v>
          </cell>
          <cell r="AZ197">
            <v>6</v>
          </cell>
          <cell r="BA197">
            <v>0</v>
          </cell>
          <cell r="BB197">
            <v>0</v>
          </cell>
          <cell r="BC197">
            <v>3</v>
          </cell>
          <cell r="BD197">
            <v>0</v>
          </cell>
          <cell r="BF197">
            <v>4</v>
          </cell>
          <cell r="BY197">
            <v>13295</v>
          </cell>
          <cell r="BZ197">
            <v>179</v>
          </cell>
          <cell r="CC197">
            <v>0</v>
          </cell>
          <cell r="CG197">
            <v>5671</v>
          </cell>
          <cell r="CH197">
            <v>99</v>
          </cell>
          <cell r="CI197">
            <v>13</v>
          </cell>
          <cell r="CJ197">
            <v>0</v>
          </cell>
          <cell r="CL197">
            <v>0</v>
          </cell>
          <cell r="CN197">
            <v>5783</v>
          </cell>
          <cell r="CO197">
            <v>49.217410999999998</v>
          </cell>
          <cell r="CP197">
            <v>25.815391000000002</v>
          </cell>
          <cell r="CQ197">
            <v>34.4146</v>
          </cell>
          <cell r="CR197">
            <v>44.903550000000003</v>
          </cell>
          <cell r="CS197">
            <v>0.20399999999999999</v>
          </cell>
          <cell r="DA197">
            <v>154.55495200000001</v>
          </cell>
          <cell r="EI197">
            <v>0</v>
          </cell>
        </row>
        <row r="198">
          <cell r="A198">
            <v>2015</v>
          </cell>
          <cell r="B198" t="str">
            <v>Q3</v>
          </cell>
          <cell r="G198" t="str">
            <v>SST</v>
          </cell>
          <cell r="H198" t="str">
            <v>UEDCL</v>
          </cell>
          <cell r="K198">
            <v>0</v>
          </cell>
          <cell r="L198">
            <v>0</v>
          </cell>
          <cell r="N198">
            <v>0</v>
          </cell>
          <cell r="P198">
            <v>0</v>
          </cell>
          <cell r="R198">
            <v>1023211.54</v>
          </cell>
          <cell r="AG198">
            <v>1746622</v>
          </cell>
          <cell r="AR198">
            <v>0</v>
          </cell>
          <cell r="AS198">
            <v>42</v>
          </cell>
          <cell r="AT198">
            <v>106</v>
          </cell>
          <cell r="AW198">
            <v>19</v>
          </cell>
          <cell r="AX198">
            <v>0</v>
          </cell>
          <cell r="AZ198">
            <v>11</v>
          </cell>
          <cell r="BA198">
            <v>0</v>
          </cell>
          <cell r="BB198">
            <v>0</v>
          </cell>
          <cell r="BC198">
            <v>6</v>
          </cell>
          <cell r="BD198">
            <v>0</v>
          </cell>
          <cell r="BF198">
            <v>0</v>
          </cell>
          <cell r="BY198">
            <v>12340</v>
          </cell>
          <cell r="BZ198">
            <v>184</v>
          </cell>
          <cell r="CC198">
            <v>0</v>
          </cell>
          <cell r="CG198">
            <v>6116</v>
          </cell>
          <cell r="CH198">
            <v>120</v>
          </cell>
          <cell r="CI198">
            <v>25</v>
          </cell>
          <cell r="CJ198">
            <v>0</v>
          </cell>
          <cell r="CL198">
            <v>0</v>
          </cell>
          <cell r="CN198">
            <v>6261</v>
          </cell>
          <cell r="CO198">
            <v>63.839278</v>
          </cell>
          <cell r="CP198">
            <v>116.007842</v>
          </cell>
          <cell r="CQ198">
            <v>30.868558</v>
          </cell>
          <cell r="CR198">
            <v>71.874153000000007</v>
          </cell>
          <cell r="CS198">
            <v>2.9477890000000002</v>
          </cell>
          <cell r="DA198">
            <v>285.53762</v>
          </cell>
          <cell r="EI198">
            <v>0</v>
          </cell>
        </row>
        <row r="199">
          <cell r="A199">
            <v>2015</v>
          </cell>
          <cell r="B199" t="str">
            <v>Q3</v>
          </cell>
          <cell r="G199" t="str">
            <v>PACMECS</v>
          </cell>
          <cell r="H199" t="str">
            <v>PACMECS</v>
          </cell>
          <cell r="K199">
            <v>252723</v>
          </cell>
          <cell r="L199">
            <v>154309</v>
          </cell>
          <cell r="M199">
            <v>0</v>
          </cell>
          <cell r="N199">
            <v>0</v>
          </cell>
          <cell r="P199">
            <v>0</v>
          </cell>
          <cell r="R199">
            <v>407032</v>
          </cell>
          <cell r="AG199">
            <v>538932</v>
          </cell>
          <cell r="AR199">
            <v>0</v>
          </cell>
          <cell r="AS199">
            <v>9</v>
          </cell>
          <cell r="AT199">
            <v>48</v>
          </cell>
          <cell r="AW199">
            <v>5</v>
          </cell>
          <cell r="AX199">
            <v>0</v>
          </cell>
          <cell r="AZ199">
            <v>2</v>
          </cell>
          <cell r="BA199">
            <v>0</v>
          </cell>
          <cell r="BB199">
            <v>0</v>
          </cell>
          <cell r="BC199">
            <v>2</v>
          </cell>
          <cell r="BD199">
            <v>0</v>
          </cell>
          <cell r="BF199">
            <v>0</v>
          </cell>
          <cell r="BY199">
            <v>4155</v>
          </cell>
          <cell r="BZ199">
            <v>66</v>
          </cell>
          <cell r="CC199">
            <v>26</v>
          </cell>
          <cell r="CG199">
            <v>2167</v>
          </cell>
          <cell r="CH199">
            <v>55</v>
          </cell>
          <cell r="CI199">
            <v>0</v>
          </cell>
          <cell r="CJ199">
            <v>0</v>
          </cell>
          <cell r="CL199">
            <v>0</v>
          </cell>
          <cell r="CN199">
            <v>2222</v>
          </cell>
          <cell r="CO199">
            <v>49.304699999999997</v>
          </cell>
          <cell r="CP199">
            <v>10.549440000000001</v>
          </cell>
          <cell r="CQ199">
            <v>8.8429599999999997</v>
          </cell>
          <cell r="CR199">
            <v>22.296500000000002</v>
          </cell>
          <cell r="CS199">
            <v>0</v>
          </cell>
          <cell r="DA199">
            <v>90.993600000000015</v>
          </cell>
          <cell r="EI199">
            <v>0</v>
          </cell>
        </row>
        <row r="200">
          <cell r="A200">
            <v>2012</v>
          </cell>
          <cell r="B200" t="str">
            <v>Q4</v>
          </cell>
          <cell r="G200" t="str">
            <v>NWST</v>
          </cell>
          <cell r="H200" t="str">
            <v>UEDCL</v>
          </cell>
          <cell r="K200">
            <v>0</v>
          </cell>
          <cell r="L200">
            <v>0</v>
          </cell>
          <cell r="N200">
            <v>0</v>
          </cell>
          <cell r="P200">
            <v>0</v>
          </cell>
          <cell r="R200">
            <v>1488425.4</v>
          </cell>
          <cell r="AG200">
            <v>2044016</v>
          </cell>
          <cell r="AR200">
            <v>0</v>
          </cell>
          <cell r="AS200">
            <v>0</v>
          </cell>
          <cell r="AT200">
            <v>0</v>
          </cell>
          <cell r="AW200">
            <v>0</v>
          </cell>
          <cell r="AX200">
            <v>0</v>
          </cell>
          <cell r="AZ200">
            <v>0</v>
          </cell>
          <cell r="BA200">
            <v>0</v>
          </cell>
          <cell r="BB200">
            <v>0</v>
          </cell>
          <cell r="BC200">
            <v>0</v>
          </cell>
          <cell r="BD200">
            <v>0</v>
          </cell>
          <cell r="BF200">
            <v>0</v>
          </cell>
          <cell r="BY200">
            <v>20350</v>
          </cell>
          <cell r="BZ200">
            <v>0</v>
          </cell>
          <cell r="CC200">
            <v>0</v>
          </cell>
          <cell r="CG200">
            <v>3040</v>
          </cell>
          <cell r="CH200">
            <v>130</v>
          </cell>
          <cell r="CI200">
            <v>0</v>
          </cell>
          <cell r="CJ200">
            <v>0</v>
          </cell>
          <cell r="CL200">
            <v>0</v>
          </cell>
          <cell r="CN200">
            <v>3170</v>
          </cell>
          <cell r="CO200">
            <v>52.526440000000001</v>
          </cell>
          <cell r="CP200">
            <v>4.9571215999999998</v>
          </cell>
          <cell r="CQ200">
            <v>26.324449999999999</v>
          </cell>
          <cell r="CR200">
            <v>16.140523000000002</v>
          </cell>
          <cell r="CS200">
            <v>0</v>
          </cell>
          <cell r="DA200">
            <v>99.948534600000002</v>
          </cell>
          <cell r="EI200">
            <v>0</v>
          </cell>
        </row>
        <row r="201">
          <cell r="A201">
            <v>2015</v>
          </cell>
          <cell r="B201" t="str">
            <v>Q3</v>
          </cell>
          <cell r="G201" t="str">
            <v>KIL</v>
          </cell>
          <cell r="H201" t="str">
            <v>KIL</v>
          </cell>
          <cell r="K201">
            <v>1009701</v>
          </cell>
          <cell r="L201">
            <v>38489</v>
          </cell>
          <cell r="M201">
            <v>193328</v>
          </cell>
          <cell r="N201">
            <v>0</v>
          </cell>
          <cell r="P201">
            <v>0</v>
          </cell>
          <cell r="R201">
            <v>1241518</v>
          </cell>
          <cell r="AG201">
            <v>1426595</v>
          </cell>
          <cell r="AR201">
            <v>0</v>
          </cell>
          <cell r="AS201">
            <v>19</v>
          </cell>
          <cell r="AT201">
            <v>35</v>
          </cell>
          <cell r="AW201">
            <v>13</v>
          </cell>
          <cell r="AX201">
            <v>0</v>
          </cell>
          <cell r="AZ201">
            <v>1</v>
          </cell>
          <cell r="BA201">
            <v>3</v>
          </cell>
          <cell r="BB201">
            <v>0</v>
          </cell>
          <cell r="BC201">
            <v>2</v>
          </cell>
          <cell r="BD201">
            <v>0</v>
          </cell>
          <cell r="BF201">
            <v>0</v>
          </cell>
          <cell r="BY201">
            <v>5105</v>
          </cell>
          <cell r="BZ201">
            <v>73</v>
          </cell>
          <cell r="CC201">
            <v>31</v>
          </cell>
          <cell r="CG201">
            <v>7923</v>
          </cell>
          <cell r="CH201">
            <v>137</v>
          </cell>
          <cell r="CI201">
            <v>0</v>
          </cell>
          <cell r="CJ201">
            <v>0</v>
          </cell>
          <cell r="CL201">
            <v>0</v>
          </cell>
          <cell r="CN201">
            <v>8060</v>
          </cell>
          <cell r="CO201">
            <v>89.675410999999997</v>
          </cell>
          <cell r="CP201">
            <v>217.63063600000001</v>
          </cell>
          <cell r="CQ201">
            <v>426.54479800000001</v>
          </cell>
          <cell r="CR201">
            <v>33.936</v>
          </cell>
          <cell r="CS201">
            <v>141.506902</v>
          </cell>
          <cell r="DA201">
            <v>909.29374700000005</v>
          </cell>
          <cell r="EI201">
            <v>0</v>
          </cell>
        </row>
        <row r="202">
          <cell r="A202">
            <v>2015</v>
          </cell>
          <cell r="B202" t="str">
            <v>Q3</v>
          </cell>
          <cell r="G202" t="str">
            <v>BECS</v>
          </cell>
          <cell r="H202" t="str">
            <v>BECS</v>
          </cell>
          <cell r="K202">
            <v>362060.53</v>
          </cell>
          <cell r="L202">
            <v>66413.47</v>
          </cell>
          <cell r="M202">
            <v>0</v>
          </cell>
          <cell r="N202">
            <v>0</v>
          </cell>
          <cell r="P202">
            <v>0</v>
          </cell>
          <cell r="R202">
            <v>428474</v>
          </cell>
          <cell r="AG202">
            <v>573731</v>
          </cell>
          <cell r="AR202">
            <v>0</v>
          </cell>
          <cell r="AS202">
            <v>7</v>
          </cell>
          <cell r="AT202">
            <v>9</v>
          </cell>
          <cell r="AW202">
            <v>4</v>
          </cell>
          <cell r="AX202">
            <v>0</v>
          </cell>
          <cell r="AZ202">
            <v>4</v>
          </cell>
          <cell r="BA202">
            <v>0</v>
          </cell>
          <cell r="BB202">
            <v>0</v>
          </cell>
          <cell r="BC202">
            <v>3</v>
          </cell>
          <cell r="BD202">
            <v>0</v>
          </cell>
          <cell r="BF202">
            <v>0</v>
          </cell>
          <cell r="BY202">
            <v>2770</v>
          </cell>
          <cell r="BZ202">
            <v>27</v>
          </cell>
          <cell r="CC202">
            <v>32</v>
          </cell>
          <cell r="CG202">
            <v>4463</v>
          </cell>
          <cell r="CH202">
            <v>46</v>
          </cell>
          <cell r="CI202">
            <v>0</v>
          </cell>
          <cell r="CJ202">
            <v>0</v>
          </cell>
          <cell r="CL202">
            <v>0</v>
          </cell>
          <cell r="CN202">
            <v>4509</v>
          </cell>
          <cell r="CO202">
            <v>32.944499999999998</v>
          </cell>
          <cell r="CP202">
            <v>9.7079000000000004</v>
          </cell>
          <cell r="CQ202">
            <v>16.176850000000002</v>
          </cell>
          <cell r="CR202">
            <v>28.9695</v>
          </cell>
          <cell r="CS202">
            <v>0</v>
          </cell>
          <cell r="DA202">
            <v>87.798749999999998</v>
          </cell>
          <cell r="EI202">
            <v>0</v>
          </cell>
        </row>
        <row r="203">
          <cell r="A203">
            <v>2015</v>
          </cell>
          <cell r="B203" t="str">
            <v>Q3</v>
          </cell>
          <cell r="G203" t="str">
            <v>KRECS</v>
          </cell>
          <cell r="H203" t="str">
            <v>KRECS</v>
          </cell>
          <cell r="K203">
            <v>211793.2</v>
          </cell>
          <cell r="L203">
            <v>109497.2</v>
          </cell>
          <cell r="M203">
            <v>0</v>
          </cell>
          <cell r="N203">
            <v>0</v>
          </cell>
          <cell r="P203">
            <v>0</v>
          </cell>
          <cell r="R203">
            <v>321290.40000000002</v>
          </cell>
          <cell r="AG203">
            <v>544061</v>
          </cell>
          <cell r="AR203">
            <v>0</v>
          </cell>
          <cell r="AS203">
            <v>8</v>
          </cell>
          <cell r="AT203">
            <v>18</v>
          </cell>
          <cell r="AW203">
            <v>13</v>
          </cell>
          <cell r="AX203">
            <v>0</v>
          </cell>
          <cell r="AZ203">
            <v>0</v>
          </cell>
          <cell r="BA203">
            <v>0</v>
          </cell>
          <cell r="BB203">
            <v>0</v>
          </cell>
          <cell r="BC203">
            <v>0</v>
          </cell>
          <cell r="BD203">
            <v>0</v>
          </cell>
          <cell r="BF203">
            <v>0</v>
          </cell>
          <cell r="BY203">
            <v>2400</v>
          </cell>
          <cell r="BZ203">
            <v>39</v>
          </cell>
          <cell r="CC203">
            <v>16</v>
          </cell>
          <cell r="CG203">
            <v>1946</v>
          </cell>
          <cell r="CH203">
            <v>42</v>
          </cell>
          <cell r="CI203">
            <v>0</v>
          </cell>
          <cell r="CJ203">
            <v>0</v>
          </cell>
          <cell r="CL203">
            <v>0</v>
          </cell>
          <cell r="CN203">
            <v>1988</v>
          </cell>
          <cell r="CO203">
            <v>32.0745</v>
          </cell>
          <cell r="CP203">
            <v>17.760000000000002</v>
          </cell>
          <cell r="CQ203">
            <v>7.5140000000000002</v>
          </cell>
          <cell r="CR203">
            <v>14.745279999999999</v>
          </cell>
          <cell r="CS203">
            <v>0</v>
          </cell>
          <cell r="DA203">
            <v>85.100852000000003</v>
          </cell>
          <cell r="EI203">
            <v>0</v>
          </cell>
        </row>
        <row r="204">
          <cell r="A204">
            <v>2015</v>
          </cell>
          <cell r="B204" t="str">
            <v>Q3</v>
          </cell>
          <cell r="G204" t="str">
            <v>CNST</v>
          </cell>
          <cell r="H204" t="str">
            <v>UEDCL</v>
          </cell>
          <cell r="K204">
            <v>194909</v>
          </cell>
          <cell r="L204">
            <v>108915</v>
          </cell>
          <cell r="M204">
            <v>19817</v>
          </cell>
          <cell r="R204">
            <v>323641</v>
          </cell>
          <cell r="AB204">
            <v>187.80865699999998</v>
          </cell>
          <cell r="AG204">
            <v>434872</v>
          </cell>
          <cell r="AI204">
            <v>125.13276099999999</v>
          </cell>
          <cell r="AS204">
            <v>16</v>
          </cell>
          <cell r="AT204">
            <v>48</v>
          </cell>
          <cell r="AW204">
            <v>7</v>
          </cell>
          <cell r="AZ204">
            <v>1</v>
          </cell>
          <cell r="BC204">
            <v>1</v>
          </cell>
          <cell r="BD204">
            <v>1</v>
          </cell>
          <cell r="BY204">
            <v>4330</v>
          </cell>
          <cell r="BZ204">
            <v>74</v>
          </cell>
          <cell r="CC204">
            <v>65</v>
          </cell>
          <cell r="CG204">
            <v>4140</v>
          </cell>
          <cell r="CH204">
            <v>89</v>
          </cell>
          <cell r="CI204">
            <v>3</v>
          </cell>
          <cell r="CN204">
            <v>4232</v>
          </cell>
          <cell r="CO204">
            <v>84.292991000000001</v>
          </cell>
          <cell r="CP204">
            <v>44.423343999999993</v>
          </cell>
          <cell r="CQ204">
            <v>13.527340000000001</v>
          </cell>
          <cell r="CR204">
            <v>24.412756999999999</v>
          </cell>
          <cell r="DA204">
            <v>166.656432</v>
          </cell>
          <cell r="EF204">
            <v>235.51</v>
          </cell>
          <cell r="EH204">
            <v>318</v>
          </cell>
          <cell r="EI204">
            <v>553.51</v>
          </cell>
        </row>
        <row r="205">
          <cell r="A205">
            <v>2015</v>
          </cell>
          <cell r="B205" t="str">
            <v>Q3</v>
          </cell>
          <cell r="G205" t="str">
            <v>Umeme</v>
          </cell>
          <cell r="H205" t="str">
            <v>Umeme</v>
          </cell>
          <cell r="K205">
            <v>141586135</v>
          </cell>
          <cell r="L205">
            <v>80346520.810000002</v>
          </cell>
          <cell r="M205">
            <v>103547818</v>
          </cell>
          <cell r="N205">
            <v>300612147</v>
          </cell>
          <cell r="P205">
            <v>390767</v>
          </cell>
          <cell r="R205">
            <v>626483387.80999994</v>
          </cell>
          <cell r="AG205">
            <v>774504022</v>
          </cell>
          <cell r="AR205">
            <v>29</v>
          </cell>
          <cell r="AS205">
            <v>846</v>
          </cell>
          <cell r="AT205">
            <v>3072</v>
          </cell>
          <cell r="AW205">
            <v>2068</v>
          </cell>
          <cell r="AX205">
            <v>16</v>
          </cell>
          <cell r="AZ205">
            <v>1707</v>
          </cell>
          <cell r="BA205">
            <v>14</v>
          </cell>
          <cell r="BB205">
            <v>24</v>
          </cell>
          <cell r="BC205">
            <v>1121</v>
          </cell>
          <cell r="BD205">
            <v>0</v>
          </cell>
          <cell r="BF205">
            <v>741</v>
          </cell>
          <cell r="BY205">
            <v>1806137</v>
          </cell>
          <cell r="BZ205">
            <v>10023</v>
          </cell>
          <cell r="CC205">
            <v>1367</v>
          </cell>
          <cell r="CG205">
            <v>702488</v>
          </cell>
          <cell r="CH205">
            <v>65019</v>
          </cell>
          <cell r="CI205">
            <v>2353</v>
          </cell>
          <cell r="CJ205">
            <v>492</v>
          </cell>
          <cell r="CL205">
            <v>324</v>
          </cell>
          <cell r="CN205">
            <v>770676</v>
          </cell>
          <cell r="DA205">
            <v>0</v>
          </cell>
          <cell r="EI205">
            <v>0</v>
          </cell>
        </row>
        <row r="206">
          <cell r="A206">
            <v>2015</v>
          </cell>
          <cell r="B206" t="str">
            <v>Q2</v>
          </cell>
          <cell r="G206" t="str">
            <v>UEDCL</v>
          </cell>
          <cell r="H206" t="str">
            <v>UEDCL</v>
          </cell>
          <cell r="K206">
            <v>1227714.2</v>
          </cell>
          <cell r="L206">
            <v>477546.83</v>
          </cell>
          <cell r="M206">
            <v>116842</v>
          </cell>
          <cell r="N206">
            <v>0</v>
          </cell>
          <cell r="P206">
            <v>0</v>
          </cell>
          <cell r="R206">
            <v>1822103.03</v>
          </cell>
          <cell r="AG206">
            <v>1958615</v>
          </cell>
          <cell r="AS206">
            <v>113</v>
          </cell>
          <cell r="AT206">
            <v>245</v>
          </cell>
          <cell r="AW206">
            <v>40</v>
          </cell>
          <cell r="AZ206">
            <v>8</v>
          </cell>
          <cell r="BC206">
            <v>4</v>
          </cell>
          <cell r="BD206">
            <v>0</v>
          </cell>
          <cell r="BF206">
            <v>0</v>
          </cell>
          <cell r="BY206">
            <v>24935</v>
          </cell>
          <cell r="BZ206">
            <v>416</v>
          </cell>
          <cell r="CC206">
            <v>55</v>
          </cell>
          <cell r="CG206">
            <v>5694</v>
          </cell>
          <cell r="CH206">
            <v>104</v>
          </cell>
          <cell r="CI206">
            <v>1</v>
          </cell>
          <cell r="CJ206">
            <v>0</v>
          </cell>
          <cell r="CL206">
            <v>0</v>
          </cell>
          <cell r="CN206">
            <v>5799</v>
          </cell>
          <cell r="CO206">
            <v>426.35251399999999</v>
          </cell>
          <cell r="CP206">
            <v>101.80189300000001</v>
          </cell>
          <cell r="CQ206">
            <v>36.731996000000002</v>
          </cell>
          <cell r="CR206">
            <v>121.21439700000001</v>
          </cell>
          <cell r="CS206">
            <v>334.483048</v>
          </cell>
          <cell r="DA206">
            <v>1020.583848</v>
          </cell>
          <cell r="EI206">
            <v>0</v>
          </cell>
        </row>
        <row r="207">
          <cell r="A207">
            <v>2015</v>
          </cell>
          <cell r="B207" t="str">
            <v>Q2</v>
          </cell>
          <cell r="G207" t="str">
            <v>SWST</v>
          </cell>
          <cell r="H207" t="str">
            <v>UEDCL</v>
          </cell>
          <cell r="K207">
            <v>0</v>
          </cell>
          <cell r="L207">
            <v>0</v>
          </cell>
          <cell r="N207">
            <v>0</v>
          </cell>
          <cell r="P207">
            <v>0</v>
          </cell>
          <cell r="R207">
            <v>453858.09</v>
          </cell>
          <cell r="AG207">
            <v>1471084</v>
          </cell>
          <cell r="AR207">
            <v>0</v>
          </cell>
          <cell r="AS207">
            <v>34</v>
          </cell>
          <cell r="AT207">
            <v>108</v>
          </cell>
          <cell r="AW207">
            <v>15</v>
          </cell>
          <cell r="AX207">
            <v>0</v>
          </cell>
          <cell r="AZ207">
            <v>6</v>
          </cell>
          <cell r="BA207">
            <v>0</v>
          </cell>
          <cell r="BB207">
            <v>0</v>
          </cell>
          <cell r="BC207">
            <v>3</v>
          </cell>
          <cell r="BD207">
            <v>0</v>
          </cell>
          <cell r="BF207">
            <v>4</v>
          </cell>
          <cell r="BY207">
            <v>12895</v>
          </cell>
          <cell r="BZ207">
            <v>171</v>
          </cell>
          <cell r="CC207">
            <v>0</v>
          </cell>
          <cell r="CG207">
            <v>5546</v>
          </cell>
          <cell r="CH207">
            <v>98</v>
          </cell>
          <cell r="CI207">
            <v>13</v>
          </cell>
          <cell r="CJ207">
            <v>0</v>
          </cell>
          <cell r="CL207">
            <v>0</v>
          </cell>
          <cell r="CN207">
            <v>5657</v>
          </cell>
          <cell r="CO207">
            <v>48.282265000000002</v>
          </cell>
          <cell r="CP207">
            <v>0.2505</v>
          </cell>
          <cell r="CQ207">
            <v>20.8291</v>
          </cell>
          <cell r="CR207">
            <v>50.113157000000001</v>
          </cell>
          <cell r="CS207">
            <v>0.218</v>
          </cell>
          <cell r="DA207">
            <v>119.69302200000001</v>
          </cell>
          <cell r="EI207">
            <v>0</v>
          </cell>
        </row>
        <row r="208">
          <cell r="A208">
            <v>2015</v>
          </cell>
          <cell r="B208" t="str">
            <v>Q2</v>
          </cell>
          <cell r="G208" t="str">
            <v>SST</v>
          </cell>
          <cell r="H208" t="str">
            <v>UEDCL</v>
          </cell>
          <cell r="K208">
            <v>0</v>
          </cell>
          <cell r="L208">
            <v>0</v>
          </cell>
          <cell r="N208">
            <v>0</v>
          </cell>
          <cell r="P208">
            <v>0</v>
          </cell>
          <cell r="R208">
            <v>1059539.18</v>
          </cell>
          <cell r="AG208">
            <v>1845806</v>
          </cell>
          <cell r="AR208">
            <v>0</v>
          </cell>
          <cell r="AS208">
            <v>42</v>
          </cell>
          <cell r="AT208">
            <v>106</v>
          </cell>
          <cell r="AW208">
            <v>19</v>
          </cell>
          <cell r="AX208">
            <v>0</v>
          </cell>
          <cell r="AZ208">
            <v>11</v>
          </cell>
          <cell r="BA208">
            <v>0</v>
          </cell>
          <cell r="BB208">
            <v>0</v>
          </cell>
          <cell r="BC208">
            <v>6</v>
          </cell>
          <cell r="BD208">
            <v>0</v>
          </cell>
          <cell r="BF208">
            <v>0</v>
          </cell>
          <cell r="BY208">
            <v>12340</v>
          </cell>
          <cell r="BZ208">
            <v>184</v>
          </cell>
          <cell r="CC208">
            <v>0</v>
          </cell>
          <cell r="CG208">
            <v>5226</v>
          </cell>
          <cell r="CH208">
            <v>114</v>
          </cell>
          <cell r="CI208">
            <v>26</v>
          </cell>
          <cell r="CJ208">
            <v>0</v>
          </cell>
          <cell r="CL208">
            <v>0</v>
          </cell>
          <cell r="CN208">
            <v>5366</v>
          </cell>
          <cell r="CO208">
            <v>63.107568000000001</v>
          </cell>
          <cell r="CP208">
            <v>2.9830000000000001</v>
          </cell>
          <cell r="CQ208">
            <v>24.588799999999999</v>
          </cell>
          <cell r="CR208">
            <v>37.128107999999997</v>
          </cell>
          <cell r="CS208">
            <v>0.443</v>
          </cell>
          <cell r="DA208">
            <v>128.25047600000002</v>
          </cell>
          <cell r="EI208">
            <v>0</v>
          </cell>
        </row>
        <row r="209">
          <cell r="A209">
            <v>2015</v>
          </cell>
          <cell r="B209" t="str">
            <v>Q2</v>
          </cell>
          <cell r="G209" t="str">
            <v>PACMECS</v>
          </cell>
          <cell r="H209" t="str">
            <v>PACMECS</v>
          </cell>
          <cell r="K209">
            <v>337669</v>
          </cell>
          <cell r="L209">
            <v>94685</v>
          </cell>
          <cell r="M209">
            <v>0</v>
          </cell>
          <cell r="N209">
            <v>0</v>
          </cell>
          <cell r="P209">
            <v>0</v>
          </cell>
          <cell r="R209">
            <v>432354</v>
          </cell>
          <cell r="AG209">
            <v>479651</v>
          </cell>
          <cell r="AR209">
            <v>0</v>
          </cell>
          <cell r="AS209">
            <v>15</v>
          </cell>
          <cell r="AT209">
            <v>39</v>
          </cell>
          <cell r="AW209">
            <v>5</v>
          </cell>
          <cell r="AX209">
            <v>0</v>
          </cell>
          <cell r="AZ209">
            <v>2</v>
          </cell>
          <cell r="BA209">
            <v>0</v>
          </cell>
          <cell r="BB209">
            <v>0</v>
          </cell>
          <cell r="BC209">
            <v>2</v>
          </cell>
          <cell r="BD209">
            <v>0</v>
          </cell>
          <cell r="BF209">
            <v>0</v>
          </cell>
          <cell r="BY209">
            <v>3855</v>
          </cell>
          <cell r="BZ209">
            <v>63</v>
          </cell>
          <cell r="CC209">
            <v>26</v>
          </cell>
          <cell r="CG209">
            <v>2102</v>
          </cell>
          <cell r="CH209">
            <v>47</v>
          </cell>
          <cell r="CI209">
            <v>0</v>
          </cell>
          <cell r="CJ209">
            <v>0</v>
          </cell>
          <cell r="CL209">
            <v>0</v>
          </cell>
          <cell r="CN209">
            <v>2149</v>
          </cell>
          <cell r="CO209">
            <v>43.42</v>
          </cell>
          <cell r="CP209">
            <v>28.71</v>
          </cell>
          <cell r="CQ209">
            <v>16.96</v>
          </cell>
          <cell r="CR209">
            <v>42.4071</v>
          </cell>
          <cell r="CS209">
            <v>0</v>
          </cell>
          <cell r="DA209">
            <v>131.49709999999999</v>
          </cell>
          <cell r="EI209">
            <v>0</v>
          </cell>
        </row>
        <row r="210">
          <cell r="A210">
            <v>2013</v>
          </cell>
          <cell r="B210" t="str">
            <v>Q1</v>
          </cell>
          <cell r="G210" t="str">
            <v>NWST</v>
          </cell>
          <cell r="H210" t="str">
            <v>UEDCL</v>
          </cell>
          <cell r="K210">
            <v>0</v>
          </cell>
          <cell r="L210">
            <v>0</v>
          </cell>
          <cell r="N210">
            <v>0</v>
          </cell>
          <cell r="P210">
            <v>0</v>
          </cell>
          <cell r="R210">
            <v>1326605.74</v>
          </cell>
          <cell r="AG210">
            <v>1661203</v>
          </cell>
          <cell r="AR210">
            <v>0</v>
          </cell>
          <cell r="AS210">
            <v>0</v>
          </cell>
          <cell r="AT210">
            <v>0</v>
          </cell>
          <cell r="AW210">
            <v>0</v>
          </cell>
          <cell r="AX210">
            <v>0</v>
          </cell>
          <cell r="AZ210">
            <v>0</v>
          </cell>
          <cell r="BA210">
            <v>0</v>
          </cell>
          <cell r="BB210">
            <v>0</v>
          </cell>
          <cell r="BC210">
            <v>0</v>
          </cell>
          <cell r="BD210">
            <v>0</v>
          </cell>
          <cell r="BF210">
            <v>0</v>
          </cell>
          <cell r="BY210">
            <v>19025</v>
          </cell>
          <cell r="BZ210">
            <v>0</v>
          </cell>
          <cell r="CC210">
            <v>0</v>
          </cell>
          <cell r="CG210">
            <v>3294</v>
          </cell>
          <cell r="CH210">
            <v>132</v>
          </cell>
          <cell r="CI210">
            <v>0</v>
          </cell>
          <cell r="CJ210">
            <v>0</v>
          </cell>
          <cell r="CL210">
            <v>0</v>
          </cell>
          <cell r="CN210">
            <v>3426</v>
          </cell>
          <cell r="CO210">
            <v>42.978668999999996</v>
          </cell>
          <cell r="CP210">
            <v>2.6379999999999999</v>
          </cell>
          <cell r="CQ210">
            <v>29.740020000000001</v>
          </cell>
          <cell r="CR210">
            <v>22.928699999999999</v>
          </cell>
          <cell r="CS210">
            <v>0</v>
          </cell>
          <cell r="DA210">
            <v>98.285388999999981</v>
          </cell>
          <cell r="EI210">
            <v>0</v>
          </cell>
        </row>
        <row r="211">
          <cell r="A211">
            <v>2015</v>
          </cell>
          <cell r="B211" t="str">
            <v>Q2</v>
          </cell>
          <cell r="G211" t="str">
            <v>KIL</v>
          </cell>
          <cell r="H211" t="str">
            <v>KIL</v>
          </cell>
          <cell r="K211">
            <v>610106</v>
          </cell>
          <cell r="L211">
            <v>286591</v>
          </cell>
          <cell r="M211">
            <v>71990</v>
          </cell>
          <cell r="N211">
            <v>0</v>
          </cell>
          <cell r="P211">
            <v>0</v>
          </cell>
          <cell r="R211">
            <v>968687</v>
          </cell>
          <cell r="AG211">
            <v>1035341</v>
          </cell>
          <cell r="AR211">
            <v>0</v>
          </cell>
          <cell r="AS211">
            <v>19</v>
          </cell>
          <cell r="AT211">
            <v>34</v>
          </cell>
          <cell r="AW211">
            <v>13</v>
          </cell>
          <cell r="AX211">
            <v>0</v>
          </cell>
          <cell r="AZ211">
            <v>1</v>
          </cell>
          <cell r="BA211">
            <v>0</v>
          </cell>
          <cell r="BB211">
            <v>0</v>
          </cell>
          <cell r="BC211">
            <v>3</v>
          </cell>
          <cell r="BD211">
            <v>0</v>
          </cell>
          <cell r="BF211">
            <v>0</v>
          </cell>
          <cell r="BY211">
            <v>5620</v>
          </cell>
          <cell r="BZ211">
            <v>72</v>
          </cell>
          <cell r="CC211">
            <v>19</v>
          </cell>
          <cell r="CG211">
            <v>7530</v>
          </cell>
          <cell r="CH211">
            <v>129</v>
          </cell>
          <cell r="CI211">
            <v>0</v>
          </cell>
          <cell r="CJ211">
            <v>0</v>
          </cell>
          <cell r="CL211">
            <v>0</v>
          </cell>
          <cell r="CN211">
            <v>7659</v>
          </cell>
          <cell r="CO211">
            <v>129.81</v>
          </cell>
          <cell r="CP211">
            <v>20.53</v>
          </cell>
          <cell r="CQ211">
            <v>31.04</v>
          </cell>
          <cell r="CR211">
            <v>40.4</v>
          </cell>
          <cell r="CS211">
            <v>451.32</v>
          </cell>
          <cell r="DA211">
            <v>673.1</v>
          </cell>
          <cell r="EI211">
            <v>0</v>
          </cell>
        </row>
        <row r="212">
          <cell r="A212">
            <v>2015</v>
          </cell>
          <cell r="B212" t="str">
            <v>Q2</v>
          </cell>
          <cell r="G212" t="str">
            <v>BECS</v>
          </cell>
          <cell r="H212" t="str">
            <v>BECS</v>
          </cell>
          <cell r="K212">
            <v>389825.54</v>
          </cell>
          <cell r="L212">
            <v>71506.460000000006</v>
          </cell>
          <cell r="M212">
            <v>0</v>
          </cell>
          <cell r="N212">
            <v>0</v>
          </cell>
          <cell r="P212">
            <v>0</v>
          </cell>
          <cell r="R212">
            <v>461332</v>
          </cell>
          <cell r="AG212">
            <v>555670</v>
          </cell>
          <cell r="AR212">
            <v>0</v>
          </cell>
          <cell r="AS212">
            <v>6</v>
          </cell>
          <cell r="AT212">
            <v>9</v>
          </cell>
          <cell r="AW212">
            <v>4</v>
          </cell>
          <cell r="AX212">
            <v>0</v>
          </cell>
          <cell r="AZ212">
            <v>4</v>
          </cell>
          <cell r="BA212">
            <v>0</v>
          </cell>
          <cell r="BB212">
            <v>0</v>
          </cell>
          <cell r="BC212">
            <v>3</v>
          </cell>
          <cell r="BD212">
            <v>0</v>
          </cell>
          <cell r="BF212">
            <v>0</v>
          </cell>
          <cell r="BY212">
            <v>2745</v>
          </cell>
          <cell r="BZ212">
            <v>26</v>
          </cell>
          <cell r="CC212">
            <v>30</v>
          </cell>
          <cell r="CG212">
            <v>4121</v>
          </cell>
          <cell r="CH212">
            <v>44</v>
          </cell>
          <cell r="CI212">
            <v>0</v>
          </cell>
          <cell r="CJ212">
            <v>0</v>
          </cell>
          <cell r="CL212">
            <v>0</v>
          </cell>
          <cell r="CN212">
            <v>4165</v>
          </cell>
          <cell r="CO212">
            <v>37.56</v>
          </cell>
          <cell r="CP212">
            <v>5.91</v>
          </cell>
          <cell r="CQ212">
            <v>21.23</v>
          </cell>
          <cell r="CR212">
            <v>20.59</v>
          </cell>
          <cell r="CS212">
            <v>0</v>
          </cell>
          <cell r="DA212">
            <v>85.29</v>
          </cell>
          <cell r="EI212">
            <v>0</v>
          </cell>
        </row>
        <row r="213">
          <cell r="A213">
            <v>2015</v>
          </cell>
          <cell r="B213" t="str">
            <v>Q2</v>
          </cell>
          <cell r="G213" t="str">
            <v>KRECS</v>
          </cell>
          <cell r="H213" t="str">
            <v>KRECS</v>
          </cell>
          <cell r="K213">
            <v>208787.7</v>
          </cell>
          <cell r="L213">
            <v>72314</v>
          </cell>
          <cell r="M213">
            <v>0</v>
          </cell>
          <cell r="N213">
            <v>0</v>
          </cell>
          <cell r="P213">
            <v>0</v>
          </cell>
          <cell r="R213">
            <v>281101.7</v>
          </cell>
          <cell r="AG213">
            <v>462865</v>
          </cell>
          <cell r="AR213">
            <v>0</v>
          </cell>
          <cell r="AS213">
            <v>8</v>
          </cell>
          <cell r="AT213">
            <v>24</v>
          </cell>
          <cell r="AW213">
            <v>10</v>
          </cell>
          <cell r="AX213">
            <v>0</v>
          </cell>
          <cell r="AZ213">
            <v>0</v>
          </cell>
          <cell r="BA213">
            <v>0</v>
          </cell>
          <cell r="BB213">
            <v>0</v>
          </cell>
          <cell r="BC213">
            <v>0</v>
          </cell>
          <cell r="BD213">
            <v>0</v>
          </cell>
          <cell r="BF213">
            <v>0</v>
          </cell>
          <cell r="BY213">
            <v>2400</v>
          </cell>
          <cell r="BZ213">
            <v>42</v>
          </cell>
          <cell r="CC213">
            <v>12</v>
          </cell>
          <cell r="CG213">
            <v>1927</v>
          </cell>
          <cell r="CH213">
            <v>40</v>
          </cell>
          <cell r="CI213">
            <v>0</v>
          </cell>
          <cell r="CJ213">
            <v>0</v>
          </cell>
          <cell r="CL213">
            <v>0</v>
          </cell>
          <cell r="CN213">
            <v>1967</v>
          </cell>
          <cell r="CO213">
            <v>55.900500000000001</v>
          </cell>
          <cell r="CP213">
            <v>30.161999999999999</v>
          </cell>
          <cell r="CQ213">
            <v>20.220199999999998</v>
          </cell>
          <cell r="CR213">
            <v>34.040799999999997</v>
          </cell>
          <cell r="CS213">
            <v>18.011800000000001</v>
          </cell>
          <cell r="DA213">
            <v>191.80050399999999</v>
          </cell>
          <cell r="EI213">
            <v>0</v>
          </cell>
        </row>
        <row r="214">
          <cell r="A214">
            <v>2015</v>
          </cell>
          <cell r="B214" t="str">
            <v>Q2</v>
          </cell>
          <cell r="G214" t="str">
            <v>CNST</v>
          </cell>
          <cell r="H214" t="str">
            <v>UEDCL</v>
          </cell>
          <cell r="K214">
            <v>84901</v>
          </cell>
          <cell r="L214">
            <v>141919</v>
          </cell>
          <cell r="M214">
            <v>116842</v>
          </cell>
          <cell r="R214">
            <v>343662</v>
          </cell>
          <cell r="AB214">
            <v>196.761549</v>
          </cell>
          <cell r="AG214">
            <v>438924.1</v>
          </cell>
          <cell r="AI214">
            <v>122.92170335003199</v>
          </cell>
          <cell r="AS214">
            <v>16</v>
          </cell>
          <cell r="AT214">
            <v>47</v>
          </cell>
          <cell r="AW214">
            <v>7</v>
          </cell>
          <cell r="AZ214">
            <v>1</v>
          </cell>
          <cell r="BC214">
            <v>0</v>
          </cell>
          <cell r="BD214">
            <v>1</v>
          </cell>
          <cell r="BY214">
            <v>3965</v>
          </cell>
          <cell r="BZ214">
            <v>72</v>
          </cell>
          <cell r="CC214">
            <v>0</v>
          </cell>
          <cell r="CG214">
            <v>3474</v>
          </cell>
          <cell r="CH214">
            <v>82</v>
          </cell>
          <cell r="CI214">
            <v>3</v>
          </cell>
          <cell r="CN214">
            <v>3559</v>
          </cell>
          <cell r="CO214">
            <v>59.836275000000001</v>
          </cell>
          <cell r="CP214">
            <v>24.737936999999999</v>
          </cell>
          <cell r="CQ214">
            <v>5.9103600000000007</v>
          </cell>
          <cell r="CR214">
            <v>19.760194000000002</v>
          </cell>
          <cell r="DA214">
            <v>110.244766</v>
          </cell>
          <cell r="EF214">
            <v>235.51</v>
          </cell>
          <cell r="EH214">
            <v>318</v>
          </cell>
          <cell r="EI214">
            <v>553.51</v>
          </cell>
        </row>
        <row r="215">
          <cell r="A215">
            <v>2015</v>
          </cell>
          <cell r="B215" t="str">
            <v>Q2</v>
          </cell>
          <cell r="G215" t="str">
            <v>Umeme</v>
          </cell>
          <cell r="H215" t="str">
            <v>Umeme</v>
          </cell>
          <cell r="K215">
            <v>143555787</v>
          </cell>
          <cell r="L215">
            <v>76042129</v>
          </cell>
          <cell r="M215">
            <v>97754731</v>
          </cell>
          <cell r="N215">
            <v>293948350</v>
          </cell>
          <cell r="P215">
            <v>370472</v>
          </cell>
          <cell r="R215">
            <v>611671469</v>
          </cell>
          <cell r="AG215">
            <v>753430980</v>
          </cell>
          <cell r="AR215">
            <v>29</v>
          </cell>
          <cell r="AS215">
            <v>822</v>
          </cell>
          <cell r="AT215">
            <v>2890</v>
          </cell>
          <cell r="AW215">
            <v>2009</v>
          </cell>
          <cell r="AX215">
            <v>16</v>
          </cell>
          <cell r="AZ215">
            <v>1667</v>
          </cell>
          <cell r="BA215">
            <v>16</v>
          </cell>
          <cell r="BB215">
            <v>25</v>
          </cell>
          <cell r="BC215">
            <v>1105</v>
          </cell>
          <cell r="BD215">
            <v>0</v>
          </cell>
          <cell r="BF215">
            <v>738</v>
          </cell>
          <cell r="BY215">
            <v>1772667</v>
          </cell>
          <cell r="BZ215">
            <v>9697</v>
          </cell>
          <cell r="CC215">
            <v>1374</v>
          </cell>
          <cell r="CG215">
            <v>649085</v>
          </cell>
          <cell r="CH215">
            <v>61502</v>
          </cell>
          <cell r="CI215">
            <v>2353</v>
          </cell>
          <cell r="CJ215">
            <v>492</v>
          </cell>
          <cell r="CL215">
            <v>324</v>
          </cell>
          <cell r="CN215">
            <v>713756</v>
          </cell>
          <cell r="DA215">
            <v>0</v>
          </cell>
          <cell r="EI215">
            <v>0</v>
          </cell>
        </row>
        <row r="216">
          <cell r="A216">
            <v>2015</v>
          </cell>
          <cell r="B216" t="str">
            <v>Q1</v>
          </cell>
          <cell r="G216" t="str">
            <v>UEDCL</v>
          </cell>
          <cell r="H216" t="str">
            <v>UEDCL</v>
          </cell>
          <cell r="K216">
            <v>1146832.51</v>
          </cell>
          <cell r="L216">
            <v>398305.87</v>
          </cell>
          <cell r="M216">
            <v>112760.87</v>
          </cell>
          <cell r="N216">
            <v>0</v>
          </cell>
          <cell r="P216">
            <v>0</v>
          </cell>
          <cell r="R216">
            <v>1657899.25</v>
          </cell>
          <cell r="AG216">
            <v>1939956</v>
          </cell>
          <cell r="AS216">
            <v>107</v>
          </cell>
          <cell r="AT216">
            <v>236</v>
          </cell>
          <cell r="AW216">
            <v>41</v>
          </cell>
          <cell r="AZ216">
            <v>8</v>
          </cell>
          <cell r="BC216">
            <v>4</v>
          </cell>
          <cell r="BD216">
            <v>0</v>
          </cell>
          <cell r="BF216">
            <v>0</v>
          </cell>
          <cell r="BY216">
            <v>24435</v>
          </cell>
          <cell r="BZ216">
            <v>402</v>
          </cell>
          <cell r="CC216">
            <v>54</v>
          </cell>
          <cell r="CG216">
            <v>4511</v>
          </cell>
          <cell r="CH216">
            <v>80</v>
          </cell>
          <cell r="CI216">
            <v>1</v>
          </cell>
          <cell r="CJ216">
            <v>0</v>
          </cell>
          <cell r="CL216">
            <v>0</v>
          </cell>
          <cell r="CN216">
            <v>4592</v>
          </cell>
          <cell r="CO216">
            <v>326.51651500000003</v>
          </cell>
          <cell r="CP216">
            <v>344.79757599999999</v>
          </cell>
          <cell r="CQ216">
            <v>40.839148999999999</v>
          </cell>
          <cell r="CR216">
            <v>80.562944999999999</v>
          </cell>
          <cell r="CS216">
            <v>181.119067</v>
          </cell>
          <cell r="DA216">
            <v>973.83525199999997</v>
          </cell>
          <cell r="EI216">
            <v>0</v>
          </cell>
        </row>
        <row r="217">
          <cell r="A217">
            <v>2015</v>
          </cell>
          <cell r="B217" t="str">
            <v>Q1</v>
          </cell>
          <cell r="G217" t="str">
            <v>SWST</v>
          </cell>
          <cell r="H217" t="str">
            <v>UEDCL</v>
          </cell>
          <cell r="K217">
            <v>0</v>
          </cell>
          <cell r="L217">
            <v>0</v>
          </cell>
          <cell r="N217">
            <v>0</v>
          </cell>
          <cell r="P217">
            <v>0</v>
          </cell>
          <cell r="R217">
            <v>906981.55972663895</v>
          </cell>
          <cell r="AG217">
            <v>1232721</v>
          </cell>
          <cell r="AR217">
            <v>0</v>
          </cell>
          <cell r="AS217">
            <v>22</v>
          </cell>
          <cell r="AT217">
            <v>120</v>
          </cell>
          <cell r="AW217">
            <v>15</v>
          </cell>
          <cell r="AX217">
            <v>0</v>
          </cell>
          <cell r="AZ217">
            <v>6</v>
          </cell>
          <cell r="BA217">
            <v>0</v>
          </cell>
          <cell r="BB217">
            <v>0</v>
          </cell>
          <cell r="BC217">
            <v>5</v>
          </cell>
          <cell r="BD217">
            <v>0</v>
          </cell>
          <cell r="BF217">
            <v>2</v>
          </cell>
          <cell r="BY217">
            <v>12825</v>
          </cell>
          <cell r="BZ217">
            <v>171</v>
          </cell>
          <cell r="CC217">
            <v>0</v>
          </cell>
          <cell r="CG217">
            <v>5290</v>
          </cell>
          <cell r="CH217">
            <v>97</v>
          </cell>
          <cell r="CI217">
            <v>13</v>
          </cell>
          <cell r="CJ217">
            <v>0</v>
          </cell>
          <cell r="CL217">
            <v>0</v>
          </cell>
          <cell r="CN217">
            <v>5400</v>
          </cell>
          <cell r="CO217">
            <v>49.74</v>
          </cell>
          <cell r="CP217">
            <v>0.78</v>
          </cell>
          <cell r="CQ217">
            <v>22.3</v>
          </cell>
          <cell r="CR217">
            <v>48.35</v>
          </cell>
          <cell r="CS217">
            <v>0.08</v>
          </cell>
          <cell r="DA217">
            <v>121.25000000000001</v>
          </cell>
          <cell r="EI217">
            <v>0</v>
          </cell>
        </row>
        <row r="218">
          <cell r="A218">
            <v>2015</v>
          </cell>
          <cell r="B218" t="str">
            <v>Q1</v>
          </cell>
          <cell r="G218" t="str">
            <v>SST</v>
          </cell>
          <cell r="H218" t="str">
            <v>UEDCL</v>
          </cell>
          <cell r="K218">
            <v>0</v>
          </cell>
          <cell r="L218">
            <v>0</v>
          </cell>
          <cell r="N218">
            <v>0</v>
          </cell>
          <cell r="P218">
            <v>0</v>
          </cell>
          <cell r="R218">
            <v>1046316.44557485</v>
          </cell>
          <cell r="AG218">
            <v>1526433</v>
          </cell>
          <cell r="AR218">
            <v>0</v>
          </cell>
          <cell r="AS218">
            <v>48</v>
          </cell>
          <cell r="AT218">
            <v>114</v>
          </cell>
          <cell r="AW218">
            <v>12</v>
          </cell>
          <cell r="AX218">
            <v>0</v>
          </cell>
          <cell r="AZ218">
            <v>12</v>
          </cell>
          <cell r="BA218">
            <v>0</v>
          </cell>
          <cell r="BB218">
            <v>0</v>
          </cell>
          <cell r="BC218">
            <v>1</v>
          </cell>
          <cell r="BD218">
            <v>0</v>
          </cell>
          <cell r="BF218">
            <v>0</v>
          </cell>
          <cell r="BY218">
            <v>10815</v>
          </cell>
          <cell r="BZ218">
            <v>187</v>
          </cell>
          <cell r="CC218">
            <v>0</v>
          </cell>
          <cell r="CG218">
            <v>5218</v>
          </cell>
          <cell r="CH218">
            <v>110</v>
          </cell>
          <cell r="CI218">
            <v>13</v>
          </cell>
          <cell r="CJ218">
            <v>0</v>
          </cell>
          <cell r="CL218">
            <v>0</v>
          </cell>
          <cell r="CN218">
            <v>5341</v>
          </cell>
          <cell r="CO218">
            <v>61.34</v>
          </cell>
          <cell r="CP218">
            <v>1.46</v>
          </cell>
          <cell r="CQ218">
            <v>38.64</v>
          </cell>
          <cell r="CR218">
            <v>80.8</v>
          </cell>
          <cell r="CS218">
            <v>0.32</v>
          </cell>
          <cell r="DA218">
            <v>182.56</v>
          </cell>
          <cell r="EI218">
            <v>0</v>
          </cell>
        </row>
        <row r="219">
          <cell r="A219">
            <v>2015</v>
          </cell>
          <cell r="B219" t="str">
            <v>Q1</v>
          </cell>
          <cell r="G219" t="str">
            <v>PACMECS</v>
          </cell>
          <cell r="H219" t="str">
            <v>PACMECS</v>
          </cell>
          <cell r="K219">
            <v>320754</v>
          </cell>
          <cell r="L219">
            <v>137794</v>
          </cell>
          <cell r="M219">
            <v>0</v>
          </cell>
          <cell r="N219">
            <v>0</v>
          </cell>
          <cell r="P219">
            <v>0</v>
          </cell>
          <cell r="R219">
            <v>458548</v>
          </cell>
          <cell r="AG219">
            <v>562031</v>
          </cell>
          <cell r="AR219">
            <v>0</v>
          </cell>
          <cell r="AS219">
            <v>15</v>
          </cell>
          <cell r="AT219">
            <v>39</v>
          </cell>
          <cell r="AW219">
            <v>5</v>
          </cell>
          <cell r="AX219">
            <v>0</v>
          </cell>
          <cell r="AZ219">
            <v>2</v>
          </cell>
          <cell r="BA219">
            <v>0</v>
          </cell>
          <cell r="BB219">
            <v>0</v>
          </cell>
          <cell r="BC219">
            <v>2</v>
          </cell>
          <cell r="BD219">
            <v>0</v>
          </cell>
          <cell r="BF219">
            <v>0</v>
          </cell>
          <cell r="BY219">
            <v>3855</v>
          </cell>
          <cell r="BZ219">
            <v>63</v>
          </cell>
          <cell r="CC219">
            <v>21</v>
          </cell>
          <cell r="CG219">
            <v>1967</v>
          </cell>
          <cell r="CH219">
            <v>45</v>
          </cell>
          <cell r="CI219">
            <v>0</v>
          </cell>
          <cell r="CJ219">
            <v>0</v>
          </cell>
          <cell r="CL219">
            <v>0</v>
          </cell>
          <cell r="CN219">
            <v>2012</v>
          </cell>
          <cell r="CO219">
            <v>38.418398000000003</v>
          </cell>
          <cell r="CP219">
            <v>11.766450000000001</v>
          </cell>
          <cell r="CQ219">
            <v>8.9979499999999994</v>
          </cell>
          <cell r="CR219">
            <v>6.9371600000000004</v>
          </cell>
          <cell r="CS219">
            <v>0</v>
          </cell>
          <cell r="DA219">
            <v>66.119958000000011</v>
          </cell>
          <cell r="EI219">
            <v>0</v>
          </cell>
        </row>
        <row r="220">
          <cell r="A220">
            <v>2013</v>
          </cell>
          <cell r="B220" t="str">
            <v>Q2</v>
          </cell>
          <cell r="G220" t="str">
            <v>NWST</v>
          </cell>
          <cell r="H220" t="str">
            <v>UEDCL</v>
          </cell>
          <cell r="K220">
            <v>0</v>
          </cell>
          <cell r="L220">
            <v>0</v>
          </cell>
          <cell r="N220">
            <v>0</v>
          </cell>
          <cell r="P220">
            <v>0</v>
          </cell>
          <cell r="R220">
            <v>1556016.919</v>
          </cell>
          <cell r="AG220">
            <v>1662647</v>
          </cell>
          <cell r="AR220">
            <v>0</v>
          </cell>
          <cell r="AS220">
            <v>0</v>
          </cell>
          <cell r="AT220">
            <v>0</v>
          </cell>
          <cell r="AW220">
            <v>0</v>
          </cell>
          <cell r="AX220">
            <v>0</v>
          </cell>
          <cell r="AZ220">
            <v>0</v>
          </cell>
          <cell r="BA220">
            <v>0</v>
          </cell>
          <cell r="BB220">
            <v>0</v>
          </cell>
          <cell r="BC220">
            <v>0</v>
          </cell>
          <cell r="BD220">
            <v>0</v>
          </cell>
          <cell r="BF220">
            <v>0</v>
          </cell>
          <cell r="BY220">
            <v>11290</v>
          </cell>
          <cell r="BZ220">
            <v>0</v>
          </cell>
          <cell r="CC220">
            <v>0</v>
          </cell>
          <cell r="CG220">
            <v>3777</v>
          </cell>
          <cell r="CH220">
            <v>142</v>
          </cell>
          <cell r="CI220">
            <v>0</v>
          </cell>
          <cell r="CJ220">
            <v>0</v>
          </cell>
          <cell r="CL220">
            <v>0</v>
          </cell>
          <cell r="CN220">
            <v>3919</v>
          </cell>
          <cell r="CO220">
            <v>45.191116999999998</v>
          </cell>
          <cell r="CP220">
            <v>131.46614314999999</v>
          </cell>
          <cell r="CQ220">
            <v>38.445245</v>
          </cell>
          <cell r="CR220">
            <v>23.783100000000001</v>
          </cell>
          <cell r="CS220">
            <v>0.53</v>
          </cell>
          <cell r="DA220">
            <v>239.41560514999998</v>
          </cell>
          <cell r="EI220">
            <v>0</v>
          </cell>
        </row>
        <row r="221">
          <cell r="A221">
            <v>2015</v>
          </cell>
          <cell r="B221" t="str">
            <v>Q1</v>
          </cell>
          <cell r="G221" t="str">
            <v>KIL</v>
          </cell>
          <cell r="H221" t="str">
            <v>KIL</v>
          </cell>
          <cell r="K221">
            <v>661698</v>
          </cell>
          <cell r="L221">
            <v>309601</v>
          </cell>
          <cell r="M221">
            <v>0</v>
          </cell>
          <cell r="N221">
            <v>0</v>
          </cell>
          <cell r="P221">
            <v>0</v>
          </cell>
          <cell r="R221">
            <v>971299</v>
          </cell>
          <cell r="AG221">
            <v>1123456</v>
          </cell>
          <cell r="AR221">
            <v>0</v>
          </cell>
          <cell r="AS221">
            <v>19</v>
          </cell>
          <cell r="AT221">
            <v>34</v>
          </cell>
          <cell r="AW221">
            <v>13</v>
          </cell>
          <cell r="AX221">
            <v>0</v>
          </cell>
          <cell r="AZ221">
            <v>1</v>
          </cell>
          <cell r="BA221">
            <v>0</v>
          </cell>
          <cell r="BB221">
            <v>0</v>
          </cell>
          <cell r="BC221">
            <v>3</v>
          </cell>
          <cell r="BD221">
            <v>0</v>
          </cell>
          <cell r="BF221">
            <v>0</v>
          </cell>
          <cell r="BY221">
            <v>5620</v>
          </cell>
          <cell r="BZ221">
            <v>72</v>
          </cell>
          <cell r="CC221">
            <v>19</v>
          </cell>
          <cell r="CG221">
            <v>6776</v>
          </cell>
          <cell r="CH221">
            <v>121</v>
          </cell>
          <cell r="CI221">
            <v>0</v>
          </cell>
          <cell r="CJ221">
            <v>0</v>
          </cell>
          <cell r="CL221">
            <v>0</v>
          </cell>
          <cell r="CN221">
            <v>6897</v>
          </cell>
          <cell r="CO221">
            <v>62.26</v>
          </cell>
          <cell r="CP221">
            <v>39.770000000000003</v>
          </cell>
          <cell r="CQ221">
            <v>44.31</v>
          </cell>
          <cell r="CR221">
            <v>53.28</v>
          </cell>
          <cell r="CS221">
            <v>14.15</v>
          </cell>
          <cell r="DA221">
            <v>213.77</v>
          </cell>
          <cell r="EI221">
            <v>0</v>
          </cell>
        </row>
        <row r="222">
          <cell r="A222">
            <v>2015</v>
          </cell>
          <cell r="B222" t="str">
            <v>Q1</v>
          </cell>
          <cell r="G222" t="str">
            <v>BECS</v>
          </cell>
          <cell r="H222" t="str">
            <v>BECS</v>
          </cell>
          <cell r="K222">
            <v>280568.84999999998</v>
          </cell>
          <cell r="L222">
            <v>49512.15</v>
          </cell>
          <cell r="M222">
            <v>0</v>
          </cell>
          <cell r="N222">
            <v>0</v>
          </cell>
          <cell r="P222">
            <v>0</v>
          </cell>
          <cell r="R222">
            <v>330081</v>
          </cell>
          <cell r="AG222">
            <v>522168</v>
          </cell>
          <cell r="AR222">
            <v>0</v>
          </cell>
          <cell r="AS222">
            <v>6</v>
          </cell>
          <cell r="AT222">
            <v>9</v>
          </cell>
          <cell r="AW222">
            <v>4</v>
          </cell>
          <cell r="AX222">
            <v>0</v>
          </cell>
          <cell r="AZ222">
            <v>4</v>
          </cell>
          <cell r="BA222">
            <v>0</v>
          </cell>
          <cell r="BB222">
            <v>0</v>
          </cell>
          <cell r="BC222">
            <v>3</v>
          </cell>
          <cell r="BD222">
            <v>0</v>
          </cell>
          <cell r="BF222">
            <v>0</v>
          </cell>
          <cell r="BY222">
            <v>2745</v>
          </cell>
          <cell r="BZ222">
            <v>26</v>
          </cell>
          <cell r="CC222">
            <v>30</v>
          </cell>
          <cell r="CG222">
            <v>4094</v>
          </cell>
          <cell r="CH222">
            <v>44</v>
          </cell>
          <cell r="CI222">
            <v>0</v>
          </cell>
          <cell r="CJ222">
            <v>0</v>
          </cell>
          <cell r="CL222">
            <v>0</v>
          </cell>
          <cell r="CN222">
            <v>4138</v>
          </cell>
          <cell r="CO222">
            <v>70.358500000000006</v>
          </cell>
          <cell r="CP222">
            <v>17.791899999999998</v>
          </cell>
          <cell r="CQ222">
            <v>24.555800000000001</v>
          </cell>
          <cell r="CR222">
            <v>16.900200000000002</v>
          </cell>
          <cell r="CS222">
            <v>0</v>
          </cell>
          <cell r="DA222">
            <v>129.60640000000001</v>
          </cell>
          <cell r="EI222">
            <v>0</v>
          </cell>
        </row>
        <row r="223">
          <cell r="A223">
            <v>2015</v>
          </cell>
          <cell r="B223" t="str">
            <v>Q1</v>
          </cell>
          <cell r="G223" t="str">
            <v>KRECS</v>
          </cell>
          <cell r="H223" t="str">
            <v>KRECS</v>
          </cell>
          <cell r="K223">
            <v>189623.3</v>
          </cell>
          <cell r="L223">
            <v>79774.2</v>
          </cell>
          <cell r="M223">
            <v>0</v>
          </cell>
          <cell r="N223">
            <v>0</v>
          </cell>
          <cell r="P223">
            <v>0</v>
          </cell>
          <cell r="R223">
            <v>269397.5</v>
          </cell>
          <cell r="AG223">
            <v>457178</v>
          </cell>
          <cell r="AR223">
            <v>0</v>
          </cell>
          <cell r="AS223">
            <v>8</v>
          </cell>
          <cell r="AT223">
            <v>24</v>
          </cell>
          <cell r="AW223">
            <v>10</v>
          </cell>
          <cell r="AX223">
            <v>0</v>
          </cell>
          <cell r="AZ223">
            <v>0</v>
          </cell>
          <cell r="BA223">
            <v>0</v>
          </cell>
          <cell r="BB223">
            <v>0</v>
          </cell>
          <cell r="BC223">
            <v>0</v>
          </cell>
          <cell r="BD223">
            <v>0</v>
          </cell>
          <cell r="BF223">
            <v>0</v>
          </cell>
          <cell r="BY223">
            <v>2400</v>
          </cell>
          <cell r="BZ223">
            <v>42</v>
          </cell>
          <cell r="CC223">
            <v>12</v>
          </cell>
          <cell r="CG223">
            <v>1776</v>
          </cell>
          <cell r="CH223">
            <v>40</v>
          </cell>
          <cell r="CI223">
            <v>0</v>
          </cell>
          <cell r="CJ223">
            <v>0</v>
          </cell>
          <cell r="CL223">
            <v>0</v>
          </cell>
          <cell r="CN223">
            <v>1816</v>
          </cell>
          <cell r="CO223">
            <v>17.4374</v>
          </cell>
          <cell r="CP223">
            <v>128.67840000000001</v>
          </cell>
          <cell r="CQ223">
            <v>4.968</v>
          </cell>
          <cell r="CR223">
            <v>58.715020000000003</v>
          </cell>
          <cell r="CS223">
            <v>4.3499999999999996</v>
          </cell>
          <cell r="DA223">
            <v>236.809</v>
          </cell>
          <cell r="EI223">
            <v>0</v>
          </cell>
        </row>
        <row r="224">
          <cell r="A224">
            <v>2015</v>
          </cell>
          <cell r="B224" t="str">
            <v>Q1</v>
          </cell>
          <cell r="G224" t="str">
            <v>CNST</v>
          </cell>
          <cell r="H224" t="str">
            <v>UEDCL</v>
          </cell>
          <cell r="K224">
            <v>109778.91</v>
          </cell>
          <cell r="L224">
            <v>135201.97</v>
          </cell>
          <cell r="M224">
            <v>112760.87</v>
          </cell>
          <cell r="R224">
            <v>357741.75</v>
          </cell>
          <cell r="AB224">
            <v>248.35078900000002</v>
          </cell>
          <cell r="AG224">
            <v>407746</v>
          </cell>
          <cell r="AI224">
            <v>113.89525979272</v>
          </cell>
          <cell r="AS224">
            <v>16</v>
          </cell>
          <cell r="AT224">
            <v>47</v>
          </cell>
          <cell r="AW224">
            <v>8</v>
          </cell>
          <cell r="AZ224">
            <v>1</v>
          </cell>
          <cell r="BC224">
            <v>0</v>
          </cell>
          <cell r="BD224">
            <v>1</v>
          </cell>
          <cell r="BY224">
            <v>4065</v>
          </cell>
          <cell r="BZ224">
            <v>73</v>
          </cell>
          <cell r="CC224">
            <v>0</v>
          </cell>
          <cell r="CG224">
            <v>2859</v>
          </cell>
          <cell r="CH224">
            <v>65</v>
          </cell>
          <cell r="CI224">
            <v>3</v>
          </cell>
          <cell r="CN224">
            <v>2927</v>
          </cell>
          <cell r="CO224">
            <v>60.811169999999997</v>
          </cell>
          <cell r="CP224">
            <v>66.185206999999991</v>
          </cell>
          <cell r="CQ224">
            <v>9.3183090000000011</v>
          </cell>
          <cell r="CR224">
            <v>25.905674000000001</v>
          </cell>
          <cell r="DA224">
            <v>162.22036</v>
          </cell>
          <cell r="EF224">
            <v>235.2</v>
          </cell>
          <cell r="EH224">
            <v>318</v>
          </cell>
          <cell r="EI224">
            <v>553.20000000000005</v>
          </cell>
        </row>
        <row r="225">
          <cell r="A225">
            <v>2015</v>
          </cell>
          <cell r="B225" t="str">
            <v>Q1</v>
          </cell>
          <cell r="G225" t="str">
            <v>Umeme</v>
          </cell>
          <cell r="H225" t="str">
            <v>Umeme</v>
          </cell>
          <cell r="K225">
            <v>146183589.65091601</v>
          </cell>
          <cell r="L225">
            <v>75880697.994354099</v>
          </cell>
          <cell r="M225">
            <v>102669080.2</v>
          </cell>
          <cell r="N225">
            <v>282665539</v>
          </cell>
          <cell r="P225">
            <v>446399</v>
          </cell>
          <cell r="R225">
            <v>607845305.84527016</v>
          </cell>
          <cell r="AG225">
            <v>755404296</v>
          </cell>
          <cell r="AR225">
            <v>29</v>
          </cell>
          <cell r="AS225">
            <v>808</v>
          </cell>
          <cell r="AT225">
            <v>2751</v>
          </cell>
          <cell r="AW225">
            <v>1933</v>
          </cell>
          <cell r="AX225">
            <v>15</v>
          </cell>
          <cell r="AZ225">
            <v>1543</v>
          </cell>
          <cell r="BA225">
            <v>16</v>
          </cell>
          <cell r="BB225">
            <v>25</v>
          </cell>
          <cell r="BC225">
            <v>1086</v>
          </cell>
          <cell r="BD225">
            <v>0</v>
          </cell>
          <cell r="BF225">
            <v>724</v>
          </cell>
          <cell r="BY225">
            <v>1719457</v>
          </cell>
          <cell r="BZ225">
            <v>9310</v>
          </cell>
          <cell r="CC225">
            <v>1382</v>
          </cell>
          <cell r="CG225">
            <v>632123</v>
          </cell>
          <cell r="CH225">
            <v>59564</v>
          </cell>
          <cell r="CI225">
            <v>2312</v>
          </cell>
          <cell r="CJ225">
            <v>481</v>
          </cell>
          <cell r="CL225">
            <v>348</v>
          </cell>
          <cell r="CN225">
            <v>694828</v>
          </cell>
          <cell r="DA225">
            <v>0</v>
          </cell>
          <cell r="EI225">
            <v>0</v>
          </cell>
        </row>
        <row r="226">
          <cell r="A226">
            <v>2014</v>
          </cell>
          <cell r="B226" t="str">
            <v>Q4</v>
          </cell>
          <cell r="G226" t="str">
            <v>SWST</v>
          </cell>
          <cell r="H226" t="str">
            <v>UEDCL</v>
          </cell>
          <cell r="K226">
            <v>0</v>
          </cell>
          <cell r="L226">
            <v>0</v>
          </cell>
          <cell r="N226">
            <v>0</v>
          </cell>
          <cell r="P226">
            <v>0</v>
          </cell>
          <cell r="R226">
            <v>874240.55</v>
          </cell>
          <cell r="AG226">
            <v>1533085</v>
          </cell>
          <cell r="AR226">
            <v>0</v>
          </cell>
          <cell r="AS226">
            <v>9</v>
          </cell>
          <cell r="AT226">
            <v>80</v>
          </cell>
          <cell r="AW226">
            <v>15</v>
          </cell>
          <cell r="AX226">
            <v>0</v>
          </cell>
          <cell r="AZ226">
            <v>3</v>
          </cell>
          <cell r="BA226">
            <v>3</v>
          </cell>
          <cell r="BB226">
            <v>0</v>
          </cell>
          <cell r="BC226">
            <v>2</v>
          </cell>
          <cell r="BD226">
            <v>0</v>
          </cell>
          <cell r="BF226">
            <v>1</v>
          </cell>
          <cell r="BY226">
            <v>8205</v>
          </cell>
          <cell r="BZ226">
            <v>113</v>
          </cell>
          <cell r="CC226">
            <v>0</v>
          </cell>
          <cell r="CG226">
            <v>4108</v>
          </cell>
          <cell r="CH226">
            <v>86</v>
          </cell>
          <cell r="CI226">
            <v>1</v>
          </cell>
          <cell r="CJ226">
            <v>0</v>
          </cell>
          <cell r="CL226">
            <v>0</v>
          </cell>
          <cell r="CN226">
            <v>4195</v>
          </cell>
          <cell r="CO226">
            <v>40.389842999999999</v>
          </cell>
          <cell r="CP226">
            <v>51.394936000000001</v>
          </cell>
          <cell r="CQ226">
            <v>20.745792000000002</v>
          </cell>
          <cell r="CR226">
            <v>7.0879260000000004</v>
          </cell>
          <cell r="CS226">
            <v>1.417</v>
          </cell>
          <cell r="DA226">
            <v>121.03549700000001</v>
          </cell>
          <cell r="EI226">
            <v>0</v>
          </cell>
        </row>
        <row r="227">
          <cell r="A227">
            <v>2014</v>
          </cell>
          <cell r="B227" t="str">
            <v>Q4</v>
          </cell>
          <cell r="G227" t="str">
            <v>SST</v>
          </cell>
          <cell r="H227" t="str">
            <v>UEDCL</v>
          </cell>
          <cell r="K227">
            <v>0</v>
          </cell>
          <cell r="L227">
            <v>0</v>
          </cell>
          <cell r="N227">
            <v>0</v>
          </cell>
          <cell r="P227">
            <v>0</v>
          </cell>
          <cell r="R227">
            <v>807048.91373392497</v>
          </cell>
          <cell r="AG227">
            <v>1491067</v>
          </cell>
          <cell r="AR227">
            <v>0</v>
          </cell>
          <cell r="AS227">
            <v>48</v>
          </cell>
          <cell r="AT227">
            <v>114</v>
          </cell>
          <cell r="AW227">
            <v>12</v>
          </cell>
          <cell r="AX227">
            <v>0</v>
          </cell>
          <cell r="AZ227">
            <v>10</v>
          </cell>
          <cell r="BA227">
            <v>0</v>
          </cell>
          <cell r="BB227">
            <v>0</v>
          </cell>
          <cell r="BC227">
            <v>2</v>
          </cell>
          <cell r="BD227">
            <v>0</v>
          </cell>
          <cell r="BF227">
            <v>1</v>
          </cell>
          <cell r="BY227">
            <v>11230</v>
          </cell>
          <cell r="BZ227">
            <v>187</v>
          </cell>
          <cell r="CC227">
            <v>0</v>
          </cell>
          <cell r="CG227">
            <v>5221</v>
          </cell>
          <cell r="CH227">
            <v>154</v>
          </cell>
          <cell r="CI227">
            <v>1</v>
          </cell>
          <cell r="CJ227">
            <v>0</v>
          </cell>
          <cell r="CL227">
            <v>0</v>
          </cell>
          <cell r="CN227">
            <v>5376</v>
          </cell>
          <cell r="CO227">
            <v>51.200895000000003</v>
          </cell>
          <cell r="CP227">
            <v>5.002275</v>
          </cell>
          <cell r="CQ227">
            <v>22.119641999999999</v>
          </cell>
          <cell r="CR227">
            <v>13.49855</v>
          </cell>
          <cell r="CS227">
            <v>0</v>
          </cell>
          <cell r="DA227">
            <v>91.821361999999993</v>
          </cell>
          <cell r="EI227">
            <v>0</v>
          </cell>
        </row>
        <row r="228">
          <cell r="A228">
            <v>2014</v>
          </cell>
          <cell r="B228" t="str">
            <v>Q4</v>
          </cell>
          <cell r="G228" t="str">
            <v>PACMECS</v>
          </cell>
          <cell r="H228" t="str">
            <v>PACMECS</v>
          </cell>
          <cell r="K228">
            <v>407117</v>
          </cell>
          <cell r="L228">
            <v>154074</v>
          </cell>
          <cell r="M228">
            <v>0</v>
          </cell>
          <cell r="N228">
            <v>0</v>
          </cell>
          <cell r="P228">
            <v>0</v>
          </cell>
          <cell r="R228">
            <v>561191</v>
          </cell>
          <cell r="AG228">
            <v>613504</v>
          </cell>
          <cell r="AR228">
            <v>0</v>
          </cell>
          <cell r="AS228">
            <v>10</v>
          </cell>
          <cell r="AT228">
            <v>22</v>
          </cell>
          <cell r="AW228">
            <v>4</v>
          </cell>
          <cell r="AX228">
            <v>0</v>
          </cell>
          <cell r="AZ228">
            <v>2</v>
          </cell>
          <cell r="BA228">
            <v>0</v>
          </cell>
          <cell r="BB228">
            <v>0</v>
          </cell>
          <cell r="BC228">
            <v>2</v>
          </cell>
          <cell r="BD228">
            <v>0</v>
          </cell>
          <cell r="BF228">
            <v>0</v>
          </cell>
          <cell r="BY228">
            <v>2780</v>
          </cell>
          <cell r="BZ228">
            <v>40</v>
          </cell>
          <cell r="CC228">
            <v>21</v>
          </cell>
          <cell r="CG228">
            <v>1795</v>
          </cell>
          <cell r="CH228">
            <v>47</v>
          </cell>
          <cell r="CI228">
            <v>0</v>
          </cell>
          <cell r="CJ228">
            <v>0</v>
          </cell>
          <cell r="CL228">
            <v>0</v>
          </cell>
          <cell r="CN228">
            <v>1842</v>
          </cell>
          <cell r="CO228">
            <v>33.24</v>
          </cell>
          <cell r="CP228">
            <v>2.5129999999999999</v>
          </cell>
          <cell r="CQ228">
            <v>5.8260500000000004</v>
          </cell>
          <cell r="CR228">
            <v>102.565051</v>
          </cell>
          <cell r="CS228">
            <v>0</v>
          </cell>
          <cell r="DA228">
            <v>144.14410100000001</v>
          </cell>
          <cell r="EI228">
            <v>0</v>
          </cell>
        </row>
        <row r="229">
          <cell r="A229">
            <v>2013</v>
          </cell>
          <cell r="B229" t="str">
            <v>Q3</v>
          </cell>
          <cell r="G229" t="str">
            <v>NWST</v>
          </cell>
          <cell r="H229" t="str">
            <v>UEDCL</v>
          </cell>
          <cell r="K229">
            <v>0</v>
          </cell>
          <cell r="L229">
            <v>0</v>
          </cell>
          <cell r="N229">
            <v>0</v>
          </cell>
          <cell r="P229">
            <v>0</v>
          </cell>
          <cell r="R229">
            <v>1442930.56</v>
          </cell>
          <cell r="AG229">
            <v>2092336</v>
          </cell>
          <cell r="AR229">
            <v>0</v>
          </cell>
          <cell r="AS229">
            <v>0</v>
          </cell>
          <cell r="AT229">
            <v>0</v>
          </cell>
          <cell r="AW229">
            <v>0</v>
          </cell>
          <cell r="AX229">
            <v>0</v>
          </cell>
          <cell r="AZ229">
            <v>0</v>
          </cell>
          <cell r="BA229">
            <v>0</v>
          </cell>
          <cell r="BB229">
            <v>0</v>
          </cell>
          <cell r="BC229">
            <v>0</v>
          </cell>
          <cell r="BD229">
            <v>0</v>
          </cell>
          <cell r="BF229">
            <v>0</v>
          </cell>
          <cell r="BY229">
            <v>12050</v>
          </cell>
          <cell r="BZ229">
            <v>0</v>
          </cell>
          <cell r="CC229">
            <v>0</v>
          </cell>
          <cell r="CG229">
            <v>4609</v>
          </cell>
          <cell r="CH229">
            <v>156</v>
          </cell>
          <cell r="CI229">
            <v>0</v>
          </cell>
          <cell r="CJ229">
            <v>0</v>
          </cell>
          <cell r="CL229">
            <v>0</v>
          </cell>
          <cell r="CN229">
            <v>4765</v>
          </cell>
          <cell r="CO229">
            <v>58.818289999999998</v>
          </cell>
          <cell r="CP229">
            <v>6.4648000000000003</v>
          </cell>
          <cell r="CQ229">
            <v>31.893249999999998</v>
          </cell>
          <cell r="CR229">
            <v>17.64695</v>
          </cell>
          <cell r="CS229">
            <v>4.0865</v>
          </cell>
          <cell r="DA229">
            <v>118.90979</v>
          </cell>
          <cell r="EI229">
            <v>0</v>
          </cell>
        </row>
        <row r="230">
          <cell r="A230">
            <v>2014</v>
          </cell>
          <cell r="B230" t="str">
            <v>Q4</v>
          </cell>
          <cell r="G230" t="str">
            <v>KIL</v>
          </cell>
          <cell r="H230" t="str">
            <v>KIL</v>
          </cell>
          <cell r="K230">
            <v>695379.077429984</v>
          </cell>
          <cell r="L230">
            <v>275961.73361522198</v>
          </cell>
          <cell r="M230">
            <v>0</v>
          </cell>
          <cell r="N230">
            <v>0</v>
          </cell>
          <cell r="P230">
            <v>0</v>
          </cell>
          <cell r="R230">
            <v>971340.81104520592</v>
          </cell>
          <cell r="AG230">
            <v>1145609</v>
          </cell>
          <cell r="AR230">
            <v>0</v>
          </cell>
          <cell r="AS230">
            <v>19</v>
          </cell>
          <cell r="AT230">
            <v>33</v>
          </cell>
          <cell r="AW230">
            <v>13</v>
          </cell>
          <cell r="AX230">
            <v>0</v>
          </cell>
          <cell r="AZ230">
            <v>1</v>
          </cell>
          <cell r="BA230">
            <v>0</v>
          </cell>
          <cell r="BB230">
            <v>0</v>
          </cell>
          <cell r="BC230">
            <v>3</v>
          </cell>
          <cell r="BD230">
            <v>0</v>
          </cell>
          <cell r="BF230">
            <v>0</v>
          </cell>
          <cell r="BY230">
            <v>5570</v>
          </cell>
          <cell r="BZ230">
            <v>71</v>
          </cell>
          <cell r="CC230">
            <v>18</v>
          </cell>
          <cell r="CG230">
            <v>6338</v>
          </cell>
          <cell r="CH230">
            <v>112</v>
          </cell>
          <cell r="CI230">
            <v>0</v>
          </cell>
          <cell r="CJ230">
            <v>0</v>
          </cell>
          <cell r="CL230">
            <v>0</v>
          </cell>
          <cell r="CN230">
            <v>6450</v>
          </cell>
          <cell r="CO230">
            <v>58.012</v>
          </cell>
          <cell r="CP230">
            <v>76.111999999999995</v>
          </cell>
          <cell r="CQ230">
            <v>53.625</v>
          </cell>
          <cell r="CR230">
            <v>59.473999999999997</v>
          </cell>
          <cell r="CS230">
            <v>54.676000000000002</v>
          </cell>
          <cell r="DA230">
            <v>301.899</v>
          </cell>
          <cell r="EI230">
            <v>0</v>
          </cell>
        </row>
        <row r="231">
          <cell r="A231">
            <v>2014</v>
          </cell>
          <cell r="B231" t="str">
            <v>Q4</v>
          </cell>
          <cell r="G231" t="str">
            <v>BECS</v>
          </cell>
          <cell r="H231" t="str">
            <v>BECS</v>
          </cell>
          <cell r="K231">
            <v>412167</v>
          </cell>
          <cell r="L231">
            <v>36183</v>
          </cell>
          <cell r="M231">
            <v>0</v>
          </cell>
          <cell r="N231">
            <v>0</v>
          </cell>
          <cell r="P231">
            <v>0</v>
          </cell>
          <cell r="R231">
            <v>448350</v>
          </cell>
          <cell r="AG231">
            <v>518079</v>
          </cell>
          <cell r="AR231">
            <v>0</v>
          </cell>
          <cell r="AS231">
            <v>3</v>
          </cell>
          <cell r="AT231">
            <v>10</v>
          </cell>
          <cell r="AW231">
            <v>3</v>
          </cell>
          <cell r="AX231">
            <v>0</v>
          </cell>
          <cell r="AZ231">
            <v>4</v>
          </cell>
          <cell r="BA231">
            <v>1</v>
          </cell>
          <cell r="BB231">
            <v>0</v>
          </cell>
          <cell r="BC231">
            <v>2</v>
          </cell>
          <cell r="BD231">
            <v>0</v>
          </cell>
          <cell r="BF231">
            <v>0</v>
          </cell>
          <cell r="BY231">
            <v>2555</v>
          </cell>
          <cell r="BZ231">
            <v>23</v>
          </cell>
          <cell r="CC231">
            <v>20</v>
          </cell>
          <cell r="CG231">
            <v>3337</v>
          </cell>
          <cell r="CH231">
            <v>44</v>
          </cell>
          <cell r="CI231">
            <v>0</v>
          </cell>
          <cell r="CJ231">
            <v>0</v>
          </cell>
          <cell r="CL231">
            <v>0</v>
          </cell>
          <cell r="CN231">
            <v>3381</v>
          </cell>
          <cell r="CO231">
            <v>48.849499999999999</v>
          </cell>
          <cell r="CP231">
            <v>121.18275</v>
          </cell>
          <cell r="CQ231">
            <v>0</v>
          </cell>
          <cell r="CR231">
            <v>6.4184000000000001</v>
          </cell>
          <cell r="CS231">
            <v>0</v>
          </cell>
          <cell r="DA231">
            <v>176.45065</v>
          </cell>
          <cell r="EI231">
            <v>0</v>
          </cell>
        </row>
        <row r="232">
          <cell r="A232">
            <v>2014</v>
          </cell>
          <cell r="B232" t="str">
            <v>Q4</v>
          </cell>
          <cell r="G232" t="str">
            <v>KRECS</v>
          </cell>
          <cell r="H232" t="str">
            <v>KRECS</v>
          </cell>
          <cell r="K232">
            <v>166552.4</v>
          </cell>
          <cell r="L232">
            <v>45392.800000000003</v>
          </cell>
          <cell r="M232">
            <v>0</v>
          </cell>
          <cell r="N232">
            <v>0</v>
          </cell>
          <cell r="P232">
            <v>0</v>
          </cell>
          <cell r="R232">
            <v>211945.2</v>
          </cell>
          <cell r="AG232">
            <v>377987</v>
          </cell>
          <cell r="AR232">
            <v>0</v>
          </cell>
          <cell r="AS232">
            <v>8</v>
          </cell>
          <cell r="AT232">
            <v>22</v>
          </cell>
          <cell r="AW232">
            <v>7</v>
          </cell>
          <cell r="AX232">
            <v>0</v>
          </cell>
          <cell r="AZ232">
            <v>0</v>
          </cell>
          <cell r="BA232">
            <v>0</v>
          </cell>
          <cell r="BB232">
            <v>0</v>
          </cell>
          <cell r="BC232">
            <v>0</v>
          </cell>
          <cell r="BD232">
            <v>0</v>
          </cell>
          <cell r="BF232">
            <v>0</v>
          </cell>
          <cell r="BY232">
            <v>2000</v>
          </cell>
          <cell r="BZ232">
            <v>37</v>
          </cell>
          <cell r="CC232">
            <v>11</v>
          </cell>
          <cell r="CG232">
            <v>1429</v>
          </cell>
          <cell r="CH232">
            <v>32</v>
          </cell>
          <cell r="CI232">
            <v>0</v>
          </cell>
          <cell r="CJ232">
            <v>0</v>
          </cell>
          <cell r="CL232">
            <v>0</v>
          </cell>
          <cell r="CN232">
            <v>1461</v>
          </cell>
          <cell r="CO232">
            <v>23.0075</v>
          </cell>
          <cell r="CP232">
            <v>8.7720000000000002</v>
          </cell>
          <cell r="CQ232">
            <v>2.8140000000000001</v>
          </cell>
          <cell r="CR232">
            <v>36.271613000000002</v>
          </cell>
          <cell r="CS232">
            <v>0</v>
          </cell>
          <cell r="DA232">
            <v>70.865113000000008</v>
          </cell>
          <cell r="EI232">
            <v>0</v>
          </cell>
        </row>
        <row r="233">
          <cell r="A233">
            <v>2014</v>
          </cell>
          <cell r="B233" t="str">
            <v>Q4</v>
          </cell>
          <cell r="G233" t="str">
            <v>Umeme</v>
          </cell>
          <cell r="H233" t="str">
            <v>Umeme</v>
          </cell>
          <cell r="K233">
            <v>135689076</v>
          </cell>
          <cell r="L233">
            <v>72895628.093487397</v>
          </cell>
          <cell r="M233">
            <v>98301537.214000002</v>
          </cell>
          <cell r="N233">
            <v>269411431</v>
          </cell>
          <cell r="P233">
            <v>580420</v>
          </cell>
          <cell r="R233">
            <v>576878092.30748737</v>
          </cell>
          <cell r="AG233">
            <v>735849961</v>
          </cell>
          <cell r="AR233">
            <v>29</v>
          </cell>
          <cell r="AS233">
            <v>804</v>
          </cell>
          <cell r="AT233">
            <v>2679</v>
          </cell>
          <cell r="AW233">
            <v>1874</v>
          </cell>
          <cell r="AX233">
            <v>14</v>
          </cell>
          <cell r="AZ233">
            <v>1465</v>
          </cell>
          <cell r="BA233">
            <v>16</v>
          </cell>
          <cell r="BB233">
            <v>25</v>
          </cell>
          <cell r="BC233">
            <v>1075</v>
          </cell>
          <cell r="BD233">
            <v>0</v>
          </cell>
          <cell r="BF233">
            <v>716</v>
          </cell>
          <cell r="BY233">
            <v>1686497</v>
          </cell>
          <cell r="BZ233">
            <v>9078</v>
          </cell>
          <cell r="CC233">
            <v>1389</v>
          </cell>
          <cell r="CG233">
            <v>606325</v>
          </cell>
          <cell r="CH233">
            <v>58075</v>
          </cell>
          <cell r="CI233">
            <v>2267</v>
          </cell>
          <cell r="CJ233">
            <v>468</v>
          </cell>
          <cell r="CL233">
            <v>348</v>
          </cell>
          <cell r="CN233">
            <v>667483</v>
          </cell>
          <cell r="DA233">
            <v>0</v>
          </cell>
          <cell r="EI233">
            <v>0</v>
          </cell>
        </row>
        <row r="234">
          <cell r="A234">
            <v>2014</v>
          </cell>
          <cell r="B234" t="str">
            <v>Q3</v>
          </cell>
          <cell r="G234" t="str">
            <v>SWST</v>
          </cell>
          <cell r="H234" t="str">
            <v>UEDCL</v>
          </cell>
          <cell r="K234">
            <v>0</v>
          </cell>
          <cell r="L234">
            <v>0</v>
          </cell>
          <cell r="N234">
            <v>0</v>
          </cell>
          <cell r="P234">
            <v>0</v>
          </cell>
          <cell r="R234">
            <v>700054.19</v>
          </cell>
          <cell r="AG234">
            <v>1171722</v>
          </cell>
          <cell r="AR234">
            <v>0</v>
          </cell>
          <cell r="AS234">
            <v>9</v>
          </cell>
          <cell r="AT234">
            <v>80</v>
          </cell>
          <cell r="AW234">
            <v>15</v>
          </cell>
          <cell r="AX234">
            <v>0</v>
          </cell>
          <cell r="AZ234">
            <v>3</v>
          </cell>
          <cell r="BA234">
            <v>3</v>
          </cell>
          <cell r="BB234">
            <v>0</v>
          </cell>
          <cell r="BC234">
            <v>2</v>
          </cell>
          <cell r="BD234">
            <v>0</v>
          </cell>
          <cell r="BF234">
            <v>1</v>
          </cell>
          <cell r="BY234">
            <v>8205</v>
          </cell>
          <cell r="BZ234">
            <v>113</v>
          </cell>
          <cell r="CC234">
            <v>0</v>
          </cell>
          <cell r="CG234">
            <v>3129</v>
          </cell>
          <cell r="CH234">
            <v>73</v>
          </cell>
          <cell r="CI234">
            <v>0</v>
          </cell>
          <cell r="CJ234">
            <v>0</v>
          </cell>
          <cell r="CL234">
            <v>0</v>
          </cell>
          <cell r="CN234">
            <v>3202</v>
          </cell>
          <cell r="CO234">
            <v>27.267811999999999</v>
          </cell>
          <cell r="CP234">
            <v>18.241378999999998</v>
          </cell>
          <cell r="CQ234">
            <v>22.713432999999998</v>
          </cell>
          <cell r="CR234">
            <v>26.052426000000001</v>
          </cell>
          <cell r="CS234">
            <v>7.0000000000000007E-2</v>
          </cell>
          <cell r="DA234">
            <v>94.345049999999986</v>
          </cell>
          <cell r="EI234">
            <v>0</v>
          </cell>
        </row>
        <row r="235">
          <cell r="A235">
            <v>2014</v>
          </cell>
          <cell r="B235" t="str">
            <v>Q3</v>
          </cell>
          <cell r="G235" t="str">
            <v>SST</v>
          </cell>
          <cell r="H235" t="str">
            <v>UEDCL</v>
          </cell>
          <cell r="K235">
            <v>0</v>
          </cell>
          <cell r="L235">
            <v>0</v>
          </cell>
          <cell r="N235">
            <v>0</v>
          </cell>
          <cell r="P235">
            <v>0</v>
          </cell>
          <cell r="R235">
            <v>1201392.8149999999</v>
          </cell>
          <cell r="AG235">
            <v>1699491</v>
          </cell>
          <cell r="AR235">
            <v>0</v>
          </cell>
          <cell r="AS235">
            <v>48</v>
          </cell>
          <cell r="AT235">
            <v>114</v>
          </cell>
          <cell r="AW235">
            <v>12</v>
          </cell>
          <cell r="AX235">
            <v>0</v>
          </cell>
          <cell r="AZ235">
            <v>10</v>
          </cell>
          <cell r="BA235">
            <v>0</v>
          </cell>
          <cell r="BB235">
            <v>0</v>
          </cell>
          <cell r="BC235">
            <v>2</v>
          </cell>
          <cell r="BD235">
            <v>0</v>
          </cell>
          <cell r="BF235">
            <v>0</v>
          </cell>
          <cell r="BY235">
            <v>11730</v>
          </cell>
          <cell r="BZ235">
            <v>187</v>
          </cell>
          <cell r="CC235">
            <v>0</v>
          </cell>
          <cell r="CG235">
            <v>3903</v>
          </cell>
          <cell r="CH235">
            <v>122</v>
          </cell>
          <cell r="CI235">
            <v>0</v>
          </cell>
          <cell r="CJ235">
            <v>0</v>
          </cell>
          <cell r="CL235">
            <v>0</v>
          </cell>
          <cell r="CN235">
            <v>4025</v>
          </cell>
          <cell r="CO235">
            <v>33.937677999999998</v>
          </cell>
          <cell r="CP235">
            <v>11.746014000000001</v>
          </cell>
          <cell r="CQ235">
            <v>23.318087999999999</v>
          </cell>
          <cell r="CR235">
            <v>26.740300000000001</v>
          </cell>
          <cell r="CS235">
            <v>0</v>
          </cell>
          <cell r="DA235">
            <v>95.742080000000001</v>
          </cell>
          <cell r="EI235">
            <v>0</v>
          </cell>
        </row>
        <row r="236">
          <cell r="A236">
            <v>2014</v>
          </cell>
          <cell r="B236" t="str">
            <v>Q3</v>
          </cell>
          <cell r="G236" t="str">
            <v>PACMECS</v>
          </cell>
          <cell r="H236" t="str">
            <v>PACMECS</v>
          </cell>
          <cell r="K236">
            <v>201254.97</v>
          </cell>
          <cell r="L236">
            <v>117139.03</v>
          </cell>
          <cell r="M236">
            <v>0</v>
          </cell>
          <cell r="N236">
            <v>0</v>
          </cell>
          <cell r="P236">
            <v>0</v>
          </cell>
          <cell r="R236">
            <v>318394</v>
          </cell>
          <cell r="AG236">
            <v>400105</v>
          </cell>
          <cell r="AR236">
            <v>0</v>
          </cell>
          <cell r="AS236">
            <v>10</v>
          </cell>
          <cell r="AT236">
            <v>22</v>
          </cell>
          <cell r="AW236">
            <v>4</v>
          </cell>
          <cell r="AX236">
            <v>0</v>
          </cell>
          <cell r="AZ236">
            <v>2</v>
          </cell>
          <cell r="BA236">
            <v>0</v>
          </cell>
          <cell r="BB236">
            <v>0</v>
          </cell>
          <cell r="BC236">
            <v>2</v>
          </cell>
          <cell r="BD236">
            <v>0</v>
          </cell>
          <cell r="BF236">
            <v>0</v>
          </cell>
          <cell r="BY236">
            <v>2780</v>
          </cell>
          <cell r="BZ236">
            <v>40</v>
          </cell>
          <cell r="CC236">
            <v>22</v>
          </cell>
          <cell r="CG236">
            <v>1747</v>
          </cell>
          <cell r="CH236">
            <v>46</v>
          </cell>
          <cell r="CI236">
            <v>0</v>
          </cell>
          <cell r="CJ236">
            <v>0</v>
          </cell>
          <cell r="CL236">
            <v>0</v>
          </cell>
          <cell r="CN236">
            <v>1793</v>
          </cell>
          <cell r="CO236">
            <v>35.94</v>
          </cell>
          <cell r="CP236">
            <v>0.96850000000000003</v>
          </cell>
          <cell r="CQ236">
            <v>9.4931000000000001</v>
          </cell>
          <cell r="CR236">
            <v>32.193750000000001</v>
          </cell>
          <cell r="CS236">
            <v>0</v>
          </cell>
          <cell r="DA236">
            <v>78.595349999999996</v>
          </cell>
          <cell r="EI236">
            <v>0</v>
          </cell>
        </row>
        <row r="237">
          <cell r="A237">
            <v>2013</v>
          </cell>
          <cell r="B237" t="str">
            <v>Q4</v>
          </cell>
          <cell r="G237" t="str">
            <v>NWST</v>
          </cell>
          <cell r="H237" t="str">
            <v>UEDCL</v>
          </cell>
          <cell r="K237">
            <v>0</v>
          </cell>
          <cell r="L237">
            <v>0</v>
          </cell>
          <cell r="N237">
            <v>0</v>
          </cell>
          <cell r="P237">
            <v>0</v>
          </cell>
          <cell r="R237">
            <v>1702542.9</v>
          </cell>
          <cell r="AG237">
            <v>2376089</v>
          </cell>
          <cell r="AR237">
            <v>0</v>
          </cell>
          <cell r="AS237">
            <v>0</v>
          </cell>
          <cell r="AT237">
            <v>0</v>
          </cell>
          <cell r="AW237">
            <v>0</v>
          </cell>
          <cell r="AX237">
            <v>0</v>
          </cell>
          <cell r="AZ237">
            <v>0</v>
          </cell>
          <cell r="BA237">
            <v>0</v>
          </cell>
          <cell r="BB237">
            <v>0</v>
          </cell>
          <cell r="BC237">
            <v>0</v>
          </cell>
          <cell r="BD237">
            <v>0</v>
          </cell>
          <cell r="BF237">
            <v>0</v>
          </cell>
          <cell r="BY237">
            <v>9325</v>
          </cell>
          <cell r="BZ237">
            <v>0</v>
          </cell>
          <cell r="CC237">
            <v>0</v>
          </cell>
          <cell r="CG237">
            <v>5106</v>
          </cell>
          <cell r="CH237">
            <v>168</v>
          </cell>
          <cell r="CI237">
            <v>0</v>
          </cell>
          <cell r="CJ237">
            <v>0</v>
          </cell>
          <cell r="CL237">
            <v>0</v>
          </cell>
          <cell r="CN237">
            <v>5274</v>
          </cell>
          <cell r="CO237">
            <v>61.559130000000003</v>
          </cell>
          <cell r="CP237">
            <v>8.1776789999999995</v>
          </cell>
          <cell r="CQ237">
            <v>34.377719999999997</v>
          </cell>
          <cell r="CR237">
            <v>21.33465</v>
          </cell>
          <cell r="CS237">
            <v>0.22500000000000001</v>
          </cell>
          <cell r="DA237">
            <v>125.674179</v>
          </cell>
          <cell r="EI237">
            <v>0</v>
          </cell>
        </row>
        <row r="238">
          <cell r="A238">
            <v>2014</v>
          </cell>
          <cell r="B238" t="str">
            <v>Q3</v>
          </cell>
          <cell r="G238" t="str">
            <v>KIL</v>
          </cell>
          <cell r="H238" t="str">
            <v>KIL</v>
          </cell>
          <cell r="K238">
            <v>576632.61943986802</v>
          </cell>
          <cell r="L238">
            <v>281577.16701902798</v>
          </cell>
          <cell r="M238">
            <v>0</v>
          </cell>
          <cell r="N238">
            <v>0</v>
          </cell>
          <cell r="P238">
            <v>0</v>
          </cell>
          <cell r="R238">
            <v>858209.78645889601</v>
          </cell>
          <cell r="AG238">
            <v>951355</v>
          </cell>
          <cell r="AR238">
            <v>0</v>
          </cell>
          <cell r="AS238">
            <v>19</v>
          </cell>
          <cell r="AT238">
            <v>33</v>
          </cell>
          <cell r="AW238">
            <v>13</v>
          </cell>
          <cell r="AX238">
            <v>0</v>
          </cell>
          <cell r="AZ238">
            <v>1</v>
          </cell>
          <cell r="BA238">
            <v>3</v>
          </cell>
          <cell r="BB238">
            <v>0</v>
          </cell>
          <cell r="BC238">
            <v>2</v>
          </cell>
          <cell r="BD238">
            <v>0</v>
          </cell>
          <cell r="BF238">
            <v>0</v>
          </cell>
          <cell r="BY238">
            <v>5005</v>
          </cell>
          <cell r="BZ238">
            <v>71</v>
          </cell>
          <cell r="CC238">
            <v>18</v>
          </cell>
          <cell r="CG238">
            <v>5564</v>
          </cell>
          <cell r="CH238">
            <v>110</v>
          </cell>
          <cell r="CI238">
            <v>0</v>
          </cell>
          <cell r="CJ238">
            <v>0</v>
          </cell>
          <cell r="CL238">
            <v>0</v>
          </cell>
          <cell r="CN238">
            <v>5674</v>
          </cell>
          <cell r="CO238">
            <v>62.06</v>
          </cell>
          <cell r="CP238">
            <v>89.137</v>
          </cell>
          <cell r="CQ238">
            <v>25.491</v>
          </cell>
          <cell r="CR238">
            <v>60.661000000000001</v>
          </cell>
          <cell r="CS238">
            <v>41.305999999999997</v>
          </cell>
          <cell r="DA238">
            <v>278.65499999999997</v>
          </cell>
          <cell r="EI238">
            <v>0</v>
          </cell>
        </row>
        <row r="239">
          <cell r="A239">
            <v>2014</v>
          </cell>
          <cell r="B239" t="str">
            <v>Q3</v>
          </cell>
          <cell r="G239" t="str">
            <v>BECS</v>
          </cell>
          <cell r="H239" t="str">
            <v>BECS</v>
          </cell>
          <cell r="K239">
            <v>309597</v>
          </cell>
          <cell r="L239">
            <v>56191</v>
          </cell>
          <cell r="M239">
            <v>0</v>
          </cell>
          <cell r="N239">
            <v>0</v>
          </cell>
          <cell r="P239">
            <v>0</v>
          </cell>
          <cell r="R239">
            <v>365788</v>
          </cell>
          <cell r="AG239">
            <v>444242</v>
          </cell>
          <cell r="AR239">
            <v>0</v>
          </cell>
          <cell r="AS239">
            <v>3</v>
          </cell>
          <cell r="AT239">
            <v>10</v>
          </cell>
          <cell r="AW239">
            <v>3</v>
          </cell>
          <cell r="AX239">
            <v>0</v>
          </cell>
          <cell r="AZ239">
            <v>4</v>
          </cell>
          <cell r="BA239">
            <v>1</v>
          </cell>
          <cell r="BB239">
            <v>0</v>
          </cell>
          <cell r="BC239">
            <v>2</v>
          </cell>
          <cell r="BD239">
            <v>0</v>
          </cell>
          <cell r="BF239">
            <v>0</v>
          </cell>
          <cell r="BY239">
            <v>2555</v>
          </cell>
          <cell r="BZ239">
            <v>23</v>
          </cell>
          <cell r="CC239">
            <v>13</v>
          </cell>
          <cell r="CG239">
            <v>2766</v>
          </cell>
          <cell r="CH239">
            <v>43</v>
          </cell>
          <cell r="CI239">
            <v>0</v>
          </cell>
          <cell r="CJ239">
            <v>0</v>
          </cell>
          <cell r="CL239">
            <v>0</v>
          </cell>
          <cell r="CN239">
            <v>2809</v>
          </cell>
          <cell r="CO239">
            <v>38.145200000000003</v>
          </cell>
          <cell r="CP239">
            <v>36.287500000000001</v>
          </cell>
          <cell r="CQ239">
            <v>2.8780000000000001</v>
          </cell>
          <cell r="CR239">
            <v>141.57403199999999</v>
          </cell>
          <cell r="CS239">
            <v>0</v>
          </cell>
          <cell r="DA239">
            <v>218.88473199999999</v>
          </cell>
          <cell r="EI239">
            <v>0</v>
          </cell>
        </row>
        <row r="240">
          <cell r="A240">
            <v>2014</v>
          </cell>
          <cell r="B240" t="str">
            <v>Q3</v>
          </cell>
          <cell r="G240" t="str">
            <v>KRECS</v>
          </cell>
          <cell r="H240" t="str">
            <v>KRECS</v>
          </cell>
          <cell r="K240">
            <v>153032</v>
          </cell>
          <cell r="L240">
            <v>86145</v>
          </cell>
          <cell r="M240">
            <v>0</v>
          </cell>
          <cell r="N240">
            <v>0</v>
          </cell>
          <cell r="P240">
            <v>0</v>
          </cell>
          <cell r="R240">
            <v>239177</v>
          </cell>
          <cell r="AG240">
            <v>347688</v>
          </cell>
          <cell r="AR240">
            <v>0</v>
          </cell>
          <cell r="AS240">
            <v>8</v>
          </cell>
          <cell r="AT240">
            <v>24</v>
          </cell>
          <cell r="AW240">
            <v>7</v>
          </cell>
          <cell r="AX240">
            <v>0</v>
          </cell>
          <cell r="AZ240">
            <v>0</v>
          </cell>
          <cell r="BA240">
            <v>0</v>
          </cell>
          <cell r="BB240">
            <v>0</v>
          </cell>
          <cell r="BC240">
            <v>0</v>
          </cell>
          <cell r="BD240">
            <v>0</v>
          </cell>
          <cell r="BF240">
            <v>0</v>
          </cell>
          <cell r="BY240">
            <v>2100</v>
          </cell>
          <cell r="BZ240">
            <v>39</v>
          </cell>
          <cell r="CC240">
            <v>11</v>
          </cell>
          <cell r="CG240">
            <v>1429</v>
          </cell>
          <cell r="CH240">
            <v>28</v>
          </cell>
          <cell r="CI240">
            <v>0</v>
          </cell>
          <cell r="CJ240">
            <v>0</v>
          </cell>
          <cell r="CL240">
            <v>0</v>
          </cell>
          <cell r="CN240">
            <v>1457</v>
          </cell>
          <cell r="CO240">
            <v>19.435500000000001</v>
          </cell>
          <cell r="CP240">
            <v>1.7549999999999999</v>
          </cell>
          <cell r="CQ240">
            <v>4.1680000000000001</v>
          </cell>
          <cell r="CR240">
            <v>38.191254000000001</v>
          </cell>
          <cell r="CS240">
            <v>0</v>
          </cell>
          <cell r="DA240">
            <v>63.549754</v>
          </cell>
          <cell r="EI240">
            <v>0</v>
          </cell>
        </row>
        <row r="241">
          <cell r="A241">
            <v>2014</v>
          </cell>
          <cell r="B241" t="str">
            <v>Q3</v>
          </cell>
          <cell r="G241" t="str">
            <v>Umeme</v>
          </cell>
          <cell r="H241" t="str">
            <v>Umeme</v>
          </cell>
          <cell r="K241">
            <v>137116543.933402</v>
          </cell>
          <cell r="L241">
            <v>73761224.446418598</v>
          </cell>
          <cell r="M241">
            <v>99047616.721000001</v>
          </cell>
          <cell r="N241">
            <v>274545867.39999998</v>
          </cell>
          <cell r="P241">
            <v>446449</v>
          </cell>
          <cell r="R241">
            <v>584917701.50082064</v>
          </cell>
          <cell r="AG241">
            <v>741539105</v>
          </cell>
          <cell r="AR241">
            <v>27</v>
          </cell>
          <cell r="AS241">
            <v>766</v>
          </cell>
          <cell r="AT241">
            <v>2871</v>
          </cell>
          <cell r="AW241">
            <v>1898</v>
          </cell>
          <cell r="AX241">
            <v>13</v>
          </cell>
          <cell r="AZ241">
            <v>1345</v>
          </cell>
          <cell r="BA241">
            <v>12</v>
          </cell>
          <cell r="BB241">
            <v>23</v>
          </cell>
          <cell r="BC241">
            <v>1039</v>
          </cell>
          <cell r="BD241">
            <v>0</v>
          </cell>
          <cell r="BF241">
            <v>671</v>
          </cell>
          <cell r="BY241">
            <v>1589235</v>
          </cell>
          <cell r="BZ241">
            <v>8996</v>
          </cell>
          <cell r="CC241">
            <v>1400</v>
          </cell>
          <cell r="CG241">
            <v>575446</v>
          </cell>
          <cell r="CH241">
            <v>56601</v>
          </cell>
          <cell r="CI241">
            <v>2243</v>
          </cell>
          <cell r="CJ241">
            <v>456</v>
          </cell>
          <cell r="CL241">
            <v>349</v>
          </cell>
          <cell r="CN241">
            <v>635095</v>
          </cell>
          <cell r="DA241">
            <v>0</v>
          </cell>
          <cell r="EI241">
            <v>0</v>
          </cell>
        </row>
        <row r="242">
          <cell r="A242">
            <v>2014</v>
          </cell>
          <cell r="B242" t="str">
            <v>Q2</v>
          </cell>
          <cell r="G242" t="str">
            <v>SWST</v>
          </cell>
          <cell r="H242" t="str">
            <v>UEDCL</v>
          </cell>
          <cell r="K242">
            <v>0</v>
          </cell>
          <cell r="L242">
            <v>0</v>
          </cell>
          <cell r="N242">
            <v>0</v>
          </cell>
          <cell r="P242">
            <v>0</v>
          </cell>
          <cell r="R242">
            <v>1032738.08</v>
          </cell>
          <cell r="AG242">
            <v>1528914</v>
          </cell>
          <cell r="AR242">
            <v>0</v>
          </cell>
          <cell r="AS242">
            <v>9</v>
          </cell>
          <cell r="AT242">
            <v>80</v>
          </cell>
          <cell r="AW242">
            <v>15</v>
          </cell>
          <cell r="AX242">
            <v>0</v>
          </cell>
          <cell r="AZ242">
            <v>3</v>
          </cell>
          <cell r="BA242">
            <v>0</v>
          </cell>
          <cell r="BB242">
            <v>0</v>
          </cell>
          <cell r="BC242">
            <v>3</v>
          </cell>
          <cell r="BD242">
            <v>0</v>
          </cell>
          <cell r="BF242">
            <v>2</v>
          </cell>
          <cell r="BY242">
            <v>9270</v>
          </cell>
          <cell r="BZ242">
            <v>113</v>
          </cell>
          <cell r="CC242">
            <v>0</v>
          </cell>
          <cell r="CG242">
            <v>2837</v>
          </cell>
          <cell r="CH242">
            <v>69</v>
          </cell>
          <cell r="CI242">
            <v>0</v>
          </cell>
          <cell r="CJ242">
            <v>0</v>
          </cell>
          <cell r="CL242">
            <v>0</v>
          </cell>
          <cell r="CN242">
            <v>2906</v>
          </cell>
          <cell r="CO242">
            <v>32.794746000000004</v>
          </cell>
          <cell r="CP242">
            <v>22.669262</v>
          </cell>
          <cell r="CQ242">
            <v>20.615549999999999</v>
          </cell>
          <cell r="CR242">
            <v>19.318117430000001</v>
          </cell>
          <cell r="CS242">
            <v>0.10680000000000001</v>
          </cell>
          <cell r="DA242">
            <v>95.504475430000014</v>
          </cell>
          <cell r="EI242">
            <v>0</v>
          </cell>
        </row>
        <row r="243">
          <cell r="A243">
            <v>2014</v>
          </cell>
          <cell r="B243" t="str">
            <v>Q2</v>
          </cell>
          <cell r="G243" t="str">
            <v>SST</v>
          </cell>
          <cell r="H243" t="str">
            <v>UEDCL</v>
          </cell>
          <cell r="K243">
            <v>0</v>
          </cell>
          <cell r="L243">
            <v>0</v>
          </cell>
          <cell r="N243">
            <v>0</v>
          </cell>
          <cell r="P243">
            <v>0</v>
          </cell>
          <cell r="R243">
            <v>931718.4</v>
          </cell>
          <cell r="AG243">
            <v>1355387</v>
          </cell>
          <cell r="AR243">
            <v>0</v>
          </cell>
          <cell r="AS243">
            <v>48</v>
          </cell>
          <cell r="AT243">
            <v>114</v>
          </cell>
          <cell r="AW243">
            <v>12</v>
          </cell>
          <cell r="AX243">
            <v>0</v>
          </cell>
          <cell r="AZ243">
            <v>10</v>
          </cell>
          <cell r="BA243">
            <v>0</v>
          </cell>
          <cell r="BB243">
            <v>0</v>
          </cell>
          <cell r="BC243">
            <v>2</v>
          </cell>
          <cell r="BD243">
            <v>0</v>
          </cell>
          <cell r="BF243">
            <v>1</v>
          </cell>
          <cell r="BY243">
            <v>11230</v>
          </cell>
          <cell r="BZ243">
            <v>187</v>
          </cell>
          <cell r="CC243">
            <v>0</v>
          </cell>
          <cell r="CG243">
            <v>3722</v>
          </cell>
          <cell r="CH243">
            <v>122</v>
          </cell>
          <cell r="CI243">
            <v>0</v>
          </cell>
          <cell r="CJ243">
            <v>0</v>
          </cell>
          <cell r="CL243">
            <v>0</v>
          </cell>
          <cell r="CN243">
            <v>3844</v>
          </cell>
          <cell r="CO243">
            <v>34.258465000000001</v>
          </cell>
          <cell r="CP243">
            <v>15.797304</v>
          </cell>
          <cell r="CQ243">
            <v>28.579450000000001</v>
          </cell>
          <cell r="CR243">
            <v>24.303170000000001</v>
          </cell>
          <cell r="CS243">
            <v>0.52500000000000002</v>
          </cell>
          <cell r="DA243">
            <v>103.46338900000001</v>
          </cell>
          <cell r="EI243">
            <v>0</v>
          </cell>
        </row>
        <row r="244">
          <cell r="A244">
            <v>2014</v>
          </cell>
          <cell r="B244" t="str">
            <v>Q2</v>
          </cell>
          <cell r="G244" t="str">
            <v>PACMECS</v>
          </cell>
          <cell r="H244" t="str">
            <v>PACMECS</v>
          </cell>
          <cell r="K244">
            <v>164917.53</v>
          </cell>
          <cell r="L244">
            <v>111745.42</v>
          </cell>
          <cell r="M244">
            <v>0</v>
          </cell>
          <cell r="N244">
            <v>0</v>
          </cell>
          <cell r="P244">
            <v>0</v>
          </cell>
          <cell r="R244">
            <v>276662.95</v>
          </cell>
          <cell r="AG244">
            <v>350351</v>
          </cell>
          <cell r="AR244">
            <v>0</v>
          </cell>
          <cell r="AS244">
            <v>11</v>
          </cell>
          <cell r="AT244">
            <v>22</v>
          </cell>
          <cell r="AW244">
            <v>4</v>
          </cell>
          <cell r="AX244">
            <v>0</v>
          </cell>
          <cell r="AZ244">
            <v>2</v>
          </cell>
          <cell r="BA244">
            <v>0</v>
          </cell>
          <cell r="BB244">
            <v>0</v>
          </cell>
          <cell r="BC244">
            <v>2</v>
          </cell>
          <cell r="BD244">
            <v>0</v>
          </cell>
          <cell r="BF244">
            <v>0</v>
          </cell>
          <cell r="BY244">
            <v>2805</v>
          </cell>
          <cell r="BZ244">
            <v>41</v>
          </cell>
          <cell r="CC244">
            <v>10</v>
          </cell>
          <cell r="CG244">
            <v>1516</v>
          </cell>
          <cell r="CH244">
            <v>44</v>
          </cell>
          <cell r="CI244">
            <v>0</v>
          </cell>
          <cell r="CJ244">
            <v>0</v>
          </cell>
          <cell r="CL244">
            <v>0</v>
          </cell>
          <cell r="CN244">
            <v>1560</v>
          </cell>
          <cell r="CO244">
            <v>24.09</v>
          </cell>
          <cell r="CP244">
            <v>2.0754800000000002</v>
          </cell>
          <cell r="CQ244">
            <v>6.3231999999999999</v>
          </cell>
          <cell r="CR244">
            <v>49.428327000000003</v>
          </cell>
          <cell r="CS244">
            <v>0</v>
          </cell>
          <cell r="DA244">
            <v>81.917007000000012</v>
          </cell>
          <cell r="EI244">
            <v>0</v>
          </cell>
        </row>
        <row r="245">
          <cell r="A245">
            <v>2014</v>
          </cell>
          <cell r="B245" t="str">
            <v>Q1</v>
          </cell>
          <cell r="G245" t="str">
            <v>NWST</v>
          </cell>
          <cell r="H245" t="str">
            <v>UEDCL</v>
          </cell>
          <cell r="K245">
            <v>0</v>
          </cell>
          <cell r="L245">
            <v>0</v>
          </cell>
          <cell r="N245">
            <v>0</v>
          </cell>
          <cell r="P245">
            <v>0</v>
          </cell>
          <cell r="R245">
            <v>1609546.19</v>
          </cell>
          <cell r="AG245">
            <v>2302560</v>
          </cell>
          <cell r="AR245">
            <v>0</v>
          </cell>
          <cell r="AS245">
            <v>34</v>
          </cell>
          <cell r="AT245">
            <v>64</v>
          </cell>
          <cell r="AW245">
            <v>23</v>
          </cell>
          <cell r="AX245">
            <v>0</v>
          </cell>
          <cell r="AZ245">
            <v>7</v>
          </cell>
          <cell r="BA245">
            <v>0</v>
          </cell>
          <cell r="BB245">
            <v>0</v>
          </cell>
          <cell r="BC245">
            <v>5</v>
          </cell>
          <cell r="BD245">
            <v>0</v>
          </cell>
          <cell r="BF245">
            <v>1</v>
          </cell>
          <cell r="BY245">
            <v>9825</v>
          </cell>
          <cell r="BZ245">
            <v>134</v>
          </cell>
          <cell r="CC245">
            <v>0</v>
          </cell>
          <cell r="CG245">
            <v>5646</v>
          </cell>
          <cell r="CH245">
            <v>186</v>
          </cell>
          <cell r="CI245">
            <v>0</v>
          </cell>
          <cell r="CJ245">
            <v>0</v>
          </cell>
          <cell r="CL245">
            <v>0</v>
          </cell>
          <cell r="CN245">
            <v>5832</v>
          </cell>
          <cell r="CO245">
            <v>25.959655000000001</v>
          </cell>
          <cell r="CP245">
            <v>46.873458999999997</v>
          </cell>
          <cell r="CQ245">
            <v>14.7187</v>
          </cell>
          <cell r="CR245">
            <v>18.097380000000001</v>
          </cell>
          <cell r="CS245">
            <v>0.81</v>
          </cell>
          <cell r="DA245">
            <v>106.459194</v>
          </cell>
          <cell r="EI245">
            <v>0</v>
          </cell>
        </row>
        <row r="246">
          <cell r="A246">
            <v>2014</v>
          </cell>
          <cell r="B246" t="str">
            <v>Q2</v>
          </cell>
          <cell r="G246" t="str">
            <v>KIL</v>
          </cell>
          <cell r="H246" t="str">
            <v>KIL</v>
          </cell>
          <cell r="K246">
            <v>593679</v>
          </cell>
          <cell r="L246">
            <v>176775</v>
          </cell>
          <cell r="M246">
            <v>0</v>
          </cell>
          <cell r="N246">
            <v>0</v>
          </cell>
          <cell r="P246">
            <v>0</v>
          </cell>
          <cell r="R246">
            <v>770454</v>
          </cell>
          <cell r="AG246">
            <v>841937</v>
          </cell>
          <cell r="AR246">
            <v>0</v>
          </cell>
          <cell r="AS246">
            <v>19</v>
          </cell>
          <cell r="AT246">
            <v>33</v>
          </cell>
          <cell r="AW246">
            <v>13</v>
          </cell>
          <cell r="AX246">
            <v>0</v>
          </cell>
          <cell r="AZ246">
            <v>1</v>
          </cell>
          <cell r="BA246">
            <v>3</v>
          </cell>
          <cell r="BB246">
            <v>0</v>
          </cell>
          <cell r="BC246">
            <v>1</v>
          </cell>
          <cell r="BD246">
            <v>0</v>
          </cell>
          <cell r="BF246">
            <v>0</v>
          </cell>
          <cell r="BY246">
            <v>4690</v>
          </cell>
          <cell r="BZ246">
            <v>70</v>
          </cell>
          <cell r="CC246">
            <v>17</v>
          </cell>
          <cell r="CG246">
            <v>4936</v>
          </cell>
          <cell r="CH246">
            <v>104</v>
          </cell>
          <cell r="CI246">
            <v>0</v>
          </cell>
          <cell r="CJ246">
            <v>0</v>
          </cell>
          <cell r="CL246">
            <v>0</v>
          </cell>
          <cell r="CN246">
            <v>5040</v>
          </cell>
          <cell r="CO246">
            <v>64.037000000000006</v>
          </cell>
          <cell r="CP246">
            <v>43.741</v>
          </cell>
          <cell r="CQ246">
            <v>35.743000000000002</v>
          </cell>
          <cell r="CR246">
            <v>116.40600000000001</v>
          </cell>
          <cell r="CS246">
            <v>34.606999999999999</v>
          </cell>
          <cell r="DA246">
            <v>294.53399999999999</v>
          </cell>
          <cell r="EI246">
            <v>0</v>
          </cell>
        </row>
        <row r="247">
          <cell r="A247">
            <v>2014</v>
          </cell>
          <cell r="B247" t="str">
            <v>Q2</v>
          </cell>
          <cell r="G247" t="str">
            <v>BECS</v>
          </cell>
          <cell r="H247" t="str">
            <v>BECS</v>
          </cell>
          <cell r="K247">
            <v>324908</v>
          </cell>
          <cell r="L247">
            <v>57336</v>
          </cell>
          <cell r="M247">
            <v>0</v>
          </cell>
          <cell r="N247">
            <v>0</v>
          </cell>
          <cell r="P247">
            <v>0</v>
          </cell>
          <cell r="R247">
            <v>382244</v>
          </cell>
          <cell r="AG247">
            <v>382244</v>
          </cell>
          <cell r="AR247">
            <v>0</v>
          </cell>
          <cell r="AS247">
            <v>3</v>
          </cell>
          <cell r="AT247">
            <v>10</v>
          </cell>
          <cell r="AW247">
            <v>3</v>
          </cell>
          <cell r="AX247">
            <v>0</v>
          </cell>
          <cell r="AZ247">
            <v>4</v>
          </cell>
          <cell r="BA247">
            <v>1</v>
          </cell>
          <cell r="BB247">
            <v>0</v>
          </cell>
          <cell r="BC247">
            <v>2</v>
          </cell>
          <cell r="BD247">
            <v>0</v>
          </cell>
          <cell r="BF247">
            <v>0</v>
          </cell>
          <cell r="BY247">
            <v>2555</v>
          </cell>
          <cell r="BZ247">
            <v>23</v>
          </cell>
          <cell r="CC247">
            <v>14</v>
          </cell>
          <cell r="CG247">
            <v>2526</v>
          </cell>
          <cell r="CH247">
            <v>43</v>
          </cell>
          <cell r="CI247">
            <v>0</v>
          </cell>
          <cell r="CJ247">
            <v>0</v>
          </cell>
          <cell r="CL247">
            <v>0</v>
          </cell>
          <cell r="CN247">
            <v>2569</v>
          </cell>
          <cell r="CO247">
            <v>54.954700000000003</v>
          </cell>
          <cell r="CP247">
            <v>48.411999999999999</v>
          </cell>
          <cell r="CQ247">
            <v>3.6351</v>
          </cell>
          <cell r="CR247">
            <v>188.062862</v>
          </cell>
          <cell r="CS247">
            <v>0</v>
          </cell>
          <cell r="DA247">
            <v>295.064662</v>
          </cell>
          <cell r="EI247">
            <v>0</v>
          </cell>
        </row>
        <row r="248">
          <cell r="A248">
            <v>2014</v>
          </cell>
          <cell r="B248" t="str">
            <v>Q2</v>
          </cell>
          <cell r="G248" t="str">
            <v>KRECS</v>
          </cell>
          <cell r="H248" t="str">
            <v>KRECS</v>
          </cell>
          <cell r="K248">
            <v>102348.1</v>
          </cell>
          <cell r="L248">
            <v>17885.599999999999</v>
          </cell>
          <cell r="M248">
            <v>0</v>
          </cell>
          <cell r="N248">
            <v>0</v>
          </cell>
          <cell r="P248">
            <v>0</v>
          </cell>
          <cell r="R248">
            <v>120233.70000000001</v>
          </cell>
          <cell r="AG248">
            <v>203613</v>
          </cell>
          <cell r="AR248">
            <v>0</v>
          </cell>
          <cell r="AS248">
            <v>8</v>
          </cell>
          <cell r="AT248">
            <v>24</v>
          </cell>
          <cell r="AW248">
            <v>7</v>
          </cell>
          <cell r="AX248">
            <v>0</v>
          </cell>
          <cell r="AZ248">
            <v>0</v>
          </cell>
          <cell r="BA248">
            <v>0</v>
          </cell>
          <cell r="BB248">
            <v>0</v>
          </cell>
          <cell r="BC248">
            <v>0</v>
          </cell>
          <cell r="BD248">
            <v>0</v>
          </cell>
          <cell r="BF248">
            <v>0</v>
          </cell>
          <cell r="BY248">
            <v>2100</v>
          </cell>
          <cell r="BZ248">
            <v>39</v>
          </cell>
          <cell r="CC248">
            <v>10</v>
          </cell>
          <cell r="CG248">
            <v>1429</v>
          </cell>
          <cell r="CH248">
            <v>23</v>
          </cell>
          <cell r="CI248">
            <v>0</v>
          </cell>
          <cell r="CJ248">
            <v>0</v>
          </cell>
          <cell r="CL248">
            <v>0</v>
          </cell>
          <cell r="CN248">
            <v>1452</v>
          </cell>
          <cell r="CO248">
            <v>10.255000000000001</v>
          </cell>
          <cell r="CP248">
            <v>0.95</v>
          </cell>
          <cell r="CQ248">
            <v>3.3065000000000002</v>
          </cell>
          <cell r="CR248">
            <v>29.253105999999999</v>
          </cell>
          <cell r="CS248">
            <v>0</v>
          </cell>
          <cell r="DA248">
            <v>43.764606000000001</v>
          </cell>
          <cell r="EI248">
            <v>0</v>
          </cell>
        </row>
        <row r="249">
          <cell r="A249">
            <v>2014</v>
          </cell>
          <cell r="B249" t="str">
            <v>Q2</v>
          </cell>
          <cell r="G249" t="str">
            <v>Umeme</v>
          </cell>
          <cell r="H249" t="str">
            <v>Umeme</v>
          </cell>
          <cell r="K249">
            <v>135052488.64436901</v>
          </cell>
          <cell r="L249">
            <v>68652793.508055106</v>
          </cell>
          <cell r="M249">
            <v>95663776.284999996</v>
          </cell>
          <cell r="N249">
            <v>260730817.07699999</v>
          </cell>
          <cell r="P249">
            <v>410278</v>
          </cell>
          <cell r="R249">
            <v>560510153.51442409</v>
          </cell>
          <cell r="AG249">
            <v>711477000</v>
          </cell>
          <cell r="AR249">
            <v>21</v>
          </cell>
          <cell r="AS249">
            <v>731</v>
          </cell>
          <cell r="AT249">
            <v>2566</v>
          </cell>
          <cell r="AW249">
            <v>1702</v>
          </cell>
          <cell r="AX249">
            <v>14</v>
          </cell>
          <cell r="AZ249">
            <v>1257</v>
          </cell>
          <cell r="BA249">
            <v>12</v>
          </cell>
          <cell r="BB249">
            <v>23</v>
          </cell>
          <cell r="BC249">
            <v>967</v>
          </cell>
          <cell r="BD249">
            <v>0</v>
          </cell>
          <cell r="BF249">
            <v>658</v>
          </cell>
          <cell r="BY249">
            <v>1498821</v>
          </cell>
          <cell r="BZ249">
            <v>8273</v>
          </cell>
          <cell r="CC249">
            <v>1386</v>
          </cell>
          <cell r="CG249">
            <v>555422</v>
          </cell>
          <cell r="CH249">
            <v>55050</v>
          </cell>
          <cell r="CI249">
            <v>2181</v>
          </cell>
          <cell r="CJ249">
            <v>435</v>
          </cell>
          <cell r="CL249">
            <v>356</v>
          </cell>
          <cell r="CN249">
            <v>613444</v>
          </cell>
          <cell r="DA249">
            <v>0</v>
          </cell>
          <cell r="EI249">
            <v>0</v>
          </cell>
        </row>
        <row r="250">
          <cell r="A250">
            <v>2014</v>
          </cell>
          <cell r="B250" t="str">
            <v>Q1</v>
          </cell>
          <cell r="G250" t="str">
            <v>SWST</v>
          </cell>
          <cell r="H250" t="str">
            <v>UEDCL</v>
          </cell>
          <cell r="K250">
            <v>0</v>
          </cell>
          <cell r="L250">
            <v>0</v>
          </cell>
          <cell r="N250">
            <v>0</v>
          </cell>
          <cell r="P250">
            <v>0</v>
          </cell>
          <cell r="R250">
            <v>813947.22</v>
          </cell>
          <cell r="AG250">
            <v>1050857</v>
          </cell>
          <cell r="AR250">
            <v>0</v>
          </cell>
          <cell r="AS250">
            <v>9</v>
          </cell>
          <cell r="AT250">
            <v>80</v>
          </cell>
          <cell r="AW250">
            <v>15</v>
          </cell>
          <cell r="AX250">
            <v>0</v>
          </cell>
          <cell r="AZ250">
            <v>3</v>
          </cell>
          <cell r="BA250">
            <v>0</v>
          </cell>
          <cell r="BB250">
            <v>0</v>
          </cell>
          <cell r="BC250">
            <v>3</v>
          </cell>
          <cell r="BD250">
            <v>0</v>
          </cell>
          <cell r="BF250">
            <v>2</v>
          </cell>
          <cell r="BY250">
            <v>9270</v>
          </cell>
          <cell r="BZ250">
            <v>113</v>
          </cell>
          <cell r="CC250">
            <v>0</v>
          </cell>
          <cell r="CG250">
            <v>2483.33</v>
          </cell>
          <cell r="CH250">
            <v>67</v>
          </cell>
          <cell r="CI250">
            <v>0</v>
          </cell>
          <cell r="CJ250">
            <v>0</v>
          </cell>
          <cell r="CL250">
            <v>0</v>
          </cell>
          <cell r="CN250">
            <v>2550.33</v>
          </cell>
          <cell r="CO250">
            <v>20.096214</v>
          </cell>
          <cell r="CP250">
            <v>0.67800000000000005</v>
          </cell>
          <cell r="CQ250">
            <v>11.26694</v>
          </cell>
          <cell r="CR250">
            <v>10.661671999999999</v>
          </cell>
          <cell r="CS250">
            <v>7.1999999999999995E-2</v>
          </cell>
          <cell r="DA250">
            <v>42.774826000000004</v>
          </cell>
          <cell r="EI250">
            <v>0</v>
          </cell>
        </row>
        <row r="251">
          <cell r="A251">
            <v>2014</v>
          </cell>
          <cell r="B251" t="str">
            <v>Q1</v>
          </cell>
          <cell r="G251" t="str">
            <v>SST</v>
          </cell>
          <cell r="H251" t="str">
            <v>UEDCL</v>
          </cell>
          <cell r="K251">
            <v>0</v>
          </cell>
          <cell r="L251">
            <v>0</v>
          </cell>
          <cell r="N251">
            <v>0</v>
          </cell>
          <cell r="P251">
            <v>0</v>
          </cell>
          <cell r="R251">
            <v>857100.84</v>
          </cell>
          <cell r="AG251">
            <v>1241121</v>
          </cell>
          <cell r="AR251">
            <v>0</v>
          </cell>
          <cell r="AS251">
            <v>48</v>
          </cell>
          <cell r="AT251">
            <v>114</v>
          </cell>
          <cell r="AW251">
            <v>12</v>
          </cell>
          <cell r="AX251">
            <v>0</v>
          </cell>
          <cell r="AZ251">
            <v>10</v>
          </cell>
          <cell r="BA251">
            <v>0</v>
          </cell>
          <cell r="BB251">
            <v>0</v>
          </cell>
          <cell r="BC251">
            <v>2</v>
          </cell>
          <cell r="BD251">
            <v>0</v>
          </cell>
          <cell r="BF251">
            <v>1</v>
          </cell>
          <cell r="BY251">
            <v>11230</v>
          </cell>
          <cell r="BZ251">
            <v>187</v>
          </cell>
          <cell r="CC251">
            <v>0</v>
          </cell>
          <cell r="CG251">
            <v>3506</v>
          </cell>
          <cell r="CH251">
            <v>104</v>
          </cell>
          <cell r="CI251">
            <v>0</v>
          </cell>
          <cell r="CJ251">
            <v>0</v>
          </cell>
          <cell r="CL251">
            <v>0</v>
          </cell>
          <cell r="CN251">
            <v>3610</v>
          </cell>
          <cell r="CO251">
            <v>33.96772</v>
          </cell>
          <cell r="CP251">
            <v>62.927531999999999</v>
          </cell>
          <cell r="CQ251">
            <v>17.1401</v>
          </cell>
          <cell r="CR251">
            <v>29.465499999999999</v>
          </cell>
          <cell r="CS251">
            <v>0.27500000000000002</v>
          </cell>
          <cell r="DA251">
            <v>143.77585200000001</v>
          </cell>
          <cell r="EI251">
            <v>0</v>
          </cell>
        </row>
        <row r="252">
          <cell r="A252">
            <v>2014</v>
          </cell>
          <cell r="B252" t="str">
            <v>Q1</v>
          </cell>
          <cell r="G252" t="str">
            <v>PACMECS</v>
          </cell>
          <cell r="H252" t="str">
            <v>PACMECS</v>
          </cell>
          <cell r="K252">
            <v>200120.28</v>
          </cell>
          <cell r="L252">
            <v>172530.22</v>
          </cell>
          <cell r="M252">
            <v>0</v>
          </cell>
          <cell r="N252">
            <v>0</v>
          </cell>
          <cell r="P252">
            <v>0</v>
          </cell>
          <cell r="R252">
            <v>372650.5</v>
          </cell>
          <cell r="AG252">
            <v>390801</v>
          </cell>
          <cell r="AR252">
            <v>0</v>
          </cell>
          <cell r="AS252">
            <v>10</v>
          </cell>
          <cell r="AT252">
            <v>21</v>
          </cell>
          <cell r="AW252">
            <v>4</v>
          </cell>
          <cell r="AX252">
            <v>0</v>
          </cell>
          <cell r="AZ252">
            <v>2</v>
          </cell>
          <cell r="BA252">
            <v>0</v>
          </cell>
          <cell r="BB252">
            <v>0</v>
          </cell>
          <cell r="BC252">
            <v>2</v>
          </cell>
          <cell r="BD252">
            <v>0</v>
          </cell>
          <cell r="BF252">
            <v>0</v>
          </cell>
          <cell r="BY252">
            <v>2730</v>
          </cell>
          <cell r="BZ252">
            <v>39</v>
          </cell>
          <cell r="CC252">
            <v>10</v>
          </cell>
          <cell r="CG252">
            <v>1516</v>
          </cell>
          <cell r="CH252">
            <v>44</v>
          </cell>
          <cell r="CI252">
            <v>0</v>
          </cell>
          <cell r="CJ252">
            <v>0</v>
          </cell>
          <cell r="CL252">
            <v>0</v>
          </cell>
          <cell r="CN252">
            <v>1560</v>
          </cell>
          <cell r="CO252">
            <v>24.09</v>
          </cell>
          <cell r="CP252">
            <v>1.49</v>
          </cell>
          <cell r="CQ252">
            <v>3.8489499999999999</v>
          </cell>
          <cell r="CR252">
            <v>34.147100000000002</v>
          </cell>
          <cell r="CS252">
            <v>0</v>
          </cell>
          <cell r="DA252">
            <v>63.576049999999995</v>
          </cell>
          <cell r="EI252">
            <v>0</v>
          </cell>
        </row>
        <row r="253">
          <cell r="A253">
            <v>2014</v>
          </cell>
          <cell r="B253" t="str">
            <v>Q2</v>
          </cell>
          <cell r="G253" t="str">
            <v>NWST</v>
          </cell>
          <cell r="H253" t="str">
            <v>UEDCL</v>
          </cell>
          <cell r="K253">
            <v>806670.90700000001</v>
          </cell>
          <cell r="L253">
            <v>484760.72000000003</v>
          </cell>
          <cell r="M253">
            <v>41634.629999999997</v>
          </cell>
          <cell r="N253">
            <v>88362.489999999991</v>
          </cell>
          <cell r="P253">
            <v>0</v>
          </cell>
          <cell r="R253">
            <v>1421428.747</v>
          </cell>
          <cell r="AG253">
            <v>3128667</v>
          </cell>
          <cell r="AR253">
            <v>0</v>
          </cell>
          <cell r="AS253">
            <v>34</v>
          </cell>
          <cell r="AT253">
            <v>64</v>
          </cell>
          <cell r="AW253">
            <v>23</v>
          </cell>
          <cell r="AX253">
            <v>0</v>
          </cell>
          <cell r="AZ253">
            <v>7</v>
          </cell>
          <cell r="BA253">
            <v>0</v>
          </cell>
          <cell r="BB253">
            <v>0</v>
          </cell>
          <cell r="BC253">
            <v>5</v>
          </cell>
          <cell r="BD253">
            <v>0</v>
          </cell>
          <cell r="BF253">
            <v>1</v>
          </cell>
          <cell r="BY253">
            <v>9825</v>
          </cell>
          <cell r="BZ253">
            <v>134</v>
          </cell>
          <cell r="CC253">
            <v>0</v>
          </cell>
          <cell r="CG253">
            <v>6746</v>
          </cell>
          <cell r="CH253">
            <v>327</v>
          </cell>
          <cell r="CI253">
            <v>0</v>
          </cell>
          <cell r="CJ253">
            <v>0</v>
          </cell>
          <cell r="CL253">
            <v>0</v>
          </cell>
          <cell r="CN253">
            <v>7073</v>
          </cell>
          <cell r="CO253">
            <v>36.037722000000002</v>
          </cell>
          <cell r="CP253">
            <v>100.510994</v>
          </cell>
          <cell r="CQ253">
            <v>21.78</v>
          </cell>
          <cell r="CR253">
            <v>0</v>
          </cell>
          <cell r="CS253">
            <v>0</v>
          </cell>
          <cell r="DA253">
            <v>158.32871600000001</v>
          </cell>
          <cell r="EI253">
            <v>0</v>
          </cell>
        </row>
        <row r="254">
          <cell r="A254">
            <v>2014</v>
          </cell>
          <cell r="B254" t="str">
            <v>Q1</v>
          </cell>
          <cell r="G254" t="str">
            <v>KIL</v>
          </cell>
          <cell r="H254" t="str">
            <v>KIL</v>
          </cell>
          <cell r="K254">
            <v>480121.911037891</v>
          </cell>
          <cell r="L254">
            <v>200116.27906976701</v>
          </cell>
          <cell r="M254">
            <v>0</v>
          </cell>
          <cell r="N254">
            <v>0</v>
          </cell>
          <cell r="P254">
            <v>0</v>
          </cell>
          <cell r="R254">
            <v>680238.19010765804</v>
          </cell>
          <cell r="AG254">
            <v>776397</v>
          </cell>
          <cell r="AR254">
            <v>0</v>
          </cell>
          <cell r="AS254">
            <v>19</v>
          </cell>
          <cell r="AT254">
            <v>33</v>
          </cell>
          <cell r="AW254">
            <v>13</v>
          </cell>
          <cell r="AX254">
            <v>0</v>
          </cell>
          <cell r="AZ254">
            <v>1</v>
          </cell>
          <cell r="BA254">
            <v>3</v>
          </cell>
          <cell r="BB254">
            <v>0</v>
          </cell>
          <cell r="BC254">
            <v>1</v>
          </cell>
          <cell r="BD254">
            <v>0</v>
          </cell>
          <cell r="BF254">
            <v>0</v>
          </cell>
          <cell r="BY254">
            <v>4690</v>
          </cell>
          <cell r="BZ254">
            <v>70</v>
          </cell>
          <cell r="CC254">
            <v>17</v>
          </cell>
          <cell r="CG254">
            <v>3998</v>
          </cell>
          <cell r="CH254">
            <v>100</v>
          </cell>
          <cell r="CI254">
            <v>0</v>
          </cell>
          <cell r="CJ254">
            <v>0</v>
          </cell>
          <cell r="CL254">
            <v>0</v>
          </cell>
          <cell r="CN254">
            <v>4098</v>
          </cell>
          <cell r="CO254">
            <v>51.009</v>
          </cell>
          <cell r="CP254">
            <v>46.216999999999999</v>
          </cell>
          <cell r="CQ254">
            <v>25.704000000000001</v>
          </cell>
          <cell r="CR254">
            <v>91.891000000000005</v>
          </cell>
          <cell r="CS254">
            <v>9.2949999999999999</v>
          </cell>
          <cell r="DA254">
            <v>224.11600000000001</v>
          </cell>
          <cell r="EI254">
            <v>0</v>
          </cell>
        </row>
        <row r="255">
          <cell r="A255">
            <v>2014</v>
          </cell>
          <cell r="B255" t="str">
            <v>Q1</v>
          </cell>
          <cell r="G255" t="str">
            <v>BECS</v>
          </cell>
          <cell r="H255" t="str">
            <v>BECS</v>
          </cell>
          <cell r="K255">
            <v>332705</v>
          </cell>
          <cell r="L255">
            <v>36262</v>
          </cell>
          <cell r="M255">
            <v>0</v>
          </cell>
          <cell r="N255">
            <v>0</v>
          </cell>
          <cell r="P255">
            <v>0</v>
          </cell>
          <cell r="R255">
            <v>368967</v>
          </cell>
          <cell r="AG255">
            <v>426053</v>
          </cell>
          <cell r="AR255">
            <v>0</v>
          </cell>
          <cell r="AS255">
            <v>3</v>
          </cell>
          <cell r="AT255">
            <v>10</v>
          </cell>
          <cell r="AW255">
            <v>3</v>
          </cell>
          <cell r="AX255">
            <v>0</v>
          </cell>
          <cell r="AZ255">
            <v>4</v>
          </cell>
          <cell r="BA255">
            <v>1</v>
          </cell>
          <cell r="BB255">
            <v>0</v>
          </cell>
          <cell r="BC255">
            <v>2</v>
          </cell>
          <cell r="BD255">
            <v>0</v>
          </cell>
          <cell r="BF255">
            <v>0</v>
          </cell>
          <cell r="BY255">
            <v>2555</v>
          </cell>
          <cell r="BZ255">
            <v>23</v>
          </cell>
          <cell r="CC255">
            <v>14</v>
          </cell>
          <cell r="CG255">
            <v>2216</v>
          </cell>
          <cell r="CH255">
            <v>42</v>
          </cell>
          <cell r="CI255">
            <v>0</v>
          </cell>
          <cell r="CJ255">
            <v>0</v>
          </cell>
          <cell r="CL255">
            <v>0</v>
          </cell>
          <cell r="CN255">
            <v>2258</v>
          </cell>
          <cell r="CO255">
            <v>34.413499999999999</v>
          </cell>
          <cell r="CP255">
            <v>21.154900000000001</v>
          </cell>
          <cell r="CQ255">
            <v>5.5961999999999996</v>
          </cell>
          <cell r="CR255">
            <v>56.602811000000003</v>
          </cell>
          <cell r="CS255">
            <v>0</v>
          </cell>
          <cell r="DA255">
            <v>117.767411</v>
          </cell>
          <cell r="EI255">
            <v>0</v>
          </cell>
        </row>
        <row r="256">
          <cell r="A256">
            <v>2014</v>
          </cell>
          <cell r="B256" t="str">
            <v>Q1</v>
          </cell>
          <cell r="G256" t="str">
            <v>KRECS</v>
          </cell>
          <cell r="H256" t="str">
            <v>KRECS</v>
          </cell>
          <cell r="K256">
            <v>153973</v>
          </cell>
          <cell r="L256">
            <v>36708.800000000003</v>
          </cell>
          <cell r="M256">
            <v>0</v>
          </cell>
          <cell r="N256">
            <v>0</v>
          </cell>
          <cell r="P256">
            <v>0</v>
          </cell>
          <cell r="R256">
            <v>190681.8</v>
          </cell>
          <cell r="AG256">
            <v>305583</v>
          </cell>
          <cell r="AR256">
            <v>0</v>
          </cell>
          <cell r="AS256">
            <v>8</v>
          </cell>
          <cell r="AT256">
            <v>24</v>
          </cell>
          <cell r="AW256">
            <v>7</v>
          </cell>
          <cell r="AX256">
            <v>0</v>
          </cell>
          <cell r="AZ256">
            <v>0</v>
          </cell>
          <cell r="BA256">
            <v>0</v>
          </cell>
          <cell r="BB256">
            <v>0</v>
          </cell>
          <cell r="BC256">
            <v>0</v>
          </cell>
          <cell r="BD256">
            <v>0</v>
          </cell>
          <cell r="BF256">
            <v>0</v>
          </cell>
          <cell r="BY256">
            <v>2100</v>
          </cell>
          <cell r="BZ256">
            <v>39</v>
          </cell>
          <cell r="CC256">
            <v>11</v>
          </cell>
          <cell r="CG256">
            <v>1159</v>
          </cell>
          <cell r="CH256">
            <v>19</v>
          </cell>
          <cell r="CI256">
            <v>0</v>
          </cell>
          <cell r="CJ256">
            <v>0</v>
          </cell>
          <cell r="CL256">
            <v>0</v>
          </cell>
          <cell r="CN256">
            <v>1178</v>
          </cell>
          <cell r="CO256">
            <v>21.495000000000001</v>
          </cell>
          <cell r="CP256">
            <v>5.25</v>
          </cell>
          <cell r="CQ256">
            <v>5.5765000000000002</v>
          </cell>
          <cell r="CR256">
            <v>46.024951000000001</v>
          </cell>
          <cell r="CS256">
            <v>0</v>
          </cell>
          <cell r="DA256">
            <v>78.346451000000002</v>
          </cell>
          <cell r="EI256">
            <v>0</v>
          </cell>
        </row>
        <row r="257">
          <cell r="A257">
            <v>2014</v>
          </cell>
          <cell r="B257" t="str">
            <v>Q1</v>
          </cell>
          <cell r="G257" t="str">
            <v>Umeme</v>
          </cell>
          <cell r="H257" t="str">
            <v>Umeme</v>
          </cell>
          <cell r="K257">
            <v>133007149.757137</v>
          </cell>
          <cell r="L257">
            <v>68408666.057921693</v>
          </cell>
          <cell r="M257">
            <v>97006650.946999997</v>
          </cell>
          <cell r="N257">
            <v>255374032.333</v>
          </cell>
          <cell r="P257">
            <v>441392</v>
          </cell>
          <cell r="R257">
            <v>554237891.09505868</v>
          </cell>
          <cell r="AG257">
            <v>709975970</v>
          </cell>
          <cell r="AR257">
            <v>14</v>
          </cell>
          <cell r="AS257">
            <v>734</v>
          </cell>
          <cell r="AT257">
            <v>2474</v>
          </cell>
          <cell r="AW257">
            <v>1702</v>
          </cell>
          <cell r="AX257">
            <v>15</v>
          </cell>
          <cell r="AZ257">
            <v>1252</v>
          </cell>
          <cell r="BA257">
            <v>12</v>
          </cell>
          <cell r="BB257">
            <v>23</v>
          </cell>
          <cell r="BC257">
            <v>963</v>
          </cell>
          <cell r="BD257">
            <v>0</v>
          </cell>
          <cell r="BF257">
            <v>665</v>
          </cell>
          <cell r="BY257">
            <v>1529589</v>
          </cell>
          <cell r="BZ257">
            <v>8211</v>
          </cell>
          <cell r="CC257">
            <v>1377</v>
          </cell>
          <cell r="CG257">
            <v>538527</v>
          </cell>
          <cell r="CH257">
            <v>53204</v>
          </cell>
          <cell r="CI257">
            <v>2161</v>
          </cell>
          <cell r="CJ257">
            <v>420</v>
          </cell>
          <cell r="CL257">
            <v>359</v>
          </cell>
          <cell r="CN257">
            <v>594671</v>
          </cell>
          <cell r="DA257">
            <v>0</v>
          </cell>
          <cell r="EI257">
            <v>0</v>
          </cell>
        </row>
        <row r="258">
          <cell r="A258">
            <v>2013</v>
          </cell>
          <cell r="B258" t="str">
            <v>Q4</v>
          </cell>
          <cell r="G258" t="str">
            <v>SWST</v>
          </cell>
          <cell r="H258" t="str">
            <v>UEDCL</v>
          </cell>
          <cell r="K258">
            <v>0</v>
          </cell>
          <cell r="L258">
            <v>0</v>
          </cell>
          <cell r="N258">
            <v>0</v>
          </cell>
          <cell r="P258">
            <v>0</v>
          </cell>
          <cell r="R258">
            <v>928761.12</v>
          </cell>
          <cell r="AG258">
            <v>1469949</v>
          </cell>
          <cell r="AR258">
            <v>0</v>
          </cell>
          <cell r="AS258">
            <v>9</v>
          </cell>
          <cell r="AT258">
            <v>80</v>
          </cell>
          <cell r="AW258">
            <v>15</v>
          </cell>
          <cell r="AX258">
            <v>0</v>
          </cell>
          <cell r="AZ258">
            <v>3</v>
          </cell>
          <cell r="BA258">
            <v>0</v>
          </cell>
          <cell r="BB258">
            <v>0</v>
          </cell>
          <cell r="BC258">
            <v>3</v>
          </cell>
          <cell r="BD258">
            <v>0</v>
          </cell>
          <cell r="BF258">
            <v>2</v>
          </cell>
          <cell r="BY258">
            <v>9270</v>
          </cell>
          <cell r="BZ258">
            <v>113</v>
          </cell>
          <cell r="CC258">
            <v>0</v>
          </cell>
          <cell r="CG258">
            <v>2359</v>
          </cell>
          <cell r="CH258">
            <v>66</v>
          </cell>
          <cell r="CI258">
            <v>0</v>
          </cell>
          <cell r="CJ258">
            <v>0</v>
          </cell>
          <cell r="CL258">
            <v>0</v>
          </cell>
          <cell r="CN258">
            <v>2425</v>
          </cell>
          <cell r="CO258">
            <v>34.869787500000001</v>
          </cell>
          <cell r="CP258">
            <v>5.8846049999999996</v>
          </cell>
          <cell r="CQ258">
            <v>13.0601</v>
          </cell>
          <cell r="CR258">
            <v>9.0310600000000001</v>
          </cell>
          <cell r="CS258">
            <v>0</v>
          </cell>
          <cell r="DA258">
            <v>62.845552499999997</v>
          </cell>
          <cell r="EI258">
            <v>0</v>
          </cell>
        </row>
        <row r="259">
          <cell r="A259">
            <v>2013</v>
          </cell>
          <cell r="B259" t="str">
            <v>Q4</v>
          </cell>
          <cell r="G259" t="str">
            <v>SST</v>
          </cell>
          <cell r="H259" t="str">
            <v>UEDCL</v>
          </cell>
          <cell r="K259">
            <v>0</v>
          </cell>
          <cell r="L259">
            <v>0</v>
          </cell>
          <cell r="N259">
            <v>0</v>
          </cell>
          <cell r="P259">
            <v>0</v>
          </cell>
          <cell r="R259">
            <v>765770.31</v>
          </cell>
          <cell r="AG259">
            <v>1128872</v>
          </cell>
          <cell r="AR259">
            <v>0</v>
          </cell>
          <cell r="AS259">
            <v>0</v>
          </cell>
          <cell r="AT259">
            <v>0</v>
          </cell>
          <cell r="AW259">
            <v>0</v>
          </cell>
          <cell r="AX259">
            <v>0</v>
          </cell>
          <cell r="AZ259">
            <v>0</v>
          </cell>
          <cell r="BA259">
            <v>0</v>
          </cell>
          <cell r="BB259">
            <v>0</v>
          </cell>
          <cell r="BC259">
            <v>0</v>
          </cell>
          <cell r="BD259">
            <v>0</v>
          </cell>
          <cell r="BF259">
            <v>0</v>
          </cell>
          <cell r="BY259">
            <v>0</v>
          </cell>
          <cell r="BZ259">
            <v>0</v>
          </cell>
          <cell r="CC259">
            <v>0</v>
          </cell>
          <cell r="CG259">
            <v>3227</v>
          </cell>
          <cell r="CH259">
            <v>97</v>
          </cell>
          <cell r="CI259">
            <v>0</v>
          </cell>
          <cell r="CJ259">
            <v>0</v>
          </cell>
          <cell r="CL259">
            <v>0</v>
          </cell>
          <cell r="CN259">
            <v>3324</v>
          </cell>
          <cell r="CO259">
            <v>44.920242000000002</v>
          </cell>
          <cell r="CP259">
            <v>12.504327</v>
          </cell>
          <cell r="CQ259">
            <v>20.610849999999999</v>
          </cell>
          <cell r="CR259">
            <v>27.45993</v>
          </cell>
          <cell r="CS259">
            <v>7.0000000000000007E-2</v>
          </cell>
          <cell r="DA259">
            <v>105.565349</v>
          </cell>
          <cell r="EI259">
            <v>0</v>
          </cell>
        </row>
        <row r="260">
          <cell r="A260">
            <v>2013</v>
          </cell>
          <cell r="B260" t="str">
            <v>Q4</v>
          </cell>
          <cell r="G260" t="str">
            <v>PACMECS</v>
          </cell>
          <cell r="H260" t="str">
            <v>PACMECS</v>
          </cell>
          <cell r="K260">
            <v>221903</v>
          </cell>
          <cell r="L260">
            <v>73709</v>
          </cell>
          <cell r="M260">
            <v>0</v>
          </cell>
          <cell r="N260">
            <v>0</v>
          </cell>
          <cell r="P260">
            <v>0</v>
          </cell>
          <cell r="R260">
            <v>295612</v>
          </cell>
          <cell r="AG260">
            <v>385899</v>
          </cell>
          <cell r="AR260">
            <v>0</v>
          </cell>
          <cell r="AS260">
            <v>11</v>
          </cell>
          <cell r="AT260">
            <v>21</v>
          </cell>
          <cell r="AW260">
            <v>4</v>
          </cell>
          <cell r="AX260">
            <v>0</v>
          </cell>
          <cell r="AZ260">
            <v>2</v>
          </cell>
          <cell r="BA260">
            <v>0</v>
          </cell>
          <cell r="BB260">
            <v>0</v>
          </cell>
          <cell r="BC260">
            <v>2</v>
          </cell>
          <cell r="BD260">
            <v>0</v>
          </cell>
          <cell r="BF260">
            <v>0</v>
          </cell>
          <cell r="BY260">
            <v>2755</v>
          </cell>
          <cell r="BZ260">
            <v>40</v>
          </cell>
          <cell r="CC260">
            <v>10</v>
          </cell>
          <cell r="CG260">
            <v>1279</v>
          </cell>
          <cell r="CH260">
            <v>44</v>
          </cell>
          <cell r="CI260">
            <v>0</v>
          </cell>
          <cell r="CJ260">
            <v>0</v>
          </cell>
          <cell r="CL260">
            <v>0</v>
          </cell>
          <cell r="CN260">
            <v>1323</v>
          </cell>
          <cell r="CO260">
            <v>24.09</v>
          </cell>
          <cell r="CP260">
            <v>0.53580000000000005</v>
          </cell>
          <cell r="CQ260">
            <v>4.9219499999999998</v>
          </cell>
          <cell r="CR260">
            <v>55.119750000000003</v>
          </cell>
          <cell r="CS260">
            <v>0</v>
          </cell>
          <cell r="DA260">
            <v>84.667500000000004</v>
          </cell>
          <cell r="EI260">
            <v>0</v>
          </cell>
        </row>
        <row r="261">
          <cell r="A261">
            <v>2014</v>
          </cell>
          <cell r="B261" t="str">
            <v>Q3</v>
          </cell>
          <cell r="G261" t="str">
            <v>NWST</v>
          </cell>
          <cell r="H261" t="str">
            <v>UEDCL</v>
          </cell>
          <cell r="K261">
            <v>822686.17</v>
          </cell>
          <cell r="L261">
            <v>466553.39929999999</v>
          </cell>
          <cell r="M261">
            <v>36775.449999999997</v>
          </cell>
          <cell r="N261">
            <v>123145.28</v>
          </cell>
          <cell r="P261">
            <v>0</v>
          </cell>
          <cell r="R261">
            <v>1449160.2993000001</v>
          </cell>
          <cell r="AG261">
            <v>3624926</v>
          </cell>
          <cell r="AR261">
            <v>0</v>
          </cell>
          <cell r="AS261">
            <v>34</v>
          </cell>
          <cell r="AT261">
            <v>64</v>
          </cell>
          <cell r="AW261">
            <v>23</v>
          </cell>
          <cell r="AX261">
            <v>0</v>
          </cell>
          <cell r="AZ261">
            <v>7</v>
          </cell>
          <cell r="BA261">
            <v>0</v>
          </cell>
          <cell r="BB261">
            <v>0</v>
          </cell>
          <cell r="BC261">
            <v>5</v>
          </cell>
          <cell r="BD261">
            <v>0</v>
          </cell>
          <cell r="BF261">
            <v>0</v>
          </cell>
          <cell r="BY261">
            <v>0</v>
          </cell>
          <cell r="BZ261">
            <v>133</v>
          </cell>
          <cell r="CC261">
            <v>0</v>
          </cell>
          <cell r="CG261">
            <v>7047</v>
          </cell>
          <cell r="CH261">
            <v>214</v>
          </cell>
          <cell r="CI261">
            <v>0</v>
          </cell>
          <cell r="CJ261">
            <v>0</v>
          </cell>
          <cell r="CL261">
            <v>0</v>
          </cell>
          <cell r="CN261">
            <v>7261</v>
          </cell>
          <cell r="CO261">
            <v>38.897354</v>
          </cell>
          <cell r="CP261">
            <v>100.280107</v>
          </cell>
          <cell r="CQ261">
            <v>35.615513</v>
          </cell>
          <cell r="CR261">
            <v>62.114956999999997</v>
          </cell>
          <cell r="CS261">
            <v>0.2465</v>
          </cell>
          <cell r="DA261">
            <v>237.15443099999999</v>
          </cell>
          <cell r="EI261">
            <v>0</v>
          </cell>
        </row>
        <row r="262">
          <cell r="A262">
            <v>2013</v>
          </cell>
          <cell r="B262" t="str">
            <v>Q4</v>
          </cell>
          <cell r="G262" t="str">
            <v>KIL</v>
          </cell>
          <cell r="H262" t="str">
            <v>KIL</v>
          </cell>
          <cell r="K262">
            <v>532630.13160479302</v>
          </cell>
          <cell r="L262">
            <v>312203.09381237498</v>
          </cell>
          <cell r="M262">
            <v>0</v>
          </cell>
          <cell r="N262">
            <v>0</v>
          </cell>
          <cell r="P262">
            <v>0</v>
          </cell>
          <cell r="R262">
            <v>844833.225417168</v>
          </cell>
          <cell r="AG262">
            <v>880603</v>
          </cell>
          <cell r="AR262">
            <v>0</v>
          </cell>
          <cell r="AS262">
            <v>17</v>
          </cell>
          <cell r="AT262">
            <v>17</v>
          </cell>
          <cell r="AW262">
            <v>8</v>
          </cell>
          <cell r="AX262">
            <v>0</v>
          </cell>
          <cell r="AZ262">
            <v>0</v>
          </cell>
          <cell r="BA262">
            <v>3</v>
          </cell>
          <cell r="BB262">
            <v>0</v>
          </cell>
          <cell r="BC262">
            <v>3</v>
          </cell>
          <cell r="BD262">
            <v>0</v>
          </cell>
          <cell r="BF262">
            <v>0</v>
          </cell>
          <cell r="BY262">
            <v>4270</v>
          </cell>
          <cell r="BZ262">
            <v>49</v>
          </cell>
          <cell r="CC262">
            <v>17</v>
          </cell>
          <cell r="CG262">
            <v>3214</v>
          </cell>
          <cell r="CH262">
            <v>98</v>
          </cell>
          <cell r="CI262">
            <v>0</v>
          </cell>
          <cell r="CJ262">
            <v>0</v>
          </cell>
          <cell r="CL262">
            <v>0</v>
          </cell>
          <cell r="CN262">
            <v>3312</v>
          </cell>
          <cell r="CO262">
            <v>51.914999999999999</v>
          </cell>
          <cell r="CP262">
            <v>15.597</v>
          </cell>
          <cell r="CQ262">
            <v>24.302</v>
          </cell>
          <cell r="CR262">
            <v>90.980999999999995</v>
          </cell>
          <cell r="CS262">
            <v>8.4179999999999993</v>
          </cell>
          <cell r="DA262">
            <v>191.21299999999999</v>
          </cell>
          <cell r="EI262">
            <v>0</v>
          </cell>
        </row>
        <row r="263">
          <cell r="A263">
            <v>2013</v>
          </cell>
          <cell r="B263" t="str">
            <v>Q4</v>
          </cell>
          <cell r="G263" t="str">
            <v>BECS</v>
          </cell>
          <cell r="H263" t="str">
            <v>BECS</v>
          </cell>
          <cell r="K263">
            <v>332705</v>
          </cell>
          <cell r="L263">
            <v>36262</v>
          </cell>
          <cell r="M263">
            <v>0</v>
          </cell>
          <cell r="N263">
            <v>0</v>
          </cell>
          <cell r="P263">
            <v>0</v>
          </cell>
          <cell r="R263">
            <v>368967</v>
          </cell>
          <cell r="AG263">
            <v>497186</v>
          </cell>
          <cell r="AR263">
            <v>0</v>
          </cell>
          <cell r="AS263">
            <v>3</v>
          </cell>
          <cell r="AT263">
            <v>10</v>
          </cell>
          <cell r="AW263">
            <v>3</v>
          </cell>
          <cell r="AX263">
            <v>0</v>
          </cell>
          <cell r="AZ263">
            <v>4</v>
          </cell>
          <cell r="BA263">
            <v>1</v>
          </cell>
          <cell r="BB263">
            <v>0</v>
          </cell>
          <cell r="BC263">
            <v>2</v>
          </cell>
          <cell r="BD263">
            <v>0</v>
          </cell>
          <cell r="BF263">
            <v>0</v>
          </cell>
          <cell r="BY263">
            <v>2555</v>
          </cell>
          <cell r="BZ263">
            <v>23</v>
          </cell>
          <cell r="CC263">
            <v>14</v>
          </cell>
          <cell r="CG263">
            <v>2044</v>
          </cell>
          <cell r="CH263">
            <v>41</v>
          </cell>
          <cell r="CI263">
            <v>0</v>
          </cell>
          <cell r="CJ263">
            <v>0</v>
          </cell>
          <cell r="CL263">
            <v>0</v>
          </cell>
          <cell r="CN263">
            <v>2085</v>
          </cell>
          <cell r="CO263">
            <v>44.766500000000001</v>
          </cell>
          <cell r="CP263">
            <v>43.432000000000002</v>
          </cell>
          <cell r="CQ263">
            <v>3.3410000000000002</v>
          </cell>
          <cell r="CR263">
            <v>43.837376999999996</v>
          </cell>
          <cell r="CS263">
            <v>0</v>
          </cell>
          <cell r="DA263">
            <v>135.37687699999998</v>
          </cell>
          <cell r="EI263">
            <v>0</v>
          </cell>
        </row>
        <row r="264">
          <cell r="A264">
            <v>2013</v>
          </cell>
          <cell r="B264" t="str">
            <v>Q4</v>
          </cell>
          <cell r="G264" t="str">
            <v>Umeme</v>
          </cell>
          <cell r="H264" t="str">
            <v>Umeme</v>
          </cell>
          <cell r="K264">
            <v>124785953.86499999</v>
          </cell>
          <cell r="L264">
            <v>65026346.627999999</v>
          </cell>
          <cell r="M264">
            <v>93422925.613999993</v>
          </cell>
          <cell r="N264">
            <v>253248028.77700001</v>
          </cell>
          <cell r="P264">
            <v>466133</v>
          </cell>
          <cell r="R264">
            <v>536949387.88400006</v>
          </cell>
          <cell r="AG264">
            <v>701460000</v>
          </cell>
          <cell r="AR264">
            <v>19</v>
          </cell>
          <cell r="AS264">
            <v>722</v>
          </cell>
          <cell r="AT264">
            <v>2426</v>
          </cell>
          <cell r="AW264">
            <v>1653</v>
          </cell>
          <cell r="AX264">
            <v>14</v>
          </cell>
          <cell r="AZ264">
            <v>1219</v>
          </cell>
          <cell r="BA264">
            <v>14</v>
          </cell>
          <cell r="BB264">
            <v>24</v>
          </cell>
          <cell r="BC264">
            <v>955</v>
          </cell>
          <cell r="BD264">
            <v>0</v>
          </cell>
          <cell r="BF264">
            <v>658</v>
          </cell>
          <cell r="BY264">
            <v>1510069</v>
          </cell>
          <cell r="BZ264">
            <v>8061</v>
          </cell>
          <cell r="CC264">
            <v>1375</v>
          </cell>
          <cell r="CG264">
            <v>521284</v>
          </cell>
          <cell r="CH264">
            <v>50301</v>
          </cell>
          <cell r="CI264">
            <v>2108</v>
          </cell>
          <cell r="CJ264">
            <v>413</v>
          </cell>
          <cell r="CL264">
            <v>359</v>
          </cell>
          <cell r="CN264">
            <v>574465</v>
          </cell>
          <cell r="DA264">
            <v>0</v>
          </cell>
          <cell r="EI264">
            <v>0</v>
          </cell>
        </row>
        <row r="265">
          <cell r="A265">
            <v>2013</v>
          </cell>
          <cell r="B265" t="str">
            <v>Q3</v>
          </cell>
          <cell r="G265" t="str">
            <v>SWST</v>
          </cell>
          <cell r="H265" t="str">
            <v>UEDCL</v>
          </cell>
          <cell r="K265">
            <v>0</v>
          </cell>
          <cell r="L265">
            <v>0</v>
          </cell>
          <cell r="N265">
            <v>0</v>
          </cell>
          <cell r="P265">
            <v>0</v>
          </cell>
          <cell r="R265">
            <v>620192.56000000006</v>
          </cell>
          <cell r="AG265">
            <v>1190395</v>
          </cell>
          <cell r="AR265">
            <v>0</v>
          </cell>
          <cell r="AS265">
            <v>9</v>
          </cell>
          <cell r="AT265">
            <v>80</v>
          </cell>
          <cell r="AW265">
            <v>15</v>
          </cell>
          <cell r="AX265">
            <v>0</v>
          </cell>
          <cell r="AZ265">
            <v>3</v>
          </cell>
          <cell r="BA265">
            <v>0</v>
          </cell>
          <cell r="BB265">
            <v>0</v>
          </cell>
          <cell r="BC265">
            <v>3</v>
          </cell>
          <cell r="BD265">
            <v>0</v>
          </cell>
          <cell r="BF265">
            <v>2</v>
          </cell>
          <cell r="BY265">
            <v>9270</v>
          </cell>
          <cell r="BZ265">
            <v>113</v>
          </cell>
          <cell r="CC265">
            <v>0</v>
          </cell>
          <cell r="CG265">
            <v>2199</v>
          </cell>
          <cell r="CH265">
            <v>65</v>
          </cell>
          <cell r="CI265">
            <v>0</v>
          </cell>
          <cell r="CJ265">
            <v>0</v>
          </cell>
          <cell r="CL265">
            <v>0</v>
          </cell>
          <cell r="CN265">
            <v>2264</v>
          </cell>
          <cell r="CO265">
            <v>42.665037499999997</v>
          </cell>
          <cell r="CP265">
            <v>2.1520000000000001</v>
          </cell>
          <cell r="CQ265">
            <v>26.177299999999999</v>
          </cell>
          <cell r="CR265">
            <v>9.5444499999999994</v>
          </cell>
          <cell r="CS265">
            <v>0</v>
          </cell>
          <cell r="DA265">
            <v>80.538787499999998</v>
          </cell>
          <cell r="EI265">
            <v>0</v>
          </cell>
        </row>
        <row r="266">
          <cell r="A266">
            <v>2013</v>
          </cell>
          <cell r="B266" t="str">
            <v>Q3</v>
          </cell>
          <cell r="G266" t="str">
            <v>SST</v>
          </cell>
          <cell r="H266" t="str">
            <v>UEDCL</v>
          </cell>
          <cell r="K266">
            <v>0</v>
          </cell>
          <cell r="L266">
            <v>0</v>
          </cell>
          <cell r="N266">
            <v>0</v>
          </cell>
          <cell r="P266">
            <v>0</v>
          </cell>
          <cell r="R266">
            <v>992349.34</v>
          </cell>
          <cell r="AG266">
            <v>1296177</v>
          </cell>
          <cell r="AR266">
            <v>0</v>
          </cell>
          <cell r="AS266">
            <v>0</v>
          </cell>
          <cell r="AT266">
            <v>0</v>
          </cell>
          <cell r="AW266">
            <v>0</v>
          </cell>
          <cell r="AX266">
            <v>0</v>
          </cell>
          <cell r="AZ266">
            <v>0</v>
          </cell>
          <cell r="BA266">
            <v>0</v>
          </cell>
          <cell r="BB266">
            <v>0</v>
          </cell>
          <cell r="BC266">
            <v>0</v>
          </cell>
          <cell r="BD266">
            <v>0</v>
          </cell>
          <cell r="BF266">
            <v>0</v>
          </cell>
          <cell r="BY266">
            <v>0</v>
          </cell>
          <cell r="BZ266">
            <v>0</v>
          </cell>
          <cell r="CC266">
            <v>0</v>
          </cell>
          <cell r="CG266">
            <v>2962</v>
          </cell>
          <cell r="CH266">
            <v>97</v>
          </cell>
          <cell r="CI266">
            <v>0</v>
          </cell>
          <cell r="CJ266">
            <v>0</v>
          </cell>
          <cell r="CL266">
            <v>0</v>
          </cell>
          <cell r="CN266">
            <v>3059</v>
          </cell>
          <cell r="CO266">
            <v>40.199235999999999</v>
          </cell>
          <cell r="CP266">
            <v>1.1319999999999999</v>
          </cell>
          <cell r="CQ266">
            <v>17.681249999999999</v>
          </cell>
          <cell r="CR266">
            <v>26.073366</v>
          </cell>
          <cell r="CS266">
            <v>0.06</v>
          </cell>
          <cell r="DA266">
            <v>85.145851999999991</v>
          </cell>
          <cell r="EI266">
            <v>0</v>
          </cell>
        </row>
        <row r="267">
          <cell r="A267">
            <v>2013</v>
          </cell>
          <cell r="B267" t="str">
            <v>Q3</v>
          </cell>
          <cell r="G267" t="str">
            <v>PACMECS</v>
          </cell>
          <cell r="H267" t="str">
            <v>PACMECS</v>
          </cell>
          <cell r="K267">
            <v>215406</v>
          </cell>
          <cell r="L267">
            <v>76016.7</v>
          </cell>
          <cell r="M267">
            <v>0</v>
          </cell>
          <cell r="N267">
            <v>0</v>
          </cell>
          <cell r="P267">
            <v>0</v>
          </cell>
          <cell r="R267">
            <v>291422.7</v>
          </cell>
          <cell r="AG267">
            <v>349389</v>
          </cell>
          <cell r="AR267">
            <v>0</v>
          </cell>
          <cell r="AS267">
            <v>11</v>
          </cell>
          <cell r="AT267">
            <v>21</v>
          </cell>
          <cell r="AW267">
            <v>4</v>
          </cell>
          <cell r="AX267">
            <v>0</v>
          </cell>
          <cell r="AZ267">
            <v>2</v>
          </cell>
          <cell r="BA267">
            <v>0</v>
          </cell>
          <cell r="BB267">
            <v>0</v>
          </cell>
          <cell r="BC267">
            <v>2</v>
          </cell>
          <cell r="BD267">
            <v>0</v>
          </cell>
          <cell r="BF267">
            <v>0</v>
          </cell>
          <cell r="BY267">
            <v>2755</v>
          </cell>
          <cell r="BZ267">
            <v>40</v>
          </cell>
          <cell r="CC267">
            <v>10</v>
          </cell>
          <cell r="CG267">
            <v>1201</v>
          </cell>
          <cell r="CH267">
            <v>44</v>
          </cell>
          <cell r="CI267">
            <v>0</v>
          </cell>
          <cell r="CJ267">
            <v>0</v>
          </cell>
          <cell r="CL267">
            <v>0</v>
          </cell>
          <cell r="CN267">
            <v>1245</v>
          </cell>
          <cell r="CO267">
            <v>21.39</v>
          </cell>
          <cell r="CP267">
            <v>0.40250000000000002</v>
          </cell>
          <cell r="CQ267">
            <v>4.6230000000000002</v>
          </cell>
          <cell r="CR267">
            <v>21.4834</v>
          </cell>
          <cell r="CS267">
            <v>0</v>
          </cell>
          <cell r="DA267">
            <v>47.898899999999998</v>
          </cell>
          <cell r="EI267">
            <v>0</v>
          </cell>
        </row>
        <row r="268">
          <cell r="A268">
            <v>2014</v>
          </cell>
          <cell r="B268" t="str">
            <v>Q4</v>
          </cell>
          <cell r="G268" t="str">
            <v>NWST</v>
          </cell>
          <cell r="H268" t="str">
            <v>UEDCL</v>
          </cell>
          <cell r="K268">
            <v>963897.36978000007</v>
          </cell>
          <cell r="L268">
            <v>1053359.0510399998</v>
          </cell>
          <cell r="M268">
            <v>38713.93</v>
          </cell>
          <cell r="N268">
            <v>146425.71</v>
          </cell>
          <cell r="P268">
            <v>0</v>
          </cell>
          <cell r="R268">
            <v>2202396.0608199998</v>
          </cell>
          <cell r="AB268">
            <v>846.75231192399974</v>
          </cell>
          <cell r="AG268">
            <v>3752425</v>
          </cell>
          <cell r="AR268">
            <v>0</v>
          </cell>
          <cell r="AS268">
            <v>53</v>
          </cell>
          <cell r="AT268">
            <v>83</v>
          </cell>
          <cell r="AW268">
            <v>29</v>
          </cell>
          <cell r="AX268">
            <v>0</v>
          </cell>
          <cell r="AZ268">
            <v>8</v>
          </cell>
          <cell r="BA268">
            <v>0</v>
          </cell>
          <cell r="BB268">
            <v>0</v>
          </cell>
          <cell r="BC268">
            <v>5</v>
          </cell>
          <cell r="BD268">
            <v>0</v>
          </cell>
          <cell r="BF268">
            <v>1</v>
          </cell>
          <cell r="BY268">
            <v>0</v>
          </cell>
          <cell r="BZ268">
            <v>179</v>
          </cell>
          <cell r="CC268">
            <v>0</v>
          </cell>
          <cell r="CG268">
            <v>7932</v>
          </cell>
          <cell r="CH268">
            <v>237</v>
          </cell>
          <cell r="CI268">
            <v>2</v>
          </cell>
          <cell r="CL268">
            <v>0</v>
          </cell>
          <cell r="CN268">
            <v>8171</v>
          </cell>
          <cell r="CO268">
            <v>81.566998999999996</v>
          </cell>
          <cell r="CP268">
            <v>104.262699</v>
          </cell>
          <cell r="CQ268">
            <v>60.078243000000001</v>
          </cell>
          <cell r="CR268">
            <v>27.382273000000001</v>
          </cell>
          <cell r="CS268">
            <v>0.6</v>
          </cell>
          <cell r="DA268">
            <v>273.89021400000001</v>
          </cell>
          <cell r="EI268">
            <v>0</v>
          </cell>
        </row>
        <row r="269">
          <cell r="A269">
            <v>2013</v>
          </cell>
          <cell r="B269" t="str">
            <v>Q3</v>
          </cell>
          <cell r="G269" t="str">
            <v>KIL</v>
          </cell>
          <cell r="H269" t="str">
            <v>KIL</v>
          </cell>
          <cell r="K269">
            <v>450693.38047534903</v>
          </cell>
          <cell r="L269">
            <v>314009.48103792401</v>
          </cell>
          <cell r="M269">
            <v>0</v>
          </cell>
          <cell r="N269">
            <v>0</v>
          </cell>
          <cell r="P269">
            <v>0</v>
          </cell>
          <cell r="R269">
            <v>764702.86151327309</v>
          </cell>
          <cell r="AG269">
            <v>673983</v>
          </cell>
          <cell r="AR269">
            <v>0</v>
          </cell>
          <cell r="AS269">
            <v>17</v>
          </cell>
          <cell r="AT269">
            <v>16</v>
          </cell>
          <cell r="AW269">
            <v>8</v>
          </cell>
          <cell r="AX269">
            <v>0</v>
          </cell>
          <cell r="AZ269">
            <v>0</v>
          </cell>
          <cell r="BA269">
            <v>3</v>
          </cell>
          <cell r="BB269">
            <v>0</v>
          </cell>
          <cell r="BC269">
            <v>1</v>
          </cell>
          <cell r="BD269">
            <v>0</v>
          </cell>
          <cell r="BF269">
            <v>0</v>
          </cell>
          <cell r="BY269">
            <v>3090</v>
          </cell>
          <cell r="BZ269">
            <v>45</v>
          </cell>
          <cell r="CC269">
            <v>15</v>
          </cell>
          <cell r="CG269">
            <v>2695</v>
          </cell>
          <cell r="CH269">
            <v>97</v>
          </cell>
          <cell r="CI269">
            <v>0</v>
          </cell>
          <cell r="CJ269">
            <v>0</v>
          </cell>
          <cell r="CL269">
            <v>0</v>
          </cell>
          <cell r="CN269">
            <v>2792</v>
          </cell>
          <cell r="CO269">
            <v>51.914999999999999</v>
          </cell>
          <cell r="CP269">
            <v>15.597</v>
          </cell>
          <cell r="CQ269">
            <v>24.302</v>
          </cell>
          <cell r="CR269">
            <v>90.980999999999995</v>
          </cell>
          <cell r="CS269">
            <v>8.4179999999999993</v>
          </cell>
          <cell r="DA269">
            <v>191.21299999999999</v>
          </cell>
          <cell r="EI269">
            <v>0</v>
          </cell>
        </row>
        <row r="270">
          <cell r="A270">
            <v>2013</v>
          </cell>
          <cell r="B270" t="str">
            <v>Q3</v>
          </cell>
          <cell r="G270" t="str">
            <v>BECS</v>
          </cell>
          <cell r="H270" t="str">
            <v>BECS</v>
          </cell>
          <cell r="K270">
            <v>320260</v>
          </cell>
          <cell r="L270">
            <v>39566</v>
          </cell>
          <cell r="M270">
            <v>0</v>
          </cell>
          <cell r="N270">
            <v>0</v>
          </cell>
          <cell r="P270">
            <v>0</v>
          </cell>
          <cell r="R270">
            <v>359826</v>
          </cell>
          <cell r="AG270">
            <v>420940</v>
          </cell>
          <cell r="AR270">
            <v>0</v>
          </cell>
          <cell r="AS270">
            <v>3</v>
          </cell>
          <cell r="AT270">
            <v>9</v>
          </cell>
          <cell r="AW270">
            <v>4</v>
          </cell>
          <cell r="AX270">
            <v>0</v>
          </cell>
          <cell r="AZ270">
            <v>4</v>
          </cell>
          <cell r="BA270">
            <v>1</v>
          </cell>
          <cell r="BB270">
            <v>0</v>
          </cell>
          <cell r="BC270">
            <v>2</v>
          </cell>
          <cell r="BD270">
            <v>0</v>
          </cell>
          <cell r="BF270">
            <v>0</v>
          </cell>
          <cell r="BY270">
            <v>2605</v>
          </cell>
          <cell r="BZ270">
            <v>23</v>
          </cell>
          <cell r="CC270">
            <v>14</v>
          </cell>
          <cell r="CG270">
            <v>2002</v>
          </cell>
          <cell r="CH270">
            <v>40</v>
          </cell>
          <cell r="CI270">
            <v>0</v>
          </cell>
          <cell r="CJ270">
            <v>0</v>
          </cell>
          <cell r="CL270">
            <v>0</v>
          </cell>
          <cell r="CN270">
            <v>2042</v>
          </cell>
          <cell r="CO270">
            <v>35.909799999999997</v>
          </cell>
          <cell r="CP270">
            <v>2.15</v>
          </cell>
          <cell r="CQ270">
            <v>1.407</v>
          </cell>
          <cell r="CR270">
            <v>48.021572999999997</v>
          </cell>
          <cell r="CS270">
            <v>0</v>
          </cell>
          <cell r="DA270">
            <v>87.488372999999996</v>
          </cell>
          <cell r="EI270">
            <v>0</v>
          </cell>
        </row>
        <row r="271">
          <cell r="A271">
            <v>2013</v>
          </cell>
          <cell r="B271" t="str">
            <v>Q3</v>
          </cell>
          <cell r="G271" t="str">
            <v>Umeme</v>
          </cell>
          <cell r="H271" t="str">
            <v>Umeme</v>
          </cell>
          <cell r="K271">
            <v>117718855.68000001</v>
          </cell>
          <cell r="L271">
            <v>64897731.039999999</v>
          </cell>
          <cell r="M271">
            <v>93971965.120000005</v>
          </cell>
          <cell r="N271">
            <v>248336522.75</v>
          </cell>
          <cell r="P271">
            <v>440088</v>
          </cell>
          <cell r="R271">
            <v>525365162.59000003</v>
          </cell>
          <cell r="AG271">
            <v>705082500</v>
          </cell>
          <cell r="AR271">
            <v>3</v>
          </cell>
          <cell r="AS271">
            <v>680</v>
          </cell>
          <cell r="AT271">
            <v>2177</v>
          </cell>
          <cell r="AW271">
            <v>1512</v>
          </cell>
          <cell r="AX271">
            <v>14</v>
          </cell>
          <cell r="AZ271">
            <v>1089</v>
          </cell>
          <cell r="BA271">
            <v>13</v>
          </cell>
          <cell r="BB271">
            <v>21</v>
          </cell>
          <cell r="BC271">
            <v>851</v>
          </cell>
          <cell r="BD271">
            <v>0</v>
          </cell>
          <cell r="BF271">
            <v>500</v>
          </cell>
          <cell r="BY271">
            <v>1240213</v>
          </cell>
          <cell r="BZ271">
            <v>7107</v>
          </cell>
          <cell r="CC271">
            <v>1362</v>
          </cell>
          <cell r="CG271">
            <v>465463</v>
          </cell>
          <cell r="CH271">
            <v>46866</v>
          </cell>
          <cell r="CI271">
            <v>2071</v>
          </cell>
          <cell r="CJ271">
            <v>397</v>
          </cell>
          <cell r="CL271">
            <v>360</v>
          </cell>
          <cell r="CN271">
            <v>515157</v>
          </cell>
          <cell r="DA271">
            <v>0</v>
          </cell>
          <cell r="EI271">
            <v>0</v>
          </cell>
        </row>
        <row r="272">
          <cell r="A272">
            <v>2013</v>
          </cell>
          <cell r="B272" t="str">
            <v>Q2</v>
          </cell>
          <cell r="G272" t="str">
            <v>SWST</v>
          </cell>
          <cell r="H272" t="str">
            <v>UEDCL</v>
          </cell>
          <cell r="K272">
            <v>0</v>
          </cell>
          <cell r="L272">
            <v>0</v>
          </cell>
          <cell r="N272">
            <v>0</v>
          </cell>
          <cell r="P272">
            <v>0</v>
          </cell>
          <cell r="R272">
            <v>1015032.3</v>
          </cell>
          <cell r="AG272">
            <v>3165134</v>
          </cell>
          <cell r="AR272">
            <v>0</v>
          </cell>
          <cell r="AS272">
            <v>9</v>
          </cell>
          <cell r="AT272">
            <v>80</v>
          </cell>
          <cell r="AW272">
            <v>15</v>
          </cell>
          <cell r="AX272">
            <v>0</v>
          </cell>
          <cell r="AZ272">
            <v>3</v>
          </cell>
          <cell r="BA272">
            <v>2</v>
          </cell>
          <cell r="BB272">
            <v>0</v>
          </cell>
          <cell r="BC272">
            <v>2</v>
          </cell>
          <cell r="BD272">
            <v>0</v>
          </cell>
          <cell r="BF272">
            <v>2</v>
          </cell>
          <cell r="BY272">
            <v>9455</v>
          </cell>
          <cell r="BZ272">
            <v>114</v>
          </cell>
          <cell r="CC272">
            <v>0</v>
          </cell>
          <cell r="CG272">
            <v>1906</v>
          </cell>
          <cell r="CH272">
            <v>63</v>
          </cell>
          <cell r="CI272">
            <v>0</v>
          </cell>
          <cell r="CJ272">
            <v>0</v>
          </cell>
          <cell r="CL272">
            <v>0</v>
          </cell>
          <cell r="CN272">
            <v>1969</v>
          </cell>
          <cell r="CO272">
            <v>3.4085999999999999</v>
          </cell>
          <cell r="CP272">
            <v>0</v>
          </cell>
          <cell r="CQ272">
            <v>6.5641499999999997</v>
          </cell>
          <cell r="CR272">
            <v>42.032817000000001</v>
          </cell>
          <cell r="CS272">
            <v>0</v>
          </cell>
          <cell r="DA272">
            <v>52.005566999999999</v>
          </cell>
          <cell r="EI272">
            <v>0</v>
          </cell>
        </row>
        <row r="273">
          <cell r="A273">
            <v>2013</v>
          </cell>
          <cell r="B273" t="str">
            <v>Q2</v>
          </cell>
          <cell r="G273" t="str">
            <v>SST</v>
          </cell>
          <cell r="H273" t="str">
            <v>UEDCL</v>
          </cell>
          <cell r="K273">
            <v>0</v>
          </cell>
          <cell r="L273">
            <v>0</v>
          </cell>
          <cell r="N273">
            <v>0</v>
          </cell>
          <cell r="P273">
            <v>0</v>
          </cell>
          <cell r="R273">
            <v>1037946.07</v>
          </cell>
          <cell r="AG273">
            <v>1389881</v>
          </cell>
          <cell r="AR273">
            <v>0</v>
          </cell>
          <cell r="AS273">
            <v>0</v>
          </cell>
          <cell r="AT273">
            <v>0</v>
          </cell>
          <cell r="AW273">
            <v>0</v>
          </cell>
          <cell r="AX273">
            <v>0</v>
          </cell>
          <cell r="AZ273">
            <v>0</v>
          </cell>
          <cell r="BA273">
            <v>0</v>
          </cell>
          <cell r="BB273">
            <v>0</v>
          </cell>
          <cell r="BC273">
            <v>0</v>
          </cell>
          <cell r="BD273">
            <v>0</v>
          </cell>
          <cell r="BF273">
            <v>0</v>
          </cell>
          <cell r="BY273">
            <v>0</v>
          </cell>
          <cell r="BZ273">
            <v>0</v>
          </cell>
          <cell r="CC273">
            <v>0</v>
          </cell>
          <cell r="CG273">
            <v>2895</v>
          </cell>
          <cell r="CH273">
            <v>98</v>
          </cell>
          <cell r="CI273">
            <v>0</v>
          </cell>
          <cell r="CJ273">
            <v>0</v>
          </cell>
          <cell r="CL273">
            <v>0</v>
          </cell>
          <cell r="CN273">
            <v>2993</v>
          </cell>
          <cell r="CO273">
            <v>33.162402</v>
          </cell>
          <cell r="CP273">
            <v>1.2555000000000001</v>
          </cell>
          <cell r="CQ273">
            <v>14.219894999999999</v>
          </cell>
          <cell r="CR273">
            <v>15.2311</v>
          </cell>
          <cell r="CS273">
            <v>3.2000000000000001E-2</v>
          </cell>
          <cell r="DA273">
            <v>63.900896999999993</v>
          </cell>
          <cell r="EI273">
            <v>0</v>
          </cell>
        </row>
        <row r="274">
          <cell r="A274">
            <v>2013</v>
          </cell>
          <cell r="B274" t="str">
            <v>Q2</v>
          </cell>
          <cell r="G274" t="str">
            <v>PACMECS</v>
          </cell>
          <cell r="H274" t="str">
            <v>PACMECS</v>
          </cell>
          <cell r="K274">
            <v>260177.71</v>
          </cell>
          <cell r="L274">
            <v>0</v>
          </cell>
          <cell r="M274">
            <v>0</v>
          </cell>
          <cell r="N274">
            <v>0</v>
          </cell>
          <cell r="P274">
            <v>0</v>
          </cell>
          <cell r="R274">
            <v>260177.71</v>
          </cell>
          <cell r="AG274">
            <v>341236</v>
          </cell>
          <cell r="AR274">
            <v>0</v>
          </cell>
          <cell r="AS274">
            <v>0</v>
          </cell>
          <cell r="AT274">
            <v>0</v>
          </cell>
          <cell r="AW274">
            <v>0</v>
          </cell>
          <cell r="AX274">
            <v>0</v>
          </cell>
          <cell r="AZ274">
            <v>0</v>
          </cell>
          <cell r="BA274">
            <v>0</v>
          </cell>
          <cell r="BB274">
            <v>0</v>
          </cell>
          <cell r="BC274">
            <v>0</v>
          </cell>
          <cell r="BD274">
            <v>0</v>
          </cell>
          <cell r="BF274">
            <v>0</v>
          </cell>
          <cell r="BY274">
            <v>0</v>
          </cell>
          <cell r="BZ274">
            <v>0</v>
          </cell>
          <cell r="CC274">
            <v>9</v>
          </cell>
          <cell r="CG274">
            <v>1167</v>
          </cell>
          <cell r="CH274">
            <v>36</v>
          </cell>
          <cell r="CI274">
            <v>0</v>
          </cell>
          <cell r="CJ274">
            <v>0</v>
          </cell>
          <cell r="CL274">
            <v>0</v>
          </cell>
          <cell r="CN274">
            <v>1203</v>
          </cell>
          <cell r="CO274">
            <v>18.09</v>
          </cell>
          <cell r="CP274">
            <v>9.4824999999999999</v>
          </cell>
          <cell r="CQ274">
            <v>4.1648899999999998</v>
          </cell>
          <cell r="CR274">
            <v>12.5665</v>
          </cell>
          <cell r="CS274">
            <v>0</v>
          </cell>
          <cell r="DA274">
            <v>44.303889999999996</v>
          </cell>
          <cell r="EI274">
            <v>0</v>
          </cell>
        </row>
        <row r="275">
          <cell r="A275">
            <v>2015</v>
          </cell>
          <cell r="B275" t="str">
            <v>Q1</v>
          </cell>
          <cell r="G275" t="str">
            <v>NWST</v>
          </cell>
          <cell r="H275" t="str">
            <v>UEDCL</v>
          </cell>
          <cell r="K275">
            <v>902421.01870277443</v>
          </cell>
          <cell r="L275">
            <v>382367.40984120371</v>
          </cell>
          <cell r="M275">
            <v>446812.93475694821</v>
          </cell>
          <cell r="N275">
            <v>218975.23157063933</v>
          </cell>
          <cell r="P275">
            <v>0</v>
          </cell>
          <cell r="R275">
            <v>1950576.5948715657</v>
          </cell>
          <cell r="AB275">
            <v>916.92483032125915</v>
          </cell>
          <cell r="AG275">
            <v>3034815</v>
          </cell>
          <cell r="AR275">
            <v>0</v>
          </cell>
          <cell r="AS275">
            <v>53</v>
          </cell>
          <cell r="AT275">
            <v>83</v>
          </cell>
          <cell r="AW275">
            <v>29</v>
          </cell>
          <cell r="AX275">
            <v>0</v>
          </cell>
          <cell r="AZ275">
            <v>13</v>
          </cell>
          <cell r="BA275">
            <v>0</v>
          </cell>
          <cell r="BB275">
            <v>0</v>
          </cell>
          <cell r="BC275">
            <v>1</v>
          </cell>
          <cell r="BD275">
            <v>0</v>
          </cell>
          <cell r="BF275">
            <v>0</v>
          </cell>
          <cell r="BY275">
            <v>0</v>
          </cell>
          <cell r="BZ275">
            <v>179</v>
          </cell>
          <cell r="CC275">
            <v>0</v>
          </cell>
          <cell r="CG275">
            <v>9363</v>
          </cell>
          <cell r="CH275">
            <v>202</v>
          </cell>
          <cell r="CI275">
            <v>50</v>
          </cell>
          <cell r="CL275">
            <v>0</v>
          </cell>
          <cell r="CN275">
            <v>9615</v>
          </cell>
          <cell r="CO275">
            <v>171.1</v>
          </cell>
          <cell r="CP275">
            <v>32.97</v>
          </cell>
          <cell r="CQ275">
            <v>105.51</v>
          </cell>
          <cell r="CR275">
            <v>281.02</v>
          </cell>
          <cell r="CS275">
            <v>1.49</v>
          </cell>
          <cell r="DA275">
            <v>592.08999999999992</v>
          </cell>
          <cell r="EI275">
            <v>0</v>
          </cell>
        </row>
        <row r="276">
          <cell r="A276">
            <v>2013</v>
          </cell>
          <cell r="B276" t="str">
            <v>Q2</v>
          </cell>
          <cell r="G276" t="str">
            <v>KIL</v>
          </cell>
          <cell r="H276" t="str">
            <v>KIL</v>
          </cell>
          <cell r="K276">
            <v>356741.30819092499</v>
          </cell>
          <cell r="L276">
            <v>305845.80838323402</v>
          </cell>
          <cell r="M276">
            <v>0</v>
          </cell>
          <cell r="N276">
            <v>0</v>
          </cell>
          <cell r="P276">
            <v>0</v>
          </cell>
          <cell r="R276">
            <v>662587.11657415901</v>
          </cell>
          <cell r="AG276">
            <v>713096</v>
          </cell>
          <cell r="AR276">
            <v>0</v>
          </cell>
          <cell r="AS276">
            <v>0</v>
          </cell>
          <cell r="AT276">
            <v>0</v>
          </cell>
          <cell r="AW276">
            <v>0</v>
          </cell>
          <cell r="AX276">
            <v>0</v>
          </cell>
          <cell r="AZ276">
            <v>0</v>
          </cell>
          <cell r="BA276">
            <v>0</v>
          </cell>
          <cell r="BB276">
            <v>0</v>
          </cell>
          <cell r="BC276">
            <v>0</v>
          </cell>
          <cell r="BD276">
            <v>0</v>
          </cell>
          <cell r="BF276">
            <v>0</v>
          </cell>
          <cell r="BY276">
            <v>0</v>
          </cell>
          <cell r="BZ276">
            <v>0</v>
          </cell>
          <cell r="CC276">
            <v>12</v>
          </cell>
          <cell r="CG276">
            <v>1894</v>
          </cell>
          <cell r="CH276">
            <v>92</v>
          </cell>
          <cell r="CI276">
            <v>0</v>
          </cell>
          <cell r="CJ276">
            <v>0</v>
          </cell>
          <cell r="CL276">
            <v>0</v>
          </cell>
          <cell r="CN276">
            <v>1986</v>
          </cell>
          <cell r="CO276">
            <v>62.761000000000003</v>
          </cell>
          <cell r="CP276">
            <v>20.594000000000001</v>
          </cell>
          <cell r="CQ276">
            <v>15.978</v>
          </cell>
          <cell r="CR276">
            <v>69.301000000000002</v>
          </cell>
          <cell r="CS276">
            <v>2.577</v>
          </cell>
          <cell r="DA276">
            <v>171.21100000000001</v>
          </cell>
          <cell r="EI276">
            <v>0</v>
          </cell>
        </row>
        <row r="277">
          <cell r="A277">
            <v>2013</v>
          </cell>
          <cell r="B277" t="str">
            <v>Q2</v>
          </cell>
          <cell r="G277" t="str">
            <v>BECS</v>
          </cell>
          <cell r="H277" t="str">
            <v>BECS</v>
          </cell>
          <cell r="K277">
            <v>314695</v>
          </cell>
          <cell r="L277">
            <v>35917</v>
          </cell>
          <cell r="M277">
            <v>0</v>
          </cell>
          <cell r="N277">
            <v>0</v>
          </cell>
          <cell r="P277">
            <v>0</v>
          </cell>
          <cell r="R277">
            <v>350612</v>
          </cell>
          <cell r="AG277">
            <v>403630</v>
          </cell>
          <cell r="AR277">
            <v>0</v>
          </cell>
          <cell r="AS277">
            <v>0</v>
          </cell>
          <cell r="AT277">
            <v>0</v>
          </cell>
          <cell r="AW277">
            <v>0</v>
          </cell>
          <cell r="AX277">
            <v>0</v>
          </cell>
          <cell r="AZ277">
            <v>0</v>
          </cell>
          <cell r="BA277">
            <v>0</v>
          </cell>
          <cell r="BB277">
            <v>0</v>
          </cell>
          <cell r="BC277">
            <v>0</v>
          </cell>
          <cell r="BD277">
            <v>0</v>
          </cell>
          <cell r="BF277">
            <v>0</v>
          </cell>
          <cell r="BY277">
            <v>0</v>
          </cell>
          <cell r="BZ277">
            <v>0</v>
          </cell>
          <cell r="CC277">
            <v>13</v>
          </cell>
          <cell r="CG277">
            <v>1625</v>
          </cell>
          <cell r="CH277">
            <v>40</v>
          </cell>
          <cell r="CI277">
            <v>0</v>
          </cell>
          <cell r="CJ277">
            <v>0</v>
          </cell>
          <cell r="CL277">
            <v>0</v>
          </cell>
          <cell r="CN277">
            <v>1665</v>
          </cell>
          <cell r="CO277">
            <v>24.5137</v>
          </cell>
          <cell r="CP277">
            <v>6.8760000000000003</v>
          </cell>
          <cell r="CQ277">
            <v>6.9690000000000003</v>
          </cell>
          <cell r="CR277">
            <v>42.026691</v>
          </cell>
          <cell r="CS277">
            <v>0</v>
          </cell>
          <cell r="DA277">
            <v>80.385390999999998</v>
          </cell>
          <cell r="EI277">
            <v>0</v>
          </cell>
        </row>
        <row r="278">
          <cell r="A278">
            <v>2013</v>
          </cell>
          <cell r="B278" t="str">
            <v>Q2</v>
          </cell>
          <cell r="G278" t="str">
            <v>Umeme</v>
          </cell>
          <cell r="H278" t="str">
            <v>Umeme</v>
          </cell>
          <cell r="K278">
            <v>117498138.84999999</v>
          </cell>
          <cell r="L278">
            <v>63341995.509999998</v>
          </cell>
          <cell r="M278">
            <v>94919889.969999999</v>
          </cell>
          <cell r="N278">
            <v>246271831.75</v>
          </cell>
          <cell r="P278">
            <v>397000</v>
          </cell>
          <cell r="R278">
            <v>522428856.07999998</v>
          </cell>
          <cell r="AG278">
            <v>702892375</v>
          </cell>
          <cell r="AR278">
            <v>3</v>
          </cell>
          <cell r="AS278">
            <v>678</v>
          </cell>
          <cell r="AT278">
            <v>2168</v>
          </cell>
          <cell r="AW278">
            <v>1500</v>
          </cell>
          <cell r="AX278">
            <v>14</v>
          </cell>
          <cell r="AZ278">
            <v>1078</v>
          </cell>
          <cell r="BA278">
            <v>13</v>
          </cell>
          <cell r="BB278">
            <v>20</v>
          </cell>
          <cell r="BC278">
            <v>845</v>
          </cell>
          <cell r="BD278">
            <v>0</v>
          </cell>
          <cell r="BF278">
            <v>493</v>
          </cell>
          <cell r="BY278">
            <v>1224873</v>
          </cell>
          <cell r="BZ278">
            <v>7053</v>
          </cell>
          <cell r="CC278">
            <v>1383</v>
          </cell>
          <cell r="CG278">
            <v>464098</v>
          </cell>
          <cell r="CH278">
            <v>45394</v>
          </cell>
          <cell r="CI278">
            <v>2017</v>
          </cell>
          <cell r="CJ278">
            <v>382</v>
          </cell>
          <cell r="CL278">
            <v>363</v>
          </cell>
          <cell r="CN278">
            <v>512254</v>
          </cell>
          <cell r="DA278">
            <v>0</v>
          </cell>
          <cell r="EI278">
            <v>0</v>
          </cell>
        </row>
        <row r="279">
          <cell r="A279">
            <v>2013</v>
          </cell>
          <cell r="B279" t="str">
            <v>Q1</v>
          </cell>
          <cell r="G279" t="str">
            <v>SWST</v>
          </cell>
          <cell r="H279" t="str">
            <v>UEDCL</v>
          </cell>
          <cell r="K279">
            <v>0</v>
          </cell>
          <cell r="L279">
            <v>0</v>
          </cell>
          <cell r="N279">
            <v>0</v>
          </cell>
          <cell r="P279">
            <v>0</v>
          </cell>
          <cell r="R279">
            <v>928247.29</v>
          </cell>
          <cell r="AG279">
            <v>1854370</v>
          </cell>
          <cell r="AR279">
            <v>0</v>
          </cell>
          <cell r="AS279">
            <v>9</v>
          </cell>
          <cell r="AT279">
            <v>75</v>
          </cell>
          <cell r="AW279">
            <v>14</v>
          </cell>
          <cell r="AX279">
            <v>0</v>
          </cell>
          <cell r="AZ279">
            <v>3</v>
          </cell>
          <cell r="BA279">
            <v>2</v>
          </cell>
          <cell r="BB279">
            <v>0</v>
          </cell>
          <cell r="BC279">
            <v>2</v>
          </cell>
          <cell r="BD279">
            <v>0</v>
          </cell>
          <cell r="BF279">
            <v>0</v>
          </cell>
          <cell r="BY279">
            <v>8105</v>
          </cell>
          <cell r="BZ279">
            <v>106</v>
          </cell>
          <cell r="CC279">
            <v>0</v>
          </cell>
          <cell r="CG279">
            <v>1677</v>
          </cell>
          <cell r="CH279">
            <v>59</v>
          </cell>
          <cell r="CI279">
            <v>0</v>
          </cell>
          <cell r="CJ279">
            <v>0</v>
          </cell>
          <cell r="CL279">
            <v>0</v>
          </cell>
          <cell r="CN279">
            <v>1736</v>
          </cell>
          <cell r="CO279">
            <v>6.2245999999999997</v>
          </cell>
          <cell r="CP279">
            <v>4.5152000000000001</v>
          </cell>
          <cell r="CQ279">
            <v>8.2334999999999994</v>
          </cell>
          <cell r="CR279">
            <v>7.4414959999999999</v>
          </cell>
          <cell r="CS279">
            <v>0</v>
          </cell>
          <cell r="DA279">
            <v>26.414795999999999</v>
          </cell>
          <cell r="EI279">
            <v>0</v>
          </cell>
        </row>
        <row r="280">
          <cell r="A280">
            <v>2013</v>
          </cell>
          <cell r="B280" t="str">
            <v>Q1</v>
          </cell>
          <cell r="G280" t="str">
            <v>SST</v>
          </cell>
          <cell r="H280" t="str">
            <v>UEDCL</v>
          </cell>
          <cell r="K280">
            <v>0</v>
          </cell>
          <cell r="L280">
            <v>0</v>
          </cell>
          <cell r="N280">
            <v>0</v>
          </cell>
          <cell r="P280">
            <v>0</v>
          </cell>
          <cell r="R280">
            <v>1109789.6200000001</v>
          </cell>
          <cell r="AG280">
            <v>1408313</v>
          </cell>
          <cell r="AR280">
            <v>0</v>
          </cell>
          <cell r="AS280">
            <v>0</v>
          </cell>
          <cell r="AT280">
            <v>0</v>
          </cell>
          <cell r="AW280">
            <v>0</v>
          </cell>
          <cell r="AX280">
            <v>0</v>
          </cell>
          <cell r="AZ280">
            <v>0</v>
          </cell>
          <cell r="BA280">
            <v>0</v>
          </cell>
          <cell r="BB280">
            <v>0</v>
          </cell>
          <cell r="BC280">
            <v>0</v>
          </cell>
          <cell r="BD280">
            <v>0</v>
          </cell>
          <cell r="BF280">
            <v>0</v>
          </cell>
          <cell r="BY280">
            <v>0</v>
          </cell>
          <cell r="BZ280">
            <v>0</v>
          </cell>
          <cell r="CC280">
            <v>0</v>
          </cell>
          <cell r="CG280">
            <v>2782</v>
          </cell>
          <cell r="CH280">
            <v>82</v>
          </cell>
          <cell r="CI280">
            <v>0</v>
          </cell>
          <cell r="CJ280">
            <v>0</v>
          </cell>
          <cell r="CL280">
            <v>0</v>
          </cell>
          <cell r="CN280">
            <v>2864</v>
          </cell>
          <cell r="CO280">
            <v>32.743144999999998</v>
          </cell>
          <cell r="CP280">
            <v>70.732801948000002</v>
          </cell>
          <cell r="CQ280">
            <v>23.702966</v>
          </cell>
          <cell r="CR280">
            <v>21.370699999999999</v>
          </cell>
          <cell r="CS280">
            <v>0</v>
          </cell>
          <cell r="DA280">
            <v>148.549612948</v>
          </cell>
          <cell r="EI280">
            <v>0</v>
          </cell>
        </row>
        <row r="281">
          <cell r="A281">
            <v>2013</v>
          </cell>
          <cell r="B281" t="str">
            <v>Q1</v>
          </cell>
          <cell r="G281" t="str">
            <v>PACMECS</v>
          </cell>
          <cell r="H281" t="str">
            <v>PACMECS</v>
          </cell>
          <cell r="K281">
            <v>282415.87099999998</v>
          </cell>
          <cell r="L281">
            <v>0</v>
          </cell>
          <cell r="M281">
            <v>0</v>
          </cell>
          <cell r="N281">
            <v>0</v>
          </cell>
          <cell r="P281">
            <v>0</v>
          </cell>
          <cell r="R281">
            <v>282415.87099999998</v>
          </cell>
          <cell r="AG281">
            <v>385288</v>
          </cell>
          <cell r="AR281">
            <v>0</v>
          </cell>
          <cell r="AS281">
            <v>0</v>
          </cell>
          <cell r="AT281">
            <v>0</v>
          </cell>
          <cell r="AW281">
            <v>0</v>
          </cell>
          <cell r="AX281">
            <v>0</v>
          </cell>
          <cell r="AZ281">
            <v>0</v>
          </cell>
          <cell r="BA281">
            <v>0</v>
          </cell>
          <cell r="BB281">
            <v>0</v>
          </cell>
          <cell r="BC281">
            <v>0</v>
          </cell>
          <cell r="BD281">
            <v>0</v>
          </cell>
          <cell r="BF281">
            <v>0</v>
          </cell>
          <cell r="BY281">
            <v>0</v>
          </cell>
          <cell r="BZ281">
            <v>0</v>
          </cell>
          <cell r="CC281">
            <v>9</v>
          </cell>
          <cell r="CG281">
            <v>1145</v>
          </cell>
          <cell r="CH281">
            <v>36</v>
          </cell>
          <cell r="CI281">
            <v>0</v>
          </cell>
          <cell r="CJ281">
            <v>0</v>
          </cell>
          <cell r="CL281">
            <v>0</v>
          </cell>
          <cell r="CN281">
            <v>1181</v>
          </cell>
          <cell r="CO281">
            <v>23.49</v>
          </cell>
          <cell r="CP281">
            <v>0.44590000000000002</v>
          </cell>
          <cell r="CQ281">
            <v>6.6360000000000001</v>
          </cell>
          <cell r="CR281">
            <v>14.1442</v>
          </cell>
          <cell r="CS281">
            <v>0</v>
          </cell>
          <cell r="DA281">
            <v>44.716099999999997</v>
          </cell>
          <cell r="EI281">
            <v>0</v>
          </cell>
        </row>
        <row r="282">
          <cell r="A282">
            <v>2015</v>
          </cell>
          <cell r="B282" t="str">
            <v>Q2</v>
          </cell>
          <cell r="G282" t="str">
            <v>NWST</v>
          </cell>
          <cell r="H282" t="str">
            <v>UEDCL</v>
          </cell>
          <cell r="K282">
            <v>878983.52999999991</v>
          </cell>
          <cell r="L282">
            <v>443441.8</v>
          </cell>
          <cell r="M282">
            <v>506803.49</v>
          </cell>
          <cell r="N282">
            <v>357107</v>
          </cell>
          <cell r="P282">
            <v>0</v>
          </cell>
          <cell r="R282">
            <v>2186335.8199999998</v>
          </cell>
          <cell r="AB282">
            <v>1004.5731246836001</v>
          </cell>
          <cell r="AG282">
            <v>3363478</v>
          </cell>
          <cell r="AR282">
            <v>0</v>
          </cell>
          <cell r="AS282">
            <v>79</v>
          </cell>
          <cell r="AT282">
            <v>130</v>
          </cell>
          <cell r="AW282">
            <v>28</v>
          </cell>
          <cell r="AX282">
            <v>0</v>
          </cell>
          <cell r="AZ282">
            <v>23</v>
          </cell>
          <cell r="BA282">
            <v>0</v>
          </cell>
          <cell r="BB282">
            <v>0</v>
          </cell>
          <cell r="BC282">
            <v>10</v>
          </cell>
          <cell r="BD282">
            <v>0</v>
          </cell>
          <cell r="BF282">
            <v>0</v>
          </cell>
          <cell r="BY282">
            <v>0</v>
          </cell>
          <cell r="BZ282">
            <v>270</v>
          </cell>
          <cell r="CC282">
            <v>0</v>
          </cell>
          <cell r="CG282">
            <v>9800</v>
          </cell>
          <cell r="CH282">
            <v>198</v>
          </cell>
          <cell r="CI282">
            <v>61</v>
          </cell>
          <cell r="CL282">
            <v>0</v>
          </cell>
          <cell r="CN282">
            <v>10059</v>
          </cell>
          <cell r="CO282">
            <v>180.24928399999999</v>
          </cell>
          <cell r="CP282">
            <v>315.805654</v>
          </cell>
          <cell r="CQ282">
            <v>96.107900000000001</v>
          </cell>
          <cell r="CR282">
            <v>222.19753</v>
          </cell>
          <cell r="CS282">
            <v>0.61799999999999999</v>
          </cell>
          <cell r="DA282">
            <v>814.97836800000005</v>
          </cell>
          <cell r="EI282">
            <v>0</v>
          </cell>
        </row>
        <row r="283">
          <cell r="A283">
            <v>2013</v>
          </cell>
          <cell r="B283" t="str">
            <v>Q1</v>
          </cell>
          <cell r="G283" t="str">
            <v>KIL</v>
          </cell>
          <cell r="H283" t="str">
            <v>KIL</v>
          </cell>
          <cell r="K283">
            <v>336448.63484580599</v>
          </cell>
          <cell r="L283">
            <v>277128.243512974</v>
          </cell>
          <cell r="M283">
            <v>0</v>
          </cell>
          <cell r="N283">
            <v>0</v>
          </cell>
          <cell r="P283">
            <v>0</v>
          </cell>
          <cell r="R283">
            <v>613576.87835877994</v>
          </cell>
          <cell r="AG283">
            <v>642873</v>
          </cell>
          <cell r="AR283">
            <v>0</v>
          </cell>
          <cell r="AS283">
            <v>0</v>
          </cell>
          <cell r="AT283">
            <v>0</v>
          </cell>
          <cell r="AW283">
            <v>0</v>
          </cell>
          <cell r="AX283">
            <v>0</v>
          </cell>
          <cell r="AZ283">
            <v>0</v>
          </cell>
          <cell r="BA283">
            <v>0</v>
          </cell>
          <cell r="BB283">
            <v>0</v>
          </cell>
          <cell r="BC283">
            <v>0</v>
          </cell>
          <cell r="BD283">
            <v>0</v>
          </cell>
          <cell r="BF283">
            <v>0</v>
          </cell>
          <cell r="BY283">
            <v>0</v>
          </cell>
          <cell r="BZ283">
            <v>0</v>
          </cell>
          <cell r="CC283">
            <v>12</v>
          </cell>
          <cell r="CG283">
            <v>1894</v>
          </cell>
          <cell r="CH283">
            <v>90</v>
          </cell>
          <cell r="CI283">
            <v>0</v>
          </cell>
          <cell r="CJ283">
            <v>0</v>
          </cell>
          <cell r="CL283">
            <v>0</v>
          </cell>
          <cell r="CN283">
            <v>1984</v>
          </cell>
          <cell r="CO283">
            <v>41.843000000000004</v>
          </cell>
          <cell r="CP283">
            <v>22.742999999999999</v>
          </cell>
          <cell r="CQ283">
            <v>13.798999999999999</v>
          </cell>
          <cell r="CR283">
            <v>79.066000000000003</v>
          </cell>
          <cell r="CS283">
            <v>6.1260000000000003</v>
          </cell>
          <cell r="DA283">
            <v>163.577</v>
          </cell>
          <cell r="EI283">
            <v>0</v>
          </cell>
        </row>
        <row r="284">
          <cell r="A284">
            <v>2013</v>
          </cell>
          <cell r="B284" t="str">
            <v>Q1</v>
          </cell>
          <cell r="G284" t="str">
            <v>BECS</v>
          </cell>
          <cell r="H284" t="str">
            <v>BECS</v>
          </cell>
          <cell r="K284">
            <v>293262</v>
          </cell>
          <cell r="L284">
            <v>32585</v>
          </cell>
          <cell r="M284">
            <v>0</v>
          </cell>
          <cell r="N284">
            <v>0</v>
          </cell>
          <cell r="P284">
            <v>0</v>
          </cell>
          <cell r="R284">
            <v>325847</v>
          </cell>
          <cell r="AG284">
            <v>421026</v>
          </cell>
          <cell r="AR284">
            <v>0</v>
          </cell>
          <cell r="AS284">
            <v>0</v>
          </cell>
          <cell r="AT284">
            <v>0</v>
          </cell>
          <cell r="AW284">
            <v>0</v>
          </cell>
          <cell r="AX284">
            <v>0</v>
          </cell>
          <cell r="AZ284">
            <v>0</v>
          </cell>
          <cell r="BA284">
            <v>0</v>
          </cell>
          <cell r="BB284">
            <v>0</v>
          </cell>
          <cell r="BC284">
            <v>0</v>
          </cell>
          <cell r="BD284">
            <v>0</v>
          </cell>
          <cell r="BF284">
            <v>0</v>
          </cell>
          <cell r="BY284">
            <v>0</v>
          </cell>
          <cell r="BZ284">
            <v>0</v>
          </cell>
          <cell r="CC284">
            <v>13</v>
          </cell>
          <cell r="CG284">
            <v>1583</v>
          </cell>
          <cell r="CH284">
            <v>39</v>
          </cell>
          <cell r="CI284">
            <v>0</v>
          </cell>
          <cell r="CJ284">
            <v>0</v>
          </cell>
          <cell r="CL284">
            <v>0</v>
          </cell>
          <cell r="CN284">
            <v>1622</v>
          </cell>
          <cell r="CO284">
            <v>37.761499999999998</v>
          </cell>
          <cell r="CP284">
            <v>13.366</v>
          </cell>
          <cell r="CQ284">
            <v>9.6654</v>
          </cell>
          <cell r="CR284">
            <v>68.381269000000003</v>
          </cell>
          <cell r="CS284">
            <v>0</v>
          </cell>
          <cell r="DA284">
            <v>129.17416900000001</v>
          </cell>
          <cell r="EI284">
            <v>0</v>
          </cell>
        </row>
        <row r="285">
          <cell r="A285">
            <v>2013</v>
          </cell>
          <cell r="B285" t="str">
            <v>Q1</v>
          </cell>
          <cell r="G285" t="str">
            <v>Umeme</v>
          </cell>
          <cell r="H285" t="str">
            <v>Umeme</v>
          </cell>
          <cell r="K285">
            <v>116123000</v>
          </cell>
          <cell r="L285">
            <v>62141000</v>
          </cell>
          <cell r="M285">
            <v>96023000</v>
          </cell>
          <cell r="N285">
            <v>232288000</v>
          </cell>
          <cell r="P285">
            <v>506000</v>
          </cell>
          <cell r="R285">
            <v>507081000</v>
          </cell>
          <cell r="AG285">
            <v>686990933</v>
          </cell>
          <cell r="AR285">
            <v>3</v>
          </cell>
          <cell r="AS285">
            <v>676</v>
          </cell>
          <cell r="AT285">
            <v>2156</v>
          </cell>
          <cell r="AW285">
            <v>1488</v>
          </cell>
          <cell r="AX285">
            <v>13</v>
          </cell>
          <cell r="AZ285">
            <v>1074</v>
          </cell>
          <cell r="BA285">
            <v>13</v>
          </cell>
          <cell r="BB285">
            <v>20</v>
          </cell>
          <cell r="BC285">
            <v>843</v>
          </cell>
          <cell r="BD285">
            <v>0</v>
          </cell>
          <cell r="BF285">
            <v>493</v>
          </cell>
          <cell r="BY285">
            <v>1221443</v>
          </cell>
          <cell r="BZ285">
            <v>7020</v>
          </cell>
          <cell r="CC285">
            <v>1394</v>
          </cell>
          <cell r="CG285">
            <v>452276</v>
          </cell>
          <cell r="CH285">
            <v>42991</v>
          </cell>
          <cell r="CI285">
            <v>1975</v>
          </cell>
          <cell r="CJ285">
            <v>373</v>
          </cell>
          <cell r="CL285">
            <v>365</v>
          </cell>
          <cell r="CN285">
            <v>497980</v>
          </cell>
          <cell r="DA285">
            <v>0</v>
          </cell>
          <cell r="EI285">
            <v>0</v>
          </cell>
        </row>
        <row r="286">
          <cell r="A286">
            <v>2012</v>
          </cell>
          <cell r="B286" t="str">
            <v>Q4</v>
          </cell>
          <cell r="G286" t="str">
            <v>SWST</v>
          </cell>
          <cell r="H286" t="str">
            <v>UEDCL</v>
          </cell>
          <cell r="K286">
            <v>0</v>
          </cell>
          <cell r="L286">
            <v>0</v>
          </cell>
          <cell r="N286">
            <v>0</v>
          </cell>
          <cell r="P286">
            <v>0</v>
          </cell>
          <cell r="R286">
            <v>826851.95</v>
          </cell>
          <cell r="AG286">
            <v>1544419</v>
          </cell>
          <cell r="AR286">
            <v>0</v>
          </cell>
          <cell r="AS286">
            <v>16</v>
          </cell>
          <cell r="AT286">
            <v>9</v>
          </cell>
          <cell r="AW286">
            <v>5</v>
          </cell>
          <cell r="AX286">
            <v>0</v>
          </cell>
          <cell r="AZ286">
            <v>0</v>
          </cell>
          <cell r="BA286">
            <v>2</v>
          </cell>
          <cell r="BB286">
            <v>0</v>
          </cell>
          <cell r="BC286">
            <v>0</v>
          </cell>
          <cell r="BD286">
            <v>0</v>
          </cell>
          <cell r="BF286">
            <v>0</v>
          </cell>
          <cell r="BY286">
            <v>1850</v>
          </cell>
          <cell r="BZ286">
            <v>32</v>
          </cell>
          <cell r="CC286">
            <v>0</v>
          </cell>
          <cell r="CG286">
            <v>1552</v>
          </cell>
          <cell r="CH286">
            <v>58</v>
          </cell>
          <cell r="CI286">
            <v>0</v>
          </cell>
          <cell r="CJ286">
            <v>0</v>
          </cell>
          <cell r="CL286">
            <v>0</v>
          </cell>
          <cell r="CN286">
            <v>1610</v>
          </cell>
          <cell r="CO286">
            <v>23.709029999999998</v>
          </cell>
          <cell r="CP286">
            <v>10.4092</v>
          </cell>
          <cell r="CQ286">
            <v>20.80125</v>
          </cell>
          <cell r="CR286">
            <v>1.2015</v>
          </cell>
          <cell r="CS286">
            <v>0</v>
          </cell>
          <cell r="DA286">
            <v>56.120979999999996</v>
          </cell>
          <cell r="EI286">
            <v>0</v>
          </cell>
        </row>
        <row r="287">
          <cell r="A287">
            <v>2012</v>
          </cell>
          <cell r="B287" t="str">
            <v>Q4</v>
          </cell>
          <cell r="G287" t="str">
            <v>SST</v>
          </cell>
          <cell r="H287" t="str">
            <v>UEDCL</v>
          </cell>
          <cell r="K287">
            <v>0</v>
          </cell>
          <cell r="L287">
            <v>0</v>
          </cell>
          <cell r="N287">
            <v>0</v>
          </cell>
          <cell r="P287">
            <v>0</v>
          </cell>
          <cell r="R287">
            <v>974503.36</v>
          </cell>
          <cell r="AG287">
            <v>1317968</v>
          </cell>
          <cell r="AR287">
            <v>0</v>
          </cell>
          <cell r="AS287">
            <v>0</v>
          </cell>
          <cell r="AT287">
            <v>0</v>
          </cell>
          <cell r="AW287">
            <v>0</v>
          </cell>
          <cell r="AX287">
            <v>0</v>
          </cell>
          <cell r="AZ287">
            <v>0</v>
          </cell>
          <cell r="BA287">
            <v>0</v>
          </cell>
          <cell r="BB287">
            <v>0</v>
          </cell>
          <cell r="BC287">
            <v>0</v>
          </cell>
          <cell r="BD287">
            <v>0</v>
          </cell>
          <cell r="BF287">
            <v>0</v>
          </cell>
          <cell r="BY287">
            <v>0</v>
          </cell>
          <cell r="BZ287">
            <v>0</v>
          </cell>
          <cell r="CC287">
            <v>0</v>
          </cell>
          <cell r="CG287">
            <v>2643</v>
          </cell>
          <cell r="CH287">
            <v>77</v>
          </cell>
          <cell r="CI287">
            <v>0</v>
          </cell>
          <cell r="CJ287">
            <v>0</v>
          </cell>
          <cell r="CL287">
            <v>0</v>
          </cell>
          <cell r="CN287">
            <v>2720</v>
          </cell>
          <cell r="CO287">
            <v>33.167037999999998</v>
          </cell>
          <cell r="CP287">
            <v>14.71802564</v>
          </cell>
          <cell r="CQ287">
            <v>14.004099999999999</v>
          </cell>
          <cell r="CR287">
            <v>8.2783999999999995</v>
          </cell>
          <cell r="CS287">
            <v>8.1940000000000008</v>
          </cell>
          <cell r="DA287">
            <v>78.36156364</v>
          </cell>
          <cell r="EI287">
            <v>0</v>
          </cell>
        </row>
        <row r="288">
          <cell r="A288">
            <v>2012</v>
          </cell>
          <cell r="B288" t="str">
            <v>Q4</v>
          </cell>
          <cell r="G288" t="str">
            <v>PACMECS</v>
          </cell>
          <cell r="H288" t="str">
            <v>PACMECS</v>
          </cell>
          <cell r="K288">
            <v>257832.91899999999</v>
          </cell>
          <cell r="L288">
            <v>0</v>
          </cell>
          <cell r="M288">
            <v>0</v>
          </cell>
          <cell r="N288">
            <v>0</v>
          </cell>
          <cell r="P288">
            <v>0</v>
          </cell>
          <cell r="R288">
            <v>257832.91899999999</v>
          </cell>
          <cell r="AG288">
            <v>289212</v>
          </cell>
          <cell r="AR288">
            <v>0</v>
          </cell>
          <cell r="AS288">
            <v>0</v>
          </cell>
          <cell r="AT288">
            <v>0</v>
          </cell>
          <cell r="AW288">
            <v>0</v>
          </cell>
          <cell r="AX288">
            <v>0</v>
          </cell>
          <cell r="AZ288">
            <v>0</v>
          </cell>
          <cell r="BA288">
            <v>0</v>
          </cell>
          <cell r="BB288">
            <v>0</v>
          </cell>
          <cell r="BC288">
            <v>0</v>
          </cell>
          <cell r="BD288">
            <v>0</v>
          </cell>
          <cell r="BF288">
            <v>0</v>
          </cell>
          <cell r="BY288">
            <v>0</v>
          </cell>
          <cell r="BZ288">
            <v>0</v>
          </cell>
          <cell r="CC288">
            <v>10</v>
          </cell>
          <cell r="CG288">
            <v>1143</v>
          </cell>
          <cell r="CH288">
            <v>0</v>
          </cell>
          <cell r="CI288">
            <v>0</v>
          </cell>
          <cell r="CJ288">
            <v>0</v>
          </cell>
          <cell r="CL288">
            <v>0</v>
          </cell>
          <cell r="CN288">
            <v>1143</v>
          </cell>
          <cell r="CO288">
            <v>24.09</v>
          </cell>
          <cell r="CP288">
            <v>0.90349999999999997</v>
          </cell>
          <cell r="CQ288">
            <v>7.2130000000000001</v>
          </cell>
          <cell r="CR288">
            <v>9.5014000000000003</v>
          </cell>
          <cell r="CS288">
            <v>0</v>
          </cell>
          <cell r="DA288">
            <v>41.707899999999995</v>
          </cell>
          <cell r="EI288">
            <v>0</v>
          </cell>
        </row>
        <row r="289">
          <cell r="A289">
            <v>2015</v>
          </cell>
          <cell r="B289" t="str">
            <v>Q3</v>
          </cell>
          <cell r="G289" t="str">
            <v>NWST</v>
          </cell>
          <cell r="H289" t="str">
            <v>UEDCL</v>
          </cell>
          <cell r="K289">
            <v>1093385.77</v>
          </cell>
          <cell r="L289">
            <v>763393.38</v>
          </cell>
          <cell r="M289">
            <v>792846.25</v>
          </cell>
          <cell r="N289">
            <v>252910</v>
          </cell>
          <cell r="P289">
            <v>0</v>
          </cell>
          <cell r="R289">
            <v>2902535.4</v>
          </cell>
          <cell r="AB289">
            <v>1363.7574823044001</v>
          </cell>
          <cell r="AG289">
            <v>3669851</v>
          </cell>
          <cell r="AR289">
            <v>0</v>
          </cell>
          <cell r="AS289">
            <v>71</v>
          </cell>
          <cell r="AT289">
            <v>125</v>
          </cell>
          <cell r="AW289">
            <v>30</v>
          </cell>
          <cell r="AX289">
            <v>0</v>
          </cell>
          <cell r="AZ289">
            <v>23</v>
          </cell>
          <cell r="BA289">
            <v>0</v>
          </cell>
          <cell r="BB289">
            <v>0</v>
          </cell>
          <cell r="BC289">
            <v>15</v>
          </cell>
          <cell r="BD289">
            <v>0</v>
          </cell>
          <cell r="BF289">
            <v>0</v>
          </cell>
          <cell r="BY289">
            <v>0</v>
          </cell>
          <cell r="BZ289">
            <v>264</v>
          </cell>
          <cell r="CC289">
            <v>0</v>
          </cell>
          <cell r="CG289">
            <v>10147</v>
          </cell>
          <cell r="CH289">
            <v>206</v>
          </cell>
          <cell r="CI289">
            <v>67</v>
          </cell>
          <cell r="CL289">
            <v>0</v>
          </cell>
          <cell r="CN289">
            <v>10420</v>
          </cell>
          <cell r="CO289">
            <v>176.42827600000001</v>
          </cell>
          <cell r="CP289">
            <v>168.610096</v>
          </cell>
          <cell r="CQ289">
            <v>84.047021999999998</v>
          </cell>
          <cell r="CR289">
            <v>197.06460200000001</v>
          </cell>
          <cell r="CS289">
            <v>0.68</v>
          </cell>
          <cell r="DA289">
            <v>626.82999599999994</v>
          </cell>
          <cell r="EI289">
            <v>0</v>
          </cell>
        </row>
        <row r="290">
          <cell r="A290">
            <v>2012</v>
          </cell>
          <cell r="B290" t="str">
            <v>Q4</v>
          </cell>
          <cell r="G290" t="str">
            <v>KIL</v>
          </cell>
          <cell r="H290" t="str">
            <v>KIL</v>
          </cell>
          <cell r="K290">
            <v>457057.55254370498</v>
          </cell>
          <cell r="L290">
            <v>278917.16566866299</v>
          </cell>
          <cell r="M290">
            <v>0</v>
          </cell>
          <cell r="N290">
            <v>0</v>
          </cell>
          <cell r="P290">
            <v>0</v>
          </cell>
          <cell r="R290">
            <v>735974.71821236797</v>
          </cell>
          <cell r="AG290">
            <v>1884619</v>
          </cell>
          <cell r="AR290">
            <v>0</v>
          </cell>
          <cell r="AS290">
            <v>0</v>
          </cell>
          <cell r="AT290">
            <v>0</v>
          </cell>
          <cell r="AW290">
            <v>0</v>
          </cell>
          <cell r="AX290">
            <v>0</v>
          </cell>
          <cell r="AZ290">
            <v>0</v>
          </cell>
          <cell r="BA290">
            <v>0</v>
          </cell>
          <cell r="BB290">
            <v>0</v>
          </cell>
          <cell r="BC290">
            <v>0</v>
          </cell>
          <cell r="BD290">
            <v>0</v>
          </cell>
          <cell r="BF290">
            <v>0</v>
          </cell>
          <cell r="BY290">
            <v>0</v>
          </cell>
          <cell r="BZ290">
            <v>0</v>
          </cell>
          <cell r="CC290">
            <v>12</v>
          </cell>
          <cell r="CG290">
            <v>1894</v>
          </cell>
          <cell r="CH290">
            <v>87</v>
          </cell>
          <cell r="CI290">
            <v>0</v>
          </cell>
          <cell r="CJ290">
            <v>0</v>
          </cell>
          <cell r="CL290">
            <v>0</v>
          </cell>
          <cell r="CN290">
            <v>1981</v>
          </cell>
          <cell r="CO290">
            <v>36.634999999999998</v>
          </cell>
          <cell r="CP290">
            <v>10.436999999999999</v>
          </cell>
          <cell r="CQ290">
            <v>10.122</v>
          </cell>
          <cell r="CR290">
            <v>10.407999999999999</v>
          </cell>
          <cell r="CS290">
            <v>5.1660000000000004</v>
          </cell>
          <cell r="DA290">
            <v>72.767999999999986</v>
          </cell>
          <cell r="EI290">
            <v>0</v>
          </cell>
        </row>
        <row r="291">
          <cell r="A291">
            <v>2012</v>
          </cell>
          <cell r="B291" t="str">
            <v>Q4</v>
          </cell>
          <cell r="G291" t="str">
            <v>BECS</v>
          </cell>
          <cell r="H291" t="str">
            <v>BECS</v>
          </cell>
          <cell r="K291">
            <v>292926</v>
          </cell>
          <cell r="L291">
            <v>31454</v>
          </cell>
          <cell r="M291">
            <v>0</v>
          </cell>
          <cell r="N291">
            <v>0</v>
          </cell>
          <cell r="P291">
            <v>0</v>
          </cell>
          <cell r="R291">
            <v>324380</v>
          </cell>
          <cell r="AG291">
            <v>403060</v>
          </cell>
          <cell r="AR291">
            <v>0</v>
          </cell>
          <cell r="AS291">
            <v>0</v>
          </cell>
          <cell r="AT291">
            <v>0</v>
          </cell>
          <cell r="AW291">
            <v>0</v>
          </cell>
          <cell r="AX291">
            <v>0</v>
          </cell>
          <cell r="AZ291">
            <v>0</v>
          </cell>
          <cell r="BA291">
            <v>0</v>
          </cell>
          <cell r="BB291">
            <v>0</v>
          </cell>
          <cell r="BC291">
            <v>0</v>
          </cell>
          <cell r="BD291">
            <v>0</v>
          </cell>
          <cell r="BF291">
            <v>0</v>
          </cell>
          <cell r="BY291">
            <v>0</v>
          </cell>
          <cell r="BZ291">
            <v>0</v>
          </cell>
          <cell r="CC291">
            <v>11</v>
          </cell>
          <cell r="CG291">
            <v>1559</v>
          </cell>
          <cell r="CH291">
            <v>37</v>
          </cell>
          <cell r="CI291">
            <v>0</v>
          </cell>
          <cell r="CJ291">
            <v>0</v>
          </cell>
          <cell r="CL291">
            <v>0</v>
          </cell>
          <cell r="CN291">
            <v>1596</v>
          </cell>
          <cell r="CO291">
            <v>30.470500000000001</v>
          </cell>
          <cell r="CP291">
            <v>6.9269999999999996</v>
          </cell>
          <cell r="CQ291">
            <v>5.673</v>
          </cell>
          <cell r="CR291">
            <v>26.386534999999999</v>
          </cell>
          <cell r="CS291">
            <v>0</v>
          </cell>
          <cell r="DA291">
            <v>69.457035000000005</v>
          </cell>
          <cell r="EI291">
            <v>0</v>
          </cell>
        </row>
        <row r="292">
          <cell r="A292">
            <v>2012</v>
          </cell>
          <cell r="B292" t="str">
            <v>Q4</v>
          </cell>
          <cell r="G292" t="str">
            <v>Umeme</v>
          </cell>
          <cell r="H292" t="str">
            <v>Umeme</v>
          </cell>
          <cell r="K292">
            <v>117118573.59999999</v>
          </cell>
          <cell r="L292">
            <v>60342200.799999997</v>
          </cell>
          <cell r="M292">
            <v>92132902</v>
          </cell>
          <cell r="N292">
            <v>233043792</v>
          </cell>
          <cell r="P292">
            <v>341113.52759999997</v>
          </cell>
          <cell r="R292">
            <v>502978581.92759997</v>
          </cell>
          <cell r="AG292">
            <v>687062864</v>
          </cell>
          <cell r="AR292">
            <v>6</v>
          </cell>
          <cell r="AS292">
            <v>731</v>
          </cell>
          <cell r="AT292">
            <v>2288</v>
          </cell>
          <cell r="AW292">
            <v>1481</v>
          </cell>
          <cell r="AX292">
            <v>158</v>
          </cell>
          <cell r="AZ292">
            <v>896</v>
          </cell>
          <cell r="BA292">
            <v>85</v>
          </cell>
          <cell r="BB292">
            <v>241</v>
          </cell>
          <cell r="BC292">
            <v>590</v>
          </cell>
          <cell r="BD292">
            <v>0</v>
          </cell>
          <cell r="BF292">
            <v>334</v>
          </cell>
          <cell r="BY292">
            <v>1467442</v>
          </cell>
          <cell r="BZ292">
            <v>7766</v>
          </cell>
          <cell r="CC292">
            <v>1391</v>
          </cell>
          <cell r="CG292">
            <v>442758</v>
          </cell>
          <cell r="CH292">
            <v>40806</v>
          </cell>
          <cell r="CI292">
            <v>1907</v>
          </cell>
          <cell r="CJ292">
            <v>354</v>
          </cell>
          <cell r="CL292">
            <v>369</v>
          </cell>
          <cell r="CN292">
            <v>486194</v>
          </cell>
          <cell r="DA292">
            <v>0</v>
          </cell>
          <cell r="EI292">
            <v>0</v>
          </cell>
        </row>
        <row r="293">
          <cell r="A293">
            <v>2012</v>
          </cell>
          <cell r="B293" t="str">
            <v>Q3</v>
          </cell>
          <cell r="G293" t="str">
            <v>SWST</v>
          </cell>
          <cell r="H293" t="str">
            <v>UEDCL</v>
          </cell>
          <cell r="K293">
            <v>0</v>
          </cell>
          <cell r="L293">
            <v>0</v>
          </cell>
          <cell r="N293">
            <v>0</v>
          </cell>
          <cell r="P293">
            <v>0</v>
          </cell>
          <cell r="R293">
            <v>772463.93</v>
          </cell>
          <cell r="AG293">
            <v>1221757</v>
          </cell>
          <cell r="AR293">
            <v>0</v>
          </cell>
          <cell r="AS293">
            <v>16</v>
          </cell>
          <cell r="AT293">
            <v>9</v>
          </cell>
          <cell r="AW293">
            <v>5</v>
          </cell>
          <cell r="AX293">
            <v>0</v>
          </cell>
          <cell r="AZ293">
            <v>0</v>
          </cell>
          <cell r="BA293">
            <v>2</v>
          </cell>
          <cell r="BB293">
            <v>0</v>
          </cell>
          <cell r="BC293">
            <v>0</v>
          </cell>
          <cell r="BD293">
            <v>0</v>
          </cell>
          <cell r="BF293">
            <v>0</v>
          </cell>
          <cell r="BY293">
            <v>1850</v>
          </cell>
          <cell r="BZ293">
            <v>32</v>
          </cell>
          <cell r="CC293">
            <v>0</v>
          </cell>
          <cell r="CG293">
            <v>1547</v>
          </cell>
          <cell r="CH293">
            <v>56</v>
          </cell>
          <cell r="CI293">
            <v>0</v>
          </cell>
          <cell r="CJ293">
            <v>0</v>
          </cell>
          <cell r="CL293">
            <v>0</v>
          </cell>
          <cell r="CN293">
            <v>1603</v>
          </cell>
          <cell r="CO293">
            <v>19.765339999999998</v>
          </cell>
          <cell r="CP293">
            <v>0.14599999999999999</v>
          </cell>
          <cell r="CQ293">
            <v>8.9749499999999998</v>
          </cell>
          <cell r="CR293">
            <v>7.0316999999999998</v>
          </cell>
          <cell r="CS293">
            <v>0</v>
          </cell>
          <cell r="DA293">
            <v>35.917989999999996</v>
          </cell>
          <cell r="EI293">
            <v>0</v>
          </cell>
        </row>
        <row r="294">
          <cell r="A294">
            <v>2012</v>
          </cell>
          <cell r="B294" t="str">
            <v>Q3</v>
          </cell>
          <cell r="G294" t="str">
            <v>SST</v>
          </cell>
          <cell r="H294" t="str">
            <v>UEDCL</v>
          </cell>
          <cell r="K294">
            <v>0</v>
          </cell>
          <cell r="L294">
            <v>0</v>
          </cell>
          <cell r="N294">
            <v>0</v>
          </cell>
          <cell r="P294">
            <v>0</v>
          </cell>
          <cell r="R294">
            <v>1125750.6000000001</v>
          </cell>
          <cell r="AG294">
            <v>1479222</v>
          </cell>
          <cell r="AR294">
            <v>0</v>
          </cell>
          <cell r="AS294">
            <v>0</v>
          </cell>
          <cell r="AT294">
            <v>0</v>
          </cell>
          <cell r="AW294">
            <v>0</v>
          </cell>
          <cell r="AX294">
            <v>0</v>
          </cell>
          <cell r="AZ294">
            <v>0</v>
          </cell>
          <cell r="BA294">
            <v>0</v>
          </cell>
          <cell r="BB294">
            <v>0</v>
          </cell>
          <cell r="BC294">
            <v>0</v>
          </cell>
          <cell r="BD294">
            <v>0</v>
          </cell>
          <cell r="BF294">
            <v>0</v>
          </cell>
          <cell r="BY294">
            <v>0</v>
          </cell>
          <cell r="BZ294">
            <v>0</v>
          </cell>
          <cell r="CC294">
            <v>0</v>
          </cell>
          <cell r="CG294">
            <v>2491</v>
          </cell>
          <cell r="CH294">
            <v>76</v>
          </cell>
          <cell r="CI294">
            <v>0</v>
          </cell>
          <cell r="CJ294">
            <v>0</v>
          </cell>
          <cell r="CL294">
            <v>0</v>
          </cell>
          <cell r="CN294">
            <v>2567</v>
          </cell>
          <cell r="CO294">
            <v>43.231141000000001</v>
          </cell>
          <cell r="CP294">
            <v>14.542999999999999</v>
          </cell>
          <cell r="CQ294">
            <v>20.079293</v>
          </cell>
          <cell r="CR294">
            <v>22.943899999999999</v>
          </cell>
          <cell r="CS294">
            <v>0</v>
          </cell>
          <cell r="DA294">
            <v>100.79733399999999</v>
          </cell>
          <cell r="EI294">
            <v>0</v>
          </cell>
        </row>
        <row r="295">
          <cell r="A295">
            <v>2012</v>
          </cell>
          <cell r="B295" t="str">
            <v>Q3</v>
          </cell>
          <cell r="G295" t="str">
            <v>PACMECS</v>
          </cell>
          <cell r="H295" t="str">
            <v>PACMECS</v>
          </cell>
          <cell r="K295">
            <v>318101.783</v>
          </cell>
          <cell r="L295">
            <v>0</v>
          </cell>
          <cell r="M295">
            <v>0</v>
          </cell>
          <cell r="N295">
            <v>0</v>
          </cell>
          <cell r="P295">
            <v>0</v>
          </cell>
          <cell r="R295">
            <v>318101.783</v>
          </cell>
          <cell r="AG295">
            <v>355862</v>
          </cell>
          <cell r="AR295">
            <v>0</v>
          </cell>
          <cell r="AS295">
            <v>0</v>
          </cell>
          <cell r="AT295">
            <v>0</v>
          </cell>
          <cell r="AW295">
            <v>0</v>
          </cell>
          <cell r="AX295">
            <v>0</v>
          </cell>
          <cell r="AZ295">
            <v>0</v>
          </cell>
          <cell r="BA295">
            <v>0</v>
          </cell>
          <cell r="BB295">
            <v>0</v>
          </cell>
          <cell r="BC295">
            <v>0</v>
          </cell>
          <cell r="BD295">
            <v>0</v>
          </cell>
          <cell r="BF295">
            <v>0</v>
          </cell>
          <cell r="BY295">
            <v>0</v>
          </cell>
          <cell r="BZ295">
            <v>0</v>
          </cell>
          <cell r="CC295">
            <v>10</v>
          </cell>
          <cell r="CG295">
            <v>0</v>
          </cell>
          <cell r="CH295">
            <v>0</v>
          </cell>
          <cell r="CI295">
            <v>0</v>
          </cell>
          <cell r="CJ295">
            <v>0</v>
          </cell>
          <cell r="CL295">
            <v>0</v>
          </cell>
          <cell r="CN295">
            <v>0</v>
          </cell>
          <cell r="CO295">
            <v>22.99</v>
          </cell>
          <cell r="CP295">
            <v>0.2167</v>
          </cell>
          <cell r="CQ295">
            <v>13.481</v>
          </cell>
          <cell r="CR295">
            <v>6.8360000000000003</v>
          </cell>
          <cell r="CS295">
            <v>0</v>
          </cell>
          <cell r="DA295">
            <v>43.523699999999998</v>
          </cell>
          <cell r="EI295">
            <v>0</v>
          </cell>
        </row>
        <row r="296">
          <cell r="A296">
            <v>2015</v>
          </cell>
          <cell r="B296" t="str">
            <v>Q4</v>
          </cell>
          <cell r="G296" t="str">
            <v>NWST</v>
          </cell>
          <cell r="H296" t="str">
            <v>UEDCL</v>
          </cell>
          <cell r="K296">
            <v>1228004.2</v>
          </cell>
          <cell r="L296">
            <v>571259.06000000006</v>
          </cell>
          <cell r="M296">
            <v>773560.31999999995</v>
          </cell>
          <cell r="N296">
            <v>502883</v>
          </cell>
          <cell r="P296">
            <v>0</v>
          </cell>
          <cell r="R296">
            <v>3075706.58</v>
          </cell>
          <cell r="AB296">
            <v>1411.4072484088001</v>
          </cell>
          <cell r="AG296">
            <v>4073984</v>
          </cell>
          <cell r="AR296">
            <v>0</v>
          </cell>
          <cell r="AS296">
            <v>61</v>
          </cell>
          <cell r="AT296">
            <v>124</v>
          </cell>
          <cell r="AW296">
            <v>29</v>
          </cell>
          <cell r="AX296">
            <v>0</v>
          </cell>
          <cell r="AZ296">
            <v>22</v>
          </cell>
          <cell r="BA296">
            <v>0</v>
          </cell>
          <cell r="BB296">
            <v>0</v>
          </cell>
          <cell r="BC296">
            <v>0</v>
          </cell>
          <cell r="BD296">
            <v>0</v>
          </cell>
          <cell r="BF296">
            <v>12</v>
          </cell>
          <cell r="BY296">
            <v>0</v>
          </cell>
          <cell r="BZ296">
            <v>252</v>
          </cell>
          <cell r="CC296">
            <v>0</v>
          </cell>
          <cell r="CG296">
            <v>10618</v>
          </cell>
          <cell r="CH296">
            <v>210</v>
          </cell>
          <cell r="CI296">
            <v>72</v>
          </cell>
          <cell r="CL296">
            <v>0</v>
          </cell>
          <cell r="CN296">
            <v>10900</v>
          </cell>
          <cell r="CO296">
            <v>90.950474</v>
          </cell>
          <cell r="CP296">
            <v>145.61852400000001</v>
          </cell>
          <cell r="CQ296">
            <v>49.684080000000002</v>
          </cell>
          <cell r="CR296">
            <v>104.192791</v>
          </cell>
          <cell r="CS296">
            <v>0.44700000000000001</v>
          </cell>
          <cell r="DA296">
            <v>390.89286900000002</v>
          </cell>
          <cell r="EI296">
            <v>0</v>
          </cell>
        </row>
        <row r="297">
          <cell r="A297">
            <v>2012</v>
          </cell>
          <cell r="B297" t="str">
            <v>Q3</v>
          </cell>
          <cell r="G297" t="str">
            <v>KIL</v>
          </cell>
          <cell r="H297" t="str">
            <v>KIL</v>
          </cell>
          <cell r="K297">
            <v>322732.5</v>
          </cell>
          <cell r="L297">
            <v>246342.5</v>
          </cell>
          <cell r="M297">
            <v>0</v>
          </cell>
          <cell r="N297">
            <v>0</v>
          </cell>
          <cell r="P297">
            <v>0</v>
          </cell>
          <cell r="R297">
            <v>569075</v>
          </cell>
          <cell r="AG297">
            <v>1553334</v>
          </cell>
          <cell r="AR297">
            <v>0</v>
          </cell>
          <cell r="AS297">
            <v>0</v>
          </cell>
          <cell r="AT297">
            <v>0</v>
          </cell>
          <cell r="AW297">
            <v>0</v>
          </cell>
          <cell r="AX297">
            <v>0</v>
          </cell>
          <cell r="AZ297">
            <v>0</v>
          </cell>
          <cell r="BA297">
            <v>0</v>
          </cell>
          <cell r="BB297">
            <v>0</v>
          </cell>
          <cell r="BC297">
            <v>0</v>
          </cell>
          <cell r="BD297">
            <v>0</v>
          </cell>
          <cell r="BF297">
            <v>0</v>
          </cell>
          <cell r="BY297">
            <v>0</v>
          </cell>
          <cell r="BZ297">
            <v>0</v>
          </cell>
          <cell r="CC297">
            <v>12</v>
          </cell>
          <cell r="CG297">
            <v>1894</v>
          </cell>
          <cell r="CH297">
            <v>83</v>
          </cell>
          <cell r="CI297">
            <v>0</v>
          </cell>
          <cell r="CJ297">
            <v>0</v>
          </cell>
          <cell r="CL297">
            <v>0</v>
          </cell>
          <cell r="CN297">
            <v>1977</v>
          </cell>
          <cell r="CO297">
            <v>24.030999999999999</v>
          </cell>
          <cell r="CP297">
            <v>13.282999999999999</v>
          </cell>
          <cell r="CQ297">
            <v>6.6980000000000004</v>
          </cell>
          <cell r="CR297">
            <v>30.780999999999999</v>
          </cell>
          <cell r="CS297">
            <v>11.816000000000001</v>
          </cell>
          <cell r="DA297">
            <v>86.609000000000009</v>
          </cell>
          <cell r="EI297">
            <v>0</v>
          </cell>
        </row>
        <row r="298">
          <cell r="A298">
            <v>2012</v>
          </cell>
          <cell r="B298" t="str">
            <v>Q3</v>
          </cell>
          <cell r="G298" t="str">
            <v>BECS</v>
          </cell>
          <cell r="H298" t="str">
            <v>BECS</v>
          </cell>
          <cell r="K298">
            <v>269628</v>
          </cell>
          <cell r="L298">
            <v>25995</v>
          </cell>
          <cell r="M298">
            <v>0</v>
          </cell>
          <cell r="N298">
            <v>0</v>
          </cell>
          <cell r="P298">
            <v>0</v>
          </cell>
          <cell r="R298">
            <v>295623</v>
          </cell>
          <cell r="AG298">
            <v>332773</v>
          </cell>
          <cell r="AR298">
            <v>0</v>
          </cell>
          <cell r="AS298">
            <v>0</v>
          </cell>
          <cell r="AT298">
            <v>0</v>
          </cell>
          <cell r="AW298">
            <v>0</v>
          </cell>
          <cell r="AX298">
            <v>0</v>
          </cell>
          <cell r="AZ298">
            <v>0</v>
          </cell>
          <cell r="BA298">
            <v>0</v>
          </cell>
          <cell r="BB298">
            <v>0</v>
          </cell>
          <cell r="BC298">
            <v>0</v>
          </cell>
          <cell r="BD298">
            <v>0</v>
          </cell>
          <cell r="BF298">
            <v>0</v>
          </cell>
          <cell r="BY298">
            <v>0</v>
          </cell>
          <cell r="BZ298">
            <v>0</v>
          </cell>
          <cell r="CC298">
            <v>11</v>
          </cell>
          <cell r="CG298">
            <v>0</v>
          </cell>
          <cell r="CH298">
            <v>0</v>
          </cell>
          <cell r="CI298">
            <v>0</v>
          </cell>
          <cell r="CJ298">
            <v>0</v>
          </cell>
          <cell r="CL298">
            <v>0</v>
          </cell>
          <cell r="CN298">
            <v>0</v>
          </cell>
          <cell r="CO298">
            <v>36.961651000000003</v>
          </cell>
          <cell r="CP298">
            <v>5.141</v>
          </cell>
          <cell r="CQ298">
            <v>5.3369</v>
          </cell>
          <cell r="CR298">
            <v>7.6207000000000003</v>
          </cell>
          <cell r="CS298">
            <v>0</v>
          </cell>
          <cell r="DA298">
            <v>55.060251000000001</v>
          </cell>
          <cell r="EI298">
            <v>0</v>
          </cell>
        </row>
        <row r="299">
          <cell r="A299">
            <v>2012</v>
          </cell>
          <cell r="B299" t="str">
            <v>Q3</v>
          </cell>
          <cell r="G299" t="str">
            <v>Umeme</v>
          </cell>
          <cell r="H299" t="str">
            <v>Umeme</v>
          </cell>
          <cell r="K299">
            <v>132087827.40000001</v>
          </cell>
          <cell r="L299">
            <v>45930400</v>
          </cell>
          <cell r="M299">
            <v>92030534</v>
          </cell>
          <cell r="N299">
            <v>228767728</v>
          </cell>
          <cell r="P299">
            <v>411437</v>
          </cell>
          <cell r="R299">
            <v>499227926.39999998</v>
          </cell>
          <cell r="AG299">
            <v>676853784</v>
          </cell>
          <cell r="AR299">
            <v>49</v>
          </cell>
          <cell r="AS299">
            <v>715</v>
          </cell>
          <cell r="AT299">
            <v>1432</v>
          </cell>
          <cell r="AW299">
            <v>1301</v>
          </cell>
          <cell r="AX299">
            <v>24</v>
          </cell>
          <cell r="AZ299">
            <v>1023</v>
          </cell>
          <cell r="BA299">
            <v>0</v>
          </cell>
          <cell r="BB299">
            <v>32</v>
          </cell>
          <cell r="BC299">
            <v>783</v>
          </cell>
          <cell r="BD299">
            <v>0</v>
          </cell>
          <cell r="BF299">
            <v>405</v>
          </cell>
          <cell r="BY299">
            <v>1046779</v>
          </cell>
          <cell r="BZ299">
            <v>5957</v>
          </cell>
          <cell r="CC299">
            <v>1373</v>
          </cell>
          <cell r="CG299">
            <v>439605</v>
          </cell>
          <cell r="CH299">
            <v>40115</v>
          </cell>
          <cell r="CI299">
            <v>1883</v>
          </cell>
          <cell r="CJ299">
            <v>353</v>
          </cell>
          <cell r="CL299">
            <v>366</v>
          </cell>
          <cell r="CN299">
            <v>482322</v>
          </cell>
          <cell r="DA299">
            <v>0</v>
          </cell>
          <cell r="EI299">
            <v>0</v>
          </cell>
        </row>
        <row r="300">
          <cell r="A300">
            <v>2012</v>
          </cell>
          <cell r="B300" t="str">
            <v>Q2</v>
          </cell>
          <cell r="G300" t="str">
            <v>SWST</v>
          </cell>
          <cell r="H300" t="str">
            <v>UEDCL</v>
          </cell>
          <cell r="K300">
            <v>0</v>
          </cell>
          <cell r="L300">
            <v>0</v>
          </cell>
          <cell r="N300">
            <v>0</v>
          </cell>
          <cell r="P300">
            <v>0</v>
          </cell>
          <cell r="R300">
            <v>866132.57</v>
          </cell>
          <cell r="AG300">
            <v>1497397</v>
          </cell>
          <cell r="AR300">
            <v>0</v>
          </cell>
          <cell r="AS300">
            <v>16</v>
          </cell>
          <cell r="AT300">
            <v>9</v>
          </cell>
          <cell r="AW300">
            <v>5</v>
          </cell>
          <cell r="AX300">
            <v>0</v>
          </cell>
          <cell r="AZ300">
            <v>0</v>
          </cell>
          <cell r="BA300">
            <v>2</v>
          </cell>
          <cell r="BB300">
            <v>0</v>
          </cell>
          <cell r="BC300">
            <v>0</v>
          </cell>
          <cell r="BD300">
            <v>0</v>
          </cell>
          <cell r="BF300">
            <v>0</v>
          </cell>
          <cell r="BY300">
            <v>1850</v>
          </cell>
          <cell r="BZ300">
            <v>32</v>
          </cell>
          <cell r="CC300">
            <v>0</v>
          </cell>
          <cell r="CG300">
            <v>1420</v>
          </cell>
          <cell r="CH300">
            <v>52</v>
          </cell>
          <cell r="CI300">
            <v>0</v>
          </cell>
          <cell r="CJ300">
            <v>0</v>
          </cell>
          <cell r="CL300">
            <v>0</v>
          </cell>
          <cell r="CN300">
            <v>1472</v>
          </cell>
          <cell r="CO300">
            <v>18.672840000000001</v>
          </cell>
          <cell r="CP300">
            <v>18.922499999999999</v>
          </cell>
          <cell r="CQ300">
            <v>6.73367</v>
          </cell>
          <cell r="CR300">
            <v>42.134799999999998</v>
          </cell>
          <cell r="CS300">
            <v>0</v>
          </cell>
          <cell r="DA300">
            <v>86.463809999999995</v>
          </cell>
          <cell r="EI300">
            <v>0</v>
          </cell>
        </row>
        <row r="301">
          <cell r="A301">
            <v>2012</v>
          </cell>
          <cell r="B301" t="str">
            <v>Q2</v>
          </cell>
          <cell r="G301" t="str">
            <v>SST</v>
          </cell>
          <cell r="H301" t="str">
            <v>UEDCL</v>
          </cell>
          <cell r="K301">
            <v>0</v>
          </cell>
          <cell r="L301">
            <v>0</v>
          </cell>
          <cell r="N301">
            <v>0</v>
          </cell>
          <cell r="P301">
            <v>0</v>
          </cell>
          <cell r="R301">
            <v>848519.94</v>
          </cell>
          <cell r="AG301">
            <v>1214317</v>
          </cell>
          <cell r="AR301">
            <v>0</v>
          </cell>
          <cell r="AS301">
            <v>0</v>
          </cell>
          <cell r="AT301">
            <v>0</v>
          </cell>
          <cell r="AW301">
            <v>0</v>
          </cell>
          <cell r="AX301">
            <v>0</v>
          </cell>
          <cell r="AZ301">
            <v>0</v>
          </cell>
          <cell r="BA301">
            <v>0</v>
          </cell>
          <cell r="BB301">
            <v>0</v>
          </cell>
          <cell r="BC301">
            <v>0</v>
          </cell>
          <cell r="BD301">
            <v>0</v>
          </cell>
          <cell r="BF301">
            <v>0</v>
          </cell>
          <cell r="BY301">
            <v>0</v>
          </cell>
          <cell r="BZ301">
            <v>0</v>
          </cell>
          <cell r="CC301">
            <v>0</v>
          </cell>
          <cell r="CG301">
            <v>2374</v>
          </cell>
          <cell r="CH301">
            <v>72</v>
          </cell>
          <cell r="CI301">
            <v>0</v>
          </cell>
          <cell r="CJ301">
            <v>0</v>
          </cell>
          <cell r="CL301">
            <v>0</v>
          </cell>
          <cell r="CN301">
            <v>2446</v>
          </cell>
          <cell r="CO301">
            <v>34.704583999999997</v>
          </cell>
          <cell r="CP301">
            <v>32.643500000000003</v>
          </cell>
          <cell r="CQ301">
            <v>14.538970000000001</v>
          </cell>
          <cell r="CR301">
            <v>45.847351000000003</v>
          </cell>
          <cell r="CS301">
            <v>0.08</v>
          </cell>
          <cell r="DA301">
            <v>127.81440500000001</v>
          </cell>
          <cell r="EI301">
            <v>0</v>
          </cell>
        </row>
        <row r="302">
          <cell r="A302">
            <v>2012</v>
          </cell>
          <cell r="B302" t="str">
            <v>Q2</v>
          </cell>
          <cell r="G302" t="str">
            <v>PACMECS</v>
          </cell>
          <cell r="H302" t="str">
            <v>PACMECS</v>
          </cell>
          <cell r="K302">
            <v>334177</v>
          </cell>
          <cell r="L302">
            <v>0</v>
          </cell>
          <cell r="M302">
            <v>0</v>
          </cell>
          <cell r="N302">
            <v>0</v>
          </cell>
          <cell r="P302">
            <v>0</v>
          </cell>
          <cell r="R302">
            <v>334177</v>
          </cell>
          <cell r="AG302">
            <v>334176</v>
          </cell>
          <cell r="AR302">
            <v>0</v>
          </cell>
          <cell r="AS302">
            <v>0</v>
          </cell>
          <cell r="AT302">
            <v>0</v>
          </cell>
          <cell r="AW302">
            <v>0</v>
          </cell>
          <cell r="AX302">
            <v>0</v>
          </cell>
          <cell r="AZ302">
            <v>0</v>
          </cell>
          <cell r="BA302">
            <v>0</v>
          </cell>
          <cell r="BB302">
            <v>0</v>
          </cell>
          <cell r="BC302">
            <v>0</v>
          </cell>
          <cell r="BD302">
            <v>0</v>
          </cell>
          <cell r="BF302">
            <v>0</v>
          </cell>
          <cell r="BY302">
            <v>0</v>
          </cell>
          <cell r="BZ302">
            <v>0</v>
          </cell>
          <cell r="CC302">
            <v>8</v>
          </cell>
          <cell r="CG302">
            <v>0</v>
          </cell>
          <cell r="CH302">
            <v>0</v>
          </cell>
          <cell r="CI302">
            <v>0</v>
          </cell>
          <cell r="CJ302">
            <v>0</v>
          </cell>
          <cell r="CL302">
            <v>0</v>
          </cell>
          <cell r="CN302">
            <v>0</v>
          </cell>
          <cell r="CO302">
            <v>14.667999999999999</v>
          </cell>
          <cell r="CP302">
            <v>0.39500000000000002</v>
          </cell>
          <cell r="CQ302">
            <v>16.556000000000001</v>
          </cell>
          <cell r="CR302">
            <v>63.735345000000002</v>
          </cell>
          <cell r="CS302">
            <v>0</v>
          </cell>
          <cell r="DA302">
            <v>95.354344999999995</v>
          </cell>
          <cell r="EI302">
            <v>0</v>
          </cell>
        </row>
        <row r="303">
          <cell r="A303">
            <v>2016</v>
          </cell>
          <cell r="B303" t="str">
            <v>Q1</v>
          </cell>
          <cell r="G303" t="str">
            <v>NWST</v>
          </cell>
          <cell r="H303" t="str">
            <v>UEDCL</v>
          </cell>
          <cell r="K303">
            <v>1097691.95</v>
          </cell>
          <cell r="L303">
            <v>542885.8600000001</v>
          </cell>
          <cell r="M303">
            <v>626070.67999999993</v>
          </cell>
          <cell r="N303">
            <v>257422</v>
          </cell>
          <cell r="P303">
            <v>0</v>
          </cell>
          <cell r="R303">
            <v>2524070.4900000002</v>
          </cell>
          <cell r="AB303">
            <v>1186.5116307784999</v>
          </cell>
          <cell r="AG303">
            <v>3891064</v>
          </cell>
          <cell r="AR303">
            <v>0</v>
          </cell>
          <cell r="AS303">
            <v>58</v>
          </cell>
          <cell r="AT303">
            <v>133</v>
          </cell>
          <cell r="AW303">
            <v>30</v>
          </cell>
          <cell r="AX303">
            <v>0</v>
          </cell>
          <cell r="AZ303">
            <v>18</v>
          </cell>
          <cell r="BA303">
            <v>0</v>
          </cell>
          <cell r="BB303">
            <v>0</v>
          </cell>
          <cell r="BC303">
            <v>14</v>
          </cell>
          <cell r="BD303">
            <v>0</v>
          </cell>
          <cell r="BF303">
            <v>5</v>
          </cell>
          <cell r="BY303">
            <v>0</v>
          </cell>
          <cell r="BZ303">
            <v>258</v>
          </cell>
          <cell r="CC303">
            <v>0</v>
          </cell>
          <cell r="CG303">
            <v>10713</v>
          </cell>
          <cell r="CH303">
            <v>210</v>
          </cell>
          <cell r="CI303">
            <v>80</v>
          </cell>
          <cell r="CL303">
            <v>0</v>
          </cell>
          <cell r="CN303">
            <v>11003</v>
          </cell>
          <cell r="CO303">
            <v>91.705021000000002</v>
          </cell>
          <cell r="CP303">
            <v>117.687978</v>
          </cell>
          <cell r="CQ303">
            <v>50.066825000000001</v>
          </cell>
          <cell r="CR303">
            <v>97.398079999999993</v>
          </cell>
          <cell r="CS303">
            <v>0.75700000000000001</v>
          </cell>
          <cell r="DA303">
            <v>357.61490400000002</v>
          </cell>
          <cell r="EI303">
            <v>0</v>
          </cell>
        </row>
        <row r="304">
          <cell r="A304">
            <v>2012</v>
          </cell>
          <cell r="B304" t="str">
            <v>Q2</v>
          </cell>
          <cell r="G304" t="str">
            <v>KIL</v>
          </cell>
          <cell r="H304" t="str">
            <v>KIL</v>
          </cell>
          <cell r="K304">
            <v>381285</v>
          </cell>
          <cell r="L304">
            <v>225305</v>
          </cell>
          <cell r="M304">
            <v>0</v>
          </cell>
          <cell r="N304">
            <v>0</v>
          </cell>
          <cell r="P304">
            <v>0</v>
          </cell>
          <cell r="R304">
            <v>606590</v>
          </cell>
          <cell r="AG304">
            <v>1242551</v>
          </cell>
          <cell r="AR304">
            <v>0</v>
          </cell>
          <cell r="AS304">
            <v>16</v>
          </cell>
          <cell r="AT304">
            <v>9</v>
          </cell>
          <cell r="AW304">
            <v>5</v>
          </cell>
          <cell r="AX304">
            <v>0</v>
          </cell>
          <cell r="AZ304">
            <v>0</v>
          </cell>
          <cell r="BA304">
            <v>2</v>
          </cell>
          <cell r="BB304">
            <v>0</v>
          </cell>
          <cell r="BC304">
            <v>0</v>
          </cell>
          <cell r="BD304">
            <v>0</v>
          </cell>
          <cell r="BF304">
            <v>0</v>
          </cell>
          <cell r="BY304">
            <v>1850</v>
          </cell>
          <cell r="BZ304">
            <v>32</v>
          </cell>
          <cell r="CC304">
            <v>11</v>
          </cell>
          <cell r="CG304">
            <v>1894</v>
          </cell>
          <cell r="CH304">
            <v>79</v>
          </cell>
          <cell r="CI304">
            <v>0</v>
          </cell>
          <cell r="CJ304">
            <v>0</v>
          </cell>
          <cell r="CL304">
            <v>0</v>
          </cell>
          <cell r="CN304">
            <v>1973</v>
          </cell>
          <cell r="CO304">
            <v>34.545000000000002</v>
          </cell>
          <cell r="CP304">
            <v>12.801</v>
          </cell>
          <cell r="CQ304">
            <v>5.78</v>
          </cell>
          <cell r="CR304">
            <v>26.545000000000002</v>
          </cell>
          <cell r="CS304">
            <v>33.241</v>
          </cell>
          <cell r="DA304">
            <v>112.91200000000001</v>
          </cell>
          <cell r="EI304">
            <v>0</v>
          </cell>
        </row>
        <row r="305">
          <cell r="A305">
            <v>2012</v>
          </cell>
          <cell r="B305" t="str">
            <v>Q2</v>
          </cell>
          <cell r="G305" t="str">
            <v>BECS</v>
          </cell>
          <cell r="H305" t="str">
            <v>BECS</v>
          </cell>
          <cell r="K305">
            <v>245808</v>
          </cell>
          <cell r="L305">
            <v>24309</v>
          </cell>
          <cell r="M305">
            <v>0</v>
          </cell>
          <cell r="N305">
            <v>0</v>
          </cell>
          <cell r="P305">
            <v>0</v>
          </cell>
          <cell r="R305">
            <v>270117</v>
          </cell>
          <cell r="AG305">
            <v>330704</v>
          </cell>
          <cell r="AR305">
            <v>0</v>
          </cell>
          <cell r="AS305">
            <v>3</v>
          </cell>
          <cell r="AT305">
            <v>10</v>
          </cell>
          <cell r="AW305">
            <v>6</v>
          </cell>
          <cell r="AX305">
            <v>0</v>
          </cell>
          <cell r="AZ305">
            <v>3</v>
          </cell>
          <cell r="BA305">
            <v>1</v>
          </cell>
          <cell r="BB305">
            <v>0</v>
          </cell>
          <cell r="BC305">
            <v>2</v>
          </cell>
          <cell r="BD305">
            <v>0</v>
          </cell>
          <cell r="BF305">
            <v>0</v>
          </cell>
          <cell r="BY305">
            <v>2655</v>
          </cell>
          <cell r="BZ305">
            <v>25</v>
          </cell>
          <cell r="CC305">
            <v>8</v>
          </cell>
          <cell r="CG305">
            <v>0</v>
          </cell>
          <cell r="CH305">
            <v>0</v>
          </cell>
          <cell r="CI305">
            <v>0</v>
          </cell>
          <cell r="CJ305">
            <v>0</v>
          </cell>
          <cell r="CL305">
            <v>0</v>
          </cell>
          <cell r="CN305">
            <v>0</v>
          </cell>
          <cell r="CO305">
            <v>16.057700000000001</v>
          </cell>
          <cell r="CP305">
            <v>13.7575</v>
          </cell>
          <cell r="CQ305">
            <v>5.6356000000000002</v>
          </cell>
          <cell r="CR305">
            <v>22.761286999999999</v>
          </cell>
          <cell r="CS305">
            <v>0</v>
          </cell>
          <cell r="DA305">
            <v>58.212086999999997</v>
          </cell>
          <cell r="EI305">
            <v>0</v>
          </cell>
        </row>
        <row r="306">
          <cell r="A306">
            <v>2012</v>
          </cell>
          <cell r="B306" t="str">
            <v>Q2</v>
          </cell>
          <cell r="G306" t="str">
            <v>Umeme</v>
          </cell>
          <cell r="H306" t="str">
            <v>Umeme</v>
          </cell>
          <cell r="K306">
            <v>114029000</v>
          </cell>
          <cell r="L306">
            <v>55458000</v>
          </cell>
          <cell r="M306">
            <v>80186000</v>
          </cell>
          <cell r="N306">
            <v>227509000</v>
          </cell>
          <cell r="P306">
            <v>390000</v>
          </cell>
          <cell r="R306">
            <v>477572000</v>
          </cell>
          <cell r="AG306">
            <v>650368781</v>
          </cell>
          <cell r="AR306">
            <v>49</v>
          </cell>
          <cell r="AS306">
            <v>715</v>
          </cell>
          <cell r="AT306">
            <v>1420</v>
          </cell>
          <cell r="AW306">
            <v>1300</v>
          </cell>
          <cell r="AX306">
            <v>24</v>
          </cell>
          <cell r="AZ306">
            <v>1022</v>
          </cell>
          <cell r="BA306">
            <v>0</v>
          </cell>
          <cell r="BB306">
            <v>32</v>
          </cell>
          <cell r="BC306">
            <v>782</v>
          </cell>
          <cell r="BD306">
            <v>0</v>
          </cell>
          <cell r="BF306">
            <v>402</v>
          </cell>
          <cell r="BY306">
            <v>1044064</v>
          </cell>
          <cell r="BZ306">
            <v>5939</v>
          </cell>
          <cell r="CC306">
            <v>1310</v>
          </cell>
          <cell r="CG306">
            <v>430055</v>
          </cell>
          <cell r="CH306">
            <v>36886</v>
          </cell>
          <cell r="CI306">
            <v>1672</v>
          </cell>
          <cell r="CJ306">
            <v>381</v>
          </cell>
          <cell r="CL306">
            <v>334</v>
          </cell>
          <cell r="CN306">
            <v>469328</v>
          </cell>
          <cell r="DA306">
            <v>0</v>
          </cell>
          <cell r="EI306">
            <v>0</v>
          </cell>
        </row>
        <row r="307">
          <cell r="A307">
            <v>2012</v>
          </cell>
          <cell r="B307" t="str">
            <v>Q1</v>
          </cell>
          <cell r="G307" t="str">
            <v>SWST</v>
          </cell>
          <cell r="H307" t="str">
            <v>UEDCL</v>
          </cell>
          <cell r="K307">
            <v>0</v>
          </cell>
          <cell r="L307">
            <v>0</v>
          </cell>
          <cell r="N307">
            <v>0</v>
          </cell>
          <cell r="P307">
            <v>0</v>
          </cell>
          <cell r="R307">
            <v>701551.97</v>
          </cell>
          <cell r="AG307">
            <v>1079202</v>
          </cell>
          <cell r="AR307">
            <v>0</v>
          </cell>
          <cell r="AS307">
            <v>16</v>
          </cell>
          <cell r="AT307">
            <v>9</v>
          </cell>
          <cell r="AW307">
            <v>5</v>
          </cell>
          <cell r="AX307">
            <v>0</v>
          </cell>
          <cell r="AZ307">
            <v>0</v>
          </cell>
          <cell r="BA307">
            <v>2</v>
          </cell>
          <cell r="BB307">
            <v>0</v>
          </cell>
          <cell r="BC307">
            <v>0</v>
          </cell>
          <cell r="BD307">
            <v>0</v>
          </cell>
          <cell r="BF307">
            <v>0</v>
          </cell>
          <cell r="BY307">
            <v>1850</v>
          </cell>
          <cell r="BZ307">
            <v>32</v>
          </cell>
          <cell r="CC307">
            <v>0</v>
          </cell>
          <cell r="CG307">
            <v>1337</v>
          </cell>
          <cell r="CH307">
            <v>50</v>
          </cell>
          <cell r="CI307">
            <v>0</v>
          </cell>
          <cell r="CJ307">
            <v>0</v>
          </cell>
          <cell r="CL307">
            <v>0</v>
          </cell>
          <cell r="CN307">
            <v>1387</v>
          </cell>
          <cell r="CO307">
            <v>17.606764999999999</v>
          </cell>
          <cell r="CP307">
            <v>0.33100000000000002</v>
          </cell>
          <cell r="CQ307">
            <v>8.0557999999999996</v>
          </cell>
          <cell r="CR307">
            <v>8.2337000000000007</v>
          </cell>
          <cell r="CS307">
            <v>0</v>
          </cell>
          <cell r="DA307">
            <v>34.227264999999996</v>
          </cell>
          <cell r="EI307">
            <v>0</v>
          </cell>
        </row>
        <row r="308">
          <cell r="A308">
            <v>2012</v>
          </cell>
          <cell r="B308" t="str">
            <v>Q1</v>
          </cell>
          <cell r="G308" t="str">
            <v>SST</v>
          </cell>
          <cell r="H308" t="str">
            <v>UEDCL</v>
          </cell>
          <cell r="K308">
            <v>0</v>
          </cell>
          <cell r="L308">
            <v>0</v>
          </cell>
          <cell r="N308">
            <v>0</v>
          </cell>
          <cell r="P308">
            <v>0</v>
          </cell>
          <cell r="R308">
            <v>906976.33</v>
          </cell>
          <cell r="AG308">
            <v>1122925</v>
          </cell>
          <cell r="AR308">
            <v>0</v>
          </cell>
          <cell r="AS308">
            <v>0</v>
          </cell>
          <cell r="AT308">
            <v>0</v>
          </cell>
          <cell r="AW308">
            <v>0</v>
          </cell>
          <cell r="AX308">
            <v>0</v>
          </cell>
          <cell r="AZ308">
            <v>0</v>
          </cell>
          <cell r="BA308">
            <v>0</v>
          </cell>
          <cell r="BB308">
            <v>0</v>
          </cell>
          <cell r="BC308">
            <v>0</v>
          </cell>
          <cell r="BD308">
            <v>0</v>
          </cell>
          <cell r="BF308">
            <v>0</v>
          </cell>
          <cell r="BY308">
            <v>0</v>
          </cell>
          <cell r="BZ308">
            <v>0</v>
          </cell>
          <cell r="CC308">
            <v>0</v>
          </cell>
          <cell r="CG308">
            <v>2262</v>
          </cell>
          <cell r="CH308">
            <v>69</v>
          </cell>
          <cell r="CI308">
            <v>0</v>
          </cell>
          <cell r="CJ308">
            <v>0</v>
          </cell>
          <cell r="CL308">
            <v>0</v>
          </cell>
          <cell r="CN308">
            <v>2331</v>
          </cell>
          <cell r="CO308">
            <v>37.878053999999999</v>
          </cell>
          <cell r="CP308">
            <v>0.90800000000000003</v>
          </cell>
          <cell r="CQ308">
            <v>33.470770000000002</v>
          </cell>
          <cell r="CR308">
            <v>49.7727</v>
          </cell>
          <cell r="CS308">
            <v>0</v>
          </cell>
          <cell r="DA308">
            <v>122.02952399999999</v>
          </cell>
          <cell r="EI308">
            <v>0</v>
          </cell>
        </row>
        <row r="309">
          <cell r="A309">
            <v>2012</v>
          </cell>
          <cell r="B309" t="str">
            <v>Q1</v>
          </cell>
          <cell r="G309" t="str">
            <v>PACMECS</v>
          </cell>
          <cell r="H309" t="str">
            <v>PACMECS</v>
          </cell>
          <cell r="K309">
            <v>191266</v>
          </cell>
          <cell r="L309">
            <v>0</v>
          </cell>
          <cell r="M309">
            <v>0</v>
          </cell>
          <cell r="N309">
            <v>0</v>
          </cell>
          <cell r="P309">
            <v>0</v>
          </cell>
          <cell r="R309">
            <v>191266</v>
          </cell>
          <cell r="AG309">
            <v>268711</v>
          </cell>
          <cell r="AR309">
            <v>0</v>
          </cell>
          <cell r="AS309">
            <v>0</v>
          </cell>
          <cell r="AT309">
            <v>9</v>
          </cell>
          <cell r="AW309">
            <v>12</v>
          </cell>
          <cell r="AX309">
            <v>0</v>
          </cell>
          <cell r="AZ309">
            <v>0</v>
          </cell>
          <cell r="BA309">
            <v>0</v>
          </cell>
          <cell r="BB309">
            <v>0</v>
          </cell>
          <cell r="BC309">
            <v>0</v>
          </cell>
          <cell r="BD309">
            <v>0</v>
          </cell>
          <cell r="BF309">
            <v>0</v>
          </cell>
          <cell r="BY309">
            <v>1650</v>
          </cell>
          <cell r="BZ309">
            <v>21</v>
          </cell>
          <cell r="CC309">
            <v>8</v>
          </cell>
          <cell r="CG309">
            <v>0</v>
          </cell>
          <cell r="CH309">
            <v>0</v>
          </cell>
          <cell r="CI309">
            <v>0</v>
          </cell>
          <cell r="CJ309">
            <v>0</v>
          </cell>
          <cell r="CL309">
            <v>0</v>
          </cell>
          <cell r="CN309">
            <v>0</v>
          </cell>
          <cell r="CO309">
            <v>14.858000000000001</v>
          </cell>
          <cell r="CP309">
            <v>0.83050000000000002</v>
          </cell>
          <cell r="CQ309">
            <v>13.165800000000001</v>
          </cell>
          <cell r="CR309">
            <v>41.036225999999999</v>
          </cell>
          <cell r="CS309">
            <v>0</v>
          </cell>
          <cell r="DA309">
            <v>69.890525999999994</v>
          </cell>
          <cell r="EI309">
            <v>0</v>
          </cell>
        </row>
        <row r="310">
          <cell r="A310">
            <v>2016</v>
          </cell>
          <cell r="B310" t="str">
            <v>Q2</v>
          </cell>
          <cell r="G310" t="str">
            <v>NWST</v>
          </cell>
          <cell r="H310" t="str">
            <v>UEDCL</v>
          </cell>
          <cell r="K310">
            <v>1083238.1900000002</v>
          </cell>
          <cell r="L310">
            <v>445970.17999999993</v>
          </cell>
          <cell r="M310">
            <v>608241.67999999993</v>
          </cell>
          <cell r="N310">
            <v>468467</v>
          </cell>
          <cell r="P310">
            <v>0</v>
          </cell>
          <cell r="R310">
            <v>2605917.0499999998</v>
          </cell>
          <cell r="AB310">
            <v>1191.6223715937001</v>
          </cell>
          <cell r="AG310">
            <v>3857105</v>
          </cell>
          <cell r="AR310">
            <v>0</v>
          </cell>
          <cell r="AS310">
            <v>55</v>
          </cell>
          <cell r="AT310">
            <v>116</v>
          </cell>
          <cell r="AW310">
            <v>40</v>
          </cell>
          <cell r="AX310">
            <v>0</v>
          </cell>
          <cell r="AZ310">
            <v>19</v>
          </cell>
          <cell r="BA310">
            <v>0</v>
          </cell>
          <cell r="BB310">
            <v>0</v>
          </cell>
          <cell r="BC310">
            <v>13</v>
          </cell>
          <cell r="BD310">
            <v>0</v>
          </cell>
          <cell r="BF310">
            <v>5</v>
          </cell>
          <cell r="BY310">
            <v>0</v>
          </cell>
          <cell r="BZ310">
            <v>248</v>
          </cell>
          <cell r="CC310">
            <v>0</v>
          </cell>
          <cell r="CG310">
            <v>10771</v>
          </cell>
          <cell r="CH310">
            <v>176</v>
          </cell>
          <cell r="CI310">
            <v>72</v>
          </cell>
          <cell r="CL310">
            <v>0</v>
          </cell>
          <cell r="CN310">
            <v>11019</v>
          </cell>
          <cell r="CO310">
            <v>88.259646000000004</v>
          </cell>
          <cell r="CP310">
            <v>105.001075</v>
          </cell>
          <cell r="CQ310">
            <v>42.262825999999997</v>
          </cell>
          <cell r="CR310">
            <v>83.440173000000001</v>
          </cell>
          <cell r="CS310">
            <v>0.61199999999999999</v>
          </cell>
          <cell r="DA310">
            <v>319.57571999999999</v>
          </cell>
          <cell r="EI310">
            <v>0</v>
          </cell>
        </row>
        <row r="311">
          <cell r="A311">
            <v>2012</v>
          </cell>
          <cell r="B311" t="str">
            <v>Q1</v>
          </cell>
          <cell r="G311" t="str">
            <v>KIL</v>
          </cell>
          <cell r="H311" t="str">
            <v>KIL</v>
          </cell>
          <cell r="K311">
            <v>342270</v>
          </cell>
          <cell r="L311">
            <v>178915</v>
          </cell>
          <cell r="M311">
            <v>0</v>
          </cell>
          <cell r="N311">
            <v>0</v>
          </cell>
          <cell r="P311">
            <v>0</v>
          </cell>
          <cell r="R311">
            <v>521185</v>
          </cell>
          <cell r="AG311">
            <v>1803579</v>
          </cell>
          <cell r="AR311">
            <v>0</v>
          </cell>
          <cell r="AS311">
            <v>16</v>
          </cell>
          <cell r="AT311">
            <v>9</v>
          </cell>
          <cell r="AW311">
            <v>5</v>
          </cell>
          <cell r="AX311">
            <v>0</v>
          </cell>
          <cell r="AZ311">
            <v>0</v>
          </cell>
          <cell r="BA311">
            <v>2</v>
          </cell>
          <cell r="BB311">
            <v>0</v>
          </cell>
          <cell r="BC311">
            <v>0</v>
          </cell>
          <cell r="BD311">
            <v>0</v>
          </cell>
          <cell r="BF311">
            <v>0</v>
          </cell>
          <cell r="BY311">
            <v>1850</v>
          </cell>
          <cell r="BZ311">
            <v>32</v>
          </cell>
          <cell r="CC311">
            <v>10</v>
          </cell>
          <cell r="CG311">
            <v>1894</v>
          </cell>
          <cell r="CH311">
            <v>77</v>
          </cell>
          <cell r="CI311">
            <v>0</v>
          </cell>
          <cell r="CJ311">
            <v>0</v>
          </cell>
          <cell r="CL311">
            <v>0</v>
          </cell>
          <cell r="CN311">
            <v>1971</v>
          </cell>
          <cell r="CO311">
            <v>27.117000000000001</v>
          </cell>
          <cell r="CP311">
            <v>25.917000000000002</v>
          </cell>
          <cell r="CQ311">
            <v>13.121</v>
          </cell>
          <cell r="CR311">
            <v>24.417000000000002</v>
          </cell>
          <cell r="CS311">
            <v>10.180999999999999</v>
          </cell>
          <cell r="DA311">
            <v>100.753</v>
          </cell>
          <cell r="EI311">
            <v>0</v>
          </cell>
        </row>
        <row r="312">
          <cell r="A312">
            <v>2012</v>
          </cell>
          <cell r="B312" t="str">
            <v>Q1</v>
          </cell>
          <cell r="G312" t="str">
            <v>BECS</v>
          </cell>
          <cell r="H312" t="str">
            <v>BECS</v>
          </cell>
          <cell r="K312">
            <v>244887</v>
          </cell>
          <cell r="L312">
            <v>25052</v>
          </cell>
          <cell r="M312">
            <v>0</v>
          </cell>
          <cell r="N312">
            <v>0</v>
          </cell>
          <cell r="P312">
            <v>0</v>
          </cell>
          <cell r="R312">
            <v>269939</v>
          </cell>
          <cell r="AG312">
            <v>319923</v>
          </cell>
          <cell r="AR312">
            <v>0</v>
          </cell>
          <cell r="AS312">
            <v>3</v>
          </cell>
          <cell r="AT312">
            <v>9</v>
          </cell>
          <cell r="AW312">
            <v>5</v>
          </cell>
          <cell r="AX312">
            <v>0</v>
          </cell>
          <cell r="AZ312">
            <v>2</v>
          </cell>
          <cell r="BA312">
            <v>1</v>
          </cell>
          <cell r="BB312">
            <v>0</v>
          </cell>
          <cell r="BC312">
            <v>2</v>
          </cell>
          <cell r="BD312">
            <v>0</v>
          </cell>
          <cell r="BF312">
            <v>0</v>
          </cell>
          <cell r="BY312">
            <v>2305</v>
          </cell>
          <cell r="BZ312">
            <v>22</v>
          </cell>
          <cell r="CC312">
            <v>7</v>
          </cell>
          <cell r="CG312">
            <v>0</v>
          </cell>
          <cell r="CH312">
            <v>0</v>
          </cell>
          <cell r="CI312">
            <v>0</v>
          </cell>
          <cell r="CJ312">
            <v>0</v>
          </cell>
          <cell r="CL312">
            <v>0</v>
          </cell>
          <cell r="CN312">
            <v>0</v>
          </cell>
          <cell r="CO312">
            <v>22.805099999999999</v>
          </cell>
          <cell r="CP312">
            <v>10.71</v>
          </cell>
          <cell r="CQ312">
            <v>4.3404999999999996</v>
          </cell>
          <cell r="CR312">
            <v>12.5014</v>
          </cell>
          <cell r="CS312">
            <v>0</v>
          </cell>
          <cell r="DA312">
            <v>50.356999999999999</v>
          </cell>
          <cell r="EI312">
            <v>0</v>
          </cell>
        </row>
        <row r="313">
          <cell r="A313">
            <v>2012</v>
          </cell>
          <cell r="B313" t="str">
            <v>Q1</v>
          </cell>
          <cell r="G313" t="str">
            <v>Umeme</v>
          </cell>
          <cell r="H313" t="str">
            <v>Umeme</v>
          </cell>
          <cell r="K313">
            <v>106217000</v>
          </cell>
          <cell r="L313">
            <v>54306000</v>
          </cell>
          <cell r="M313">
            <v>77357000</v>
          </cell>
          <cell r="N313">
            <v>219420000</v>
          </cell>
          <cell r="P313">
            <v>207000</v>
          </cell>
          <cell r="R313">
            <v>457507000</v>
          </cell>
          <cell r="AG313">
            <v>610529819</v>
          </cell>
          <cell r="AR313">
            <v>49</v>
          </cell>
          <cell r="AS313">
            <v>715</v>
          </cell>
          <cell r="AT313">
            <v>1408</v>
          </cell>
          <cell r="AW313">
            <v>1299</v>
          </cell>
          <cell r="AX313">
            <v>24</v>
          </cell>
          <cell r="AZ313">
            <v>1021</v>
          </cell>
          <cell r="BA313">
            <v>0</v>
          </cell>
          <cell r="BB313">
            <v>32</v>
          </cell>
          <cell r="BC313">
            <v>781</v>
          </cell>
          <cell r="BD313">
            <v>0</v>
          </cell>
          <cell r="BF313">
            <v>399</v>
          </cell>
          <cell r="BY313">
            <v>1041349</v>
          </cell>
          <cell r="BZ313">
            <v>5921</v>
          </cell>
          <cell r="CC313">
            <v>1290</v>
          </cell>
          <cell r="CG313">
            <v>418215</v>
          </cell>
          <cell r="CH313">
            <v>37280</v>
          </cell>
          <cell r="CI313">
            <v>1695</v>
          </cell>
          <cell r="CJ313">
            <v>380</v>
          </cell>
          <cell r="CL313">
            <v>332</v>
          </cell>
          <cell r="CN313">
            <v>457902</v>
          </cell>
          <cell r="DA313">
            <v>0</v>
          </cell>
          <cell r="EI313">
            <v>0</v>
          </cell>
        </row>
        <row r="314">
          <cell r="A314">
            <v>2011</v>
          </cell>
          <cell r="B314" t="str">
            <v>Q4</v>
          </cell>
          <cell r="G314" t="str">
            <v>SWST</v>
          </cell>
          <cell r="H314" t="str">
            <v>UEDCL</v>
          </cell>
          <cell r="K314">
            <v>0</v>
          </cell>
          <cell r="L314">
            <v>0</v>
          </cell>
          <cell r="N314">
            <v>0</v>
          </cell>
          <cell r="P314">
            <v>0</v>
          </cell>
          <cell r="R314">
            <v>875286.82</v>
          </cell>
          <cell r="AG314">
            <v>1063297</v>
          </cell>
          <cell r="AR314">
            <v>0</v>
          </cell>
          <cell r="AS314">
            <v>0</v>
          </cell>
          <cell r="AT314">
            <v>0</v>
          </cell>
          <cell r="AW314">
            <v>0</v>
          </cell>
          <cell r="AX314">
            <v>0</v>
          </cell>
          <cell r="AZ314">
            <v>0</v>
          </cell>
          <cell r="BA314">
            <v>0</v>
          </cell>
          <cell r="BB314">
            <v>0</v>
          </cell>
          <cell r="BC314">
            <v>0</v>
          </cell>
          <cell r="BD314">
            <v>0</v>
          </cell>
          <cell r="BF314">
            <v>0</v>
          </cell>
          <cell r="BY314">
            <v>0</v>
          </cell>
          <cell r="BZ314">
            <v>0</v>
          </cell>
          <cell r="CC314">
            <v>0</v>
          </cell>
          <cell r="CG314">
            <v>1278</v>
          </cell>
          <cell r="CH314">
            <v>50</v>
          </cell>
          <cell r="CI314">
            <v>0</v>
          </cell>
          <cell r="CJ314">
            <v>0</v>
          </cell>
          <cell r="CL314">
            <v>0</v>
          </cell>
          <cell r="CN314">
            <v>1328</v>
          </cell>
          <cell r="CO314">
            <v>16.986794</v>
          </cell>
          <cell r="CP314">
            <v>0.28799999999999998</v>
          </cell>
          <cell r="CQ314">
            <v>8.8514999999999997</v>
          </cell>
          <cell r="CR314">
            <v>6.31175</v>
          </cell>
          <cell r="CS314">
            <v>0</v>
          </cell>
          <cell r="DA314">
            <v>32.438044000000005</v>
          </cell>
          <cell r="EI314">
            <v>0</v>
          </cell>
        </row>
        <row r="315">
          <cell r="A315">
            <v>2011</v>
          </cell>
          <cell r="B315" t="str">
            <v>Q4</v>
          </cell>
          <cell r="G315" t="str">
            <v>SST</v>
          </cell>
          <cell r="H315" t="str">
            <v>UEDCL</v>
          </cell>
          <cell r="K315">
            <v>0</v>
          </cell>
          <cell r="L315">
            <v>0</v>
          </cell>
          <cell r="N315">
            <v>0</v>
          </cell>
          <cell r="P315">
            <v>0</v>
          </cell>
          <cell r="R315">
            <v>742044.09</v>
          </cell>
          <cell r="AG315">
            <v>1013243</v>
          </cell>
          <cell r="AR315">
            <v>0</v>
          </cell>
          <cell r="AS315">
            <v>0</v>
          </cell>
          <cell r="AT315">
            <v>0</v>
          </cell>
          <cell r="AW315">
            <v>0</v>
          </cell>
          <cell r="AX315">
            <v>0</v>
          </cell>
          <cell r="AZ315">
            <v>0</v>
          </cell>
          <cell r="BA315">
            <v>0</v>
          </cell>
          <cell r="BB315">
            <v>0</v>
          </cell>
          <cell r="BC315">
            <v>0</v>
          </cell>
          <cell r="BD315">
            <v>0</v>
          </cell>
          <cell r="BF315">
            <v>0</v>
          </cell>
          <cell r="BY315">
            <v>0</v>
          </cell>
          <cell r="BZ315">
            <v>0</v>
          </cell>
          <cell r="CC315">
            <v>0</v>
          </cell>
          <cell r="CG315">
            <v>2176</v>
          </cell>
          <cell r="CH315">
            <v>144</v>
          </cell>
          <cell r="CI315">
            <v>0</v>
          </cell>
          <cell r="CJ315">
            <v>0</v>
          </cell>
          <cell r="CL315">
            <v>0</v>
          </cell>
          <cell r="CN315">
            <v>2320</v>
          </cell>
          <cell r="CO315">
            <v>32.147987999999998</v>
          </cell>
          <cell r="CP315">
            <v>2.5999999999999999E-2</v>
          </cell>
          <cell r="CQ315">
            <v>10.115</v>
          </cell>
          <cell r="CR315">
            <v>6.6927000000000003</v>
          </cell>
          <cell r="CS315">
            <v>0</v>
          </cell>
          <cell r="DA315">
            <v>48.981688000000005</v>
          </cell>
          <cell r="EI315">
            <v>0</v>
          </cell>
        </row>
        <row r="316">
          <cell r="A316">
            <v>2011</v>
          </cell>
          <cell r="B316" t="str">
            <v>Q4</v>
          </cell>
          <cell r="G316" t="str">
            <v>PACMECS</v>
          </cell>
          <cell r="H316" t="str">
            <v>PACMECS</v>
          </cell>
          <cell r="K316">
            <v>0</v>
          </cell>
          <cell r="L316">
            <v>0</v>
          </cell>
          <cell r="N316">
            <v>0</v>
          </cell>
          <cell r="P316">
            <v>0</v>
          </cell>
          <cell r="R316">
            <v>0</v>
          </cell>
          <cell r="AG316">
            <v>0</v>
          </cell>
          <cell r="AR316">
            <v>0</v>
          </cell>
          <cell r="AS316">
            <v>0</v>
          </cell>
          <cell r="AT316">
            <v>0</v>
          </cell>
          <cell r="AW316">
            <v>0</v>
          </cell>
          <cell r="AX316">
            <v>0</v>
          </cell>
          <cell r="AZ316">
            <v>0</v>
          </cell>
          <cell r="BA316">
            <v>0</v>
          </cell>
          <cell r="BB316">
            <v>0</v>
          </cell>
          <cell r="BC316">
            <v>0</v>
          </cell>
          <cell r="BD316">
            <v>0</v>
          </cell>
          <cell r="BF316">
            <v>0</v>
          </cell>
          <cell r="BY316">
            <v>0</v>
          </cell>
          <cell r="BZ316">
            <v>0</v>
          </cell>
          <cell r="CC316">
            <v>0</v>
          </cell>
          <cell r="CG316">
            <v>992</v>
          </cell>
          <cell r="CH316">
            <v>0</v>
          </cell>
          <cell r="CI316">
            <v>0</v>
          </cell>
          <cell r="CJ316">
            <v>0</v>
          </cell>
          <cell r="CL316">
            <v>0</v>
          </cell>
          <cell r="CN316">
            <v>992</v>
          </cell>
          <cell r="CO316">
            <v>14.667999999999999</v>
          </cell>
          <cell r="CP316">
            <v>0.39500000000000002</v>
          </cell>
          <cell r="CQ316">
            <v>16.556000000000001</v>
          </cell>
          <cell r="CR316">
            <v>63.735345000000002</v>
          </cell>
          <cell r="CS316">
            <v>0</v>
          </cell>
          <cell r="DA316">
            <v>95.354344999999995</v>
          </cell>
          <cell r="EI316">
            <v>0</v>
          </cell>
        </row>
        <row r="317">
          <cell r="A317">
            <v>2016</v>
          </cell>
          <cell r="B317" t="str">
            <v>Q3</v>
          </cell>
          <cell r="G317" t="str">
            <v>NWST</v>
          </cell>
          <cell r="H317" t="str">
            <v>UEDCL</v>
          </cell>
          <cell r="K317">
            <v>0</v>
          </cell>
          <cell r="L317">
            <v>0</v>
          </cell>
          <cell r="M317">
            <v>0</v>
          </cell>
          <cell r="N317">
            <v>0</v>
          </cell>
          <cell r="P317">
            <v>0</v>
          </cell>
          <cell r="R317">
            <v>0</v>
          </cell>
          <cell r="AG317">
            <v>0</v>
          </cell>
          <cell r="AR317">
            <v>0</v>
          </cell>
          <cell r="AS317">
            <v>55</v>
          </cell>
          <cell r="AT317">
            <v>116</v>
          </cell>
          <cell r="AW317">
            <v>40</v>
          </cell>
          <cell r="AX317">
            <v>0</v>
          </cell>
          <cell r="AZ317">
            <v>19</v>
          </cell>
          <cell r="BA317">
            <v>0</v>
          </cell>
          <cell r="BB317">
            <v>0</v>
          </cell>
          <cell r="BC317">
            <v>13</v>
          </cell>
          <cell r="BD317">
            <v>0</v>
          </cell>
          <cell r="BF317">
            <v>5</v>
          </cell>
          <cell r="BY317">
            <v>0</v>
          </cell>
          <cell r="BZ317">
            <v>248</v>
          </cell>
          <cell r="CC317">
            <v>0</v>
          </cell>
          <cell r="CG317">
            <v>0</v>
          </cell>
          <cell r="CH317">
            <v>0</v>
          </cell>
          <cell r="CI317">
            <v>0</v>
          </cell>
          <cell r="CJ317">
            <v>0</v>
          </cell>
          <cell r="CL317">
            <v>0</v>
          </cell>
          <cell r="CN317">
            <v>0</v>
          </cell>
          <cell r="CO317">
            <v>0</v>
          </cell>
          <cell r="CP317">
            <v>0</v>
          </cell>
          <cell r="CQ317">
            <v>0</v>
          </cell>
          <cell r="CR317">
            <v>0</v>
          </cell>
          <cell r="CS317">
            <v>0</v>
          </cell>
          <cell r="DA317">
            <v>0</v>
          </cell>
          <cell r="EI317">
            <v>0</v>
          </cell>
        </row>
        <row r="318">
          <cell r="A318">
            <v>2011</v>
          </cell>
          <cell r="B318" t="str">
            <v>Q4</v>
          </cell>
          <cell r="G318" t="str">
            <v>KIL</v>
          </cell>
          <cell r="H318" t="str">
            <v>KIL</v>
          </cell>
          <cell r="K318">
            <v>324245</v>
          </cell>
          <cell r="L318">
            <v>200867.5</v>
          </cell>
          <cell r="M318">
            <v>0</v>
          </cell>
          <cell r="N318">
            <v>0</v>
          </cell>
          <cell r="P318">
            <v>0</v>
          </cell>
          <cell r="R318">
            <v>525112.5</v>
          </cell>
          <cell r="AG318">
            <v>1474897</v>
          </cell>
          <cell r="AR318">
            <v>0</v>
          </cell>
          <cell r="AS318">
            <v>0</v>
          </cell>
          <cell r="AT318">
            <v>0</v>
          </cell>
          <cell r="AW318">
            <v>0</v>
          </cell>
          <cell r="AX318">
            <v>0</v>
          </cell>
          <cell r="AZ318">
            <v>0</v>
          </cell>
          <cell r="BA318">
            <v>0</v>
          </cell>
          <cell r="BB318">
            <v>0</v>
          </cell>
          <cell r="BC318">
            <v>0</v>
          </cell>
          <cell r="BD318">
            <v>0</v>
          </cell>
          <cell r="BF318">
            <v>0</v>
          </cell>
          <cell r="BY318">
            <v>0</v>
          </cell>
          <cell r="BZ318">
            <v>0</v>
          </cell>
          <cell r="CC318">
            <v>10</v>
          </cell>
          <cell r="CG318">
            <v>1868</v>
          </cell>
          <cell r="CH318">
            <v>74</v>
          </cell>
          <cell r="CI318">
            <v>0</v>
          </cell>
          <cell r="CJ318">
            <v>0</v>
          </cell>
          <cell r="CL318">
            <v>0</v>
          </cell>
          <cell r="CN318">
            <v>1942</v>
          </cell>
          <cell r="CO318">
            <v>19.524999999999999</v>
          </cell>
          <cell r="CP318">
            <v>6.8879999999999999</v>
          </cell>
          <cell r="CQ318">
            <v>11.385999999999999</v>
          </cell>
          <cell r="CR318">
            <v>24.33</v>
          </cell>
          <cell r="CS318">
            <v>1.49</v>
          </cell>
          <cell r="DA318">
            <v>63.618999999999993</v>
          </cell>
          <cell r="EI318">
            <v>0</v>
          </cell>
        </row>
        <row r="319">
          <cell r="A319">
            <v>2011</v>
          </cell>
          <cell r="B319" t="str">
            <v>Q4</v>
          </cell>
          <cell r="G319" t="str">
            <v>BECS</v>
          </cell>
          <cell r="H319" t="str">
            <v>BECS</v>
          </cell>
          <cell r="K319">
            <v>249939</v>
          </cell>
          <cell r="L319">
            <v>23412</v>
          </cell>
          <cell r="M319">
            <v>0</v>
          </cell>
          <cell r="N319">
            <v>0</v>
          </cell>
          <cell r="P319">
            <v>0</v>
          </cell>
          <cell r="R319">
            <v>273351</v>
          </cell>
          <cell r="AG319">
            <v>309189</v>
          </cell>
          <cell r="AR319">
            <v>0</v>
          </cell>
          <cell r="AS319">
            <v>3</v>
          </cell>
          <cell r="AT319">
            <v>6</v>
          </cell>
          <cell r="AW319">
            <v>6</v>
          </cell>
          <cell r="AX319">
            <v>0</v>
          </cell>
          <cell r="AZ319">
            <v>2</v>
          </cell>
          <cell r="BA319">
            <v>1</v>
          </cell>
          <cell r="BB319">
            <v>0</v>
          </cell>
          <cell r="BC319">
            <v>2</v>
          </cell>
          <cell r="BD319">
            <v>0</v>
          </cell>
          <cell r="BF319">
            <v>0</v>
          </cell>
          <cell r="BY319">
            <v>2255</v>
          </cell>
          <cell r="BZ319">
            <v>20</v>
          </cell>
          <cell r="CC319">
            <v>7</v>
          </cell>
          <cell r="CG319">
            <v>946</v>
          </cell>
          <cell r="CH319">
            <v>18</v>
          </cell>
          <cell r="CI319">
            <v>0</v>
          </cell>
          <cell r="CJ319">
            <v>0</v>
          </cell>
          <cell r="CL319">
            <v>0</v>
          </cell>
          <cell r="CN319">
            <v>964</v>
          </cell>
          <cell r="CO319">
            <v>22.567299999999999</v>
          </cell>
          <cell r="CP319">
            <v>10.5715</v>
          </cell>
          <cell r="CQ319">
            <v>3.9420000000000002</v>
          </cell>
          <cell r="CR319">
            <v>13.454000000000001</v>
          </cell>
          <cell r="CS319">
            <v>0</v>
          </cell>
          <cell r="DA319">
            <v>50.534800000000004</v>
          </cell>
          <cell r="EI319">
            <v>0</v>
          </cell>
        </row>
        <row r="320">
          <cell r="A320">
            <v>2011</v>
          </cell>
          <cell r="B320" t="str">
            <v>Q4</v>
          </cell>
          <cell r="G320" t="str">
            <v>Umeme</v>
          </cell>
          <cell r="H320" t="str">
            <v>Umeme</v>
          </cell>
          <cell r="K320">
            <v>96444000</v>
          </cell>
          <cell r="L320">
            <v>50624000</v>
          </cell>
          <cell r="M320">
            <v>71902000</v>
          </cell>
          <cell r="N320">
            <v>210454000</v>
          </cell>
          <cell r="P320">
            <v>370000</v>
          </cell>
          <cell r="R320">
            <v>429794000</v>
          </cell>
          <cell r="AG320">
            <v>576284457</v>
          </cell>
          <cell r="AR320">
            <v>49</v>
          </cell>
          <cell r="AS320">
            <v>715</v>
          </cell>
          <cell r="AT320">
            <v>1395</v>
          </cell>
          <cell r="AW320">
            <v>1295</v>
          </cell>
          <cell r="AX320">
            <v>24</v>
          </cell>
          <cell r="AZ320">
            <v>1019</v>
          </cell>
          <cell r="BA320">
            <v>0</v>
          </cell>
          <cell r="BB320">
            <v>32</v>
          </cell>
          <cell r="BC320">
            <v>778</v>
          </cell>
          <cell r="BD320">
            <v>0</v>
          </cell>
          <cell r="BF320">
            <v>397</v>
          </cell>
          <cell r="BY320">
            <v>1038143</v>
          </cell>
          <cell r="BZ320">
            <v>5900</v>
          </cell>
          <cell r="CC320">
            <v>1213</v>
          </cell>
          <cell r="CG320">
            <v>419025</v>
          </cell>
          <cell r="CH320">
            <v>36438</v>
          </cell>
          <cell r="CI320">
            <v>1653</v>
          </cell>
          <cell r="CJ320">
            <v>365</v>
          </cell>
          <cell r="CL320">
            <v>327</v>
          </cell>
          <cell r="CN320">
            <v>457808</v>
          </cell>
          <cell r="DA320">
            <v>0</v>
          </cell>
          <cell r="EI320">
            <v>0</v>
          </cell>
        </row>
        <row r="321">
          <cell r="A321">
            <v>2011</v>
          </cell>
          <cell r="B321" t="str">
            <v>Q3</v>
          </cell>
          <cell r="G321" t="str">
            <v>SWST</v>
          </cell>
          <cell r="H321" t="str">
            <v>UEDCL</v>
          </cell>
          <cell r="K321">
            <v>0</v>
          </cell>
          <cell r="L321">
            <v>0</v>
          </cell>
          <cell r="N321">
            <v>0</v>
          </cell>
          <cell r="P321">
            <v>0</v>
          </cell>
          <cell r="R321">
            <v>676167.41</v>
          </cell>
          <cell r="AG321">
            <v>1200908</v>
          </cell>
          <cell r="AR321">
            <v>0</v>
          </cell>
          <cell r="AS321">
            <v>0</v>
          </cell>
          <cell r="AT321">
            <v>0</v>
          </cell>
          <cell r="AW321">
            <v>0</v>
          </cell>
          <cell r="AX321">
            <v>0</v>
          </cell>
          <cell r="AZ321">
            <v>0</v>
          </cell>
          <cell r="BA321">
            <v>0</v>
          </cell>
          <cell r="BB321">
            <v>0</v>
          </cell>
          <cell r="BC321">
            <v>0</v>
          </cell>
          <cell r="BD321">
            <v>0</v>
          </cell>
          <cell r="BF321">
            <v>0</v>
          </cell>
          <cell r="BY321">
            <v>0</v>
          </cell>
          <cell r="BZ321">
            <v>0</v>
          </cell>
          <cell r="CC321">
            <v>0</v>
          </cell>
          <cell r="CG321">
            <v>1189</v>
          </cell>
          <cell r="CH321">
            <v>45</v>
          </cell>
          <cell r="CI321">
            <v>0</v>
          </cell>
          <cell r="CJ321">
            <v>0</v>
          </cell>
          <cell r="CL321">
            <v>0</v>
          </cell>
          <cell r="CN321">
            <v>1234</v>
          </cell>
          <cell r="CO321">
            <v>19.271629000000001</v>
          </cell>
          <cell r="CP321">
            <v>5.8520000000000003</v>
          </cell>
          <cell r="CQ321">
            <v>15.145994999999999</v>
          </cell>
          <cell r="CR321">
            <v>6.0350999999999999</v>
          </cell>
          <cell r="CS321">
            <v>0</v>
          </cell>
          <cell r="DA321">
            <v>46.304724</v>
          </cell>
          <cell r="EI321">
            <v>0</v>
          </cell>
        </row>
        <row r="322">
          <cell r="A322">
            <v>2011</v>
          </cell>
          <cell r="B322" t="str">
            <v>Q3</v>
          </cell>
          <cell r="G322" t="str">
            <v>SST</v>
          </cell>
          <cell r="H322" t="str">
            <v>UEDCL</v>
          </cell>
          <cell r="K322">
            <v>0</v>
          </cell>
          <cell r="L322">
            <v>0</v>
          </cell>
          <cell r="N322">
            <v>0</v>
          </cell>
          <cell r="P322">
            <v>0</v>
          </cell>
          <cell r="R322">
            <v>735686.25</v>
          </cell>
          <cell r="AG322">
            <v>930356</v>
          </cell>
          <cell r="AR322">
            <v>0</v>
          </cell>
          <cell r="AS322">
            <v>0</v>
          </cell>
          <cell r="AT322">
            <v>0</v>
          </cell>
          <cell r="AW322">
            <v>0</v>
          </cell>
          <cell r="AX322">
            <v>0</v>
          </cell>
          <cell r="AZ322">
            <v>0</v>
          </cell>
          <cell r="BA322">
            <v>0</v>
          </cell>
          <cell r="BB322">
            <v>0</v>
          </cell>
          <cell r="BC322">
            <v>0</v>
          </cell>
          <cell r="BD322">
            <v>0</v>
          </cell>
          <cell r="BF322">
            <v>0</v>
          </cell>
          <cell r="BY322">
            <v>0</v>
          </cell>
          <cell r="BZ322">
            <v>0</v>
          </cell>
          <cell r="CC322">
            <v>0</v>
          </cell>
          <cell r="CG322">
            <v>1975</v>
          </cell>
          <cell r="CH322">
            <v>142</v>
          </cell>
          <cell r="CI322">
            <v>0</v>
          </cell>
          <cell r="CJ322">
            <v>0</v>
          </cell>
          <cell r="CL322">
            <v>0</v>
          </cell>
          <cell r="CN322">
            <v>2117</v>
          </cell>
          <cell r="CO322">
            <v>6.9584999999999999</v>
          </cell>
          <cell r="CP322">
            <v>0.1</v>
          </cell>
          <cell r="CQ322">
            <v>18.084873999999999</v>
          </cell>
          <cell r="CR322">
            <v>15.3451</v>
          </cell>
          <cell r="CS322">
            <v>0</v>
          </cell>
          <cell r="DA322">
            <v>40.488473999999997</v>
          </cell>
          <cell r="EI322">
            <v>0</v>
          </cell>
        </row>
        <row r="323">
          <cell r="A323">
            <v>2011</v>
          </cell>
          <cell r="B323" t="str">
            <v>Q3</v>
          </cell>
          <cell r="G323" t="str">
            <v>PACMECS</v>
          </cell>
          <cell r="H323" t="str">
            <v>PACMECS</v>
          </cell>
          <cell r="K323">
            <v>0</v>
          </cell>
          <cell r="L323">
            <v>0</v>
          </cell>
          <cell r="N323">
            <v>0</v>
          </cell>
          <cell r="P323">
            <v>0</v>
          </cell>
          <cell r="R323">
            <v>0</v>
          </cell>
          <cell r="AG323">
            <v>0</v>
          </cell>
          <cell r="AR323">
            <v>0</v>
          </cell>
          <cell r="AS323">
            <v>0</v>
          </cell>
          <cell r="AT323">
            <v>0</v>
          </cell>
          <cell r="AW323">
            <v>0</v>
          </cell>
          <cell r="AX323">
            <v>0</v>
          </cell>
          <cell r="AZ323">
            <v>0</v>
          </cell>
          <cell r="BA323">
            <v>0</v>
          </cell>
          <cell r="BB323">
            <v>0</v>
          </cell>
          <cell r="BC323">
            <v>0</v>
          </cell>
          <cell r="BD323">
            <v>0</v>
          </cell>
          <cell r="BF323">
            <v>0</v>
          </cell>
          <cell r="BY323">
            <v>0</v>
          </cell>
          <cell r="BZ323">
            <v>0</v>
          </cell>
          <cell r="CC323">
            <v>0</v>
          </cell>
          <cell r="CG323">
            <v>0</v>
          </cell>
          <cell r="CH323">
            <v>0</v>
          </cell>
          <cell r="CI323">
            <v>0</v>
          </cell>
          <cell r="CJ323">
            <v>0</v>
          </cell>
          <cell r="CL323">
            <v>0</v>
          </cell>
          <cell r="CN323">
            <v>0</v>
          </cell>
          <cell r="CO323">
            <v>22.99</v>
          </cell>
          <cell r="CP323">
            <v>0.2167</v>
          </cell>
          <cell r="CQ323">
            <v>13.481</v>
          </cell>
          <cell r="CR323">
            <v>6.8360000000000003</v>
          </cell>
          <cell r="CS323">
            <v>0</v>
          </cell>
          <cell r="DA323">
            <v>43.523699999999998</v>
          </cell>
          <cell r="EI323">
            <v>0</v>
          </cell>
        </row>
        <row r="324">
          <cell r="A324">
            <v>2016</v>
          </cell>
          <cell r="B324" t="str">
            <v>Q4</v>
          </cell>
          <cell r="G324" t="str">
            <v>NWST</v>
          </cell>
          <cell r="H324" t="str">
            <v>UEDCL</v>
          </cell>
          <cell r="K324">
            <v>0</v>
          </cell>
          <cell r="L324">
            <v>0</v>
          </cell>
          <cell r="M324">
            <v>0</v>
          </cell>
          <cell r="N324">
            <v>0</v>
          </cell>
          <cell r="P324">
            <v>0</v>
          </cell>
          <cell r="R324">
            <v>0</v>
          </cell>
          <cell r="AG324">
            <v>0</v>
          </cell>
          <cell r="AR324">
            <v>0</v>
          </cell>
          <cell r="AS324">
            <v>55</v>
          </cell>
          <cell r="AT324">
            <v>116</v>
          </cell>
          <cell r="AW324">
            <v>40</v>
          </cell>
          <cell r="AX324">
            <v>0</v>
          </cell>
          <cell r="AZ324">
            <v>19</v>
          </cell>
          <cell r="BA324">
            <v>0</v>
          </cell>
          <cell r="BB324">
            <v>0</v>
          </cell>
          <cell r="BC324">
            <v>13</v>
          </cell>
          <cell r="BD324">
            <v>0</v>
          </cell>
          <cell r="BF324">
            <v>5</v>
          </cell>
          <cell r="BY324">
            <v>0</v>
          </cell>
          <cell r="BZ324">
            <v>248</v>
          </cell>
          <cell r="CC324">
            <v>0</v>
          </cell>
          <cell r="CG324">
            <v>0</v>
          </cell>
          <cell r="CH324">
            <v>0</v>
          </cell>
          <cell r="CI324">
            <v>0</v>
          </cell>
          <cell r="CJ324">
            <v>0</v>
          </cell>
          <cell r="CL324">
            <v>0</v>
          </cell>
          <cell r="CN324">
            <v>0</v>
          </cell>
          <cell r="CO324">
            <v>0</v>
          </cell>
          <cell r="CP324">
            <v>0</v>
          </cell>
          <cell r="CQ324">
            <v>0</v>
          </cell>
          <cell r="CR324">
            <v>0</v>
          </cell>
          <cell r="CS324">
            <v>0</v>
          </cell>
          <cell r="DA324">
            <v>0</v>
          </cell>
          <cell r="EI324">
            <v>0</v>
          </cell>
        </row>
        <row r="325">
          <cell r="A325">
            <v>2011</v>
          </cell>
          <cell r="B325" t="str">
            <v>Q3</v>
          </cell>
          <cell r="G325" t="str">
            <v>KIL</v>
          </cell>
          <cell r="H325" t="str">
            <v>KIL</v>
          </cell>
          <cell r="K325">
            <v>275857.5</v>
          </cell>
          <cell r="L325">
            <v>187220</v>
          </cell>
          <cell r="M325">
            <v>0</v>
          </cell>
          <cell r="N325">
            <v>0</v>
          </cell>
          <cell r="P325">
            <v>0</v>
          </cell>
          <cell r="R325">
            <v>463077.5</v>
          </cell>
          <cell r="AG325">
            <v>836431</v>
          </cell>
          <cell r="AR325">
            <v>0</v>
          </cell>
          <cell r="AS325">
            <v>15</v>
          </cell>
          <cell r="AT325">
            <v>8</v>
          </cell>
          <cell r="AW325">
            <v>4</v>
          </cell>
          <cell r="AX325">
            <v>0</v>
          </cell>
          <cell r="AZ325">
            <v>0</v>
          </cell>
          <cell r="BA325">
            <v>0</v>
          </cell>
          <cell r="BB325">
            <v>0</v>
          </cell>
          <cell r="BC325">
            <v>2</v>
          </cell>
          <cell r="BD325">
            <v>0</v>
          </cell>
          <cell r="BF325">
            <v>0</v>
          </cell>
          <cell r="BY325">
            <v>2305</v>
          </cell>
          <cell r="BZ325">
            <v>30</v>
          </cell>
          <cell r="CC325">
            <v>9</v>
          </cell>
          <cell r="CG325">
            <v>1848</v>
          </cell>
          <cell r="CH325">
            <v>71</v>
          </cell>
          <cell r="CI325">
            <v>0</v>
          </cell>
          <cell r="CJ325">
            <v>0</v>
          </cell>
          <cell r="CL325">
            <v>0</v>
          </cell>
          <cell r="CN325">
            <v>1919</v>
          </cell>
          <cell r="CO325">
            <v>16.920999999999999</v>
          </cell>
          <cell r="CP325">
            <v>7.7320000000000002</v>
          </cell>
          <cell r="CQ325">
            <v>5.4640000000000004</v>
          </cell>
          <cell r="CR325">
            <v>27.428000000000001</v>
          </cell>
          <cell r="CS325">
            <v>0.77200000000000002</v>
          </cell>
          <cell r="DA325">
            <v>58.317</v>
          </cell>
          <cell r="EI325">
            <v>0</v>
          </cell>
        </row>
        <row r="326">
          <cell r="A326">
            <v>2011</v>
          </cell>
          <cell r="B326" t="str">
            <v>Q3</v>
          </cell>
          <cell r="G326" t="str">
            <v>BECS</v>
          </cell>
          <cell r="H326" t="str">
            <v>BECS</v>
          </cell>
          <cell r="K326">
            <v>202100</v>
          </cell>
          <cell r="L326">
            <v>22717</v>
          </cell>
          <cell r="M326">
            <v>0</v>
          </cell>
          <cell r="N326">
            <v>0</v>
          </cell>
          <cell r="P326">
            <v>0</v>
          </cell>
          <cell r="R326">
            <v>224817</v>
          </cell>
          <cell r="AG326">
            <v>261182</v>
          </cell>
          <cell r="AR326">
            <v>0</v>
          </cell>
          <cell r="AS326">
            <v>1</v>
          </cell>
          <cell r="AT326">
            <v>5</v>
          </cell>
          <cell r="AW326">
            <v>3</v>
          </cell>
          <cell r="AX326">
            <v>0</v>
          </cell>
          <cell r="AZ326">
            <v>3</v>
          </cell>
          <cell r="BA326">
            <v>1</v>
          </cell>
          <cell r="BB326">
            <v>0</v>
          </cell>
          <cell r="BC326">
            <v>2</v>
          </cell>
          <cell r="BD326">
            <v>0</v>
          </cell>
          <cell r="BF326">
            <v>0</v>
          </cell>
          <cell r="BY326">
            <v>2055</v>
          </cell>
          <cell r="BZ326">
            <v>15</v>
          </cell>
          <cell r="CC326">
            <v>8</v>
          </cell>
          <cell r="CG326">
            <v>29</v>
          </cell>
          <cell r="CH326">
            <v>0</v>
          </cell>
          <cell r="CI326">
            <v>0</v>
          </cell>
          <cell r="CJ326">
            <v>0</v>
          </cell>
          <cell r="CL326">
            <v>0</v>
          </cell>
          <cell r="CN326">
            <v>29</v>
          </cell>
          <cell r="CO326">
            <v>14.4315</v>
          </cell>
          <cell r="CP326">
            <v>7.2545000000000002</v>
          </cell>
          <cell r="CQ326">
            <v>2.1006</v>
          </cell>
          <cell r="CR326">
            <v>4.3952999999999998</v>
          </cell>
          <cell r="CS326">
            <v>0</v>
          </cell>
          <cell r="DA326">
            <v>28.181899999999999</v>
          </cell>
          <cell r="EI326">
            <v>0</v>
          </cell>
        </row>
        <row r="327">
          <cell r="A327">
            <v>2011</v>
          </cell>
          <cell r="B327" t="str">
            <v>Q3</v>
          </cell>
          <cell r="G327" t="str">
            <v>Umeme</v>
          </cell>
          <cell r="H327" t="str">
            <v>Umeme</v>
          </cell>
          <cell r="K327">
            <v>99730000</v>
          </cell>
          <cell r="L327">
            <v>53633000</v>
          </cell>
          <cell r="M327">
            <v>70058000</v>
          </cell>
          <cell r="N327">
            <v>219767000</v>
          </cell>
          <cell r="P327">
            <v>369000</v>
          </cell>
          <cell r="R327">
            <v>443557000</v>
          </cell>
          <cell r="AG327">
            <v>595950604</v>
          </cell>
          <cell r="AR327">
            <v>49</v>
          </cell>
          <cell r="AS327">
            <v>715</v>
          </cell>
          <cell r="AT327">
            <v>1372</v>
          </cell>
          <cell r="AW327">
            <v>1285</v>
          </cell>
          <cell r="AX327">
            <v>24</v>
          </cell>
          <cell r="AZ327">
            <v>1017</v>
          </cell>
          <cell r="BA327">
            <v>0</v>
          </cell>
          <cell r="BB327">
            <v>32</v>
          </cell>
          <cell r="BC327">
            <v>777</v>
          </cell>
          <cell r="BD327">
            <v>0</v>
          </cell>
          <cell r="BF327">
            <v>396</v>
          </cell>
          <cell r="BY327">
            <v>1034778</v>
          </cell>
          <cell r="BZ327">
            <v>5863</v>
          </cell>
          <cell r="CC327">
            <v>1215</v>
          </cell>
          <cell r="CG327">
            <v>384551</v>
          </cell>
          <cell r="CH327">
            <v>32508</v>
          </cell>
          <cell r="CI327">
            <v>1496</v>
          </cell>
          <cell r="CJ327">
            <v>354</v>
          </cell>
          <cell r="CL327">
            <v>258</v>
          </cell>
          <cell r="CN327">
            <v>419167</v>
          </cell>
          <cell r="DA327">
            <v>0</v>
          </cell>
          <cell r="EI327">
            <v>0</v>
          </cell>
        </row>
        <row r="328">
          <cell r="A328">
            <v>2011</v>
          </cell>
          <cell r="B328" t="str">
            <v>Q2</v>
          </cell>
          <cell r="G328" t="str">
            <v>SWST</v>
          </cell>
          <cell r="H328" t="str">
            <v>UEDCL</v>
          </cell>
          <cell r="K328">
            <v>0</v>
          </cell>
          <cell r="L328">
            <v>0</v>
          </cell>
          <cell r="N328">
            <v>0</v>
          </cell>
          <cell r="P328">
            <v>0</v>
          </cell>
          <cell r="R328">
            <v>747500.98</v>
          </cell>
          <cell r="AG328">
            <v>1204520</v>
          </cell>
          <cell r="AR328">
            <v>0</v>
          </cell>
          <cell r="AS328">
            <v>6</v>
          </cell>
          <cell r="AT328">
            <v>15</v>
          </cell>
          <cell r="AW328">
            <v>12</v>
          </cell>
          <cell r="AX328">
            <v>0</v>
          </cell>
          <cell r="AZ328">
            <v>0</v>
          </cell>
          <cell r="BA328">
            <v>0</v>
          </cell>
          <cell r="BB328">
            <v>0</v>
          </cell>
          <cell r="BC328">
            <v>0</v>
          </cell>
          <cell r="BD328">
            <v>0</v>
          </cell>
          <cell r="BF328">
            <v>0</v>
          </cell>
          <cell r="BY328">
            <v>2100</v>
          </cell>
          <cell r="BZ328">
            <v>33</v>
          </cell>
          <cell r="CC328">
            <v>0</v>
          </cell>
          <cell r="CG328">
            <v>1157</v>
          </cell>
          <cell r="CH328">
            <v>44</v>
          </cell>
          <cell r="CI328">
            <v>0</v>
          </cell>
          <cell r="CJ328">
            <v>0</v>
          </cell>
          <cell r="CL328">
            <v>0</v>
          </cell>
          <cell r="CN328">
            <v>1201</v>
          </cell>
          <cell r="CO328">
            <v>13.314329000000001</v>
          </cell>
          <cell r="CP328">
            <v>5.2729999999999997</v>
          </cell>
          <cell r="CQ328">
            <v>6.2172000000000001</v>
          </cell>
          <cell r="CR328">
            <v>5.5004</v>
          </cell>
          <cell r="CS328">
            <v>0</v>
          </cell>
          <cell r="DA328">
            <v>30.304929000000001</v>
          </cell>
          <cell r="EI328">
            <v>0</v>
          </cell>
        </row>
        <row r="329">
          <cell r="A329">
            <v>2011</v>
          </cell>
          <cell r="B329" t="str">
            <v>Q2</v>
          </cell>
          <cell r="G329" t="str">
            <v>SST</v>
          </cell>
          <cell r="H329" t="str">
            <v>UEDCL</v>
          </cell>
          <cell r="K329">
            <v>0</v>
          </cell>
          <cell r="L329">
            <v>0</v>
          </cell>
          <cell r="N329">
            <v>0</v>
          </cell>
          <cell r="P329">
            <v>0</v>
          </cell>
          <cell r="R329">
            <v>645608.53</v>
          </cell>
          <cell r="AG329">
            <v>846916</v>
          </cell>
          <cell r="AR329">
            <v>0</v>
          </cell>
          <cell r="AS329">
            <v>0</v>
          </cell>
          <cell r="AT329">
            <v>0</v>
          </cell>
          <cell r="AW329">
            <v>0</v>
          </cell>
          <cell r="AX329">
            <v>0</v>
          </cell>
          <cell r="AZ329">
            <v>0</v>
          </cell>
          <cell r="BA329">
            <v>0</v>
          </cell>
          <cell r="BB329">
            <v>0</v>
          </cell>
          <cell r="BC329">
            <v>0</v>
          </cell>
          <cell r="BD329">
            <v>0</v>
          </cell>
          <cell r="BF329">
            <v>0</v>
          </cell>
          <cell r="BY329">
            <v>0</v>
          </cell>
          <cell r="BZ329">
            <v>0</v>
          </cell>
          <cell r="CC329">
            <v>0</v>
          </cell>
          <cell r="CG329">
            <v>1788</v>
          </cell>
          <cell r="CH329">
            <v>56</v>
          </cell>
          <cell r="CI329">
            <v>0</v>
          </cell>
          <cell r="CJ329">
            <v>0</v>
          </cell>
          <cell r="CL329">
            <v>0</v>
          </cell>
          <cell r="CN329">
            <v>1844</v>
          </cell>
          <cell r="CO329">
            <v>39.696874999999999</v>
          </cell>
          <cell r="CP329">
            <v>16.7865</v>
          </cell>
          <cell r="CQ329">
            <v>32.169069999999998</v>
          </cell>
          <cell r="CR329">
            <v>20.773599999999998</v>
          </cell>
          <cell r="CS329">
            <v>0</v>
          </cell>
          <cell r="DA329">
            <v>109.426045</v>
          </cell>
          <cell r="EI329">
            <v>0</v>
          </cell>
        </row>
        <row r="330">
          <cell r="A330">
            <v>2011</v>
          </cell>
          <cell r="B330" t="str">
            <v>Q2</v>
          </cell>
          <cell r="G330" t="str">
            <v>PACMECS</v>
          </cell>
          <cell r="H330" t="str">
            <v>PACMECS</v>
          </cell>
          <cell r="K330">
            <v>227898.79700000002</v>
          </cell>
          <cell r="M330">
            <v>0</v>
          </cell>
          <cell r="N330">
            <v>0</v>
          </cell>
          <cell r="P330">
            <v>0</v>
          </cell>
          <cell r="R330">
            <v>227898.79700000002</v>
          </cell>
          <cell r="AG330">
            <v>0</v>
          </cell>
          <cell r="AR330">
            <v>0</v>
          </cell>
          <cell r="AS330">
            <v>0</v>
          </cell>
          <cell r="AT330">
            <v>9</v>
          </cell>
          <cell r="AW330">
            <v>12</v>
          </cell>
          <cell r="AX330">
            <v>0</v>
          </cell>
          <cell r="AZ330">
            <v>0</v>
          </cell>
          <cell r="BA330">
            <v>0</v>
          </cell>
          <cell r="BB330">
            <v>0</v>
          </cell>
          <cell r="BC330">
            <v>0</v>
          </cell>
          <cell r="BD330">
            <v>0</v>
          </cell>
          <cell r="BF330">
            <v>0</v>
          </cell>
          <cell r="BY330">
            <v>1650</v>
          </cell>
          <cell r="BZ330">
            <v>21</v>
          </cell>
          <cell r="CC330">
            <v>7</v>
          </cell>
          <cell r="CG330">
            <v>0</v>
          </cell>
          <cell r="CH330">
            <v>0</v>
          </cell>
          <cell r="CI330">
            <v>0</v>
          </cell>
          <cell r="CJ330">
            <v>0</v>
          </cell>
          <cell r="CL330">
            <v>0</v>
          </cell>
          <cell r="CN330">
            <v>0</v>
          </cell>
          <cell r="CO330">
            <v>24.09</v>
          </cell>
          <cell r="CP330">
            <v>0.90349999999999997</v>
          </cell>
          <cell r="CQ330">
            <v>7.2130000000000001</v>
          </cell>
          <cell r="CR330">
            <v>9.5014000000000003</v>
          </cell>
          <cell r="CS330">
            <v>0</v>
          </cell>
          <cell r="DA330">
            <v>41.707899999999995</v>
          </cell>
          <cell r="EI330">
            <v>0</v>
          </cell>
        </row>
        <row r="331">
          <cell r="A331">
            <v>2017</v>
          </cell>
          <cell r="B331" t="str">
            <v>Q2</v>
          </cell>
          <cell r="G331" t="str">
            <v>NWST</v>
          </cell>
          <cell r="H331" t="str">
            <v>UEDCL</v>
          </cell>
          <cell r="K331">
            <v>1270088.8473558801</v>
          </cell>
          <cell r="L331">
            <v>673508.99116089998</v>
          </cell>
          <cell r="M331">
            <v>441895.29170781898</v>
          </cell>
          <cell r="N331">
            <v>409089</v>
          </cell>
          <cell r="R331">
            <v>2794582.130224599</v>
          </cell>
          <cell r="AB331">
            <v>1289.7566194999999</v>
          </cell>
          <cell r="AG331">
            <v>3751278</v>
          </cell>
          <cell r="AI331">
            <v>952.62762150000003</v>
          </cell>
          <cell r="AS331">
            <v>87</v>
          </cell>
          <cell r="AT331">
            <v>202</v>
          </cell>
          <cell r="AW331">
            <v>50</v>
          </cell>
          <cell r="AZ331">
            <v>31</v>
          </cell>
          <cell r="BC331">
            <v>20</v>
          </cell>
          <cell r="BD331">
            <v>8</v>
          </cell>
          <cell r="BY331">
            <v>0</v>
          </cell>
          <cell r="BZ331">
            <v>398</v>
          </cell>
          <cell r="CC331">
            <v>30</v>
          </cell>
          <cell r="CG331">
            <v>11382</v>
          </cell>
          <cell r="CH331">
            <v>242</v>
          </cell>
          <cell r="CJ331">
            <v>1</v>
          </cell>
          <cell r="CN331">
            <v>11625</v>
          </cell>
          <cell r="CO331">
            <v>175.72318300000001</v>
          </cell>
          <cell r="CP331">
            <v>78.364963000000003</v>
          </cell>
          <cell r="CQ331">
            <v>39.926310000000001</v>
          </cell>
          <cell r="CR331">
            <v>46.063761</v>
          </cell>
          <cell r="DA331">
            <v>340.078217</v>
          </cell>
          <cell r="EE331">
            <v>3</v>
          </cell>
          <cell r="EF331">
            <v>777</v>
          </cell>
          <cell r="EG331">
            <v>0</v>
          </cell>
          <cell r="EH331">
            <v>1023</v>
          </cell>
          <cell r="EI331">
            <v>1800</v>
          </cell>
        </row>
        <row r="332">
          <cell r="A332">
            <v>2011</v>
          </cell>
          <cell r="B332" t="str">
            <v>Q2</v>
          </cell>
          <cell r="G332" t="str">
            <v>KIL</v>
          </cell>
          <cell r="H332" t="str">
            <v>KIL</v>
          </cell>
          <cell r="K332">
            <v>208270</v>
          </cell>
          <cell r="L332">
            <v>214880</v>
          </cell>
          <cell r="M332">
            <v>0</v>
          </cell>
          <cell r="N332">
            <v>0</v>
          </cell>
          <cell r="P332">
            <v>0</v>
          </cell>
          <cell r="R332">
            <v>423150</v>
          </cell>
          <cell r="AG332">
            <v>1031735</v>
          </cell>
          <cell r="AR332">
            <v>0</v>
          </cell>
          <cell r="AS332">
            <v>0</v>
          </cell>
          <cell r="AT332">
            <v>0</v>
          </cell>
          <cell r="AW332">
            <v>0</v>
          </cell>
          <cell r="AX332">
            <v>0</v>
          </cell>
          <cell r="AZ332">
            <v>0</v>
          </cell>
          <cell r="BA332">
            <v>0</v>
          </cell>
          <cell r="BB332">
            <v>0</v>
          </cell>
          <cell r="BC332">
            <v>0</v>
          </cell>
          <cell r="BD332">
            <v>0</v>
          </cell>
          <cell r="BF332">
            <v>0</v>
          </cell>
          <cell r="BY332">
            <v>0</v>
          </cell>
          <cell r="BZ332">
            <v>0</v>
          </cell>
          <cell r="CC332">
            <v>9</v>
          </cell>
          <cell r="CG332">
            <v>1823</v>
          </cell>
          <cell r="CH332">
            <v>60</v>
          </cell>
          <cell r="CI332">
            <v>0</v>
          </cell>
          <cell r="CJ332">
            <v>0</v>
          </cell>
          <cell r="CL332">
            <v>0</v>
          </cell>
          <cell r="CN332">
            <v>1883</v>
          </cell>
          <cell r="CO332">
            <v>18.257000000000001</v>
          </cell>
          <cell r="CP332">
            <v>28.518000000000001</v>
          </cell>
          <cell r="CQ332">
            <v>2.827</v>
          </cell>
          <cell r="CR332">
            <v>26.257000000000001</v>
          </cell>
          <cell r="CS332">
            <v>1.0553999999999999</v>
          </cell>
          <cell r="DA332">
            <v>76.914400000000015</v>
          </cell>
          <cell r="EI332">
            <v>0</v>
          </cell>
        </row>
        <row r="333">
          <cell r="A333">
            <v>2011</v>
          </cell>
          <cell r="B333" t="str">
            <v>Q2</v>
          </cell>
          <cell r="G333" t="str">
            <v>BECS</v>
          </cell>
          <cell r="H333" t="str">
            <v>BECS</v>
          </cell>
          <cell r="K333">
            <v>228622</v>
          </cell>
          <cell r="L333">
            <v>21838</v>
          </cell>
          <cell r="M333">
            <v>0</v>
          </cell>
          <cell r="N333">
            <v>0</v>
          </cell>
          <cell r="P333">
            <v>0</v>
          </cell>
          <cell r="R333">
            <v>250460</v>
          </cell>
          <cell r="AG333">
            <v>295000</v>
          </cell>
          <cell r="AR333">
            <v>0</v>
          </cell>
          <cell r="AS333">
            <v>1</v>
          </cell>
          <cell r="AT333">
            <v>5</v>
          </cell>
          <cell r="AW333">
            <v>6</v>
          </cell>
          <cell r="AX333">
            <v>0</v>
          </cell>
          <cell r="AZ333">
            <v>3</v>
          </cell>
          <cell r="BA333">
            <v>1</v>
          </cell>
          <cell r="BB333">
            <v>0</v>
          </cell>
          <cell r="BC333">
            <v>2</v>
          </cell>
          <cell r="BD333">
            <v>0</v>
          </cell>
          <cell r="BF333">
            <v>0</v>
          </cell>
          <cell r="BY333">
            <v>2355</v>
          </cell>
          <cell r="BZ333">
            <v>18</v>
          </cell>
          <cell r="CC333">
            <v>8</v>
          </cell>
          <cell r="CG333">
            <v>23</v>
          </cell>
          <cell r="CH333">
            <v>0</v>
          </cell>
          <cell r="CI333">
            <v>0</v>
          </cell>
          <cell r="CJ333">
            <v>0</v>
          </cell>
          <cell r="CL333">
            <v>0</v>
          </cell>
          <cell r="CN333">
            <v>23</v>
          </cell>
          <cell r="CO333">
            <v>17.619499999999999</v>
          </cell>
          <cell r="CP333">
            <v>7.9683000000000002</v>
          </cell>
          <cell r="CQ333">
            <v>2.2410000000000001</v>
          </cell>
          <cell r="CR333">
            <v>4.008</v>
          </cell>
          <cell r="CS333">
            <v>0</v>
          </cell>
          <cell r="DA333">
            <v>31.836799999999997</v>
          </cell>
          <cell r="EI333">
            <v>0</v>
          </cell>
        </row>
        <row r="334">
          <cell r="A334">
            <v>2011</v>
          </cell>
          <cell r="B334" t="str">
            <v>Q2</v>
          </cell>
          <cell r="G334" t="str">
            <v>Umeme</v>
          </cell>
          <cell r="H334" t="str">
            <v>Umeme</v>
          </cell>
          <cell r="K334">
            <v>104457000</v>
          </cell>
          <cell r="L334">
            <v>55842000</v>
          </cell>
          <cell r="M334">
            <v>72441000</v>
          </cell>
          <cell r="N334">
            <v>206893000</v>
          </cell>
          <cell r="P334">
            <v>458000</v>
          </cell>
          <cell r="R334">
            <v>440091000</v>
          </cell>
          <cell r="AG334">
            <v>611510050</v>
          </cell>
          <cell r="AR334">
            <v>49</v>
          </cell>
          <cell r="AS334">
            <v>715</v>
          </cell>
          <cell r="AT334">
            <v>1350</v>
          </cell>
          <cell r="AW334">
            <v>1281</v>
          </cell>
          <cell r="AX334">
            <v>24</v>
          </cell>
          <cell r="AZ334">
            <v>1015</v>
          </cell>
          <cell r="BA334">
            <v>0</v>
          </cell>
          <cell r="BB334">
            <v>32</v>
          </cell>
          <cell r="BC334">
            <v>777</v>
          </cell>
          <cell r="BD334">
            <v>0</v>
          </cell>
          <cell r="BF334">
            <v>395</v>
          </cell>
          <cell r="BY334">
            <v>1032378</v>
          </cell>
          <cell r="BZ334">
            <v>5834</v>
          </cell>
          <cell r="CC334">
            <v>1203</v>
          </cell>
          <cell r="CG334">
            <v>379300</v>
          </cell>
          <cell r="CH334">
            <v>32435</v>
          </cell>
          <cell r="CI334">
            <v>1403</v>
          </cell>
          <cell r="CJ334">
            <v>335</v>
          </cell>
          <cell r="CL334">
            <v>267</v>
          </cell>
          <cell r="CN334">
            <v>413740</v>
          </cell>
          <cell r="DA334">
            <v>0</v>
          </cell>
          <cell r="EI334">
            <v>0</v>
          </cell>
        </row>
        <row r="335">
          <cell r="A335">
            <v>2011</v>
          </cell>
          <cell r="B335" t="str">
            <v>Q1</v>
          </cell>
          <cell r="G335" t="str">
            <v>SWST</v>
          </cell>
          <cell r="H335" t="str">
            <v>UEDCL</v>
          </cell>
          <cell r="K335">
            <v>0</v>
          </cell>
          <cell r="L335">
            <v>0</v>
          </cell>
          <cell r="N335">
            <v>0</v>
          </cell>
          <cell r="P335">
            <v>0</v>
          </cell>
          <cell r="R335">
            <v>595230.9</v>
          </cell>
          <cell r="AG335">
            <v>893420</v>
          </cell>
          <cell r="AR335">
            <v>0</v>
          </cell>
          <cell r="AS335">
            <v>0</v>
          </cell>
          <cell r="AT335">
            <v>0</v>
          </cell>
          <cell r="AW335">
            <v>0</v>
          </cell>
          <cell r="AX335">
            <v>0</v>
          </cell>
          <cell r="AZ335">
            <v>0</v>
          </cell>
          <cell r="BA335">
            <v>0</v>
          </cell>
          <cell r="BB335">
            <v>0</v>
          </cell>
          <cell r="BC335">
            <v>0</v>
          </cell>
          <cell r="BD335">
            <v>0</v>
          </cell>
          <cell r="BF335">
            <v>0</v>
          </cell>
          <cell r="BY335">
            <v>0</v>
          </cell>
          <cell r="BZ335">
            <v>0</v>
          </cell>
          <cell r="CC335">
            <v>0</v>
          </cell>
          <cell r="CG335">
            <v>1061</v>
          </cell>
          <cell r="CH335">
            <v>42</v>
          </cell>
          <cell r="CI335">
            <v>0</v>
          </cell>
          <cell r="CJ335">
            <v>0</v>
          </cell>
          <cell r="CL335">
            <v>0</v>
          </cell>
          <cell r="CN335">
            <v>1103</v>
          </cell>
          <cell r="CO335">
            <v>17.376228999999999</v>
          </cell>
          <cell r="CP335">
            <v>1.1759999999999999</v>
          </cell>
          <cell r="CQ335">
            <v>12.835900000000001</v>
          </cell>
          <cell r="CR335">
            <v>4.5970000000000004</v>
          </cell>
          <cell r="CS335">
            <v>0</v>
          </cell>
          <cell r="DA335">
            <v>35.985129000000001</v>
          </cell>
          <cell r="EI335">
            <v>0</v>
          </cell>
        </row>
        <row r="336">
          <cell r="A336">
            <v>2011</v>
          </cell>
          <cell r="B336" t="str">
            <v>Q1</v>
          </cell>
          <cell r="G336" t="str">
            <v>SST</v>
          </cell>
          <cell r="H336" t="str">
            <v>UEDCL</v>
          </cell>
          <cell r="K336">
            <v>0</v>
          </cell>
          <cell r="L336">
            <v>0</v>
          </cell>
          <cell r="N336">
            <v>0</v>
          </cell>
          <cell r="P336">
            <v>0</v>
          </cell>
          <cell r="R336">
            <v>354652.18</v>
          </cell>
          <cell r="AG336">
            <v>520643</v>
          </cell>
          <cell r="AR336">
            <v>0</v>
          </cell>
          <cell r="AS336">
            <v>0</v>
          </cell>
          <cell r="AT336">
            <v>0</v>
          </cell>
          <cell r="AW336">
            <v>0</v>
          </cell>
          <cell r="AX336">
            <v>0</v>
          </cell>
          <cell r="AZ336">
            <v>0</v>
          </cell>
          <cell r="BA336">
            <v>0</v>
          </cell>
          <cell r="BB336">
            <v>0</v>
          </cell>
          <cell r="BC336">
            <v>0</v>
          </cell>
          <cell r="BD336">
            <v>0</v>
          </cell>
          <cell r="BF336">
            <v>0</v>
          </cell>
          <cell r="BY336">
            <v>0</v>
          </cell>
          <cell r="BZ336">
            <v>0</v>
          </cell>
          <cell r="CC336">
            <v>0</v>
          </cell>
          <cell r="CG336">
            <v>1634</v>
          </cell>
          <cell r="CH336">
            <v>51</v>
          </cell>
          <cell r="CI336">
            <v>0</v>
          </cell>
          <cell r="CJ336">
            <v>0</v>
          </cell>
          <cell r="CL336">
            <v>0</v>
          </cell>
          <cell r="CN336">
            <v>1685</v>
          </cell>
          <cell r="CO336">
            <v>34.585875000000001</v>
          </cell>
          <cell r="CP336">
            <v>0.23</v>
          </cell>
          <cell r="CQ336">
            <v>19.927019000000001</v>
          </cell>
          <cell r="CR336">
            <v>18.394400000000001</v>
          </cell>
          <cell r="CS336">
            <v>0</v>
          </cell>
          <cell r="DA336">
            <v>73.137293999999997</v>
          </cell>
          <cell r="EI336">
            <v>0</v>
          </cell>
        </row>
        <row r="337">
          <cell r="A337">
            <v>2011</v>
          </cell>
          <cell r="B337" t="str">
            <v>Q1</v>
          </cell>
          <cell r="G337" t="str">
            <v>PACMECS</v>
          </cell>
          <cell r="H337" t="str">
            <v>PACMECS</v>
          </cell>
          <cell r="K337">
            <v>0</v>
          </cell>
          <cell r="L337">
            <v>0</v>
          </cell>
          <cell r="N337">
            <v>0</v>
          </cell>
          <cell r="P337">
            <v>0</v>
          </cell>
          <cell r="R337">
            <v>0</v>
          </cell>
          <cell r="AG337">
            <v>0</v>
          </cell>
          <cell r="AR337">
            <v>0</v>
          </cell>
          <cell r="AS337">
            <v>0</v>
          </cell>
          <cell r="AT337">
            <v>0</v>
          </cell>
          <cell r="AW337">
            <v>0</v>
          </cell>
          <cell r="AX337">
            <v>0</v>
          </cell>
          <cell r="AZ337">
            <v>0</v>
          </cell>
          <cell r="BA337">
            <v>0</v>
          </cell>
          <cell r="BB337">
            <v>0</v>
          </cell>
          <cell r="BC337">
            <v>0</v>
          </cell>
          <cell r="BD337">
            <v>0</v>
          </cell>
          <cell r="BF337">
            <v>0</v>
          </cell>
          <cell r="BY337">
            <v>0</v>
          </cell>
          <cell r="BZ337">
            <v>0</v>
          </cell>
          <cell r="CC337">
            <v>0</v>
          </cell>
          <cell r="CG337">
            <v>0</v>
          </cell>
          <cell r="CH337">
            <v>0</v>
          </cell>
          <cell r="CI337">
            <v>0</v>
          </cell>
          <cell r="CJ337">
            <v>0</v>
          </cell>
          <cell r="CL337">
            <v>0</v>
          </cell>
          <cell r="CN337">
            <v>0</v>
          </cell>
          <cell r="CO337">
            <v>23.49</v>
          </cell>
          <cell r="CP337">
            <v>0.44590000000000002</v>
          </cell>
          <cell r="CQ337">
            <v>6.6360000000000001</v>
          </cell>
          <cell r="CR337">
            <v>14.1442</v>
          </cell>
          <cell r="CS337">
            <v>0</v>
          </cell>
          <cell r="DA337">
            <v>44.716099999999997</v>
          </cell>
          <cell r="EI337">
            <v>0</v>
          </cell>
        </row>
        <row r="338">
          <cell r="A338">
            <v>2017</v>
          </cell>
          <cell r="B338" t="str">
            <v>Q3</v>
          </cell>
          <cell r="G338" t="str">
            <v>NWST</v>
          </cell>
          <cell r="H338" t="str">
            <v>UEDCL</v>
          </cell>
          <cell r="K338">
            <v>1070605.6499999999</v>
          </cell>
          <cell r="L338">
            <v>766177.91</v>
          </cell>
          <cell r="M338">
            <v>583346.28750000009</v>
          </cell>
          <cell r="N338">
            <v>194448.76250000001</v>
          </cell>
          <cell r="R338">
            <v>2614578.6100000003</v>
          </cell>
          <cell r="AB338">
            <v>1548.1578810000001</v>
          </cell>
          <cell r="AG338">
            <v>4575568</v>
          </cell>
          <cell r="AI338">
            <v>1243.245561</v>
          </cell>
          <cell r="AS338">
            <v>87</v>
          </cell>
          <cell r="AT338">
            <v>202</v>
          </cell>
          <cell r="AW338">
            <v>50</v>
          </cell>
          <cell r="AZ338">
            <v>31</v>
          </cell>
          <cell r="BA338">
            <v>0</v>
          </cell>
          <cell r="BC338">
            <v>20</v>
          </cell>
          <cell r="BD338">
            <v>8</v>
          </cell>
          <cell r="BY338">
            <v>0</v>
          </cell>
          <cell r="BZ338">
            <v>398</v>
          </cell>
          <cell r="CC338">
            <v>30</v>
          </cell>
          <cell r="CG338">
            <v>12148</v>
          </cell>
          <cell r="CH338">
            <v>242</v>
          </cell>
          <cell r="CI338">
            <v>86</v>
          </cell>
          <cell r="CJ338">
            <v>1</v>
          </cell>
          <cell r="CN338">
            <v>12477</v>
          </cell>
          <cell r="CO338">
            <v>219.252658</v>
          </cell>
          <cell r="CP338">
            <v>28.482600000000001</v>
          </cell>
          <cell r="CQ338">
            <v>34.907161000000002</v>
          </cell>
          <cell r="CR338">
            <v>45.956615999999997</v>
          </cell>
          <cell r="DA338">
            <v>328.59903500000001</v>
          </cell>
          <cell r="EE338">
            <v>3</v>
          </cell>
          <cell r="EF338">
            <v>777</v>
          </cell>
          <cell r="EG338">
            <v>0</v>
          </cell>
          <cell r="EH338">
            <v>1023</v>
          </cell>
          <cell r="EI338">
            <v>1800</v>
          </cell>
        </row>
        <row r="339">
          <cell r="A339">
            <v>2011</v>
          </cell>
          <cell r="B339" t="str">
            <v>Q1</v>
          </cell>
          <cell r="G339" t="str">
            <v>KIL</v>
          </cell>
          <cell r="H339" t="str">
            <v>KIL</v>
          </cell>
          <cell r="K339">
            <v>230262.5</v>
          </cell>
          <cell r="L339">
            <v>143455</v>
          </cell>
          <cell r="M339">
            <v>0</v>
          </cell>
          <cell r="N339">
            <v>0</v>
          </cell>
          <cell r="P339">
            <v>0</v>
          </cell>
          <cell r="R339">
            <v>373717.5</v>
          </cell>
          <cell r="AG339">
            <v>796176</v>
          </cell>
          <cell r="AR339">
            <v>0</v>
          </cell>
          <cell r="AS339">
            <v>0</v>
          </cell>
          <cell r="AT339">
            <v>0</v>
          </cell>
          <cell r="AW339">
            <v>0</v>
          </cell>
          <cell r="AX339">
            <v>0</v>
          </cell>
          <cell r="AZ339">
            <v>0</v>
          </cell>
          <cell r="BA339">
            <v>0</v>
          </cell>
          <cell r="BB339">
            <v>0</v>
          </cell>
          <cell r="BC339">
            <v>0</v>
          </cell>
          <cell r="BD339">
            <v>0</v>
          </cell>
          <cell r="BF339">
            <v>0</v>
          </cell>
          <cell r="BY339">
            <v>0</v>
          </cell>
          <cell r="BZ339">
            <v>0</v>
          </cell>
          <cell r="CC339">
            <v>9</v>
          </cell>
          <cell r="CG339">
            <v>1776</v>
          </cell>
          <cell r="CH339">
            <v>56</v>
          </cell>
          <cell r="CI339">
            <v>0</v>
          </cell>
          <cell r="CJ339">
            <v>0</v>
          </cell>
          <cell r="CL339">
            <v>0</v>
          </cell>
          <cell r="CN339">
            <v>1832</v>
          </cell>
          <cell r="CO339">
            <v>16.914999999999999</v>
          </cell>
          <cell r="CP339">
            <v>8.2560000000000002</v>
          </cell>
          <cell r="CQ339">
            <v>16.184000000000001</v>
          </cell>
          <cell r="CR339">
            <v>29.006</v>
          </cell>
          <cell r="CS339">
            <v>2.5499999999999998</v>
          </cell>
          <cell r="DA339">
            <v>72.911000000000001</v>
          </cell>
          <cell r="EI339">
            <v>0</v>
          </cell>
        </row>
        <row r="340">
          <cell r="A340">
            <v>2011</v>
          </cell>
          <cell r="B340" t="str">
            <v>Q1</v>
          </cell>
          <cell r="G340" t="str">
            <v>Umeme</v>
          </cell>
          <cell r="H340" t="str">
            <v>Umeme</v>
          </cell>
          <cell r="K340">
            <v>96784000</v>
          </cell>
          <cell r="L340">
            <v>53483000</v>
          </cell>
          <cell r="M340">
            <v>45813000</v>
          </cell>
          <cell r="N340">
            <v>222230000</v>
          </cell>
          <cell r="P340">
            <v>224000</v>
          </cell>
          <cell r="R340">
            <v>418534000</v>
          </cell>
          <cell r="AG340">
            <v>603678324</v>
          </cell>
          <cell r="AR340">
            <v>49</v>
          </cell>
          <cell r="AS340">
            <v>715</v>
          </cell>
          <cell r="AT340">
            <v>1313</v>
          </cell>
          <cell r="AW340">
            <v>1265</v>
          </cell>
          <cell r="AX340">
            <v>24</v>
          </cell>
          <cell r="AZ340">
            <v>1002</v>
          </cell>
          <cell r="BA340">
            <v>0</v>
          </cell>
          <cell r="BB340">
            <v>32</v>
          </cell>
          <cell r="BC340">
            <v>772</v>
          </cell>
          <cell r="BD340">
            <v>0</v>
          </cell>
          <cell r="BF340">
            <v>392</v>
          </cell>
          <cell r="BY340">
            <v>1022623</v>
          </cell>
          <cell r="BZ340">
            <v>5759</v>
          </cell>
          <cell r="CC340">
            <v>1162</v>
          </cell>
          <cell r="CG340">
            <v>355568</v>
          </cell>
          <cell r="CH340">
            <v>30469</v>
          </cell>
          <cell r="CI340">
            <v>1193</v>
          </cell>
          <cell r="CJ340">
            <v>312</v>
          </cell>
          <cell r="CL340">
            <v>224</v>
          </cell>
          <cell r="CN340">
            <v>387766</v>
          </cell>
          <cell r="DA340">
            <v>0</v>
          </cell>
          <cell r="EI340">
            <v>0</v>
          </cell>
        </row>
        <row r="341">
          <cell r="A341">
            <v>2010</v>
          </cell>
          <cell r="B341" t="str">
            <v>Q4</v>
          </cell>
          <cell r="G341" t="str">
            <v>SWST</v>
          </cell>
          <cell r="H341" t="str">
            <v>UEDCL</v>
          </cell>
          <cell r="K341">
            <v>0</v>
          </cell>
          <cell r="L341">
            <v>0</v>
          </cell>
          <cell r="N341">
            <v>0</v>
          </cell>
          <cell r="P341">
            <v>0</v>
          </cell>
          <cell r="R341">
            <v>717310.44</v>
          </cell>
          <cell r="AG341">
            <v>930000</v>
          </cell>
          <cell r="AR341">
            <v>0</v>
          </cell>
          <cell r="AS341">
            <v>0</v>
          </cell>
          <cell r="AT341">
            <v>0</v>
          </cell>
          <cell r="AW341">
            <v>0</v>
          </cell>
          <cell r="AX341">
            <v>0</v>
          </cell>
          <cell r="AZ341">
            <v>0</v>
          </cell>
          <cell r="BA341">
            <v>0</v>
          </cell>
          <cell r="BB341">
            <v>0</v>
          </cell>
          <cell r="BC341">
            <v>0</v>
          </cell>
          <cell r="BD341">
            <v>0</v>
          </cell>
          <cell r="BF341">
            <v>0</v>
          </cell>
          <cell r="BY341">
            <v>0</v>
          </cell>
          <cell r="BZ341">
            <v>0</v>
          </cell>
          <cell r="CC341">
            <v>0</v>
          </cell>
          <cell r="CG341">
            <v>1062</v>
          </cell>
          <cell r="CH341">
            <v>38</v>
          </cell>
          <cell r="CI341">
            <v>0</v>
          </cell>
          <cell r="CJ341">
            <v>0</v>
          </cell>
          <cell r="CL341">
            <v>0</v>
          </cell>
          <cell r="CN341">
            <v>1100</v>
          </cell>
          <cell r="CO341">
            <v>18.776572999999999</v>
          </cell>
          <cell r="CP341">
            <v>0.40600000000000003</v>
          </cell>
          <cell r="CQ341">
            <v>13.86408224</v>
          </cell>
          <cell r="CR341">
            <v>9.4412199999999995</v>
          </cell>
          <cell r="CS341">
            <v>0</v>
          </cell>
          <cell r="DA341">
            <v>42.487875240000001</v>
          </cell>
          <cell r="EI341">
            <v>0</v>
          </cell>
        </row>
        <row r="342">
          <cell r="A342">
            <v>2010</v>
          </cell>
          <cell r="B342" t="str">
            <v>Q4</v>
          </cell>
          <cell r="G342" t="str">
            <v>SST</v>
          </cell>
          <cell r="H342" t="str">
            <v>UEDCL</v>
          </cell>
          <cell r="K342">
            <v>0</v>
          </cell>
          <cell r="L342">
            <v>0</v>
          </cell>
          <cell r="N342">
            <v>0</v>
          </cell>
          <cell r="P342">
            <v>0</v>
          </cell>
          <cell r="R342">
            <v>317501.18</v>
          </cell>
          <cell r="AG342">
            <v>441017</v>
          </cell>
          <cell r="AR342">
            <v>0</v>
          </cell>
          <cell r="AS342">
            <v>0</v>
          </cell>
          <cell r="AT342">
            <v>0</v>
          </cell>
          <cell r="AW342">
            <v>0</v>
          </cell>
          <cell r="AX342">
            <v>0</v>
          </cell>
          <cell r="AZ342">
            <v>0</v>
          </cell>
          <cell r="BA342">
            <v>0</v>
          </cell>
          <cell r="BB342">
            <v>0</v>
          </cell>
          <cell r="BC342">
            <v>0</v>
          </cell>
          <cell r="BD342">
            <v>0</v>
          </cell>
          <cell r="BF342">
            <v>0</v>
          </cell>
          <cell r="BY342">
            <v>0</v>
          </cell>
          <cell r="BZ342">
            <v>0</v>
          </cell>
          <cell r="CC342">
            <v>0</v>
          </cell>
          <cell r="CG342">
            <v>1503</v>
          </cell>
          <cell r="CH342">
            <v>44</v>
          </cell>
          <cell r="CI342">
            <v>0</v>
          </cell>
          <cell r="CJ342">
            <v>0</v>
          </cell>
          <cell r="CL342">
            <v>0</v>
          </cell>
          <cell r="CN342">
            <v>1547</v>
          </cell>
          <cell r="CO342">
            <v>31.649274999999999</v>
          </cell>
          <cell r="CP342">
            <v>2.1732999999999998</v>
          </cell>
          <cell r="CQ342">
            <v>11.081899999999999</v>
          </cell>
          <cell r="CR342">
            <v>12.0626</v>
          </cell>
          <cell r="CS342">
            <v>0</v>
          </cell>
          <cell r="DA342">
            <v>56.967074999999994</v>
          </cell>
          <cell r="EI342">
            <v>0</v>
          </cell>
        </row>
        <row r="343">
          <cell r="A343">
            <v>2010</v>
          </cell>
          <cell r="B343" t="str">
            <v>Q4</v>
          </cell>
          <cell r="G343" t="str">
            <v>PACMECS</v>
          </cell>
          <cell r="H343" t="str">
            <v>PACMECS</v>
          </cell>
          <cell r="K343">
            <v>0</v>
          </cell>
          <cell r="L343">
            <v>0</v>
          </cell>
          <cell r="N343">
            <v>0</v>
          </cell>
          <cell r="P343">
            <v>0</v>
          </cell>
          <cell r="R343">
            <v>0</v>
          </cell>
          <cell r="AG343">
            <v>0</v>
          </cell>
          <cell r="AR343">
            <v>0</v>
          </cell>
          <cell r="AS343">
            <v>1</v>
          </cell>
          <cell r="AT343">
            <v>5</v>
          </cell>
          <cell r="AW343">
            <v>3</v>
          </cell>
          <cell r="AX343">
            <v>0</v>
          </cell>
          <cell r="AZ343">
            <v>2</v>
          </cell>
          <cell r="BA343">
            <v>1</v>
          </cell>
          <cell r="BB343">
            <v>0</v>
          </cell>
          <cell r="BC343">
            <v>2</v>
          </cell>
          <cell r="BD343">
            <v>0</v>
          </cell>
          <cell r="BF343">
            <v>0</v>
          </cell>
          <cell r="BY343">
            <v>1855</v>
          </cell>
          <cell r="BZ343">
            <v>14</v>
          </cell>
          <cell r="CC343">
            <v>0</v>
          </cell>
          <cell r="CG343">
            <v>806</v>
          </cell>
          <cell r="CH343">
            <v>0</v>
          </cell>
          <cell r="CI343">
            <v>0</v>
          </cell>
          <cell r="CJ343">
            <v>0</v>
          </cell>
          <cell r="CL343">
            <v>0</v>
          </cell>
          <cell r="CN343">
            <v>806</v>
          </cell>
          <cell r="CO343">
            <v>18.09</v>
          </cell>
          <cell r="CP343">
            <v>9.4824999999999999</v>
          </cell>
          <cell r="CQ343">
            <v>4.1648899999999998</v>
          </cell>
          <cell r="CR343">
            <v>12.5665</v>
          </cell>
          <cell r="CS343">
            <v>0</v>
          </cell>
          <cell r="DA343">
            <v>44.303889999999996</v>
          </cell>
          <cell r="EI343">
            <v>0</v>
          </cell>
        </row>
        <row r="344">
          <cell r="A344">
            <v>2017</v>
          </cell>
          <cell r="B344" t="str">
            <v>Q4</v>
          </cell>
          <cell r="G344" t="str">
            <v>NWST</v>
          </cell>
          <cell r="H344" t="str">
            <v>UEDCL</v>
          </cell>
          <cell r="K344">
            <v>1370870</v>
          </cell>
          <cell r="L344">
            <v>844481.17</v>
          </cell>
          <cell r="M344">
            <v>946376.01749999996</v>
          </cell>
          <cell r="N344">
            <v>315458.67249999999</v>
          </cell>
          <cell r="R344">
            <v>3477185.86</v>
          </cell>
          <cell r="AB344">
            <v>1795.2967049654101</v>
          </cell>
          <cell r="AG344">
            <v>4793104.09583</v>
          </cell>
          <cell r="AI344">
            <v>1241.6662470446299</v>
          </cell>
          <cell r="AS344">
            <v>87</v>
          </cell>
          <cell r="AT344">
            <v>202</v>
          </cell>
          <cell r="AW344">
            <v>50</v>
          </cell>
          <cell r="AZ344">
            <v>31</v>
          </cell>
          <cell r="BC344">
            <v>20</v>
          </cell>
          <cell r="BD344">
            <v>8</v>
          </cell>
          <cell r="BY344">
            <v>0</v>
          </cell>
          <cell r="BZ344">
            <v>398</v>
          </cell>
          <cell r="CC344">
            <v>51</v>
          </cell>
          <cell r="CG344">
            <v>10492</v>
          </cell>
          <cell r="CH344">
            <v>192</v>
          </cell>
          <cell r="CI344">
            <v>86</v>
          </cell>
          <cell r="CJ344">
            <v>1</v>
          </cell>
          <cell r="CN344">
            <v>10771</v>
          </cell>
          <cell r="CO344">
            <v>249.75007199999999</v>
          </cell>
          <cell r="CP344">
            <v>74.746472999999995</v>
          </cell>
          <cell r="CQ344">
            <v>56.214013000000001</v>
          </cell>
          <cell r="CR344">
            <v>60.900925000000001</v>
          </cell>
          <cell r="DA344">
            <v>441.61148300000002</v>
          </cell>
          <cell r="EE344">
            <v>3</v>
          </cell>
          <cell r="EF344">
            <v>777</v>
          </cell>
          <cell r="EG344">
            <v>0</v>
          </cell>
          <cell r="EH344">
            <v>1023</v>
          </cell>
          <cell r="EI344">
            <v>1800</v>
          </cell>
        </row>
        <row r="345">
          <cell r="A345">
            <v>2010</v>
          </cell>
          <cell r="B345" t="str">
            <v>Q4</v>
          </cell>
          <cell r="G345" t="str">
            <v>KIL</v>
          </cell>
          <cell r="H345" t="str">
            <v>KIL</v>
          </cell>
          <cell r="K345">
            <v>270137.5</v>
          </cell>
          <cell r="L345">
            <v>134897.5</v>
          </cell>
          <cell r="M345">
            <v>0</v>
          </cell>
          <cell r="N345">
            <v>0</v>
          </cell>
          <cell r="P345">
            <v>0</v>
          </cell>
          <cell r="R345">
            <v>405035</v>
          </cell>
          <cell r="AG345">
            <v>698411</v>
          </cell>
          <cell r="AR345">
            <v>0</v>
          </cell>
          <cell r="AS345">
            <v>0</v>
          </cell>
          <cell r="AT345">
            <v>0</v>
          </cell>
          <cell r="AW345">
            <v>0</v>
          </cell>
          <cell r="AX345">
            <v>0</v>
          </cell>
          <cell r="AZ345">
            <v>0</v>
          </cell>
          <cell r="BA345">
            <v>0</v>
          </cell>
          <cell r="BB345">
            <v>0</v>
          </cell>
          <cell r="BC345">
            <v>0</v>
          </cell>
          <cell r="BD345">
            <v>0</v>
          </cell>
          <cell r="BF345">
            <v>0</v>
          </cell>
          <cell r="BY345">
            <v>0</v>
          </cell>
          <cell r="BZ345">
            <v>0</v>
          </cell>
          <cell r="CC345">
            <v>9</v>
          </cell>
          <cell r="CG345">
            <v>1531</v>
          </cell>
          <cell r="CH345">
            <v>51</v>
          </cell>
          <cell r="CI345">
            <v>0</v>
          </cell>
          <cell r="CJ345">
            <v>0</v>
          </cell>
          <cell r="CL345">
            <v>0</v>
          </cell>
          <cell r="CN345">
            <v>1582</v>
          </cell>
          <cell r="CO345">
            <v>20.872599999999998</v>
          </cell>
          <cell r="CP345">
            <v>44.587958</v>
          </cell>
          <cell r="CQ345">
            <v>4.4388500000000004</v>
          </cell>
          <cell r="CR345">
            <v>-4.3448500000000001</v>
          </cell>
          <cell r="CS345">
            <v>0.3</v>
          </cell>
          <cell r="DA345">
            <v>65.854557999999997</v>
          </cell>
          <cell r="EI345">
            <v>0</v>
          </cell>
        </row>
        <row r="346">
          <cell r="A346">
            <v>2010</v>
          </cell>
          <cell r="B346" t="str">
            <v>Q4</v>
          </cell>
          <cell r="G346" t="str">
            <v>BECS</v>
          </cell>
          <cell r="H346" t="str">
            <v>BECS</v>
          </cell>
          <cell r="K346">
            <v>187135</v>
          </cell>
          <cell r="L346">
            <v>17681</v>
          </cell>
          <cell r="M346">
            <v>0</v>
          </cell>
          <cell r="N346">
            <v>0</v>
          </cell>
          <cell r="P346">
            <v>0</v>
          </cell>
          <cell r="R346">
            <v>204816</v>
          </cell>
          <cell r="AG346">
            <v>0</v>
          </cell>
          <cell r="AR346">
            <v>0</v>
          </cell>
          <cell r="AS346">
            <v>1</v>
          </cell>
          <cell r="AT346">
            <v>5</v>
          </cell>
          <cell r="AW346">
            <v>3</v>
          </cell>
          <cell r="AX346">
            <v>0</v>
          </cell>
          <cell r="AZ346">
            <v>2</v>
          </cell>
          <cell r="BA346">
            <v>1</v>
          </cell>
          <cell r="BB346">
            <v>0</v>
          </cell>
          <cell r="BC346">
            <v>2</v>
          </cell>
          <cell r="BD346">
            <v>0</v>
          </cell>
          <cell r="BF346">
            <v>0</v>
          </cell>
          <cell r="BY346">
            <v>1855</v>
          </cell>
          <cell r="BZ346">
            <v>14</v>
          </cell>
          <cell r="CC346">
            <v>12</v>
          </cell>
          <cell r="CG346">
            <v>868</v>
          </cell>
          <cell r="CH346">
            <v>17</v>
          </cell>
          <cell r="CI346">
            <v>0</v>
          </cell>
          <cell r="CJ346">
            <v>0</v>
          </cell>
          <cell r="CL346">
            <v>0</v>
          </cell>
          <cell r="CN346">
            <v>885</v>
          </cell>
          <cell r="CO346">
            <v>12.23</v>
          </cell>
          <cell r="CP346">
            <v>5</v>
          </cell>
          <cell r="CQ346">
            <v>3</v>
          </cell>
          <cell r="CR346">
            <v>6.2</v>
          </cell>
          <cell r="CS346">
            <v>0</v>
          </cell>
          <cell r="DA346">
            <v>26.43</v>
          </cell>
          <cell r="EI346">
            <v>0</v>
          </cell>
        </row>
        <row r="347">
          <cell r="A347">
            <v>2010</v>
          </cell>
          <cell r="B347" t="str">
            <v>Q4</v>
          </cell>
          <cell r="G347" t="str">
            <v>Umeme</v>
          </cell>
          <cell r="H347" t="str">
            <v>Umeme</v>
          </cell>
          <cell r="K347">
            <v>104444540</v>
          </cell>
          <cell r="L347">
            <v>60629552</v>
          </cell>
          <cell r="M347">
            <v>66453739</v>
          </cell>
          <cell r="N347">
            <v>196596224</v>
          </cell>
          <cell r="P347">
            <v>438940</v>
          </cell>
          <cell r="R347">
            <v>428562995</v>
          </cell>
          <cell r="AG347">
            <v>598464975</v>
          </cell>
          <cell r="AR347">
            <v>49</v>
          </cell>
          <cell r="AS347">
            <v>715</v>
          </cell>
          <cell r="AT347">
            <v>1313</v>
          </cell>
          <cell r="AW347">
            <v>1265</v>
          </cell>
          <cell r="AX347">
            <v>24</v>
          </cell>
          <cell r="AZ347">
            <v>1002</v>
          </cell>
          <cell r="BA347">
            <v>0</v>
          </cell>
          <cell r="BB347">
            <v>32</v>
          </cell>
          <cell r="BC347">
            <v>772</v>
          </cell>
          <cell r="BD347">
            <v>0</v>
          </cell>
          <cell r="BF347">
            <v>392</v>
          </cell>
          <cell r="BY347">
            <v>1022623</v>
          </cell>
          <cell r="BZ347">
            <v>5759</v>
          </cell>
          <cell r="CC347">
            <v>1116</v>
          </cell>
          <cell r="CG347">
            <v>347433</v>
          </cell>
          <cell r="CH347">
            <v>28810</v>
          </cell>
          <cell r="CI347">
            <v>1194</v>
          </cell>
          <cell r="CJ347">
            <v>324</v>
          </cell>
          <cell r="CL347">
            <v>195</v>
          </cell>
          <cell r="CN347">
            <v>377956</v>
          </cell>
          <cell r="DA347">
            <v>0</v>
          </cell>
          <cell r="EI347">
            <v>0</v>
          </cell>
        </row>
        <row r="348">
          <cell r="A348">
            <v>2010</v>
          </cell>
          <cell r="B348" t="str">
            <v>Q3</v>
          </cell>
          <cell r="G348" t="str">
            <v>SWST</v>
          </cell>
          <cell r="H348" t="str">
            <v>UEDCL</v>
          </cell>
          <cell r="K348">
            <v>0</v>
          </cell>
          <cell r="L348">
            <v>0</v>
          </cell>
          <cell r="N348">
            <v>0</v>
          </cell>
          <cell r="P348">
            <v>0</v>
          </cell>
          <cell r="R348">
            <v>397125.48</v>
          </cell>
          <cell r="AG348">
            <v>577000</v>
          </cell>
          <cell r="AR348">
            <v>0</v>
          </cell>
          <cell r="AS348">
            <v>0</v>
          </cell>
          <cell r="AT348">
            <v>0</v>
          </cell>
          <cell r="AW348">
            <v>0</v>
          </cell>
          <cell r="AX348">
            <v>0</v>
          </cell>
          <cell r="AZ348">
            <v>0</v>
          </cell>
          <cell r="BA348">
            <v>0</v>
          </cell>
          <cell r="BB348">
            <v>0</v>
          </cell>
          <cell r="BC348">
            <v>0</v>
          </cell>
          <cell r="BD348">
            <v>0</v>
          </cell>
          <cell r="BF348">
            <v>0</v>
          </cell>
          <cell r="BY348">
            <v>0</v>
          </cell>
          <cell r="BZ348">
            <v>0</v>
          </cell>
          <cell r="CC348">
            <v>0</v>
          </cell>
          <cell r="CG348">
            <v>951</v>
          </cell>
          <cell r="CH348">
            <v>33</v>
          </cell>
          <cell r="CI348">
            <v>0</v>
          </cell>
          <cell r="CJ348">
            <v>0</v>
          </cell>
          <cell r="CL348">
            <v>0</v>
          </cell>
          <cell r="CN348">
            <v>984</v>
          </cell>
          <cell r="CO348">
            <v>17.702829000000001</v>
          </cell>
          <cell r="CP348">
            <v>3.7960449999999999</v>
          </cell>
          <cell r="CQ348">
            <v>11.823171</v>
          </cell>
          <cell r="CR348">
            <v>8.6123200000000004</v>
          </cell>
          <cell r="CS348">
            <v>0</v>
          </cell>
          <cell r="DA348">
            <v>41.934365</v>
          </cell>
          <cell r="EI348">
            <v>0</v>
          </cell>
        </row>
        <row r="349">
          <cell r="A349">
            <v>2010</v>
          </cell>
          <cell r="B349" t="str">
            <v>Q3</v>
          </cell>
          <cell r="G349" t="str">
            <v>SST</v>
          </cell>
          <cell r="H349" t="str">
            <v>UEDCL</v>
          </cell>
          <cell r="K349">
            <v>0</v>
          </cell>
          <cell r="L349">
            <v>0</v>
          </cell>
          <cell r="N349">
            <v>0</v>
          </cell>
          <cell r="P349">
            <v>0</v>
          </cell>
          <cell r="R349">
            <v>315585.21000000002</v>
          </cell>
          <cell r="AG349">
            <v>417699</v>
          </cell>
          <cell r="AR349">
            <v>0</v>
          </cell>
          <cell r="AS349">
            <v>0</v>
          </cell>
          <cell r="AT349">
            <v>0</v>
          </cell>
          <cell r="AW349">
            <v>0</v>
          </cell>
          <cell r="AX349">
            <v>0</v>
          </cell>
          <cell r="AZ349">
            <v>0</v>
          </cell>
          <cell r="BA349">
            <v>0</v>
          </cell>
          <cell r="BB349">
            <v>0</v>
          </cell>
          <cell r="BC349">
            <v>0</v>
          </cell>
          <cell r="BD349">
            <v>0</v>
          </cell>
          <cell r="BF349">
            <v>0</v>
          </cell>
          <cell r="BY349">
            <v>0</v>
          </cell>
          <cell r="BZ349">
            <v>0</v>
          </cell>
          <cell r="CC349">
            <v>0</v>
          </cell>
          <cell r="CG349">
            <v>1312</v>
          </cell>
          <cell r="CH349">
            <v>39</v>
          </cell>
          <cell r="CI349">
            <v>0</v>
          </cell>
          <cell r="CJ349">
            <v>0</v>
          </cell>
          <cell r="CL349">
            <v>0</v>
          </cell>
          <cell r="CN349">
            <v>1351</v>
          </cell>
          <cell r="CO349">
            <v>31.352725</v>
          </cell>
          <cell r="CP349">
            <v>5.3209999999999997</v>
          </cell>
          <cell r="CQ349">
            <v>13.652060000000001</v>
          </cell>
          <cell r="CR349">
            <v>16.364899999999999</v>
          </cell>
          <cell r="CS349">
            <v>0</v>
          </cell>
          <cell r="DA349">
            <v>66.690685000000002</v>
          </cell>
          <cell r="EI349">
            <v>0</v>
          </cell>
        </row>
        <row r="350">
          <cell r="A350">
            <v>2010</v>
          </cell>
          <cell r="B350" t="str">
            <v>Q3</v>
          </cell>
          <cell r="G350" t="str">
            <v>PACMECS</v>
          </cell>
          <cell r="H350" t="str">
            <v>PACMECS</v>
          </cell>
          <cell r="K350">
            <v>0</v>
          </cell>
          <cell r="L350">
            <v>0</v>
          </cell>
          <cell r="N350">
            <v>0</v>
          </cell>
          <cell r="P350">
            <v>0</v>
          </cell>
          <cell r="R350">
            <v>0</v>
          </cell>
          <cell r="AG350">
            <v>0</v>
          </cell>
          <cell r="AR350">
            <v>0</v>
          </cell>
          <cell r="AS350">
            <v>0</v>
          </cell>
          <cell r="AT350">
            <v>0</v>
          </cell>
          <cell r="AW350">
            <v>0</v>
          </cell>
          <cell r="AX350">
            <v>0</v>
          </cell>
          <cell r="AZ350">
            <v>0</v>
          </cell>
          <cell r="BA350">
            <v>0</v>
          </cell>
          <cell r="BB350">
            <v>0</v>
          </cell>
          <cell r="BC350">
            <v>0</v>
          </cell>
          <cell r="BD350">
            <v>0</v>
          </cell>
          <cell r="BF350">
            <v>0</v>
          </cell>
          <cell r="BY350">
            <v>0</v>
          </cell>
          <cell r="BZ350">
            <v>0</v>
          </cell>
          <cell r="CC350">
            <v>0</v>
          </cell>
          <cell r="CG350">
            <v>0</v>
          </cell>
          <cell r="CH350">
            <v>0</v>
          </cell>
          <cell r="CI350">
            <v>0</v>
          </cell>
          <cell r="CJ350">
            <v>0</v>
          </cell>
          <cell r="CL350">
            <v>0</v>
          </cell>
          <cell r="CN350">
            <v>0</v>
          </cell>
          <cell r="CO350">
            <v>21.39</v>
          </cell>
          <cell r="CP350">
            <v>0.40250000000000002</v>
          </cell>
          <cell r="CQ350">
            <v>4.6230000000000002</v>
          </cell>
          <cell r="CR350">
            <v>21.4834</v>
          </cell>
          <cell r="CS350">
            <v>0</v>
          </cell>
          <cell r="DA350">
            <v>47.898899999999998</v>
          </cell>
          <cell r="EI350">
            <v>0</v>
          </cell>
        </row>
        <row r="351">
          <cell r="A351">
            <v>2018</v>
          </cell>
          <cell r="B351" t="str">
            <v>Q1</v>
          </cell>
          <cell r="G351" t="str">
            <v>NWST</v>
          </cell>
          <cell r="H351" t="str">
            <v>UEDCL</v>
          </cell>
          <cell r="K351">
            <v>1307308.04</v>
          </cell>
          <cell r="L351">
            <v>865500.23</v>
          </cell>
          <cell r="M351">
            <v>499517.40749999997</v>
          </cell>
          <cell r="N351">
            <v>166505.80249999999</v>
          </cell>
          <cell r="R351">
            <v>2838831.48</v>
          </cell>
          <cell r="AB351">
            <v>1922.2759043400001</v>
          </cell>
          <cell r="AG351">
            <v>4427161.7241699994</v>
          </cell>
          <cell r="AI351">
            <v>1109.1577150000001</v>
          </cell>
          <cell r="AS351">
            <v>71</v>
          </cell>
          <cell r="AT351">
            <v>214</v>
          </cell>
          <cell r="AW351">
            <v>97</v>
          </cell>
          <cell r="AZ351">
            <v>29</v>
          </cell>
          <cell r="BD351">
            <v>15</v>
          </cell>
          <cell r="BF351">
            <v>7</v>
          </cell>
          <cell r="BY351">
            <v>0</v>
          </cell>
          <cell r="BZ351">
            <v>433</v>
          </cell>
          <cell r="CC351">
            <v>51</v>
          </cell>
          <cell r="CG351">
            <v>12709</v>
          </cell>
          <cell r="CH351">
            <v>258</v>
          </cell>
          <cell r="CI351">
            <v>82</v>
          </cell>
          <cell r="CJ351">
            <v>1</v>
          </cell>
          <cell r="CN351">
            <v>13050</v>
          </cell>
          <cell r="CO351">
            <v>371.42639800000001</v>
          </cell>
          <cell r="CP351">
            <v>146.19559599999999</v>
          </cell>
          <cell r="CQ351">
            <v>29.973658</v>
          </cell>
          <cell r="CR351">
            <v>64.046098000000001</v>
          </cell>
          <cell r="CZ351">
            <v>22.858803000000002</v>
          </cell>
          <cell r="DA351">
            <v>634.50055299999997</v>
          </cell>
          <cell r="EE351">
            <v>3</v>
          </cell>
          <cell r="EF351">
            <v>777</v>
          </cell>
          <cell r="EG351">
            <v>0</v>
          </cell>
          <cell r="EH351">
            <v>1023</v>
          </cell>
          <cell r="EI351">
            <v>1800</v>
          </cell>
        </row>
        <row r="352">
          <cell r="A352">
            <v>2010</v>
          </cell>
          <cell r="B352" t="str">
            <v>Q3</v>
          </cell>
          <cell r="G352" t="str">
            <v>KIL</v>
          </cell>
          <cell r="H352" t="str">
            <v>KIL</v>
          </cell>
          <cell r="K352">
            <v>231847.5</v>
          </cell>
          <cell r="L352">
            <v>173467.5</v>
          </cell>
          <cell r="M352">
            <v>0</v>
          </cell>
          <cell r="N352">
            <v>0</v>
          </cell>
          <cell r="P352">
            <v>0</v>
          </cell>
          <cell r="R352">
            <v>405315</v>
          </cell>
          <cell r="AG352">
            <v>472758</v>
          </cell>
          <cell r="AR352">
            <v>0</v>
          </cell>
          <cell r="AS352">
            <v>0</v>
          </cell>
          <cell r="AT352">
            <v>0</v>
          </cell>
          <cell r="AW352">
            <v>0</v>
          </cell>
          <cell r="AX352">
            <v>0</v>
          </cell>
          <cell r="AZ352">
            <v>0</v>
          </cell>
          <cell r="BA352">
            <v>0</v>
          </cell>
          <cell r="BB352">
            <v>0</v>
          </cell>
          <cell r="BC352">
            <v>0</v>
          </cell>
          <cell r="BD352">
            <v>0</v>
          </cell>
          <cell r="BF352">
            <v>0</v>
          </cell>
          <cell r="BY352">
            <v>0</v>
          </cell>
          <cell r="BZ352">
            <v>0</v>
          </cell>
          <cell r="CC352">
            <v>9</v>
          </cell>
          <cell r="CG352">
            <v>1221</v>
          </cell>
          <cell r="CH352">
            <v>41</v>
          </cell>
          <cell r="CI352">
            <v>0</v>
          </cell>
          <cell r="CJ352">
            <v>0</v>
          </cell>
          <cell r="CL352">
            <v>0</v>
          </cell>
          <cell r="CN352">
            <v>1262</v>
          </cell>
          <cell r="CO352">
            <v>24.889088000000001</v>
          </cell>
          <cell r="CP352">
            <v>1.3401000000000001</v>
          </cell>
          <cell r="CQ352">
            <v>4.0496999999999996</v>
          </cell>
          <cell r="CR352">
            <v>8.0222599999999993</v>
          </cell>
          <cell r="CS352">
            <v>0.105</v>
          </cell>
          <cell r="DA352">
            <v>38.406147999999995</v>
          </cell>
          <cell r="EI352">
            <v>0</v>
          </cell>
        </row>
        <row r="353">
          <cell r="A353">
            <v>2010</v>
          </cell>
          <cell r="B353" t="str">
            <v>Q3</v>
          </cell>
          <cell r="G353" t="str">
            <v>Umeme</v>
          </cell>
          <cell r="H353" t="str">
            <v>Umeme</v>
          </cell>
          <cell r="K353">
            <v>104560056</v>
          </cell>
          <cell r="L353">
            <v>59495783</v>
          </cell>
          <cell r="M353">
            <v>66219588</v>
          </cell>
          <cell r="N353">
            <v>187585128</v>
          </cell>
          <cell r="P353">
            <v>651157</v>
          </cell>
          <cell r="R353">
            <v>418511712</v>
          </cell>
          <cell r="AG353">
            <v>590705000</v>
          </cell>
          <cell r="AR353">
            <v>49</v>
          </cell>
          <cell r="AS353">
            <v>715</v>
          </cell>
          <cell r="AT353">
            <v>1271</v>
          </cell>
          <cell r="AW353">
            <v>1251</v>
          </cell>
          <cell r="AX353">
            <v>24</v>
          </cell>
          <cell r="AZ353">
            <v>998</v>
          </cell>
          <cell r="BA353">
            <v>0</v>
          </cell>
          <cell r="BB353">
            <v>32</v>
          </cell>
          <cell r="BC353">
            <v>772</v>
          </cell>
          <cell r="BD353">
            <v>0</v>
          </cell>
          <cell r="BF353">
            <v>389</v>
          </cell>
          <cell r="BY353">
            <v>1016823</v>
          </cell>
          <cell r="BZ353">
            <v>5696</v>
          </cell>
          <cell r="CC353">
            <v>1116</v>
          </cell>
          <cell r="CG353">
            <v>338491</v>
          </cell>
          <cell r="CH353">
            <v>27968</v>
          </cell>
          <cell r="CI353">
            <v>1120</v>
          </cell>
          <cell r="CJ353">
            <v>287</v>
          </cell>
          <cell r="CL353">
            <v>182</v>
          </cell>
          <cell r="CN353">
            <v>368048</v>
          </cell>
          <cell r="DA353">
            <v>0</v>
          </cell>
          <cell r="EI353">
            <v>0</v>
          </cell>
        </row>
        <row r="354">
          <cell r="A354">
            <v>2010</v>
          </cell>
          <cell r="B354" t="str">
            <v>Q2</v>
          </cell>
          <cell r="G354" t="str">
            <v>SWST</v>
          </cell>
          <cell r="H354" t="str">
            <v>UEDCL</v>
          </cell>
          <cell r="K354">
            <v>0</v>
          </cell>
          <cell r="L354">
            <v>0</v>
          </cell>
          <cell r="N354">
            <v>0</v>
          </cell>
          <cell r="P354">
            <v>0</v>
          </cell>
          <cell r="R354">
            <v>678308.57</v>
          </cell>
          <cell r="AG354">
            <v>845000</v>
          </cell>
          <cell r="AR354">
            <v>0</v>
          </cell>
          <cell r="AS354">
            <v>0</v>
          </cell>
          <cell r="AT354">
            <v>0</v>
          </cell>
          <cell r="AW354">
            <v>0</v>
          </cell>
          <cell r="AX354">
            <v>0</v>
          </cell>
          <cell r="AZ354">
            <v>0</v>
          </cell>
          <cell r="BA354">
            <v>0</v>
          </cell>
          <cell r="BB354">
            <v>0</v>
          </cell>
          <cell r="BC354">
            <v>0</v>
          </cell>
          <cell r="BD354">
            <v>0</v>
          </cell>
          <cell r="BF354">
            <v>0</v>
          </cell>
          <cell r="BY354">
            <v>0</v>
          </cell>
          <cell r="BZ354">
            <v>0</v>
          </cell>
          <cell r="CC354">
            <v>0</v>
          </cell>
          <cell r="CG354">
            <v>895</v>
          </cell>
          <cell r="CH354">
            <v>31</v>
          </cell>
          <cell r="CI354">
            <v>0</v>
          </cell>
          <cell r="CJ354">
            <v>0</v>
          </cell>
          <cell r="CL354">
            <v>0</v>
          </cell>
          <cell r="CN354">
            <v>926</v>
          </cell>
          <cell r="CO354">
            <v>18.663829</v>
          </cell>
          <cell r="CP354">
            <v>1.68</v>
          </cell>
          <cell r="CQ354">
            <v>12.696680000000001</v>
          </cell>
          <cell r="CR354">
            <v>12.237299999999999</v>
          </cell>
          <cell r="CS354">
            <v>0</v>
          </cell>
          <cell r="DA354">
            <v>45.277808999999998</v>
          </cell>
          <cell r="EI354">
            <v>0</v>
          </cell>
        </row>
        <row r="355">
          <cell r="A355">
            <v>2010</v>
          </cell>
          <cell r="B355" t="str">
            <v>Q2</v>
          </cell>
          <cell r="G355" t="str">
            <v>SST</v>
          </cell>
          <cell r="H355" t="str">
            <v>UEDCL</v>
          </cell>
          <cell r="K355">
            <v>0</v>
          </cell>
          <cell r="L355">
            <v>0</v>
          </cell>
          <cell r="N355">
            <v>0</v>
          </cell>
          <cell r="P355">
            <v>0</v>
          </cell>
          <cell r="R355">
            <v>254362.88</v>
          </cell>
          <cell r="AG355">
            <v>378076</v>
          </cell>
          <cell r="AR355">
            <v>0</v>
          </cell>
          <cell r="AS355">
            <v>0</v>
          </cell>
          <cell r="AT355">
            <v>0</v>
          </cell>
          <cell r="AW355">
            <v>0</v>
          </cell>
          <cell r="AX355">
            <v>0</v>
          </cell>
          <cell r="AZ355">
            <v>0</v>
          </cell>
          <cell r="BA355">
            <v>0</v>
          </cell>
          <cell r="BB355">
            <v>0</v>
          </cell>
          <cell r="BC355">
            <v>0</v>
          </cell>
          <cell r="BD355">
            <v>0</v>
          </cell>
          <cell r="BF355">
            <v>0</v>
          </cell>
          <cell r="BY355">
            <v>0</v>
          </cell>
          <cell r="BZ355">
            <v>0</v>
          </cell>
          <cell r="CC355">
            <v>0</v>
          </cell>
          <cell r="CG355">
            <v>1119</v>
          </cell>
          <cell r="CH355">
            <v>37</v>
          </cell>
          <cell r="CI355">
            <v>0</v>
          </cell>
          <cell r="CJ355">
            <v>0</v>
          </cell>
          <cell r="CL355">
            <v>0</v>
          </cell>
          <cell r="CN355">
            <v>1156</v>
          </cell>
          <cell r="CO355">
            <v>36.908968000000002</v>
          </cell>
          <cell r="CP355">
            <v>12.944699999999999</v>
          </cell>
          <cell r="CQ355">
            <v>19.372440000000001</v>
          </cell>
          <cell r="CR355">
            <v>18.416785000000001</v>
          </cell>
          <cell r="CS355">
            <v>0</v>
          </cell>
          <cell r="DA355">
            <v>87.642893000000001</v>
          </cell>
          <cell r="EI355">
            <v>0</v>
          </cell>
        </row>
        <row r="356">
          <cell r="A356">
            <v>2010</v>
          </cell>
          <cell r="B356" t="str">
            <v>Q2</v>
          </cell>
          <cell r="G356" t="str">
            <v>PACMECS</v>
          </cell>
          <cell r="H356" t="str">
            <v>PACMECS</v>
          </cell>
          <cell r="K356">
            <v>0</v>
          </cell>
          <cell r="L356">
            <v>0</v>
          </cell>
          <cell r="N356">
            <v>0</v>
          </cell>
          <cell r="P356">
            <v>0</v>
          </cell>
          <cell r="R356">
            <v>0</v>
          </cell>
          <cell r="AG356">
            <v>0</v>
          </cell>
          <cell r="AR356">
            <v>0</v>
          </cell>
          <cell r="AS356">
            <v>0</v>
          </cell>
          <cell r="AT356">
            <v>0</v>
          </cell>
          <cell r="AW356">
            <v>0</v>
          </cell>
          <cell r="AX356">
            <v>0</v>
          </cell>
          <cell r="AZ356">
            <v>0</v>
          </cell>
          <cell r="BA356">
            <v>0</v>
          </cell>
          <cell r="BB356">
            <v>0</v>
          </cell>
          <cell r="BC356">
            <v>0</v>
          </cell>
          <cell r="BD356">
            <v>0</v>
          </cell>
          <cell r="BF356">
            <v>0</v>
          </cell>
          <cell r="BY356">
            <v>0</v>
          </cell>
          <cell r="BZ356">
            <v>0</v>
          </cell>
          <cell r="CC356">
            <v>0</v>
          </cell>
          <cell r="CG356">
            <v>0</v>
          </cell>
          <cell r="CH356">
            <v>0</v>
          </cell>
          <cell r="CI356">
            <v>0</v>
          </cell>
          <cell r="CJ356">
            <v>0</v>
          </cell>
          <cell r="CL356">
            <v>0</v>
          </cell>
          <cell r="CN356">
            <v>0</v>
          </cell>
          <cell r="CO356">
            <v>24.09</v>
          </cell>
          <cell r="CP356">
            <v>0.53580000000000005</v>
          </cell>
          <cell r="CQ356">
            <v>4.9219499999999998</v>
          </cell>
          <cell r="CR356">
            <v>55.119750000000003</v>
          </cell>
          <cell r="CS356">
            <v>0</v>
          </cell>
          <cell r="DA356">
            <v>84.667500000000004</v>
          </cell>
          <cell r="EI356">
            <v>0</v>
          </cell>
        </row>
        <row r="357">
          <cell r="A357">
            <v>2018</v>
          </cell>
          <cell r="B357" t="str">
            <v>Q2</v>
          </cell>
          <cell r="G357" t="str">
            <v>NWST</v>
          </cell>
          <cell r="H357" t="str">
            <v>UEDCL</v>
          </cell>
          <cell r="K357">
            <v>1387090.3</v>
          </cell>
          <cell r="L357">
            <v>856651.90000000014</v>
          </cell>
          <cell r="M357">
            <v>922221.25</v>
          </cell>
          <cell r="N357">
            <v>328916</v>
          </cell>
          <cell r="O357">
            <v>0</v>
          </cell>
          <cell r="P357">
            <v>0</v>
          </cell>
          <cell r="R357">
            <v>3494879.45</v>
          </cell>
          <cell r="AB357">
            <v>2264.5293022300002</v>
          </cell>
          <cell r="AG357">
            <v>5334276</v>
          </cell>
          <cell r="AS357">
            <v>97</v>
          </cell>
          <cell r="AT357">
            <v>252</v>
          </cell>
          <cell r="AW357">
            <v>97</v>
          </cell>
          <cell r="AZ357">
            <v>29</v>
          </cell>
          <cell r="BC357">
            <v>22</v>
          </cell>
          <cell r="BD357">
            <v>10</v>
          </cell>
          <cell r="BY357">
            <v>0</v>
          </cell>
          <cell r="BZ357">
            <v>507</v>
          </cell>
          <cell r="CC357">
            <v>51</v>
          </cell>
          <cell r="CG357">
            <v>13595</v>
          </cell>
          <cell r="CH357">
            <v>387</v>
          </cell>
          <cell r="CI357">
            <v>82</v>
          </cell>
          <cell r="CJ357">
            <v>1</v>
          </cell>
          <cell r="CN357">
            <v>14065</v>
          </cell>
          <cell r="CO357">
            <v>374.02233999999999</v>
          </cell>
          <cell r="CP357">
            <v>66.117928000000006</v>
          </cell>
          <cell r="CQ357">
            <v>37.025131999999999</v>
          </cell>
          <cell r="CR357">
            <v>48.634754999999998</v>
          </cell>
          <cell r="DA357">
            <v>525.80015500000002</v>
          </cell>
          <cell r="EE357">
            <v>3</v>
          </cell>
          <cell r="EF357">
            <v>777</v>
          </cell>
          <cell r="EG357">
            <v>0</v>
          </cell>
          <cell r="EH357">
            <v>1023</v>
          </cell>
          <cell r="EI357">
            <v>1800</v>
          </cell>
        </row>
        <row r="358">
          <cell r="A358">
            <v>2010</v>
          </cell>
          <cell r="B358" t="str">
            <v>Q2</v>
          </cell>
          <cell r="G358" t="str">
            <v>KIL</v>
          </cell>
          <cell r="H358" t="str">
            <v>KIL</v>
          </cell>
          <cell r="K358">
            <v>248307.5</v>
          </cell>
          <cell r="L358">
            <v>177937.5</v>
          </cell>
          <cell r="M358">
            <v>0</v>
          </cell>
          <cell r="N358">
            <v>0</v>
          </cell>
          <cell r="P358">
            <v>0</v>
          </cell>
          <cell r="R358">
            <v>426245</v>
          </cell>
          <cell r="AG358">
            <v>206741</v>
          </cell>
          <cell r="AR358">
            <v>0</v>
          </cell>
          <cell r="AS358">
            <v>0</v>
          </cell>
          <cell r="AT358">
            <v>0</v>
          </cell>
          <cell r="AW358">
            <v>0</v>
          </cell>
          <cell r="AX358">
            <v>0</v>
          </cell>
          <cell r="AZ358">
            <v>0</v>
          </cell>
          <cell r="BA358">
            <v>0</v>
          </cell>
          <cell r="BB358">
            <v>0</v>
          </cell>
          <cell r="BC358">
            <v>0</v>
          </cell>
          <cell r="BD358">
            <v>0</v>
          </cell>
          <cell r="BF358">
            <v>0</v>
          </cell>
          <cell r="BY358">
            <v>0</v>
          </cell>
          <cell r="BZ358">
            <v>0</v>
          </cell>
          <cell r="CC358">
            <v>9</v>
          </cell>
          <cell r="CG358">
            <v>1021</v>
          </cell>
          <cell r="CH358">
            <v>30</v>
          </cell>
          <cell r="CI358">
            <v>0</v>
          </cell>
          <cell r="CJ358">
            <v>0</v>
          </cell>
          <cell r="CL358">
            <v>0</v>
          </cell>
          <cell r="CN358">
            <v>1051</v>
          </cell>
          <cell r="CO358">
            <v>20.396260000000002</v>
          </cell>
          <cell r="CP358">
            <v>5.3658580000000002</v>
          </cell>
          <cell r="CQ358">
            <v>8.8956979999999994</v>
          </cell>
          <cell r="CR358">
            <v>15.933532</v>
          </cell>
          <cell r="CS358">
            <v>0.316</v>
          </cell>
          <cell r="DA358">
            <v>50.907347999999999</v>
          </cell>
          <cell r="EI358">
            <v>0</v>
          </cell>
        </row>
        <row r="359">
          <cell r="A359">
            <v>2010</v>
          </cell>
          <cell r="B359" t="str">
            <v>Q2</v>
          </cell>
          <cell r="G359" t="str">
            <v>Umeme</v>
          </cell>
          <cell r="H359" t="str">
            <v>Umeme</v>
          </cell>
          <cell r="K359">
            <v>102554794</v>
          </cell>
          <cell r="L359">
            <v>57941128</v>
          </cell>
          <cell r="M359">
            <v>63144972</v>
          </cell>
          <cell r="N359">
            <v>172706424</v>
          </cell>
          <cell r="P359">
            <v>710731</v>
          </cell>
          <cell r="R359">
            <v>397058049</v>
          </cell>
          <cell r="AG359">
            <v>579218257</v>
          </cell>
          <cell r="AR359">
            <v>49</v>
          </cell>
          <cell r="AS359">
            <v>715</v>
          </cell>
          <cell r="AT359">
            <v>1271</v>
          </cell>
          <cell r="AW359">
            <v>1251</v>
          </cell>
          <cell r="AX359">
            <v>24</v>
          </cell>
          <cell r="AZ359">
            <v>998</v>
          </cell>
          <cell r="BA359">
            <v>0</v>
          </cell>
          <cell r="BB359">
            <v>32</v>
          </cell>
          <cell r="BC359">
            <v>771</v>
          </cell>
          <cell r="BD359">
            <v>0</v>
          </cell>
          <cell r="BF359">
            <v>386</v>
          </cell>
          <cell r="BY359">
            <v>1015008</v>
          </cell>
          <cell r="BZ359">
            <v>5692</v>
          </cell>
          <cell r="CC359">
            <v>1149</v>
          </cell>
          <cell r="CG359">
            <v>295549</v>
          </cell>
          <cell r="CH359">
            <v>26068</v>
          </cell>
          <cell r="CI359">
            <v>1062</v>
          </cell>
          <cell r="CJ359">
            <v>240</v>
          </cell>
          <cell r="CL359">
            <v>217</v>
          </cell>
          <cell r="CN359">
            <v>323136</v>
          </cell>
          <cell r="DA359">
            <v>0</v>
          </cell>
          <cell r="EI359">
            <v>0</v>
          </cell>
        </row>
        <row r="360">
          <cell r="A360">
            <v>2010</v>
          </cell>
          <cell r="B360" t="str">
            <v>Q1</v>
          </cell>
          <cell r="G360" t="str">
            <v>SWST</v>
          </cell>
          <cell r="H360" t="str">
            <v>UEDCL</v>
          </cell>
          <cell r="K360">
            <v>0</v>
          </cell>
          <cell r="L360">
            <v>0</v>
          </cell>
          <cell r="N360">
            <v>0</v>
          </cell>
          <cell r="P360">
            <v>0</v>
          </cell>
          <cell r="R360">
            <v>629977.73</v>
          </cell>
          <cell r="AG360">
            <v>725484</v>
          </cell>
          <cell r="AR360">
            <v>0</v>
          </cell>
          <cell r="AS360">
            <v>0</v>
          </cell>
          <cell r="AT360">
            <v>0</v>
          </cell>
          <cell r="AW360">
            <v>0</v>
          </cell>
          <cell r="AX360">
            <v>0</v>
          </cell>
          <cell r="AZ360">
            <v>0</v>
          </cell>
          <cell r="BA360">
            <v>0</v>
          </cell>
          <cell r="BB360">
            <v>0</v>
          </cell>
          <cell r="BC360">
            <v>0</v>
          </cell>
          <cell r="BD360">
            <v>0</v>
          </cell>
          <cell r="BF360">
            <v>0</v>
          </cell>
          <cell r="BY360">
            <v>0</v>
          </cell>
          <cell r="BZ360">
            <v>0</v>
          </cell>
          <cell r="CC360">
            <v>0</v>
          </cell>
          <cell r="CG360">
            <v>822</v>
          </cell>
          <cell r="CH360">
            <v>31</v>
          </cell>
          <cell r="CI360">
            <v>0</v>
          </cell>
          <cell r="CJ360">
            <v>0</v>
          </cell>
          <cell r="CL360">
            <v>0</v>
          </cell>
          <cell r="CN360">
            <v>853</v>
          </cell>
          <cell r="CO360">
            <v>19.875829</v>
          </cell>
          <cell r="CP360">
            <v>0</v>
          </cell>
          <cell r="CQ360">
            <v>8.19</v>
          </cell>
          <cell r="CR360">
            <v>64.550399999999996</v>
          </cell>
          <cell r="CS360">
            <v>0</v>
          </cell>
          <cell r="DA360">
            <v>92.616229000000004</v>
          </cell>
          <cell r="EI360">
            <v>0</v>
          </cell>
        </row>
        <row r="361">
          <cell r="A361">
            <v>2010</v>
          </cell>
          <cell r="B361" t="str">
            <v>Q1</v>
          </cell>
          <cell r="G361" t="str">
            <v>SST</v>
          </cell>
          <cell r="H361" t="str">
            <v>UEDCL</v>
          </cell>
          <cell r="K361">
            <v>0</v>
          </cell>
          <cell r="L361">
            <v>0</v>
          </cell>
          <cell r="N361">
            <v>0</v>
          </cell>
          <cell r="P361">
            <v>0</v>
          </cell>
          <cell r="R361">
            <v>188063.17</v>
          </cell>
          <cell r="AG361">
            <v>267124</v>
          </cell>
          <cell r="AR361">
            <v>0</v>
          </cell>
          <cell r="AS361">
            <v>0</v>
          </cell>
          <cell r="AT361">
            <v>0</v>
          </cell>
          <cell r="AW361">
            <v>0</v>
          </cell>
          <cell r="AX361">
            <v>0</v>
          </cell>
          <cell r="AZ361">
            <v>0</v>
          </cell>
          <cell r="BA361">
            <v>0</v>
          </cell>
          <cell r="BB361">
            <v>0</v>
          </cell>
          <cell r="BC361">
            <v>0</v>
          </cell>
          <cell r="BD361">
            <v>0</v>
          </cell>
          <cell r="BF361">
            <v>0</v>
          </cell>
          <cell r="BY361">
            <v>0</v>
          </cell>
          <cell r="BZ361">
            <v>0</v>
          </cell>
          <cell r="CC361">
            <v>0</v>
          </cell>
          <cell r="CG361">
            <v>945</v>
          </cell>
          <cell r="CH361">
            <v>31</v>
          </cell>
          <cell r="CI361">
            <v>0</v>
          </cell>
          <cell r="CJ361">
            <v>0</v>
          </cell>
          <cell r="CL361">
            <v>0</v>
          </cell>
          <cell r="CN361">
            <v>976</v>
          </cell>
          <cell r="CO361">
            <v>46.514474999999997</v>
          </cell>
          <cell r="CP361">
            <v>18.8123</v>
          </cell>
          <cell r="CQ361">
            <v>25.04645</v>
          </cell>
          <cell r="CR361">
            <v>35.914999999999999</v>
          </cell>
          <cell r="CS361">
            <v>0</v>
          </cell>
          <cell r="DA361">
            <v>126.28822499999998</v>
          </cell>
          <cell r="EI361">
            <v>0</v>
          </cell>
        </row>
        <row r="362">
          <cell r="A362">
            <v>2018</v>
          </cell>
          <cell r="B362" t="str">
            <v>Q3</v>
          </cell>
          <cell r="G362" t="str">
            <v>NWST</v>
          </cell>
          <cell r="H362" t="str">
            <v>UEDCL</v>
          </cell>
          <cell r="K362">
            <v>1407087.5999999968</v>
          </cell>
          <cell r="L362">
            <v>1281829.9599999988</v>
          </cell>
          <cell r="M362">
            <v>704779.8899999999</v>
          </cell>
          <cell r="N362">
            <v>318664</v>
          </cell>
          <cell r="R362">
            <v>3712361.4499999955</v>
          </cell>
          <cell r="AG362">
            <v>8310167</v>
          </cell>
          <cell r="AS362">
            <v>97</v>
          </cell>
          <cell r="AT362">
            <v>252</v>
          </cell>
          <cell r="AW362">
            <v>97</v>
          </cell>
          <cell r="AZ362">
            <v>34</v>
          </cell>
          <cell r="BC362">
            <v>24</v>
          </cell>
          <cell r="BD362">
            <v>10</v>
          </cell>
          <cell r="BY362">
            <v>0</v>
          </cell>
          <cell r="BZ362">
            <v>514</v>
          </cell>
          <cell r="CC362">
            <v>62</v>
          </cell>
          <cell r="CG362">
            <v>14349</v>
          </cell>
          <cell r="CH362">
            <v>419</v>
          </cell>
          <cell r="CI362">
            <v>69</v>
          </cell>
          <cell r="CJ362">
            <v>1</v>
          </cell>
          <cell r="CN362">
            <v>14838</v>
          </cell>
          <cell r="CO362">
            <v>444.677119</v>
          </cell>
          <cell r="CP362">
            <v>182.34953000000002</v>
          </cell>
          <cell r="CQ362">
            <v>47.761223000000001</v>
          </cell>
          <cell r="CR362">
            <v>55.834830000000004</v>
          </cell>
          <cell r="CZ362">
            <v>2.6532420000000001</v>
          </cell>
          <cell r="DA362">
            <v>733.27594399999998</v>
          </cell>
          <cell r="EE362">
            <v>3</v>
          </cell>
          <cell r="EF362">
            <v>777</v>
          </cell>
          <cell r="EG362">
            <v>0</v>
          </cell>
          <cell r="EH362">
            <v>1023</v>
          </cell>
          <cell r="EI362">
            <v>1800</v>
          </cell>
        </row>
        <row r="363">
          <cell r="A363">
            <v>2010</v>
          </cell>
          <cell r="B363" t="str">
            <v>Q1</v>
          </cell>
          <cell r="G363" t="str">
            <v>KIL</v>
          </cell>
          <cell r="H363" t="str">
            <v>KIL</v>
          </cell>
          <cell r="K363">
            <v>268952.5</v>
          </cell>
          <cell r="L363">
            <v>142957.5</v>
          </cell>
          <cell r="M363">
            <v>0</v>
          </cell>
          <cell r="N363">
            <v>0</v>
          </cell>
          <cell r="P363">
            <v>0</v>
          </cell>
          <cell r="R363">
            <v>411910</v>
          </cell>
          <cell r="AG363">
            <v>171991</v>
          </cell>
          <cell r="AR363">
            <v>0</v>
          </cell>
          <cell r="AS363">
            <v>0</v>
          </cell>
          <cell r="AT363">
            <v>0</v>
          </cell>
          <cell r="AW363">
            <v>0</v>
          </cell>
          <cell r="AX363">
            <v>0</v>
          </cell>
          <cell r="AZ363">
            <v>0</v>
          </cell>
          <cell r="BA363">
            <v>0</v>
          </cell>
          <cell r="BB363">
            <v>0</v>
          </cell>
          <cell r="BC363">
            <v>0</v>
          </cell>
          <cell r="BD363">
            <v>0</v>
          </cell>
          <cell r="BF363">
            <v>0</v>
          </cell>
          <cell r="BY363">
            <v>0</v>
          </cell>
          <cell r="BZ363">
            <v>0</v>
          </cell>
          <cell r="CC363">
            <v>9</v>
          </cell>
          <cell r="CG363">
            <v>925</v>
          </cell>
          <cell r="CH363">
            <v>28</v>
          </cell>
          <cell r="CI363">
            <v>0</v>
          </cell>
          <cell r="CJ363">
            <v>0</v>
          </cell>
          <cell r="CL363">
            <v>0</v>
          </cell>
          <cell r="CN363">
            <v>953</v>
          </cell>
          <cell r="CO363">
            <v>18.021450000000002</v>
          </cell>
          <cell r="CP363">
            <v>0</v>
          </cell>
          <cell r="CQ363">
            <v>2.9371999999999998</v>
          </cell>
          <cell r="CR363">
            <v>4.7399800000000001</v>
          </cell>
          <cell r="CS363">
            <v>0.25900000000000001</v>
          </cell>
          <cell r="DA363">
            <v>25.957630000000002</v>
          </cell>
          <cell r="EI363">
            <v>0</v>
          </cell>
        </row>
        <row r="364">
          <cell r="A364">
            <v>2010</v>
          </cell>
          <cell r="B364" t="str">
            <v>Q1</v>
          </cell>
          <cell r="G364" t="str">
            <v>Umeme</v>
          </cell>
          <cell r="H364" t="str">
            <v>Umeme</v>
          </cell>
          <cell r="K364">
            <v>106299800</v>
          </cell>
          <cell r="L364">
            <v>61808396</v>
          </cell>
          <cell r="M364">
            <v>60353914</v>
          </cell>
          <cell r="N364">
            <v>154378567</v>
          </cell>
          <cell r="P364">
            <v>562329</v>
          </cell>
          <cell r="R364">
            <v>383403006</v>
          </cell>
          <cell r="AG364">
            <v>555437400</v>
          </cell>
          <cell r="AR364">
            <v>49</v>
          </cell>
          <cell r="AS364">
            <v>715</v>
          </cell>
          <cell r="AT364">
            <v>1255</v>
          </cell>
          <cell r="AW364">
            <v>1247</v>
          </cell>
          <cell r="AX364">
            <v>24</v>
          </cell>
          <cell r="AZ364">
            <v>996</v>
          </cell>
          <cell r="BA364">
            <v>0</v>
          </cell>
          <cell r="BB364">
            <v>32</v>
          </cell>
          <cell r="BC364">
            <v>769</v>
          </cell>
          <cell r="BD364">
            <v>0</v>
          </cell>
          <cell r="BF364">
            <v>385</v>
          </cell>
          <cell r="BY364">
            <v>1012278</v>
          </cell>
          <cell r="BZ364">
            <v>5667</v>
          </cell>
          <cell r="CC364">
            <v>1131</v>
          </cell>
          <cell r="CG364">
            <v>322109</v>
          </cell>
          <cell r="CH364">
            <v>26870</v>
          </cell>
          <cell r="CI364">
            <v>1033</v>
          </cell>
          <cell r="CJ364">
            <v>200</v>
          </cell>
          <cell r="CL364">
            <v>196</v>
          </cell>
          <cell r="CN364">
            <v>350408</v>
          </cell>
          <cell r="DA364">
            <v>0</v>
          </cell>
          <cell r="EI364">
            <v>0</v>
          </cell>
        </row>
        <row r="365">
          <cell r="A365">
            <v>2009</v>
          </cell>
          <cell r="B365" t="str">
            <v>Q4</v>
          </cell>
          <cell r="G365" t="str">
            <v>SWST</v>
          </cell>
          <cell r="H365" t="str">
            <v>UEDCL</v>
          </cell>
          <cell r="K365">
            <v>0</v>
          </cell>
          <cell r="L365">
            <v>0</v>
          </cell>
          <cell r="N365">
            <v>0</v>
          </cell>
          <cell r="P365">
            <v>0</v>
          </cell>
          <cell r="R365">
            <v>548062.48</v>
          </cell>
          <cell r="AG365">
            <v>490949</v>
          </cell>
          <cell r="BY365">
            <v>0</v>
          </cell>
          <cell r="BZ365">
            <v>0</v>
          </cell>
          <cell r="CC365">
            <v>0</v>
          </cell>
          <cell r="CG365">
            <v>741</v>
          </cell>
          <cell r="CH365">
            <v>27</v>
          </cell>
          <cell r="CI365">
            <v>0</v>
          </cell>
          <cell r="CJ365">
            <v>0</v>
          </cell>
          <cell r="CL365">
            <v>0</v>
          </cell>
          <cell r="CN365">
            <v>768</v>
          </cell>
          <cell r="CO365">
            <v>14.36708</v>
          </cell>
          <cell r="CP365">
            <v>0</v>
          </cell>
          <cell r="CQ365">
            <v>6.2515499999999999</v>
          </cell>
          <cell r="CR365">
            <v>7.5392000000000001</v>
          </cell>
          <cell r="CS365">
            <v>0</v>
          </cell>
          <cell r="DA365">
            <v>28.157830000000001</v>
          </cell>
          <cell r="EI365">
            <v>0</v>
          </cell>
        </row>
        <row r="366">
          <cell r="A366">
            <v>2009</v>
          </cell>
          <cell r="B366" t="str">
            <v>Q4</v>
          </cell>
          <cell r="G366" t="str">
            <v>SST</v>
          </cell>
          <cell r="H366" t="str">
            <v>UEDCL</v>
          </cell>
          <cell r="K366">
            <v>0</v>
          </cell>
          <cell r="L366">
            <v>0</v>
          </cell>
          <cell r="N366">
            <v>0</v>
          </cell>
          <cell r="P366">
            <v>0</v>
          </cell>
          <cell r="R366">
            <v>148994.28</v>
          </cell>
          <cell r="AG366">
            <v>226299</v>
          </cell>
          <cell r="BY366">
            <v>0</v>
          </cell>
          <cell r="BZ366">
            <v>0</v>
          </cell>
          <cell r="CC366">
            <v>0</v>
          </cell>
          <cell r="CG366">
            <v>702</v>
          </cell>
          <cell r="CH366">
            <v>17</v>
          </cell>
          <cell r="CI366">
            <v>0</v>
          </cell>
          <cell r="CJ366">
            <v>0</v>
          </cell>
          <cell r="CL366">
            <v>0</v>
          </cell>
          <cell r="CN366">
            <v>719</v>
          </cell>
          <cell r="CO366">
            <v>19.2715</v>
          </cell>
          <cell r="CP366">
            <v>4.7374999999999998</v>
          </cell>
          <cell r="CQ366">
            <v>5.7673500000000004</v>
          </cell>
          <cell r="CR366">
            <v>7.7054499999999999</v>
          </cell>
          <cell r="CS366">
            <v>0</v>
          </cell>
          <cell r="DA366">
            <v>37.4818</v>
          </cell>
          <cell r="EI366">
            <v>0</v>
          </cell>
        </row>
        <row r="367">
          <cell r="A367">
            <v>2018</v>
          </cell>
          <cell r="B367" t="str">
            <v>Q4</v>
          </cell>
          <cell r="G367" t="str">
            <v>NWST</v>
          </cell>
          <cell r="H367" t="str">
            <v>UEDCL</v>
          </cell>
          <cell r="K367">
            <v>1658713.5</v>
          </cell>
          <cell r="L367">
            <v>1099393.6000000001</v>
          </cell>
          <cell r="M367">
            <v>866867.3</v>
          </cell>
          <cell r="N367">
            <v>467815</v>
          </cell>
          <cell r="R367">
            <v>4092789.4000000004</v>
          </cell>
          <cell r="AB367">
            <v>3186.9551580000002</v>
          </cell>
          <cell r="AG367">
            <v>9419189</v>
          </cell>
          <cell r="AI367">
            <v>2982.5264929999998</v>
          </cell>
          <cell r="AS367">
            <v>97</v>
          </cell>
          <cell r="AT367">
            <v>252</v>
          </cell>
          <cell r="AW367">
            <v>97</v>
          </cell>
          <cell r="AZ367">
            <v>34</v>
          </cell>
          <cell r="BC367">
            <v>24</v>
          </cell>
          <cell r="BD367">
            <v>10</v>
          </cell>
          <cell r="BY367">
            <v>0</v>
          </cell>
          <cell r="BZ367">
            <v>514</v>
          </cell>
          <cell r="CC367">
            <v>62</v>
          </cell>
          <cell r="CG367">
            <v>15363</v>
          </cell>
          <cell r="CH367">
            <v>452</v>
          </cell>
          <cell r="CI367">
            <v>40</v>
          </cell>
          <cell r="CJ367">
            <v>2</v>
          </cell>
          <cell r="CN367">
            <v>15857</v>
          </cell>
          <cell r="CO367">
            <v>509.60454100000004</v>
          </cell>
          <cell r="CP367">
            <v>617.34290700000008</v>
          </cell>
          <cell r="CQ367">
            <v>57.024012999999997</v>
          </cell>
          <cell r="CR367">
            <v>67.892993000000004</v>
          </cell>
          <cell r="DA367">
            <v>1254.719934</v>
          </cell>
          <cell r="EE367">
            <v>3</v>
          </cell>
          <cell r="EF367">
            <v>777</v>
          </cell>
          <cell r="EG367">
            <v>0</v>
          </cell>
          <cell r="EH367">
            <v>1023</v>
          </cell>
          <cell r="EI367">
            <v>1800</v>
          </cell>
        </row>
        <row r="368">
          <cell r="A368">
            <v>2009</v>
          </cell>
          <cell r="B368" t="str">
            <v>Q4</v>
          </cell>
          <cell r="G368" t="str">
            <v>KIL</v>
          </cell>
          <cell r="H368" t="str">
            <v>KIL</v>
          </cell>
          <cell r="K368">
            <v>0</v>
          </cell>
          <cell r="L368">
            <v>0</v>
          </cell>
          <cell r="N368">
            <v>0</v>
          </cell>
          <cell r="P368">
            <v>0</v>
          </cell>
          <cell r="R368">
            <v>0</v>
          </cell>
          <cell r="AG368">
            <v>133466</v>
          </cell>
          <cell r="BY368">
            <v>0</v>
          </cell>
          <cell r="BZ368">
            <v>0</v>
          </cell>
          <cell r="CC368">
            <v>11</v>
          </cell>
          <cell r="CG368">
            <v>0</v>
          </cell>
          <cell r="CH368">
            <v>0</v>
          </cell>
          <cell r="CI368">
            <v>0</v>
          </cell>
          <cell r="CJ368">
            <v>0</v>
          </cell>
          <cell r="CL368">
            <v>0</v>
          </cell>
          <cell r="CN368">
            <v>0</v>
          </cell>
          <cell r="CO368">
            <v>17.648700000000002</v>
          </cell>
          <cell r="CP368">
            <v>0.17299999999999999</v>
          </cell>
          <cell r="CQ368">
            <v>2.7019000000000002</v>
          </cell>
          <cell r="CR368">
            <v>4.4760179999999998</v>
          </cell>
          <cell r="CS368">
            <v>0.05</v>
          </cell>
          <cell r="DA368">
            <v>25.049618000000002</v>
          </cell>
          <cell r="EI368">
            <v>0</v>
          </cell>
        </row>
        <row r="369">
          <cell r="A369">
            <v>2009</v>
          </cell>
          <cell r="B369" t="str">
            <v>Q4</v>
          </cell>
          <cell r="G369" t="str">
            <v>Umeme</v>
          </cell>
          <cell r="H369" t="str">
            <v>Umeme</v>
          </cell>
          <cell r="K369">
            <v>102731000</v>
          </cell>
          <cell r="L369">
            <v>56210000</v>
          </cell>
          <cell r="M369">
            <v>59257000</v>
          </cell>
          <cell r="N369">
            <v>151735000</v>
          </cell>
          <cell r="P369">
            <v>512000</v>
          </cell>
          <cell r="R369">
            <v>370445000</v>
          </cell>
          <cell r="AG369">
            <v>550848000</v>
          </cell>
          <cell r="BY369">
            <v>0</v>
          </cell>
          <cell r="BZ369">
            <v>0</v>
          </cell>
          <cell r="CC369">
            <v>1168</v>
          </cell>
          <cell r="CG369">
            <v>292348</v>
          </cell>
          <cell r="CH369">
            <v>23654</v>
          </cell>
          <cell r="CI369">
            <v>983</v>
          </cell>
          <cell r="CJ369">
            <v>200</v>
          </cell>
          <cell r="CL369">
            <v>209</v>
          </cell>
          <cell r="CN369">
            <v>317394</v>
          </cell>
          <cell r="DA369">
            <v>0</v>
          </cell>
          <cell r="EI369">
            <v>0</v>
          </cell>
        </row>
        <row r="370">
          <cell r="A370">
            <v>2009</v>
          </cell>
          <cell r="B370" t="str">
            <v>Q3</v>
          </cell>
          <cell r="G370" t="str">
            <v>SWST</v>
          </cell>
          <cell r="H370" t="str">
            <v>UEDCL</v>
          </cell>
          <cell r="K370">
            <v>0</v>
          </cell>
          <cell r="L370">
            <v>0</v>
          </cell>
          <cell r="N370">
            <v>0</v>
          </cell>
          <cell r="P370">
            <v>0</v>
          </cell>
          <cell r="R370">
            <v>403842.85</v>
          </cell>
          <cell r="AG370">
            <v>523917</v>
          </cell>
          <cell r="BY370">
            <v>0</v>
          </cell>
          <cell r="BZ370">
            <v>0</v>
          </cell>
          <cell r="CC370">
            <v>0</v>
          </cell>
          <cell r="CG370">
            <v>699</v>
          </cell>
          <cell r="CH370">
            <v>25</v>
          </cell>
          <cell r="CI370">
            <v>0</v>
          </cell>
          <cell r="CJ370">
            <v>0</v>
          </cell>
          <cell r="CL370">
            <v>0</v>
          </cell>
          <cell r="CN370">
            <v>724</v>
          </cell>
          <cell r="CO370">
            <v>13.708080000000001</v>
          </cell>
          <cell r="CP370">
            <v>1.7</v>
          </cell>
          <cell r="CQ370">
            <v>5.5480299999999998</v>
          </cell>
          <cell r="CR370">
            <v>3.8921000000000001</v>
          </cell>
          <cell r="CS370">
            <v>0</v>
          </cell>
          <cell r="DA370">
            <v>24.848209999999998</v>
          </cell>
          <cell r="EI370">
            <v>0</v>
          </cell>
        </row>
        <row r="371">
          <cell r="A371">
            <v>2009</v>
          </cell>
          <cell r="B371" t="str">
            <v>Q3</v>
          </cell>
          <cell r="G371" t="str">
            <v>SST</v>
          </cell>
          <cell r="H371" t="str">
            <v>UEDCL</v>
          </cell>
          <cell r="K371">
            <v>0</v>
          </cell>
          <cell r="L371">
            <v>0</v>
          </cell>
          <cell r="N371">
            <v>0</v>
          </cell>
          <cell r="P371">
            <v>0</v>
          </cell>
          <cell r="R371">
            <v>172294.15</v>
          </cell>
          <cell r="AG371">
            <v>249000</v>
          </cell>
          <cell r="BY371">
            <v>0</v>
          </cell>
          <cell r="BZ371">
            <v>0</v>
          </cell>
          <cell r="CC371">
            <v>0</v>
          </cell>
          <cell r="CG371">
            <v>288</v>
          </cell>
          <cell r="CH371">
            <v>8</v>
          </cell>
          <cell r="CI371">
            <v>0</v>
          </cell>
          <cell r="CJ371">
            <v>0</v>
          </cell>
          <cell r="CL371">
            <v>0</v>
          </cell>
          <cell r="CN371">
            <v>296</v>
          </cell>
          <cell r="CO371">
            <v>8.8435000000000006</v>
          </cell>
          <cell r="CP371">
            <v>0</v>
          </cell>
          <cell r="CQ371">
            <v>9.8510399999999994</v>
          </cell>
          <cell r="CR371">
            <v>17.697800000000001</v>
          </cell>
          <cell r="CS371">
            <v>0</v>
          </cell>
          <cell r="DA371">
            <v>36.392340000000004</v>
          </cell>
          <cell r="EI371">
            <v>0</v>
          </cell>
        </row>
        <row r="372">
          <cell r="A372">
            <v>2019</v>
          </cell>
          <cell r="B372" t="str">
            <v>Q1</v>
          </cell>
          <cell r="G372" t="str">
            <v>NWST</v>
          </cell>
          <cell r="H372" t="str">
            <v>UEDCL</v>
          </cell>
          <cell r="K372">
            <v>1496622.400000006</v>
          </cell>
          <cell r="L372">
            <v>1298355.5000000005</v>
          </cell>
          <cell r="M372">
            <v>889857.29</v>
          </cell>
          <cell r="N372">
            <v>420381</v>
          </cell>
          <cell r="R372">
            <v>4105216.1900000065</v>
          </cell>
          <cell r="AB372">
            <v>4108.1389820000004</v>
          </cell>
          <cell r="AG372">
            <v>6105003</v>
          </cell>
          <cell r="AI372">
            <v>2028.5596499999999</v>
          </cell>
          <cell r="AS372">
            <v>97</v>
          </cell>
          <cell r="AT372">
            <v>255</v>
          </cell>
          <cell r="AW372">
            <v>97</v>
          </cell>
          <cell r="AZ372">
            <v>35</v>
          </cell>
          <cell r="BC372">
            <v>24</v>
          </cell>
          <cell r="BD372">
            <v>10</v>
          </cell>
          <cell r="BY372">
            <v>47315</v>
          </cell>
          <cell r="BZ372">
            <v>518</v>
          </cell>
          <cell r="CC372">
            <v>64</v>
          </cell>
          <cell r="CG372">
            <v>16602</v>
          </cell>
          <cell r="CH372">
            <v>476</v>
          </cell>
          <cell r="CI372">
            <v>70</v>
          </cell>
          <cell r="CJ372">
            <v>2</v>
          </cell>
          <cell r="CN372">
            <v>17150</v>
          </cell>
          <cell r="CO372">
            <v>546.35244499999999</v>
          </cell>
          <cell r="CP372">
            <v>304.63194199999998</v>
          </cell>
          <cell r="CQ372">
            <v>64.602228999999994</v>
          </cell>
          <cell r="CR372">
            <v>54.029792</v>
          </cell>
          <cell r="CZ372">
            <v>5.0933839999999995</v>
          </cell>
          <cell r="DA372">
            <v>974.70979199999999</v>
          </cell>
          <cell r="EE372">
            <v>3</v>
          </cell>
          <cell r="EF372">
            <v>777</v>
          </cell>
          <cell r="EG372">
            <v>0</v>
          </cell>
          <cell r="EH372">
            <v>1510</v>
          </cell>
          <cell r="EI372">
            <v>2287</v>
          </cell>
        </row>
        <row r="373">
          <cell r="A373">
            <v>2009</v>
          </cell>
          <cell r="B373" t="str">
            <v>Q3</v>
          </cell>
          <cell r="G373" t="str">
            <v>KIL</v>
          </cell>
          <cell r="H373" t="str">
            <v>KIL</v>
          </cell>
          <cell r="K373">
            <v>0</v>
          </cell>
          <cell r="L373">
            <v>0</v>
          </cell>
          <cell r="N373">
            <v>0</v>
          </cell>
          <cell r="P373">
            <v>0</v>
          </cell>
          <cell r="R373">
            <v>0</v>
          </cell>
          <cell r="AG373">
            <v>161000</v>
          </cell>
          <cell r="BY373">
            <v>0</v>
          </cell>
          <cell r="BZ373">
            <v>0</v>
          </cell>
          <cell r="CC373">
            <v>9</v>
          </cell>
          <cell r="CG373">
            <v>0</v>
          </cell>
          <cell r="CH373">
            <v>0</v>
          </cell>
          <cell r="CI373">
            <v>0</v>
          </cell>
          <cell r="CJ373">
            <v>0</v>
          </cell>
          <cell r="CL373">
            <v>0</v>
          </cell>
          <cell r="CN373">
            <v>0</v>
          </cell>
          <cell r="CO373">
            <v>17.671199999999999</v>
          </cell>
          <cell r="CP373">
            <v>0.35</v>
          </cell>
          <cell r="CQ373">
            <v>4.3329000000000004</v>
          </cell>
          <cell r="CR373">
            <v>3.6372949999999999</v>
          </cell>
          <cell r="CS373">
            <v>0.3</v>
          </cell>
          <cell r="DA373">
            <v>26.291395000000005</v>
          </cell>
          <cell r="EI373">
            <v>0</v>
          </cell>
        </row>
        <row r="374">
          <cell r="A374">
            <v>2009</v>
          </cell>
          <cell r="B374" t="str">
            <v>Q3</v>
          </cell>
          <cell r="G374" t="str">
            <v>Umeme</v>
          </cell>
          <cell r="H374" t="str">
            <v>Umeme</v>
          </cell>
          <cell r="K374">
            <v>98762000</v>
          </cell>
          <cell r="L374">
            <v>55755000</v>
          </cell>
          <cell r="M374">
            <v>57522000</v>
          </cell>
          <cell r="N374">
            <v>155835000</v>
          </cell>
          <cell r="P374">
            <v>596000</v>
          </cell>
          <cell r="R374">
            <v>368470000</v>
          </cell>
          <cell r="AG374">
            <v>559726000</v>
          </cell>
          <cell r="BY374">
            <v>0</v>
          </cell>
          <cell r="BZ374">
            <v>0</v>
          </cell>
          <cell r="CC374">
            <v>1190</v>
          </cell>
          <cell r="CG374">
            <v>282194</v>
          </cell>
          <cell r="CH374">
            <v>22243</v>
          </cell>
          <cell r="CI374">
            <v>918</v>
          </cell>
          <cell r="CJ374">
            <v>189</v>
          </cell>
          <cell r="CL374">
            <v>233</v>
          </cell>
          <cell r="CN374">
            <v>305777</v>
          </cell>
          <cell r="DA374">
            <v>0</v>
          </cell>
          <cell r="EI374">
            <v>0</v>
          </cell>
        </row>
        <row r="375">
          <cell r="A375">
            <v>2009</v>
          </cell>
          <cell r="B375" t="str">
            <v>Q2</v>
          </cell>
          <cell r="G375" t="str">
            <v>SWST</v>
          </cell>
          <cell r="H375" t="str">
            <v>UEDCL</v>
          </cell>
          <cell r="K375">
            <v>0</v>
          </cell>
          <cell r="L375">
            <v>0</v>
          </cell>
          <cell r="N375">
            <v>0</v>
          </cell>
          <cell r="P375">
            <v>0</v>
          </cell>
          <cell r="R375">
            <v>502752.96</v>
          </cell>
          <cell r="AG375">
            <v>614934</v>
          </cell>
          <cell r="BY375">
            <v>0</v>
          </cell>
          <cell r="BZ375">
            <v>0</v>
          </cell>
          <cell r="CC375">
            <v>0</v>
          </cell>
          <cell r="CG375">
            <v>653</v>
          </cell>
          <cell r="CH375">
            <v>26</v>
          </cell>
          <cell r="CI375">
            <v>0</v>
          </cell>
          <cell r="CJ375">
            <v>0</v>
          </cell>
          <cell r="CL375">
            <v>0</v>
          </cell>
          <cell r="CN375">
            <v>679</v>
          </cell>
          <cell r="CO375">
            <v>22.067</v>
          </cell>
          <cell r="CP375">
            <v>0.57399999999999995</v>
          </cell>
          <cell r="CQ375">
            <v>5.6707000000000001</v>
          </cell>
          <cell r="CR375">
            <v>2.5873499999999998</v>
          </cell>
          <cell r="CS375">
            <v>0</v>
          </cell>
          <cell r="DA375">
            <v>30.899050000000003</v>
          </cell>
          <cell r="EI375">
            <v>0</v>
          </cell>
        </row>
        <row r="376">
          <cell r="A376">
            <v>2009</v>
          </cell>
          <cell r="B376" t="str">
            <v>Q2</v>
          </cell>
          <cell r="G376" t="str">
            <v>SST</v>
          </cell>
          <cell r="H376" t="str">
            <v>UEDCL</v>
          </cell>
          <cell r="K376">
            <v>0</v>
          </cell>
          <cell r="L376">
            <v>0</v>
          </cell>
          <cell r="N376">
            <v>0</v>
          </cell>
          <cell r="P376">
            <v>0</v>
          </cell>
          <cell r="R376">
            <v>25814.66</v>
          </cell>
          <cell r="AG376">
            <v>109000</v>
          </cell>
          <cell r="BY376">
            <v>0</v>
          </cell>
          <cell r="BZ376">
            <v>0</v>
          </cell>
          <cell r="CC376">
            <v>0</v>
          </cell>
          <cell r="CG376">
            <v>138</v>
          </cell>
          <cell r="CH376">
            <v>5</v>
          </cell>
          <cell r="CI376">
            <v>0</v>
          </cell>
          <cell r="CJ376">
            <v>0</v>
          </cell>
          <cell r="CL376">
            <v>0</v>
          </cell>
          <cell r="CN376">
            <v>143</v>
          </cell>
          <cell r="CO376">
            <v>0.83</v>
          </cell>
          <cell r="CP376">
            <v>0</v>
          </cell>
          <cell r="CQ376">
            <v>0.55510000000000004</v>
          </cell>
          <cell r="CR376">
            <v>1.4341999999999999</v>
          </cell>
          <cell r="CS376">
            <v>4.5999999999999996</v>
          </cell>
          <cell r="DA376">
            <v>7.4192999999999998</v>
          </cell>
          <cell r="EI376">
            <v>0</v>
          </cell>
        </row>
        <row r="377">
          <cell r="A377">
            <v>2019</v>
          </cell>
          <cell r="B377" t="str">
            <v>Q2</v>
          </cell>
          <cell r="G377" t="str">
            <v>NWST</v>
          </cell>
          <cell r="H377" t="str">
            <v>UEDCL</v>
          </cell>
          <cell r="K377">
            <v>1586187.1000000197</v>
          </cell>
          <cell r="L377">
            <v>962522.40000000061</v>
          </cell>
          <cell r="M377">
            <v>807386.1</v>
          </cell>
          <cell r="N377">
            <v>655269</v>
          </cell>
          <cell r="O377">
            <v>0</v>
          </cell>
          <cell r="P377">
            <v>0</v>
          </cell>
          <cell r="R377">
            <v>4011364.6000000206</v>
          </cell>
          <cell r="AB377">
            <v>2803.4489481999999</v>
          </cell>
          <cell r="AG377">
            <v>6654221.6715079984</v>
          </cell>
          <cell r="AI377">
            <v>2597.3024281201879</v>
          </cell>
          <cell r="AS377">
            <v>97</v>
          </cell>
          <cell r="AT377">
            <v>255</v>
          </cell>
          <cell r="AW377">
            <v>97</v>
          </cell>
          <cell r="AZ377">
            <v>35</v>
          </cell>
          <cell r="BC377">
            <v>24</v>
          </cell>
          <cell r="BD377">
            <v>10</v>
          </cell>
          <cell r="BY377">
            <v>0</v>
          </cell>
          <cell r="BZ377">
            <v>518</v>
          </cell>
          <cell r="CC377">
            <v>64</v>
          </cell>
          <cell r="CG377">
            <v>17451</v>
          </cell>
          <cell r="CH377">
            <v>490</v>
          </cell>
          <cell r="CI377">
            <v>51</v>
          </cell>
          <cell r="CJ377">
            <v>4</v>
          </cell>
          <cell r="CK377">
            <v>0</v>
          </cell>
          <cell r="CL377">
            <v>3</v>
          </cell>
          <cell r="CN377">
            <v>17999</v>
          </cell>
          <cell r="CO377">
            <v>509.37012499999997</v>
          </cell>
          <cell r="CP377">
            <v>1222.6444819999997</v>
          </cell>
          <cell r="CQ377">
            <v>97.545316999999997</v>
          </cell>
          <cell r="CR377">
            <v>87.720113999999995</v>
          </cell>
          <cell r="CZ377">
            <v>15.265846</v>
          </cell>
          <cell r="DA377">
            <v>1932.5458839999997</v>
          </cell>
          <cell r="EE377">
            <v>3</v>
          </cell>
          <cell r="EF377">
            <v>777</v>
          </cell>
          <cell r="EH377">
            <v>1510</v>
          </cell>
          <cell r="EI377">
            <v>2287</v>
          </cell>
        </row>
        <row r="378">
          <cell r="A378">
            <v>2009</v>
          </cell>
          <cell r="B378" t="str">
            <v>Q2</v>
          </cell>
          <cell r="G378" t="str">
            <v>Umeme</v>
          </cell>
          <cell r="H378" t="str">
            <v>Umeme</v>
          </cell>
          <cell r="K378">
            <v>84635000</v>
          </cell>
          <cell r="L378">
            <v>52059000</v>
          </cell>
          <cell r="M378">
            <v>57700000</v>
          </cell>
          <cell r="N378">
            <v>149996000</v>
          </cell>
          <cell r="P378">
            <v>566000</v>
          </cell>
          <cell r="R378">
            <v>344956000</v>
          </cell>
          <cell r="AG378">
            <v>530392990</v>
          </cell>
          <cell r="BY378">
            <v>0</v>
          </cell>
          <cell r="BZ378">
            <v>0</v>
          </cell>
          <cell r="CC378">
            <v>1185</v>
          </cell>
          <cell r="CG378">
            <v>289504</v>
          </cell>
          <cell r="CH378">
            <v>22382</v>
          </cell>
          <cell r="CI378">
            <v>913</v>
          </cell>
          <cell r="CJ378">
            <v>184</v>
          </cell>
          <cell r="CL378">
            <v>316</v>
          </cell>
          <cell r="CN378">
            <v>313299</v>
          </cell>
          <cell r="DA378">
            <v>0</v>
          </cell>
          <cell r="EI378">
            <v>0</v>
          </cell>
        </row>
        <row r="379">
          <cell r="A379">
            <v>2009</v>
          </cell>
          <cell r="B379" t="str">
            <v>Q1</v>
          </cell>
          <cell r="G379" t="str">
            <v>SWST</v>
          </cell>
          <cell r="H379" t="str">
            <v>UEDCL</v>
          </cell>
          <cell r="K379">
            <v>0</v>
          </cell>
          <cell r="L379">
            <v>0</v>
          </cell>
          <cell r="N379">
            <v>0</v>
          </cell>
          <cell r="P379">
            <v>0</v>
          </cell>
          <cell r="R379">
            <v>407287.61</v>
          </cell>
          <cell r="AG379">
            <v>507629</v>
          </cell>
          <cell r="BY379">
            <v>0</v>
          </cell>
          <cell r="BZ379">
            <v>0</v>
          </cell>
          <cell r="CC379">
            <v>0</v>
          </cell>
          <cell r="CG379">
            <v>594</v>
          </cell>
          <cell r="CH379">
            <v>26</v>
          </cell>
          <cell r="CI379">
            <v>0</v>
          </cell>
          <cell r="CJ379">
            <v>0</v>
          </cell>
          <cell r="CL379">
            <v>0</v>
          </cell>
          <cell r="CN379">
            <v>620</v>
          </cell>
          <cell r="CO379">
            <v>20.640999999999998</v>
          </cell>
          <cell r="CP379">
            <v>0.13</v>
          </cell>
          <cell r="CQ379">
            <v>4.5343999999999998</v>
          </cell>
          <cell r="CR379">
            <v>2.4655</v>
          </cell>
          <cell r="CS379">
            <v>0</v>
          </cell>
          <cell r="DA379">
            <v>27.770899999999997</v>
          </cell>
          <cell r="EI379">
            <v>0</v>
          </cell>
        </row>
        <row r="380">
          <cell r="A380">
            <v>2019</v>
          </cell>
          <cell r="B380" t="str">
            <v>Q3</v>
          </cell>
          <cell r="G380" t="str">
            <v>NWST</v>
          </cell>
          <cell r="H380" t="str">
            <v>UEDCL</v>
          </cell>
          <cell r="K380">
            <v>1589159.000000007</v>
          </cell>
          <cell r="L380">
            <v>1277350.8000000003</v>
          </cell>
          <cell r="M380">
            <v>779085.7</v>
          </cell>
          <cell r="N380">
            <v>702836</v>
          </cell>
          <cell r="O380">
            <v>0</v>
          </cell>
          <cell r="P380">
            <v>0</v>
          </cell>
          <cell r="R380">
            <v>4348431.5000000075</v>
          </cell>
          <cell r="AB380">
            <v>2976.7408032399999</v>
          </cell>
          <cell r="AG380">
            <v>10985478.231422001</v>
          </cell>
          <cell r="AI380">
            <v>3462.7781372200002</v>
          </cell>
          <cell r="AS380">
            <v>97</v>
          </cell>
          <cell r="AT380">
            <v>255</v>
          </cell>
          <cell r="AW380">
            <v>97</v>
          </cell>
          <cell r="AZ380">
            <v>35</v>
          </cell>
          <cell r="BB380">
            <v>0</v>
          </cell>
          <cell r="BC380">
            <v>24</v>
          </cell>
          <cell r="BD380">
            <v>10</v>
          </cell>
          <cell r="BF380">
            <v>0</v>
          </cell>
          <cell r="BY380">
            <v>0</v>
          </cell>
          <cell r="BZ380">
            <v>518</v>
          </cell>
          <cell r="CC380">
            <v>64</v>
          </cell>
          <cell r="CG380">
            <v>17830</v>
          </cell>
          <cell r="CH380">
            <v>513</v>
          </cell>
          <cell r="CI380">
            <v>45</v>
          </cell>
          <cell r="CJ380">
            <v>4</v>
          </cell>
          <cell r="CK380">
            <v>3</v>
          </cell>
          <cell r="CL380">
            <v>0</v>
          </cell>
          <cell r="CN380">
            <v>18395</v>
          </cell>
          <cell r="CO380">
            <v>519.982665</v>
          </cell>
          <cell r="CP380">
            <v>414.126465</v>
          </cell>
          <cell r="CQ380">
            <v>115.92916700000001</v>
          </cell>
          <cell r="CR380">
            <v>68.044657999999998</v>
          </cell>
          <cell r="CZ380">
            <v>24.599222999999999</v>
          </cell>
          <cell r="DA380">
            <v>1142.682178</v>
          </cell>
          <cell r="EE380">
            <v>3</v>
          </cell>
          <cell r="EF380">
            <v>938.7</v>
          </cell>
          <cell r="EG380">
            <v>0</v>
          </cell>
          <cell r="EH380">
            <v>1510</v>
          </cell>
          <cell r="EI380">
            <v>2448.6999999999998</v>
          </cell>
        </row>
        <row r="381">
          <cell r="A381">
            <v>2009</v>
          </cell>
          <cell r="B381" t="str">
            <v>Q1</v>
          </cell>
          <cell r="G381" t="str">
            <v>Umeme</v>
          </cell>
          <cell r="H381" t="str">
            <v>Umeme</v>
          </cell>
          <cell r="K381">
            <v>77524320</v>
          </cell>
          <cell r="L381">
            <v>44522000</v>
          </cell>
          <cell r="M381">
            <v>57918000</v>
          </cell>
          <cell r="N381">
            <v>136574140</v>
          </cell>
          <cell r="P381">
            <v>509380</v>
          </cell>
          <cell r="R381">
            <v>317047840</v>
          </cell>
          <cell r="AG381">
            <v>510725180</v>
          </cell>
          <cell r="BY381">
            <v>0</v>
          </cell>
          <cell r="BZ381">
            <v>0</v>
          </cell>
          <cell r="CC381">
            <v>1172</v>
          </cell>
          <cell r="CG381">
            <v>282520</v>
          </cell>
          <cell r="CH381">
            <v>22382</v>
          </cell>
          <cell r="CI381">
            <v>884</v>
          </cell>
          <cell r="CJ381">
            <v>174</v>
          </cell>
          <cell r="CL381">
            <v>323</v>
          </cell>
          <cell r="CN381">
            <v>306283</v>
          </cell>
          <cell r="DA381">
            <v>0</v>
          </cell>
          <cell r="EI381">
            <v>0</v>
          </cell>
        </row>
        <row r="382">
          <cell r="A382">
            <v>2008</v>
          </cell>
          <cell r="B382" t="str">
            <v>Q4</v>
          </cell>
          <cell r="G382" t="str">
            <v>SST</v>
          </cell>
          <cell r="H382" t="str">
            <v>UEDCL</v>
          </cell>
          <cell r="K382">
            <v>0</v>
          </cell>
          <cell r="L382">
            <v>0</v>
          </cell>
          <cell r="N382">
            <v>0</v>
          </cell>
          <cell r="P382">
            <v>0</v>
          </cell>
          <cell r="R382">
            <v>0</v>
          </cell>
          <cell r="AG382">
            <v>0</v>
          </cell>
          <cell r="BY382">
            <v>0</v>
          </cell>
          <cell r="BZ382">
            <v>0</v>
          </cell>
          <cell r="CC382">
            <v>0</v>
          </cell>
          <cell r="CG382">
            <v>2917</v>
          </cell>
          <cell r="CH382">
            <v>87</v>
          </cell>
          <cell r="CI382">
            <v>0</v>
          </cell>
          <cell r="CJ382">
            <v>0</v>
          </cell>
          <cell r="CL382">
            <v>0</v>
          </cell>
          <cell r="CN382">
            <v>3004</v>
          </cell>
          <cell r="DA382">
            <v>0</v>
          </cell>
          <cell r="EI382">
            <v>0</v>
          </cell>
        </row>
        <row r="383">
          <cell r="A383">
            <v>2008</v>
          </cell>
          <cell r="B383" t="str">
            <v>Q4</v>
          </cell>
          <cell r="G383" t="str">
            <v>Umeme</v>
          </cell>
          <cell r="H383" t="str">
            <v>Umeme</v>
          </cell>
          <cell r="K383">
            <v>98926872</v>
          </cell>
          <cell r="L383">
            <v>48855268</v>
          </cell>
          <cell r="M383">
            <v>56859195</v>
          </cell>
          <cell r="N383">
            <v>132329355</v>
          </cell>
          <cell r="P383">
            <v>352731</v>
          </cell>
          <cell r="R383">
            <v>337323421</v>
          </cell>
          <cell r="AG383">
            <v>502018600</v>
          </cell>
          <cell r="BY383">
            <v>0</v>
          </cell>
          <cell r="BZ383">
            <v>0</v>
          </cell>
          <cell r="CC383">
            <v>1165</v>
          </cell>
          <cell r="CG383">
            <v>276255</v>
          </cell>
          <cell r="CH383">
            <v>20484</v>
          </cell>
          <cell r="CI383">
            <v>864</v>
          </cell>
          <cell r="CJ383">
            <v>159</v>
          </cell>
          <cell r="CL383">
            <v>291</v>
          </cell>
          <cell r="CN383">
            <v>298053</v>
          </cell>
          <cell r="DA383">
            <v>0</v>
          </cell>
          <cell r="EI383">
            <v>0</v>
          </cell>
        </row>
        <row r="384">
          <cell r="A384">
            <v>2008</v>
          </cell>
          <cell r="B384" t="str">
            <v>Q3</v>
          </cell>
          <cell r="G384" t="str">
            <v>SST</v>
          </cell>
          <cell r="H384" t="str">
            <v>UEDCL</v>
          </cell>
          <cell r="K384">
            <v>0</v>
          </cell>
          <cell r="L384">
            <v>0</v>
          </cell>
          <cell r="N384">
            <v>0</v>
          </cell>
          <cell r="P384">
            <v>0</v>
          </cell>
          <cell r="R384">
            <v>0</v>
          </cell>
          <cell r="AG384">
            <v>0</v>
          </cell>
          <cell r="BY384">
            <v>0</v>
          </cell>
          <cell r="BZ384">
            <v>0</v>
          </cell>
          <cell r="CC384">
            <v>0</v>
          </cell>
          <cell r="CG384">
            <v>1824</v>
          </cell>
          <cell r="CH384">
            <v>58</v>
          </cell>
          <cell r="CI384">
            <v>0</v>
          </cell>
          <cell r="CJ384">
            <v>0</v>
          </cell>
          <cell r="CL384">
            <v>0</v>
          </cell>
          <cell r="CN384">
            <v>1882</v>
          </cell>
          <cell r="DA384">
            <v>0</v>
          </cell>
          <cell r="EI384">
            <v>0</v>
          </cell>
        </row>
        <row r="385">
          <cell r="A385">
            <v>2008</v>
          </cell>
          <cell r="B385" t="str">
            <v>Q3</v>
          </cell>
          <cell r="G385" t="str">
            <v>Umeme</v>
          </cell>
          <cell r="H385" t="str">
            <v>Umeme</v>
          </cell>
          <cell r="K385">
            <v>74804888</v>
          </cell>
          <cell r="L385">
            <v>44377064</v>
          </cell>
          <cell r="M385">
            <v>58854162</v>
          </cell>
          <cell r="N385">
            <v>143771330</v>
          </cell>
          <cell r="P385">
            <v>396442</v>
          </cell>
          <cell r="R385">
            <v>322203886</v>
          </cell>
          <cell r="AG385">
            <v>494305704</v>
          </cell>
          <cell r="BY385">
            <v>0</v>
          </cell>
          <cell r="BZ385">
            <v>0</v>
          </cell>
          <cell r="CC385">
            <v>1190</v>
          </cell>
          <cell r="CG385">
            <v>275599</v>
          </cell>
          <cell r="CH385">
            <v>23331</v>
          </cell>
          <cell r="CI385">
            <v>1056</v>
          </cell>
          <cell r="CJ385">
            <v>169</v>
          </cell>
          <cell r="CL385">
            <v>342</v>
          </cell>
          <cell r="CN385">
            <v>300497</v>
          </cell>
          <cell r="DA385">
            <v>0</v>
          </cell>
          <cell r="EI385">
            <v>0</v>
          </cell>
        </row>
        <row r="386">
          <cell r="A386">
            <v>2008</v>
          </cell>
          <cell r="B386" t="str">
            <v>Q2</v>
          </cell>
          <cell r="G386" t="str">
            <v>SST</v>
          </cell>
          <cell r="H386" t="str">
            <v>UEDCL</v>
          </cell>
          <cell r="K386">
            <v>0</v>
          </cell>
          <cell r="L386">
            <v>0</v>
          </cell>
          <cell r="N386">
            <v>0</v>
          </cell>
          <cell r="P386">
            <v>0</v>
          </cell>
          <cell r="R386">
            <v>0</v>
          </cell>
          <cell r="AG386">
            <v>0</v>
          </cell>
          <cell r="BY386">
            <v>0</v>
          </cell>
          <cell r="BZ386">
            <v>0</v>
          </cell>
          <cell r="CC386">
            <v>0</v>
          </cell>
          <cell r="CG386">
            <v>1468</v>
          </cell>
          <cell r="CH386">
            <v>56</v>
          </cell>
          <cell r="CI386">
            <v>0</v>
          </cell>
          <cell r="CJ386">
            <v>0</v>
          </cell>
          <cell r="CL386">
            <v>0</v>
          </cell>
          <cell r="CN386">
            <v>1524</v>
          </cell>
          <cell r="DA386">
            <v>0</v>
          </cell>
          <cell r="EI386">
            <v>0</v>
          </cell>
        </row>
        <row r="387">
          <cell r="A387">
            <v>2008</v>
          </cell>
          <cell r="B387" t="str">
            <v>Q2</v>
          </cell>
          <cell r="G387" t="str">
            <v>Umeme</v>
          </cell>
          <cell r="H387" t="str">
            <v>Umeme</v>
          </cell>
          <cell r="K387">
            <v>79793800</v>
          </cell>
          <cell r="L387">
            <v>43447700</v>
          </cell>
          <cell r="M387">
            <v>53879600</v>
          </cell>
          <cell r="N387">
            <v>135956900</v>
          </cell>
          <cell r="P387">
            <v>336300</v>
          </cell>
          <cell r="R387">
            <v>313414300</v>
          </cell>
          <cell r="AG387">
            <v>478822000</v>
          </cell>
          <cell r="BY387">
            <v>0</v>
          </cell>
          <cell r="BZ387">
            <v>0</v>
          </cell>
          <cell r="CC387">
            <v>1194</v>
          </cell>
          <cell r="CG387">
            <v>276447</v>
          </cell>
          <cell r="CH387">
            <v>23627</v>
          </cell>
          <cell r="CI387">
            <v>1034</v>
          </cell>
          <cell r="CJ387">
            <v>170</v>
          </cell>
          <cell r="CL387">
            <v>346</v>
          </cell>
          <cell r="CN387">
            <v>301624</v>
          </cell>
          <cell r="DA387">
            <v>0</v>
          </cell>
          <cell r="EI387">
            <v>0</v>
          </cell>
        </row>
        <row r="388">
          <cell r="A388">
            <v>2008</v>
          </cell>
          <cell r="B388" t="str">
            <v>Q1</v>
          </cell>
          <cell r="G388" t="str">
            <v>SST</v>
          </cell>
          <cell r="H388" t="str">
            <v>UEDCL</v>
          </cell>
          <cell r="K388">
            <v>0</v>
          </cell>
          <cell r="L388">
            <v>0</v>
          </cell>
          <cell r="N388">
            <v>0</v>
          </cell>
          <cell r="P388">
            <v>0</v>
          </cell>
          <cell r="R388">
            <v>0</v>
          </cell>
          <cell r="AG388">
            <v>0</v>
          </cell>
          <cell r="BY388">
            <v>0</v>
          </cell>
          <cell r="BZ388">
            <v>0</v>
          </cell>
          <cell r="CC388">
            <v>0</v>
          </cell>
          <cell r="CG388">
            <v>1171</v>
          </cell>
          <cell r="CH388">
            <v>50</v>
          </cell>
          <cell r="CI388">
            <v>0</v>
          </cell>
          <cell r="CJ388">
            <v>0</v>
          </cell>
          <cell r="CL388">
            <v>0</v>
          </cell>
          <cell r="CN388">
            <v>1221</v>
          </cell>
          <cell r="DA388">
            <v>0</v>
          </cell>
          <cell r="EI388">
            <v>0</v>
          </cell>
        </row>
        <row r="389">
          <cell r="A389">
            <v>2008</v>
          </cell>
          <cell r="B389" t="str">
            <v>Q1</v>
          </cell>
          <cell r="G389" t="str">
            <v>Umeme</v>
          </cell>
          <cell r="H389" t="str">
            <v>Umeme</v>
          </cell>
          <cell r="K389">
            <v>73914500</v>
          </cell>
          <cell r="L389">
            <v>40054500</v>
          </cell>
          <cell r="M389">
            <v>53313800</v>
          </cell>
          <cell r="N389">
            <v>137415200</v>
          </cell>
          <cell r="P389">
            <v>837400</v>
          </cell>
          <cell r="R389">
            <v>305535400</v>
          </cell>
          <cell r="AG389">
            <v>468890000</v>
          </cell>
          <cell r="BY389">
            <v>0</v>
          </cell>
          <cell r="BZ389">
            <v>0</v>
          </cell>
          <cell r="CC389">
            <v>1179</v>
          </cell>
          <cell r="CG389">
            <v>274106</v>
          </cell>
          <cell r="CH389">
            <v>23553</v>
          </cell>
          <cell r="CI389">
            <v>1017</v>
          </cell>
          <cell r="CJ389">
            <v>166</v>
          </cell>
          <cell r="CL389">
            <v>361</v>
          </cell>
          <cell r="CN389">
            <v>299203</v>
          </cell>
          <cell r="DA389">
            <v>0</v>
          </cell>
          <cell r="EI389">
            <v>0</v>
          </cell>
        </row>
        <row r="390">
          <cell r="A390">
            <v>2019</v>
          </cell>
          <cell r="B390" t="str">
            <v>Q1</v>
          </cell>
          <cell r="G390" t="str">
            <v>CNST</v>
          </cell>
          <cell r="H390" t="str">
            <v>UEDCL</v>
          </cell>
          <cell r="K390">
            <v>297134.17866197758</v>
          </cell>
          <cell r="L390">
            <v>297475.1334232206</v>
          </cell>
          <cell r="M390">
            <v>46950.8</v>
          </cell>
          <cell r="N390">
            <v>0</v>
          </cell>
          <cell r="R390">
            <v>641560.11208519829</v>
          </cell>
          <cell r="AG390">
            <v>701278</v>
          </cell>
          <cell r="AI390">
            <v>236.45179299999998</v>
          </cell>
          <cell r="AS390">
            <v>27</v>
          </cell>
          <cell r="AT390">
            <v>70</v>
          </cell>
          <cell r="AW390">
            <v>26</v>
          </cell>
          <cell r="AZ390">
            <v>1</v>
          </cell>
          <cell r="BC390">
            <v>2</v>
          </cell>
          <cell r="BD390">
            <v>1</v>
          </cell>
          <cell r="BY390">
            <v>7920</v>
          </cell>
          <cell r="BZ390">
            <v>127</v>
          </cell>
          <cell r="CC390">
            <v>25</v>
          </cell>
          <cell r="CG390">
            <v>3161</v>
          </cell>
          <cell r="CH390">
            <v>61</v>
          </cell>
          <cell r="CI390">
            <v>5</v>
          </cell>
          <cell r="CJ390">
            <v>0</v>
          </cell>
          <cell r="CN390">
            <v>3227</v>
          </cell>
          <cell r="CO390">
            <v>209.36312600000002</v>
          </cell>
          <cell r="CP390">
            <v>179.10727100000003</v>
          </cell>
          <cell r="CQ390">
            <v>26.994275000000002</v>
          </cell>
          <cell r="CR390">
            <v>43.084575999999998</v>
          </cell>
          <cell r="CZ390">
            <v>3.9997780000000001</v>
          </cell>
          <cell r="DA390">
            <v>462.54902600000003</v>
          </cell>
          <cell r="EE390">
            <v>0.4</v>
          </cell>
          <cell r="EF390">
            <v>309.43299999999999</v>
          </cell>
          <cell r="EG390">
            <v>0</v>
          </cell>
          <cell r="EH390">
            <v>503.08499999999998</v>
          </cell>
          <cell r="EI390">
            <v>812.51800000000003</v>
          </cell>
        </row>
        <row r="391">
          <cell r="A391">
            <v>2019</v>
          </cell>
          <cell r="B391" t="str">
            <v>Q1</v>
          </cell>
          <cell r="G391" t="str">
            <v>EST</v>
          </cell>
          <cell r="H391" t="str">
            <v>UEDCL</v>
          </cell>
          <cell r="K391">
            <v>346914.29999999376</v>
          </cell>
          <cell r="L391">
            <v>297845.5</v>
          </cell>
          <cell r="N391">
            <v>0</v>
          </cell>
          <cell r="R391">
            <v>644759.79999999376</v>
          </cell>
          <cell r="AB391">
            <v>470.44972800000005</v>
          </cell>
          <cell r="AG391">
            <v>650867</v>
          </cell>
          <cell r="AI391">
            <v>189.42167966101695</v>
          </cell>
          <cell r="AS391">
            <v>26</v>
          </cell>
          <cell r="AT391">
            <v>103</v>
          </cell>
          <cell r="AW391">
            <v>17</v>
          </cell>
          <cell r="AZ391">
            <v>6</v>
          </cell>
          <cell r="BC391">
            <v>0</v>
          </cell>
          <cell r="BD391">
            <v>0</v>
          </cell>
          <cell r="BY391">
            <v>8700</v>
          </cell>
          <cell r="BZ391">
            <v>152</v>
          </cell>
          <cell r="CC391">
            <v>21</v>
          </cell>
          <cell r="CG391">
            <v>4877</v>
          </cell>
          <cell r="CH391">
            <v>86</v>
          </cell>
          <cell r="CJ391">
            <v>0</v>
          </cell>
          <cell r="CN391">
            <v>4963</v>
          </cell>
          <cell r="CO391">
            <v>194.832843</v>
          </cell>
          <cell r="CP391">
            <v>19.510959</v>
          </cell>
          <cell r="CQ391">
            <v>13.883514</v>
          </cell>
          <cell r="CR391">
            <v>22.295663000000001</v>
          </cell>
          <cell r="CZ391">
            <v>2.6662079999999997</v>
          </cell>
          <cell r="DA391">
            <v>253.18918699999998</v>
          </cell>
          <cell r="EE391">
            <v>0</v>
          </cell>
          <cell r="EF391">
            <v>356.37</v>
          </cell>
          <cell r="EG391">
            <v>0</v>
          </cell>
          <cell r="EH391">
            <v>382.09500000000003</v>
          </cell>
          <cell r="EI391">
            <v>738.46500000000003</v>
          </cell>
        </row>
        <row r="392">
          <cell r="A392">
            <v>2019</v>
          </cell>
          <cell r="B392" t="str">
            <v>Q1</v>
          </cell>
          <cell r="G392" t="str">
            <v>MWST</v>
          </cell>
          <cell r="H392" t="str">
            <v>UEDCL</v>
          </cell>
          <cell r="K392">
            <v>352771.49999998999</v>
          </cell>
          <cell r="L392">
            <v>498992.10000000015</v>
          </cell>
          <cell r="M392">
            <v>41347.300000000003</v>
          </cell>
          <cell r="N392">
            <v>0</v>
          </cell>
          <cell r="R392">
            <v>893110.89999999013</v>
          </cell>
          <cell r="AB392">
            <v>644.16958099999999</v>
          </cell>
          <cell r="AG392">
            <v>1186131</v>
          </cell>
          <cell r="AI392">
            <v>340.55764491525423</v>
          </cell>
          <cell r="AS392">
            <v>71</v>
          </cell>
          <cell r="AT392">
            <v>104</v>
          </cell>
          <cell r="AW392">
            <v>19</v>
          </cell>
          <cell r="AZ392">
            <v>4</v>
          </cell>
          <cell r="BC392">
            <v>1</v>
          </cell>
          <cell r="BD392">
            <v>0</v>
          </cell>
          <cell r="BY392">
            <v>9990</v>
          </cell>
          <cell r="BZ392">
            <v>199</v>
          </cell>
          <cell r="CC392">
            <v>14</v>
          </cell>
          <cell r="CG392">
            <v>3989</v>
          </cell>
          <cell r="CH392">
            <v>160</v>
          </cell>
          <cell r="CI392">
            <v>5</v>
          </cell>
          <cell r="CJ392">
            <v>0</v>
          </cell>
          <cell r="CN392">
            <v>4154</v>
          </cell>
          <cell r="CO392">
            <v>469.145127</v>
          </cell>
          <cell r="CP392">
            <v>66.779443000000001</v>
          </cell>
          <cell r="CQ392">
            <v>24.161546999999999</v>
          </cell>
          <cell r="CR392">
            <v>41.948685000000005</v>
          </cell>
          <cell r="CZ392">
            <v>3.9304420000000002</v>
          </cell>
          <cell r="DA392">
            <v>605.96524399999998</v>
          </cell>
          <cell r="EE392">
            <v>0</v>
          </cell>
          <cell r="EF392">
            <v>379.226</v>
          </cell>
          <cell r="EG392">
            <v>0</v>
          </cell>
          <cell r="EH392">
            <v>736.9559999999999</v>
          </cell>
          <cell r="EI392">
            <v>1116.1819999999998</v>
          </cell>
        </row>
        <row r="393">
          <cell r="A393">
            <v>2019</v>
          </cell>
          <cell r="B393" t="str">
            <v>Q1</v>
          </cell>
          <cell r="G393" t="str">
            <v>NEST</v>
          </cell>
          <cell r="H393" t="str">
            <v>UEDCL</v>
          </cell>
          <cell r="K393">
            <v>453121.09009633772</v>
          </cell>
          <cell r="L393">
            <v>523821.78494692012</v>
          </cell>
          <cell r="M393">
            <v>122080.00000000001</v>
          </cell>
          <cell r="N393">
            <v>140671</v>
          </cell>
          <cell r="R393">
            <v>1239693.8750432578</v>
          </cell>
          <cell r="AB393">
            <v>931.25802099999987</v>
          </cell>
          <cell r="AG393">
            <v>1781443</v>
          </cell>
          <cell r="AI393">
            <v>502.16338389830514</v>
          </cell>
          <cell r="AS393">
            <v>19</v>
          </cell>
          <cell r="AT393">
            <v>128</v>
          </cell>
          <cell r="AW393">
            <v>18</v>
          </cell>
          <cell r="AZ393">
            <v>6</v>
          </cell>
          <cell r="BC393">
            <v>1</v>
          </cell>
          <cell r="BD393">
            <v>7</v>
          </cell>
          <cell r="BY393">
            <v>12395</v>
          </cell>
          <cell r="BZ393">
            <v>179</v>
          </cell>
          <cell r="CC393">
            <v>30</v>
          </cell>
          <cell r="CG393">
            <v>4738</v>
          </cell>
          <cell r="CH393">
            <v>104</v>
          </cell>
          <cell r="CI393">
            <v>5</v>
          </cell>
          <cell r="CJ393">
            <v>2</v>
          </cell>
          <cell r="CN393">
            <v>4849</v>
          </cell>
          <cell r="CO393">
            <v>314.02196600000002</v>
          </cell>
          <cell r="CP393">
            <v>225.25685899999999</v>
          </cell>
          <cell r="CQ393">
            <v>36.163624999999996</v>
          </cell>
          <cell r="CR393">
            <v>50.940903000000006</v>
          </cell>
          <cell r="CZ393">
            <v>3.156488</v>
          </cell>
          <cell r="DA393">
            <v>629.53984100000002</v>
          </cell>
          <cell r="EE393">
            <v>4</v>
          </cell>
          <cell r="EF393">
            <v>319.37</v>
          </cell>
          <cell r="EG393">
            <v>0</v>
          </cell>
          <cell r="EH393">
            <v>521.91</v>
          </cell>
          <cell r="EI393">
            <v>841.28</v>
          </cell>
        </row>
        <row r="394">
          <cell r="A394">
            <v>2019</v>
          </cell>
          <cell r="B394" t="str">
            <v>Q1</v>
          </cell>
          <cell r="G394" t="str">
            <v>NNWST</v>
          </cell>
          <cell r="H394" t="str">
            <v>UEDCL</v>
          </cell>
          <cell r="K394">
            <v>913631.29999999702</v>
          </cell>
          <cell r="L394">
            <v>650984.20000000007</v>
          </cell>
          <cell r="M394">
            <v>233130.8</v>
          </cell>
          <cell r="N394">
            <v>0</v>
          </cell>
          <cell r="R394">
            <v>1797746.2999999973</v>
          </cell>
          <cell r="AB394">
            <v>1319.0073990000001</v>
          </cell>
          <cell r="AG394">
            <v>2025620</v>
          </cell>
          <cell r="AI394">
            <v>573.50102033898304</v>
          </cell>
          <cell r="AS394">
            <v>47</v>
          </cell>
          <cell r="AT394">
            <v>96</v>
          </cell>
          <cell r="AW394">
            <v>40</v>
          </cell>
          <cell r="AZ394">
            <v>4</v>
          </cell>
          <cell r="BC394">
            <v>4</v>
          </cell>
          <cell r="BD394">
            <v>5</v>
          </cell>
          <cell r="BY394">
            <v>13610</v>
          </cell>
          <cell r="BZ394">
            <v>196</v>
          </cell>
          <cell r="CC394">
            <v>42</v>
          </cell>
          <cell r="CG394">
            <v>7929</v>
          </cell>
          <cell r="CH394">
            <v>149</v>
          </cell>
          <cell r="CI394">
            <v>6</v>
          </cell>
          <cell r="CJ394">
            <v>0</v>
          </cell>
          <cell r="CN394">
            <v>8084</v>
          </cell>
          <cell r="CO394">
            <v>357.48263199999997</v>
          </cell>
          <cell r="CP394">
            <v>127.328765</v>
          </cell>
          <cell r="CQ394">
            <v>42.809092999999997</v>
          </cell>
          <cell r="CR394">
            <v>43.789191000000002</v>
          </cell>
          <cell r="CZ394">
            <v>3.942758</v>
          </cell>
          <cell r="DA394">
            <v>575.35243899999989</v>
          </cell>
          <cell r="EE394">
            <v>5</v>
          </cell>
          <cell r="EF394">
            <v>408.70000000000005</v>
          </cell>
          <cell r="EG394">
            <v>0</v>
          </cell>
          <cell r="EH394">
            <v>779.3599999999999</v>
          </cell>
          <cell r="EI394">
            <v>1188.06</v>
          </cell>
        </row>
        <row r="395">
          <cell r="A395">
            <v>2019</v>
          </cell>
          <cell r="B395" t="str">
            <v>Q1</v>
          </cell>
          <cell r="G395" t="str">
            <v>SST</v>
          </cell>
          <cell r="H395" t="str">
            <v>UEDCL</v>
          </cell>
          <cell r="K395">
            <v>1101978.3999999957</v>
          </cell>
          <cell r="L395">
            <v>835891.70000000019</v>
          </cell>
          <cell r="M395">
            <v>129982</v>
          </cell>
          <cell r="N395">
            <v>0</v>
          </cell>
          <cell r="R395">
            <v>2067852.0999999959</v>
          </cell>
          <cell r="AB395">
            <v>1403.557231</v>
          </cell>
          <cell r="AG395">
            <v>2330406</v>
          </cell>
          <cell r="AI395">
            <v>782.55563499999994</v>
          </cell>
          <cell r="AS395">
            <v>86</v>
          </cell>
          <cell r="AT395">
            <v>168</v>
          </cell>
          <cell r="AW395">
            <v>40</v>
          </cell>
          <cell r="AZ395">
            <v>20</v>
          </cell>
          <cell r="BC395">
            <v>7</v>
          </cell>
          <cell r="BD395">
            <v>2</v>
          </cell>
          <cell r="BF395">
            <v>5</v>
          </cell>
          <cell r="BY395">
            <v>26145</v>
          </cell>
          <cell r="BZ395">
            <v>331</v>
          </cell>
          <cell r="CC395">
            <v>40</v>
          </cell>
          <cell r="CG395">
            <v>12327</v>
          </cell>
          <cell r="CH395">
            <v>285</v>
          </cell>
          <cell r="CI395">
            <v>30</v>
          </cell>
          <cell r="CJ395">
            <v>1</v>
          </cell>
          <cell r="CN395">
            <v>12643</v>
          </cell>
          <cell r="CO395">
            <v>352.41768400000001</v>
          </cell>
          <cell r="CP395">
            <v>232.231122</v>
          </cell>
          <cell r="CQ395">
            <v>58.623301000000005</v>
          </cell>
          <cell r="CR395">
            <v>32.216636000000001</v>
          </cell>
          <cell r="CZ395">
            <v>4.707586</v>
          </cell>
          <cell r="DA395">
            <v>680.19632899999999</v>
          </cell>
          <cell r="EE395">
            <v>0</v>
          </cell>
          <cell r="EF395">
            <v>424.19</v>
          </cell>
          <cell r="EG395">
            <v>0</v>
          </cell>
          <cell r="EH395">
            <v>799.25</v>
          </cell>
          <cell r="EI395">
            <v>1223.44</v>
          </cell>
        </row>
        <row r="396">
          <cell r="A396">
            <v>2019</v>
          </cell>
          <cell r="B396" t="str">
            <v>Q1</v>
          </cell>
          <cell r="G396" t="str">
            <v>SWST</v>
          </cell>
          <cell r="H396" t="str">
            <v>UEDCL</v>
          </cell>
          <cell r="K396">
            <v>541293.09999999939</v>
          </cell>
          <cell r="L396">
            <v>438943.20000000024</v>
          </cell>
          <cell r="M396">
            <v>225013.05</v>
          </cell>
          <cell r="N396">
            <v>310938</v>
          </cell>
          <cell r="R396">
            <v>1516187.3499999996</v>
          </cell>
          <cell r="AB396">
            <v>908.22622200000001</v>
          </cell>
          <cell r="AG396">
            <v>1973011</v>
          </cell>
          <cell r="AI396">
            <v>670.07616200000007</v>
          </cell>
          <cell r="AS396">
            <v>36</v>
          </cell>
          <cell r="AT396">
            <v>171</v>
          </cell>
          <cell r="AW396">
            <v>23</v>
          </cell>
          <cell r="AZ396">
            <v>8</v>
          </cell>
          <cell r="BC396">
            <v>4</v>
          </cell>
          <cell r="BF396">
            <v>4</v>
          </cell>
          <cell r="BY396">
            <v>17870</v>
          </cell>
          <cell r="BZ396">
            <v>248</v>
          </cell>
          <cell r="CC396">
            <v>34</v>
          </cell>
          <cell r="CG396">
            <v>9101</v>
          </cell>
          <cell r="CH396">
            <v>193</v>
          </cell>
          <cell r="CI396">
            <v>15</v>
          </cell>
          <cell r="CJ396">
            <v>1</v>
          </cell>
          <cell r="CN396">
            <v>9310</v>
          </cell>
          <cell r="CO396">
            <v>289.71771699999999</v>
          </cell>
          <cell r="CP396">
            <v>72.21906899999999</v>
          </cell>
          <cell r="CQ396">
            <v>44.018507</v>
          </cell>
          <cell r="CR396">
            <v>25.890496999999996</v>
          </cell>
          <cell r="CZ396">
            <v>4.5341810000000002</v>
          </cell>
          <cell r="DA396">
            <v>436.37997099999995</v>
          </cell>
          <cell r="EE396">
            <v>4</v>
          </cell>
          <cell r="EF396">
            <v>308.86500000000001</v>
          </cell>
          <cell r="EG396">
            <v>0</v>
          </cell>
          <cell r="EH396">
            <v>882.45</v>
          </cell>
          <cell r="EI396">
            <v>1191.3150000000001</v>
          </cell>
        </row>
        <row r="397">
          <cell r="A397">
            <v>2019</v>
          </cell>
          <cell r="B397" t="str">
            <v>Q4</v>
          </cell>
          <cell r="G397" t="str">
            <v>NWST</v>
          </cell>
          <cell r="H397" t="str">
            <v>UEDCL</v>
          </cell>
          <cell r="K397">
            <v>1834318.8000000073</v>
          </cell>
          <cell r="L397">
            <v>1178053.3</v>
          </cell>
          <cell r="M397">
            <v>672141</v>
          </cell>
          <cell r="N397">
            <v>773438</v>
          </cell>
          <cell r="O397">
            <v>0</v>
          </cell>
          <cell r="P397">
            <v>0</v>
          </cell>
          <cell r="R397">
            <v>4457951.1000000071</v>
          </cell>
          <cell r="AB397">
            <v>3034.7084202197902</v>
          </cell>
          <cell r="AG397">
            <v>10532682.724500433</v>
          </cell>
          <cell r="AI397">
            <v>3189.1268785741304</v>
          </cell>
          <cell r="AS397">
            <v>92</v>
          </cell>
          <cell r="AT397">
            <v>277</v>
          </cell>
          <cell r="AW397">
            <v>93</v>
          </cell>
          <cell r="AZ397">
            <v>41</v>
          </cell>
          <cell r="BA397">
            <v>3</v>
          </cell>
          <cell r="BB397">
            <v>0</v>
          </cell>
          <cell r="BC397">
            <v>28</v>
          </cell>
          <cell r="BD397">
            <v>13</v>
          </cell>
          <cell r="BF397">
            <v>0</v>
          </cell>
          <cell r="BY397">
            <v>0</v>
          </cell>
          <cell r="BZ397">
            <v>547</v>
          </cell>
          <cell r="CC397">
            <v>64</v>
          </cell>
          <cell r="CG397">
            <v>18856</v>
          </cell>
          <cell r="CH397">
            <v>531</v>
          </cell>
          <cell r="CI397">
            <v>47</v>
          </cell>
          <cell r="CJ397">
            <v>5</v>
          </cell>
          <cell r="CL397">
            <v>3</v>
          </cell>
          <cell r="CN397">
            <v>19442</v>
          </cell>
          <cell r="CO397">
            <v>510.89767000000001</v>
          </cell>
          <cell r="CP397">
            <v>340.27063599999997</v>
          </cell>
          <cell r="CQ397">
            <v>74.666122000000001</v>
          </cell>
          <cell r="CR397">
            <v>71.960621000000003</v>
          </cell>
          <cell r="CZ397">
            <v>5.6103990000000001</v>
          </cell>
          <cell r="DA397">
            <v>1003.4054480000001</v>
          </cell>
          <cell r="EE397">
            <v>3</v>
          </cell>
          <cell r="EF397">
            <v>938.7</v>
          </cell>
          <cell r="EG397">
            <v>0</v>
          </cell>
          <cell r="EH397">
            <v>1510</v>
          </cell>
          <cell r="EI397">
            <v>2448.6999999999998</v>
          </cell>
        </row>
        <row r="398">
          <cell r="A398">
            <v>2019</v>
          </cell>
          <cell r="B398" t="str">
            <v>Q1</v>
          </cell>
          <cell r="G398" t="str">
            <v>KIL</v>
          </cell>
          <cell r="H398" t="str">
            <v>KIL</v>
          </cell>
          <cell r="K398">
            <v>904393.11999999988</v>
          </cell>
          <cell r="L398">
            <v>301464.37</v>
          </cell>
          <cell r="M398">
            <v>156392.91999999998</v>
          </cell>
          <cell r="N398">
            <v>0</v>
          </cell>
          <cell r="R398">
            <v>1362250.4099999997</v>
          </cell>
          <cell r="AB398">
            <v>815.5</v>
          </cell>
          <cell r="AG398">
            <v>1658731</v>
          </cell>
          <cell r="AI398">
            <v>464.2</v>
          </cell>
          <cell r="AS398">
            <v>32</v>
          </cell>
          <cell r="AT398">
            <v>100</v>
          </cell>
          <cell r="AW398">
            <v>33</v>
          </cell>
          <cell r="AZ398">
            <v>6</v>
          </cell>
          <cell r="BC398">
            <v>5</v>
          </cell>
          <cell r="BD398">
            <v>2</v>
          </cell>
          <cell r="BY398">
            <v>12505</v>
          </cell>
          <cell r="BZ398">
            <v>178</v>
          </cell>
          <cell r="CC398">
            <v>33</v>
          </cell>
          <cell r="CG398">
            <v>14897</v>
          </cell>
          <cell r="CH398">
            <v>166</v>
          </cell>
          <cell r="CI398">
            <v>50</v>
          </cell>
          <cell r="CJ398">
            <v>0</v>
          </cell>
          <cell r="CN398">
            <v>15113</v>
          </cell>
          <cell r="CO398">
            <v>162.77550099999999</v>
          </cell>
          <cell r="CP398">
            <v>142.28192000000001</v>
          </cell>
          <cell r="CQ398">
            <v>98.936499999999995</v>
          </cell>
          <cell r="CR398">
            <v>110.89479499999999</v>
          </cell>
          <cell r="CZ398">
            <v>156.20076800000001</v>
          </cell>
          <cell r="DA398">
            <v>671.08948399999997</v>
          </cell>
          <cell r="EE398">
            <v>0</v>
          </cell>
          <cell r="EF398">
            <v>548.36</v>
          </cell>
          <cell r="EG398">
            <v>32.409999999999997</v>
          </cell>
          <cell r="EH398">
            <v>237.89099999999999</v>
          </cell>
          <cell r="EI398">
            <v>818.66099999999994</v>
          </cell>
        </row>
        <row r="399">
          <cell r="A399">
            <v>2018</v>
          </cell>
          <cell r="B399" t="str">
            <v>Q1</v>
          </cell>
          <cell r="G399" t="str">
            <v>PACMECS</v>
          </cell>
          <cell r="H399" t="str">
            <v>PACMECS</v>
          </cell>
          <cell r="K399">
            <v>301592</v>
          </cell>
          <cell r="L399">
            <v>141863</v>
          </cell>
          <cell r="M399">
            <v>0</v>
          </cell>
          <cell r="N399">
            <v>0</v>
          </cell>
          <cell r="O399">
            <v>0</v>
          </cell>
          <cell r="P399">
            <v>0</v>
          </cell>
          <cell r="R399">
            <v>443455</v>
          </cell>
          <cell r="AG399">
            <v>497323</v>
          </cell>
          <cell r="AI399">
            <v>186.119</v>
          </cell>
          <cell r="AS399">
            <v>23</v>
          </cell>
          <cell r="AT399">
            <v>50</v>
          </cell>
          <cell r="AW399">
            <v>22</v>
          </cell>
          <cell r="AZ399">
            <v>2</v>
          </cell>
          <cell r="BC399">
            <v>2</v>
          </cell>
          <cell r="BY399">
            <v>6305</v>
          </cell>
          <cell r="BZ399">
            <v>99</v>
          </cell>
          <cell r="CC399">
            <v>32</v>
          </cell>
          <cell r="CG399">
            <v>2849</v>
          </cell>
          <cell r="CH399">
            <v>66</v>
          </cell>
          <cell r="CN399">
            <v>2915</v>
          </cell>
          <cell r="CO399">
            <v>50</v>
          </cell>
          <cell r="CP399">
            <v>15</v>
          </cell>
          <cell r="CQ399">
            <v>15</v>
          </cell>
          <cell r="CR399">
            <v>27</v>
          </cell>
          <cell r="CZ399">
            <v>13</v>
          </cell>
          <cell r="DA399">
            <v>120</v>
          </cell>
          <cell r="EE399">
            <v>0</v>
          </cell>
          <cell r="EF399">
            <v>321.7</v>
          </cell>
          <cell r="EG399">
            <v>0</v>
          </cell>
          <cell r="EH399">
            <v>509.5</v>
          </cell>
          <cell r="EI399">
            <v>831.2</v>
          </cell>
        </row>
        <row r="400">
          <cell r="A400">
            <v>2019</v>
          </cell>
          <cell r="B400" t="str">
            <v>Q1</v>
          </cell>
          <cell r="G400" t="str">
            <v>BECS</v>
          </cell>
          <cell r="H400" t="str">
            <v>BECS</v>
          </cell>
          <cell r="K400">
            <v>582307.63271999999</v>
          </cell>
          <cell r="L400">
            <v>102760.17047999997</v>
          </cell>
          <cell r="R400">
            <v>685067.80319999997</v>
          </cell>
          <cell r="AG400">
            <v>863676</v>
          </cell>
          <cell r="AS400">
            <v>7</v>
          </cell>
          <cell r="AT400">
            <v>27</v>
          </cell>
          <cell r="AW400">
            <v>8</v>
          </cell>
          <cell r="AZ400">
            <v>4</v>
          </cell>
          <cell r="BC400">
            <v>4</v>
          </cell>
          <cell r="BY400">
            <v>4385</v>
          </cell>
          <cell r="BZ400">
            <v>50</v>
          </cell>
          <cell r="CC400">
            <v>34</v>
          </cell>
          <cell r="CG400">
            <v>8597</v>
          </cell>
          <cell r="CH400">
            <v>60</v>
          </cell>
          <cell r="CN400">
            <v>8657</v>
          </cell>
          <cell r="DA400">
            <v>0</v>
          </cell>
          <cell r="EE400">
            <v>0</v>
          </cell>
          <cell r="EF400">
            <v>147</v>
          </cell>
          <cell r="EG400">
            <v>0</v>
          </cell>
          <cell r="EH400">
            <v>107</v>
          </cell>
          <cell r="EI400">
            <v>254</v>
          </cell>
        </row>
        <row r="401">
          <cell r="A401">
            <v>2019</v>
          </cell>
          <cell r="B401" t="str">
            <v>Q1</v>
          </cell>
          <cell r="G401" t="str">
            <v>Umeme</v>
          </cell>
          <cell r="H401" t="str">
            <v>Umeme</v>
          </cell>
          <cell r="K401">
            <v>159431648.68128487</v>
          </cell>
          <cell r="L401">
            <v>93500536.803217247</v>
          </cell>
          <cell r="M401">
            <v>129736978.29099998</v>
          </cell>
          <cell r="N401">
            <v>217218095.35500002</v>
          </cell>
          <cell r="O401">
            <v>187842194.13800001</v>
          </cell>
          <cell r="P401">
            <v>221620.508</v>
          </cell>
          <cell r="R401">
            <v>787951073.77650213</v>
          </cell>
          <cell r="AG401">
            <v>949141422</v>
          </cell>
          <cell r="AR401">
            <v>142</v>
          </cell>
          <cell r="AS401">
            <v>1017</v>
          </cell>
          <cell r="AT401">
            <v>3927</v>
          </cell>
          <cell r="AW401">
            <v>2457</v>
          </cell>
          <cell r="AX401">
            <v>18</v>
          </cell>
          <cell r="AZ401">
            <v>1983</v>
          </cell>
          <cell r="BA401">
            <v>14</v>
          </cell>
          <cell r="BB401">
            <v>21</v>
          </cell>
          <cell r="BC401">
            <v>1224</v>
          </cell>
          <cell r="BF401">
            <v>854</v>
          </cell>
          <cell r="BY401">
            <v>1811717</v>
          </cell>
          <cell r="BZ401">
            <v>12032</v>
          </cell>
          <cell r="CC401">
            <v>1501</v>
          </cell>
          <cell r="CG401">
            <v>1202372</v>
          </cell>
          <cell r="CH401">
            <v>108585</v>
          </cell>
          <cell r="CI401">
            <v>2635</v>
          </cell>
          <cell r="CJ401">
            <v>517</v>
          </cell>
          <cell r="CK401">
            <v>37</v>
          </cell>
          <cell r="CL401">
            <v>252</v>
          </cell>
          <cell r="CN401">
            <v>1314398</v>
          </cell>
          <cell r="CO401">
            <v>22003.033351983155</v>
          </cell>
          <cell r="CP401">
            <v>10742.379471109629</v>
          </cell>
          <cell r="CQ401">
            <v>0</v>
          </cell>
          <cell r="CR401">
            <v>10386.659639241856</v>
          </cell>
          <cell r="CZ401">
            <v>8603.4339850798042</v>
          </cell>
          <cell r="DA401">
            <v>51735.506447414446</v>
          </cell>
          <cell r="EE401">
            <v>595.19999999999993</v>
          </cell>
          <cell r="EF401">
            <v>20093.729999999956</v>
          </cell>
          <cell r="EG401">
            <v>6141.1135652125931</v>
          </cell>
          <cell r="EH401">
            <v>8174.42</v>
          </cell>
          <cell r="EI401">
            <v>34409.263565212546</v>
          </cell>
        </row>
        <row r="402">
          <cell r="A402">
            <v>2019</v>
          </cell>
          <cell r="B402" t="str">
            <v>Q1</v>
          </cell>
          <cell r="G402" t="str">
            <v>KRECS</v>
          </cell>
          <cell r="H402" t="str">
            <v>KRECS</v>
          </cell>
          <cell r="K402">
            <v>440364.1</v>
          </cell>
          <cell r="L402">
            <v>295391</v>
          </cell>
          <cell r="M402">
            <v>0</v>
          </cell>
          <cell r="N402">
            <v>0</v>
          </cell>
          <cell r="R402">
            <v>735755.1</v>
          </cell>
          <cell r="AB402">
            <v>411.293813</v>
          </cell>
          <cell r="AG402">
            <v>1062636</v>
          </cell>
          <cell r="AI402">
            <v>313.66677800000002</v>
          </cell>
          <cell r="AS402">
            <v>24</v>
          </cell>
          <cell r="AT402">
            <v>116</v>
          </cell>
          <cell r="AW402">
            <v>24</v>
          </cell>
          <cell r="AZ402">
            <v>2</v>
          </cell>
          <cell r="BC402">
            <v>0</v>
          </cell>
          <cell r="BD402">
            <v>0</v>
          </cell>
          <cell r="BY402">
            <v>9200</v>
          </cell>
          <cell r="BZ402">
            <v>166</v>
          </cell>
          <cell r="CC402">
            <v>38</v>
          </cell>
          <cell r="CG402">
            <v>5908</v>
          </cell>
          <cell r="CH402">
            <v>127</v>
          </cell>
          <cell r="CI402">
            <v>0</v>
          </cell>
          <cell r="CJ402">
            <v>0</v>
          </cell>
          <cell r="CN402">
            <v>6035</v>
          </cell>
          <cell r="CO402">
            <v>87.690657999999999</v>
          </cell>
          <cell r="CP402">
            <v>30.774099999999997</v>
          </cell>
          <cell r="CQ402">
            <v>29.4376</v>
          </cell>
          <cell r="CR402">
            <v>28.501598000000001</v>
          </cell>
          <cell r="CZ402">
            <v>3.0149249999999999</v>
          </cell>
          <cell r="DA402">
            <v>179.418881</v>
          </cell>
          <cell r="EE402">
            <v>0</v>
          </cell>
          <cell r="EF402">
            <v>290</v>
          </cell>
          <cell r="EG402">
            <v>0</v>
          </cell>
          <cell r="EH402">
            <v>203</v>
          </cell>
          <cell r="EI402">
            <v>493</v>
          </cell>
        </row>
        <row r="403">
          <cell r="A403">
            <v>2020</v>
          </cell>
          <cell r="B403" t="str">
            <v>Q1</v>
          </cell>
          <cell r="G403" t="str">
            <v>CNST</v>
          </cell>
          <cell r="H403" t="str">
            <v>UEDCL</v>
          </cell>
          <cell r="K403">
            <v>317883.98934821127</v>
          </cell>
          <cell r="L403">
            <v>247206.32378675486</v>
          </cell>
          <cell r="M403">
            <v>100837</v>
          </cell>
          <cell r="N403">
            <v>0</v>
          </cell>
          <cell r="O403">
            <v>0</v>
          </cell>
          <cell r="P403">
            <v>0</v>
          </cell>
          <cell r="R403">
            <v>665927.31313496619</v>
          </cell>
          <cell r="AB403">
            <v>440.52651800000001</v>
          </cell>
          <cell r="AG403">
            <v>666197.91313496605</v>
          </cell>
          <cell r="AI403">
            <v>244.64463626399998</v>
          </cell>
          <cell r="AS403">
            <v>21</v>
          </cell>
          <cell r="AT403">
            <v>127</v>
          </cell>
          <cell r="AW403">
            <v>23</v>
          </cell>
          <cell r="AZ403">
            <v>1</v>
          </cell>
          <cell r="BA403">
            <v>0</v>
          </cell>
          <cell r="BB403">
            <v>0</v>
          </cell>
          <cell r="BC403">
            <v>3</v>
          </cell>
          <cell r="BD403">
            <v>1</v>
          </cell>
          <cell r="BF403">
            <v>0</v>
          </cell>
          <cell r="BY403">
            <v>10635</v>
          </cell>
          <cell r="BZ403">
            <v>176</v>
          </cell>
          <cell r="CC403">
            <v>25</v>
          </cell>
          <cell r="CG403">
            <v>3855</v>
          </cell>
          <cell r="CH403">
            <v>77</v>
          </cell>
          <cell r="CI403">
            <v>6</v>
          </cell>
          <cell r="CJ403">
            <v>0</v>
          </cell>
          <cell r="CK403">
            <v>0</v>
          </cell>
          <cell r="CL403">
            <v>1</v>
          </cell>
          <cell r="CN403">
            <v>3939</v>
          </cell>
          <cell r="CO403">
            <v>212.867977</v>
          </cell>
          <cell r="CP403">
            <v>42.044961999999998</v>
          </cell>
          <cell r="CQ403">
            <v>37.566729000000002</v>
          </cell>
          <cell r="CR403">
            <v>45.567173999999994</v>
          </cell>
          <cell r="CZ403">
            <v>0</v>
          </cell>
          <cell r="DA403">
            <v>338.04684199999997</v>
          </cell>
          <cell r="EE403">
            <v>0.4</v>
          </cell>
          <cell r="EF403">
            <v>436.51299999999998</v>
          </cell>
          <cell r="EG403">
            <v>0</v>
          </cell>
          <cell r="EH403">
            <v>632.06499999999994</v>
          </cell>
          <cell r="EI403">
            <v>1068.578</v>
          </cell>
        </row>
        <row r="404">
          <cell r="A404">
            <v>2020</v>
          </cell>
          <cell r="B404" t="str">
            <v>Q1</v>
          </cell>
          <cell r="G404" t="str">
            <v>EST</v>
          </cell>
          <cell r="H404" t="str">
            <v>UEDCL</v>
          </cell>
          <cell r="K404">
            <v>398058.89999999601</v>
          </cell>
          <cell r="L404">
            <v>328056.89999999909</v>
          </cell>
          <cell r="M404">
            <v>0</v>
          </cell>
          <cell r="N404">
            <v>0</v>
          </cell>
          <cell r="O404">
            <v>0</v>
          </cell>
          <cell r="P404">
            <v>0</v>
          </cell>
          <cell r="R404">
            <v>726115.79999999516</v>
          </cell>
          <cell r="AB404">
            <v>510.55193999999995</v>
          </cell>
          <cell r="AG404">
            <v>822769.5</v>
          </cell>
          <cell r="AI404">
            <v>264.28207369199998</v>
          </cell>
          <cell r="AS404">
            <v>43</v>
          </cell>
          <cell r="AT404">
            <v>206</v>
          </cell>
          <cell r="AW404">
            <v>44</v>
          </cell>
          <cell r="AZ404">
            <v>10</v>
          </cell>
          <cell r="BA404">
            <v>0</v>
          </cell>
          <cell r="BB404">
            <v>0</v>
          </cell>
          <cell r="BC404">
            <v>1</v>
          </cell>
          <cell r="BD404">
            <v>0</v>
          </cell>
          <cell r="BF404">
            <v>0</v>
          </cell>
          <cell r="BY404">
            <v>18090</v>
          </cell>
          <cell r="BZ404">
            <v>304</v>
          </cell>
          <cell r="CC404">
            <v>21</v>
          </cell>
          <cell r="CG404">
            <v>6786</v>
          </cell>
          <cell r="CH404">
            <v>127</v>
          </cell>
          <cell r="CI404">
            <v>0</v>
          </cell>
          <cell r="CJ404">
            <v>0</v>
          </cell>
          <cell r="CK404">
            <v>0</v>
          </cell>
          <cell r="CL404">
            <v>0</v>
          </cell>
          <cell r="CN404">
            <v>6913</v>
          </cell>
          <cell r="CO404">
            <v>187.536406</v>
          </cell>
          <cell r="CP404">
            <v>59.199870000000004</v>
          </cell>
          <cell r="CQ404">
            <v>31.344623000000002</v>
          </cell>
          <cell r="CR404">
            <v>44.222355999999998</v>
          </cell>
          <cell r="CZ404">
            <v>0</v>
          </cell>
          <cell r="DA404">
            <v>322.30325499999998</v>
          </cell>
          <cell r="EE404">
            <v>0</v>
          </cell>
          <cell r="EF404">
            <v>604.274</v>
          </cell>
          <cell r="EG404">
            <v>0</v>
          </cell>
          <cell r="EH404">
            <v>800.12300000000005</v>
          </cell>
          <cell r="EI404">
            <v>1404.3969999999999</v>
          </cell>
        </row>
        <row r="405">
          <cell r="A405">
            <v>2020</v>
          </cell>
          <cell r="B405" t="str">
            <v>Q1</v>
          </cell>
          <cell r="G405" t="str">
            <v>MWST</v>
          </cell>
          <cell r="H405" t="str">
            <v>UEDCL</v>
          </cell>
          <cell r="K405">
            <v>355626.49999999756</v>
          </cell>
          <cell r="L405">
            <v>513948.00000000105</v>
          </cell>
          <cell r="M405">
            <v>39574.700000000004</v>
          </cell>
          <cell r="N405">
            <v>0</v>
          </cell>
          <cell r="O405">
            <v>0</v>
          </cell>
          <cell r="P405">
            <v>0</v>
          </cell>
          <cell r="R405">
            <v>909149.19999999856</v>
          </cell>
          <cell r="AB405">
            <v>628.85184399999991</v>
          </cell>
          <cell r="AG405">
            <v>1183848</v>
          </cell>
          <cell r="AI405">
            <v>369.983188825713</v>
          </cell>
          <cell r="AS405">
            <v>58</v>
          </cell>
          <cell r="AT405">
            <v>118</v>
          </cell>
          <cell r="AW405">
            <v>26</v>
          </cell>
          <cell r="AZ405">
            <v>10</v>
          </cell>
          <cell r="BA405">
            <v>0</v>
          </cell>
          <cell r="BB405">
            <v>0</v>
          </cell>
          <cell r="BC405">
            <v>1</v>
          </cell>
          <cell r="BD405">
            <v>0</v>
          </cell>
          <cell r="BF405">
            <v>0</v>
          </cell>
          <cell r="BY405">
            <v>12265</v>
          </cell>
          <cell r="BZ405">
            <v>213</v>
          </cell>
          <cell r="CC405">
            <v>14</v>
          </cell>
          <cell r="CG405">
            <v>4940</v>
          </cell>
          <cell r="CH405">
            <v>182</v>
          </cell>
          <cell r="CI405">
            <v>5</v>
          </cell>
          <cell r="CJ405">
            <v>0</v>
          </cell>
          <cell r="CK405">
            <v>0</v>
          </cell>
          <cell r="CL405">
            <v>0</v>
          </cell>
          <cell r="CN405">
            <v>5127</v>
          </cell>
          <cell r="CO405">
            <v>121.780846</v>
          </cell>
          <cell r="CP405">
            <v>77.285361999999992</v>
          </cell>
          <cell r="CQ405">
            <v>38.006505999999995</v>
          </cell>
          <cell r="CR405">
            <v>29.021269</v>
          </cell>
          <cell r="CZ405">
            <v>0</v>
          </cell>
          <cell r="DA405">
            <v>266.09398299999998</v>
          </cell>
          <cell r="EE405">
            <v>0</v>
          </cell>
          <cell r="EF405">
            <v>379.786</v>
          </cell>
          <cell r="EG405">
            <v>0</v>
          </cell>
          <cell r="EH405">
            <v>738.9559999999999</v>
          </cell>
          <cell r="EI405">
            <v>1118.742</v>
          </cell>
        </row>
        <row r="406">
          <cell r="A406">
            <v>2020</v>
          </cell>
          <cell r="B406" t="str">
            <v>Q1</v>
          </cell>
          <cell r="G406" t="str">
            <v>NEST</v>
          </cell>
          <cell r="H406" t="str">
            <v>UEDCL</v>
          </cell>
          <cell r="K406">
            <v>510106.60260443005</v>
          </cell>
          <cell r="L406">
            <v>473466.24312925187</v>
          </cell>
          <cell r="M406">
            <v>79340.399999999994</v>
          </cell>
          <cell r="N406">
            <v>128097</v>
          </cell>
          <cell r="O406">
            <v>0</v>
          </cell>
          <cell r="P406">
            <v>0</v>
          </cell>
          <cell r="R406">
            <v>1191010.2457336818</v>
          </cell>
          <cell r="AB406">
            <v>789.628468</v>
          </cell>
          <cell r="AG406">
            <v>1629193.21</v>
          </cell>
          <cell r="AI406">
            <v>183.910482</v>
          </cell>
          <cell r="AS406">
            <v>26</v>
          </cell>
          <cell r="AT406">
            <v>133</v>
          </cell>
          <cell r="AW406">
            <v>27</v>
          </cell>
          <cell r="AZ406">
            <v>7</v>
          </cell>
          <cell r="BA406">
            <v>0</v>
          </cell>
          <cell r="BB406">
            <v>0</v>
          </cell>
          <cell r="BC406">
            <v>2</v>
          </cell>
          <cell r="BD406">
            <v>6</v>
          </cell>
          <cell r="BF406">
            <v>0</v>
          </cell>
          <cell r="BY406">
            <v>13920</v>
          </cell>
          <cell r="BZ406">
            <v>201</v>
          </cell>
          <cell r="CC406">
            <v>30</v>
          </cell>
          <cell r="CG406">
            <v>5789</v>
          </cell>
          <cell r="CH406">
            <v>120</v>
          </cell>
          <cell r="CI406">
            <v>6</v>
          </cell>
          <cell r="CJ406">
            <v>2</v>
          </cell>
          <cell r="CK406">
            <v>0</v>
          </cell>
          <cell r="CL406">
            <v>3</v>
          </cell>
          <cell r="CN406">
            <v>5920</v>
          </cell>
          <cell r="CO406">
            <v>266.18117599999999</v>
          </cell>
          <cell r="CP406">
            <v>102.12835700000001</v>
          </cell>
          <cell r="CQ406">
            <v>39.402132999999999</v>
          </cell>
          <cell r="CR406">
            <v>53.415325000000003</v>
          </cell>
          <cell r="CZ406">
            <v>0</v>
          </cell>
          <cell r="DA406">
            <v>461.12699099999998</v>
          </cell>
          <cell r="EE406">
            <v>7</v>
          </cell>
          <cell r="EF406">
            <v>323.17</v>
          </cell>
          <cell r="EG406">
            <v>0</v>
          </cell>
          <cell r="EH406">
            <v>591.70000000000005</v>
          </cell>
          <cell r="EI406">
            <v>914.87000000000012</v>
          </cell>
        </row>
        <row r="407">
          <cell r="A407">
            <v>2020</v>
          </cell>
          <cell r="B407" t="str">
            <v>Q1</v>
          </cell>
          <cell r="G407" t="str">
            <v>NNWST</v>
          </cell>
          <cell r="H407" t="str">
            <v>UEDCL</v>
          </cell>
          <cell r="K407">
            <v>871020.69999999902</v>
          </cell>
          <cell r="L407">
            <v>570977.80000000005</v>
          </cell>
          <cell r="M407">
            <v>179560.5</v>
          </cell>
          <cell r="N407">
            <v>0</v>
          </cell>
          <cell r="O407">
            <v>0</v>
          </cell>
          <cell r="P407">
            <v>0</v>
          </cell>
          <cell r="R407">
            <v>1621558.9999999991</v>
          </cell>
          <cell r="AB407">
            <v>1146.523684</v>
          </cell>
          <cell r="AG407">
            <v>3193991.4</v>
          </cell>
          <cell r="AI407">
            <v>289.94811700000002</v>
          </cell>
          <cell r="AS407">
            <v>49</v>
          </cell>
          <cell r="AT407">
            <v>119</v>
          </cell>
          <cell r="AW407">
            <v>25</v>
          </cell>
          <cell r="AZ407">
            <v>7</v>
          </cell>
          <cell r="BA407">
            <v>0</v>
          </cell>
          <cell r="BB407">
            <v>0</v>
          </cell>
          <cell r="BC407">
            <v>4</v>
          </cell>
          <cell r="BD407">
            <v>6</v>
          </cell>
          <cell r="BF407">
            <v>0</v>
          </cell>
          <cell r="BY407">
            <v>14225</v>
          </cell>
          <cell r="BZ407">
            <v>210</v>
          </cell>
          <cell r="CC407">
            <v>43</v>
          </cell>
          <cell r="CG407">
            <v>9242</v>
          </cell>
          <cell r="CH407">
            <v>169</v>
          </cell>
          <cell r="CI407">
            <v>11</v>
          </cell>
          <cell r="CJ407">
            <v>0</v>
          </cell>
          <cell r="CK407">
            <v>0</v>
          </cell>
          <cell r="CL407">
            <v>5</v>
          </cell>
          <cell r="CN407">
            <v>9427</v>
          </cell>
          <cell r="CO407">
            <v>368.45990399999999</v>
          </cell>
          <cell r="CP407">
            <v>86.179107000000002</v>
          </cell>
          <cell r="CQ407">
            <v>59.708047999999998</v>
          </cell>
          <cell r="CR407">
            <v>42.178819999999995</v>
          </cell>
          <cell r="CZ407">
            <v>0</v>
          </cell>
          <cell r="DA407">
            <v>556.52587899999992</v>
          </cell>
          <cell r="EE407">
            <v>5</v>
          </cell>
          <cell r="EF407">
            <v>423.36000000000007</v>
          </cell>
          <cell r="EG407">
            <v>0</v>
          </cell>
          <cell r="EH407">
            <v>817.63299999999992</v>
          </cell>
          <cell r="EI407">
            <v>1240.9929999999999</v>
          </cell>
        </row>
        <row r="408">
          <cell r="A408">
            <v>2020</v>
          </cell>
          <cell r="B408" t="str">
            <v>Q1</v>
          </cell>
          <cell r="G408" t="str">
            <v>SST</v>
          </cell>
          <cell r="H408" t="str">
            <v>UEDCL</v>
          </cell>
          <cell r="K408">
            <v>1128421.2000000034</v>
          </cell>
          <cell r="L408">
            <v>827988.5</v>
          </cell>
          <cell r="M408">
            <v>215894</v>
          </cell>
          <cell r="N408">
            <v>0</v>
          </cell>
          <cell r="O408">
            <v>0</v>
          </cell>
          <cell r="P408">
            <v>0</v>
          </cell>
          <cell r="R408">
            <v>2172303.7000000034</v>
          </cell>
          <cell r="AB408">
            <v>1474.2441490000001</v>
          </cell>
          <cell r="AG408">
            <v>2776468</v>
          </cell>
          <cell r="AI408">
            <v>591.01066298000001</v>
          </cell>
          <cell r="AS408">
            <v>91</v>
          </cell>
          <cell r="AT408">
            <v>207</v>
          </cell>
          <cell r="AW408">
            <v>87</v>
          </cell>
          <cell r="AZ408">
            <v>13</v>
          </cell>
          <cell r="BA408">
            <v>0</v>
          </cell>
          <cell r="BB408">
            <v>0</v>
          </cell>
          <cell r="BC408">
            <v>9</v>
          </cell>
          <cell r="BD408">
            <v>5</v>
          </cell>
          <cell r="BF408">
            <v>0</v>
          </cell>
          <cell r="BY408">
            <v>28335</v>
          </cell>
          <cell r="BZ408">
            <v>412</v>
          </cell>
          <cell r="CC408">
            <v>38</v>
          </cell>
          <cell r="CG408">
            <v>14533</v>
          </cell>
          <cell r="CH408">
            <v>313</v>
          </cell>
          <cell r="CI408">
            <v>11</v>
          </cell>
          <cell r="CJ408">
            <v>0</v>
          </cell>
          <cell r="CK408">
            <v>0</v>
          </cell>
          <cell r="CL408">
            <v>0</v>
          </cell>
          <cell r="CN408">
            <v>14857</v>
          </cell>
          <cell r="CO408">
            <v>491.483248</v>
          </cell>
          <cell r="CP408">
            <v>217.11558200000002</v>
          </cell>
          <cell r="CQ408">
            <v>104.260694</v>
          </cell>
          <cell r="CR408">
            <v>73.440818000000007</v>
          </cell>
          <cell r="CZ408">
            <v>0</v>
          </cell>
          <cell r="DA408">
            <v>886.300342</v>
          </cell>
          <cell r="EE408">
            <v>0</v>
          </cell>
          <cell r="EF408">
            <v>548.41000000000008</v>
          </cell>
          <cell r="EG408">
            <v>0</v>
          </cell>
          <cell r="EH408">
            <v>1010.9</v>
          </cell>
          <cell r="EI408">
            <v>1559.31</v>
          </cell>
        </row>
        <row r="409">
          <cell r="A409">
            <v>2020</v>
          </cell>
          <cell r="B409" t="str">
            <v>Q1</v>
          </cell>
          <cell r="G409" t="str">
            <v>SWST</v>
          </cell>
          <cell r="H409" t="str">
            <v>UEDCL</v>
          </cell>
          <cell r="K409">
            <v>558997.80000000168</v>
          </cell>
          <cell r="L409">
            <v>446766.10000000033</v>
          </cell>
          <cell r="M409">
            <v>280522</v>
          </cell>
          <cell r="N409">
            <v>385140</v>
          </cell>
          <cell r="O409">
            <v>0</v>
          </cell>
          <cell r="P409">
            <v>0</v>
          </cell>
          <cell r="R409">
            <v>1671425.900000002</v>
          </cell>
          <cell r="AB409">
            <v>1086.363783</v>
          </cell>
          <cell r="AG409">
            <v>2266860</v>
          </cell>
          <cell r="AI409">
            <v>452.57483843</v>
          </cell>
          <cell r="AS409">
            <v>36</v>
          </cell>
          <cell r="AT409">
            <v>184</v>
          </cell>
          <cell r="AW409">
            <v>36</v>
          </cell>
          <cell r="AZ409">
            <v>15</v>
          </cell>
          <cell r="BA409">
            <v>0</v>
          </cell>
          <cell r="BB409">
            <v>0</v>
          </cell>
          <cell r="BC409">
            <v>3</v>
          </cell>
          <cell r="BD409">
            <v>8</v>
          </cell>
          <cell r="BF409">
            <v>8</v>
          </cell>
          <cell r="BY409">
            <v>24165</v>
          </cell>
          <cell r="BZ409">
            <v>290</v>
          </cell>
          <cell r="CC409">
            <v>31</v>
          </cell>
          <cell r="CG409">
            <v>10605</v>
          </cell>
          <cell r="CH409">
            <v>209</v>
          </cell>
          <cell r="CI409">
            <v>11</v>
          </cell>
          <cell r="CJ409">
            <v>0</v>
          </cell>
          <cell r="CK409">
            <v>0</v>
          </cell>
          <cell r="CL409">
            <v>0</v>
          </cell>
          <cell r="CN409">
            <v>10825</v>
          </cell>
          <cell r="CO409">
            <v>287.96496999999999</v>
          </cell>
          <cell r="CP409">
            <v>85.141021999999992</v>
          </cell>
          <cell r="CQ409">
            <v>63.223707999999995</v>
          </cell>
          <cell r="CR409">
            <v>50.637099999999997</v>
          </cell>
          <cell r="CZ409">
            <v>0</v>
          </cell>
          <cell r="DA409">
            <v>486.96679999999998</v>
          </cell>
          <cell r="EE409">
            <v>4</v>
          </cell>
          <cell r="EF409">
            <v>308.86500000000001</v>
          </cell>
          <cell r="EG409">
            <v>0</v>
          </cell>
          <cell r="EH409">
            <v>882.45</v>
          </cell>
          <cell r="EI409">
            <v>1191.3150000000001</v>
          </cell>
        </row>
        <row r="410">
          <cell r="A410">
            <v>2020</v>
          </cell>
          <cell r="B410" t="str">
            <v>Q1</v>
          </cell>
          <cell r="G410" t="str">
            <v>NWST</v>
          </cell>
          <cell r="H410" t="str">
            <v>UEDCL</v>
          </cell>
          <cell r="K410">
            <v>1764224.3000000108</v>
          </cell>
          <cell r="L410">
            <v>1498465.8000000017</v>
          </cell>
          <cell r="M410">
            <v>1057629.2</v>
          </cell>
          <cell r="N410">
            <v>479860</v>
          </cell>
          <cell r="O410">
            <v>0</v>
          </cell>
          <cell r="P410">
            <v>0</v>
          </cell>
          <cell r="R410">
            <v>4800179.3000000129</v>
          </cell>
          <cell r="AB410">
            <v>3267.3492547527899</v>
          </cell>
          <cell r="AG410">
            <v>11444336.140000001</v>
          </cell>
          <cell r="AI410">
            <v>1329.7237339999999</v>
          </cell>
          <cell r="AS410">
            <v>89</v>
          </cell>
          <cell r="AT410">
            <v>301</v>
          </cell>
          <cell r="AW410">
            <v>118</v>
          </cell>
          <cell r="AZ410">
            <v>44</v>
          </cell>
          <cell r="BA410">
            <v>3</v>
          </cell>
          <cell r="BB410">
            <v>0</v>
          </cell>
          <cell r="BC410">
            <v>30</v>
          </cell>
          <cell r="BD410">
            <v>15</v>
          </cell>
          <cell r="BF410">
            <v>0</v>
          </cell>
          <cell r="BY410">
            <v>52800</v>
          </cell>
          <cell r="BZ410">
            <v>600</v>
          </cell>
          <cell r="CC410">
            <v>64</v>
          </cell>
          <cell r="CG410">
            <v>19819</v>
          </cell>
          <cell r="CH410">
            <v>563</v>
          </cell>
          <cell r="CI410">
            <v>49</v>
          </cell>
          <cell r="CJ410">
            <v>5</v>
          </cell>
          <cell r="CK410">
            <v>0</v>
          </cell>
          <cell r="CL410">
            <v>3</v>
          </cell>
          <cell r="CN410">
            <v>20439</v>
          </cell>
          <cell r="CO410">
            <v>491.483248</v>
          </cell>
          <cell r="CP410">
            <v>217.11558200000002</v>
          </cell>
          <cell r="CQ410">
            <v>104.260694</v>
          </cell>
          <cell r="CR410">
            <v>73.440818000000007</v>
          </cell>
          <cell r="CZ410">
            <v>0</v>
          </cell>
          <cell r="DA410">
            <v>886.300342</v>
          </cell>
          <cell r="EE410">
            <v>3</v>
          </cell>
          <cell r="EF410">
            <v>1101</v>
          </cell>
          <cell r="EH410">
            <v>1700.42</v>
          </cell>
          <cell r="EI410">
            <v>2801.42</v>
          </cell>
        </row>
        <row r="411">
          <cell r="A411">
            <v>2020</v>
          </cell>
          <cell r="B411" t="str">
            <v>Q1</v>
          </cell>
          <cell r="G411" t="str">
            <v>KRECS</v>
          </cell>
          <cell r="H411" t="str">
            <v>KRECS</v>
          </cell>
          <cell r="K411">
            <v>534976</v>
          </cell>
          <cell r="L411">
            <v>485188</v>
          </cell>
          <cell r="M411">
            <v>0</v>
          </cell>
          <cell r="N411">
            <v>0</v>
          </cell>
          <cell r="O411">
            <v>0</v>
          </cell>
          <cell r="P411">
            <v>0</v>
          </cell>
          <cell r="R411">
            <v>1020164</v>
          </cell>
          <cell r="AB411">
            <v>0</v>
          </cell>
          <cell r="AG411">
            <v>1428767</v>
          </cell>
          <cell r="AI411">
            <v>399.11339299999997</v>
          </cell>
          <cell r="AS411">
            <v>0</v>
          </cell>
          <cell r="AT411">
            <v>2</v>
          </cell>
          <cell r="AW411">
            <v>0</v>
          </cell>
          <cell r="AZ411">
            <v>0</v>
          </cell>
          <cell r="BA411">
            <v>0</v>
          </cell>
          <cell r="BB411">
            <v>0</v>
          </cell>
          <cell r="BC411">
            <v>0</v>
          </cell>
          <cell r="BD411">
            <v>0</v>
          </cell>
          <cell r="BF411">
            <v>0</v>
          </cell>
          <cell r="BY411">
            <v>100</v>
          </cell>
          <cell r="BZ411">
            <v>2</v>
          </cell>
          <cell r="CC411">
            <v>39</v>
          </cell>
          <cell r="CG411">
            <v>7185</v>
          </cell>
          <cell r="CH411">
            <v>138</v>
          </cell>
          <cell r="CI411">
            <v>3</v>
          </cell>
          <cell r="CJ411">
            <v>0</v>
          </cell>
          <cell r="CK411">
            <v>0</v>
          </cell>
          <cell r="CL411">
            <v>0</v>
          </cell>
          <cell r="CN411">
            <v>7326</v>
          </cell>
          <cell r="CO411">
            <v>129.889906</v>
          </cell>
          <cell r="CP411">
            <v>61.491503000000002</v>
          </cell>
          <cell r="CQ411">
            <v>29.371334000000001</v>
          </cell>
          <cell r="CR411">
            <v>41.114347000000002</v>
          </cell>
          <cell r="CZ411">
            <v>15.680517999999999</v>
          </cell>
          <cell r="DA411">
            <v>277.54760799999997</v>
          </cell>
          <cell r="EE411">
            <v>0</v>
          </cell>
          <cell r="EF411">
            <v>469</v>
          </cell>
          <cell r="EG411">
            <v>0</v>
          </cell>
          <cell r="EH411">
            <v>611</v>
          </cell>
          <cell r="EI411">
            <v>1080</v>
          </cell>
        </row>
        <row r="412">
          <cell r="A412">
            <v>2020</v>
          </cell>
          <cell r="B412" t="str">
            <v>Q1</v>
          </cell>
          <cell r="G412" t="str">
            <v>KIL</v>
          </cell>
          <cell r="H412" t="str">
            <v>KIL</v>
          </cell>
          <cell r="K412">
            <v>904424.46</v>
          </cell>
          <cell r="L412">
            <v>388870.59</v>
          </cell>
          <cell r="M412">
            <v>108616</v>
          </cell>
          <cell r="N412">
            <v>0</v>
          </cell>
          <cell r="O412">
            <v>0</v>
          </cell>
          <cell r="P412">
            <v>0</v>
          </cell>
          <cell r="R412">
            <v>1401911.05</v>
          </cell>
          <cell r="AB412">
            <v>850.33000000000015</v>
          </cell>
          <cell r="AG412">
            <v>1900670</v>
          </cell>
          <cell r="AI412">
            <v>526.20000000000005</v>
          </cell>
          <cell r="AS412">
            <v>27</v>
          </cell>
          <cell r="AT412">
            <v>118</v>
          </cell>
          <cell r="AW412">
            <v>41</v>
          </cell>
          <cell r="AZ412">
            <v>8</v>
          </cell>
          <cell r="BA412">
            <v>0</v>
          </cell>
          <cell r="BB412">
            <v>0</v>
          </cell>
          <cell r="BC412">
            <v>5</v>
          </cell>
          <cell r="BD412">
            <v>3</v>
          </cell>
          <cell r="BF412">
            <v>0</v>
          </cell>
          <cell r="BY412">
            <v>14795</v>
          </cell>
          <cell r="BZ412">
            <v>202</v>
          </cell>
          <cell r="CC412">
            <v>35</v>
          </cell>
          <cell r="CG412">
            <v>14897</v>
          </cell>
          <cell r="CH412">
            <v>166</v>
          </cell>
          <cell r="CI412">
            <v>50</v>
          </cell>
          <cell r="CJ412">
            <v>0</v>
          </cell>
          <cell r="CK412">
            <v>0</v>
          </cell>
          <cell r="CL412">
            <v>0</v>
          </cell>
          <cell r="CN412">
            <v>15113</v>
          </cell>
          <cell r="CO412">
            <v>198.23</v>
          </cell>
          <cell r="CP412">
            <v>133.49</v>
          </cell>
          <cell r="CQ412">
            <v>100.18</v>
          </cell>
          <cell r="CR412">
            <v>109.7</v>
          </cell>
          <cell r="CZ412">
            <v>55.68</v>
          </cell>
          <cell r="DA412">
            <v>597.28</v>
          </cell>
          <cell r="EE412">
            <v>0</v>
          </cell>
          <cell r="EF412">
            <v>565.39300000000003</v>
          </cell>
          <cell r="EG412">
            <v>32.409999999999997</v>
          </cell>
          <cell r="EH412">
            <v>245.01</v>
          </cell>
          <cell r="EI412">
            <v>842.81299999999999</v>
          </cell>
        </row>
        <row r="413">
          <cell r="A413">
            <v>2020</v>
          </cell>
          <cell r="B413" t="str">
            <v>Q1</v>
          </cell>
          <cell r="G413" t="str">
            <v>PACMECS</v>
          </cell>
          <cell r="H413" t="str">
            <v>PACMECS</v>
          </cell>
          <cell r="K413">
            <v>320393</v>
          </cell>
          <cell r="L413">
            <v>162207.79999999999</v>
          </cell>
          <cell r="M413">
            <v>0</v>
          </cell>
          <cell r="N413">
            <v>0</v>
          </cell>
          <cell r="O413">
            <v>0</v>
          </cell>
          <cell r="P413">
            <v>0</v>
          </cell>
          <cell r="R413">
            <v>482600.8</v>
          </cell>
          <cell r="AB413">
            <v>312.46517499999999</v>
          </cell>
          <cell r="AG413">
            <v>592598</v>
          </cell>
          <cell r="AI413">
            <v>207.47197500000001</v>
          </cell>
          <cell r="AS413">
            <v>20</v>
          </cell>
          <cell r="AT413">
            <v>59</v>
          </cell>
          <cell r="AW413">
            <v>15</v>
          </cell>
          <cell r="AZ413">
            <v>3</v>
          </cell>
          <cell r="BA413">
            <v>0</v>
          </cell>
          <cell r="BB413">
            <v>0</v>
          </cell>
          <cell r="BC413">
            <v>2</v>
          </cell>
          <cell r="BD413">
            <v>0</v>
          </cell>
          <cell r="BF413">
            <v>0</v>
          </cell>
          <cell r="BY413">
            <v>6180</v>
          </cell>
          <cell r="BZ413">
            <v>99</v>
          </cell>
          <cell r="CC413">
            <v>32</v>
          </cell>
          <cell r="CG413">
            <v>3211</v>
          </cell>
          <cell r="CH413">
            <v>68</v>
          </cell>
          <cell r="CI413">
            <v>0</v>
          </cell>
          <cell r="CJ413">
            <v>0</v>
          </cell>
          <cell r="CK413">
            <v>0</v>
          </cell>
          <cell r="CL413">
            <v>0</v>
          </cell>
          <cell r="CN413">
            <v>3279</v>
          </cell>
          <cell r="CO413">
            <v>40.377537000000004</v>
          </cell>
          <cell r="CP413">
            <v>195.13055</v>
          </cell>
          <cell r="CQ413">
            <v>34.191899999999997</v>
          </cell>
          <cell r="CR413">
            <v>79.176500000000004</v>
          </cell>
          <cell r="CZ413">
            <v>25.843434999999999</v>
          </cell>
          <cell r="DA413">
            <v>374.719922</v>
          </cell>
          <cell r="EE413">
            <v>0</v>
          </cell>
          <cell r="EF413">
            <v>321.7</v>
          </cell>
          <cell r="EG413">
            <v>0</v>
          </cell>
          <cell r="EH413">
            <v>512.79999999999995</v>
          </cell>
          <cell r="EI413">
            <v>834.5</v>
          </cell>
        </row>
        <row r="414">
          <cell r="A414">
            <v>2020</v>
          </cell>
          <cell r="B414" t="str">
            <v>Q1</v>
          </cell>
          <cell r="G414" t="str">
            <v>Umeme</v>
          </cell>
          <cell r="H414" t="str">
            <v>Umeme</v>
          </cell>
          <cell r="K414">
            <v>181640093.94266859</v>
          </cell>
          <cell r="L414">
            <v>90828996.193707153</v>
          </cell>
          <cell r="M414">
            <v>127588158.33000004</v>
          </cell>
          <cell r="N414">
            <v>216894243.64700001</v>
          </cell>
          <cell r="O414">
            <v>234607039.16799998</v>
          </cell>
          <cell r="P414">
            <v>367782.82299999997</v>
          </cell>
          <cell r="R414">
            <v>851926314.10437572</v>
          </cell>
          <cell r="AB414">
            <v>431606</v>
          </cell>
          <cell r="AG414">
            <v>1009214980</v>
          </cell>
          <cell r="AI414">
            <v>296984.59136076167</v>
          </cell>
          <cell r="AR414">
            <v>140</v>
          </cell>
          <cell r="AS414">
            <v>1161</v>
          </cell>
          <cell r="AT414">
            <v>4708</v>
          </cell>
          <cell r="AW414">
            <v>2748</v>
          </cell>
          <cell r="AX414">
            <v>17</v>
          </cell>
          <cell r="AZ414">
            <v>2141</v>
          </cell>
          <cell r="BA414">
            <v>14</v>
          </cell>
          <cell r="BB414">
            <v>21</v>
          </cell>
          <cell r="BC414">
            <v>1277</v>
          </cell>
          <cell r="BF414">
            <v>922</v>
          </cell>
          <cell r="BY414">
            <v>2025020</v>
          </cell>
          <cell r="BZ414">
            <v>13590</v>
          </cell>
          <cell r="CC414">
            <v>1625</v>
          </cell>
          <cell r="CG414">
            <v>1416289</v>
          </cell>
          <cell r="CH414">
            <v>87114</v>
          </cell>
          <cell r="CI414">
            <v>2758</v>
          </cell>
          <cell r="CJ414">
            <v>547</v>
          </cell>
          <cell r="CK414">
            <v>49</v>
          </cell>
          <cell r="CL414">
            <v>230</v>
          </cell>
          <cell r="CN414">
            <v>1506987</v>
          </cell>
          <cell r="CO414">
            <v>25267.965861760036</v>
          </cell>
          <cell r="CP414">
            <v>12256.662219891668</v>
          </cell>
          <cell r="CQ414">
            <v>0</v>
          </cell>
          <cell r="CR414">
            <v>7697.2069944716677</v>
          </cell>
          <cell r="CZ414">
            <v>10964.796882118337</v>
          </cell>
          <cell r="DA414">
            <v>56186.631958241713</v>
          </cell>
          <cell r="EE414">
            <v>595.19999999999993</v>
          </cell>
          <cell r="EF414">
            <v>21110.740926777282</v>
          </cell>
          <cell r="EG414">
            <v>6449.0173598613374</v>
          </cell>
          <cell r="EH414">
            <v>8650.5250984742488</v>
          </cell>
          <cell r="EI414">
            <v>36210.283385112867</v>
          </cell>
        </row>
        <row r="415">
          <cell r="A415">
            <v>2020</v>
          </cell>
          <cell r="B415" t="str">
            <v>Q2</v>
          </cell>
          <cell r="G415" t="str">
            <v>CNST</v>
          </cell>
          <cell r="H415" t="str">
            <v>UEDCL</v>
          </cell>
          <cell r="K415">
            <v>204074.55879487004</v>
          </cell>
          <cell r="L415">
            <v>162471.86275056709</v>
          </cell>
          <cell r="M415">
            <v>12067</v>
          </cell>
          <cell r="N415">
            <v>0</v>
          </cell>
          <cell r="O415">
            <v>0</v>
          </cell>
          <cell r="P415">
            <v>0</v>
          </cell>
          <cell r="R415">
            <v>378613.42154543713</v>
          </cell>
          <cell r="AB415">
            <v>270.36551099999997</v>
          </cell>
          <cell r="AG415">
            <v>631175</v>
          </cell>
          <cell r="AI415">
            <v>195.983752874</v>
          </cell>
          <cell r="AS415">
            <v>21</v>
          </cell>
          <cell r="AT415">
            <v>127</v>
          </cell>
          <cell r="AW415">
            <v>23</v>
          </cell>
          <cell r="AZ415">
            <v>1</v>
          </cell>
          <cell r="BA415">
            <v>0</v>
          </cell>
          <cell r="BB415">
            <v>0</v>
          </cell>
          <cell r="BC415">
            <v>3</v>
          </cell>
          <cell r="BD415">
            <v>1</v>
          </cell>
          <cell r="BF415">
            <v>0</v>
          </cell>
          <cell r="BY415">
            <v>10635</v>
          </cell>
          <cell r="BZ415">
            <v>176</v>
          </cell>
          <cell r="CC415">
            <v>25</v>
          </cell>
          <cell r="CG415">
            <v>3965</v>
          </cell>
          <cell r="CH415">
            <v>79</v>
          </cell>
          <cell r="CI415">
            <v>6</v>
          </cell>
          <cell r="CJ415">
            <v>0</v>
          </cell>
          <cell r="CK415">
            <v>0</v>
          </cell>
          <cell r="CL415">
            <v>1</v>
          </cell>
          <cell r="CN415">
            <v>4051</v>
          </cell>
          <cell r="CO415">
            <v>204.80409400000002</v>
          </cell>
          <cell r="CP415">
            <v>33.74982</v>
          </cell>
          <cell r="CQ415">
            <v>14.089307999999999</v>
          </cell>
          <cell r="CR415">
            <v>32.905188000000003</v>
          </cell>
          <cell r="CZ415">
            <v>10.763964999999999</v>
          </cell>
          <cell r="DA415">
            <v>296.31237499999997</v>
          </cell>
          <cell r="EE415">
            <v>1</v>
          </cell>
          <cell r="EF415">
            <v>436.51299999999998</v>
          </cell>
          <cell r="EG415">
            <v>0</v>
          </cell>
          <cell r="EH415">
            <v>632.06499999999994</v>
          </cell>
          <cell r="EI415">
            <v>1068.578</v>
          </cell>
        </row>
        <row r="416">
          <cell r="A416">
            <v>2020</v>
          </cell>
          <cell r="B416" t="str">
            <v>Q2</v>
          </cell>
          <cell r="G416" t="str">
            <v>EST</v>
          </cell>
          <cell r="H416" t="str">
            <v>UEDCL</v>
          </cell>
          <cell r="K416">
            <v>349000.79999999789</v>
          </cell>
          <cell r="L416">
            <v>245546.50000000017</v>
          </cell>
          <cell r="M416">
            <v>295</v>
          </cell>
          <cell r="N416">
            <v>0</v>
          </cell>
          <cell r="O416">
            <v>0</v>
          </cell>
          <cell r="P416">
            <v>0</v>
          </cell>
          <cell r="R416">
            <v>594842.29999999807</v>
          </cell>
          <cell r="AB416">
            <v>419.53539290799796</v>
          </cell>
          <cell r="AG416">
            <v>753959.69999999972</v>
          </cell>
          <cell r="AI416">
            <v>239.58622983499998</v>
          </cell>
          <cell r="AS416">
            <v>43</v>
          </cell>
          <cell r="AT416">
            <v>210</v>
          </cell>
          <cell r="AW416">
            <v>44</v>
          </cell>
          <cell r="AZ416">
            <v>10</v>
          </cell>
          <cell r="BA416">
            <v>0</v>
          </cell>
          <cell r="BB416">
            <v>0</v>
          </cell>
          <cell r="BC416">
            <v>1</v>
          </cell>
          <cell r="BD416">
            <v>0</v>
          </cell>
          <cell r="BF416">
            <v>0</v>
          </cell>
          <cell r="BY416">
            <v>18290</v>
          </cell>
          <cell r="BZ416">
            <v>308</v>
          </cell>
          <cell r="CC416">
            <v>21</v>
          </cell>
          <cell r="CG416">
            <v>7109</v>
          </cell>
          <cell r="CH416">
            <v>134</v>
          </cell>
          <cell r="CI416">
            <v>1</v>
          </cell>
          <cell r="CJ416">
            <v>0</v>
          </cell>
          <cell r="CK416">
            <v>0</v>
          </cell>
          <cell r="CL416">
            <v>0</v>
          </cell>
          <cell r="CN416">
            <v>7244</v>
          </cell>
          <cell r="CO416">
            <v>184.69284199999998</v>
          </cell>
          <cell r="CP416">
            <v>6.1020409999999998</v>
          </cell>
          <cell r="CQ416">
            <v>15.989122</v>
          </cell>
          <cell r="CR416">
            <v>38.280440999999996</v>
          </cell>
          <cell r="CZ416">
            <v>5.6018780000000001</v>
          </cell>
          <cell r="DA416">
            <v>250.66632399999997</v>
          </cell>
          <cell r="EE416">
            <v>0</v>
          </cell>
          <cell r="EF416">
            <v>620.20399999999995</v>
          </cell>
          <cell r="EG416">
            <v>0</v>
          </cell>
          <cell r="EH416">
            <v>806.673</v>
          </cell>
          <cell r="EI416">
            <v>1426.877</v>
          </cell>
        </row>
        <row r="417">
          <cell r="A417">
            <v>2020</v>
          </cell>
          <cell r="B417" t="str">
            <v>Q2</v>
          </cell>
          <cell r="G417" t="str">
            <v>MWST</v>
          </cell>
          <cell r="H417" t="str">
            <v>UEDCL</v>
          </cell>
          <cell r="K417">
            <v>332327.19999999896</v>
          </cell>
          <cell r="L417">
            <v>463369.80000000005</v>
          </cell>
          <cell r="M417">
            <v>13724.900000000001</v>
          </cell>
          <cell r="N417">
            <v>0</v>
          </cell>
          <cell r="O417">
            <v>0</v>
          </cell>
          <cell r="P417">
            <v>0</v>
          </cell>
          <cell r="R417">
            <v>809421.89999999909</v>
          </cell>
          <cell r="AB417">
            <v>561.00778724039606</v>
          </cell>
          <cell r="AG417">
            <v>1109837</v>
          </cell>
          <cell r="AI417">
            <v>353.29830979999997</v>
          </cell>
          <cell r="AS417">
            <v>55</v>
          </cell>
          <cell r="AT417">
            <v>158</v>
          </cell>
          <cell r="AW417">
            <v>40</v>
          </cell>
          <cell r="AZ417">
            <v>20</v>
          </cell>
          <cell r="BA417">
            <v>0</v>
          </cell>
          <cell r="BB417">
            <v>0</v>
          </cell>
          <cell r="BC417">
            <v>0</v>
          </cell>
          <cell r="BD417">
            <v>0</v>
          </cell>
          <cell r="BF417">
            <v>0</v>
          </cell>
          <cell r="BY417">
            <v>17275</v>
          </cell>
          <cell r="BZ417">
            <v>273</v>
          </cell>
          <cell r="CC417">
            <v>14</v>
          </cell>
          <cell r="CG417">
            <v>4962</v>
          </cell>
          <cell r="CH417">
            <v>186</v>
          </cell>
          <cell r="CI417">
            <v>6</v>
          </cell>
          <cell r="CJ417">
            <v>0</v>
          </cell>
          <cell r="CK417">
            <v>0</v>
          </cell>
          <cell r="CL417">
            <v>0</v>
          </cell>
          <cell r="CN417">
            <v>5154</v>
          </cell>
          <cell r="CO417">
            <v>119.33111300000002</v>
          </cell>
          <cell r="CP417">
            <v>101.05765300000002</v>
          </cell>
          <cell r="CQ417">
            <v>16.238348000000002</v>
          </cell>
          <cell r="CR417">
            <v>20.057729999999999</v>
          </cell>
          <cell r="CZ417">
            <v>5.6802570000000001</v>
          </cell>
          <cell r="DA417">
            <v>262.36510100000004</v>
          </cell>
          <cell r="EE417">
            <v>0</v>
          </cell>
          <cell r="EF417">
            <v>468.363</v>
          </cell>
          <cell r="EG417">
            <v>0</v>
          </cell>
          <cell r="EH417">
            <v>846.53099999999995</v>
          </cell>
          <cell r="EI417">
            <v>1314.894</v>
          </cell>
        </row>
        <row r="418">
          <cell r="A418">
            <v>2020</v>
          </cell>
          <cell r="B418" t="str">
            <v>Q2</v>
          </cell>
          <cell r="G418" t="str">
            <v>NEST</v>
          </cell>
          <cell r="H418" t="str">
            <v>UEDCL</v>
          </cell>
          <cell r="K418">
            <v>406540.36570749793</v>
          </cell>
          <cell r="L418">
            <v>347602.60445060069</v>
          </cell>
          <cell r="M418">
            <v>195289.9</v>
          </cell>
          <cell r="N418">
            <v>91714</v>
          </cell>
          <cell r="O418">
            <v>0</v>
          </cell>
          <cell r="P418">
            <v>0</v>
          </cell>
          <cell r="R418">
            <v>1041146.8701580986</v>
          </cell>
          <cell r="AB418">
            <v>368.13154399999996</v>
          </cell>
          <cell r="AG418">
            <v>1639926</v>
          </cell>
          <cell r="AI418">
            <v>499.85245500000002</v>
          </cell>
          <cell r="AS418">
            <v>29</v>
          </cell>
          <cell r="AT418">
            <v>138</v>
          </cell>
          <cell r="AW418">
            <v>27</v>
          </cell>
          <cell r="AZ418">
            <v>8</v>
          </cell>
          <cell r="BA418">
            <v>0</v>
          </cell>
          <cell r="BB418">
            <v>0</v>
          </cell>
          <cell r="BC418">
            <v>2</v>
          </cell>
          <cell r="BD418">
            <v>6</v>
          </cell>
          <cell r="BF418">
            <v>0</v>
          </cell>
          <cell r="BY418">
            <v>14445</v>
          </cell>
          <cell r="BZ418">
            <v>210</v>
          </cell>
          <cell r="CC418">
            <v>30</v>
          </cell>
          <cell r="CG418">
            <v>6012</v>
          </cell>
          <cell r="CH418">
            <v>122</v>
          </cell>
          <cell r="CI418">
            <v>7</v>
          </cell>
          <cell r="CJ418">
            <v>3</v>
          </cell>
          <cell r="CK418">
            <v>0</v>
          </cell>
          <cell r="CL418">
            <v>2</v>
          </cell>
          <cell r="CN418">
            <v>6146</v>
          </cell>
          <cell r="CO418">
            <v>261.01434699999999</v>
          </cell>
          <cell r="CP418">
            <v>104.88397399999999</v>
          </cell>
          <cell r="CQ418">
            <v>40.372805</v>
          </cell>
          <cell r="CR418">
            <v>40.050291000000001</v>
          </cell>
          <cell r="CZ418">
            <v>9.9574999999999996</v>
          </cell>
          <cell r="DA418">
            <v>456.27891699999998</v>
          </cell>
          <cell r="EE418">
            <v>7</v>
          </cell>
          <cell r="EF418">
            <v>325.17</v>
          </cell>
          <cell r="EG418">
            <v>0</v>
          </cell>
          <cell r="EH418">
            <v>592.80000000000007</v>
          </cell>
          <cell r="EI418">
            <v>917.97</v>
          </cell>
        </row>
        <row r="419">
          <cell r="A419">
            <v>2020</v>
          </cell>
          <cell r="B419" t="str">
            <v>Q2</v>
          </cell>
          <cell r="G419" t="str">
            <v>NNWST</v>
          </cell>
          <cell r="H419" t="str">
            <v>UEDCL</v>
          </cell>
          <cell r="K419">
            <v>713690.59999999893</v>
          </cell>
          <cell r="L419">
            <v>483760.19999999995</v>
          </cell>
          <cell r="M419">
            <v>174164.59999999998</v>
          </cell>
          <cell r="N419">
            <v>0</v>
          </cell>
          <cell r="O419">
            <v>0</v>
          </cell>
          <cell r="P419">
            <v>0</v>
          </cell>
          <cell r="R419">
            <v>1371615.399999999</v>
          </cell>
          <cell r="AB419">
            <v>962.7065869999999</v>
          </cell>
          <cell r="AG419">
            <v>1961396.0000000005</v>
          </cell>
          <cell r="AI419">
            <v>415.29836999999998</v>
          </cell>
          <cell r="AS419">
            <v>52</v>
          </cell>
          <cell r="AT419">
            <v>119</v>
          </cell>
          <cell r="AW419">
            <v>28</v>
          </cell>
          <cell r="AZ419">
            <v>8</v>
          </cell>
          <cell r="BA419">
            <v>0</v>
          </cell>
          <cell r="BB419">
            <v>0</v>
          </cell>
          <cell r="BC419">
            <v>4</v>
          </cell>
          <cell r="BD419">
            <v>6</v>
          </cell>
          <cell r="BF419">
            <v>0</v>
          </cell>
          <cell r="BY419">
            <v>14800</v>
          </cell>
          <cell r="BZ419">
            <v>217</v>
          </cell>
          <cell r="CC419">
            <v>43</v>
          </cell>
          <cell r="CG419">
            <v>9387</v>
          </cell>
          <cell r="CH419">
            <v>174</v>
          </cell>
          <cell r="CI419">
            <v>10</v>
          </cell>
          <cell r="CJ419">
            <v>0</v>
          </cell>
          <cell r="CK419">
            <v>0</v>
          </cell>
          <cell r="CL419">
            <v>5</v>
          </cell>
          <cell r="CN419">
            <v>9576</v>
          </cell>
          <cell r="CO419">
            <v>340.95138399999996</v>
          </cell>
          <cell r="CP419">
            <v>117.651937</v>
          </cell>
          <cell r="CQ419">
            <v>35.264808000000002</v>
          </cell>
          <cell r="CR419">
            <v>30.247422999999998</v>
          </cell>
          <cell r="CZ419">
            <v>13.285356</v>
          </cell>
          <cell r="DA419">
            <v>537.40090799999996</v>
          </cell>
          <cell r="EE419">
            <v>5</v>
          </cell>
          <cell r="EF419">
            <v>547.96</v>
          </cell>
          <cell r="EG419">
            <v>0</v>
          </cell>
          <cell r="EH419">
            <v>817.63299999999992</v>
          </cell>
          <cell r="EI419">
            <v>1365.5929999999998</v>
          </cell>
        </row>
        <row r="420">
          <cell r="A420">
            <v>2020</v>
          </cell>
          <cell r="B420" t="str">
            <v>Q2</v>
          </cell>
          <cell r="G420" t="str">
            <v>SST</v>
          </cell>
          <cell r="H420" t="str">
            <v>UEDCL</v>
          </cell>
          <cell r="K420">
            <v>1018085.6000000027</v>
          </cell>
          <cell r="L420">
            <v>734919.99999999965</v>
          </cell>
          <cell r="M420">
            <v>205985</v>
          </cell>
          <cell r="N420">
            <v>0</v>
          </cell>
          <cell r="O420">
            <v>0</v>
          </cell>
          <cell r="P420">
            <v>0</v>
          </cell>
          <cell r="R420">
            <v>1958990.6000000024</v>
          </cell>
          <cell r="AB420">
            <v>1373.9122029999999</v>
          </cell>
          <cell r="AG420">
            <v>2692894</v>
          </cell>
          <cell r="AI420">
            <v>867.559528</v>
          </cell>
          <cell r="AS420">
            <v>91</v>
          </cell>
          <cell r="AT420">
            <v>211</v>
          </cell>
          <cell r="AW420">
            <v>88</v>
          </cell>
          <cell r="AZ420">
            <v>13</v>
          </cell>
          <cell r="BA420">
            <v>0</v>
          </cell>
          <cell r="BB420">
            <v>0</v>
          </cell>
          <cell r="BC420">
            <v>9</v>
          </cell>
          <cell r="BD420">
            <v>5</v>
          </cell>
          <cell r="BF420">
            <v>0</v>
          </cell>
          <cell r="BY420">
            <v>28635</v>
          </cell>
          <cell r="BZ420">
            <v>417</v>
          </cell>
          <cell r="CC420">
            <v>38</v>
          </cell>
          <cell r="CG420">
            <v>14670</v>
          </cell>
          <cell r="CH420">
            <v>320</v>
          </cell>
          <cell r="CI420">
            <v>11</v>
          </cell>
          <cell r="CJ420">
            <v>0</v>
          </cell>
          <cell r="CK420">
            <v>0</v>
          </cell>
          <cell r="CL420">
            <v>0</v>
          </cell>
          <cell r="CN420">
            <v>15001</v>
          </cell>
          <cell r="CO420">
            <v>275.15572199999997</v>
          </cell>
          <cell r="CP420">
            <v>130.96204</v>
          </cell>
          <cell r="CQ420">
            <v>48.566573000000005</v>
          </cell>
          <cell r="CR420">
            <v>32.852817999999999</v>
          </cell>
          <cell r="CZ420">
            <v>10.987719</v>
          </cell>
          <cell r="DA420">
            <v>498.52487200000002</v>
          </cell>
          <cell r="EE420">
            <v>0</v>
          </cell>
          <cell r="EF420">
            <v>548.41000000000008</v>
          </cell>
          <cell r="EG420">
            <v>0</v>
          </cell>
          <cell r="EH420">
            <v>1013.5</v>
          </cell>
          <cell r="EI420">
            <v>1561.91</v>
          </cell>
        </row>
        <row r="421">
          <cell r="A421">
            <v>2020</v>
          </cell>
          <cell r="B421" t="str">
            <v>Q2</v>
          </cell>
          <cell r="G421" t="str">
            <v>SWST</v>
          </cell>
          <cell r="H421" t="str">
            <v>UEDCL</v>
          </cell>
          <cell r="K421">
            <v>484218.40000000014</v>
          </cell>
          <cell r="L421">
            <v>318379.70000000007</v>
          </cell>
          <cell r="M421">
            <v>242555</v>
          </cell>
          <cell r="N421">
            <v>587295</v>
          </cell>
          <cell r="O421">
            <v>0</v>
          </cell>
          <cell r="P421">
            <v>0</v>
          </cell>
          <cell r="R421">
            <v>1632448.1</v>
          </cell>
          <cell r="AB421">
            <v>1000.9967709999999</v>
          </cell>
          <cell r="AG421">
            <v>2273654</v>
          </cell>
          <cell r="AI421">
            <v>708.91264000000001</v>
          </cell>
          <cell r="AS421">
            <v>36</v>
          </cell>
          <cell r="AT421">
            <v>184</v>
          </cell>
          <cell r="AW421">
            <v>37</v>
          </cell>
          <cell r="AZ421">
            <v>15</v>
          </cell>
          <cell r="BA421">
            <v>0</v>
          </cell>
          <cell r="BB421">
            <v>0</v>
          </cell>
          <cell r="BC421">
            <v>3</v>
          </cell>
          <cell r="BD421">
            <v>8</v>
          </cell>
          <cell r="BF421">
            <v>8</v>
          </cell>
          <cell r="BY421">
            <v>24265</v>
          </cell>
          <cell r="BZ421">
            <v>291</v>
          </cell>
          <cell r="CC421">
            <v>31</v>
          </cell>
          <cell r="CG421">
            <v>10746</v>
          </cell>
          <cell r="CH421">
            <v>216</v>
          </cell>
          <cell r="CI421">
            <v>11</v>
          </cell>
          <cell r="CJ421">
            <v>0</v>
          </cell>
          <cell r="CK421">
            <v>0</v>
          </cell>
          <cell r="CL421">
            <v>0</v>
          </cell>
          <cell r="CN421">
            <v>10973</v>
          </cell>
          <cell r="CO421">
            <v>249.38399999999999</v>
          </cell>
          <cell r="CP421">
            <v>117.362495</v>
          </cell>
          <cell r="CQ421">
            <v>40.966926999999998</v>
          </cell>
          <cell r="CR421">
            <v>34.631858000000001</v>
          </cell>
          <cell r="CZ421">
            <v>41.855755000000002</v>
          </cell>
          <cell r="DA421">
            <v>484.20103499999999</v>
          </cell>
          <cell r="EE421">
            <v>0</v>
          </cell>
          <cell r="EF421">
            <v>308.86500000000001</v>
          </cell>
          <cell r="EG421">
            <v>0</v>
          </cell>
          <cell r="EH421">
            <v>882.45</v>
          </cell>
          <cell r="EI421">
            <v>1191.3150000000001</v>
          </cell>
        </row>
        <row r="422">
          <cell r="A422">
            <v>2020</v>
          </cell>
          <cell r="B422" t="str">
            <v>Q2</v>
          </cell>
          <cell r="G422" t="str">
            <v>NWST</v>
          </cell>
          <cell r="H422" t="str">
            <v>UEDCL</v>
          </cell>
          <cell r="K422">
            <v>1501557.2891841463</v>
          </cell>
          <cell r="L422">
            <v>1093542.4858988097</v>
          </cell>
          <cell r="M422">
            <v>598391.69999999995</v>
          </cell>
          <cell r="N422">
            <v>909189</v>
          </cell>
          <cell r="O422">
            <v>0</v>
          </cell>
          <cell r="P422">
            <v>0</v>
          </cell>
          <cell r="R422">
            <v>4102680.4750829563</v>
          </cell>
          <cell r="AB422">
            <v>2685.1922359999999</v>
          </cell>
          <cell r="AG422">
            <v>11500771.800000001</v>
          </cell>
          <cell r="AI422">
            <v>3591.7215959999994</v>
          </cell>
          <cell r="AS422">
            <v>90</v>
          </cell>
          <cell r="AT422">
            <v>302</v>
          </cell>
          <cell r="AW422">
            <v>119</v>
          </cell>
          <cell r="AZ422">
            <v>44</v>
          </cell>
          <cell r="BA422">
            <v>3</v>
          </cell>
          <cell r="BB422">
            <v>0</v>
          </cell>
          <cell r="BC422">
            <v>30</v>
          </cell>
          <cell r="BD422">
            <v>15</v>
          </cell>
          <cell r="BF422">
            <v>0</v>
          </cell>
          <cell r="BY422">
            <v>52975</v>
          </cell>
          <cell r="BZ422">
            <v>603</v>
          </cell>
          <cell r="CC422">
            <v>64</v>
          </cell>
          <cell r="CG422">
            <v>20063</v>
          </cell>
          <cell r="CH422">
            <v>572</v>
          </cell>
          <cell r="CI422">
            <v>46</v>
          </cell>
          <cell r="CJ422">
            <v>5</v>
          </cell>
          <cell r="CK422">
            <v>3</v>
          </cell>
          <cell r="CL422">
            <v>0</v>
          </cell>
          <cell r="CN422">
            <v>20689</v>
          </cell>
          <cell r="CO422">
            <v>473.71452999999997</v>
          </cell>
          <cell r="CP422">
            <v>191.61231100000001</v>
          </cell>
          <cell r="CQ422">
            <v>55.518680000000003</v>
          </cell>
          <cell r="CR422">
            <v>60.733389000000003</v>
          </cell>
          <cell r="CZ422">
            <v>0</v>
          </cell>
          <cell r="DA422">
            <v>781.57890999999995</v>
          </cell>
          <cell r="EE422">
            <v>3</v>
          </cell>
          <cell r="EF422">
            <v>1101</v>
          </cell>
          <cell r="EH422">
            <v>1700.42</v>
          </cell>
          <cell r="EI422">
            <v>2801.42</v>
          </cell>
        </row>
        <row r="423">
          <cell r="A423">
            <v>2020</v>
          </cell>
          <cell r="B423" t="str">
            <v>Q2</v>
          </cell>
          <cell r="G423" t="str">
            <v>KRECS</v>
          </cell>
          <cell r="H423" t="str">
            <v>KRECS</v>
          </cell>
          <cell r="K423">
            <v>528067</v>
          </cell>
          <cell r="L423">
            <v>380365</v>
          </cell>
          <cell r="M423">
            <v>0</v>
          </cell>
          <cell r="N423">
            <v>0</v>
          </cell>
          <cell r="O423">
            <v>0</v>
          </cell>
          <cell r="P423">
            <v>0</v>
          </cell>
          <cell r="R423">
            <v>908432</v>
          </cell>
          <cell r="AB423">
            <v>0</v>
          </cell>
          <cell r="AG423">
            <v>1253259</v>
          </cell>
          <cell r="AI423">
            <v>360.38512700000001</v>
          </cell>
          <cell r="AS423">
            <v>25</v>
          </cell>
          <cell r="AT423">
            <v>141</v>
          </cell>
          <cell r="AW423">
            <v>25</v>
          </cell>
          <cell r="AZ423">
            <v>2</v>
          </cell>
          <cell r="BA423">
            <v>0</v>
          </cell>
          <cell r="BB423">
            <v>0</v>
          </cell>
          <cell r="BC423">
            <v>0</v>
          </cell>
          <cell r="BD423">
            <v>2</v>
          </cell>
          <cell r="BF423">
            <v>0</v>
          </cell>
          <cell r="BY423">
            <v>11205</v>
          </cell>
          <cell r="BZ423">
            <v>195</v>
          </cell>
          <cell r="CC423">
            <v>47</v>
          </cell>
          <cell r="CG423">
            <v>8182</v>
          </cell>
          <cell r="CH423">
            <v>141</v>
          </cell>
          <cell r="CI423">
            <v>2</v>
          </cell>
          <cell r="CJ423">
            <v>0</v>
          </cell>
          <cell r="CK423">
            <v>0</v>
          </cell>
          <cell r="CL423">
            <v>0</v>
          </cell>
          <cell r="CN423">
            <v>8325</v>
          </cell>
          <cell r="CO423">
            <v>124.915423</v>
          </cell>
          <cell r="CP423">
            <v>41.345300000000002</v>
          </cell>
          <cell r="CQ423">
            <v>30.062923000000001</v>
          </cell>
          <cell r="CR423">
            <v>30.678747999999999</v>
          </cell>
          <cell r="CZ423">
            <v>7.8167929999999997</v>
          </cell>
          <cell r="DA423">
            <v>234.81918700000003</v>
          </cell>
          <cell r="EE423">
            <v>0</v>
          </cell>
          <cell r="EF423">
            <v>469</v>
          </cell>
          <cell r="EG423">
            <v>0</v>
          </cell>
          <cell r="EH423">
            <v>611</v>
          </cell>
          <cell r="EI423">
            <v>1080</v>
          </cell>
        </row>
        <row r="424">
          <cell r="A424">
            <v>2020</v>
          </cell>
          <cell r="B424" t="str">
            <v>Q2</v>
          </cell>
          <cell r="G424" t="str">
            <v>KIL</v>
          </cell>
          <cell r="H424" t="str">
            <v>KIL</v>
          </cell>
          <cell r="K424">
            <v>766122.54</v>
          </cell>
          <cell r="L424">
            <v>308304.27</v>
          </cell>
          <cell r="M424">
            <v>70139</v>
          </cell>
          <cell r="N424">
            <v>0</v>
          </cell>
          <cell r="O424">
            <v>0</v>
          </cell>
          <cell r="P424">
            <v>0</v>
          </cell>
          <cell r="R424">
            <v>1144565.81</v>
          </cell>
          <cell r="AB424">
            <v>700.38</v>
          </cell>
          <cell r="AG424">
            <v>1877394</v>
          </cell>
          <cell r="AI424">
            <v>515.18000000000006</v>
          </cell>
          <cell r="AS424">
            <v>28</v>
          </cell>
          <cell r="AT424">
            <v>118</v>
          </cell>
          <cell r="AW424">
            <v>41</v>
          </cell>
          <cell r="AZ424">
            <v>8</v>
          </cell>
          <cell r="BA424">
            <v>0</v>
          </cell>
          <cell r="BB424">
            <v>0</v>
          </cell>
          <cell r="BC424">
            <v>5</v>
          </cell>
          <cell r="BD424">
            <v>3</v>
          </cell>
          <cell r="BF424">
            <v>0</v>
          </cell>
          <cell r="BY424">
            <v>14820</v>
          </cell>
          <cell r="BZ424">
            <v>203</v>
          </cell>
          <cell r="CC424">
            <v>35</v>
          </cell>
          <cell r="CG424">
            <v>15306</v>
          </cell>
          <cell r="CH424">
            <v>172</v>
          </cell>
          <cell r="CI424">
            <v>50</v>
          </cell>
          <cell r="CJ424">
            <v>0</v>
          </cell>
          <cell r="CK424">
            <v>0</v>
          </cell>
          <cell r="CL424">
            <v>0</v>
          </cell>
          <cell r="CN424">
            <v>15528</v>
          </cell>
          <cell r="CO424">
            <v>172.8</v>
          </cell>
          <cell r="CP424">
            <v>110.18</v>
          </cell>
          <cell r="CQ424">
            <v>152.67000000000002</v>
          </cell>
          <cell r="CR424">
            <v>89.740000000000009</v>
          </cell>
          <cell r="CZ424">
            <v>75.97</v>
          </cell>
          <cell r="DA424">
            <v>601.36000000000013</v>
          </cell>
          <cell r="EE424">
            <v>0</v>
          </cell>
          <cell r="EF424">
            <v>565.39300000000003</v>
          </cell>
          <cell r="EG424">
            <v>32.409999999999997</v>
          </cell>
          <cell r="EH424">
            <v>249.13399999999999</v>
          </cell>
          <cell r="EI424">
            <v>846.93700000000001</v>
          </cell>
        </row>
        <row r="425">
          <cell r="A425">
            <v>2020</v>
          </cell>
          <cell r="B425" t="str">
            <v>Q2</v>
          </cell>
          <cell r="G425" t="str">
            <v>PACMECS</v>
          </cell>
          <cell r="H425" t="str">
            <v>PACMECS</v>
          </cell>
          <cell r="K425">
            <v>261407</v>
          </cell>
          <cell r="L425">
            <v>123528.78</v>
          </cell>
          <cell r="M425">
            <v>0</v>
          </cell>
          <cell r="N425">
            <v>0</v>
          </cell>
          <cell r="O425">
            <v>0</v>
          </cell>
          <cell r="P425">
            <v>0</v>
          </cell>
          <cell r="R425">
            <v>384935.78</v>
          </cell>
          <cell r="AB425">
            <v>257.12812680000002</v>
          </cell>
          <cell r="AG425">
            <v>502043</v>
          </cell>
          <cell r="AI425">
            <v>140.97265099999998</v>
          </cell>
          <cell r="AS425">
            <v>20</v>
          </cell>
          <cell r="AT425">
            <v>59</v>
          </cell>
          <cell r="AW425">
            <v>15</v>
          </cell>
          <cell r="AZ425">
            <v>3</v>
          </cell>
          <cell r="BA425">
            <v>0</v>
          </cell>
          <cell r="BB425">
            <v>0</v>
          </cell>
          <cell r="BC425">
            <v>2</v>
          </cell>
          <cell r="BD425">
            <v>0</v>
          </cell>
          <cell r="BF425">
            <v>0</v>
          </cell>
          <cell r="BY425">
            <v>6180</v>
          </cell>
          <cell r="BZ425">
            <v>99</v>
          </cell>
          <cell r="CC425">
            <v>40</v>
          </cell>
          <cell r="CG425">
            <v>4344</v>
          </cell>
          <cell r="CH425">
            <v>68</v>
          </cell>
          <cell r="CI425">
            <v>0</v>
          </cell>
          <cell r="CJ425">
            <v>0</v>
          </cell>
          <cell r="CK425">
            <v>0</v>
          </cell>
          <cell r="CL425">
            <v>0</v>
          </cell>
          <cell r="CN425">
            <v>4412</v>
          </cell>
          <cell r="CO425">
            <v>81.653189999999995</v>
          </cell>
          <cell r="CP425">
            <v>56.777433000000002</v>
          </cell>
          <cell r="CQ425">
            <v>25.28922</v>
          </cell>
          <cell r="CR425">
            <v>67.647429000000002</v>
          </cell>
          <cell r="CZ425">
            <v>13.720669000000001</v>
          </cell>
          <cell r="DA425">
            <v>245.087941</v>
          </cell>
          <cell r="EE425">
            <v>0</v>
          </cell>
          <cell r="EF425">
            <v>321.7</v>
          </cell>
          <cell r="EG425">
            <v>0</v>
          </cell>
          <cell r="EH425">
            <v>512.79999999999995</v>
          </cell>
          <cell r="EI425">
            <v>834.5</v>
          </cell>
        </row>
        <row r="426">
          <cell r="A426">
            <v>2020</v>
          </cell>
          <cell r="B426" t="str">
            <v>Q2</v>
          </cell>
          <cell r="G426" t="str">
            <v>Umeme</v>
          </cell>
          <cell r="H426" t="str">
            <v>Umeme</v>
          </cell>
          <cell r="K426">
            <v>160650552.3697142</v>
          </cell>
          <cell r="L426">
            <v>71899088.229133427</v>
          </cell>
          <cell r="M426">
            <v>96997917.455999911</v>
          </cell>
          <cell r="N426">
            <v>173895447.09100002</v>
          </cell>
          <cell r="O426">
            <v>182539170.28200001</v>
          </cell>
          <cell r="P426">
            <v>419342.19299999997</v>
          </cell>
          <cell r="R426">
            <v>686401517.62084758</v>
          </cell>
          <cell r="AB426">
            <v>350698.64494941494</v>
          </cell>
          <cell r="AG426">
            <v>854569773</v>
          </cell>
          <cell r="AI426">
            <v>246937.8805087349</v>
          </cell>
          <cell r="AR426">
            <v>148</v>
          </cell>
          <cell r="AS426">
            <v>1165</v>
          </cell>
          <cell r="AT426">
            <v>4812</v>
          </cell>
          <cell r="AW426">
            <v>2749</v>
          </cell>
          <cell r="AX426">
            <v>17</v>
          </cell>
          <cell r="AZ426">
            <v>2114</v>
          </cell>
          <cell r="BA426">
            <v>14</v>
          </cell>
          <cell r="BB426">
            <v>21</v>
          </cell>
          <cell r="BC426">
            <v>1270</v>
          </cell>
          <cell r="BF426">
            <v>905</v>
          </cell>
          <cell r="BY426">
            <v>1992203</v>
          </cell>
          <cell r="BZ426">
            <v>13632</v>
          </cell>
          <cell r="CC426">
            <v>1621</v>
          </cell>
          <cell r="CG426">
            <v>1412521</v>
          </cell>
          <cell r="CH426">
            <v>87220</v>
          </cell>
          <cell r="CI426">
            <v>2775</v>
          </cell>
          <cell r="CJ426">
            <v>555</v>
          </cell>
          <cell r="CK426">
            <v>49</v>
          </cell>
          <cell r="CL426">
            <v>224</v>
          </cell>
          <cell r="CN426">
            <v>1503344</v>
          </cell>
          <cell r="CO426">
            <v>24359.557276040508</v>
          </cell>
          <cell r="CP426">
            <v>12317.984917499671</v>
          </cell>
          <cell r="CQ426">
            <v>0</v>
          </cell>
          <cell r="CR426">
            <v>6834.236677472335</v>
          </cell>
          <cell r="CZ426">
            <v>14335.656715312165</v>
          </cell>
          <cell r="DA426">
            <v>57847.435586324682</v>
          </cell>
          <cell r="EE426">
            <v>595.19999999999993</v>
          </cell>
          <cell r="EF426">
            <v>21317.3</v>
          </cell>
          <cell r="EG426">
            <v>6412</v>
          </cell>
          <cell r="EH426">
            <v>8923.3776595035706</v>
          </cell>
          <cell r="EI426">
            <v>36652.67765950357</v>
          </cell>
        </row>
        <row r="427">
          <cell r="A427">
            <v>2020</v>
          </cell>
          <cell r="B427" t="str">
            <v>Q1</v>
          </cell>
          <cell r="G427" t="str">
            <v>BECS</v>
          </cell>
          <cell r="H427" t="str">
            <v>BECS</v>
          </cell>
          <cell r="K427">
            <v>594263.92568749993</v>
          </cell>
          <cell r="L427">
            <v>104870.10453308823</v>
          </cell>
          <cell r="R427">
            <v>699134.0302205882</v>
          </cell>
          <cell r="AG427">
            <v>1818518</v>
          </cell>
          <cell r="AI427">
            <v>496.90958999999998</v>
          </cell>
          <cell r="AS427">
            <v>7</v>
          </cell>
          <cell r="AT427">
            <v>27</v>
          </cell>
          <cell r="AW427">
            <v>8</v>
          </cell>
          <cell r="AZ427">
            <v>4</v>
          </cell>
          <cell r="BA427">
            <v>0</v>
          </cell>
          <cell r="BC427">
            <v>4</v>
          </cell>
          <cell r="BY427">
            <v>4385</v>
          </cell>
          <cell r="BZ427">
            <v>50</v>
          </cell>
          <cell r="CC427">
            <v>34</v>
          </cell>
          <cell r="CG427">
            <v>8174</v>
          </cell>
          <cell r="CH427">
            <v>64</v>
          </cell>
          <cell r="CI427">
            <v>0</v>
          </cell>
          <cell r="CJ427">
            <v>0</v>
          </cell>
          <cell r="CK427">
            <v>0</v>
          </cell>
          <cell r="CL427">
            <v>0</v>
          </cell>
          <cell r="CN427">
            <v>8238</v>
          </cell>
          <cell r="EE427">
            <v>0</v>
          </cell>
          <cell r="EF427">
            <v>147</v>
          </cell>
          <cell r="EG427">
            <v>0</v>
          </cell>
          <cell r="EH427">
            <v>107</v>
          </cell>
          <cell r="EI427">
            <v>254</v>
          </cell>
        </row>
        <row r="428">
          <cell r="A428">
            <v>2020</v>
          </cell>
          <cell r="B428" t="str">
            <v>Q2</v>
          </cell>
          <cell r="G428" t="str">
            <v>BECS</v>
          </cell>
          <cell r="H428" t="str">
            <v>BECS</v>
          </cell>
          <cell r="K428">
            <v>606743.09623749997</v>
          </cell>
          <cell r="L428">
            <v>107072.31110073529</v>
          </cell>
          <cell r="R428">
            <v>713815.40733823529</v>
          </cell>
          <cell r="AG428">
            <v>2022480</v>
          </cell>
          <cell r="AI428">
            <v>554.81435199999999</v>
          </cell>
          <cell r="AS428">
            <v>7</v>
          </cell>
          <cell r="AT428">
            <v>27</v>
          </cell>
          <cell r="AW428">
            <v>8</v>
          </cell>
          <cell r="AZ428">
            <v>4</v>
          </cell>
          <cell r="BA428">
            <v>0</v>
          </cell>
          <cell r="BC428">
            <v>4</v>
          </cell>
          <cell r="BY428">
            <v>4385</v>
          </cell>
          <cell r="BZ428">
            <v>50</v>
          </cell>
          <cell r="CC428">
            <v>34</v>
          </cell>
          <cell r="CG428">
            <v>8174</v>
          </cell>
          <cell r="CH428">
            <v>64</v>
          </cell>
          <cell r="CI428">
            <v>0</v>
          </cell>
          <cell r="CJ428">
            <v>0</v>
          </cell>
          <cell r="CK428">
            <v>0</v>
          </cell>
          <cell r="CL428">
            <v>0</v>
          </cell>
          <cell r="CN428">
            <v>8238</v>
          </cell>
          <cell r="EE428">
            <v>0</v>
          </cell>
          <cell r="EF428">
            <v>147</v>
          </cell>
          <cell r="EG428">
            <v>0</v>
          </cell>
          <cell r="EH428">
            <v>107</v>
          </cell>
          <cell r="EI428">
            <v>254</v>
          </cell>
        </row>
        <row r="429">
          <cell r="A429">
            <v>2005</v>
          </cell>
          <cell r="B429" t="str">
            <v>Q1</v>
          </cell>
          <cell r="G429" t="str">
            <v>Umeme</v>
          </cell>
          <cell r="H429" t="str">
            <v>Umeme</v>
          </cell>
          <cell r="AG429">
            <v>416840000</v>
          </cell>
          <cell r="BY429">
            <v>0</v>
          </cell>
          <cell r="CN429">
            <v>0</v>
          </cell>
          <cell r="EI429">
            <v>0</v>
          </cell>
        </row>
        <row r="430">
          <cell r="A430">
            <v>2005</v>
          </cell>
          <cell r="B430" t="str">
            <v>Q2</v>
          </cell>
          <cell r="G430" t="str">
            <v>Umeme</v>
          </cell>
          <cell r="H430" t="str">
            <v>Umeme</v>
          </cell>
          <cell r="AG430">
            <v>426270000</v>
          </cell>
          <cell r="BY430">
            <v>0</v>
          </cell>
          <cell r="CN430">
            <v>0</v>
          </cell>
          <cell r="EI430">
            <v>0</v>
          </cell>
        </row>
        <row r="431">
          <cell r="A431">
            <v>2020</v>
          </cell>
          <cell r="B431" t="str">
            <v>Q3</v>
          </cell>
          <cell r="G431" t="str">
            <v>CNST</v>
          </cell>
          <cell r="H431" t="str">
            <v>UEDCL</v>
          </cell>
          <cell r="K431">
            <v>317044.5508084083</v>
          </cell>
          <cell r="L431">
            <v>289600.35384243808</v>
          </cell>
          <cell r="M431">
            <v>33859.300000000003</v>
          </cell>
          <cell r="N431">
            <v>0</v>
          </cell>
          <cell r="O431">
            <v>0</v>
          </cell>
          <cell r="P431">
            <v>0</v>
          </cell>
          <cell r="R431">
            <v>640504.20465084643</v>
          </cell>
          <cell r="AB431">
            <v>460.66623261000001</v>
          </cell>
          <cell r="AG431">
            <v>767056.73</v>
          </cell>
          <cell r="AI431">
            <v>154.68306512000001</v>
          </cell>
          <cell r="AS431">
            <v>21</v>
          </cell>
          <cell r="AT431">
            <v>127</v>
          </cell>
          <cell r="AW431">
            <v>23</v>
          </cell>
          <cell r="AZ431">
            <v>1</v>
          </cell>
          <cell r="BA431">
            <v>0</v>
          </cell>
          <cell r="BB431">
            <v>0</v>
          </cell>
          <cell r="BC431">
            <v>3</v>
          </cell>
          <cell r="BD431">
            <v>1</v>
          </cell>
          <cell r="BF431">
            <v>0</v>
          </cell>
          <cell r="BY431">
            <v>10635</v>
          </cell>
          <cell r="BZ431">
            <v>176</v>
          </cell>
          <cell r="CC431">
            <v>25</v>
          </cell>
          <cell r="CG431">
            <v>4371</v>
          </cell>
          <cell r="CH431">
            <v>82</v>
          </cell>
          <cell r="CI431">
            <v>6</v>
          </cell>
          <cell r="CJ431">
            <v>0</v>
          </cell>
          <cell r="CK431">
            <v>0</v>
          </cell>
          <cell r="CL431">
            <v>1</v>
          </cell>
          <cell r="CN431">
            <v>4460</v>
          </cell>
          <cell r="CO431">
            <v>217.87927999999999</v>
          </cell>
          <cell r="CP431">
            <v>29.263122000000003</v>
          </cell>
          <cell r="CQ431">
            <v>36.185050000000004</v>
          </cell>
          <cell r="CR431">
            <v>44.270010999999997</v>
          </cell>
          <cell r="CZ431">
            <v>9.4943539999999995</v>
          </cell>
          <cell r="DA431">
            <v>337.09181699999999</v>
          </cell>
          <cell r="EE431">
            <v>1</v>
          </cell>
          <cell r="EF431">
            <v>436.51299999999998</v>
          </cell>
          <cell r="EG431">
            <v>0</v>
          </cell>
          <cell r="EH431">
            <v>632.06499999999994</v>
          </cell>
          <cell r="EI431">
            <v>1068.578</v>
          </cell>
        </row>
        <row r="432">
          <cell r="A432">
            <v>2020</v>
          </cell>
          <cell r="B432" t="str">
            <v>Q3</v>
          </cell>
          <cell r="G432" t="str">
            <v>EST</v>
          </cell>
          <cell r="H432" t="str">
            <v>UEDCL</v>
          </cell>
          <cell r="K432">
            <v>433885.29999999632</v>
          </cell>
          <cell r="L432">
            <v>426354.60000000027</v>
          </cell>
          <cell r="M432">
            <v>11691.6</v>
          </cell>
          <cell r="N432">
            <v>0</v>
          </cell>
          <cell r="O432">
            <v>0</v>
          </cell>
          <cell r="P432">
            <v>0</v>
          </cell>
          <cell r="R432">
            <v>871931.49999999662</v>
          </cell>
          <cell r="AB432">
            <v>606.86353570999995</v>
          </cell>
          <cell r="AG432">
            <v>969348.44000000029</v>
          </cell>
          <cell r="AI432">
            <v>198.092530541</v>
          </cell>
          <cell r="AS432">
            <v>43</v>
          </cell>
          <cell r="AT432">
            <v>221</v>
          </cell>
          <cell r="AW432">
            <v>46</v>
          </cell>
          <cell r="AZ432">
            <v>10</v>
          </cell>
          <cell r="BA432">
            <v>0</v>
          </cell>
          <cell r="BB432">
            <v>0</v>
          </cell>
          <cell r="BC432">
            <v>1</v>
          </cell>
          <cell r="BD432">
            <v>0</v>
          </cell>
          <cell r="BF432">
            <v>0</v>
          </cell>
          <cell r="BY432">
            <v>19040</v>
          </cell>
          <cell r="BZ432">
            <v>321</v>
          </cell>
          <cell r="CC432">
            <v>21</v>
          </cell>
          <cell r="CG432">
            <v>7394</v>
          </cell>
          <cell r="CH432">
            <v>144</v>
          </cell>
          <cell r="CI432">
            <v>2</v>
          </cell>
          <cell r="CJ432">
            <v>0</v>
          </cell>
          <cell r="CK432">
            <v>0</v>
          </cell>
          <cell r="CL432">
            <v>0</v>
          </cell>
          <cell r="CN432">
            <v>7540</v>
          </cell>
          <cell r="CO432">
            <v>207.165819</v>
          </cell>
          <cell r="CP432">
            <v>41.256723999999998</v>
          </cell>
          <cell r="CQ432">
            <v>21.513742000000001</v>
          </cell>
          <cell r="CR432">
            <v>33.266105000000003</v>
          </cell>
          <cell r="CZ432">
            <v>6.0412309999999998</v>
          </cell>
          <cell r="DA432">
            <v>309.24362099999996</v>
          </cell>
          <cell r="EE432">
            <v>0</v>
          </cell>
          <cell r="EF432">
            <v>633.99399999999991</v>
          </cell>
          <cell r="EG432">
            <v>0</v>
          </cell>
          <cell r="EH432">
            <v>814.74300000000005</v>
          </cell>
          <cell r="EI432">
            <v>1448.7370000000001</v>
          </cell>
        </row>
        <row r="433">
          <cell r="A433">
            <v>2020</v>
          </cell>
          <cell r="B433" t="str">
            <v>Q3</v>
          </cell>
          <cell r="G433" t="str">
            <v>MWST</v>
          </cell>
          <cell r="H433" t="str">
            <v>UEDCL</v>
          </cell>
          <cell r="K433">
            <v>374970.39999999764</v>
          </cell>
          <cell r="L433">
            <v>508811.99999999988</v>
          </cell>
          <cell r="M433">
            <v>61586.9</v>
          </cell>
          <cell r="N433">
            <v>0</v>
          </cell>
          <cell r="O433">
            <v>0</v>
          </cell>
          <cell r="P433">
            <v>0</v>
          </cell>
          <cell r="R433">
            <v>945369.2999999976</v>
          </cell>
          <cell r="AB433">
            <v>648.96340943199993</v>
          </cell>
          <cell r="AG433">
            <v>1210484.69</v>
          </cell>
          <cell r="AI433">
            <v>239.88598009999998</v>
          </cell>
          <cell r="AS433">
            <v>59</v>
          </cell>
          <cell r="AT433">
            <v>156</v>
          </cell>
          <cell r="AW433">
            <v>41</v>
          </cell>
          <cell r="AZ433">
            <v>20</v>
          </cell>
          <cell r="BA433">
            <v>0</v>
          </cell>
          <cell r="BB433">
            <v>0</v>
          </cell>
          <cell r="BC433">
            <v>0</v>
          </cell>
          <cell r="BD433">
            <v>0</v>
          </cell>
          <cell r="BF433">
            <v>0</v>
          </cell>
          <cell r="BY433">
            <v>17375</v>
          </cell>
          <cell r="BZ433">
            <v>276</v>
          </cell>
          <cell r="CC433">
            <v>14</v>
          </cell>
          <cell r="CG433">
            <v>5369</v>
          </cell>
          <cell r="CH433">
            <v>196</v>
          </cell>
          <cell r="CI433">
            <v>6</v>
          </cell>
          <cell r="CJ433">
            <v>0</v>
          </cell>
          <cell r="CK433">
            <v>0</v>
          </cell>
          <cell r="CL433">
            <v>0</v>
          </cell>
          <cell r="CN433">
            <v>5571</v>
          </cell>
          <cell r="CO433">
            <v>134.90059500000001</v>
          </cell>
          <cell r="CP433">
            <v>131.70689000000002</v>
          </cell>
          <cell r="CQ433">
            <v>32.046819999999997</v>
          </cell>
          <cell r="CR433">
            <v>34.071103000000001</v>
          </cell>
          <cell r="CZ433">
            <v>6.6475140000000001</v>
          </cell>
          <cell r="DA433">
            <v>339.37292200000002</v>
          </cell>
          <cell r="EE433">
            <v>0</v>
          </cell>
          <cell r="EF433">
            <v>509.89300000000003</v>
          </cell>
          <cell r="EG433">
            <v>0</v>
          </cell>
          <cell r="EH433">
            <v>863.39099999999996</v>
          </cell>
          <cell r="EI433">
            <v>1373.2840000000001</v>
          </cell>
        </row>
        <row r="434">
          <cell r="A434">
            <v>2020</v>
          </cell>
          <cell r="B434" t="str">
            <v>Q3</v>
          </cell>
          <cell r="G434" t="str">
            <v>NEST</v>
          </cell>
          <cell r="H434" t="str">
            <v>UEDCL</v>
          </cell>
          <cell r="K434">
            <v>502146.76729190495</v>
          </cell>
          <cell r="L434">
            <v>530452.15025938221</v>
          </cell>
          <cell r="M434">
            <v>143893.29999999999</v>
          </cell>
          <cell r="N434">
            <v>96586</v>
          </cell>
          <cell r="O434">
            <v>0</v>
          </cell>
          <cell r="P434">
            <v>0</v>
          </cell>
          <cell r="R434">
            <v>1273078.2175512873</v>
          </cell>
          <cell r="AB434">
            <v>846.92514627999992</v>
          </cell>
          <cell r="AG434">
            <v>1749705.94</v>
          </cell>
          <cell r="AI434">
            <v>348.15649399799997</v>
          </cell>
          <cell r="AS434">
            <v>31</v>
          </cell>
          <cell r="AT434">
            <v>148</v>
          </cell>
          <cell r="AW434">
            <v>23</v>
          </cell>
          <cell r="AZ434">
            <v>8</v>
          </cell>
          <cell r="BA434">
            <v>0</v>
          </cell>
          <cell r="BB434">
            <v>0</v>
          </cell>
          <cell r="BC434">
            <v>1</v>
          </cell>
          <cell r="BD434">
            <v>7</v>
          </cell>
          <cell r="BF434">
            <v>0</v>
          </cell>
          <cell r="BY434">
            <v>14595</v>
          </cell>
          <cell r="BZ434">
            <v>218</v>
          </cell>
          <cell r="CC434">
            <v>30</v>
          </cell>
          <cell r="CG434">
            <v>6434</v>
          </cell>
          <cell r="CH434">
            <v>129</v>
          </cell>
          <cell r="CI434">
            <v>8</v>
          </cell>
          <cell r="CJ434">
            <v>2</v>
          </cell>
          <cell r="CK434">
            <v>0</v>
          </cell>
          <cell r="CL434">
            <v>8</v>
          </cell>
          <cell r="CN434">
            <v>6581</v>
          </cell>
          <cell r="CO434">
            <v>284.07269200000002</v>
          </cell>
          <cell r="CP434">
            <v>113.387136</v>
          </cell>
          <cell r="CQ434">
            <v>47.666938999999999</v>
          </cell>
          <cell r="CR434">
            <v>50.261721000000001</v>
          </cell>
          <cell r="CZ434">
            <v>8.4650750000000006</v>
          </cell>
          <cell r="DA434">
            <v>503.85356300000007</v>
          </cell>
          <cell r="EE434">
            <v>7</v>
          </cell>
          <cell r="EF434">
            <v>353.97</v>
          </cell>
          <cell r="EG434">
            <v>0</v>
          </cell>
          <cell r="EH434">
            <v>621.00000000000011</v>
          </cell>
          <cell r="EI434">
            <v>974.97000000000014</v>
          </cell>
        </row>
        <row r="435">
          <cell r="A435">
            <v>2020</v>
          </cell>
          <cell r="B435" t="str">
            <v>Q3</v>
          </cell>
          <cell r="G435" t="str">
            <v>NNWST</v>
          </cell>
          <cell r="H435" t="str">
            <v>UEDCL</v>
          </cell>
          <cell r="K435">
            <v>799894.89999999688</v>
          </cell>
          <cell r="L435">
            <v>592274.4</v>
          </cell>
          <cell r="M435">
            <v>149181.9</v>
          </cell>
          <cell r="O435">
            <v>0</v>
          </cell>
          <cell r="P435">
            <v>0</v>
          </cell>
          <cell r="R435">
            <v>1541351.1999999969</v>
          </cell>
          <cell r="AB435">
            <v>1077.524003859</v>
          </cell>
          <cell r="AG435">
            <v>1852609.3</v>
          </cell>
          <cell r="AI435">
            <v>378.57832573999997</v>
          </cell>
          <cell r="AS435">
            <v>49</v>
          </cell>
          <cell r="AT435">
            <v>119</v>
          </cell>
          <cell r="AW435">
            <v>35</v>
          </cell>
          <cell r="AZ435">
            <v>8</v>
          </cell>
          <cell r="BA435">
            <v>0</v>
          </cell>
          <cell r="BB435">
            <v>0</v>
          </cell>
          <cell r="BC435">
            <v>5</v>
          </cell>
          <cell r="BD435">
            <v>7</v>
          </cell>
          <cell r="BF435">
            <v>0</v>
          </cell>
          <cell r="BY435">
            <v>16055</v>
          </cell>
          <cell r="BZ435">
            <v>223</v>
          </cell>
          <cell r="CC435">
            <v>58</v>
          </cell>
          <cell r="CG435">
            <v>9868</v>
          </cell>
          <cell r="CH435">
            <v>176</v>
          </cell>
          <cell r="CI435">
            <v>11</v>
          </cell>
          <cell r="CJ435">
            <v>0</v>
          </cell>
          <cell r="CK435">
            <v>0</v>
          </cell>
          <cell r="CL435">
            <v>5</v>
          </cell>
          <cell r="CN435">
            <v>10060</v>
          </cell>
          <cell r="CO435">
            <v>401.47456</v>
          </cell>
          <cell r="CP435">
            <v>103.40373600000001</v>
          </cell>
          <cell r="CQ435">
            <v>47.094175</v>
          </cell>
          <cell r="CR435">
            <v>64.413668999999999</v>
          </cell>
          <cell r="CZ435">
            <v>9.7710600000000003</v>
          </cell>
          <cell r="DA435">
            <v>626.15719999999999</v>
          </cell>
          <cell r="EE435">
            <v>5</v>
          </cell>
          <cell r="EF435">
            <v>547.96</v>
          </cell>
          <cell r="EG435">
            <v>0</v>
          </cell>
          <cell r="EH435">
            <v>817.63299999999992</v>
          </cell>
          <cell r="EI435">
            <v>1365.5929999999998</v>
          </cell>
        </row>
        <row r="436">
          <cell r="A436">
            <v>2020</v>
          </cell>
          <cell r="B436" t="str">
            <v>Q3</v>
          </cell>
          <cell r="G436" t="str">
            <v>SST</v>
          </cell>
          <cell r="H436" t="str">
            <v>UEDCL</v>
          </cell>
          <cell r="K436">
            <v>1188448.6999999965</v>
          </cell>
          <cell r="L436">
            <v>924474.89999999956</v>
          </cell>
          <cell r="M436">
            <v>300837</v>
          </cell>
          <cell r="N436">
            <v>0</v>
          </cell>
          <cell r="O436">
            <v>0</v>
          </cell>
          <cell r="P436">
            <v>0</v>
          </cell>
          <cell r="R436">
            <v>2413760.5999999959</v>
          </cell>
          <cell r="AB436">
            <v>1663.8134310700002</v>
          </cell>
          <cell r="AG436">
            <v>3157776.9599999981</v>
          </cell>
          <cell r="AI436">
            <v>615.52203444680003</v>
          </cell>
          <cell r="AS436">
            <v>97</v>
          </cell>
          <cell r="AT436">
            <v>224</v>
          </cell>
          <cell r="AW436">
            <v>91</v>
          </cell>
          <cell r="AZ436">
            <v>13</v>
          </cell>
          <cell r="BA436">
            <v>0</v>
          </cell>
          <cell r="BB436">
            <v>0</v>
          </cell>
          <cell r="BC436">
            <v>9</v>
          </cell>
          <cell r="BD436">
            <v>5</v>
          </cell>
          <cell r="BF436">
            <v>0</v>
          </cell>
          <cell r="BY436">
            <v>29735</v>
          </cell>
          <cell r="BZ436">
            <v>439</v>
          </cell>
          <cell r="CC436">
            <v>36</v>
          </cell>
          <cell r="CG436">
            <v>15523</v>
          </cell>
          <cell r="CH436">
            <v>331</v>
          </cell>
          <cell r="CI436">
            <v>12</v>
          </cell>
          <cell r="CJ436">
            <v>0</v>
          </cell>
          <cell r="CK436">
            <v>0</v>
          </cell>
          <cell r="CL436">
            <v>0</v>
          </cell>
          <cell r="CN436">
            <v>15866</v>
          </cell>
          <cell r="CO436">
            <v>311.99779000000001</v>
          </cell>
          <cell r="CP436">
            <v>76.041108999999992</v>
          </cell>
          <cell r="CQ436">
            <v>66.342821999999998</v>
          </cell>
          <cell r="CR436">
            <v>51.525318000000006</v>
          </cell>
          <cell r="CZ436">
            <v>8.958164</v>
          </cell>
          <cell r="DA436">
            <v>514.86520300000007</v>
          </cell>
          <cell r="EE436">
            <v>0</v>
          </cell>
          <cell r="EF436">
            <v>683.91000000000008</v>
          </cell>
          <cell r="EG436">
            <v>0</v>
          </cell>
          <cell r="EH436">
            <v>1079</v>
          </cell>
          <cell r="EI436">
            <v>1762.91</v>
          </cell>
        </row>
        <row r="437">
          <cell r="A437">
            <v>2020</v>
          </cell>
          <cell r="B437" t="str">
            <v>Q3</v>
          </cell>
          <cell r="G437" t="str">
            <v>SWST</v>
          </cell>
          <cell r="H437" t="str">
            <v>UEDCL</v>
          </cell>
          <cell r="K437">
            <v>521983.69999999978</v>
          </cell>
          <cell r="L437">
            <v>409542.1</v>
          </cell>
          <cell r="M437">
            <v>233617</v>
          </cell>
          <cell r="N437">
            <v>429978</v>
          </cell>
          <cell r="O437">
            <v>0</v>
          </cell>
          <cell r="P437">
            <v>0</v>
          </cell>
          <cell r="R437">
            <v>1595120.7999999998</v>
          </cell>
          <cell r="AB437">
            <v>1019.1373765999999</v>
          </cell>
          <cell r="AG437">
            <v>2029185.858988005</v>
          </cell>
          <cell r="AI437">
            <v>919.36237670000003</v>
          </cell>
          <cell r="AS437">
            <v>36</v>
          </cell>
          <cell r="AT437">
            <v>202</v>
          </cell>
          <cell r="AW437">
            <v>44</v>
          </cell>
          <cell r="AZ437">
            <v>15</v>
          </cell>
          <cell r="BA437">
            <v>0</v>
          </cell>
          <cell r="BB437">
            <v>0</v>
          </cell>
          <cell r="BC437">
            <v>4</v>
          </cell>
          <cell r="BD437">
            <v>8</v>
          </cell>
          <cell r="BF437">
            <v>8</v>
          </cell>
          <cell r="BY437">
            <v>26180</v>
          </cell>
          <cell r="BZ437">
            <v>317</v>
          </cell>
          <cell r="CC437">
            <v>31</v>
          </cell>
          <cell r="CG437">
            <v>11211</v>
          </cell>
          <cell r="CH437">
            <v>225</v>
          </cell>
          <cell r="CI437">
            <v>11</v>
          </cell>
          <cell r="CJ437">
            <v>0</v>
          </cell>
          <cell r="CK437">
            <v>0</v>
          </cell>
          <cell r="CL437">
            <v>0</v>
          </cell>
          <cell r="CN437">
            <v>11447</v>
          </cell>
          <cell r="CO437">
            <v>292.48376000000002</v>
          </cell>
          <cell r="CP437">
            <v>159.12383500000001</v>
          </cell>
          <cell r="CQ437">
            <v>51.228572</v>
          </cell>
          <cell r="CR437">
            <v>49.556311000000008</v>
          </cell>
          <cell r="CZ437">
            <v>8.3536630000000009</v>
          </cell>
          <cell r="DA437">
            <v>560.74614100000008</v>
          </cell>
          <cell r="EE437">
            <v>0</v>
          </cell>
          <cell r="EF437">
            <v>308.86500000000001</v>
          </cell>
          <cell r="EG437">
            <v>0</v>
          </cell>
          <cell r="EH437">
            <v>882.45</v>
          </cell>
          <cell r="EI437">
            <v>1191.3150000000001</v>
          </cell>
        </row>
        <row r="438">
          <cell r="A438">
            <v>2020</v>
          </cell>
          <cell r="B438" t="str">
            <v>Q3</v>
          </cell>
          <cell r="G438" t="str">
            <v>NWST</v>
          </cell>
          <cell r="H438" t="str">
            <v>UEDCL</v>
          </cell>
          <cell r="K438">
            <v>1501557.2891841463</v>
          </cell>
          <cell r="L438">
            <v>1093542.4858988097</v>
          </cell>
          <cell r="M438">
            <v>598391.69999999995</v>
          </cell>
          <cell r="N438">
            <v>909189</v>
          </cell>
          <cell r="O438">
            <v>0</v>
          </cell>
          <cell r="P438">
            <v>0</v>
          </cell>
          <cell r="R438">
            <v>4102680.4750829563</v>
          </cell>
          <cell r="AB438">
            <v>2685.1922359999999</v>
          </cell>
          <cell r="AG438">
            <v>11500771.800000001</v>
          </cell>
          <cell r="AI438">
            <v>3591.7215959999994</v>
          </cell>
          <cell r="AS438">
            <v>90</v>
          </cell>
          <cell r="AT438">
            <v>308</v>
          </cell>
          <cell r="AW438">
            <v>119</v>
          </cell>
          <cell r="AZ438">
            <v>44</v>
          </cell>
          <cell r="BA438">
            <v>3</v>
          </cell>
          <cell r="BB438">
            <v>0</v>
          </cell>
          <cell r="BC438">
            <v>30</v>
          </cell>
          <cell r="BD438">
            <v>15</v>
          </cell>
          <cell r="BF438">
            <v>0</v>
          </cell>
          <cell r="BY438">
            <v>53275</v>
          </cell>
          <cell r="BZ438">
            <v>609</v>
          </cell>
          <cell r="CC438">
            <v>64</v>
          </cell>
          <cell r="CG438">
            <v>20063</v>
          </cell>
          <cell r="CH438">
            <v>572</v>
          </cell>
          <cell r="CI438">
            <v>46</v>
          </cell>
          <cell r="CJ438">
            <v>5</v>
          </cell>
          <cell r="CK438">
            <v>3</v>
          </cell>
          <cell r="CL438">
            <v>0</v>
          </cell>
          <cell r="CN438">
            <v>20689</v>
          </cell>
          <cell r="CO438">
            <v>473.71452999999997</v>
          </cell>
          <cell r="CP438">
            <v>191.61231100000001</v>
          </cell>
          <cell r="CQ438">
            <v>55.518680000000003</v>
          </cell>
          <cell r="CR438">
            <v>60.733389000000003</v>
          </cell>
          <cell r="CZ438">
            <v>0</v>
          </cell>
          <cell r="DA438">
            <v>781.57890999999995</v>
          </cell>
          <cell r="EE438">
            <v>3</v>
          </cell>
          <cell r="EF438">
            <v>1101</v>
          </cell>
          <cell r="EH438">
            <v>1700.42</v>
          </cell>
          <cell r="EI438">
            <v>2801.42</v>
          </cell>
        </row>
        <row r="439">
          <cell r="A439">
            <v>2020</v>
          </cell>
          <cell r="B439" t="str">
            <v>Q3</v>
          </cell>
          <cell r="G439" t="str">
            <v>KRECS</v>
          </cell>
          <cell r="H439" t="str">
            <v>KRECS</v>
          </cell>
          <cell r="K439">
            <v>547981</v>
          </cell>
          <cell r="L439">
            <v>520282</v>
          </cell>
          <cell r="M439">
            <v>36401</v>
          </cell>
          <cell r="N439">
            <v>0</v>
          </cell>
          <cell r="O439">
            <v>0</v>
          </cell>
          <cell r="P439">
            <v>0</v>
          </cell>
          <cell r="R439">
            <v>1104664</v>
          </cell>
          <cell r="AB439">
            <v>696.34238600000003</v>
          </cell>
          <cell r="AG439">
            <v>1483635</v>
          </cell>
          <cell r="AI439">
            <v>406.16253699999999</v>
          </cell>
          <cell r="AS439">
            <v>25</v>
          </cell>
          <cell r="AT439">
            <v>137</v>
          </cell>
          <cell r="AW439">
            <v>25</v>
          </cell>
          <cell r="AZ439">
            <v>2</v>
          </cell>
          <cell r="BA439">
            <v>0</v>
          </cell>
          <cell r="BB439">
            <v>0</v>
          </cell>
          <cell r="BC439">
            <v>0</v>
          </cell>
          <cell r="BD439">
            <v>2</v>
          </cell>
          <cell r="BF439">
            <v>0</v>
          </cell>
          <cell r="BY439">
            <v>11005</v>
          </cell>
          <cell r="BZ439">
            <v>191</v>
          </cell>
          <cell r="CC439">
            <v>47</v>
          </cell>
          <cell r="CG439">
            <v>8182</v>
          </cell>
          <cell r="CH439">
            <v>141</v>
          </cell>
          <cell r="CI439">
            <v>2</v>
          </cell>
          <cell r="CJ439">
            <v>0</v>
          </cell>
          <cell r="CK439">
            <v>0</v>
          </cell>
          <cell r="CL439">
            <v>0</v>
          </cell>
          <cell r="CN439">
            <v>8325</v>
          </cell>
          <cell r="CO439">
            <v>127.566896</v>
          </cell>
          <cell r="CP439">
            <v>91.523700000000005</v>
          </cell>
          <cell r="CQ439">
            <v>23.57255</v>
          </cell>
          <cell r="CR439">
            <v>26.261189000000002</v>
          </cell>
          <cell r="CZ439">
            <v>4.603154</v>
          </cell>
          <cell r="DA439">
            <v>273.52748900000006</v>
          </cell>
          <cell r="EE439">
            <v>0</v>
          </cell>
          <cell r="EF439">
            <v>469</v>
          </cell>
          <cell r="EG439">
            <v>0</v>
          </cell>
          <cell r="EH439">
            <v>611</v>
          </cell>
          <cell r="EI439">
            <v>1080</v>
          </cell>
        </row>
        <row r="440">
          <cell r="A440">
            <v>2020</v>
          </cell>
          <cell r="B440" t="str">
            <v>Q3</v>
          </cell>
          <cell r="G440" t="str">
            <v>KIL</v>
          </cell>
          <cell r="H440" t="str">
            <v>KIL</v>
          </cell>
          <cell r="K440">
            <v>871828.21</v>
          </cell>
          <cell r="L440">
            <v>430275.33999999997</v>
          </cell>
          <cell r="M440">
            <v>76577</v>
          </cell>
          <cell r="N440">
            <v>0</v>
          </cell>
          <cell r="O440">
            <v>0</v>
          </cell>
          <cell r="P440">
            <v>0</v>
          </cell>
          <cell r="R440">
            <v>1378680.5499999998</v>
          </cell>
          <cell r="AB440">
            <v>846.88</v>
          </cell>
          <cell r="AG440">
            <v>2014074</v>
          </cell>
          <cell r="AI440">
            <v>571.13</v>
          </cell>
          <cell r="AS440">
            <v>29</v>
          </cell>
          <cell r="AT440">
            <v>120</v>
          </cell>
          <cell r="AW440">
            <v>41</v>
          </cell>
          <cell r="AZ440">
            <v>8</v>
          </cell>
          <cell r="BA440">
            <v>0</v>
          </cell>
          <cell r="BB440">
            <v>0</v>
          </cell>
          <cell r="BC440">
            <v>5</v>
          </cell>
          <cell r="BD440">
            <v>3</v>
          </cell>
          <cell r="BF440">
            <v>0</v>
          </cell>
          <cell r="BY440">
            <v>14945</v>
          </cell>
          <cell r="BZ440">
            <v>206</v>
          </cell>
          <cell r="CC440">
            <v>34</v>
          </cell>
          <cell r="CG440">
            <v>15744</v>
          </cell>
          <cell r="CH440">
            <v>176</v>
          </cell>
          <cell r="CI440">
            <v>50</v>
          </cell>
          <cell r="CJ440">
            <v>0</v>
          </cell>
          <cell r="CK440">
            <v>0</v>
          </cell>
          <cell r="CL440">
            <v>0</v>
          </cell>
          <cell r="CN440">
            <v>15970</v>
          </cell>
          <cell r="CO440">
            <v>217.99</v>
          </cell>
          <cell r="CP440">
            <v>141.26</v>
          </cell>
          <cell r="CQ440">
            <v>201.36</v>
          </cell>
          <cell r="CR440">
            <v>81.56</v>
          </cell>
          <cell r="CZ440">
            <v>97.17</v>
          </cell>
          <cell r="DA440">
            <v>739.34</v>
          </cell>
          <cell r="EE440">
            <v>0</v>
          </cell>
          <cell r="EF440">
            <v>568.43000000000006</v>
          </cell>
          <cell r="EG440">
            <v>32.409999999999997</v>
          </cell>
          <cell r="EH440">
            <v>250.64399999999998</v>
          </cell>
          <cell r="EI440">
            <v>851.48400000000004</v>
          </cell>
        </row>
        <row r="441">
          <cell r="A441">
            <v>2020</v>
          </cell>
          <cell r="B441" t="str">
            <v>Q3</v>
          </cell>
          <cell r="G441" t="str">
            <v>PACMECS</v>
          </cell>
          <cell r="H441" t="str">
            <v>PACMECS</v>
          </cell>
          <cell r="K441">
            <v>248021</v>
          </cell>
          <cell r="L441">
            <v>119630</v>
          </cell>
          <cell r="M441">
            <v>0</v>
          </cell>
          <cell r="N441">
            <v>0</v>
          </cell>
          <cell r="O441">
            <v>0</v>
          </cell>
          <cell r="P441">
            <v>0</v>
          </cell>
          <cell r="R441">
            <v>367651</v>
          </cell>
          <cell r="AB441">
            <v>2.6409599999999996E-4</v>
          </cell>
          <cell r="AG441">
            <v>517687</v>
          </cell>
          <cell r="AI441">
            <v>146.85</v>
          </cell>
          <cell r="AS441">
            <v>20</v>
          </cell>
          <cell r="AT441">
            <v>59</v>
          </cell>
          <cell r="AW441">
            <v>15</v>
          </cell>
          <cell r="AZ441">
            <v>3</v>
          </cell>
          <cell r="BA441">
            <v>0</v>
          </cell>
          <cell r="BB441">
            <v>0</v>
          </cell>
          <cell r="BC441">
            <v>2</v>
          </cell>
          <cell r="BD441">
            <v>0</v>
          </cell>
          <cell r="BF441">
            <v>0</v>
          </cell>
          <cell r="BY441">
            <v>6180</v>
          </cell>
          <cell r="BZ441">
            <v>99</v>
          </cell>
          <cell r="CC441">
            <v>40</v>
          </cell>
          <cell r="CG441">
            <v>4445</v>
          </cell>
          <cell r="CH441">
            <v>68</v>
          </cell>
          <cell r="CI441">
            <v>0</v>
          </cell>
          <cell r="CJ441">
            <v>0</v>
          </cell>
          <cell r="CK441">
            <v>0</v>
          </cell>
          <cell r="CL441">
            <v>0</v>
          </cell>
          <cell r="CN441">
            <v>4513</v>
          </cell>
          <cell r="CO441">
            <v>81.653000000000006</v>
          </cell>
          <cell r="CP441">
            <v>56.778000000000006</v>
          </cell>
          <cell r="CQ441">
            <v>25.29</v>
          </cell>
          <cell r="CR441">
            <v>67.646999999999991</v>
          </cell>
          <cell r="CS441">
            <v>0</v>
          </cell>
          <cell r="CZ441">
            <v>13.72</v>
          </cell>
          <cell r="DA441">
            <v>245.08800000000002</v>
          </cell>
          <cell r="EE441">
            <v>0</v>
          </cell>
          <cell r="EF441">
            <v>321.7</v>
          </cell>
          <cell r="EG441">
            <v>0</v>
          </cell>
          <cell r="EH441">
            <v>512.79999999999995</v>
          </cell>
          <cell r="EI441">
            <v>834.5</v>
          </cell>
        </row>
        <row r="442">
          <cell r="A442">
            <v>2020</v>
          </cell>
          <cell r="B442" t="str">
            <v>Q3</v>
          </cell>
          <cell r="G442" t="str">
            <v>BECS</v>
          </cell>
          <cell r="H442" t="str">
            <v>BECS</v>
          </cell>
          <cell r="K442">
            <v>679001.50499999989</v>
          </cell>
          <cell r="L442">
            <v>119823.79499999998</v>
          </cell>
          <cell r="M442">
            <v>0</v>
          </cell>
          <cell r="N442">
            <v>0</v>
          </cell>
          <cell r="O442">
            <v>0</v>
          </cell>
          <cell r="P442">
            <v>0</v>
          </cell>
          <cell r="R442">
            <v>798825.29999999981</v>
          </cell>
          <cell r="AB442">
            <v>0</v>
          </cell>
          <cell r="AG442">
            <v>2282358</v>
          </cell>
          <cell r="AI442">
            <v>621.49500499999999</v>
          </cell>
          <cell r="AS442">
            <v>0</v>
          </cell>
          <cell r="AT442">
            <v>0</v>
          </cell>
          <cell r="AW442">
            <v>0</v>
          </cell>
          <cell r="AZ442">
            <v>0</v>
          </cell>
          <cell r="BA442">
            <v>0</v>
          </cell>
          <cell r="BB442">
            <v>0</v>
          </cell>
          <cell r="BC442">
            <v>0</v>
          </cell>
          <cell r="BD442">
            <v>0</v>
          </cell>
          <cell r="BF442">
            <v>0</v>
          </cell>
          <cell r="BY442">
            <v>0</v>
          </cell>
          <cell r="BZ442">
            <v>0</v>
          </cell>
          <cell r="CC442">
            <v>34</v>
          </cell>
          <cell r="CG442">
            <v>8174</v>
          </cell>
          <cell r="CH442">
            <v>64</v>
          </cell>
          <cell r="CI442">
            <v>0</v>
          </cell>
          <cell r="CJ442">
            <v>0</v>
          </cell>
          <cell r="CK442">
            <v>0</v>
          </cell>
          <cell r="CL442">
            <v>0</v>
          </cell>
          <cell r="CN442">
            <v>8238</v>
          </cell>
          <cell r="CO442">
            <v>0</v>
          </cell>
          <cell r="CP442">
            <v>0</v>
          </cell>
          <cell r="CQ442">
            <v>0</v>
          </cell>
          <cell r="CR442">
            <v>0</v>
          </cell>
          <cell r="CZ442">
            <v>0</v>
          </cell>
          <cell r="DA442">
            <v>0</v>
          </cell>
          <cell r="EE442">
            <v>0</v>
          </cell>
          <cell r="EF442">
            <v>147</v>
          </cell>
          <cell r="EG442">
            <v>0</v>
          </cell>
          <cell r="EH442">
            <v>107</v>
          </cell>
          <cell r="EI442">
            <v>254</v>
          </cell>
        </row>
        <row r="443">
          <cell r="A443">
            <v>2020</v>
          </cell>
          <cell r="B443" t="str">
            <v>Q3</v>
          </cell>
          <cell r="G443" t="str">
            <v>Umeme</v>
          </cell>
          <cell r="H443" t="str">
            <v>Umeme</v>
          </cell>
          <cell r="K443">
            <v>173349696.59033334</v>
          </cell>
          <cell r="L443">
            <v>83838679.17846702</v>
          </cell>
          <cell r="M443">
            <v>114120488.86599997</v>
          </cell>
          <cell r="N443">
            <v>206073099.68599996</v>
          </cell>
          <cell r="O443">
            <v>244986902.47900003</v>
          </cell>
          <cell r="P443">
            <v>424534.05000000005</v>
          </cell>
          <cell r="R443">
            <v>822793400.84980035</v>
          </cell>
          <cell r="AB443">
            <v>412838.45691834291</v>
          </cell>
          <cell r="AG443">
            <v>991707392</v>
          </cell>
          <cell r="AI443">
            <v>277604.07837476075</v>
          </cell>
          <cell r="AR443">
            <v>148</v>
          </cell>
          <cell r="AS443">
            <v>1177</v>
          </cell>
          <cell r="AT443">
            <v>4904</v>
          </cell>
          <cell r="AW443">
            <v>2793</v>
          </cell>
          <cell r="AX443">
            <v>17</v>
          </cell>
          <cell r="AZ443">
            <v>2133</v>
          </cell>
          <cell r="BA443">
            <v>14</v>
          </cell>
          <cell r="BB443">
            <v>21</v>
          </cell>
          <cell r="BC443">
            <v>1274</v>
          </cell>
          <cell r="BD443">
            <v>0</v>
          </cell>
          <cell r="BF443">
            <v>915</v>
          </cell>
          <cell r="BY443">
            <v>2040463</v>
          </cell>
          <cell r="BZ443">
            <v>13842</v>
          </cell>
          <cell r="CC443">
            <v>1621</v>
          </cell>
          <cell r="CG443">
            <v>1420464</v>
          </cell>
          <cell r="CH443">
            <v>87703</v>
          </cell>
          <cell r="CI443">
            <v>2819</v>
          </cell>
          <cell r="CJ443">
            <v>568</v>
          </cell>
          <cell r="CK443">
            <v>49</v>
          </cell>
          <cell r="CL443">
            <v>210</v>
          </cell>
          <cell r="CN443">
            <v>1511813</v>
          </cell>
          <cell r="CO443">
            <v>26206.417149023498</v>
          </cell>
          <cell r="CP443">
            <v>15203.787469698193</v>
          </cell>
          <cell r="CQ443">
            <v>0</v>
          </cell>
          <cell r="CR443">
            <v>7523.0034262431982</v>
          </cell>
          <cell r="CZ443">
            <v>13982.194859679899</v>
          </cell>
          <cell r="DA443">
            <v>62915.40290464479</v>
          </cell>
          <cell r="EE443">
            <v>595</v>
          </cell>
          <cell r="EF443">
            <v>21869.411562000001</v>
          </cell>
          <cell r="EG443">
            <v>6489.29</v>
          </cell>
          <cell r="EH443">
            <v>8848.2999999999993</v>
          </cell>
          <cell r="EI443">
            <v>37207.001562000005</v>
          </cell>
        </row>
        <row r="444">
          <cell r="A444">
            <v>2020</v>
          </cell>
          <cell r="B444" t="str">
            <v>Q4</v>
          </cell>
          <cell r="G444" t="str">
            <v>CNST</v>
          </cell>
          <cell r="H444" t="str">
            <v>UEDCL</v>
          </cell>
          <cell r="K444">
            <v>367122.86801600963</v>
          </cell>
          <cell r="L444">
            <v>318756.88372923387</v>
          </cell>
          <cell r="M444">
            <v>88803</v>
          </cell>
          <cell r="N444">
            <v>0</v>
          </cell>
          <cell r="O444">
            <v>0</v>
          </cell>
          <cell r="P444">
            <v>483.6</v>
          </cell>
          <cell r="R444">
            <v>775166.35174524353</v>
          </cell>
          <cell r="AB444">
            <v>559.26012854513283</v>
          </cell>
          <cell r="AG444">
            <v>840150.78</v>
          </cell>
          <cell r="AI444">
            <v>154.16881526499998</v>
          </cell>
          <cell r="AS444">
            <v>21</v>
          </cell>
          <cell r="AT444">
            <v>127</v>
          </cell>
          <cell r="AW444">
            <v>23</v>
          </cell>
          <cell r="AZ444">
            <v>1</v>
          </cell>
          <cell r="BA444">
            <v>0</v>
          </cell>
          <cell r="BB444">
            <v>0</v>
          </cell>
          <cell r="BC444">
            <v>3</v>
          </cell>
          <cell r="BD444">
            <v>1</v>
          </cell>
          <cell r="BF444">
            <v>0</v>
          </cell>
          <cell r="BY444">
            <v>10635</v>
          </cell>
          <cell r="BZ444">
            <v>176</v>
          </cell>
          <cell r="CC444">
            <v>26</v>
          </cell>
          <cell r="CG444">
            <v>4432</v>
          </cell>
          <cell r="CH444">
            <v>87</v>
          </cell>
          <cell r="CI444">
            <v>5</v>
          </cell>
          <cell r="CJ444">
            <v>0</v>
          </cell>
          <cell r="CK444">
            <v>0</v>
          </cell>
          <cell r="CL444">
            <v>1</v>
          </cell>
          <cell r="CN444">
            <v>4525</v>
          </cell>
          <cell r="CO444">
            <v>216.54055199999999</v>
          </cell>
          <cell r="CP444">
            <v>41.154200000000003</v>
          </cell>
          <cell r="CQ444">
            <v>32.776690000000002</v>
          </cell>
          <cell r="CR444">
            <v>59.050460000000001</v>
          </cell>
          <cell r="CZ444">
            <v>2.8283020000000003</v>
          </cell>
          <cell r="DA444">
            <v>352.35020400000002</v>
          </cell>
          <cell r="EE444">
            <v>1</v>
          </cell>
          <cell r="EF444">
            <v>436.51299999999998</v>
          </cell>
          <cell r="EG444">
            <v>0</v>
          </cell>
          <cell r="EH444">
            <v>632.06499999999994</v>
          </cell>
          <cell r="EI444">
            <v>1068.578</v>
          </cell>
        </row>
        <row r="445">
          <cell r="A445">
            <v>2020</v>
          </cell>
          <cell r="B445" t="str">
            <v>Q4</v>
          </cell>
          <cell r="G445" t="str">
            <v>EST</v>
          </cell>
          <cell r="H445" t="str">
            <v>UEDCL</v>
          </cell>
          <cell r="K445">
            <v>500282.5999999987</v>
          </cell>
          <cell r="L445">
            <v>342992.59999999969</v>
          </cell>
          <cell r="M445">
            <v>8774</v>
          </cell>
          <cell r="N445">
            <v>0</v>
          </cell>
          <cell r="O445">
            <v>0</v>
          </cell>
          <cell r="P445">
            <v>0</v>
          </cell>
          <cell r="R445">
            <v>852049.19999999832</v>
          </cell>
          <cell r="AB445">
            <v>604.49847332179695</v>
          </cell>
          <cell r="AG445">
            <v>913766.09000000171</v>
          </cell>
          <cell r="AI445">
            <v>187.01387863900013</v>
          </cell>
          <cell r="AS445">
            <v>33</v>
          </cell>
          <cell r="AT445">
            <v>240</v>
          </cell>
          <cell r="AW445">
            <v>46</v>
          </cell>
          <cell r="AZ445">
            <v>10</v>
          </cell>
          <cell r="BA445">
            <v>0</v>
          </cell>
          <cell r="BB445">
            <v>0</v>
          </cell>
          <cell r="BC445">
            <v>1</v>
          </cell>
          <cell r="BD445">
            <v>0</v>
          </cell>
          <cell r="BF445">
            <v>0</v>
          </cell>
          <cell r="BY445">
            <v>19740</v>
          </cell>
          <cell r="BZ445">
            <v>330</v>
          </cell>
          <cell r="CC445">
            <v>19</v>
          </cell>
          <cell r="CG445">
            <v>7431</v>
          </cell>
          <cell r="CH445">
            <v>157</v>
          </cell>
          <cell r="CI445">
            <v>2</v>
          </cell>
          <cell r="CJ445">
            <v>0</v>
          </cell>
          <cell r="CK445">
            <v>0</v>
          </cell>
          <cell r="CL445">
            <v>0</v>
          </cell>
          <cell r="CN445">
            <v>7590</v>
          </cell>
          <cell r="CO445">
            <v>217.58246099999997</v>
          </cell>
          <cell r="CP445">
            <v>26.916642</v>
          </cell>
          <cell r="CQ445">
            <v>18.939408</v>
          </cell>
          <cell r="CR445">
            <v>54.527948999999992</v>
          </cell>
          <cell r="CZ445">
            <v>2.3274090000000003</v>
          </cell>
          <cell r="DA445">
            <v>320.29386899999992</v>
          </cell>
          <cell r="EE445">
            <v>0</v>
          </cell>
          <cell r="EF445">
            <v>633.99399999999991</v>
          </cell>
          <cell r="EG445">
            <v>0</v>
          </cell>
          <cell r="EH445">
            <v>814.74300000000005</v>
          </cell>
          <cell r="EI445">
            <v>1448.7370000000001</v>
          </cell>
        </row>
        <row r="446">
          <cell r="A446">
            <v>2020</v>
          </cell>
          <cell r="B446" t="str">
            <v>Q4</v>
          </cell>
          <cell r="G446" t="str">
            <v>MWST</v>
          </cell>
          <cell r="H446" t="str">
            <v>UEDCL</v>
          </cell>
          <cell r="K446">
            <v>413542.89999999892</v>
          </cell>
          <cell r="L446">
            <v>479156.9</v>
          </cell>
          <cell r="M446">
            <v>47475</v>
          </cell>
          <cell r="N446">
            <v>0</v>
          </cell>
          <cell r="O446">
            <v>0</v>
          </cell>
          <cell r="P446">
            <v>0</v>
          </cell>
          <cell r="R446">
            <v>940174.79999999888</v>
          </cell>
          <cell r="AB446">
            <v>648.71331999487404</v>
          </cell>
          <cell r="AG446">
            <v>1234804.47</v>
          </cell>
          <cell r="AI446">
            <v>250.11174055699996</v>
          </cell>
          <cell r="AS446">
            <v>58</v>
          </cell>
          <cell r="AT446">
            <v>161</v>
          </cell>
          <cell r="AW446">
            <v>43</v>
          </cell>
          <cell r="AZ446">
            <v>20</v>
          </cell>
          <cell r="BA446">
            <v>0</v>
          </cell>
          <cell r="BB446">
            <v>0</v>
          </cell>
          <cell r="BC446">
            <v>0</v>
          </cell>
          <cell r="BD446">
            <v>0</v>
          </cell>
          <cell r="BF446">
            <v>0</v>
          </cell>
          <cell r="BY446">
            <v>17800</v>
          </cell>
          <cell r="BZ446">
            <v>282</v>
          </cell>
          <cell r="CC446">
            <v>15</v>
          </cell>
          <cell r="CG446">
            <v>5492</v>
          </cell>
          <cell r="CH446">
            <v>207</v>
          </cell>
          <cell r="CI446">
            <v>6</v>
          </cell>
          <cell r="CJ446">
            <v>0</v>
          </cell>
          <cell r="CK446">
            <v>0</v>
          </cell>
          <cell r="CL446">
            <v>0</v>
          </cell>
          <cell r="CN446">
            <v>5705</v>
          </cell>
          <cell r="CO446">
            <v>149.59446500000001</v>
          </cell>
          <cell r="CP446">
            <v>69.917448000000007</v>
          </cell>
          <cell r="CQ446">
            <v>22.539681999999999</v>
          </cell>
          <cell r="CR446">
            <v>45.571020000000004</v>
          </cell>
          <cell r="CZ446">
            <v>1.9773849999999999</v>
          </cell>
          <cell r="DA446">
            <v>289.60000000000002</v>
          </cell>
          <cell r="EE446">
            <v>0</v>
          </cell>
          <cell r="EF446">
            <v>528.74300000000005</v>
          </cell>
          <cell r="EG446">
            <v>0</v>
          </cell>
          <cell r="EH446">
            <v>878.54099999999994</v>
          </cell>
          <cell r="EI446">
            <v>1407.2840000000001</v>
          </cell>
        </row>
        <row r="447">
          <cell r="A447">
            <v>2020</v>
          </cell>
          <cell r="B447" t="str">
            <v>Q4</v>
          </cell>
          <cell r="G447" t="str">
            <v>NEST</v>
          </cell>
          <cell r="H447" t="str">
            <v>UEDCL</v>
          </cell>
          <cell r="K447">
            <v>549981.33786648652</v>
          </cell>
          <cell r="L447">
            <v>472541.55053661834</v>
          </cell>
          <cell r="M447">
            <v>65583.399999999994</v>
          </cell>
          <cell r="N447">
            <v>98672</v>
          </cell>
          <cell r="O447">
            <v>0</v>
          </cell>
          <cell r="P447">
            <v>5197.3999999999996</v>
          </cell>
          <cell r="R447">
            <v>1191975.6884031047</v>
          </cell>
          <cell r="AB447">
            <v>509.93096933714099</v>
          </cell>
          <cell r="AG447">
            <v>2010429</v>
          </cell>
          <cell r="AI447">
            <v>411.83691423699997</v>
          </cell>
          <cell r="AS447">
            <v>31</v>
          </cell>
          <cell r="AT447">
            <v>148</v>
          </cell>
          <cell r="AW447">
            <v>23</v>
          </cell>
          <cell r="AZ447">
            <v>8</v>
          </cell>
          <cell r="BA447">
            <v>0</v>
          </cell>
          <cell r="BB447">
            <v>0</v>
          </cell>
          <cell r="BC447">
            <v>1</v>
          </cell>
          <cell r="BD447">
            <v>7</v>
          </cell>
          <cell r="BF447">
            <v>0</v>
          </cell>
          <cell r="BY447">
            <v>14595</v>
          </cell>
          <cell r="BZ447">
            <v>218</v>
          </cell>
          <cell r="CC447">
            <v>31</v>
          </cell>
          <cell r="CG447">
            <v>6526</v>
          </cell>
          <cell r="CH447">
            <v>131</v>
          </cell>
          <cell r="CI447">
            <v>8</v>
          </cell>
          <cell r="CJ447">
            <v>2</v>
          </cell>
          <cell r="CK447">
            <v>0</v>
          </cell>
          <cell r="CL447">
            <v>8</v>
          </cell>
          <cell r="CN447">
            <v>6675</v>
          </cell>
          <cell r="CO447">
            <v>313.68104700000004</v>
          </cell>
          <cell r="CP447">
            <v>104.37096699999999</v>
          </cell>
          <cell r="CQ447">
            <v>41.382992999999999</v>
          </cell>
          <cell r="CR447">
            <v>72.055994999999996</v>
          </cell>
          <cell r="CZ447">
            <v>3.071752</v>
          </cell>
          <cell r="DA447">
            <v>534.56275399999993</v>
          </cell>
          <cell r="EE447">
            <v>8</v>
          </cell>
          <cell r="EF447">
            <v>353.97</v>
          </cell>
          <cell r="EG447">
            <v>0</v>
          </cell>
          <cell r="EH447">
            <v>621.00000000000011</v>
          </cell>
          <cell r="EI447">
            <v>974.97000000000014</v>
          </cell>
        </row>
        <row r="448">
          <cell r="A448">
            <v>2020</v>
          </cell>
          <cell r="B448" t="str">
            <v>Q4</v>
          </cell>
          <cell r="G448" t="str">
            <v>NNWST</v>
          </cell>
          <cell r="H448" t="str">
            <v>UEDCL</v>
          </cell>
          <cell r="K448">
            <v>881260.9999999986</v>
          </cell>
          <cell r="L448">
            <v>653968.89999999991</v>
          </cell>
          <cell r="M448">
            <v>175932.79999999999</v>
          </cell>
          <cell r="N448">
            <v>0</v>
          </cell>
          <cell r="O448">
            <v>0</v>
          </cell>
          <cell r="P448">
            <v>0</v>
          </cell>
          <cell r="R448">
            <v>1711162.6999999986</v>
          </cell>
          <cell r="AB448">
            <v>1196.777276468378</v>
          </cell>
          <cell r="AG448">
            <v>3029804.6999999993</v>
          </cell>
          <cell r="AI448">
            <v>0</v>
          </cell>
          <cell r="AS448">
            <v>49</v>
          </cell>
          <cell r="AT448">
            <v>119</v>
          </cell>
          <cell r="AW448">
            <v>35</v>
          </cell>
          <cell r="AZ448">
            <v>8</v>
          </cell>
          <cell r="BA448">
            <v>0</v>
          </cell>
          <cell r="BB448">
            <v>0</v>
          </cell>
          <cell r="BC448">
            <v>5</v>
          </cell>
          <cell r="BD448">
            <v>7</v>
          </cell>
          <cell r="BF448">
            <v>0</v>
          </cell>
          <cell r="BY448">
            <v>16055</v>
          </cell>
          <cell r="BZ448">
            <v>223</v>
          </cell>
          <cell r="CC448">
            <v>45</v>
          </cell>
          <cell r="CG448">
            <v>9882</v>
          </cell>
          <cell r="CH448">
            <v>179</v>
          </cell>
          <cell r="CI448">
            <v>11</v>
          </cell>
          <cell r="CJ448">
            <v>0</v>
          </cell>
          <cell r="CK448">
            <v>0</v>
          </cell>
          <cell r="CL448">
            <v>5</v>
          </cell>
          <cell r="CN448">
            <v>10077</v>
          </cell>
          <cell r="CO448">
            <v>413.48455800000005</v>
          </cell>
          <cell r="CP448">
            <v>221.22053199999999</v>
          </cell>
          <cell r="CQ448">
            <v>50.977887999999993</v>
          </cell>
          <cell r="CR448">
            <v>79.489549000000011</v>
          </cell>
          <cell r="CZ448">
            <v>3.7689580000000005</v>
          </cell>
          <cell r="DA448">
            <v>768.94148500000006</v>
          </cell>
          <cell r="EE448">
            <v>5</v>
          </cell>
          <cell r="EF448">
            <v>547.96</v>
          </cell>
          <cell r="EG448">
            <v>0</v>
          </cell>
          <cell r="EH448">
            <v>817.63299999999992</v>
          </cell>
          <cell r="EI448">
            <v>1365.5929999999998</v>
          </cell>
        </row>
        <row r="449">
          <cell r="A449">
            <v>2020</v>
          </cell>
          <cell r="B449" t="str">
            <v>Q4</v>
          </cell>
          <cell r="G449" t="str">
            <v>SST</v>
          </cell>
          <cell r="H449" t="str">
            <v>UEDCL</v>
          </cell>
          <cell r="K449">
            <v>1255696.6000000003</v>
          </cell>
          <cell r="L449">
            <v>777300.59999999951</v>
          </cell>
          <cell r="M449">
            <v>269683</v>
          </cell>
          <cell r="N449">
            <v>0</v>
          </cell>
          <cell r="O449">
            <v>0</v>
          </cell>
          <cell r="P449">
            <v>0</v>
          </cell>
          <cell r="R449">
            <v>2302680.1999999997</v>
          </cell>
          <cell r="AB449">
            <v>1622.936666672379</v>
          </cell>
          <cell r="AG449">
            <v>3130842.3</v>
          </cell>
          <cell r="AI449">
            <v>560.05785227800004</v>
          </cell>
          <cell r="AS449">
            <v>97</v>
          </cell>
          <cell r="AT449">
            <v>224</v>
          </cell>
          <cell r="AW449">
            <v>91</v>
          </cell>
          <cell r="AZ449">
            <v>13</v>
          </cell>
          <cell r="BA449">
            <v>0</v>
          </cell>
          <cell r="BB449">
            <v>0</v>
          </cell>
          <cell r="BC449">
            <v>9</v>
          </cell>
          <cell r="BD449">
            <v>5</v>
          </cell>
          <cell r="BF449">
            <v>0</v>
          </cell>
          <cell r="BY449">
            <v>29735</v>
          </cell>
          <cell r="BZ449">
            <v>439</v>
          </cell>
          <cell r="CC449">
            <v>40</v>
          </cell>
          <cell r="CG449">
            <v>15542</v>
          </cell>
          <cell r="CH449">
            <v>349</v>
          </cell>
          <cell r="CI449">
            <v>13</v>
          </cell>
          <cell r="CJ449">
            <v>0</v>
          </cell>
          <cell r="CK449">
            <v>0</v>
          </cell>
          <cell r="CL449">
            <v>0</v>
          </cell>
          <cell r="CN449">
            <v>15904</v>
          </cell>
          <cell r="CO449">
            <v>346.01697200000001</v>
          </cell>
          <cell r="CP449">
            <v>501.54645299999999</v>
          </cell>
          <cell r="CQ449">
            <v>58.555879000000004</v>
          </cell>
          <cell r="CR449">
            <v>60.259540000000001</v>
          </cell>
          <cell r="CZ449">
            <v>3.3647719999999999</v>
          </cell>
          <cell r="DA449">
            <v>969.74361600000009</v>
          </cell>
          <cell r="EE449">
            <v>0</v>
          </cell>
          <cell r="EF449">
            <v>683.91000000000008</v>
          </cell>
          <cell r="EG449">
            <v>0</v>
          </cell>
          <cell r="EH449">
            <v>1079</v>
          </cell>
          <cell r="EI449">
            <v>1762.91</v>
          </cell>
        </row>
        <row r="450">
          <cell r="A450">
            <v>2020</v>
          </cell>
          <cell r="B450" t="str">
            <v>Q4</v>
          </cell>
          <cell r="G450" t="str">
            <v>SWST</v>
          </cell>
          <cell r="H450" t="str">
            <v>UEDCL</v>
          </cell>
          <cell r="K450">
            <v>605006.10000000114</v>
          </cell>
          <cell r="L450">
            <v>472381.39999999962</v>
          </cell>
          <cell r="M450">
            <v>344807</v>
          </cell>
          <cell r="N450">
            <v>552883</v>
          </cell>
          <cell r="O450">
            <v>0</v>
          </cell>
          <cell r="P450">
            <v>0</v>
          </cell>
          <cell r="R450">
            <v>1975077.5000000007</v>
          </cell>
          <cell r="AB450">
            <v>1233.8124547541877</v>
          </cell>
          <cell r="AG450">
            <v>2473459.6</v>
          </cell>
          <cell r="AI450">
            <v>505.33243106000003</v>
          </cell>
          <cell r="AS450">
            <v>36</v>
          </cell>
          <cell r="AT450">
            <v>254</v>
          </cell>
          <cell r="AW450">
            <v>46</v>
          </cell>
          <cell r="AZ450">
            <v>15</v>
          </cell>
          <cell r="BA450">
            <v>0</v>
          </cell>
          <cell r="BB450">
            <v>0</v>
          </cell>
          <cell r="BC450">
            <v>4</v>
          </cell>
          <cell r="BD450">
            <v>8</v>
          </cell>
          <cell r="BF450">
            <v>8</v>
          </cell>
          <cell r="BY450">
            <v>28980</v>
          </cell>
          <cell r="BZ450">
            <v>371</v>
          </cell>
          <cell r="CC450">
            <v>34</v>
          </cell>
          <cell r="CG450">
            <v>11231</v>
          </cell>
          <cell r="CH450">
            <v>232</v>
          </cell>
          <cell r="CI450">
            <v>12</v>
          </cell>
          <cell r="CJ450">
            <v>0</v>
          </cell>
          <cell r="CK450">
            <v>0</v>
          </cell>
          <cell r="CL450">
            <v>0</v>
          </cell>
          <cell r="CN450">
            <v>11475</v>
          </cell>
          <cell r="CO450">
            <v>298.59615699999995</v>
          </cell>
          <cell r="CP450">
            <v>135.187907</v>
          </cell>
          <cell r="CQ450">
            <v>64.003691000000003</v>
          </cell>
          <cell r="CR450">
            <v>63.126089999999998</v>
          </cell>
          <cell r="CZ450">
            <v>2.9446159999999999</v>
          </cell>
          <cell r="DA450">
            <v>563.85846099999992</v>
          </cell>
          <cell r="EE450">
            <v>0</v>
          </cell>
          <cell r="EF450">
            <v>308.86500000000001</v>
          </cell>
          <cell r="EG450">
            <v>0</v>
          </cell>
          <cell r="EH450">
            <v>882.45</v>
          </cell>
          <cell r="EI450">
            <v>1191.3150000000001</v>
          </cell>
        </row>
        <row r="451">
          <cell r="A451">
            <v>2020</v>
          </cell>
          <cell r="B451" t="str">
            <v>Q4</v>
          </cell>
          <cell r="G451" t="str">
            <v>NWST</v>
          </cell>
          <cell r="H451" t="str">
            <v>UEDCL</v>
          </cell>
          <cell r="K451">
            <v>1973423.6000000047</v>
          </cell>
          <cell r="L451">
            <v>1463435.8999999987</v>
          </cell>
          <cell r="M451">
            <v>477034.5</v>
          </cell>
          <cell r="N451">
            <v>1050203</v>
          </cell>
          <cell r="O451">
            <v>0</v>
          </cell>
          <cell r="P451">
            <v>0</v>
          </cell>
          <cell r="R451">
            <v>4964097.0000000037</v>
          </cell>
          <cell r="AB451">
            <v>3240.8684063803721</v>
          </cell>
          <cell r="AG451">
            <v>11808915.860599998</v>
          </cell>
          <cell r="AI451">
            <v>2353.3884082126597</v>
          </cell>
          <cell r="AS451">
            <v>90</v>
          </cell>
          <cell r="AT451">
            <v>308</v>
          </cell>
          <cell r="AW451">
            <v>119</v>
          </cell>
          <cell r="AZ451">
            <v>44</v>
          </cell>
          <cell r="BA451">
            <v>3</v>
          </cell>
          <cell r="BB451">
            <v>0</v>
          </cell>
          <cell r="BC451">
            <v>30</v>
          </cell>
          <cell r="BD451">
            <v>15</v>
          </cell>
          <cell r="BF451">
            <v>0</v>
          </cell>
          <cell r="BY451">
            <v>53275</v>
          </cell>
          <cell r="BZ451">
            <v>609</v>
          </cell>
          <cell r="CC451">
            <v>64</v>
          </cell>
          <cell r="CG451">
            <v>21120</v>
          </cell>
          <cell r="CH451">
            <v>640</v>
          </cell>
          <cell r="CI451">
            <v>42</v>
          </cell>
          <cell r="CJ451">
            <v>5</v>
          </cell>
          <cell r="CK451">
            <v>3</v>
          </cell>
          <cell r="CL451">
            <v>0</v>
          </cell>
          <cell r="CN451">
            <v>21810</v>
          </cell>
          <cell r="CO451">
            <v>583.13560699999994</v>
          </cell>
          <cell r="CP451">
            <v>531.70961699999998</v>
          </cell>
          <cell r="CQ451">
            <v>90.389780999999999</v>
          </cell>
          <cell r="CR451">
            <v>95.145425999999986</v>
          </cell>
          <cell r="CZ451">
            <v>5.7983850000000006</v>
          </cell>
          <cell r="DA451">
            <v>1306.1788160000001</v>
          </cell>
          <cell r="EE451">
            <v>3</v>
          </cell>
          <cell r="EF451">
            <v>1101</v>
          </cell>
          <cell r="EH451">
            <v>1700.42</v>
          </cell>
          <cell r="EI451">
            <v>2801.42</v>
          </cell>
        </row>
        <row r="452">
          <cell r="A452">
            <v>2020</v>
          </cell>
          <cell r="B452" t="str">
            <v>Q4</v>
          </cell>
          <cell r="G452" t="str">
            <v>KRECS</v>
          </cell>
          <cell r="H452" t="str">
            <v>KRECS</v>
          </cell>
          <cell r="K452">
            <v>667752</v>
          </cell>
          <cell r="L452">
            <v>449849</v>
          </cell>
          <cell r="M452">
            <v>0</v>
          </cell>
          <cell r="N452">
            <v>0</v>
          </cell>
          <cell r="O452">
            <v>0</v>
          </cell>
          <cell r="P452">
            <v>0</v>
          </cell>
          <cell r="R452">
            <v>1117601</v>
          </cell>
          <cell r="AB452">
            <v>721.07004000000006</v>
          </cell>
          <cell r="AG452">
            <v>1446584</v>
          </cell>
          <cell r="AI452">
            <v>423.89888100000002</v>
          </cell>
          <cell r="AS452">
            <v>27</v>
          </cell>
          <cell r="AT452">
            <v>193</v>
          </cell>
          <cell r="AW452">
            <v>50</v>
          </cell>
          <cell r="AZ452">
            <v>5</v>
          </cell>
          <cell r="BA452">
            <v>0</v>
          </cell>
          <cell r="BB452">
            <v>0</v>
          </cell>
          <cell r="BC452">
            <v>3</v>
          </cell>
          <cell r="BD452">
            <v>2</v>
          </cell>
          <cell r="BF452">
            <v>0</v>
          </cell>
          <cell r="BY452">
            <v>17900</v>
          </cell>
          <cell r="BZ452">
            <v>280</v>
          </cell>
          <cell r="CC452">
            <v>46</v>
          </cell>
          <cell r="CG452">
            <v>8682</v>
          </cell>
          <cell r="CH452">
            <v>148</v>
          </cell>
          <cell r="CI452">
            <v>3</v>
          </cell>
          <cell r="CJ452">
            <v>0</v>
          </cell>
          <cell r="CK452">
            <v>0</v>
          </cell>
          <cell r="CL452">
            <v>0</v>
          </cell>
          <cell r="CN452">
            <v>8833</v>
          </cell>
          <cell r="CO452">
            <v>124.826168</v>
          </cell>
          <cell r="CP452">
            <v>93.942460999999994</v>
          </cell>
          <cell r="CQ452">
            <v>28.416170000000001</v>
          </cell>
          <cell r="CR452">
            <v>73.778824</v>
          </cell>
          <cell r="CZ452">
            <v>19.613986000000001</v>
          </cell>
          <cell r="DA452">
            <v>340.577609</v>
          </cell>
          <cell r="EE452">
            <v>0</v>
          </cell>
          <cell r="EF452">
            <v>674.7</v>
          </cell>
          <cell r="EG452">
            <v>0</v>
          </cell>
          <cell r="EH452">
            <v>767.5</v>
          </cell>
          <cell r="EI452">
            <v>1442.2</v>
          </cell>
        </row>
        <row r="453">
          <cell r="A453">
            <v>2020</v>
          </cell>
          <cell r="B453" t="str">
            <v>Q4</v>
          </cell>
          <cell r="G453" t="str">
            <v>KIL</v>
          </cell>
          <cell r="H453" t="str">
            <v>KIL</v>
          </cell>
          <cell r="K453">
            <v>920394.81</v>
          </cell>
          <cell r="L453">
            <v>355190.31999999995</v>
          </cell>
          <cell r="M453">
            <v>95061</v>
          </cell>
          <cell r="N453">
            <v>0</v>
          </cell>
          <cell r="O453">
            <v>0</v>
          </cell>
          <cell r="P453">
            <v>0</v>
          </cell>
          <cell r="R453">
            <v>1370646.13</v>
          </cell>
          <cell r="AB453">
            <v>838.5</v>
          </cell>
          <cell r="AG453">
            <v>2240055</v>
          </cell>
          <cell r="AI453">
            <v>678.40000000000009</v>
          </cell>
          <cell r="AS453">
            <v>29</v>
          </cell>
          <cell r="AT453">
            <v>120</v>
          </cell>
          <cell r="AW453">
            <v>41</v>
          </cell>
          <cell r="AZ453">
            <v>8</v>
          </cell>
          <cell r="BA453">
            <v>0</v>
          </cell>
          <cell r="BB453">
            <v>0</v>
          </cell>
          <cell r="BC453">
            <v>11</v>
          </cell>
          <cell r="BD453">
            <v>3</v>
          </cell>
          <cell r="BF453">
            <v>0</v>
          </cell>
          <cell r="BY453">
            <v>16835</v>
          </cell>
          <cell r="BZ453">
            <v>212</v>
          </cell>
          <cell r="CC453">
            <v>35</v>
          </cell>
          <cell r="CG453">
            <v>18266</v>
          </cell>
          <cell r="CH453">
            <v>183</v>
          </cell>
          <cell r="CI453">
            <v>50</v>
          </cell>
          <cell r="CJ453">
            <v>0</v>
          </cell>
          <cell r="CK453">
            <v>0</v>
          </cell>
          <cell r="CL453">
            <v>0</v>
          </cell>
          <cell r="CN453">
            <v>18499</v>
          </cell>
          <cell r="CO453">
            <v>200.13</v>
          </cell>
          <cell r="CP453">
            <v>269.17</v>
          </cell>
          <cell r="CQ453">
            <v>221.56</v>
          </cell>
          <cell r="CR453">
            <v>138.84</v>
          </cell>
          <cell r="CZ453">
            <v>28.520000000000003</v>
          </cell>
          <cell r="DA453">
            <v>858.22</v>
          </cell>
          <cell r="EE453">
            <v>0</v>
          </cell>
          <cell r="EF453">
            <v>568.92999999999995</v>
          </cell>
          <cell r="EG453">
            <v>32.409999999999997</v>
          </cell>
          <cell r="EH453">
            <v>250.64399999999998</v>
          </cell>
          <cell r="EI453">
            <v>851.98399999999992</v>
          </cell>
        </row>
        <row r="454">
          <cell r="A454">
            <v>2020</v>
          </cell>
          <cell r="B454" t="str">
            <v>Q4</v>
          </cell>
          <cell r="G454" t="str">
            <v>PACMECS</v>
          </cell>
          <cell r="H454" t="str">
            <v>PACMECS</v>
          </cell>
          <cell r="K454">
            <v>287909.05000000005</v>
          </cell>
          <cell r="L454">
            <v>134497.95000000001</v>
          </cell>
          <cell r="N454">
            <v>0</v>
          </cell>
          <cell r="O454">
            <v>0</v>
          </cell>
          <cell r="P454">
            <v>0</v>
          </cell>
          <cell r="R454">
            <v>422407.00000000006</v>
          </cell>
          <cell r="AB454">
            <v>424.452</v>
          </cell>
          <cell r="AG454">
            <v>601744</v>
          </cell>
          <cell r="AI454">
            <v>0</v>
          </cell>
          <cell r="AS454">
            <v>26</v>
          </cell>
          <cell r="AT454">
            <v>88</v>
          </cell>
          <cell r="AW454">
            <v>21</v>
          </cell>
          <cell r="AZ454">
            <v>3</v>
          </cell>
          <cell r="BA454">
            <v>0</v>
          </cell>
          <cell r="BB454">
            <v>0</v>
          </cell>
          <cell r="BC454">
            <v>3</v>
          </cell>
          <cell r="BD454">
            <v>0</v>
          </cell>
          <cell r="BF454">
            <v>0</v>
          </cell>
          <cell r="BY454">
            <v>8695</v>
          </cell>
          <cell r="BZ454">
            <v>141</v>
          </cell>
          <cell r="CC454">
            <v>40</v>
          </cell>
          <cell r="CG454">
            <v>4470</v>
          </cell>
          <cell r="CH454">
            <v>68</v>
          </cell>
          <cell r="CI454">
            <v>0</v>
          </cell>
          <cell r="CJ454">
            <v>0</v>
          </cell>
          <cell r="CK454">
            <v>0</v>
          </cell>
          <cell r="CL454">
            <v>0</v>
          </cell>
          <cell r="CN454">
            <v>4538</v>
          </cell>
          <cell r="CO454">
            <v>80.637</v>
          </cell>
          <cell r="CP454">
            <v>78.512</v>
          </cell>
          <cell r="CQ454">
            <v>36.981999999999999</v>
          </cell>
          <cell r="CR454">
            <v>97.50500000000001</v>
          </cell>
          <cell r="CS454">
            <v>0</v>
          </cell>
          <cell r="CZ454">
            <v>10.650000000000002</v>
          </cell>
          <cell r="DA454">
            <v>304.286</v>
          </cell>
          <cell r="EE454">
            <v>0</v>
          </cell>
          <cell r="EF454">
            <v>321.7</v>
          </cell>
          <cell r="EG454">
            <v>0</v>
          </cell>
          <cell r="EH454">
            <v>512.79999999999995</v>
          </cell>
          <cell r="EI454">
            <v>834.5</v>
          </cell>
        </row>
        <row r="455">
          <cell r="A455">
            <v>2020</v>
          </cell>
          <cell r="B455" t="str">
            <v>Q4</v>
          </cell>
          <cell r="G455" t="str">
            <v>BECS</v>
          </cell>
          <cell r="H455" t="str">
            <v>BECS</v>
          </cell>
          <cell r="K455">
            <v>1098608.3899999999</v>
          </cell>
          <cell r="L455">
            <v>194214.52999999997</v>
          </cell>
          <cell r="M455">
            <v>0</v>
          </cell>
          <cell r="N455">
            <v>0</v>
          </cell>
          <cell r="O455">
            <v>0</v>
          </cell>
          <cell r="P455">
            <v>0</v>
          </cell>
          <cell r="R455">
            <v>1292822.92</v>
          </cell>
          <cell r="AB455">
            <v>499.68799999999999</v>
          </cell>
          <cell r="AG455">
            <v>3075795</v>
          </cell>
          <cell r="AI455">
            <v>837.76833700000009</v>
          </cell>
          <cell r="AS455">
            <v>7</v>
          </cell>
          <cell r="AT455">
            <v>33</v>
          </cell>
          <cell r="AW455">
            <v>8</v>
          </cell>
          <cell r="AZ455">
            <v>4</v>
          </cell>
          <cell r="BA455">
            <v>0</v>
          </cell>
          <cell r="BB455">
            <v>0</v>
          </cell>
          <cell r="BC455">
            <v>5</v>
          </cell>
          <cell r="BD455">
            <v>0</v>
          </cell>
          <cell r="BF455">
            <v>0</v>
          </cell>
          <cell r="BY455">
            <v>5000</v>
          </cell>
          <cell r="BZ455">
            <v>57</v>
          </cell>
          <cell r="CC455">
            <v>44</v>
          </cell>
          <cell r="CG455">
            <v>8174</v>
          </cell>
          <cell r="CH455">
            <v>64</v>
          </cell>
          <cell r="CI455">
            <v>0</v>
          </cell>
          <cell r="CJ455">
            <v>0</v>
          </cell>
          <cell r="CK455">
            <v>0</v>
          </cell>
          <cell r="CL455">
            <v>0</v>
          </cell>
          <cell r="CN455">
            <v>8238</v>
          </cell>
          <cell r="CO455">
            <v>98.321100000000001</v>
          </cell>
          <cell r="CP455">
            <v>10.385499999999999</v>
          </cell>
          <cell r="CQ455">
            <v>31.33925</v>
          </cell>
          <cell r="CR455">
            <v>22.9923</v>
          </cell>
          <cell r="CZ455">
            <v>9.879999999999999</v>
          </cell>
          <cell r="DA455">
            <v>172.91815</v>
          </cell>
          <cell r="EE455">
            <v>0</v>
          </cell>
          <cell r="EF455">
            <v>148</v>
          </cell>
          <cell r="EG455">
            <v>0</v>
          </cell>
          <cell r="EH455">
            <v>107</v>
          </cell>
          <cell r="EI455">
            <v>255</v>
          </cell>
        </row>
        <row r="456">
          <cell r="A456">
            <v>2020</v>
          </cell>
          <cell r="B456" t="str">
            <v>Q4</v>
          </cell>
          <cell r="G456" t="str">
            <v>Umeme</v>
          </cell>
          <cell r="H456" t="str">
            <v>Umeme</v>
          </cell>
          <cell r="K456">
            <v>181923122.61645824</v>
          </cell>
          <cell r="L456">
            <v>89195572.861996308</v>
          </cell>
          <cell r="M456">
            <v>115818057.43299998</v>
          </cell>
          <cell r="N456">
            <v>216075286.31400007</v>
          </cell>
          <cell r="O456">
            <v>236221847.93699998</v>
          </cell>
          <cell r="P456">
            <v>419993.70800000004</v>
          </cell>
          <cell r="R456">
            <v>839653880.87045455</v>
          </cell>
          <cell r="AB456">
            <v>417146.0795552794</v>
          </cell>
          <cell r="AG456">
            <v>1025015854</v>
          </cell>
          <cell r="AI456">
            <v>293704.50211136998</v>
          </cell>
          <cell r="AR456">
            <v>149</v>
          </cell>
          <cell r="AS456">
            <v>1195</v>
          </cell>
          <cell r="AT456">
            <v>4985</v>
          </cell>
          <cell r="AW456">
            <v>2833</v>
          </cell>
          <cell r="AX456">
            <v>17</v>
          </cell>
          <cell r="AZ456">
            <v>2140</v>
          </cell>
          <cell r="BA456">
            <v>15</v>
          </cell>
          <cell r="BB456">
            <v>21</v>
          </cell>
          <cell r="BC456">
            <v>1287</v>
          </cell>
          <cell r="BF456">
            <v>918</v>
          </cell>
          <cell r="BY456">
            <v>2062744</v>
          </cell>
          <cell r="BZ456">
            <v>14013</v>
          </cell>
          <cell r="CC456">
            <v>1619</v>
          </cell>
          <cell r="CG456">
            <v>1416818</v>
          </cell>
          <cell r="CH456">
            <v>86429</v>
          </cell>
          <cell r="CI456">
            <v>2845</v>
          </cell>
          <cell r="CJ456">
            <v>578</v>
          </cell>
          <cell r="CK456">
            <v>49</v>
          </cell>
          <cell r="CL456">
            <v>201</v>
          </cell>
          <cell r="CN456">
            <v>1506920</v>
          </cell>
          <cell r="CO456">
            <v>25681.903124612993</v>
          </cell>
          <cell r="CP456">
            <v>21129.048277591213</v>
          </cell>
          <cell r="CQ456">
            <v>0</v>
          </cell>
          <cell r="CR456">
            <v>6141.522401528131</v>
          </cell>
          <cell r="CZ456">
            <v>11581.156109127598</v>
          </cell>
          <cell r="DA456">
            <v>64533.629912859935</v>
          </cell>
          <cell r="EE456">
            <v>595</v>
          </cell>
          <cell r="EF456">
            <v>21788.059999999998</v>
          </cell>
          <cell r="EG456">
            <v>6535.3150000000005</v>
          </cell>
          <cell r="EH456">
            <v>9027.34</v>
          </cell>
          <cell r="EI456">
            <v>37350.714999999997</v>
          </cell>
        </row>
        <row r="457">
          <cell r="A457">
            <v>2021</v>
          </cell>
          <cell r="B457" t="str">
            <v>Q1</v>
          </cell>
          <cell r="G457" t="str">
            <v>CNST</v>
          </cell>
          <cell r="H457" t="str">
            <v>UEDCL</v>
          </cell>
          <cell r="K457">
            <v>383678.60277994163</v>
          </cell>
          <cell r="L457">
            <v>290743.92895919981</v>
          </cell>
          <cell r="M457">
            <v>119303</v>
          </cell>
          <cell r="N457">
            <v>0</v>
          </cell>
          <cell r="O457">
            <v>0</v>
          </cell>
          <cell r="P457">
            <v>413.5</v>
          </cell>
          <cell r="R457">
            <v>794139.03173914144</v>
          </cell>
          <cell r="AB457">
            <v>567.37867052524325</v>
          </cell>
          <cell r="AG457">
            <v>4199017.9164159968</v>
          </cell>
          <cell r="AI457">
            <v>143.72824771199998</v>
          </cell>
          <cell r="AS457">
            <v>21</v>
          </cell>
          <cell r="AT457">
            <v>132</v>
          </cell>
          <cell r="AW457">
            <v>22</v>
          </cell>
          <cell r="AZ457">
            <v>3</v>
          </cell>
          <cell r="BA457">
            <v>0</v>
          </cell>
          <cell r="BB457">
            <v>0</v>
          </cell>
          <cell r="BC457">
            <v>3</v>
          </cell>
          <cell r="BD457">
            <v>1</v>
          </cell>
          <cell r="BF457">
            <v>0</v>
          </cell>
          <cell r="BY457">
            <v>11185</v>
          </cell>
          <cell r="BZ457">
            <v>182</v>
          </cell>
          <cell r="CC457">
            <v>26</v>
          </cell>
          <cell r="CG457">
            <v>4454</v>
          </cell>
          <cell r="CH457">
            <v>92</v>
          </cell>
          <cell r="CI457">
            <v>7</v>
          </cell>
          <cell r="CJ457">
            <v>0</v>
          </cell>
          <cell r="CK457">
            <v>0</v>
          </cell>
          <cell r="CL457">
            <v>1</v>
          </cell>
          <cell r="CN457">
            <v>4554</v>
          </cell>
          <cell r="CO457">
            <v>233.28167099999999</v>
          </cell>
          <cell r="CP457">
            <v>139.71764300000001</v>
          </cell>
          <cell r="CQ457">
            <v>33.594103000000004</v>
          </cell>
          <cell r="CR457">
            <v>65.967697000000001</v>
          </cell>
          <cell r="CZ457">
            <v>3.572273</v>
          </cell>
          <cell r="DA457">
            <v>476.13338700000003</v>
          </cell>
          <cell r="EE457">
            <v>1</v>
          </cell>
          <cell r="EF457">
            <v>436.51299999999998</v>
          </cell>
          <cell r="EG457">
            <v>0</v>
          </cell>
          <cell r="EH457">
            <v>632.06499999999994</v>
          </cell>
          <cell r="EI457">
            <v>1068.578</v>
          </cell>
        </row>
        <row r="458">
          <cell r="A458">
            <v>2021</v>
          </cell>
          <cell r="B458" t="str">
            <v>Q1</v>
          </cell>
          <cell r="G458" t="str">
            <v>EST</v>
          </cell>
          <cell r="H458" t="str">
            <v>UEDCL</v>
          </cell>
          <cell r="K458">
            <v>524708.29999999865</v>
          </cell>
          <cell r="L458">
            <v>408471.00000000047</v>
          </cell>
          <cell r="M458">
            <v>11892</v>
          </cell>
          <cell r="N458">
            <v>0</v>
          </cell>
          <cell r="O458">
            <v>0</v>
          </cell>
          <cell r="P458">
            <v>0</v>
          </cell>
          <cell r="R458">
            <v>945071.29999999912</v>
          </cell>
          <cell r="AB458">
            <v>649.78579778539006</v>
          </cell>
          <cell r="AG458">
            <v>1200790.4699999993</v>
          </cell>
          <cell r="AI458">
            <v>247.18893961999996</v>
          </cell>
          <cell r="AS458">
            <v>33</v>
          </cell>
          <cell r="AT458">
            <v>247</v>
          </cell>
          <cell r="AW458">
            <v>46</v>
          </cell>
          <cell r="AZ458">
            <v>10</v>
          </cell>
          <cell r="BA458">
            <v>0</v>
          </cell>
          <cell r="BB458">
            <v>0</v>
          </cell>
          <cell r="BC458">
            <v>1</v>
          </cell>
          <cell r="BD458">
            <v>0</v>
          </cell>
          <cell r="BF458">
            <v>0</v>
          </cell>
          <cell r="BY458">
            <v>20090</v>
          </cell>
          <cell r="BZ458">
            <v>337</v>
          </cell>
          <cell r="CC458">
            <v>21</v>
          </cell>
          <cell r="CG458">
            <v>7595</v>
          </cell>
          <cell r="CH458">
            <v>163</v>
          </cell>
          <cell r="CI458">
            <v>2</v>
          </cell>
          <cell r="CJ458">
            <v>0</v>
          </cell>
          <cell r="CK458">
            <v>0</v>
          </cell>
          <cell r="CL458">
            <v>0</v>
          </cell>
          <cell r="CN458">
            <v>7760</v>
          </cell>
          <cell r="CO458">
            <v>198.45348199999998</v>
          </cell>
          <cell r="CP458">
            <v>109.363328</v>
          </cell>
          <cell r="CQ458">
            <v>29.738666000000002</v>
          </cell>
          <cell r="CR458">
            <v>57.694732000000002</v>
          </cell>
          <cell r="CZ458">
            <v>3.1369159999999998</v>
          </cell>
          <cell r="DA458">
            <v>398.38712399999997</v>
          </cell>
          <cell r="EE458">
            <v>0</v>
          </cell>
          <cell r="EF458">
            <v>633.99399999999991</v>
          </cell>
          <cell r="EG458">
            <v>0</v>
          </cell>
          <cell r="EH458">
            <v>814.74300000000005</v>
          </cell>
          <cell r="EI458">
            <v>1448.7370000000001</v>
          </cell>
        </row>
        <row r="459">
          <cell r="A459">
            <v>2021</v>
          </cell>
          <cell r="B459" t="str">
            <v>Q1</v>
          </cell>
          <cell r="G459" t="str">
            <v>MWST</v>
          </cell>
          <cell r="H459" t="str">
            <v>UEDCL</v>
          </cell>
          <cell r="K459">
            <v>439899.79999999882</v>
          </cell>
          <cell r="L459">
            <v>621904.39999999967</v>
          </cell>
          <cell r="M459">
            <v>35928.1</v>
          </cell>
          <cell r="N459">
            <v>0</v>
          </cell>
          <cell r="O459">
            <v>0</v>
          </cell>
          <cell r="P459">
            <v>0</v>
          </cell>
          <cell r="R459">
            <v>1097732.2999999986</v>
          </cell>
          <cell r="AB459">
            <v>743.99236484118455</v>
          </cell>
          <cell r="AG459">
            <v>1409582.9290379998</v>
          </cell>
          <cell r="AI459">
            <v>288.58957059900001</v>
          </cell>
          <cell r="AS459">
            <v>58</v>
          </cell>
          <cell r="AT459">
            <v>165</v>
          </cell>
          <cell r="AW459">
            <v>44</v>
          </cell>
          <cell r="AZ459">
            <v>19</v>
          </cell>
          <cell r="BA459">
            <v>0</v>
          </cell>
          <cell r="BB459">
            <v>0</v>
          </cell>
          <cell r="BC459">
            <v>0</v>
          </cell>
          <cell r="BD459">
            <v>0</v>
          </cell>
          <cell r="BF459">
            <v>0</v>
          </cell>
          <cell r="BY459">
            <v>17900</v>
          </cell>
          <cell r="BZ459">
            <v>286</v>
          </cell>
          <cell r="CC459">
            <v>15</v>
          </cell>
          <cell r="CG459">
            <v>5598</v>
          </cell>
          <cell r="CH459">
            <v>222</v>
          </cell>
          <cell r="CI459">
            <v>6</v>
          </cell>
          <cell r="CJ459">
            <v>0</v>
          </cell>
          <cell r="CK459">
            <v>0</v>
          </cell>
          <cell r="CL459">
            <v>0</v>
          </cell>
          <cell r="CN459">
            <v>5826</v>
          </cell>
          <cell r="CO459">
            <v>147.73721800000001</v>
          </cell>
          <cell r="CP459">
            <v>163.51430400000001</v>
          </cell>
          <cell r="CQ459">
            <v>32.706828000000002</v>
          </cell>
          <cell r="CR459">
            <v>57.935928999999994</v>
          </cell>
          <cell r="CZ459">
            <v>2.6500240000000002</v>
          </cell>
          <cell r="DA459">
            <v>404.54430299999996</v>
          </cell>
          <cell r="EE459">
            <v>0</v>
          </cell>
          <cell r="EF459">
            <v>529.303</v>
          </cell>
          <cell r="EG459">
            <v>0</v>
          </cell>
          <cell r="EH459">
            <v>879.16</v>
          </cell>
          <cell r="EI459">
            <v>1408.463</v>
          </cell>
        </row>
        <row r="460">
          <cell r="A460">
            <v>2021</v>
          </cell>
          <cell r="B460" t="str">
            <v>Q1</v>
          </cell>
          <cell r="G460" t="str">
            <v>NEST</v>
          </cell>
          <cell r="H460" t="str">
            <v>UEDCL</v>
          </cell>
          <cell r="K460">
            <v>583015.26427295944</v>
          </cell>
          <cell r="L460">
            <v>489087.45611612173</v>
          </cell>
          <cell r="M460">
            <v>311993.09999999998</v>
          </cell>
          <cell r="N460">
            <v>70268</v>
          </cell>
          <cell r="O460">
            <v>0</v>
          </cell>
          <cell r="P460">
            <v>194.3</v>
          </cell>
          <cell r="R460">
            <v>1454558.1203890813</v>
          </cell>
          <cell r="AB460">
            <v>962.53140322322997</v>
          </cell>
          <cell r="AG460">
            <v>1837218.17</v>
          </cell>
          <cell r="AI460">
            <v>379.24148927300001</v>
          </cell>
          <cell r="AS460">
            <v>29</v>
          </cell>
          <cell r="AT460">
            <v>156</v>
          </cell>
          <cell r="AW460">
            <v>23</v>
          </cell>
          <cell r="AZ460">
            <v>8</v>
          </cell>
          <cell r="BA460">
            <v>0</v>
          </cell>
          <cell r="BB460">
            <v>0</v>
          </cell>
          <cell r="BC460">
            <v>1</v>
          </cell>
          <cell r="BD460">
            <v>7</v>
          </cell>
          <cell r="BF460">
            <v>0</v>
          </cell>
          <cell r="BY460">
            <v>14945</v>
          </cell>
          <cell r="BZ460">
            <v>224</v>
          </cell>
          <cell r="CC460">
            <v>31</v>
          </cell>
          <cell r="CG460">
            <v>6558</v>
          </cell>
          <cell r="CH460">
            <v>141</v>
          </cell>
          <cell r="CI460">
            <v>8</v>
          </cell>
          <cell r="CJ460">
            <v>2</v>
          </cell>
          <cell r="CK460">
            <v>0</v>
          </cell>
          <cell r="CL460">
            <v>8</v>
          </cell>
          <cell r="CN460">
            <v>6717</v>
          </cell>
          <cell r="CO460">
            <v>302.467015</v>
          </cell>
          <cell r="CP460">
            <v>160.650071</v>
          </cell>
          <cell r="CQ460">
            <v>31.074004000000002</v>
          </cell>
          <cell r="CR460">
            <v>76.479169999999996</v>
          </cell>
          <cell r="CZ460">
            <v>3.938059</v>
          </cell>
          <cell r="DA460">
            <v>574.60831899999994</v>
          </cell>
          <cell r="EE460">
            <v>8</v>
          </cell>
          <cell r="EF460">
            <v>365.97</v>
          </cell>
          <cell r="EG460">
            <v>0</v>
          </cell>
          <cell r="EH460">
            <v>641.00000000000011</v>
          </cell>
          <cell r="EI460">
            <v>1006.9700000000001</v>
          </cell>
        </row>
        <row r="461">
          <cell r="A461">
            <v>2021</v>
          </cell>
          <cell r="B461" t="str">
            <v>Q1</v>
          </cell>
          <cell r="G461" t="str">
            <v>NNWST</v>
          </cell>
          <cell r="H461" t="str">
            <v>UEDCL</v>
          </cell>
          <cell r="K461">
            <v>863577.599999998</v>
          </cell>
          <cell r="L461">
            <v>550065.19999999984</v>
          </cell>
          <cell r="M461">
            <v>205980.30000000002</v>
          </cell>
          <cell r="N461">
            <v>0</v>
          </cell>
          <cell r="O461">
            <v>0</v>
          </cell>
          <cell r="P461">
            <v>0</v>
          </cell>
          <cell r="R461">
            <v>1619623.099999998</v>
          </cell>
          <cell r="AB461">
            <v>1130.2718738193792</v>
          </cell>
          <cell r="AG461">
            <v>2996696.0000000005</v>
          </cell>
          <cell r="AI461">
            <v>603.17893231999994</v>
          </cell>
          <cell r="AS461">
            <v>49</v>
          </cell>
          <cell r="AT461">
            <v>117</v>
          </cell>
          <cell r="AW461">
            <v>34</v>
          </cell>
          <cell r="AZ461">
            <v>11</v>
          </cell>
          <cell r="BA461">
            <v>0</v>
          </cell>
          <cell r="BB461">
            <v>0</v>
          </cell>
          <cell r="BC461">
            <v>5</v>
          </cell>
          <cell r="BD461">
            <v>7</v>
          </cell>
          <cell r="BF461">
            <v>0</v>
          </cell>
          <cell r="BY461">
            <v>16455</v>
          </cell>
          <cell r="BZ461">
            <v>223</v>
          </cell>
          <cell r="CC461">
            <v>43</v>
          </cell>
          <cell r="CG461">
            <v>9974</v>
          </cell>
          <cell r="CH461">
            <v>204</v>
          </cell>
          <cell r="CI461">
            <v>12</v>
          </cell>
          <cell r="CJ461">
            <v>0</v>
          </cell>
          <cell r="CK461">
            <v>0</v>
          </cell>
          <cell r="CL461">
            <v>5</v>
          </cell>
          <cell r="CN461">
            <v>10195</v>
          </cell>
          <cell r="CO461">
            <v>388.32470000000001</v>
          </cell>
          <cell r="CP461">
            <v>151.089957</v>
          </cell>
          <cell r="CQ461">
            <v>40.306522000000001</v>
          </cell>
          <cell r="CR461">
            <v>88.732832000000002</v>
          </cell>
          <cell r="CZ461">
            <v>5.0539249999999996</v>
          </cell>
          <cell r="DA461">
            <v>673.50793600000009</v>
          </cell>
          <cell r="EE461">
            <v>5</v>
          </cell>
          <cell r="EF461">
            <v>547.96</v>
          </cell>
          <cell r="EG461">
            <v>0</v>
          </cell>
          <cell r="EH461">
            <v>817.63299999999992</v>
          </cell>
          <cell r="EI461">
            <v>1365.5929999999998</v>
          </cell>
        </row>
        <row r="462">
          <cell r="A462">
            <v>2021</v>
          </cell>
          <cell r="B462" t="str">
            <v>Q1</v>
          </cell>
          <cell r="G462" t="str">
            <v>SST</v>
          </cell>
          <cell r="H462" t="str">
            <v>UEDCL</v>
          </cell>
          <cell r="K462">
            <v>1214139.6999999993</v>
          </cell>
          <cell r="L462">
            <v>980092.99999999965</v>
          </cell>
          <cell r="M462">
            <v>356219</v>
          </cell>
          <cell r="N462">
            <v>0</v>
          </cell>
          <cell r="O462">
            <v>0</v>
          </cell>
          <cell r="P462">
            <v>0</v>
          </cell>
          <cell r="R462">
            <v>2550451.6999999988</v>
          </cell>
          <cell r="AB462">
            <v>1750.4180348845769</v>
          </cell>
          <cell r="AG462">
            <v>3226043.0699999984</v>
          </cell>
          <cell r="AI462">
            <v>640.67473103999998</v>
          </cell>
          <cell r="AS462">
            <v>97</v>
          </cell>
          <cell r="AT462">
            <v>224</v>
          </cell>
          <cell r="AW462">
            <v>91</v>
          </cell>
          <cell r="AZ462">
            <v>13</v>
          </cell>
          <cell r="BA462">
            <v>0</v>
          </cell>
          <cell r="BB462">
            <v>0</v>
          </cell>
          <cell r="BC462">
            <v>9</v>
          </cell>
          <cell r="BD462">
            <v>5</v>
          </cell>
          <cell r="BF462">
            <v>0</v>
          </cell>
          <cell r="BY462">
            <v>29735</v>
          </cell>
          <cell r="BZ462">
            <v>439</v>
          </cell>
          <cell r="CC462">
            <v>40</v>
          </cell>
          <cell r="CG462">
            <v>15680</v>
          </cell>
          <cell r="CH462">
            <v>366</v>
          </cell>
          <cell r="CI462">
            <v>13</v>
          </cell>
          <cell r="CJ462">
            <v>0</v>
          </cell>
          <cell r="CK462">
            <v>0</v>
          </cell>
          <cell r="CL462">
            <v>0</v>
          </cell>
          <cell r="CN462">
            <v>16059</v>
          </cell>
          <cell r="CO462">
            <v>355.62061199999999</v>
          </cell>
          <cell r="CP462">
            <v>145.88191499999999</v>
          </cell>
          <cell r="CQ462">
            <v>51.666476000000003</v>
          </cell>
          <cell r="CR462">
            <v>71.712141000000003</v>
          </cell>
          <cell r="CZ462">
            <v>4.6824910000000006</v>
          </cell>
          <cell r="DA462">
            <v>629.56363499999998</v>
          </cell>
          <cell r="EE462">
            <v>0</v>
          </cell>
          <cell r="EF462">
            <v>683.91000000000008</v>
          </cell>
          <cell r="EG462">
            <v>0</v>
          </cell>
          <cell r="EH462">
            <v>1079</v>
          </cell>
          <cell r="EI462">
            <v>1762.91</v>
          </cell>
        </row>
        <row r="463">
          <cell r="A463">
            <v>2021</v>
          </cell>
          <cell r="B463" t="str">
            <v>Q1</v>
          </cell>
          <cell r="G463" t="str">
            <v>SWST</v>
          </cell>
          <cell r="H463" t="str">
            <v>UEDCL</v>
          </cell>
          <cell r="K463">
            <v>559027.50000000035</v>
          </cell>
          <cell r="L463">
            <v>494269.69999999972</v>
          </cell>
          <cell r="M463">
            <v>286162</v>
          </cell>
          <cell r="N463">
            <v>371094</v>
          </cell>
          <cell r="O463">
            <v>0</v>
          </cell>
          <cell r="P463">
            <v>0</v>
          </cell>
          <cell r="R463">
            <v>1710553.2000000002</v>
          </cell>
          <cell r="AB463">
            <v>1102.2424726165891</v>
          </cell>
          <cell r="AG463">
            <v>2112173.3700000062</v>
          </cell>
          <cell r="AI463">
            <v>451.65303675600006</v>
          </cell>
          <cell r="AS463">
            <v>35</v>
          </cell>
          <cell r="AT463">
            <v>254</v>
          </cell>
          <cell r="AW463">
            <v>48</v>
          </cell>
          <cell r="AZ463">
            <v>15</v>
          </cell>
          <cell r="BA463">
            <v>0</v>
          </cell>
          <cell r="BB463">
            <v>0</v>
          </cell>
          <cell r="BC463">
            <v>4</v>
          </cell>
          <cell r="BD463">
            <v>9</v>
          </cell>
          <cell r="BF463">
            <v>9</v>
          </cell>
          <cell r="BY463">
            <v>29970</v>
          </cell>
          <cell r="BZ463">
            <v>374</v>
          </cell>
          <cell r="CC463">
            <v>32</v>
          </cell>
          <cell r="CG463">
            <v>11298</v>
          </cell>
          <cell r="CH463">
            <v>244</v>
          </cell>
          <cell r="CI463">
            <v>12</v>
          </cell>
          <cell r="CJ463">
            <v>0</v>
          </cell>
          <cell r="CK463">
            <v>0</v>
          </cell>
          <cell r="CL463">
            <v>0</v>
          </cell>
          <cell r="CN463">
            <v>11554</v>
          </cell>
          <cell r="CO463">
            <v>279.45807500000001</v>
          </cell>
          <cell r="CP463">
            <v>127.803855</v>
          </cell>
          <cell r="CQ463">
            <v>33.496834</v>
          </cell>
          <cell r="CR463">
            <v>75.299329999999998</v>
          </cell>
          <cell r="CZ463">
            <v>3.995428</v>
          </cell>
          <cell r="DA463">
            <v>520.05352199999993</v>
          </cell>
          <cell r="EE463">
            <v>0</v>
          </cell>
          <cell r="EF463">
            <v>401.76499999999999</v>
          </cell>
          <cell r="EG463">
            <v>0</v>
          </cell>
          <cell r="EH463">
            <v>930.03000000000009</v>
          </cell>
          <cell r="EI463">
            <v>1331.7950000000001</v>
          </cell>
        </row>
        <row r="464">
          <cell r="A464">
            <v>2021</v>
          </cell>
          <cell r="B464" t="str">
            <v>Q1</v>
          </cell>
          <cell r="G464" t="str">
            <v>NWST</v>
          </cell>
          <cell r="H464" t="str">
            <v>UEDCL</v>
          </cell>
          <cell r="K464">
            <v>1951075.500000003</v>
          </cell>
          <cell r="L464">
            <v>1730662.6999999993</v>
          </cell>
          <cell r="M464">
            <v>799736</v>
          </cell>
          <cell r="N464">
            <v>640112</v>
          </cell>
          <cell r="O464">
            <v>0</v>
          </cell>
          <cell r="P464">
            <v>0</v>
          </cell>
          <cell r="R464">
            <v>5121586.200000002</v>
          </cell>
          <cell r="AB464">
            <v>3274.5768536067767</v>
          </cell>
          <cell r="AG464">
            <v>11081641.074546</v>
          </cell>
          <cell r="AI464">
            <v>2223.5231975050001</v>
          </cell>
          <cell r="AS464">
            <v>88</v>
          </cell>
          <cell r="AT464">
            <v>320</v>
          </cell>
          <cell r="AW464">
            <v>126</v>
          </cell>
          <cell r="AZ464">
            <v>51</v>
          </cell>
          <cell r="BA464">
            <v>3</v>
          </cell>
          <cell r="BB464">
            <v>0</v>
          </cell>
          <cell r="BC464">
            <v>34</v>
          </cell>
          <cell r="BD464">
            <v>17</v>
          </cell>
          <cell r="BF464">
            <v>0</v>
          </cell>
          <cell r="BY464">
            <v>57815</v>
          </cell>
          <cell r="BZ464">
            <v>639</v>
          </cell>
          <cell r="CC464">
            <v>66</v>
          </cell>
          <cell r="CG464">
            <v>21443</v>
          </cell>
          <cell r="CH464">
            <v>661</v>
          </cell>
          <cell r="CI464">
            <v>42</v>
          </cell>
          <cell r="CJ464">
            <v>5</v>
          </cell>
          <cell r="CK464">
            <v>3</v>
          </cell>
          <cell r="CL464">
            <v>0</v>
          </cell>
          <cell r="CN464">
            <v>22154</v>
          </cell>
          <cell r="CO464">
            <v>594.45265799999993</v>
          </cell>
          <cell r="CP464">
            <v>253.87903299999999</v>
          </cell>
          <cell r="CQ464">
            <v>70.232726999999997</v>
          </cell>
          <cell r="CR464">
            <v>105.968934</v>
          </cell>
          <cell r="CZ464">
            <v>6.872916</v>
          </cell>
          <cell r="DA464">
            <v>1031.406268</v>
          </cell>
          <cell r="EE464">
            <v>3</v>
          </cell>
          <cell r="EF464">
            <v>1130.8510000000001</v>
          </cell>
          <cell r="EH464">
            <v>1770.856</v>
          </cell>
          <cell r="EI464">
            <v>2901.7070000000003</v>
          </cell>
        </row>
        <row r="465">
          <cell r="A465">
            <v>2021</v>
          </cell>
          <cell r="B465" t="str">
            <v>Q1</v>
          </cell>
          <cell r="G465" t="str">
            <v>KRECS</v>
          </cell>
          <cell r="H465" t="str">
            <v>KRECS</v>
          </cell>
          <cell r="K465">
            <v>597460.18999999994</v>
          </cell>
          <cell r="L465">
            <v>678255.65999999992</v>
          </cell>
          <cell r="N465">
            <v>0</v>
          </cell>
          <cell r="O465">
            <v>0</v>
          </cell>
          <cell r="P465">
            <v>0</v>
          </cell>
          <cell r="R465">
            <v>1275715.8499999999</v>
          </cell>
          <cell r="AB465">
            <v>696.34238600000003</v>
          </cell>
          <cell r="AG465">
            <v>1317760</v>
          </cell>
          <cell r="AI465">
            <v>392.33009199999998</v>
          </cell>
          <cell r="AS465">
            <v>27</v>
          </cell>
          <cell r="AT465">
            <v>192</v>
          </cell>
          <cell r="AW465">
            <v>49</v>
          </cell>
          <cell r="AZ465">
            <v>5</v>
          </cell>
          <cell r="BA465">
            <v>0</v>
          </cell>
          <cell r="BB465">
            <v>0</v>
          </cell>
          <cell r="BC465">
            <v>5</v>
          </cell>
          <cell r="BD465">
            <v>2</v>
          </cell>
          <cell r="BF465">
            <v>0</v>
          </cell>
          <cell r="BY465">
            <v>18380</v>
          </cell>
          <cell r="BZ465">
            <v>280</v>
          </cell>
          <cell r="CC465">
            <v>46</v>
          </cell>
          <cell r="CG465">
            <v>8682</v>
          </cell>
          <cell r="CH465">
            <v>148</v>
          </cell>
          <cell r="CI465">
            <v>3</v>
          </cell>
          <cell r="CJ465">
            <v>0</v>
          </cell>
          <cell r="CK465">
            <v>0</v>
          </cell>
          <cell r="CL465">
            <v>0</v>
          </cell>
          <cell r="CN465">
            <v>8833</v>
          </cell>
          <cell r="CO465">
            <v>127.566896</v>
          </cell>
          <cell r="CP465">
            <v>91.523700000000005</v>
          </cell>
          <cell r="CQ465">
            <v>23.57255</v>
          </cell>
          <cell r="CR465">
            <v>26.261189000000002</v>
          </cell>
          <cell r="CZ465">
            <v>4.603154</v>
          </cell>
          <cell r="DA465">
            <v>273.52748900000006</v>
          </cell>
          <cell r="EE465">
            <v>0</v>
          </cell>
          <cell r="EF465">
            <v>674.7</v>
          </cell>
          <cell r="EG465">
            <v>0</v>
          </cell>
          <cell r="EH465">
            <v>767.5</v>
          </cell>
          <cell r="EI465">
            <v>1442.2</v>
          </cell>
        </row>
        <row r="466">
          <cell r="A466">
            <v>2021</v>
          </cell>
          <cell r="B466" t="str">
            <v>Q1</v>
          </cell>
          <cell r="G466" t="str">
            <v>KIL</v>
          </cell>
          <cell r="H466" t="str">
            <v>KIL</v>
          </cell>
          <cell r="K466">
            <v>914628.04</v>
          </cell>
          <cell r="L466">
            <v>448819.99</v>
          </cell>
          <cell r="M466">
            <v>104784</v>
          </cell>
          <cell r="N466">
            <v>0</v>
          </cell>
          <cell r="O466">
            <v>0</v>
          </cell>
          <cell r="P466">
            <v>0</v>
          </cell>
          <cell r="R466">
            <v>1468232.03</v>
          </cell>
          <cell r="AB466">
            <v>900.98</v>
          </cell>
          <cell r="AG466">
            <v>2105965</v>
          </cell>
          <cell r="AI466">
            <v>621.67000000000007</v>
          </cell>
          <cell r="AS466">
            <v>29</v>
          </cell>
          <cell r="AT466">
            <v>122</v>
          </cell>
          <cell r="AW466">
            <v>45</v>
          </cell>
          <cell r="AZ466">
            <v>8</v>
          </cell>
          <cell r="BA466">
            <v>0</v>
          </cell>
          <cell r="BB466">
            <v>0</v>
          </cell>
          <cell r="BC466">
            <v>11</v>
          </cell>
          <cell r="BD466">
            <v>3</v>
          </cell>
          <cell r="BF466">
            <v>0</v>
          </cell>
          <cell r="BY466">
            <v>17335</v>
          </cell>
          <cell r="BZ466">
            <v>218</v>
          </cell>
          <cell r="CC466">
            <v>35</v>
          </cell>
          <cell r="CG466">
            <v>18266</v>
          </cell>
          <cell r="CH466">
            <v>185</v>
          </cell>
          <cell r="CI466">
            <v>50</v>
          </cell>
          <cell r="CJ466">
            <v>0</v>
          </cell>
          <cell r="CK466">
            <v>0</v>
          </cell>
          <cell r="CL466">
            <v>0</v>
          </cell>
          <cell r="CN466">
            <v>18501</v>
          </cell>
          <cell r="CO466">
            <v>172.24</v>
          </cell>
          <cell r="CP466">
            <v>194.29000000000002</v>
          </cell>
          <cell r="CQ466">
            <v>158.99</v>
          </cell>
          <cell r="CR466">
            <v>190.64</v>
          </cell>
          <cell r="CZ466">
            <v>58.53</v>
          </cell>
          <cell r="DA466">
            <v>774.68999999999994</v>
          </cell>
          <cell r="EE466">
            <v>0</v>
          </cell>
          <cell r="EF466">
            <v>568.92999999999995</v>
          </cell>
          <cell r="EG466">
            <v>32.409999999999997</v>
          </cell>
          <cell r="EH466">
            <v>250.64400000000001</v>
          </cell>
          <cell r="EI466">
            <v>851.98399999999992</v>
          </cell>
        </row>
        <row r="467">
          <cell r="A467">
            <v>2021</v>
          </cell>
          <cell r="B467" t="str">
            <v>Q1</v>
          </cell>
          <cell r="G467" t="str">
            <v>PACMECS</v>
          </cell>
          <cell r="H467" t="str">
            <v>PACMECS</v>
          </cell>
          <cell r="K467">
            <v>433410</v>
          </cell>
          <cell r="L467">
            <v>108482</v>
          </cell>
          <cell r="M467">
            <v>0</v>
          </cell>
          <cell r="O467">
            <v>0</v>
          </cell>
          <cell r="P467">
            <v>0</v>
          </cell>
          <cell r="R467">
            <v>541892</v>
          </cell>
          <cell r="AB467">
            <v>389.4</v>
          </cell>
          <cell r="AG467">
            <v>651063</v>
          </cell>
          <cell r="AI467">
            <v>160.01999999999998</v>
          </cell>
          <cell r="AS467">
            <v>20</v>
          </cell>
          <cell r="AT467">
            <v>59</v>
          </cell>
          <cell r="AW467">
            <v>15</v>
          </cell>
          <cell r="AZ467">
            <v>3</v>
          </cell>
          <cell r="BA467">
            <v>0</v>
          </cell>
          <cell r="BB467">
            <v>0</v>
          </cell>
          <cell r="BC467">
            <v>2</v>
          </cell>
          <cell r="BD467">
            <v>0</v>
          </cell>
          <cell r="BF467">
            <v>0</v>
          </cell>
          <cell r="BY467">
            <v>6180</v>
          </cell>
          <cell r="BZ467">
            <v>99</v>
          </cell>
          <cell r="CC467">
            <v>40</v>
          </cell>
          <cell r="CG467">
            <v>4837</v>
          </cell>
          <cell r="CH467">
            <v>68</v>
          </cell>
          <cell r="CI467">
            <v>0</v>
          </cell>
          <cell r="CJ467">
            <v>0</v>
          </cell>
          <cell r="CK467">
            <v>0</v>
          </cell>
          <cell r="CL467">
            <v>0</v>
          </cell>
          <cell r="CN467">
            <v>4905</v>
          </cell>
          <cell r="CO467">
            <v>119.6</v>
          </cell>
          <cell r="CP467">
            <v>14.669999999999998</v>
          </cell>
          <cell r="CQ467">
            <v>18.7</v>
          </cell>
          <cell r="CR467">
            <v>184.45000000000002</v>
          </cell>
          <cell r="CZ467">
            <v>17.149999999999999</v>
          </cell>
          <cell r="DA467">
            <v>354.56999999999994</v>
          </cell>
          <cell r="EE467">
            <v>0</v>
          </cell>
          <cell r="EF467">
            <v>321.7</v>
          </cell>
          <cell r="EG467">
            <v>0</v>
          </cell>
          <cell r="EH467">
            <v>512.79999999999995</v>
          </cell>
          <cell r="EI467">
            <v>834.5</v>
          </cell>
        </row>
        <row r="468">
          <cell r="A468">
            <v>2021</v>
          </cell>
          <cell r="B468" t="str">
            <v>Q1</v>
          </cell>
          <cell r="G468" t="str">
            <v>BECS</v>
          </cell>
          <cell r="H468" t="str">
            <v>BECS</v>
          </cell>
          <cell r="K468">
            <v>0</v>
          </cell>
          <cell r="L468">
            <v>0</v>
          </cell>
          <cell r="M468">
            <v>0</v>
          </cell>
          <cell r="N468">
            <v>0</v>
          </cell>
          <cell r="O468">
            <v>0</v>
          </cell>
          <cell r="P468">
            <v>0</v>
          </cell>
          <cell r="R468">
            <v>0</v>
          </cell>
          <cell r="AB468">
            <v>0</v>
          </cell>
          <cell r="AG468">
            <v>1872643</v>
          </cell>
          <cell r="AI468">
            <v>513.86016500000005</v>
          </cell>
          <cell r="AS468">
            <v>0</v>
          </cell>
          <cell r="AT468">
            <v>0</v>
          </cell>
          <cell r="AW468">
            <v>0</v>
          </cell>
          <cell r="AZ468">
            <v>0</v>
          </cell>
          <cell r="BA468">
            <v>0</v>
          </cell>
          <cell r="BB468">
            <v>0</v>
          </cell>
          <cell r="BC468">
            <v>0</v>
          </cell>
          <cell r="BD468">
            <v>0</v>
          </cell>
          <cell r="BF468">
            <v>0</v>
          </cell>
          <cell r="BY468">
            <v>0</v>
          </cell>
          <cell r="BZ468">
            <v>0</v>
          </cell>
          <cell r="CC468">
            <v>0</v>
          </cell>
          <cell r="CG468">
            <v>0</v>
          </cell>
          <cell r="CH468">
            <v>0</v>
          </cell>
          <cell r="CI468">
            <v>0</v>
          </cell>
          <cell r="CJ468">
            <v>0</v>
          </cell>
          <cell r="CK468">
            <v>0</v>
          </cell>
          <cell r="CL468">
            <v>0</v>
          </cell>
          <cell r="CN468">
            <v>0</v>
          </cell>
          <cell r="CO468">
            <v>0</v>
          </cell>
          <cell r="CP468">
            <v>0</v>
          </cell>
          <cell r="CQ468">
            <v>0</v>
          </cell>
          <cell r="CR468">
            <v>0</v>
          </cell>
          <cell r="CZ468">
            <v>0</v>
          </cell>
          <cell r="DA468">
            <v>0</v>
          </cell>
          <cell r="EE468">
            <v>0</v>
          </cell>
          <cell r="EF468">
            <v>0</v>
          </cell>
          <cell r="EG468">
            <v>0</v>
          </cell>
          <cell r="EH468">
            <v>0</v>
          </cell>
          <cell r="EI468">
            <v>0</v>
          </cell>
        </row>
        <row r="469">
          <cell r="A469">
            <v>2021</v>
          </cell>
          <cell r="B469" t="str">
            <v>Q1</v>
          </cell>
          <cell r="G469" t="str">
            <v>Umeme</v>
          </cell>
          <cell r="H469" t="str">
            <v>Umeme</v>
          </cell>
          <cell r="K469">
            <v>173392154.70814198</v>
          </cell>
          <cell r="L469">
            <v>89980092.881541088</v>
          </cell>
          <cell r="M469">
            <v>118592907.861</v>
          </cell>
          <cell r="N469">
            <v>222106583.42500004</v>
          </cell>
          <cell r="O469">
            <v>245502513.69999999</v>
          </cell>
          <cell r="P469">
            <v>463254.61599999998</v>
          </cell>
          <cell r="R469">
            <v>850037507.19168317</v>
          </cell>
          <cell r="AB469">
            <v>418007.63921230787</v>
          </cell>
          <cell r="AG469">
            <v>1039845569</v>
          </cell>
          <cell r="AI469">
            <v>298928.03478695004</v>
          </cell>
          <cell r="AR469">
            <v>149</v>
          </cell>
          <cell r="AS469">
            <v>1211</v>
          </cell>
          <cell r="AT469">
            <v>5077</v>
          </cell>
          <cell r="AW469">
            <v>2868</v>
          </cell>
          <cell r="AX469">
            <v>17</v>
          </cell>
          <cell r="AZ469">
            <v>2186</v>
          </cell>
          <cell r="BA469">
            <v>15</v>
          </cell>
          <cell r="BB469">
            <v>23</v>
          </cell>
          <cell r="BC469">
            <v>1303</v>
          </cell>
          <cell r="BF469">
            <v>931</v>
          </cell>
          <cell r="BY469">
            <v>2094836</v>
          </cell>
          <cell r="BZ469">
            <v>14277</v>
          </cell>
          <cell r="CC469">
            <v>1605</v>
          </cell>
          <cell r="CG469">
            <v>1421044</v>
          </cell>
          <cell r="CH469">
            <v>86758</v>
          </cell>
          <cell r="CI469">
            <v>2904</v>
          </cell>
          <cell r="CJ469">
            <v>591</v>
          </cell>
          <cell r="CK469">
            <v>49</v>
          </cell>
          <cell r="CL469">
            <v>293</v>
          </cell>
          <cell r="CN469">
            <v>1511639</v>
          </cell>
          <cell r="CO469">
            <v>25409.867134129996</v>
          </cell>
          <cell r="CP469">
            <v>16528.425806706997</v>
          </cell>
          <cell r="CQ469">
            <v>0</v>
          </cell>
          <cell r="CR469">
            <v>7112.4292032919993</v>
          </cell>
          <cell r="CZ469">
            <v>9510.2457637099978</v>
          </cell>
          <cell r="DA469">
            <v>58560.967907838989</v>
          </cell>
          <cell r="EE469">
            <v>595</v>
          </cell>
          <cell r="EF469">
            <v>22040.959999999999</v>
          </cell>
          <cell r="EG469">
            <v>6726.7</v>
          </cell>
          <cell r="EH469">
            <v>9135.9399999999987</v>
          </cell>
          <cell r="EI469">
            <v>37903.599999999999</v>
          </cell>
        </row>
        <row r="470">
          <cell r="A470">
            <v>2021</v>
          </cell>
          <cell r="B470" t="str">
            <v>Q2</v>
          </cell>
          <cell r="G470" t="str">
            <v>CNST</v>
          </cell>
          <cell r="H470" t="str">
            <v>UEDCL</v>
          </cell>
          <cell r="K470">
            <v>355280.5067968159</v>
          </cell>
          <cell r="L470">
            <v>290899.62373358273</v>
          </cell>
          <cell r="M470">
            <v>92155</v>
          </cell>
          <cell r="N470">
            <v>0</v>
          </cell>
          <cell r="O470">
            <v>0</v>
          </cell>
          <cell r="P470">
            <v>524.9</v>
          </cell>
          <cell r="R470">
            <v>738860.0305303986</v>
          </cell>
          <cell r="AB470">
            <v>527.12448896047169</v>
          </cell>
          <cell r="AG470">
            <v>922720.4600000002</v>
          </cell>
          <cell r="AI470">
            <v>189.14399829000001</v>
          </cell>
          <cell r="AS470">
            <v>21</v>
          </cell>
          <cell r="AT470">
            <v>132</v>
          </cell>
          <cell r="AW470">
            <v>23</v>
          </cell>
          <cell r="AZ470">
            <v>3</v>
          </cell>
          <cell r="BA470">
            <v>0</v>
          </cell>
          <cell r="BB470">
            <v>0</v>
          </cell>
          <cell r="BC470">
            <v>3</v>
          </cell>
          <cell r="BD470">
            <v>1</v>
          </cell>
          <cell r="BF470">
            <v>0</v>
          </cell>
          <cell r="BY470">
            <v>11285</v>
          </cell>
          <cell r="BZ470">
            <v>183</v>
          </cell>
          <cell r="CC470">
            <v>26</v>
          </cell>
          <cell r="CG470">
            <v>4460</v>
          </cell>
          <cell r="CH470">
            <v>93</v>
          </cell>
          <cell r="CI470">
            <v>5</v>
          </cell>
          <cell r="CJ470">
            <v>0</v>
          </cell>
          <cell r="CK470">
            <v>0</v>
          </cell>
          <cell r="CL470">
            <v>1</v>
          </cell>
          <cell r="CN470">
            <v>4559</v>
          </cell>
          <cell r="CO470">
            <v>226.80254500000001</v>
          </cell>
          <cell r="CP470">
            <v>256.40233899999998</v>
          </cell>
          <cell r="CQ470">
            <v>32.216308999999995</v>
          </cell>
          <cell r="CR470">
            <v>102.17180900000001</v>
          </cell>
          <cell r="CZ470">
            <v>9.84</v>
          </cell>
          <cell r="DA470">
            <v>627.4330020000001</v>
          </cell>
          <cell r="EE470">
            <v>1</v>
          </cell>
          <cell r="EF470">
            <v>436.51299999999998</v>
          </cell>
          <cell r="EG470">
            <v>0</v>
          </cell>
          <cell r="EH470">
            <v>632.06499999999994</v>
          </cell>
          <cell r="EI470">
            <v>1068.578</v>
          </cell>
        </row>
        <row r="471">
          <cell r="A471">
            <v>2021</v>
          </cell>
          <cell r="B471" t="str">
            <v>Q2</v>
          </cell>
          <cell r="G471" t="str">
            <v>EST</v>
          </cell>
          <cell r="H471" t="str">
            <v>UEDCL</v>
          </cell>
          <cell r="K471">
            <v>492281.29999999842</v>
          </cell>
          <cell r="L471">
            <v>323024.50000000047</v>
          </cell>
          <cell r="M471">
            <v>14090</v>
          </cell>
          <cell r="N471">
            <v>0</v>
          </cell>
          <cell r="O471">
            <v>0</v>
          </cell>
          <cell r="P471">
            <v>0</v>
          </cell>
          <cell r="R471">
            <v>829395.79999999888</v>
          </cell>
          <cell r="AB471">
            <v>587.99748613039321</v>
          </cell>
          <cell r="AG471">
            <v>1105573.9900000009</v>
          </cell>
          <cell r="AI471">
            <v>227.72823880099992</v>
          </cell>
          <cell r="AS471">
            <v>34</v>
          </cell>
          <cell r="AT471">
            <v>250</v>
          </cell>
          <cell r="AW471">
            <v>44</v>
          </cell>
          <cell r="AZ471">
            <v>10</v>
          </cell>
          <cell r="BA471">
            <v>0</v>
          </cell>
          <cell r="BB471">
            <v>0</v>
          </cell>
          <cell r="BC471">
            <v>1</v>
          </cell>
          <cell r="BD471">
            <v>0</v>
          </cell>
          <cell r="BF471">
            <v>0</v>
          </cell>
          <cell r="BY471">
            <v>20065</v>
          </cell>
          <cell r="BZ471">
            <v>339</v>
          </cell>
          <cell r="CC471">
            <v>21</v>
          </cell>
          <cell r="CG471">
            <v>7710</v>
          </cell>
          <cell r="CH471">
            <v>170</v>
          </cell>
          <cell r="CI471">
            <v>2</v>
          </cell>
          <cell r="CJ471">
            <v>0</v>
          </cell>
          <cell r="CK471">
            <v>0</v>
          </cell>
          <cell r="CL471">
            <v>0</v>
          </cell>
          <cell r="CN471">
            <v>7882</v>
          </cell>
          <cell r="CO471">
            <v>186.89424</v>
          </cell>
          <cell r="CP471">
            <v>219.628274</v>
          </cell>
          <cell r="CQ471">
            <v>25.925714000000003</v>
          </cell>
          <cell r="CR471">
            <v>85.695420999999996</v>
          </cell>
          <cell r="CZ471">
            <v>7.38</v>
          </cell>
          <cell r="DA471">
            <v>525.52364899999998</v>
          </cell>
          <cell r="EE471">
            <v>0</v>
          </cell>
          <cell r="EF471">
            <v>633.99399999999991</v>
          </cell>
          <cell r="EG471">
            <v>0</v>
          </cell>
          <cell r="EH471">
            <v>814.74300000000005</v>
          </cell>
          <cell r="EI471">
            <v>1448.7370000000001</v>
          </cell>
        </row>
        <row r="472">
          <cell r="A472">
            <v>2021</v>
          </cell>
          <cell r="B472" t="str">
            <v>Q2</v>
          </cell>
          <cell r="G472" t="str">
            <v>MWST</v>
          </cell>
          <cell r="H472" t="str">
            <v>UEDCL</v>
          </cell>
          <cell r="K472">
            <v>456441.7999999997</v>
          </cell>
          <cell r="L472">
            <v>668146.30000000144</v>
          </cell>
          <cell r="M472">
            <v>17218.2</v>
          </cell>
          <cell r="N472">
            <v>0</v>
          </cell>
          <cell r="O472">
            <v>0</v>
          </cell>
          <cell r="P472">
            <v>0</v>
          </cell>
          <cell r="R472">
            <v>1141806.300000001</v>
          </cell>
          <cell r="AB472">
            <v>783.92230329638221</v>
          </cell>
          <cell r="AG472">
            <v>1497182.87</v>
          </cell>
          <cell r="AI472">
            <v>304.029680025</v>
          </cell>
          <cell r="AS472">
            <v>59</v>
          </cell>
          <cell r="AT472">
            <v>168</v>
          </cell>
          <cell r="AW472">
            <v>43</v>
          </cell>
          <cell r="AZ472">
            <v>20</v>
          </cell>
          <cell r="BA472">
            <v>0</v>
          </cell>
          <cell r="BB472">
            <v>0</v>
          </cell>
          <cell r="BC472">
            <v>0</v>
          </cell>
          <cell r="BD472">
            <v>0</v>
          </cell>
          <cell r="BF472">
            <v>0</v>
          </cell>
          <cell r="BY472">
            <v>18175</v>
          </cell>
          <cell r="BZ472">
            <v>290</v>
          </cell>
          <cell r="CC472">
            <v>15</v>
          </cell>
          <cell r="CG472">
            <v>5614</v>
          </cell>
          <cell r="CH472">
            <v>228</v>
          </cell>
          <cell r="CI472">
            <v>6</v>
          </cell>
          <cell r="CJ472">
            <v>0</v>
          </cell>
          <cell r="CK472">
            <v>0</v>
          </cell>
          <cell r="CL472">
            <v>0</v>
          </cell>
          <cell r="CN472">
            <v>5848</v>
          </cell>
          <cell r="CO472">
            <v>132.44332199999999</v>
          </cell>
          <cell r="CP472">
            <v>214.651206</v>
          </cell>
          <cell r="CQ472">
            <v>26.660384999999998</v>
          </cell>
          <cell r="CR472">
            <v>94.636123999999995</v>
          </cell>
          <cell r="CZ472">
            <v>5.12</v>
          </cell>
          <cell r="DA472">
            <v>473.51103699999999</v>
          </cell>
          <cell r="EE472">
            <v>0</v>
          </cell>
          <cell r="EF472">
            <v>529.40300000000002</v>
          </cell>
          <cell r="EG472">
            <v>0</v>
          </cell>
          <cell r="EH472">
            <v>879.56</v>
          </cell>
          <cell r="EI472">
            <v>1408.963</v>
          </cell>
        </row>
        <row r="473">
          <cell r="A473">
            <v>2021</v>
          </cell>
          <cell r="B473" t="str">
            <v>Q2</v>
          </cell>
          <cell r="G473" t="str">
            <v>NEST</v>
          </cell>
          <cell r="H473" t="str">
            <v>UEDCL</v>
          </cell>
          <cell r="K473">
            <v>536063.60188238637</v>
          </cell>
          <cell r="L473">
            <v>483357.56669520063</v>
          </cell>
          <cell r="M473">
            <v>110305.2</v>
          </cell>
          <cell r="N473">
            <v>53470</v>
          </cell>
          <cell r="O473">
            <v>0</v>
          </cell>
          <cell r="P473">
            <v>48081.399999999994</v>
          </cell>
          <cell r="R473">
            <v>1231277.7685775869</v>
          </cell>
          <cell r="AB473">
            <v>832.71210110539914</v>
          </cell>
          <cell r="AG473">
            <v>1789375.5600000008</v>
          </cell>
          <cell r="AI473">
            <v>367.32445615600011</v>
          </cell>
          <cell r="AS473">
            <v>29</v>
          </cell>
          <cell r="AT473">
            <v>156</v>
          </cell>
          <cell r="AW473">
            <v>23</v>
          </cell>
          <cell r="AZ473">
            <v>8</v>
          </cell>
          <cell r="BA473">
            <v>0</v>
          </cell>
          <cell r="BB473">
            <v>0</v>
          </cell>
          <cell r="BC473">
            <v>2</v>
          </cell>
          <cell r="BD473">
            <v>8</v>
          </cell>
          <cell r="BF473">
            <v>0</v>
          </cell>
          <cell r="BY473">
            <v>15575</v>
          </cell>
          <cell r="BZ473">
            <v>226</v>
          </cell>
          <cell r="CC473">
            <v>31</v>
          </cell>
          <cell r="CG473">
            <v>6626</v>
          </cell>
          <cell r="CH473">
            <v>142</v>
          </cell>
          <cell r="CI473">
            <v>9</v>
          </cell>
          <cell r="CJ473">
            <v>1</v>
          </cell>
          <cell r="CK473">
            <v>0</v>
          </cell>
          <cell r="CL473">
            <v>8</v>
          </cell>
          <cell r="CN473">
            <v>6786</v>
          </cell>
          <cell r="CO473">
            <v>289.24785200000002</v>
          </cell>
          <cell r="CP473">
            <v>289.97404</v>
          </cell>
          <cell r="CQ473">
            <v>44.745888000000008</v>
          </cell>
          <cell r="CR473">
            <v>128.30289099999999</v>
          </cell>
          <cell r="CZ473">
            <v>16.8215</v>
          </cell>
          <cell r="DA473">
            <v>769.09217100000001</v>
          </cell>
          <cell r="EE473">
            <v>8</v>
          </cell>
          <cell r="EF473">
            <v>365.97</v>
          </cell>
          <cell r="EG473">
            <v>0</v>
          </cell>
          <cell r="EH473">
            <v>641.00000000000011</v>
          </cell>
          <cell r="EI473">
            <v>1006.9700000000001</v>
          </cell>
        </row>
        <row r="474">
          <cell r="A474">
            <v>2021</v>
          </cell>
          <cell r="B474" t="str">
            <v>Q2</v>
          </cell>
          <cell r="G474" t="str">
            <v>NNWST</v>
          </cell>
          <cell r="H474" t="str">
            <v>UEDCL</v>
          </cell>
          <cell r="K474">
            <v>891198.59999999788</v>
          </cell>
          <cell r="L474">
            <v>573468.29999999993</v>
          </cell>
          <cell r="M474">
            <v>161445.1</v>
          </cell>
          <cell r="N474">
            <v>0</v>
          </cell>
          <cell r="O474">
            <v>0</v>
          </cell>
          <cell r="P474">
            <v>0</v>
          </cell>
          <cell r="R474">
            <v>1626111.9999999979</v>
          </cell>
          <cell r="AB474">
            <v>1138.7650883245788</v>
          </cell>
          <cell r="AG474">
            <v>3046957.100000001</v>
          </cell>
          <cell r="AI474">
            <v>571.86129234999999</v>
          </cell>
          <cell r="AS474">
            <v>51</v>
          </cell>
          <cell r="AT474">
            <v>116</v>
          </cell>
          <cell r="AW474">
            <v>34</v>
          </cell>
          <cell r="AZ474">
            <v>11</v>
          </cell>
          <cell r="BA474">
            <v>0</v>
          </cell>
          <cell r="BB474">
            <v>0</v>
          </cell>
          <cell r="BC474">
            <v>5</v>
          </cell>
          <cell r="BD474">
            <v>7</v>
          </cell>
          <cell r="BF474">
            <v>0</v>
          </cell>
          <cell r="BY474">
            <v>16455</v>
          </cell>
          <cell r="BZ474">
            <v>224</v>
          </cell>
          <cell r="CC474">
            <v>43</v>
          </cell>
          <cell r="CG474">
            <v>9952</v>
          </cell>
          <cell r="CH474">
            <v>187</v>
          </cell>
          <cell r="CI474">
            <v>12</v>
          </cell>
          <cell r="CJ474">
            <v>0</v>
          </cell>
          <cell r="CK474">
            <v>0</v>
          </cell>
          <cell r="CL474">
            <v>5</v>
          </cell>
          <cell r="CN474">
            <v>10156</v>
          </cell>
          <cell r="CO474">
            <v>369.42051399999997</v>
          </cell>
          <cell r="CP474">
            <v>278.13343199999997</v>
          </cell>
          <cell r="CQ474">
            <v>55.452953000000001</v>
          </cell>
          <cell r="CR474">
            <v>133.78618800000001</v>
          </cell>
          <cell r="CZ474">
            <v>23.47935</v>
          </cell>
          <cell r="DA474">
            <v>860.27243699999997</v>
          </cell>
          <cell r="EE474">
            <v>5</v>
          </cell>
          <cell r="EF474">
            <v>716.06000000000006</v>
          </cell>
          <cell r="EG474">
            <v>0</v>
          </cell>
          <cell r="EH474">
            <v>864.63299999999992</v>
          </cell>
          <cell r="EI474">
            <v>1580.693</v>
          </cell>
        </row>
        <row r="475">
          <cell r="A475">
            <v>2021</v>
          </cell>
          <cell r="B475" t="str">
            <v>Q2</v>
          </cell>
          <cell r="G475" t="str">
            <v>SST</v>
          </cell>
          <cell r="H475" t="str">
            <v>UEDCL</v>
          </cell>
          <cell r="K475">
            <v>1269790.0000000019</v>
          </cell>
          <cell r="L475">
            <v>1035647.6000000016</v>
          </cell>
          <cell r="M475">
            <v>316902</v>
          </cell>
          <cell r="N475">
            <v>0</v>
          </cell>
          <cell r="O475">
            <v>0</v>
          </cell>
          <cell r="P475">
            <v>0</v>
          </cell>
          <cell r="R475">
            <v>2622339.6000000034</v>
          </cell>
          <cell r="AB475">
            <v>1876.4320453307782</v>
          </cell>
          <cell r="AG475">
            <v>3842963.79</v>
          </cell>
          <cell r="AI475">
            <v>756.50745919700012</v>
          </cell>
          <cell r="AS475">
            <v>99</v>
          </cell>
          <cell r="AT475">
            <v>223</v>
          </cell>
          <cell r="AW475">
            <v>91</v>
          </cell>
          <cell r="AZ475">
            <v>13</v>
          </cell>
          <cell r="BA475">
            <v>0</v>
          </cell>
          <cell r="BB475">
            <v>0</v>
          </cell>
          <cell r="BC475">
            <v>9</v>
          </cell>
          <cell r="BD475">
            <v>5</v>
          </cell>
          <cell r="BF475">
            <v>0</v>
          </cell>
          <cell r="BY475">
            <v>29735</v>
          </cell>
          <cell r="BZ475">
            <v>440</v>
          </cell>
          <cell r="CC475">
            <v>40</v>
          </cell>
          <cell r="CG475">
            <v>15711</v>
          </cell>
          <cell r="CH475">
            <v>378</v>
          </cell>
          <cell r="CI475">
            <v>12</v>
          </cell>
          <cell r="CJ475">
            <v>0</v>
          </cell>
          <cell r="CK475">
            <v>0</v>
          </cell>
          <cell r="CL475">
            <v>0</v>
          </cell>
          <cell r="CN475">
            <v>16101</v>
          </cell>
          <cell r="CO475">
            <v>335.569007</v>
          </cell>
          <cell r="CP475">
            <v>650.238834</v>
          </cell>
          <cell r="CQ475">
            <v>44.765855000000002</v>
          </cell>
          <cell r="CR475">
            <v>155.55812900000001</v>
          </cell>
          <cell r="CZ475">
            <v>14.76</v>
          </cell>
          <cell r="DA475">
            <v>1200.8918250000002</v>
          </cell>
          <cell r="EE475">
            <v>0</v>
          </cell>
          <cell r="EF475">
            <v>684.81000000000006</v>
          </cell>
          <cell r="EG475">
            <v>0</v>
          </cell>
          <cell r="EH475">
            <v>1079.25</v>
          </cell>
          <cell r="EI475">
            <v>1764.06</v>
          </cell>
        </row>
        <row r="476">
          <cell r="A476">
            <v>2021</v>
          </cell>
          <cell r="B476" t="str">
            <v>Q2</v>
          </cell>
          <cell r="G476" t="str">
            <v>SWST</v>
          </cell>
          <cell r="H476" t="str">
            <v>UEDCL</v>
          </cell>
          <cell r="K476">
            <v>598850.20000000112</v>
          </cell>
          <cell r="L476">
            <v>527099.50000000058</v>
          </cell>
          <cell r="M476">
            <v>378808</v>
          </cell>
          <cell r="N476">
            <v>484924</v>
          </cell>
          <cell r="O476">
            <v>0</v>
          </cell>
          <cell r="P476">
            <v>0</v>
          </cell>
          <cell r="R476">
            <v>1989681.7000000016</v>
          </cell>
          <cell r="AB476">
            <v>1257.7810549113876</v>
          </cell>
          <cell r="AG476">
            <v>2539283.69</v>
          </cell>
          <cell r="AI476">
            <v>530.10742683900003</v>
          </cell>
          <cell r="AS476">
            <v>37</v>
          </cell>
          <cell r="AT476">
            <v>252</v>
          </cell>
          <cell r="AW476">
            <v>48</v>
          </cell>
          <cell r="AZ476">
            <v>14</v>
          </cell>
          <cell r="BA476">
            <v>0</v>
          </cell>
          <cell r="BB476">
            <v>0</v>
          </cell>
          <cell r="BC476">
            <v>5</v>
          </cell>
          <cell r="BD476">
            <v>9</v>
          </cell>
          <cell r="BF476">
            <v>9</v>
          </cell>
          <cell r="BY476">
            <v>30035</v>
          </cell>
          <cell r="BZ476">
            <v>374</v>
          </cell>
          <cell r="CC476">
            <v>32</v>
          </cell>
          <cell r="CG476">
            <v>11288</v>
          </cell>
          <cell r="CH476">
            <v>248</v>
          </cell>
          <cell r="CI476">
            <v>12</v>
          </cell>
          <cell r="CJ476">
            <v>0</v>
          </cell>
          <cell r="CK476">
            <v>0</v>
          </cell>
          <cell r="CL476">
            <v>0</v>
          </cell>
          <cell r="CN476">
            <v>11548</v>
          </cell>
          <cell r="CO476">
            <v>245.76731900000001</v>
          </cell>
          <cell r="CP476">
            <v>423.39287899999999</v>
          </cell>
          <cell r="CQ476">
            <v>33.729787999999999</v>
          </cell>
          <cell r="CR476">
            <v>127.33649700000001</v>
          </cell>
          <cell r="CZ476">
            <v>16.107800000000001</v>
          </cell>
          <cell r="DA476">
            <v>846.33428300000003</v>
          </cell>
          <cell r="EE476">
            <v>0</v>
          </cell>
          <cell r="EF476">
            <v>401.76499999999999</v>
          </cell>
          <cell r="EG476">
            <v>0</v>
          </cell>
          <cell r="EH476">
            <v>930.03000000000009</v>
          </cell>
          <cell r="EI476">
            <v>1331.7950000000001</v>
          </cell>
        </row>
        <row r="477">
          <cell r="A477">
            <v>2021</v>
          </cell>
          <cell r="B477" t="str">
            <v>Q2</v>
          </cell>
          <cell r="G477" t="str">
            <v>NWST</v>
          </cell>
          <cell r="H477" t="str">
            <v>UEDCL</v>
          </cell>
          <cell r="K477">
            <v>1964855.4000000022</v>
          </cell>
          <cell r="L477">
            <v>1549510.3000000003</v>
          </cell>
          <cell r="M477">
            <v>567950.30000000005</v>
          </cell>
          <cell r="N477">
            <v>990487</v>
          </cell>
          <cell r="O477">
            <v>0</v>
          </cell>
          <cell r="P477">
            <v>0</v>
          </cell>
          <cell r="R477">
            <v>5072803.0000000028</v>
          </cell>
          <cell r="AB477">
            <v>3296.2426183913731</v>
          </cell>
          <cell r="AG477">
            <v>11644004.390000001</v>
          </cell>
          <cell r="AI477">
            <v>2317.752205749</v>
          </cell>
          <cell r="AS477">
            <v>85</v>
          </cell>
          <cell r="AT477">
            <v>334</v>
          </cell>
          <cell r="AW477">
            <v>133</v>
          </cell>
          <cell r="AZ477">
            <v>57</v>
          </cell>
          <cell r="BA477">
            <v>2</v>
          </cell>
          <cell r="BB477">
            <v>0</v>
          </cell>
          <cell r="BC477">
            <v>42</v>
          </cell>
          <cell r="BD477">
            <v>17</v>
          </cell>
          <cell r="BF477">
            <v>0</v>
          </cell>
          <cell r="BY477">
            <v>62610</v>
          </cell>
          <cell r="BZ477">
            <v>670</v>
          </cell>
          <cell r="CC477">
            <v>66</v>
          </cell>
          <cell r="CG477">
            <v>21541</v>
          </cell>
          <cell r="CH477">
            <v>670</v>
          </cell>
          <cell r="CI477">
            <v>44</v>
          </cell>
          <cell r="CJ477">
            <v>5</v>
          </cell>
          <cell r="CK477">
            <v>3</v>
          </cell>
          <cell r="CL477">
            <v>0</v>
          </cell>
          <cell r="CN477">
            <v>22263</v>
          </cell>
          <cell r="CO477">
            <v>569.05690500000003</v>
          </cell>
          <cell r="CP477">
            <v>717.03003999999999</v>
          </cell>
          <cell r="CQ477">
            <v>91.047470000000004</v>
          </cell>
          <cell r="CR477">
            <v>266.54383100000001</v>
          </cell>
          <cell r="CZ477">
            <v>29.575749999999999</v>
          </cell>
          <cell r="DA477">
            <v>1673.2539959999999</v>
          </cell>
          <cell r="EE477">
            <v>3</v>
          </cell>
          <cell r="EF477">
            <v>1186.0510000000002</v>
          </cell>
          <cell r="EH477">
            <v>1791.356</v>
          </cell>
          <cell r="EI477">
            <v>2977.4070000000002</v>
          </cell>
        </row>
        <row r="478">
          <cell r="A478">
            <v>2021</v>
          </cell>
          <cell r="B478" t="str">
            <v>Q2</v>
          </cell>
          <cell r="G478" t="str">
            <v>RST</v>
          </cell>
          <cell r="H478" t="str">
            <v>UEDCL</v>
          </cell>
          <cell r="K478">
            <v>378269.53</v>
          </cell>
          <cell r="L478">
            <v>74632.899999999994</v>
          </cell>
          <cell r="M478">
            <v>0</v>
          </cell>
          <cell r="N478">
            <v>0</v>
          </cell>
          <cell r="O478">
            <v>0</v>
          </cell>
          <cell r="P478">
            <v>0</v>
          </cell>
          <cell r="R478">
            <v>452902.43000000005</v>
          </cell>
          <cell r="AB478">
            <v>275.91476210000002</v>
          </cell>
          <cell r="AG478">
            <v>1993300</v>
          </cell>
          <cell r="AI478">
            <v>398.42465000000004</v>
          </cell>
          <cell r="AS478">
            <v>5</v>
          </cell>
          <cell r="AT478">
            <v>27</v>
          </cell>
          <cell r="AW478">
            <v>8</v>
          </cell>
          <cell r="AZ478">
            <v>4</v>
          </cell>
          <cell r="BA478">
            <v>0</v>
          </cell>
          <cell r="BB478">
            <v>0</v>
          </cell>
          <cell r="BC478">
            <v>5</v>
          </cell>
          <cell r="BD478">
            <v>0</v>
          </cell>
          <cell r="BF478">
            <v>0</v>
          </cell>
          <cell r="BY478">
            <v>4650</v>
          </cell>
          <cell r="BZ478">
            <v>49</v>
          </cell>
          <cell r="CC478">
            <v>0</v>
          </cell>
          <cell r="CG478">
            <v>8032</v>
          </cell>
          <cell r="CH478">
            <v>42</v>
          </cell>
          <cell r="CI478">
            <v>0</v>
          </cell>
          <cell r="CJ478">
            <v>0</v>
          </cell>
          <cell r="CK478">
            <v>0</v>
          </cell>
          <cell r="CL478">
            <v>0</v>
          </cell>
          <cell r="CN478">
            <v>8074</v>
          </cell>
          <cell r="CO478">
            <v>123.91445399999999</v>
          </cell>
          <cell r="CP478">
            <v>36.451475000000002</v>
          </cell>
          <cell r="CQ478">
            <v>8.2948789999999999</v>
          </cell>
          <cell r="CR478">
            <v>51.299383000000006</v>
          </cell>
          <cell r="CZ478">
            <v>0</v>
          </cell>
          <cell r="DA478">
            <v>219.96019100000001</v>
          </cell>
          <cell r="EE478">
            <v>0</v>
          </cell>
          <cell r="EF478">
            <v>120</v>
          </cell>
          <cell r="EG478">
            <v>0</v>
          </cell>
          <cell r="EH478">
            <v>140.46</v>
          </cell>
          <cell r="EI478">
            <v>260.46000000000004</v>
          </cell>
        </row>
        <row r="479">
          <cell r="A479">
            <v>2021</v>
          </cell>
          <cell r="B479" t="str">
            <v>Q2</v>
          </cell>
          <cell r="G479" t="str">
            <v>KRECS</v>
          </cell>
          <cell r="H479" t="str">
            <v>KRECS</v>
          </cell>
          <cell r="K479">
            <v>653186</v>
          </cell>
          <cell r="L479">
            <v>645096</v>
          </cell>
          <cell r="M479">
            <v>0</v>
          </cell>
          <cell r="N479">
            <v>0</v>
          </cell>
          <cell r="O479">
            <v>0</v>
          </cell>
          <cell r="P479">
            <v>0</v>
          </cell>
          <cell r="R479">
            <v>1298282</v>
          </cell>
          <cell r="AB479">
            <v>805.53991100000007</v>
          </cell>
          <cell r="AG479">
            <v>1367353</v>
          </cell>
          <cell r="AI479">
            <v>422.20927599999999</v>
          </cell>
          <cell r="AS479">
            <v>27</v>
          </cell>
          <cell r="AT479">
            <v>192</v>
          </cell>
          <cell r="AW479">
            <v>49</v>
          </cell>
          <cell r="AZ479">
            <v>5</v>
          </cell>
          <cell r="BA479">
            <v>0</v>
          </cell>
          <cell r="BB479">
            <v>0</v>
          </cell>
          <cell r="BC479">
            <v>7</v>
          </cell>
          <cell r="BD479">
            <v>2</v>
          </cell>
          <cell r="BF479">
            <v>0</v>
          </cell>
          <cell r="BY479">
            <v>19010</v>
          </cell>
          <cell r="BZ479">
            <v>282</v>
          </cell>
          <cell r="CC479">
            <v>52</v>
          </cell>
          <cell r="CG479">
            <v>8778</v>
          </cell>
          <cell r="CH479">
            <v>188</v>
          </cell>
          <cell r="CI479">
            <v>0</v>
          </cell>
          <cell r="CJ479">
            <v>0</v>
          </cell>
          <cell r="CK479">
            <v>0</v>
          </cell>
          <cell r="CL479">
            <v>0</v>
          </cell>
          <cell r="CN479">
            <v>8966</v>
          </cell>
          <cell r="CO479">
            <v>145.07906500000001</v>
          </cell>
          <cell r="CP479">
            <v>59.267020000000002</v>
          </cell>
          <cell r="CQ479">
            <v>25.354306000000001</v>
          </cell>
          <cell r="CR479">
            <v>31.412865</v>
          </cell>
          <cell r="CZ479">
            <v>8.5199200000000008</v>
          </cell>
          <cell r="DA479">
            <v>269.63317600000005</v>
          </cell>
          <cell r="EE479">
            <v>0</v>
          </cell>
          <cell r="EF479">
            <v>674.7</v>
          </cell>
          <cell r="EG479">
            <v>0</v>
          </cell>
          <cell r="EH479">
            <v>767.5</v>
          </cell>
          <cell r="EI479">
            <v>1442.2</v>
          </cell>
        </row>
        <row r="480">
          <cell r="A480">
            <v>2021</v>
          </cell>
          <cell r="B480" t="str">
            <v>Q2</v>
          </cell>
          <cell r="G480" t="str">
            <v>KIL</v>
          </cell>
          <cell r="H480" t="str">
            <v>KIL</v>
          </cell>
          <cell r="K480">
            <v>955116</v>
          </cell>
          <cell r="L480">
            <v>418320</v>
          </cell>
          <cell r="M480">
            <v>100468</v>
          </cell>
          <cell r="N480">
            <v>0</v>
          </cell>
          <cell r="O480">
            <v>0</v>
          </cell>
          <cell r="P480">
            <v>0</v>
          </cell>
          <cell r="R480">
            <v>1473904</v>
          </cell>
          <cell r="AB480">
            <v>902.93000000000006</v>
          </cell>
          <cell r="AG480">
            <v>2216217</v>
          </cell>
          <cell r="AI480">
            <v>652.86</v>
          </cell>
          <cell r="AS480">
            <v>29</v>
          </cell>
          <cell r="AT480">
            <v>122</v>
          </cell>
          <cell r="AW480">
            <v>45</v>
          </cell>
          <cell r="AZ480">
            <v>8</v>
          </cell>
          <cell r="BA480">
            <v>0</v>
          </cell>
          <cell r="BB480">
            <v>0</v>
          </cell>
          <cell r="BC480">
            <v>11</v>
          </cell>
          <cell r="BD480">
            <v>3</v>
          </cell>
          <cell r="BF480">
            <v>0</v>
          </cell>
          <cell r="BY480">
            <v>17335</v>
          </cell>
          <cell r="BZ480">
            <v>218</v>
          </cell>
          <cell r="CC480">
            <v>37</v>
          </cell>
          <cell r="CG480">
            <v>18616</v>
          </cell>
          <cell r="CH480">
            <v>190</v>
          </cell>
          <cell r="CI480">
            <v>50</v>
          </cell>
          <cell r="CJ480">
            <v>0</v>
          </cell>
          <cell r="CK480">
            <v>0</v>
          </cell>
          <cell r="CL480">
            <v>0</v>
          </cell>
          <cell r="CN480">
            <v>18856</v>
          </cell>
          <cell r="CO480">
            <v>261.29000000000002</v>
          </cell>
          <cell r="CP480">
            <v>153.13</v>
          </cell>
          <cell r="CQ480">
            <v>216.87</v>
          </cell>
          <cell r="CR480">
            <v>111.88999999999999</v>
          </cell>
          <cell r="CZ480">
            <v>229.07000000000002</v>
          </cell>
          <cell r="DA480">
            <v>972.25</v>
          </cell>
          <cell r="EE480">
            <v>0</v>
          </cell>
          <cell r="EF480">
            <v>568.92999999999995</v>
          </cell>
          <cell r="EG480">
            <v>32.409999999999997</v>
          </cell>
          <cell r="EH480">
            <v>250.64400000000001</v>
          </cell>
          <cell r="EI480">
            <v>851.98399999999992</v>
          </cell>
        </row>
        <row r="481">
          <cell r="A481">
            <v>2021</v>
          </cell>
          <cell r="B481" t="str">
            <v>Q2</v>
          </cell>
          <cell r="G481" t="str">
            <v>PACMECS</v>
          </cell>
          <cell r="H481" t="str">
            <v>PACMECS</v>
          </cell>
          <cell r="K481">
            <v>317350</v>
          </cell>
          <cell r="L481">
            <v>111505</v>
          </cell>
          <cell r="M481">
            <v>0</v>
          </cell>
          <cell r="O481">
            <v>0</v>
          </cell>
          <cell r="P481">
            <v>0</v>
          </cell>
          <cell r="R481">
            <v>428855</v>
          </cell>
          <cell r="AB481">
            <v>308.52100000000002</v>
          </cell>
          <cell r="AG481">
            <v>611049</v>
          </cell>
          <cell r="AI481">
            <v>182.78770300000002</v>
          </cell>
          <cell r="AS481">
            <v>26</v>
          </cell>
          <cell r="AT481">
            <v>88</v>
          </cell>
          <cell r="AW481">
            <v>21</v>
          </cell>
          <cell r="AZ481">
            <v>3</v>
          </cell>
          <cell r="BA481">
            <v>0</v>
          </cell>
          <cell r="BB481">
            <v>0</v>
          </cell>
          <cell r="BC481">
            <v>4</v>
          </cell>
          <cell r="BD481">
            <v>0</v>
          </cell>
          <cell r="BF481">
            <v>0</v>
          </cell>
          <cell r="BY481">
            <v>9010</v>
          </cell>
          <cell r="BZ481">
            <v>142</v>
          </cell>
          <cell r="CC481">
            <v>39</v>
          </cell>
          <cell r="CG481">
            <v>5330</v>
          </cell>
          <cell r="CH481">
            <v>76</v>
          </cell>
          <cell r="CI481">
            <v>0</v>
          </cell>
          <cell r="CJ481">
            <v>0</v>
          </cell>
          <cell r="CK481">
            <v>0</v>
          </cell>
          <cell r="CL481">
            <v>0</v>
          </cell>
          <cell r="CN481">
            <v>5406</v>
          </cell>
          <cell r="CO481">
            <v>131.16126399999999</v>
          </cell>
          <cell r="CP481">
            <v>14.301</v>
          </cell>
          <cell r="CQ481">
            <v>35.372399999999999</v>
          </cell>
          <cell r="CR481">
            <v>66.102964999999998</v>
          </cell>
          <cell r="CZ481">
            <v>58.031565999999998</v>
          </cell>
          <cell r="DA481">
            <v>304.96919499999996</v>
          </cell>
          <cell r="EE481">
            <v>0</v>
          </cell>
          <cell r="EF481">
            <v>396.54899999999998</v>
          </cell>
          <cell r="EG481">
            <v>0</v>
          </cell>
          <cell r="EH481">
            <v>819.51400000000001</v>
          </cell>
          <cell r="EI481">
            <v>1216.0630000000001</v>
          </cell>
        </row>
        <row r="482">
          <cell r="A482">
            <v>2021</v>
          </cell>
          <cell r="B482" t="str">
            <v>Q2</v>
          </cell>
          <cell r="G482" t="str">
            <v>Umeme</v>
          </cell>
          <cell r="H482" t="str">
            <v>Umeme</v>
          </cell>
          <cell r="K482">
            <v>186274489.00463831</v>
          </cell>
          <cell r="L482">
            <v>93744113.922660232</v>
          </cell>
          <cell r="M482">
            <v>118800130.748</v>
          </cell>
          <cell r="N482">
            <v>224248299.43999997</v>
          </cell>
          <cell r="O482">
            <v>246639179.42200002</v>
          </cell>
          <cell r="P482">
            <v>456104.62200000003</v>
          </cell>
          <cell r="R482">
            <v>870162317.15929854</v>
          </cell>
          <cell r="AB482">
            <v>430563.48677838332</v>
          </cell>
          <cell r="AG482">
            <v>1056217050</v>
          </cell>
          <cell r="AI482">
            <v>302085.50612600002</v>
          </cell>
          <cell r="AR482">
            <v>151</v>
          </cell>
          <cell r="AS482">
            <v>1213</v>
          </cell>
          <cell r="AT482">
            <v>5201</v>
          </cell>
          <cell r="AW482">
            <v>2908</v>
          </cell>
          <cell r="AX482">
            <v>18</v>
          </cell>
          <cell r="AZ482">
            <v>2178</v>
          </cell>
          <cell r="BA482">
            <v>15</v>
          </cell>
          <cell r="BB482">
            <v>21</v>
          </cell>
          <cell r="BC482">
            <v>1300</v>
          </cell>
          <cell r="BD482">
            <v>0</v>
          </cell>
          <cell r="BF482">
            <v>930</v>
          </cell>
          <cell r="BY482">
            <v>2109361</v>
          </cell>
          <cell r="BZ482">
            <v>14397</v>
          </cell>
          <cell r="CC482">
            <v>1597</v>
          </cell>
          <cell r="CG482">
            <v>1439594</v>
          </cell>
          <cell r="CH482">
            <v>87279</v>
          </cell>
          <cell r="CI482">
            <v>2930</v>
          </cell>
          <cell r="CJ482">
            <v>591</v>
          </cell>
          <cell r="CK482">
            <v>49</v>
          </cell>
          <cell r="CL482">
            <v>290</v>
          </cell>
          <cell r="CN482">
            <v>1530733</v>
          </cell>
          <cell r="CO482">
            <v>26532.766724201003</v>
          </cell>
          <cell r="CP482">
            <v>19299.784808116001</v>
          </cell>
          <cell r="CQ482">
            <v>0</v>
          </cell>
          <cell r="CR482">
            <v>9134.1873087795011</v>
          </cell>
          <cell r="CZ482">
            <v>12371.369234656999</v>
          </cell>
          <cell r="DA482">
            <v>67338.108075753509</v>
          </cell>
          <cell r="EE482">
            <v>595</v>
          </cell>
          <cell r="EF482">
            <v>22223.02</v>
          </cell>
          <cell r="EG482">
            <v>6932.0649999999996</v>
          </cell>
          <cell r="EH482">
            <v>9406.4991000000009</v>
          </cell>
          <cell r="EI482">
            <v>38561.5841</v>
          </cell>
        </row>
        <row r="483">
          <cell r="A483">
            <v>2021</v>
          </cell>
          <cell r="B483" t="str">
            <v>Q3</v>
          </cell>
          <cell r="G483" t="str">
            <v>CNST</v>
          </cell>
          <cell r="H483" t="str">
            <v>UEDCL</v>
          </cell>
          <cell r="K483">
            <v>381374.37747758842</v>
          </cell>
          <cell r="L483">
            <v>307793.12365903798</v>
          </cell>
          <cell r="M483">
            <v>130575</v>
          </cell>
          <cell r="N483">
            <v>0</v>
          </cell>
          <cell r="O483">
            <v>0</v>
          </cell>
          <cell r="P483">
            <v>0</v>
          </cell>
          <cell r="R483">
            <v>819742.50113662635</v>
          </cell>
          <cell r="AB483">
            <v>520.32009574803703</v>
          </cell>
          <cell r="AG483">
            <v>1054745.1668280007</v>
          </cell>
          <cell r="AI483">
            <v>233.916359</v>
          </cell>
          <cell r="AS483">
            <v>27</v>
          </cell>
          <cell r="AT483">
            <v>121</v>
          </cell>
          <cell r="AW483">
            <v>40</v>
          </cell>
          <cell r="AZ483">
            <v>2</v>
          </cell>
          <cell r="BA483">
            <v>0</v>
          </cell>
          <cell r="BB483">
            <v>0</v>
          </cell>
          <cell r="BC483">
            <v>3</v>
          </cell>
          <cell r="BD483">
            <v>1</v>
          </cell>
          <cell r="BF483">
            <v>0</v>
          </cell>
          <cell r="BY483">
            <v>12385</v>
          </cell>
          <cell r="BZ483">
            <v>194</v>
          </cell>
          <cell r="CC483">
            <v>26</v>
          </cell>
          <cell r="CG483">
            <v>4480</v>
          </cell>
          <cell r="CH483">
            <v>96</v>
          </cell>
          <cell r="CI483">
            <v>5</v>
          </cell>
          <cell r="CJ483">
            <v>0</v>
          </cell>
          <cell r="CK483">
            <v>0</v>
          </cell>
          <cell r="CL483">
            <v>0</v>
          </cell>
          <cell r="CN483">
            <v>4581</v>
          </cell>
          <cell r="CO483">
            <v>249.84083400000003</v>
          </cell>
          <cell r="CP483">
            <v>24.447150999999998</v>
          </cell>
          <cell r="CQ483">
            <v>40.221736</v>
          </cell>
          <cell r="CR483">
            <v>63.635306000000007</v>
          </cell>
          <cell r="CZ483">
            <v>9.1968390000000007</v>
          </cell>
          <cell r="DA483">
            <v>387.3418660000001</v>
          </cell>
          <cell r="EE483">
            <v>0</v>
          </cell>
          <cell r="EF483">
            <v>461.4</v>
          </cell>
          <cell r="EG483">
            <v>0</v>
          </cell>
          <cell r="EH483">
            <v>687.7</v>
          </cell>
          <cell r="EI483">
            <v>1149.0999999999999</v>
          </cell>
        </row>
        <row r="484">
          <cell r="A484">
            <v>2021</v>
          </cell>
          <cell r="B484" t="str">
            <v>Q3</v>
          </cell>
          <cell r="G484" t="str">
            <v>EST</v>
          </cell>
          <cell r="H484" t="str">
            <v>UEDCL</v>
          </cell>
          <cell r="K484">
            <v>547393.79999999329</v>
          </cell>
          <cell r="L484">
            <v>495865.60000000056</v>
          </cell>
          <cell r="M484">
            <v>19586</v>
          </cell>
          <cell r="N484">
            <v>0</v>
          </cell>
          <cell r="O484">
            <v>0</v>
          </cell>
          <cell r="P484">
            <v>0</v>
          </cell>
          <cell r="R484">
            <v>1062845.3999999939</v>
          </cell>
          <cell r="AB484">
            <v>677.56281764339701</v>
          </cell>
          <cell r="AG484">
            <v>1461658.5900000005</v>
          </cell>
          <cell r="AI484">
            <v>108.94483699999999</v>
          </cell>
          <cell r="AS484">
            <v>34</v>
          </cell>
          <cell r="AT484">
            <v>256</v>
          </cell>
          <cell r="AW484">
            <v>43</v>
          </cell>
          <cell r="AZ484">
            <v>12</v>
          </cell>
          <cell r="BA484">
            <v>0</v>
          </cell>
          <cell r="BB484">
            <v>0</v>
          </cell>
          <cell r="BC484">
            <v>3</v>
          </cell>
          <cell r="BD484">
            <v>1</v>
          </cell>
          <cell r="BF484">
            <v>0</v>
          </cell>
          <cell r="BY484">
            <v>21610</v>
          </cell>
          <cell r="BZ484">
            <v>349</v>
          </cell>
          <cell r="CC484">
            <v>21</v>
          </cell>
          <cell r="CG484">
            <v>7718</v>
          </cell>
          <cell r="CH484">
            <v>177</v>
          </cell>
          <cell r="CI484">
            <v>2</v>
          </cell>
          <cell r="CJ484">
            <v>0</v>
          </cell>
          <cell r="CK484">
            <v>0</v>
          </cell>
          <cell r="CL484">
            <v>0</v>
          </cell>
          <cell r="CN484">
            <v>7897</v>
          </cell>
          <cell r="CO484">
            <v>232.610187</v>
          </cell>
          <cell r="CP484">
            <v>104.330873</v>
          </cell>
          <cell r="CQ484">
            <v>22.483152000000004</v>
          </cell>
          <cell r="CR484">
            <v>47.095753000000002</v>
          </cell>
          <cell r="CZ484">
            <v>4.5415239999999999</v>
          </cell>
          <cell r="DA484">
            <v>411.06148899999999</v>
          </cell>
          <cell r="EE484">
            <v>0</v>
          </cell>
          <cell r="EF484">
            <v>633.99399999999991</v>
          </cell>
          <cell r="EG484">
            <v>0</v>
          </cell>
          <cell r="EH484">
            <v>814.74300000000005</v>
          </cell>
          <cell r="EI484">
            <v>1448.7370000000001</v>
          </cell>
        </row>
        <row r="485">
          <cell r="A485">
            <v>2021</v>
          </cell>
          <cell r="B485" t="str">
            <v>Q3</v>
          </cell>
          <cell r="G485" t="str">
            <v>MWST</v>
          </cell>
          <cell r="H485" t="str">
            <v>UEDCL</v>
          </cell>
          <cell r="K485">
            <v>459014.19999998971</v>
          </cell>
          <cell r="L485">
            <v>616153.80000000051</v>
          </cell>
          <cell r="M485">
            <v>15702.7</v>
          </cell>
          <cell r="N485">
            <v>0</v>
          </cell>
          <cell r="O485">
            <v>0</v>
          </cell>
          <cell r="P485">
            <v>0</v>
          </cell>
          <cell r="R485">
            <v>1090870.6999999902</v>
          </cell>
          <cell r="AB485">
            <v>699.99369272419403</v>
          </cell>
          <cell r="AG485">
            <v>1444392.5899999999</v>
          </cell>
          <cell r="AI485">
            <v>321.37310300000001</v>
          </cell>
          <cell r="AS485">
            <v>60</v>
          </cell>
          <cell r="AT485">
            <v>167</v>
          </cell>
          <cell r="AW485">
            <v>43</v>
          </cell>
          <cell r="AZ485">
            <v>20</v>
          </cell>
          <cell r="BA485">
            <v>0</v>
          </cell>
          <cell r="BB485">
            <v>0</v>
          </cell>
          <cell r="BC485">
            <v>0</v>
          </cell>
          <cell r="BD485">
            <v>0</v>
          </cell>
          <cell r="BF485">
            <v>0</v>
          </cell>
          <cell r="BY485">
            <v>18150</v>
          </cell>
          <cell r="BZ485">
            <v>290</v>
          </cell>
          <cell r="CC485">
            <v>15</v>
          </cell>
          <cell r="CG485">
            <v>5616</v>
          </cell>
          <cell r="CH485">
            <v>234</v>
          </cell>
          <cell r="CI485">
            <v>6</v>
          </cell>
          <cell r="CJ485">
            <v>0</v>
          </cell>
          <cell r="CK485">
            <v>0</v>
          </cell>
          <cell r="CL485">
            <v>0</v>
          </cell>
          <cell r="CN485">
            <v>5856</v>
          </cell>
          <cell r="CO485">
            <v>155.45347000000001</v>
          </cell>
          <cell r="CP485">
            <v>75.335842</v>
          </cell>
          <cell r="CQ485">
            <v>30.350730999999996</v>
          </cell>
          <cell r="CR485">
            <v>43.190024000000001</v>
          </cell>
          <cell r="CZ485">
            <v>4.7410909999999999</v>
          </cell>
          <cell r="DA485">
            <v>309.07115799999997</v>
          </cell>
          <cell r="EE485">
            <v>0</v>
          </cell>
          <cell r="EF485">
            <v>529.45299999999997</v>
          </cell>
          <cell r="EG485">
            <v>0</v>
          </cell>
          <cell r="EH485">
            <v>879.596</v>
          </cell>
          <cell r="EI485">
            <v>1409.049</v>
          </cell>
        </row>
        <row r="486">
          <cell r="A486">
            <v>2021</v>
          </cell>
          <cell r="B486" t="str">
            <v>Q3</v>
          </cell>
          <cell r="G486" t="str">
            <v>NEST</v>
          </cell>
          <cell r="H486" t="str">
            <v>UEDCL</v>
          </cell>
          <cell r="K486">
            <v>559609.62797210622</v>
          </cell>
          <cell r="L486">
            <v>515700.63092707144</v>
          </cell>
          <cell r="M486">
            <v>227590.40000000002</v>
          </cell>
          <cell r="N486">
            <v>50530</v>
          </cell>
          <cell r="O486">
            <v>0</v>
          </cell>
          <cell r="P486">
            <v>430.9</v>
          </cell>
          <cell r="R486">
            <v>1353861.5588991777</v>
          </cell>
          <cell r="AB486">
            <v>1097.8922678206318</v>
          </cell>
          <cell r="AG486">
            <v>2104304.3299999996</v>
          </cell>
          <cell r="AI486">
            <v>624.39853500000004</v>
          </cell>
          <cell r="AS486">
            <v>44</v>
          </cell>
          <cell r="AT486">
            <v>173</v>
          </cell>
          <cell r="AW486">
            <v>27</v>
          </cell>
          <cell r="AZ486">
            <v>9</v>
          </cell>
          <cell r="BA486">
            <v>0</v>
          </cell>
          <cell r="BB486">
            <v>0</v>
          </cell>
          <cell r="BC486">
            <v>2</v>
          </cell>
          <cell r="BD486">
            <v>12</v>
          </cell>
          <cell r="BF486">
            <v>0</v>
          </cell>
          <cell r="BY486">
            <v>18660</v>
          </cell>
          <cell r="BZ486">
            <v>267</v>
          </cell>
          <cell r="CC486">
            <v>31</v>
          </cell>
          <cell r="CG486">
            <v>6774</v>
          </cell>
          <cell r="CH486">
            <v>150</v>
          </cell>
          <cell r="CI486">
            <v>9</v>
          </cell>
          <cell r="CJ486">
            <v>1</v>
          </cell>
          <cell r="CK486">
            <v>0</v>
          </cell>
          <cell r="CL486">
            <v>0</v>
          </cell>
          <cell r="CN486">
            <v>6934</v>
          </cell>
          <cell r="CO486">
            <v>341.86880599999995</v>
          </cell>
          <cell r="CP486">
            <v>85.162672999999998</v>
          </cell>
          <cell r="CQ486">
            <v>35.913543000000004</v>
          </cell>
          <cell r="CR486">
            <v>85.027238000000011</v>
          </cell>
          <cell r="CZ486">
            <v>8.0845760000000002</v>
          </cell>
          <cell r="DA486">
            <v>556.05683599999998</v>
          </cell>
          <cell r="EE486">
            <v>8</v>
          </cell>
          <cell r="EF486">
            <v>365.97</v>
          </cell>
          <cell r="EG486">
            <v>0</v>
          </cell>
          <cell r="EH486">
            <v>641.00000000000011</v>
          </cell>
          <cell r="EI486">
            <v>1006.9700000000001</v>
          </cell>
        </row>
        <row r="487">
          <cell r="A487">
            <v>2021</v>
          </cell>
          <cell r="B487" t="str">
            <v>Q3</v>
          </cell>
          <cell r="G487" t="str">
            <v>NNWST</v>
          </cell>
          <cell r="H487" t="str">
            <v>UEDCL</v>
          </cell>
          <cell r="K487">
            <v>965868.62999998441</v>
          </cell>
          <cell r="L487">
            <v>682320.39999999967</v>
          </cell>
          <cell r="M487">
            <v>202091.2</v>
          </cell>
          <cell r="N487">
            <v>0</v>
          </cell>
          <cell r="O487">
            <v>0</v>
          </cell>
          <cell r="P487">
            <v>0</v>
          </cell>
          <cell r="R487">
            <v>1850280.2299999839</v>
          </cell>
          <cell r="AB487">
            <v>1201.3824562829791</v>
          </cell>
          <cell r="AG487">
            <v>4428195.9999999981</v>
          </cell>
          <cell r="AI487">
            <v>985.30126999999993</v>
          </cell>
          <cell r="AS487">
            <v>58</v>
          </cell>
          <cell r="AT487">
            <v>116</v>
          </cell>
          <cell r="AW487">
            <v>34</v>
          </cell>
          <cell r="AZ487">
            <v>13</v>
          </cell>
          <cell r="BA487">
            <v>0</v>
          </cell>
          <cell r="BB487">
            <v>0</v>
          </cell>
          <cell r="BC487">
            <v>5</v>
          </cell>
          <cell r="BD487">
            <v>7</v>
          </cell>
          <cell r="BF487">
            <v>0</v>
          </cell>
          <cell r="BY487">
            <v>17030</v>
          </cell>
          <cell r="BZ487">
            <v>233</v>
          </cell>
          <cell r="CC487">
            <v>43</v>
          </cell>
          <cell r="CG487">
            <v>9977</v>
          </cell>
          <cell r="CH487">
            <v>192</v>
          </cell>
          <cell r="CI487">
            <v>12</v>
          </cell>
          <cell r="CJ487">
            <v>0</v>
          </cell>
          <cell r="CK487">
            <v>0</v>
          </cell>
          <cell r="CL487">
            <v>0</v>
          </cell>
          <cell r="CN487">
            <v>10181</v>
          </cell>
          <cell r="CO487">
            <v>442.132204</v>
          </cell>
          <cell r="CP487">
            <v>114.569874</v>
          </cell>
          <cell r="CQ487">
            <v>56.192933999999994</v>
          </cell>
          <cell r="CR487">
            <v>88.303697999999997</v>
          </cell>
          <cell r="CZ487">
            <v>11.031015</v>
          </cell>
          <cell r="DA487">
            <v>712.22972500000014</v>
          </cell>
          <cell r="EE487">
            <v>5</v>
          </cell>
          <cell r="EF487">
            <v>716.06000000000006</v>
          </cell>
          <cell r="EG487">
            <v>0</v>
          </cell>
          <cell r="EH487">
            <v>864.63299999999992</v>
          </cell>
          <cell r="EI487">
            <v>1580.693</v>
          </cell>
        </row>
        <row r="488">
          <cell r="A488">
            <v>2021</v>
          </cell>
          <cell r="B488" t="str">
            <v>Q3</v>
          </cell>
          <cell r="G488" t="str">
            <v>SST</v>
          </cell>
          <cell r="H488" t="str">
            <v>UEDCL</v>
          </cell>
          <cell r="K488">
            <v>1357226.5999999836</v>
          </cell>
          <cell r="L488">
            <v>1233916.100000001</v>
          </cell>
          <cell r="M488">
            <v>295279</v>
          </cell>
          <cell r="N488">
            <v>0</v>
          </cell>
          <cell r="O488">
            <v>0</v>
          </cell>
          <cell r="P488">
            <v>0</v>
          </cell>
          <cell r="R488">
            <v>2886421.6999999844</v>
          </cell>
          <cell r="AB488">
            <v>1852.3320778399909</v>
          </cell>
          <cell r="AG488">
            <v>3937254.022996</v>
          </cell>
          <cell r="AI488">
            <v>927.65831099999991</v>
          </cell>
          <cell r="AS488">
            <v>99</v>
          </cell>
          <cell r="AT488">
            <v>223</v>
          </cell>
          <cell r="AW488">
            <v>91</v>
          </cell>
          <cell r="AZ488">
            <v>13</v>
          </cell>
          <cell r="BA488">
            <v>0</v>
          </cell>
          <cell r="BB488">
            <v>0</v>
          </cell>
          <cell r="BC488">
            <v>9</v>
          </cell>
          <cell r="BD488">
            <v>5</v>
          </cell>
          <cell r="BF488">
            <v>0</v>
          </cell>
          <cell r="BY488">
            <v>29735</v>
          </cell>
          <cell r="BZ488">
            <v>440</v>
          </cell>
          <cell r="CC488">
            <v>40</v>
          </cell>
          <cell r="CG488">
            <v>15652</v>
          </cell>
          <cell r="CH488">
            <v>386</v>
          </cell>
          <cell r="CI488">
            <v>12</v>
          </cell>
          <cell r="CJ488">
            <v>0</v>
          </cell>
          <cell r="CK488">
            <v>0</v>
          </cell>
          <cell r="CL488">
            <v>0</v>
          </cell>
          <cell r="CN488">
            <v>16050</v>
          </cell>
          <cell r="CO488">
            <v>411.38578900000005</v>
          </cell>
          <cell r="CP488">
            <v>225.82086699999999</v>
          </cell>
          <cell r="CQ488">
            <v>54.687551999999997</v>
          </cell>
          <cell r="CR488">
            <v>89.119432000000003</v>
          </cell>
          <cell r="CZ488">
            <v>9.314703999999999</v>
          </cell>
          <cell r="DA488">
            <v>790.32834400000002</v>
          </cell>
          <cell r="EE488">
            <v>0</v>
          </cell>
          <cell r="EF488">
            <v>684.81000000000006</v>
          </cell>
          <cell r="EG488">
            <v>0</v>
          </cell>
          <cell r="EH488">
            <v>1079.25</v>
          </cell>
          <cell r="EI488">
            <v>1764.06</v>
          </cell>
        </row>
        <row r="489">
          <cell r="A489">
            <v>2021</v>
          </cell>
          <cell r="B489" t="str">
            <v>Q3</v>
          </cell>
          <cell r="G489" t="str">
            <v>SWST</v>
          </cell>
          <cell r="H489" t="str">
            <v>UEDCL</v>
          </cell>
          <cell r="K489">
            <v>608767.29999999586</v>
          </cell>
          <cell r="L489">
            <v>556332.10000000044</v>
          </cell>
          <cell r="M489">
            <v>423245</v>
          </cell>
          <cell r="N489">
            <v>399906</v>
          </cell>
          <cell r="O489">
            <v>0</v>
          </cell>
          <cell r="P489">
            <v>0</v>
          </cell>
          <cell r="R489">
            <v>1988250.3999999962</v>
          </cell>
          <cell r="AB489">
            <v>1170.492901073791</v>
          </cell>
          <cell r="AG489">
            <v>2322818.3300000005</v>
          </cell>
          <cell r="AI489">
            <v>543.08553899999993</v>
          </cell>
          <cell r="AS489">
            <v>39</v>
          </cell>
          <cell r="AT489">
            <v>278</v>
          </cell>
          <cell r="AW489">
            <v>47</v>
          </cell>
          <cell r="AZ489">
            <v>12</v>
          </cell>
          <cell r="BA489">
            <v>0</v>
          </cell>
          <cell r="BB489">
            <v>0</v>
          </cell>
          <cell r="BC489">
            <v>5</v>
          </cell>
          <cell r="BD489">
            <v>9</v>
          </cell>
          <cell r="BF489">
            <v>9</v>
          </cell>
          <cell r="BY489">
            <v>30885</v>
          </cell>
          <cell r="BZ489">
            <v>399</v>
          </cell>
          <cell r="CC489">
            <v>32</v>
          </cell>
          <cell r="CG489">
            <v>11327</v>
          </cell>
          <cell r="CH489">
            <v>258</v>
          </cell>
          <cell r="CI489">
            <v>12</v>
          </cell>
          <cell r="CJ489">
            <v>0</v>
          </cell>
          <cell r="CK489">
            <v>0</v>
          </cell>
          <cell r="CL489">
            <v>0</v>
          </cell>
          <cell r="CN489">
            <v>11597</v>
          </cell>
          <cell r="CO489">
            <v>326.70201399999996</v>
          </cell>
          <cell r="CP489">
            <v>73.402939000000003</v>
          </cell>
          <cell r="CQ489">
            <v>44.431393</v>
          </cell>
          <cell r="CR489">
            <v>64.745181000000002</v>
          </cell>
          <cell r="CZ489">
            <v>7.9717579999999995</v>
          </cell>
          <cell r="DA489">
            <v>517.25328500000001</v>
          </cell>
          <cell r="EE489">
            <v>4</v>
          </cell>
          <cell r="EF489">
            <v>401.76499999999999</v>
          </cell>
          <cell r="EG489">
            <v>0</v>
          </cell>
          <cell r="EH489">
            <v>930.03000000000009</v>
          </cell>
          <cell r="EI489">
            <v>1331.7950000000001</v>
          </cell>
        </row>
        <row r="490">
          <cell r="A490">
            <v>2021</v>
          </cell>
          <cell r="B490" t="str">
            <v>Q3</v>
          </cell>
          <cell r="G490" t="str">
            <v>NWST</v>
          </cell>
          <cell r="H490" t="str">
            <v>UEDCL</v>
          </cell>
          <cell r="K490">
            <v>1928371.2999999737</v>
          </cell>
          <cell r="L490">
            <v>1765499.600000002</v>
          </cell>
          <cell r="M490">
            <v>530001.5</v>
          </cell>
          <cell r="N490">
            <v>934775</v>
          </cell>
          <cell r="O490">
            <v>0</v>
          </cell>
          <cell r="P490">
            <v>0</v>
          </cell>
          <cell r="R490">
            <v>5158647.3999999762</v>
          </cell>
          <cell r="AB490">
            <v>3234.5923405049834</v>
          </cell>
          <cell r="AG490">
            <v>10600387.992747998</v>
          </cell>
          <cell r="AI490">
            <v>2340.7550419999998</v>
          </cell>
          <cell r="AS490">
            <v>85</v>
          </cell>
          <cell r="AT490">
            <v>334</v>
          </cell>
          <cell r="AW490">
            <v>133</v>
          </cell>
          <cell r="AZ490">
            <v>57</v>
          </cell>
          <cell r="BA490">
            <v>2</v>
          </cell>
          <cell r="BB490">
            <v>0</v>
          </cell>
          <cell r="BC490">
            <v>42</v>
          </cell>
          <cell r="BD490">
            <v>17</v>
          </cell>
          <cell r="BF490">
            <v>0</v>
          </cell>
          <cell r="BY490">
            <v>62610</v>
          </cell>
          <cell r="BZ490">
            <v>670</v>
          </cell>
          <cell r="CC490">
            <v>66</v>
          </cell>
          <cell r="CG490">
            <v>21574</v>
          </cell>
          <cell r="CH490">
            <v>689</v>
          </cell>
          <cell r="CI490">
            <v>44</v>
          </cell>
          <cell r="CJ490">
            <v>5</v>
          </cell>
          <cell r="CK490">
            <v>3</v>
          </cell>
          <cell r="CL490">
            <v>0</v>
          </cell>
          <cell r="CN490">
            <v>22315</v>
          </cell>
          <cell r="CO490">
            <v>651.43915200000004</v>
          </cell>
          <cell r="CP490">
            <v>462.96913499999994</v>
          </cell>
          <cell r="CQ490">
            <v>64.882070999999996</v>
          </cell>
          <cell r="CR490">
            <v>141.45763700000001</v>
          </cell>
          <cell r="CZ490">
            <v>14.558759</v>
          </cell>
          <cell r="DA490">
            <v>1335.306754</v>
          </cell>
          <cell r="EE490">
            <v>3</v>
          </cell>
          <cell r="EF490">
            <v>1186.0510000000002</v>
          </cell>
          <cell r="EH490">
            <v>1791.356</v>
          </cell>
          <cell r="EI490">
            <v>2977.4070000000002</v>
          </cell>
        </row>
        <row r="491">
          <cell r="A491">
            <v>2021</v>
          </cell>
          <cell r="B491" t="str">
            <v>Q3</v>
          </cell>
          <cell r="G491" t="str">
            <v>RST</v>
          </cell>
          <cell r="H491" t="str">
            <v>UEDCL</v>
          </cell>
          <cell r="K491">
            <v>174691.00000000035</v>
          </cell>
          <cell r="L491">
            <v>156594.79999999999</v>
          </cell>
          <cell r="M491">
            <v>0</v>
          </cell>
          <cell r="N491">
            <v>0</v>
          </cell>
          <cell r="O491">
            <v>0</v>
          </cell>
          <cell r="P491">
            <v>0</v>
          </cell>
          <cell r="R491">
            <v>331285.80000000034</v>
          </cell>
          <cell r="AB491">
            <v>276.74935063819942</v>
          </cell>
          <cell r="AG491">
            <v>2234104.3499999996</v>
          </cell>
          <cell r="AI491">
            <v>222.773978</v>
          </cell>
          <cell r="AS491">
            <v>5</v>
          </cell>
          <cell r="AT491">
            <v>27</v>
          </cell>
          <cell r="AW491">
            <v>8</v>
          </cell>
          <cell r="AZ491">
            <v>4</v>
          </cell>
          <cell r="BA491">
            <v>0</v>
          </cell>
          <cell r="BB491">
            <v>0</v>
          </cell>
          <cell r="BC491">
            <v>5</v>
          </cell>
          <cell r="BD491">
            <v>0</v>
          </cell>
          <cell r="BF491">
            <v>0</v>
          </cell>
          <cell r="BY491">
            <v>4650</v>
          </cell>
          <cell r="BZ491">
            <v>49</v>
          </cell>
          <cell r="CC491">
            <v>16</v>
          </cell>
          <cell r="CG491">
            <v>8175</v>
          </cell>
          <cell r="CH491">
            <v>65</v>
          </cell>
          <cell r="CI491">
            <v>0</v>
          </cell>
          <cell r="CJ491">
            <v>0</v>
          </cell>
          <cell r="CK491">
            <v>0</v>
          </cell>
          <cell r="CL491">
            <v>0</v>
          </cell>
          <cell r="CN491">
            <v>8240</v>
          </cell>
          <cell r="CO491">
            <v>141.10758200000001</v>
          </cell>
          <cell r="CP491">
            <v>9.097999999999999</v>
          </cell>
          <cell r="CQ491">
            <v>13.48817</v>
          </cell>
          <cell r="CR491">
            <v>50.291497</v>
          </cell>
          <cell r="CZ491">
            <v>1.8020849999999999</v>
          </cell>
          <cell r="DA491">
            <v>215.78733399999999</v>
          </cell>
          <cell r="EE491">
            <v>0</v>
          </cell>
          <cell r="EF491">
            <v>120</v>
          </cell>
          <cell r="EG491">
            <v>0</v>
          </cell>
          <cell r="EH491">
            <v>140.46</v>
          </cell>
          <cell r="EI491">
            <v>260.46000000000004</v>
          </cell>
        </row>
        <row r="492">
          <cell r="A492">
            <v>2021</v>
          </cell>
          <cell r="B492" t="str">
            <v>Q3</v>
          </cell>
          <cell r="G492" t="str">
            <v>KRECS</v>
          </cell>
          <cell r="H492" t="str">
            <v>KRECS</v>
          </cell>
          <cell r="K492">
            <v>668909</v>
          </cell>
          <cell r="L492">
            <v>693997</v>
          </cell>
          <cell r="M492">
            <v>14286</v>
          </cell>
          <cell r="N492">
            <v>0</v>
          </cell>
          <cell r="O492">
            <v>0</v>
          </cell>
          <cell r="P492">
            <v>0</v>
          </cell>
          <cell r="R492">
            <v>1377192</v>
          </cell>
          <cell r="AB492">
            <v>844.72498599999994</v>
          </cell>
          <cell r="AG492">
            <v>1832223</v>
          </cell>
          <cell r="AI492">
            <v>536.66101400000002</v>
          </cell>
          <cell r="AS492">
            <v>27</v>
          </cell>
          <cell r="AT492">
            <v>192</v>
          </cell>
          <cell r="AW492">
            <v>49</v>
          </cell>
          <cell r="AZ492">
            <v>6</v>
          </cell>
          <cell r="BA492">
            <v>0</v>
          </cell>
          <cell r="BB492">
            <v>0</v>
          </cell>
          <cell r="BC492">
            <v>8</v>
          </cell>
          <cell r="BD492">
            <v>2</v>
          </cell>
          <cell r="BF492">
            <v>0</v>
          </cell>
          <cell r="BY492">
            <v>19525</v>
          </cell>
          <cell r="BZ492">
            <v>284</v>
          </cell>
          <cell r="CC492">
            <v>55</v>
          </cell>
          <cell r="CG492">
            <v>9154</v>
          </cell>
          <cell r="CH492">
            <v>194</v>
          </cell>
          <cell r="CI492">
            <v>2</v>
          </cell>
          <cell r="CJ492">
            <v>0</v>
          </cell>
          <cell r="CK492">
            <v>0</v>
          </cell>
          <cell r="CL492">
            <v>0</v>
          </cell>
          <cell r="CN492">
            <v>9350</v>
          </cell>
          <cell r="CO492">
            <v>150.79586499999999</v>
          </cell>
          <cell r="CP492">
            <v>111.58442099999999</v>
          </cell>
          <cell r="CQ492">
            <v>34.93459</v>
          </cell>
          <cell r="CR492">
            <v>27.911279999999998</v>
          </cell>
          <cell r="CZ492">
            <v>75.823721000000006</v>
          </cell>
          <cell r="DA492">
            <v>401.04987699999992</v>
          </cell>
          <cell r="EE492">
            <v>0</v>
          </cell>
          <cell r="EF492">
            <v>674.7</v>
          </cell>
          <cell r="EG492">
            <v>0</v>
          </cell>
          <cell r="EH492">
            <v>767.5</v>
          </cell>
          <cell r="EI492">
            <v>1442.2</v>
          </cell>
        </row>
        <row r="493">
          <cell r="A493">
            <v>2021</v>
          </cell>
          <cell r="B493" t="str">
            <v>Q3</v>
          </cell>
          <cell r="G493" t="str">
            <v>KIL</v>
          </cell>
          <cell r="H493" t="str">
            <v>KIL</v>
          </cell>
          <cell r="K493">
            <v>892092</v>
          </cell>
          <cell r="L493">
            <v>439834.75</v>
          </cell>
          <cell r="M493">
            <v>60232</v>
          </cell>
          <cell r="N493">
            <v>0</v>
          </cell>
          <cell r="O493">
            <v>0</v>
          </cell>
          <cell r="P493">
            <v>0</v>
          </cell>
          <cell r="R493">
            <v>1392158.75</v>
          </cell>
          <cell r="AB493">
            <v>840.73</v>
          </cell>
          <cell r="AG493">
            <v>2087669</v>
          </cell>
          <cell r="AI493">
            <v>624.71</v>
          </cell>
          <cell r="AS493">
            <v>31</v>
          </cell>
          <cell r="AT493">
            <v>122</v>
          </cell>
          <cell r="AW493">
            <v>46</v>
          </cell>
          <cell r="AZ493">
            <v>8</v>
          </cell>
          <cell r="BA493">
            <v>4</v>
          </cell>
          <cell r="BB493">
            <v>0</v>
          </cell>
          <cell r="BC493">
            <v>10</v>
          </cell>
          <cell r="BD493">
            <v>3</v>
          </cell>
          <cell r="BF493">
            <v>0</v>
          </cell>
          <cell r="BY493">
            <v>18170</v>
          </cell>
          <cell r="BZ493">
            <v>224</v>
          </cell>
          <cell r="CC493">
            <v>37</v>
          </cell>
          <cell r="CG493">
            <v>19134</v>
          </cell>
          <cell r="CH493">
            <v>197</v>
          </cell>
          <cell r="CI493">
            <v>50</v>
          </cell>
          <cell r="CJ493">
            <v>0</v>
          </cell>
          <cell r="CK493">
            <v>0</v>
          </cell>
          <cell r="CL493">
            <v>0</v>
          </cell>
          <cell r="CN493">
            <v>19381</v>
          </cell>
          <cell r="CO493">
            <v>222.45999999999998</v>
          </cell>
          <cell r="CP493">
            <v>145.22999999999999</v>
          </cell>
          <cell r="CQ493">
            <v>297.10000000000002</v>
          </cell>
          <cell r="CR493">
            <v>82.33</v>
          </cell>
          <cell r="CZ493">
            <v>59.91</v>
          </cell>
          <cell r="DA493">
            <v>807.03</v>
          </cell>
          <cell r="EE493">
            <v>0</v>
          </cell>
          <cell r="EF493">
            <v>568.92999999999995</v>
          </cell>
          <cell r="EG493">
            <v>32.409999999999997</v>
          </cell>
          <cell r="EH493">
            <v>250.64400000000001</v>
          </cell>
          <cell r="EI493">
            <v>851.98399999999992</v>
          </cell>
        </row>
        <row r="494">
          <cell r="A494">
            <v>2021</v>
          </cell>
          <cell r="B494" t="str">
            <v>Q3</v>
          </cell>
          <cell r="G494" t="str">
            <v>PACMECS</v>
          </cell>
          <cell r="H494" t="str">
            <v>PACMECS</v>
          </cell>
          <cell r="K494">
            <v>461580</v>
          </cell>
          <cell r="L494">
            <v>153550</v>
          </cell>
          <cell r="M494">
            <v>0</v>
          </cell>
          <cell r="N494">
            <v>0</v>
          </cell>
          <cell r="O494">
            <v>0</v>
          </cell>
          <cell r="P494">
            <v>0</v>
          </cell>
          <cell r="R494">
            <v>615130</v>
          </cell>
          <cell r="AB494">
            <v>422.66</v>
          </cell>
          <cell r="AG494">
            <v>820370</v>
          </cell>
          <cell r="AI494">
            <v>243.23000000000002</v>
          </cell>
          <cell r="AS494">
            <v>26</v>
          </cell>
          <cell r="AT494">
            <v>88</v>
          </cell>
          <cell r="AW494">
            <v>21</v>
          </cell>
          <cell r="AZ494">
            <v>4</v>
          </cell>
          <cell r="BA494">
            <v>0</v>
          </cell>
          <cell r="BB494">
            <v>0</v>
          </cell>
          <cell r="BC494">
            <v>4</v>
          </cell>
          <cell r="BD494">
            <v>0</v>
          </cell>
          <cell r="BF494">
            <v>0</v>
          </cell>
          <cell r="BY494">
            <v>9210</v>
          </cell>
          <cell r="BZ494">
            <v>143</v>
          </cell>
          <cell r="CC494">
            <v>36</v>
          </cell>
          <cell r="CG494">
            <v>5890</v>
          </cell>
          <cell r="CH494">
            <v>80</v>
          </cell>
          <cell r="CI494">
            <v>0</v>
          </cell>
          <cell r="CJ494">
            <v>0</v>
          </cell>
          <cell r="CK494">
            <v>0</v>
          </cell>
          <cell r="CL494">
            <v>0</v>
          </cell>
          <cell r="CN494">
            <v>5970</v>
          </cell>
          <cell r="CO494">
            <v>117.4</v>
          </cell>
          <cell r="CP494">
            <v>7.1989999999999998</v>
          </cell>
          <cell r="CQ494">
            <v>26</v>
          </cell>
          <cell r="CR494">
            <v>62.5</v>
          </cell>
          <cell r="CZ494">
            <v>42</v>
          </cell>
          <cell r="DA494">
            <v>255.09899999999999</v>
          </cell>
          <cell r="EE494">
            <v>0</v>
          </cell>
          <cell r="EF494">
            <v>396.54899999999998</v>
          </cell>
          <cell r="EG494">
            <v>0</v>
          </cell>
          <cell r="EH494">
            <v>819.51400000000001</v>
          </cell>
          <cell r="EI494">
            <v>1216.0630000000001</v>
          </cell>
        </row>
        <row r="495">
          <cell r="A495">
            <v>2021</v>
          </cell>
          <cell r="B495" t="str">
            <v>Q3</v>
          </cell>
          <cell r="G495" t="str">
            <v>Umeme</v>
          </cell>
          <cell r="H495" t="str">
            <v>Umeme</v>
          </cell>
          <cell r="K495">
            <v>186538217.59800047</v>
          </cell>
          <cell r="L495">
            <v>93516243.444123194</v>
          </cell>
          <cell r="M495">
            <v>116727768.34999993</v>
          </cell>
          <cell r="N495">
            <v>225169361.78400004</v>
          </cell>
          <cell r="O495">
            <v>254074689.998</v>
          </cell>
          <cell r="P495">
            <v>462627.93899999995</v>
          </cell>
          <cell r="R495">
            <v>876488909.11312354</v>
          </cell>
          <cell r="AB495">
            <v>425212.38052943733</v>
          </cell>
          <cell r="AG495">
            <v>1073811781</v>
          </cell>
          <cell r="AI495">
            <v>293250.38704300002</v>
          </cell>
          <cell r="AR495">
            <v>151</v>
          </cell>
          <cell r="AS495">
            <v>1223</v>
          </cell>
          <cell r="AT495">
            <v>5268</v>
          </cell>
          <cell r="AW495">
            <v>2946</v>
          </cell>
          <cell r="AX495">
            <v>17</v>
          </cell>
          <cell r="AZ495">
            <v>2197</v>
          </cell>
          <cell r="BA495">
            <v>15</v>
          </cell>
          <cell r="BB495">
            <v>21</v>
          </cell>
          <cell r="BC495">
            <v>1306</v>
          </cell>
          <cell r="BF495">
            <v>930</v>
          </cell>
          <cell r="BY495">
            <v>2132191</v>
          </cell>
          <cell r="BZ495">
            <v>14547</v>
          </cell>
          <cell r="CC495">
            <v>1581</v>
          </cell>
          <cell r="CG495">
            <v>1477244</v>
          </cell>
          <cell r="CH495">
            <v>86999</v>
          </cell>
          <cell r="CI495">
            <v>2972</v>
          </cell>
          <cell r="CJ495">
            <v>606</v>
          </cell>
          <cell r="CK495">
            <v>50</v>
          </cell>
          <cell r="CL495">
            <v>297</v>
          </cell>
          <cell r="CN495">
            <v>1568168</v>
          </cell>
          <cell r="CO495">
            <v>26852.142417231655</v>
          </cell>
          <cell r="CP495">
            <v>7453.6152056036872</v>
          </cell>
          <cell r="CQ495">
            <v>0</v>
          </cell>
          <cell r="CR495">
            <v>7819.244670076052</v>
          </cell>
          <cell r="CZ495">
            <v>9255.2529970731539</v>
          </cell>
          <cell r="DA495">
            <v>51380.255289984547</v>
          </cell>
          <cell r="EE495">
            <v>595</v>
          </cell>
          <cell r="EF495">
            <v>22265.846000000001</v>
          </cell>
          <cell r="EG495">
            <v>7106.9622489999992</v>
          </cell>
          <cell r="EH495">
            <v>9462.955453999999</v>
          </cell>
          <cell r="EI495">
            <v>38835.763703000004</v>
          </cell>
        </row>
        <row r="496">
          <cell r="A496">
            <v>2021</v>
          </cell>
          <cell r="B496" t="str">
            <v>Q4</v>
          </cell>
          <cell r="G496" t="str">
            <v>CNST</v>
          </cell>
          <cell r="H496" t="str">
            <v>UEDCL</v>
          </cell>
          <cell r="K496">
            <v>437649.6400188742</v>
          </cell>
          <cell r="L496">
            <v>315407.85113251559</v>
          </cell>
          <cell r="M496">
            <v>93982</v>
          </cell>
          <cell r="N496">
            <v>0</v>
          </cell>
          <cell r="O496">
            <v>0</v>
          </cell>
          <cell r="P496">
            <v>511</v>
          </cell>
          <cell r="R496">
            <v>847550.49115138978</v>
          </cell>
          <cell r="AB496">
            <v>578.09630337863518</v>
          </cell>
          <cell r="AG496">
            <v>1118945.3499999999</v>
          </cell>
          <cell r="AI496">
            <v>249.50580493599998</v>
          </cell>
          <cell r="AS496">
            <v>43</v>
          </cell>
          <cell r="AT496">
            <v>146</v>
          </cell>
          <cell r="AW496">
            <v>34</v>
          </cell>
          <cell r="AZ496">
            <v>4</v>
          </cell>
          <cell r="BA496">
            <v>0</v>
          </cell>
          <cell r="BB496">
            <v>0</v>
          </cell>
          <cell r="BC496">
            <v>3</v>
          </cell>
          <cell r="BD496">
            <v>1</v>
          </cell>
          <cell r="BF496">
            <v>0</v>
          </cell>
          <cell r="BY496">
            <v>13835</v>
          </cell>
          <cell r="BZ496">
            <v>231</v>
          </cell>
          <cell r="CC496">
            <v>26</v>
          </cell>
          <cell r="CG496">
            <v>4481</v>
          </cell>
          <cell r="CH496">
            <v>101</v>
          </cell>
          <cell r="CI496">
            <v>5</v>
          </cell>
          <cell r="CJ496">
            <v>0</v>
          </cell>
          <cell r="CK496">
            <v>0</v>
          </cell>
          <cell r="CL496">
            <v>0</v>
          </cell>
          <cell r="CN496">
            <v>4587</v>
          </cell>
          <cell r="CO496">
            <v>252.07039600000002</v>
          </cell>
          <cell r="CP496">
            <v>73.600609000000006</v>
          </cell>
          <cell r="CQ496">
            <v>37.651961</v>
          </cell>
          <cell r="CR496">
            <v>37.971792999999998</v>
          </cell>
          <cell r="CZ496">
            <v>4.6145120000000004</v>
          </cell>
          <cell r="DA496">
            <v>405.90927100000005</v>
          </cell>
          <cell r="EE496">
            <v>0</v>
          </cell>
          <cell r="EF496">
            <v>461.4</v>
          </cell>
          <cell r="EG496">
            <v>0</v>
          </cell>
          <cell r="EH496">
            <v>687.7</v>
          </cell>
          <cell r="EI496">
            <v>1149.0999999999999</v>
          </cell>
        </row>
        <row r="497">
          <cell r="A497">
            <v>2021</v>
          </cell>
          <cell r="B497" t="str">
            <v>Q4</v>
          </cell>
          <cell r="G497" t="str">
            <v>EST</v>
          </cell>
          <cell r="H497" t="str">
            <v>UEDCL</v>
          </cell>
          <cell r="K497">
            <v>571290.19999998854</v>
          </cell>
          <cell r="L497">
            <v>378666.53333333344</v>
          </cell>
          <cell r="M497">
            <v>40616</v>
          </cell>
          <cell r="N497">
            <v>0</v>
          </cell>
          <cell r="O497">
            <v>0</v>
          </cell>
          <cell r="P497">
            <v>0</v>
          </cell>
          <cell r="R497">
            <v>990572.73333332199</v>
          </cell>
          <cell r="AB497">
            <v>699.14420760299913</v>
          </cell>
          <cell r="AG497">
            <v>1384957.0299999998</v>
          </cell>
          <cell r="AI497">
            <v>320.33600900100009</v>
          </cell>
          <cell r="AS497">
            <v>34</v>
          </cell>
          <cell r="AT497">
            <v>250</v>
          </cell>
          <cell r="AW497">
            <v>44</v>
          </cell>
          <cell r="AZ497">
            <v>10</v>
          </cell>
          <cell r="BA497">
            <v>0</v>
          </cell>
          <cell r="BB497">
            <v>0</v>
          </cell>
          <cell r="BC497">
            <v>1</v>
          </cell>
          <cell r="BD497">
            <v>0</v>
          </cell>
          <cell r="BF497">
            <v>0</v>
          </cell>
          <cell r="BY497">
            <v>20065</v>
          </cell>
          <cell r="BZ497">
            <v>339</v>
          </cell>
          <cell r="CC497">
            <v>21</v>
          </cell>
          <cell r="CG497">
            <v>7732</v>
          </cell>
          <cell r="CH497">
            <v>188</v>
          </cell>
          <cell r="CI497">
            <v>4</v>
          </cell>
          <cell r="CJ497">
            <v>0</v>
          </cell>
          <cell r="CK497">
            <v>0</v>
          </cell>
          <cell r="CL497">
            <v>0</v>
          </cell>
          <cell r="CN497">
            <v>7924</v>
          </cell>
          <cell r="CO497">
            <v>228.69198</v>
          </cell>
          <cell r="CP497">
            <v>35.432529000000002</v>
          </cell>
          <cell r="CQ497">
            <v>29.147973</v>
          </cell>
          <cell r="CR497">
            <v>44.277917000000002</v>
          </cell>
          <cell r="CZ497">
            <v>3.9504950000000001</v>
          </cell>
          <cell r="DA497">
            <v>341.50089399999996</v>
          </cell>
          <cell r="EE497">
            <v>0</v>
          </cell>
          <cell r="EF497">
            <v>633.99399999999991</v>
          </cell>
          <cell r="EG497">
            <v>0</v>
          </cell>
          <cell r="EH497">
            <v>814.74300000000005</v>
          </cell>
          <cell r="EI497">
            <v>1448.7370000000001</v>
          </cell>
        </row>
        <row r="498">
          <cell r="A498">
            <v>2021</v>
          </cell>
          <cell r="B498" t="str">
            <v>Q4</v>
          </cell>
          <cell r="G498" t="str">
            <v>MWST</v>
          </cell>
          <cell r="H498" t="str">
            <v>UEDCL</v>
          </cell>
          <cell r="K498">
            <v>514053.69999998552</v>
          </cell>
          <cell r="L498">
            <v>581118.06670000008</v>
          </cell>
          <cell r="M498">
            <v>12437.7</v>
          </cell>
          <cell r="N498">
            <v>0</v>
          </cell>
          <cell r="O498">
            <v>0</v>
          </cell>
          <cell r="P498">
            <v>0</v>
          </cell>
          <cell r="R498">
            <v>1107609.4666999856</v>
          </cell>
          <cell r="AB498">
            <v>758.19639883259003</v>
          </cell>
          <cell r="AG498">
            <v>1455790.12</v>
          </cell>
          <cell r="AI498">
            <v>321.48387727900001</v>
          </cell>
          <cell r="AS498">
            <v>59</v>
          </cell>
          <cell r="AT498">
            <v>170</v>
          </cell>
          <cell r="AW498">
            <v>43</v>
          </cell>
          <cell r="AZ498">
            <v>20</v>
          </cell>
          <cell r="BA498">
            <v>0</v>
          </cell>
          <cell r="BB498">
            <v>0</v>
          </cell>
          <cell r="BC498">
            <v>0</v>
          </cell>
          <cell r="BD498">
            <v>0</v>
          </cell>
          <cell r="BF498">
            <v>0</v>
          </cell>
          <cell r="BY498">
            <v>18275</v>
          </cell>
          <cell r="BZ498">
            <v>292</v>
          </cell>
          <cell r="CC498">
            <v>15</v>
          </cell>
          <cell r="CG498">
            <v>5640</v>
          </cell>
          <cell r="CH498">
            <v>250</v>
          </cell>
          <cell r="CI498">
            <v>6</v>
          </cell>
          <cell r="CJ498">
            <v>0</v>
          </cell>
          <cell r="CK498">
            <v>0</v>
          </cell>
          <cell r="CL498">
            <v>0</v>
          </cell>
          <cell r="CN498">
            <v>5896</v>
          </cell>
          <cell r="CO498">
            <v>150.59648100000001</v>
          </cell>
          <cell r="CP498">
            <v>232.520081</v>
          </cell>
          <cell r="CQ498">
            <v>30.505946000000002</v>
          </cell>
          <cell r="CR498">
            <v>19.292719999999999</v>
          </cell>
          <cell r="CZ498">
            <v>3.207878</v>
          </cell>
          <cell r="DA498">
            <v>436.12310600000001</v>
          </cell>
          <cell r="EE498">
            <v>0</v>
          </cell>
          <cell r="EF498">
            <v>529.40300000000002</v>
          </cell>
          <cell r="EG498">
            <v>0</v>
          </cell>
          <cell r="EH498">
            <v>879.56</v>
          </cell>
          <cell r="EI498">
            <v>1408.963</v>
          </cell>
        </row>
        <row r="499">
          <cell r="A499">
            <v>2021</v>
          </cell>
          <cell r="B499" t="str">
            <v>Q4</v>
          </cell>
          <cell r="G499" t="str">
            <v>NEST</v>
          </cell>
          <cell r="H499" t="str">
            <v>UEDCL</v>
          </cell>
          <cell r="K499">
            <v>655555.22808847693</v>
          </cell>
          <cell r="L499">
            <v>725480.17211546004</v>
          </cell>
          <cell r="M499">
            <v>204112.1</v>
          </cell>
          <cell r="N499">
            <v>9384</v>
          </cell>
          <cell r="O499">
            <v>0</v>
          </cell>
          <cell r="P499">
            <v>44386.100000000006</v>
          </cell>
          <cell r="R499">
            <v>1638917.6002039372</v>
          </cell>
          <cell r="AB499">
            <v>1018.3028445069303</v>
          </cell>
          <cell r="AG499">
            <v>2231400.5400000014</v>
          </cell>
          <cell r="AI499">
            <v>496.66478149900001</v>
          </cell>
          <cell r="AS499">
            <v>26</v>
          </cell>
          <cell r="AT499">
            <v>156</v>
          </cell>
          <cell r="AW499">
            <v>28</v>
          </cell>
          <cell r="AZ499">
            <v>8</v>
          </cell>
          <cell r="BA499">
            <v>0</v>
          </cell>
          <cell r="BB499">
            <v>0</v>
          </cell>
          <cell r="BC499">
            <v>2</v>
          </cell>
          <cell r="BD499">
            <v>8</v>
          </cell>
          <cell r="BF499">
            <v>0</v>
          </cell>
          <cell r="BY499">
            <v>16000</v>
          </cell>
          <cell r="BZ499">
            <v>228</v>
          </cell>
          <cell r="CC499">
            <v>31</v>
          </cell>
          <cell r="CG499">
            <v>6962</v>
          </cell>
          <cell r="CH499">
            <v>155</v>
          </cell>
          <cell r="CI499">
            <v>9</v>
          </cell>
          <cell r="CJ499">
            <v>2</v>
          </cell>
          <cell r="CK499">
            <v>0</v>
          </cell>
          <cell r="CL499">
            <v>10</v>
          </cell>
          <cell r="CN499">
            <v>7138</v>
          </cell>
          <cell r="CO499">
            <v>317.65018500000002</v>
          </cell>
          <cell r="CP499">
            <v>121.39333600000001</v>
          </cell>
          <cell r="CQ499">
            <v>28.041898999999997</v>
          </cell>
          <cell r="CR499">
            <v>42.914321999999999</v>
          </cell>
          <cell r="CZ499">
            <v>5.1724119999999996</v>
          </cell>
          <cell r="DA499">
            <v>515.17215400000009</v>
          </cell>
          <cell r="EE499">
            <v>8</v>
          </cell>
          <cell r="EF499">
            <v>365.97</v>
          </cell>
          <cell r="EG499">
            <v>0</v>
          </cell>
          <cell r="EH499">
            <v>641.00000000000011</v>
          </cell>
          <cell r="EI499">
            <v>1006.9700000000001</v>
          </cell>
        </row>
        <row r="500">
          <cell r="A500">
            <v>2021</v>
          </cell>
          <cell r="B500" t="str">
            <v>Q4</v>
          </cell>
          <cell r="G500" t="str">
            <v>NNWST</v>
          </cell>
          <cell r="H500" t="str">
            <v>UEDCL</v>
          </cell>
          <cell r="K500">
            <v>1116309.7999999779</v>
          </cell>
          <cell r="L500">
            <v>729010.39999999991</v>
          </cell>
          <cell r="M500">
            <v>321376.59999999998</v>
          </cell>
          <cell r="N500">
            <v>0</v>
          </cell>
          <cell r="O500">
            <v>0</v>
          </cell>
          <cell r="P500">
            <v>0</v>
          </cell>
          <cell r="R500">
            <v>2166696.7999999779</v>
          </cell>
          <cell r="AB500">
            <v>1474.8791827023833</v>
          </cell>
          <cell r="AG500">
            <v>5240722.7999999989</v>
          </cell>
          <cell r="AI500">
            <v>1161.02824098</v>
          </cell>
          <cell r="AS500">
            <v>48</v>
          </cell>
          <cell r="AT500">
            <v>119</v>
          </cell>
          <cell r="AW500">
            <v>32</v>
          </cell>
          <cell r="AZ500">
            <v>11</v>
          </cell>
          <cell r="BA500">
            <v>0</v>
          </cell>
          <cell r="BB500">
            <v>0</v>
          </cell>
          <cell r="BC500">
            <v>5</v>
          </cell>
          <cell r="BD500">
            <v>7</v>
          </cell>
          <cell r="BF500">
            <v>0</v>
          </cell>
          <cell r="BY500">
            <v>16330</v>
          </cell>
          <cell r="BZ500">
            <v>222</v>
          </cell>
          <cell r="CC500">
            <v>43</v>
          </cell>
          <cell r="CG500">
            <v>9979</v>
          </cell>
          <cell r="CH500">
            <v>200</v>
          </cell>
          <cell r="CI500">
            <v>13</v>
          </cell>
          <cell r="CJ500">
            <v>0</v>
          </cell>
          <cell r="CK500">
            <v>0</v>
          </cell>
          <cell r="CL500">
            <v>6</v>
          </cell>
          <cell r="CN500">
            <v>10198</v>
          </cell>
          <cell r="CO500">
            <v>441.40200799999997</v>
          </cell>
          <cell r="CP500">
            <v>567.38947000000007</v>
          </cell>
          <cell r="CQ500">
            <v>62.309841999999989</v>
          </cell>
          <cell r="CR500">
            <v>57.918215000000004</v>
          </cell>
          <cell r="CZ500">
            <v>6.8743660000000002</v>
          </cell>
          <cell r="DA500">
            <v>1135.8939009999999</v>
          </cell>
          <cell r="EE500">
            <v>6</v>
          </cell>
          <cell r="EF500">
            <v>716.06000000000006</v>
          </cell>
          <cell r="EG500">
            <v>0</v>
          </cell>
          <cell r="EH500">
            <v>864.63299999999992</v>
          </cell>
          <cell r="EI500">
            <v>1580.693</v>
          </cell>
        </row>
        <row r="501">
          <cell r="A501">
            <v>2021</v>
          </cell>
          <cell r="B501" t="str">
            <v>Q4</v>
          </cell>
          <cell r="G501" t="str">
            <v>SST</v>
          </cell>
          <cell r="H501" t="str">
            <v>UEDCL</v>
          </cell>
          <cell r="K501">
            <v>1360847.3999999822</v>
          </cell>
          <cell r="L501">
            <v>827902.53</v>
          </cell>
          <cell r="M501">
            <v>232849</v>
          </cell>
          <cell r="N501">
            <v>0</v>
          </cell>
          <cell r="O501">
            <v>0</v>
          </cell>
          <cell r="P501">
            <v>0</v>
          </cell>
          <cell r="R501">
            <v>2421598.929999982</v>
          </cell>
          <cell r="AB501">
            <v>1671.0066317647884</v>
          </cell>
          <cell r="AG501">
            <v>3557657.4299999997</v>
          </cell>
          <cell r="AI501">
            <v>787.47119409100003</v>
          </cell>
          <cell r="AS501">
            <v>99</v>
          </cell>
          <cell r="AT501">
            <v>223</v>
          </cell>
          <cell r="AW501">
            <v>91</v>
          </cell>
          <cell r="AZ501">
            <v>13</v>
          </cell>
          <cell r="BA501">
            <v>0</v>
          </cell>
          <cell r="BB501">
            <v>0</v>
          </cell>
          <cell r="BC501">
            <v>9</v>
          </cell>
          <cell r="BD501">
            <v>5</v>
          </cell>
          <cell r="BF501">
            <v>0</v>
          </cell>
          <cell r="BY501">
            <v>29735</v>
          </cell>
          <cell r="BZ501">
            <v>440</v>
          </cell>
          <cell r="CC501">
            <v>40</v>
          </cell>
          <cell r="CG501">
            <v>15745</v>
          </cell>
          <cell r="CH501">
            <v>392</v>
          </cell>
          <cell r="CI501">
            <v>12</v>
          </cell>
          <cell r="CJ501">
            <v>0</v>
          </cell>
          <cell r="CK501">
            <v>0</v>
          </cell>
          <cell r="CL501">
            <v>0</v>
          </cell>
          <cell r="CN501">
            <v>16149</v>
          </cell>
          <cell r="CO501">
            <v>381.633377</v>
          </cell>
          <cell r="CP501">
            <v>397.692702</v>
          </cell>
          <cell r="CQ501">
            <v>78.988371999999998</v>
          </cell>
          <cell r="CR501">
            <v>51.713254000000006</v>
          </cell>
          <cell r="CZ501">
            <v>6.3078370000000001</v>
          </cell>
          <cell r="DA501">
            <v>916.33554199999992</v>
          </cell>
          <cell r="EE501">
            <v>0</v>
          </cell>
          <cell r="EF501">
            <v>684.81000000000006</v>
          </cell>
          <cell r="EG501">
            <v>0</v>
          </cell>
          <cell r="EH501">
            <v>1079.25</v>
          </cell>
          <cell r="EI501">
            <v>1764.06</v>
          </cell>
        </row>
        <row r="502">
          <cell r="A502">
            <v>2021</v>
          </cell>
          <cell r="B502" t="str">
            <v>Q4</v>
          </cell>
          <cell r="G502" t="str">
            <v>SWST</v>
          </cell>
          <cell r="H502" t="str">
            <v>UEDCL</v>
          </cell>
          <cell r="K502">
            <v>687259.89999999362</v>
          </cell>
          <cell r="L502">
            <v>503941.3</v>
          </cell>
          <cell r="M502">
            <v>301181</v>
          </cell>
          <cell r="N502">
            <v>584472</v>
          </cell>
          <cell r="O502">
            <v>0</v>
          </cell>
          <cell r="P502">
            <v>0</v>
          </cell>
          <cell r="R502">
            <v>2076854.1999999937</v>
          </cell>
          <cell r="AB502">
            <v>1273.2795618013934</v>
          </cell>
          <cell r="AG502">
            <v>2540587.6799999997</v>
          </cell>
          <cell r="AI502">
            <v>538.35382223599993</v>
          </cell>
          <cell r="AS502">
            <v>36</v>
          </cell>
          <cell r="AT502">
            <v>260</v>
          </cell>
          <cell r="AW502">
            <v>46</v>
          </cell>
          <cell r="AZ502">
            <v>15</v>
          </cell>
          <cell r="BA502">
            <v>0</v>
          </cell>
          <cell r="BB502">
            <v>0</v>
          </cell>
          <cell r="BC502">
            <v>5</v>
          </cell>
          <cell r="BD502">
            <v>9</v>
          </cell>
          <cell r="BF502">
            <v>9</v>
          </cell>
          <cell r="BY502">
            <v>30410</v>
          </cell>
          <cell r="BZ502">
            <v>380</v>
          </cell>
          <cell r="CC502">
            <v>32</v>
          </cell>
          <cell r="CG502">
            <v>11353</v>
          </cell>
          <cell r="CH502">
            <v>270</v>
          </cell>
          <cell r="CI502">
            <v>12</v>
          </cell>
          <cell r="CJ502">
            <v>0</v>
          </cell>
          <cell r="CK502">
            <v>0</v>
          </cell>
          <cell r="CL502">
            <v>0</v>
          </cell>
          <cell r="CN502">
            <v>11635</v>
          </cell>
          <cell r="CO502">
            <v>312.41175399999997</v>
          </cell>
          <cell r="CP502">
            <v>177.93067400000001</v>
          </cell>
          <cell r="CQ502">
            <v>52.859980000000007</v>
          </cell>
          <cell r="CR502">
            <v>40.576824999999999</v>
          </cell>
          <cell r="CZ502">
            <v>5.2599140000000002</v>
          </cell>
          <cell r="DA502">
            <v>589.03914699999996</v>
          </cell>
          <cell r="EE502">
            <v>0</v>
          </cell>
          <cell r="EF502">
            <v>401.76499999999999</v>
          </cell>
          <cell r="EG502">
            <v>0</v>
          </cell>
          <cell r="EH502">
            <v>930.03000000000009</v>
          </cell>
          <cell r="EI502">
            <v>1331.7950000000001</v>
          </cell>
        </row>
        <row r="503">
          <cell r="A503">
            <v>2021</v>
          </cell>
          <cell r="B503" t="str">
            <v>Q4</v>
          </cell>
          <cell r="G503" t="str">
            <v>NWST</v>
          </cell>
          <cell r="H503" t="str">
            <v>UEDCL</v>
          </cell>
          <cell r="K503">
            <v>2115087.899999978</v>
          </cell>
          <cell r="L503">
            <v>1716101.0699999989</v>
          </cell>
          <cell r="M503">
            <v>686682.8</v>
          </cell>
          <cell r="N503">
            <v>1413961</v>
          </cell>
          <cell r="O503">
            <v>0</v>
          </cell>
          <cell r="P503">
            <v>0</v>
          </cell>
          <cell r="R503">
            <v>5931832.7699999772</v>
          </cell>
          <cell r="AB503">
            <v>3662.0862209997831</v>
          </cell>
          <cell r="AG503">
            <v>13718213.520000001</v>
          </cell>
          <cell r="AI503">
            <v>2959.9716183309997</v>
          </cell>
          <cell r="AS503">
            <v>101</v>
          </cell>
          <cell r="AT503">
            <v>346</v>
          </cell>
          <cell r="AW503">
            <v>130</v>
          </cell>
          <cell r="AZ503">
            <v>54</v>
          </cell>
          <cell r="BA503">
            <v>2</v>
          </cell>
          <cell r="BB503">
            <v>0</v>
          </cell>
          <cell r="BC503">
            <v>41</v>
          </cell>
          <cell r="BD503">
            <v>17</v>
          </cell>
          <cell r="BF503">
            <v>0</v>
          </cell>
          <cell r="BY503">
            <v>62395</v>
          </cell>
          <cell r="BZ503">
            <v>691</v>
          </cell>
          <cell r="CC503">
            <v>66</v>
          </cell>
          <cell r="CG503">
            <v>21605</v>
          </cell>
          <cell r="CH503">
            <v>714</v>
          </cell>
          <cell r="CI503">
            <v>44</v>
          </cell>
          <cell r="CJ503">
            <v>5</v>
          </cell>
          <cell r="CK503">
            <v>3</v>
          </cell>
          <cell r="CL503">
            <v>0</v>
          </cell>
          <cell r="CN503">
            <v>22371</v>
          </cell>
          <cell r="CO503">
            <v>645.32354899999996</v>
          </cell>
          <cell r="CP503">
            <v>473.72406000000001</v>
          </cell>
          <cell r="CQ503">
            <v>87.705359999999999</v>
          </cell>
          <cell r="CR503">
            <v>90.443251000000004</v>
          </cell>
          <cell r="CZ503">
            <v>9.648714</v>
          </cell>
          <cell r="DA503">
            <v>1306.8449339999997</v>
          </cell>
          <cell r="EE503">
            <v>3</v>
          </cell>
          <cell r="EF503">
            <v>1186.0510000000002</v>
          </cell>
          <cell r="EH503">
            <v>1791.356</v>
          </cell>
          <cell r="EI503">
            <v>2977.4070000000002</v>
          </cell>
        </row>
        <row r="504">
          <cell r="A504">
            <v>2021</v>
          </cell>
          <cell r="B504" t="str">
            <v>Q4</v>
          </cell>
          <cell r="G504" t="str">
            <v>RST</v>
          </cell>
          <cell r="H504" t="str">
            <v>UEDCL</v>
          </cell>
          <cell r="K504">
            <v>385532.39999999944</v>
          </cell>
          <cell r="L504">
            <v>188833.06330000001</v>
          </cell>
          <cell r="M504">
            <v>0</v>
          </cell>
          <cell r="N504">
            <v>0</v>
          </cell>
          <cell r="O504">
            <v>0</v>
          </cell>
          <cell r="P504">
            <v>0</v>
          </cell>
          <cell r="R504">
            <v>574365.46329999948</v>
          </cell>
          <cell r="AB504">
            <v>370.12400466239694</v>
          </cell>
          <cell r="AG504">
            <v>2771596.13</v>
          </cell>
          <cell r="AI504">
            <v>275.76806100000022</v>
          </cell>
          <cell r="AS504">
            <v>5</v>
          </cell>
          <cell r="AT504">
            <v>27</v>
          </cell>
          <cell r="AW504">
            <v>9</v>
          </cell>
          <cell r="AZ504">
            <v>4</v>
          </cell>
          <cell r="BA504">
            <v>0</v>
          </cell>
          <cell r="BB504">
            <v>0</v>
          </cell>
          <cell r="BC504">
            <v>5</v>
          </cell>
          <cell r="BD504">
            <v>0</v>
          </cell>
          <cell r="BF504">
            <v>0</v>
          </cell>
          <cell r="BY504">
            <v>4750</v>
          </cell>
          <cell r="BZ504">
            <v>50</v>
          </cell>
          <cell r="CC504">
            <v>16</v>
          </cell>
          <cell r="CG504">
            <v>4176</v>
          </cell>
          <cell r="CH504">
            <v>51</v>
          </cell>
          <cell r="CI504">
            <v>0</v>
          </cell>
          <cell r="CJ504">
            <v>0</v>
          </cell>
          <cell r="CK504">
            <v>0</v>
          </cell>
          <cell r="CL504">
            <v>0</v>
          </cell>
          <cell r="CN504">
            <v>4227</v>
          </cell>
          <cell r="CO504">
            <v>144.835284</v>
          </cell>
          <cell r="CP504">
            <v>8.5891149999999996</v>
          </cell>
          <cell r="CQ504">
            <v>13.725724</v>
          </cell>
          <cell r="CR504">
            <v>16.761557999999997</v>
          </cell>
          <cell r="CZ504">
            <v>1.1650039999999999</v>
          </cell>
          <cell r="DA504">
            <v>185.07668500000003</v>
          </cell>
          <cell r="EE504">
            <v>0</v>
          </cell>
          <cell r="EF504">
            <v>120</v>
          </cell>
          <cell r="EG504">
            <v>0</v>
          </cell>
          <cell r="EH504">
            <v>140.46</v>
          </cell>
          <cell r="EI504">
            <v>260.46000000000004</v>
          </cell>
        </row>
        <row r="505">
          <cell r="A505">
            <v>2021</v>
          </cell>
          <cell r="B505" t="str">
            <v>Q4</v>
          </cell>
          <cell r="G505" t="str">
            <v>KRECS</v>
          </cell>
          <cell r="H505" t="str">
            <v>KRECS</v>
          </cell>
          <cell r="K505">
            <v>768869</v>
          </cell>
          <cell r="L505">
            <v>440000</v>
          </cell>
          <cell r="M505">
            <v>20947</v>
          </cell>
          <cell r="N505">
            <v>0</v>
          </cell>
          <cell r="O505">
            <v>0</v>
          </cell>
          <cell r="P505">
            <v>0</v>
          </cell>
          <cell r="R505">
            <v>1229816</v>
          </cell>
          <cell r="AB505">
            <v>760.59572899999989</v>
          </cell>
          <cell r="AG505">
            <v>1847195</v>
          </cell>
          <cell r="AI505">
            <v>519.60568000000001</v>
          </cell>
          <cell r="AS505">
            <v>27</v>
          </cell>
          <cell r="AT505">
            <v>193</v>
          </cell>
          <cell r="AW505">
            <v>50</v>
          </cell>
          <cell r="AZ505">
            <v>6</v>
          </cell>
          <cell r="BA505">
            <v>0</v>
          </cell>
          <cell r="BB505">
            <v>0</v>
          </cell>
          <cell r="BC505">
            <v>9</v>
          </cell>
          <cell r="BD505">
            <v>3</v>
          </cell>
          <cell r="BF505">
            <v>0</v>
          </cell>
          <cell r="BY505">
            <v>20305</v>
          </cell>
          <cell r="BZ505">
            <v>288</v>
          </cell>
          <cell r="CC505">
            <v>55</v>
          </cell>
          <cell r="CG505">
            <v>9152</v>
          </cell>
          <cell r="CH505">
            <v>201</v>
          </cell>
          <cell r="CI505">
            <v>2</v>
          </cell>
          <cell r="CJ505">
            <v>0</v>
          </cell>
          <cell r="CK505">
            <v>0</v>
          </cell>
          <cell r="CL505">
            <v>0</v>
          </cell>
          <cell r="CN505">
            <v>9355</v>
          </cell>
          <cell r="CO505">
            <v>169.02620999999999</v>
          </cell>
          <cell r="CP505">
            <v>53.394660000000002</v>
          </cell>
          <cell r="CQ505">
            <v>32.298907999999997</v>
          </cell>
          <cell r="CR505">
            <v>94.403549999999996</v>
          </cell>
          <cell r="CZ505">
            <v>21.040754</v>
          </cell>
          <cell r="DA505">
            <v>370.16408199999995</v>
          </cell>
          <cell r="EE505">
            <v>0</v>
          </cell>
          <cell r="EF505">
            <v>674.7</v>
          </cell>
          <cell r="EG505">
            <v>0</v>
          </cell>
          <cell r="EH505">
            <v>767.5</v>
          </cell>
          <cell r="EI505">
            <v>1442.2</v>
          </cell>
        </row>
        <row r="506">
          <cell r="A506">
            <v>2021</v>
          </cell>
          <cell r="B506" t="str">
            <v>Q4</v>
          </cell>
          <cell r="G506" t="str">
            <v>KIL</v>
          </cell>
          <cell r="H506" t="str">
            <v>KIL</v>
          </cell>
          <cell r="K506">
            <v>960173.14000000013</v>
          </cell>
          <cell r="L506">
            <v>416095.83</v>
          </cell>
          <cell r="M506">
            <v>100197</v>
          </cell>
          <cell r="N506">
            <v>0</v>
          </cell>
          <cell r="O506">
            <v>0</v>
          </cell>
          <cell r="P506">
            <v>0</v>
          </cell>
          <cell r="R506">
            <v>1476465.9700000002</v>
          </cell>
          <cell r="AB506">
            <v>899.65</v>
          </cell>
          <cell r="AG506">
            <v>2772053</v>
          </cell>
          <cell r="AI506">
            <v>809.79</v>
          </cell>
          <cell r="AS506">
            <v>31</v>
          </cell>
          <cell r="AT506">
            <v>122</v>
          </cell>
          <cell r="AW506">
            <v>46</v>
          </cell>
          <cell r="AZ506">
            <v>16</v>
          </cell>
          <cell r="BA506">
            <v>4</v>
          </cell>
          <cell r="BB506">
            <v>0</v>
          </cell>
          <cell r="BC506">
            <v>11</v>
          </cell>
          <cell r="BD506">
            <v>3</v>
          </cell>
          <cell r="BF506">
            <v>0</v>
          </cell>
          <cell r="BY506">
            <v>20085</v>
          </cell>
          <cell r="BZ506">
            <v>233</v>
          </cell>
          <cell r="CC506">
            <v>37</v>
          </cell>
          <cell r="CG506">
            <v>19311</v>
          </cell>
          <cell r="CH506">
            <v>200</v>
          </cell>
          <cell r="CI506">
            <v>50</v>
          </cell>
          <cell r="CJ506">
            <v>0</v>
          </cell>
          <cell r="CK506">
            <v>0</v>
          </cell>
          <cell r="CL506">
            <v>0</v>
          </cell>
          <cell r="CN506">
            <v>19561</v>
          </cell>
          <cell r="CO506">
            <v>257.25</v>
          </cell>
          <cell r="CP506">
            <v>154.24</v>
          </cell>
          <cell r="CQ506">
            <v>317.34999999999997</v>
          </cell>
          <cell r="CR506">
            <v>156.57</v>
          </cell>
          <cell r="CZ506">
            <v>24.75</v>
          </cell>
          <cell r="DA506">
            <v>910.15999999999985</v>
          </cell>
          <cell r="EE506">
            <v>0</v>
          </cell>
          <cell r="EF506">
            <v>568.92999999999995</v>
          </cell>
          <cell r="EG506">
            <v>32.409999999999997</v>
          </cell>
          <cell r="EH506">
            <v>250.64400000000001</v>
          </cell>
          <cell r="EI506">
            <v>851.98399999999992</v>
          </cell>
        </row>
        <row r="507">
          <cell r="A507">
            <v>2021</v>
          </cell>
          <cell r="B507" t="str">
            <v>Q4</v>
          </cell>
          <cell r="G507" t="str">
            <v>PACMECS</v>
          </cell>
          <cell r="H507" t="str">
            <v>PACMECS</v>
          </cell>
          <cell r="K507">
            <v>581527</v>
          </cell>
          <cell r="L507">
            <v>186991</v>
          </cell>
          <cell r="M507">
            <v>0</v>
          </cell>
          <cell r="N507">
            <v>0</v>
          </cell>
          <cell r="O507">
            <v>0</v>
          </cell>
          <cell r="P507">
            <v>0</v>
          </cell>
          <cell r="R507">
            <v>740000</v>
          </cell>
          <cell r="AB507">
            <v>543</v>
          </cell>
          <cell r="AG507">
            <v>904545</v>
          </cell>
          <cell r="AI507">
            <v>272.87</v>
          </cell>
          <cell r="AS507">
            <v>26</v>
          </cell>
          <cell r="AT507">
            <v>88</v>
          </cell>
          <cell r="AW507">
            <v>21</v>
          </cell>
          <cell r="AZ507">
            <v>4</v>
          </cell>
          <cell r="BA507">
            <v>0</v>
          </cell>
          <cell r="BB507">
            <v>0</v>
          </cell>
          <cell r="BC507">
            <v>4</v>
          </cell>
          <cell r="BD507">
            <v>0</v>
          </cell>
          <cell r="BF507">
            <v>0</v>
          </cell>
          <cell r="BY507">
            <v>9210</v>
          </cell>
          <cell r="BZ507">
            <v>143</v>
          </cell>
          <cell r="CC507">
            <v>36</v>
          </cell>
          <cell r="CG507">
            <v>6990</v>
          </cell>
          <cell r="CH507">
            <v>83</v>
          </cell>
          <cell r="CI507">
            <v>0</v>
          </cell>
          <cell r="CJ507">
            <v>0</v>
          </cell>
          <cell r="CK507">
            <v>0</v>
          </cell>
          <cell r="CL507">
            <v>0</v>
          </cell>
          <cell r="CN507">
            <v>7073</v>
          </cell>
          <cell r="CO507">
            <v>125.4</v>
          </cell>
          <cell r="CP507">
            <v>8</v>
          </cell>
          <cell r="CQ507">
            <v>28.6</v>
          </cell>
          <cell r="CR507">
            <v>56.599999999999994</v>
          </cell>
          <cell r="CZ507">
            <v>6</v>
          </cell>
          <cell r="DA507">
            <v>224.6</v>
          </cell>
          <cell r="EE507">
            <v>0</v>
          </cell>
          <cell r="EF507">
            <v>396.54899999999998</v>
          </cell>
          <cell r="EG507">
            <v>0</v>
          </cell>
          <cell r="EH507">
            <v>819.51400000000001</v>
          </cell>
          <cell r="EI507">
            <v>1216.0630000000001</v>
          </cell>
        </row>
        <row r="508">
          <cell r="A508">
            <v>2021</v>
          </cell>
          <cell r="B508" t="str">
            <v>Q4</v>
          </cell>
          <cell r="G508" t="str">
            <v>BECS</v>
          </cell>
          <cell r="H508" t="str">
            <v>BECS</v>
          </cell>
          <cell r="K508">
            <v>0</v>
          </cell>
          <cell r="L508">
            <v>0</v>
          </cell>
          <cell r="M508">
            <v>0</v>
          </cell>
          <cell r="N508">
            <v>0</v>
          </cell>
          <cell r="O508">
            <v>0</v>
          </cell>
          <cell r="P508">
            <v>0</v>
          </cell>
          <cell r="R508">
            <v>0</v>
          </cell>
          <cell r="AB508">
            <v>0</v>
          </cell>
          <cell r="AG508">
            <v>0</v>
          </cell>
          <cell r="AI508">
            <v>0</v>
          </cell>
          <cell r="AS508">
            <v>0</v>
          </cell>
          <cell r="AT508">
            <v>0</v>
          </cell>
          <cell r="AW508">
            <v>0</v>
          </cell>
          <cell r="AZ508">
            <v>0</v>
          </cell>
          <cell r="BA508">
            <v>0</v>
          </cell>
          <cell r="BB508">
            <v>0</v>
          </cell>
          <cell r="BC508">
            <v>0</v>
          </cell>
          <cell r="BD508">
            <v>0</v>
          </cell>
          <cell r="BF508">
            <v>0</v>
          </cell>
          <cell r="BY508">
            <v>0</v>
          </cell>
          <cell r="BZ508">
            <v>0</v>
          </cell>
          <cell r="CC508">
            <v>0</v>
          </cell>
          <cell r="CG508">
            <v>0</v>
          </cell>
          <cell r="CH508">
            <v>0</v>
          </cell>
          <cell r="CI508">
            <v>0</v>
          </cell>
          <cell r="CJ508">
            <v>0</v>
          </cell>
          <cell r="CK508">
            <v>0</v>
          </cell>
          <cell r="CL508">
            <v>0</v>
          </cell>
          <cell r="CN508">
            <v>0</v>
          </cell>
          <cell r="CO508">
            <v>0</v>
          </cell>
          <cell r="CP508">
            <v>0</v>
          </cell>
          <cell r="CQ508">
            <v>0</v>
          </cell>
          <cell r="CR508">
            <v>0</v>
          </cell>
          <cell r="CZ508">
            <v>0</v>
          </cell>
          <cell r="DA508">
            <v>0</v>
          </cell>
          <cell r="EE508">
            <v>0</v>
          </cell>
          <cell r="EF508">
            <v>0</v>
          </cell>
          <cell r="EG508">
            <v>0</v>
          </cell>
          <cell r="EH508">
            <v>0</v>
          </cell>
          <cell r="EI508">
            <v>0</v>
          </cell>
        </row>
        <row r="509">
          <cell r="A509">
            <v>2021</v>
          </cell>
          <cell r="B509" t="str">
            <v>Q4</v>
          </cell>
          <cell r="G509" t="str">
            <v>Umeme</v>
          </cell>
          <cell r="H509" t="str">
            <v>Umeme</v>
          </cell>
          <cell r="K509">
            <v>197095408.39908224</v>
          </cell>
          <cell r="L509">
            <v>98023748.185208321</v>
          </cell>
          <cell r="M509">
            <v>125488973.06900014</v>
          </cell>
          <cell r="N509">
            <v>239764549.73000002</v>
          </cell>
          <cell r="O509">
            <v>249893333.52100003</v>
          </cell>
          <cell r="P509">
            <v>414674.38299999997</v>
          </cell>
          <cell r="R509">
            <v>910680687.28729069</v>
          </cell>
          <cell r="AB509">
            <v>440149.92532484065</v>
          </cell>
          <cell r="AG509">
            <v>1107532821</v>
          </cell>
          <cell r="AI509">
            <v>272611.649148</v>
          </cell>
          <cell r="AR509">
            <v>151</v>
          </cell>
          <cell r="AS509">
            <v>1267</v>
          </cell>
          <cell r="AT509">
            <v>5439</v>
          </cell>
          <cell r="AW509">
            <v>2990</v>
          </cell>
          <cell r="AX509">
            <v>17</v>
          </cell>
          <cell r="AZ509">
            <v>2204</v>
          </cell>
          <cell r="BA509">
            <v>15</v>
          </cell>
          <cell r="BB509">
            <v>20</v>
          </cell>
          <cell r="BC509">
            <v>1315</v>
          </cell>
          <cell r="BD509">
            <v>0</v>
          </cell>
          <cell r="BF509">
            <v>940</v>
          </cell>
          <cell r="BY509">
            <v>2156696</v>
          </cell>
          <cell r="BZ509">
            <v>14833</v>
          </cell>
          <cell r="CC509">
            <v>1564</v>
          </cell>
          <cell r="CG509">
            <v>1544830</v>
          </cell>
          <cell r="CH509">
            <v>87590</v>
          </cell>
          <cell r="CI509">
            <v>3042</v>
          </cell>
          <cell r="CJ509">
            <v>622</v>
          </cell>
          <cell r="CK509">
            <v>50</v>
          </cell>
          <cell r="CL509">
            <v>297</v>
          </cell>
          <cell r="CN509">
            <v>1636431</v>
          </cell>
          <cell r="CO509">
            <v>40277.185387207326</v>
          </cell>
          <cell r="CP509">
            <v>10882.188917586654</v>
          </cell>
          <cell r="CQ509">
            <v>0</v>
          </cell>
          <cell r="CR509">
            <v>7857.1535208307723</v>
          </cell>
          <cell r="CZ509">
            <v>9699.9799057730816</v>
          </cell>
          <cell r="DA509">
            <v>68716.50773139784</v>
          </cell>
          <cell r="EE509">
            <v>595</v>
          </cell>
          <cell r="EF509">
            <v>22405.474972999997</v>
          </cell>
          <cell r="EG509">
            <v>7164.7435189999997</v>
          </cell>
          <cell r="EH509">
            <v>9470.9515269999993</v>
          </cell>
          <cell r="EI509">
            <v>39041.170018999997</v>
          </cell>
        </row>
        <row r="510">
          <cell r="A510">
            <v>2022</v>
          </cell>
          <cell r="B510" t="str">
            <v>Q1</v>
          </cell>
          <cell r="G510" t="str">
            <v>CNST</v>
          </cell>
          <cell r="H510" t="str">
            <v>UEDCL</v>
          </cell>
          <cell r="K510">
            <v>469914.74341176578</v>
          </cell>
          <cell r="L510">
            <v>284375.31039695936</v>
          </cell>
          <cell r="M510">
            <v>80539.199999999997</v>
          </cell>
          <cell r="N510">
            <v>0</v>
          </cell>
          <cell r="O510">
            <v>0</v>
          </cell>
          <cell r="P510">
            <v>206.3</v>
          </cell>
          <cell r="R510">
            <v>835035.55380872521</v>
          </cell>
          <cell r="AB510">
            <v>585.25638180533838</v>
          </cell>
          <cell r="AG510">
            <v>1132635.7799999998</v>
          </cell>
          <cell r="AI510">
            <v>253.60958502199998</v>
          </cell>
          <cell r="AS510">
            <v>30</v>
          </cell>
          <cell r="AT510">
            <v>123</v>
          </cell>
          <cell r="AW510">
            <v>42</v>
          </cell>
          <cell r="AZ510">
            <v>3</v>
          </cell>
          <cell r="BA510">
            <v>0</v>
          </cell>
          <cell r="BB510">
            <v>0</v>
          </cell>
          <cell r="BC510">
            <v>4</v>
          </cell>
          <cell r="BD510">
            <v>1</v>
          </cell>
          <cell r="BF510">
            <v>0</v>
          </cell>
          <cell r="BY510">
            <v>13275</v>
          </cell>
          <cell r="BZ510">
            <v>203</v>
          </cell>
          <cell r="CC510">
            <v>25</v>
          </cell>
          <cell r="CG510">
            <v>4483</v>
          </cell>
          <cell r="CH510">
            <v>103</v>
          </cell>
          <cell r="CI510">
            <v>5</v>
          </cell>
          <cell r="CJ510">
            <v>0</v>
          </cell>
          <cell r="CK510">
            <v>0</v>
          </cell>
          <cell r="CL510">
            <v>0</v>
          </cell>
          <cell r="CN510">
            <v>4591</v>
          </cell>
          <cell r="CO510">
            <v>237.39001000000002</v>
          </cell>
          <cell r="CP510">
            <v>127.696377</v>
          </cell>
          <cell r="CQ510">
            <v>39.281525999999999</v>
          </cell>
          <cell r="CR510">
            <v>34.080283000000001</v>
          </cell>
          <cell r="CZ510">
            <v>5.6464410000000003</v>
          </cell>
          <cell r="DA510">
            <v>444.09463699999998</v>
          </cell>
          <cell r="EE510">
            <v>0</v>
          </cell>
          <cell r="EF510">
            <v>461.4</v>
          </cell>
          <cell r="EG510">
            <v>0</v>
          </cell>
          <cell r="EH510">
            <v>687.7</v>
          </cell>
          <cell r="EI510">
            <v>1149.0999999999999</v>
          </cell>
        </row>
        <row r="511">
          <cell r="A511">
            <v>2022</v>
          </cell>
          <cell r="B511" t="str">
            <v>Q1</v>
          </cell>
          <cell r="G511" t="str">
            <v>EST</v>
          </cell>
          <cell r="H511" t="str">
            <v>UEDCL</v>
          </cell>
          <cell r="K511">
            <v>566506.69999998959</v>
          </cell>
          <cell r="L511">
            <v>505771</v>
          </cell>
          <cell r="M511">
            <v>61381</v>
          </cell>
          <cell r="N511">
            <v>0</v>
          </cell>
          <cell r="O511">
            <v>0</v>
          </cell>
          <cell r="P511">
            <v>0</v>
          </cell>
          <cell r="R511">
            <v>1133658.6999999895</v>
          </cell>
          <cell r="AB511">
            <v>730.62173103999021</v>
          </cell>
          <cell r="AG511">
            <v>1540378.4299999997</v>
          </cell>
          <cell r="AI511">
            <v>347.52207424499989</v>
          </cell>
          <cell r="AS511">
            <v>36</v>
          </cell>
          <cell r="AT511">
            <v>258</v>
          </cell>
          <cell r="AW511">
            <v>43</v>
          </cell>
          <cell r="AZ511">
            <v>12</v>
          </cell>
          <cell r="BA511">
            <v>0</v>
          </cell>
          <cell r="BB511">
            <v>0</v>
          </cell>
          <cell r="BC511">
            <v>3</v>
          </cell>
          <cell r="BD511">
            <v>1</v>
          </cell>
          <cell r="BF511">
            <v>0</v>
          </cell>
          <cell r="BY511">
            <v>21760</v>
          </cell>
          <cell r="BZ511">
            <v>353</v>
          </cell>
          <cell r="CC511">
            <v>22</v>
          </cell>
          <cell r="CG511">
            <v>7746</v>
          </cell>
          <cell r="CH511">
            <v>194</v>
          </cell>
          <cell r="CI511">
            <v>4</v>
          </cell>
          <cell r="CJ511">
            <v>0</v>
          </cell>
          <cell r="CK511">
            <v>0</v>
          </cell>
          <cell r="CL511">
            <v>0</v>
          </cell>
          <cell r="CN511">
            <v>7944</v>
          </cell>
          <cell r="CO511">
            <v>219.59291899999999</v>
          </cell>
          <cell r="CP511">
            <v>154.618898</v>
          </cell>
          <cell r="CQ511">
            <v>26.121803999999997</v>
          </cell>
          <cell r="CR511">
            <v>31.100614999999998</v>
          </cell>
          <cell r="CZ511">
            <v>4.7166509999999997</v>
          </cell>
          <cell r="DA511">
            <v>436.15088700000001</v>
          </cell>
          <cell r="EE511">
            <v>0</v>
          </cell>
          <cell r="EF511">
            <v>633.99399999999991</v>
          </cell>
          <cell r="EG511">
            <v>0</v>
          </cell>
          <cell r="EH511">
            <v>814.74300000000005</v>
          </cell>
          <cell r="EI511">
            <v>1448.7370000000001</v>
          </cell>
        </row>
        <row r="512">
          <cell r="A512">
            <v>2022</v>
          </cell>
          <cell r="B512" t="str">
            <v>Q1</v>
          </cell>
          <cell r="G512" t="str">
            <v>MWST</v>
          </cell>
          <cell r="H512" t="str">
            <v>UEDCL</v>
          </cell>
          <cell r="K512">
            <v>512973.39999998582</v>
          </cell>
          <cell r="L512">
            <v>766735.69999999902</v>
          </cell>
          <cell r="M512">
            <v>44081.400000000009</v>
          </cell>
          <cell r="N512">
            <v>0</v>
          </cell>
          <cell r="O512">
            <v>0</v>
          </cell>
          <cell r="P512">
            <v>0</v>
          </cell>
          <cell r="R512">
            <v>1323790.4999999846</v>
          </cell>
          <cell r="AB512">
            <v>835.82296008058461</v>
          </cell>
          <cell r="AG512">
            <v>1768835.28</v>
          </cell>
          <cell r="AI512">
            <v>392.45247665199997</v>
          </cell>
          <cell r="AS512">
            <v>63</v>
          </cell>
          <cell r="AT512">
            <v>183</v>
          </cell>
          <cell r="AW512">
            <v>48</v>
          </cell>
          <cell r="AZ512">
            <v>20</v>
          </cell>
          <cell r="BA512">
            <v>0</v>
          </cell>
          <cell r="BB512">
            <v>0</v>
          </cell>
          <cell r="BC512">
            <v>0</v>
          </cell>
          <cell r="BD512">
            <v>0</v>
          </cell>
          <cell r="BF512">
            <v>0</v>
          </cell>
          <cell r="BY512">
            <v>19525</v>
          </cell>
          <cell r="BZ512">
            <v>314</v>
          </cell>
          <cell r="CC512">
            <v>15</v>
          </cell>
          <cell r="CG512">
            <v>5656</v>
          </cell>
          <cell r="CH512">
            <v>257</v>
          </cell>
          <cell r="CI512">
            <v>6</v>
          </cell>
          <cell r="CJ512">
            <v>0</v>
          </cell>
          <cell r="CK512">
            <v>0</v>
          </cell>
          <cell r="CL512">
            <v>0</v>
          </cell>
          <cell r="CN512">
            <v>5919</v>
          </cell>
          <cell r="CO512">
            <v>142.08632399999999</v>
          </cell>
          <cell r="CP512">
            <v>24.238748000000001</v>
          </cell>
          <cell r="CQ512">
            <v>31.735952000000001</v>
          </cell>
          <cell r="CR512">
            <v>29.438786</v>
          </cell>
          <cell r="CZ512">
            <v>3.3058040000000002</v>
          </cell>
          <cell r="DA512">
            <v>230.80561399999996</v>
          </cell>
          <cell r="EE512">
            <v>0</v>
          </cell>
          <cell r="EF512">
            <v>581.65899999999999</v>
          </cell>
          <cell r="EG512">
            <v>0</v>
          </cell>
          <cell r="EH512">
            <v>922.09400000000005</v>
          </cell>
          <cell r="EI512">
            <v>1503.7530000000002</v>
          </cell>
        </row>
        <row r="513">
          <cell r="A513">
            <v>2022</v>
          </cell>
          <cell r="B513" t="str">
            <v>Q1</v>
          </cell>
          <cell r="G513" t="str">
            <v>NEST</v>
          </cell>
          <cell r="H513" t="str">
            <v>UEDCL</v>
          </cell>
          <cell r="K513">
            <v>703311.88657287043</v>
          </cell>
          <cell r="L513">
            <v>670133.54051679582</v>
          </cell>
          <cell r="M513">
            <v>386445.30000000005</v>
          </cell>
          <cell r="N513">
            <v>214026</v>
          </cell>
          <cell r="O513">
            <v>0</v>
          </cell>
          <cell r="P513">
            <v>605.4</v>
          </cell>
          <cell r="R513">
            <v>1974522.1270896662</v>
          </cell>
          <cell r="AB513">
            <v>1121.6322250939263</v>
          </cell>
          <cell r="AG513">
            <v>2362486.7999999998</v>
          </cell>
          <cell r="AI513">
            <v>525.72177303999979</v>
          </cell>
          <cell r="AS513">
            <v>45</v>
          </cell>
          <cell r="AT513">
            <v>166</v>
          </cell>
          <cell r="AW513">
            <v>35</v>
          </cell>
          <cell r="AZ513">
            <v>10</v>
          </cell>
          <cell r="BA513">
            <v>0</v>
          </cell>
          <cell r="BB513">
            <v>0</v>
          </cell>
          <cell r="BC513">
            <v>4</v>
          </cell>
          <cell r="BD513">
            <v>22</v>
          </cell>
          <cell r="BF513">
            <v>0</v>
          </cell>
          <cell r="BY513">
            <v>23115</v>
          </cell>
          <cell r="BZ513">
            <v>282</v>
          </cell>
          <cell r="CC513">
            <v>31</v>
          </cell>
          <cell r="CG513">
            <v>7056</v>
          </cell>
          <cell r="CH513">
            <v>160</v>
          </cell>
          <cell r="CI513">
            <v>10</v>
          </cell>
          <cell r="CJ513">
            <v>2</v>
          </cell>
          <cell r="CK513">
            <v>0</v>
          </cell>
          <cell r="CL513">
            <v>10</v>
          </cell>
          <cell r="CN513">
            <v>7238</v>
          </cell>
          <cell r="CO513">
            <v>309.99657000000002</v>
          </cell>
          <cell r="CP513">
            <v>133.32252099999999</v>
          </cell>
          <cell r="CQ513">
            <v>40.286484000000002</v>
          </cell>
          <cell r="CR513">
            <v>48.751154</v>
          </cell>
          <cell r="CZ513">
            <v>5.7467240000000004</v>
          </cell>
          <cell r="DA513">
            <v>538.10345300000006</v>
          </cell>
          <cell r="EE513">
            <v>8</v>
          </cell>
          <cell r="EF513">
            <v>953.24</v>
          </cell>
          <cell r="EG513">
            <v>0</v>
          </cell>
          <cell r="EH513">
            <v>898.3</v>
          </cell>
          <cell r="EI513">
            <v>1859.54</v>
          </cell>
        </row>
        <row r="514">
          <cell r="A514">
            <v>2022</v>
          </cell>
          <cell r="B514" t="str">
            <v>Q1</v>
          </cell>
          <cell r="G514" t="str">
            <v>NNWST</v>
          </cell>
          <cell r="H514" t="str">
            <v>UEDCL</v>
          </cell>
          <cell r="K514">
            <v>1169574.599999977</v>
          </cell>
          <cell r="L514">
            <v>631522.6</v>
          </cell>
          <cell r="M514">
            <v>301505.90000000002</v>
          </cell>
          <cell r="N514">
            <v>0</v>
          </cell>
          <cell r="O514">
            <v>0</v>
          </cell>
          <cell r="P514">
            <v>0</v>
          </cell>
          <cell r="R514">
            <v>2102603.0999999768</v>
          </cell>
          <cell r="AB514">
            <v>1429.0782943263753</v>
          </cell>
          <cell r="AG514">
            <v>4014608.3</v>
          </cell>
          <cell r="AI514">
            <v>883.6175808199996</v>
          </cell>
          <cell r="AS514">
            <v>60</v>
          </cell>
          <cell r="AT514">
            <v>124</v>
          </cell>
          <cell r="AW514">
            <v>37</v>
          </cell>
          <cell r="AZ514">
            <v>12</v>
          </cell>
          <cell r="BA514">
            <v>0</v>
          </cell>
          <cell r="BB514">
            <v>0</v>
          </cell>
          <cell r="BC514">
            <v>5</v>
          </cell>
          <cell r="BD514">
            <v>7</v>
          </cell>
          <cell r="BF514">
            <v>0</v>
          </cell>
          <cell r="BY514">
            <v>17580</v>
          </cell>
          <cell r="BZ514">
            <v>245</v>
          </cell>
          <cell r="CC514">
            <v>44</v>
          </cell>
          <cell r="CG514">
            <v>10039</v>
          </cell>
          <cell r="CH514">
            <v>202</v>
          </cell>
          <cell r="CI514">
            <v>13</v>
          </cell>
          <cell r="CJ514">
            <v>0</v>
          </cell>
          <cell r="CK514">
            <v>0</v>
          </cell>
          <cell r="CL514">
            <v>6</v>
          </cell>
          <cell r="CN514">
            <v>10260</v>
          </cell>
          <cell r="CO514">
            <v>415.90989300000001</v>
          </cell>
          <cell r="CP514">
            <v>137.77623199999999</v>
          </cell>
          <cell r="CQ514">
            <v>51.168551999999998</v>
          </cell>
          <cell r="CR514">
            <v>67.339402000000007</v>
          </cell>
          <cell r="CZ514">
            <v>8.0285810000000009</v>
          </cell>
          <cell r="DA514">
            <v>680.22265999999991</v>
          </cell>
          <cell r="EE514">
            <v>6</v>
          </cell>
          <cell r="EF514">
            <v>882.6</v>
          </cell>
          <cell r="EG514">
            <v>0</v>
          </cell>
          <cell r="EH514">
            <v>831.91399999999999</v>
          </cell>
          <cell r="EI514">
            <v>1720.5140000000001</v>
          </cell>
        </row>
        <row r="515">
          <cell r="A515">
            <v>2022</v>
          </cell>
          <cell r="B515" t="str">
            <v>Q1</v>
          </cell>
          <cell r="G515" t="str">
            <v>SST</v>
          </cell>
          <cell r="H515" t="str">
            <v>UEDCL</v>
          </cell>
          <cell r="K515">
            <v>1321017.6999999811</v>
          </cell>
          <cell r="L515">
            <v>927663.10000000102</v>
          </cell>
          <cell r="M515">
            <v>260455</v>
          </cell>
          <cell r="N515">
            <v>0</v>
          </cell>
          <cell r="O515">
            <v>0</v>
          </cell>
          <cell r="P515">
            <v>0</v>
          </cell>
          <cell r="R515">
            <v>2509135.7999999821</v>
          </cell>
          <cell r="AB515">
            <v>1612.729543559783</v>
          </cell>
          <cell r="AG515">
            <v>3859481</v>
          </cell>
          <cell r="AI515">
            <v>746.25345856999979</v>
          </cell>
          <cell r="AS515">
            <v>123</v>
          </cell>
          <cell r="AT515">
            <v>260</v>
          </cell>
          <cell r="AW515">
            <v>72</v>
          </cell>
          <cell r="AZ515">
            <v>26</v>
          </cell>
          <cell r="BA515">
            <v>0</v>
          </cell>
          <cell r="BB515">
            <v>0</v>
          </cell>
          <cell r="BC515">
            <v>13</v>
          </cell>
          <cell r="BD515">
            <v>6</v>
          </cell>
          <cell r="BF515">
            <v>0</v>
          </cell>
          <cell r="BY515">
            <v>34460</v>
          </cell>
          <cell r="BZ515">
            <v>500</v>
          </cell>
          <cell r="CC515">
            <v>39</v>
          </cell>
          <cell r="CG515">
            <v>15812</v>
          </cell>
          <cell r="CH515">
            <v>399</v>
          </cell>
          <cell r="CI515">
            <v>12</v>
          </cell>
          <cell r="CJ515">
            <v>0</v>
          </cell>
          <cell r="CK515">
            <v>0</v>
          </cell>
          <cell r="CL515">
            <v>0</v>
          </cell>
          <cell r="CN515">
            <v>16223</v>
          </cell>
          <cell r="CO515">
            <v>374.50237499999997</v>
          </cell>
          <cell r="CP515">
            <v>191.989328</v>
          </cell>
          <cell r="CQ515">
            <v>63.498298000000005</v>
          </cell>
          <cell r="CR515">
            <v>52.181949000000003</v>
          </cell>
          <cell r="CZ515">
            <v>7.0726320000000005</v>
          </cell>
          <cell r="DA515">
            <v>689.24458199999992</v>
          </cell>
          <cell r="EE515">
            <v>0</v>
          </cell>
          <cell r="EF515">
            <v>850.31</v>
          </cell>
          <cell r="EG515">
            <v>0</v>
          </cell>
          <cell r="EH515">
            <v>1208.1500000000001</v>
          </cell>
          <cell r="EI515">
            <v>2058.46</v>
          </cell>
        </row>
        <row r="516">
          <cell r="A516">
            <v>2022</v>
          </cell>
          <cell r="B516" t="str">
            <v>Q1</v>
          </cell>
          <cell r="G516" t="str">
            <v>SWST</v>
          </cell>
          <cell r="H516" t="str">
            <v>UEDCL</v>
          </cell>
          <cell r="K516">
            <v>685615.09999999346</v>
          </cell>
          <cell r="L516">
            <v>593728.66669999994</v>
          </cell>
          <cell r="M516">
            <v>316897</v>
          </cell>
          <cell r="N516">
            <v>548564.99999999988</v>
          </cell>
          <cell r="O516">
            <v>0</v>
          </cell>
          <cell r="P516">
            <v>0</v>
          </cell>
          <cell r="R516">
            <v>2144805.7666999935</v>
          </cell>
          <cell r="AB516">
            <v>1241.2692476741399</v>
          </cell>
          <cell r="AG516">
            <v>2801250.31</v>
          </cell>
          <cell r="AI516">
            <v>648.24352133599996</v>
          </cell>
          <cell r="AS516">
            <v>38</v>
          </cell>
          <cell r="AT516">
            <v>285</v>
          </cell>
          <cell r="AW516">
            <v>51</v>
          </cell>
          <cell r="AZ516">
            <v>14</v>
          </cell>
          <cell r="BA516">
            <v>0</v>
          </cell>
          <cell r="BB516">
            <v>0</v>
          </cell>
          <cell r="BC516">
            <v>7</v>
          </cell>
          <cell r="BD516">
            <v>9</v>
          </cell>
          <cell r="BF516">
            <v>9</v>
          </cell>
          <cell r="BY516">
            <v>32640</v>
          </cell>
          <cell r="BZ516">
            <v>413</v>
          </cell>
          <cell r="CC516">
            <v>33</v>
          </cell>
          <cell r="CG516">
            <v>11420</v>
          </cell>
          <cell r="CH516">
            <v>276</v>
          </cell>
          <cell r="CI516">
            <v>12</v>
          </cell>
          <cell r="CJ516">
            <v>0</v>
          </cell>
          <cell r="CK516">
            <v>0</v>
          </cell>
          <cell r="CL516">
            <v>0</v>
          </cell>
          <cell r="CN516">
            <v>11708</v>
          </cell>
          <cell r="CO516">
            <v>289.95035300000001</v>
          </cell>
          <cell r="CP516">
            <v>264.878041</v>
          </cell>
          <cell r="CQ516">
            <v>50.782567</v>
          </cell>
          <cell r="CR516">
            <v>46.504848000000003</v>
          </cell>
          <cell r="CZ516">
            <v>6.728453</v>
          </cell>
          <cell r="DA516">
            <v>658.84426199999996</v>
          </cell>
          <cell r="EE516">
            <v>0</v>
          </cell>
          <cell r="EF516">
            <v>308.86500000000001</v>
          </cell>
          <cell r="EG516">
            <v>0</v>
          </cell>
          <cell r="EH516">
            <v>882.45</v>
          </cell>
          <cell r="EI516">
            <v>1191.3150000000001</v>
          </cell>
        </row>
        <row r="517">
          <cell r="A517">
            <v>2022</v>
          </cell>
          <cell r="B517" t="str">
            <v>Q1</v>
          </cell>
          <cell r="G517" t="str">
            <v>NWST</v>
          </cell>
          <cell r="H517" t="str">
            <v>UEDCL</v>
          </cell>
          <cell r="K517">
            <v>2136897.9999999749</v>
          </cell>
          <cell r="L517">
            <v>2015361.4620000001</v>
          </cell>
          <cell r="M517">
            <v>951466.79999999993</v>
          </cell>
          <cell r="N517">
            <v>926038</v>
          </cell>
          <cell r="O517">
            <v>0</v>
          </cell>
          <cell r="P517">
            <v>0</v>
          </cell>
          <cell r="R517">
            <v>6029764.261999975</v>
          </cell>
          <cell r="AB517">
            <v>3637.5953725901809</v>
          </cell>
          <cell r="AG517">
            <v>9282741.8457280025</v>
          </cell>
          <cell r="AI517">
            <v>2058.2087573023659</v>
          </cell>
          <cell r="AS517">
            <v>87</v>
          </cell>
          <cell r="AT517">
            <v>405</v>
          </cell>
          <cell r="AW517">
            <v>108</v>
          </cell>
          <cell r="AZ517">
            <v>70</v>
          </cell>
          <cell r="BA517">
            <v>3</v>
          </cell>
          <cell r="BB517">
            <v>0</v>
          </cell>
          <cell r="BC517">
            <v>41</v>
          </cell>
          <cell r="BD517">
            <v>18</v>
          </cell>
          <cell r="BF517">
            <v>0</v>
          </cell>
          <cell r="BY517">
            <v>66560</v>
          </cell>
          <cell r="BZ517">
            <v>732</v>
          </cell>
          <cell r="CC517">
            <v>66</v>
          </cell>
          <cell r="CG517">
            <v>21679</v>
          </cell>
          <cell r="CH517">
            <v>744</v>
          </cell>
          <cell r="CI517">
            <v>46</v>
          </cell>
          <cell r="CJ517">
            <v>5</v>
          </cell>
          <cell r="CK517">
            <v>3</v>
          </cell>
          <cell r="CL517">
            <v>0</v>
          </cell>
          <cell r="CN517">
            <v>22477</v>
          </cell>
          <cell r="CO517">
            <v>603.21234200000004</v>
          </cell>
          <cell r="CP517">
            <v>359.04267900000002</v>
          </cell>
          <cell r="CQ517">
            <v>94.184361999999993</v>
          </cell>
          <cell r="CR517">
            <v>98.872551999999999</v>
          </cell>
          <cell r="CZ517">
            <v>8.210032</v>
          </cell>
          <cell r="DA517">
            <v>1163.5219670000001</v>
          </cell>
          <cell r="EE517">
            <v>3</v>
          </cell>
          <cell r="EF517">
            <v>1237.4590000000001</v>
          </cell>
          <cell r="EH517">
            <v>1792.066</v>
          </cell>
          <cell r="EI517">
            <v>3029.5250000000001</v>
          </cell>
        </row>
        <row r="518">
          <cell r="A518">
            <v>2022</v>
          </cell>
          <cell r="B518" t="str">
            <v>Q1</v>
          </cell>
          <cell r="G518" t="str">
            <v>RST</v>
          </cell>
          <cell r="H518" t="str">
            <v>UEDCL</v>
          </cell>
          <cell r="K518">
            <v>370541.98</v>
          </cell>
          <cell r="L518">
            <v>152324.79999999999</v>
          </cell>
          <cell r="M518">
            <v>0</v>
          </cell>
          <cell r="N518">
            <v>0</v>
          </cell>
          <cell r="O518">
            <v>0</v>
          </cell>
          <cell r="P518">
            <v>0</v>
          </cell>
          <cell r="R518">
            <v>522866.77999999997</v>
          </cell>
          <cell r="AB518">
            <v>338.91531582969765</v>
          </cell>
          <cell r="AG518">
            <v>1975672.3999999957</v>
          </cell>
          <cell r="AI518">
            <v>430.71143060800068</v>
          </cell>
          <cell r="AS518">
            <v>5</v>
          </cell>
          <cell r="AT518">
            <v>42</v>
          </cell>
          <cell r="AW518">
            <v>12</v>
          </cell>
          <cell r="AZ518">
            <v>4</v>
          </cell>
          <cell r="BA518">
            <v>0</v>
          </cell>
          <cell r="BB518">
            <v>0</v>
          </cell>
          <cell r="BC518">
            <v>5</v>
          </cell>
          <cell r="BD518">
            <v>0</v>
          </cell>
          <cell r="BF518">
            <v>0</v>
          </cell>
          <cell r="BY518">
            <v>5800</v>
          </cell>
          <cell r="BZ518">
            <v>68</v>
          </cell>
          <cell r="CC518">
            <v>15</v>
          </cell>
          <cell r="CG518">
            <v>4179</v>
          </cell>
          <cell r="CH518">
            <v>52</v>
          </cell>
          <cell r="CI518">
            <v>0</v>
          </cell>
          <cell r="CJ518">
            <v>0</v>
          </cell>
          <cell r="CK518">
            <v>0</v>
          </cell>
          <cell r="CL518">
            <v>0</v>
          </cell>
          <cell r="CN518">
            <v>4231</v>
          </cell>
          <cell r="CO518">
            <v>161.07932099999999</v>
          </cell>
          <cell r="CP518">
            <v>34.46275</v>
          </cell>
          <cell r="CQ518">
            <v>11.570252999999999</v>
          </cell>
          <cell r="CR518">
            <v>29.718578999999998</v>
          </cell>
          <cell r="CZ518">
            <v>3.4302429999999999</v>
          </cell>
          <cell r="DA518">
            <v>240.261146</v>
          </cell>
          <cell r="EE518">
            <v>0</v>
          </cell>
          <cell r="EF518">
            <v>120</v>
          </cell>
          <cell r="EG518">
            <v>0</v>
          </cell>
          <cell r="EH518">
            <v>140.46</v>
          </cell>
          <cell r="EI518">
            <v>260.46000000000004</v>
          </cell>
        </row>
        <row r="519">
          <cell r="A519">
            <v>2022</v>
          </cell>
          <cell r="B519" t="str">
            <v>Q1</v>
          </cell>
          <cell r="G519" t="str">
            <v>KRECS</v>
          </cell>
          <cell r="H519" t="str">
            <v>KRECS</v>
          </cell>
          <cell r="K519">
            <v>763734</v>
          </cell>
          <cell r="L519">
            <v>660263</v>
          </cell>
          <cell r="M519">
            <v>261318</v>
          </cell>
          <cell r="N519">
            <v>0</v>
          </cell>
          <cell r="O519">
            <v>0</v>
          </cell>
          <cell r="P519">
            <v>0</v>
          </cell>
          <cell r="R519">
            <v>1685315</v>
          </cell>
          <cell r="AB519">
            <v>1053.135016</v>
          </cell>
          <cell r="AG519">
            <v>2088983</v>
          </cell>
          <cell r="AI519">
            <v>854.86593000000005</v>
          </cell>
          <cell r="AS519">
            <v>27</v>
          </cell>
          <cell r="AT519">
            <v>210</v>
          </cell>
          <cell r="AW519">
            <v>62</v>
          </cell>
          <cell r="AZ519">
            <v>8</v>
          </cell>
          <cell r="BA519">
            <v>0</v>
          </cell>
          <cell r="BB519">
            <v>0</v>
          </cell>
          <cell r="BC519">
            <v>10</v>
          </cell>
          <cell r="BD519">
            <v>4</v>
          </cell>
          <cell r="BF519">
            <v>0</v>
          </cell>
          <cell r="BY519">
            <v>23385</v>
          </cell>
          <cell r="BZ519">
            <v>321</v>
          </cell>
          <cell r="CC519">
            <v>57</v>
          </cell>
          <cell r="CG519">
            <v>9232</v>
          </cell>
          <cell r="CH519">
            <v>204</v>
          </cell>
          <cell r="CI519">
            <v>13</v>
          </cell>
          <cell r="CJ519">
            <v>0</v>
          </cell>
          <cell r="CK519">
            <v>0</v>
          </cell>
          <cell r="CL519">
            <v>0</v>
          </cell>
          <cell r="CN519">
            <v>9449</v>
          </cell>
          <cell r="CO519">
            <v>144.04116500000001</v>
          </cell>
          <cell r="CP519">
            <v>42.754853000000004</v>
          </cell>
          <cell r="CQ519">
            <v>39.822308999999997</v>
          </cell>
          <cell r="CR519">
            <v>33.390369</v>
          </cell>
          <cell r="CZ519">
            <v>47.789196000000004</v>
          </cell>
          <cell r="DA519">
            <v>307.79789199999999</v>
          </cell>
          <cell r="EE519">
            <v>0</v>
          </cell>
          <cell r="EF519">
            <v>761.42200000000003</v>
          </cell>
          <cell r="EG519">
            <v>0</v>
          </cell>
          <cell r="EH519">
            <v>815.60810000000004</v>
          </cell>
          <cell r="EI519">
            <v>1577.0300999999999</v>
          </cell>
        </row>
        <row r="520">
          <cell r="A520">
            <v>2022</v>
          </cell>
          <cell r="B520" t="str">
            <v>Q1</v>
          </cell>
          <cell r="G520" t="str">
            <v>KIL</v>
          </cell>
          <cell r="H520" t="str">
            <v>KIL</v>
          </cell>
          <cell r="K520">
            <v>1001447.26</v>
          </cell>
          <cell r="L520">
            <v>594825.12</v>
          </cell>
          <cell r="M520">
            <v>127821</v>
          </cell>
          <cell r="N520">
            <v>0</v>
          </cell>
          <cell r="O520">
            <v>0</v>
          </cell>
          <cell r="P520">
            <v>0</v>
          </cell>
          <cell r="R520">
            <v>1724093.38</v>
          </cell>
          <cell r="AB520">
            <v>1062.3499999999999</v>
          </cell>
          <cell r="AG520">
            <v>2815634</v>
          </cell>
          <cell r="AI520">
            <v>824.24</v>
          </cell>
          <cell r="AS520">
            <v>31</v>
          </cell>
          <cell r="AT520">
            <v>122</v>
          </cell>
          <cell r="AW520">
            <v>46</v>
          </cell>
          <cell r="AZ520">
            <v>16</v>
          </cell>
          <cell r="BA520">
            <v>4</v>
          </cell>
          <cell r="BB520">
            <v>0</v>
          </cell>
          <cell r="BC520">
            <v>12</v>
          </cell>
          <cell r="BD520">
            <v>3</v>
          </cell>
          <cell r="BF520">
            <v>0</v>
          </cell>
          <cell r="BY520">
            <v>20400</v>
          </cell>
          <cell r="BZ520">
            <v>234</v>
          </cell>
          <cell r="CC520">
            <v>37</v>
          </cell>
          <cell r="CG520">
            <v>19367</v>
          </cell>
          <cell r="CH520">
            <v>205</v>
          </cell>
          <cell r="CI520">
            <v>50</v>
          </cell>
          <cell r="CJ520">
            <v>0</v>
          </cell>
          <cell r="CK520">
            <v>0</v>
          </cell>
          <cell r="CL520">
            <v>0</v>
          </cell>
          <cell r="CN520">
            <v>19622</v>
          </cell>
          <cell r="CO520">
            <v>202.68</v>
          </cell>
          <cell r="CP520">
            <v>156.36000000000001</v>
          </cell>
          <cell r="CQ520">
            <v>269.82</v>
          </cell>
          <cell r="CR520">
            <v>294.27999999999997</v>
          </cell>
          <cell r="CZ520">
            <v>35.839999999999996</v>
          </cell>
          <cell r="DA520">
            <v>958.98</v>
          </cell>
          <cell r="EE520">
            <v>0</v>
          </cell>
          <cell r="EF520">
            <v>568.92999999999995</v>
          </cell>
          <cell r="EG520">
            <v>32.409999999999997</v>
          </cell>
          <cell r="EH520">
            <v>250.64400000000001</v>
          </cell>
          <cell r="EI520">
            <v>851.98399999999992</v>
          </cell>
        </row>
        <row r="521">
          <cell r="A521">
            <v>2022</v>
          </cell>
          <cell r="B521" t="str">
            <v>Q1</v>
          </cell>
          <cell r="G521" t="str">
            <v>PACMECS</v>
          </cell>
          <cell r="H521" t="str">
            <v>PACMECS</v>
          </cell>
          <cell r="K521">
            <v>661692</v>
          </cell>
          <cell r="L521">
            <v>190246</v>
          </cell>
          <cell r="M521">
            <v>0</v>
          </cell>
          <cell r="N521">
            <v>0</v>
          </cell>
          <cell r="O521">
            <v>0</v>
          </cell>
          <cell r="P521">
            <v>0</v>
          </cell>
          <cell r="R521">
            <v>851938</v>
          </cell>
          <cell r="AB521">
            <v>536</v>
          </cell>
          <cell r="AG521">
            <v>1022117</v>
          </cell>
          <cell r="AI521">
            <v>319.5</v>
          </cell>
          <cell r="AS521">
            <v>26</v>
          </cell>
          <cell r="AT521">
            <v>88</v>
          </cell>
          <cell r="AW521">
            <v>21</v>
          </cell>
          <cell r="AZ521">
            <v>4</v>
          </cell>
          <cell r="BA521">
            <v>0</v>
          </cell>
          <cell r="BB521">
            <v>0</v>
          </cell>
          <cell r="BC521">
            <v>4</v>
          </cell>
          <cell r="BD521">
            <v>0</v>
          </cell>
          <cell r="BF521">
            <v>0</v>
          </cell>
          <cell r="BY521">
            <v>9210</v>
          </cell>
          <cell r="BZ521">
            <v>143</v>
          </cell>
          <cell r="CC521">
            <v>35</v>
          </cell>
          <cell r="CG521">
            <v>7734</v>
          </cell>
          <cell r="CH521">
            <v>116</v>
          </cell>
          <cell r="CI521">
            <v>0</v>
          </cell>
          <cell r="CJ521">
            <v>0</v>
          </cell>
          <cell r="CK521">
            <v>0</v>
          </cell>
          <cell r="CL521">
            <v>0</v>
          </cell>
          <cell r="CN521">
            <v>7850</v>
          </cell>
          <cell r="CO521">
            <v>87.7</v>
          </cell>
          <cell r="CP521">
            <v>37.5</v>
          </cell>
          <cell r="CQ521">
            <v>86.8</v>
          </cell>
          <cell r="CR521">
            <v>59.9</v>
          </cell>
          <cell r="CZ521">
            <v>23.779999999999998</v>
          </cell>
          <cell r="DA521">
            <v>295.67999999999995</v>
          </cell>
          <cell r="EE521">
            <v>0</v>
          </cell>
          <cell r="EF521">
            <v>396.54899999999998</v>
          </cell>
          <cell r="EG521">
            <v>0</v>
          </cell>
          <cell r="EH521">
            <v>819.51400000000001</v>
          </cell>
          <cell r="EI521">
            <v>1216.0630000000001</v>
          </cell>
        </row>
        <row r="522">
          <cell r="A522">
            <v>2022</v>
          </cell>
          <cell r="B522" t="str">
            <v>Q1</v>
          </cell>
          <cell r="G522" t="str">
            <v>BECS</v>
          </cell>
          <cell r="H522" t="str">
            <v>BECS</v>
          </cell>
          <cell r="K522">
            <v>0</v>
          </cell>
          <cell r="L522">
            <v>0</v>
          </cell>
          <cell r="M522">
            <v>0</v>
          </cell>
          <cell r="N522">
            <v>0</v>
          </cell>
          <cell r="O522">
            <v>0</v>
          </cell>
          <cell r="P522">
            <v>0</v>
          </cell>
          <cell r="R522">
            <v>0</v>
          </cell>
          <cell r="AB522">
            <v>0</v>
          </cell>
          <cell r="AG522">
            <v>0</v>
          </cell>
          <cell r="AI522">
            <v>0</v>
          </cell>
          <cell r="AS522">
            <v>0</v>
          </cell>
          <cell r="AT522">
            <v>0</v>
          </cell>
          <cell r="AW522">
            <v>0</v>
          </cell>
          <cell r="AZ522">
            <v>0</v>
          </cell>
          <cell r="BA522">
            <v>0</v>
          </cell>
          <cell r="BB522">
            <v>0</v>
          </cell>
          <cell r="BC522">
            <v>0</v>
          </cell>
          <cell r="BD522">
            <v>0</v>
          </cell>
          <cell r="BF522">
            <v>0</v>
          </cell>
          <cell r="BY522">
            <v>0</v>
          </cell>
          <cell r="BZ522">
            <v>0</v>
          </cell>
          <cell r="CC522">
            <v>0</v>
          </cell>
          <cell r="CG522">
            <v>0</v>
          </cell>
          <cell r="CH522">
            <v>0</v>
          </cell>
          <cell r="CI522">
            <v>0</v>
          </cell>
          <cell r="CJ522">
            <v>0</v>
          </cell>
          <cell r="CK522">
            <v>0</v>
          </cell>
          <cell r="CL522">
            <v>0</v>
          </cell>
          <cell r="CN522">
            <v>0</v>
          </cell>
          <cell r="CO522">
            <v>0</v>
          </cell>
          <cell r="CP522">
            <v>0</v>
          </cell>
          <cell r="CQ522">
            <v>0</v>
          </cell>
          <cell r="CR522">
            <v>0</v>
          </cell>
          <cell r="CZ522">
            <v>0</v>
          </cell>
          <cell r="DA522">
            <v>0</v>
          </cell>
          <cell r="EE522">
            <v>0</v>
          </cell>
          <cell r="EF522">
            <v>0</v>
          </cell>
          <cell r="EG522">
            <v>0</v>
          </cell>
          <cell r="EH522">
            <v>0</v>
          </cell>
          <cell r="EI522">
            <v>0</v>
          </cell>
        </row>
        <row r="523">
          <cell r="A523">
            <v>2022</v>
          </cell>
          <cell r="B523" t="str">
            <v>Q1</v>
          </cell>
          <cell r="G523" t="str">
            <v>Umeme</v>
          </cell>
          <cell r="H523" t="str">
            <v>Umeme</v>
          </cell>
          <cell r="K523">
            <v>196570351.53734326</v>
          </cell>
          <cell r="L523">
            <v>101694886.58237605</v>
          </cell>
          <cell r="M523">
            <v>131312216.78300004</v>
          </cell>
          <cell r="N523">
            <v>253013111.68000004</v>
          </cell>
          <cell r="O523">
            <v>249650064.07899997</v>
          </cell>
          <cell r="P523">
            <v>446494.88599999994</v>
          </cell>
          <cell r="R523">
            <v>932687125.54771948</v>
          </cell>
          <cell r="AB523">
            <v>440332.84188412997</v>
          </cell>
          <cell r="AG523">
            <v>1126653541</v>
          </cell>
          <cell r="AI523">
            <v>300042.79265999654</v>
          </cell>
          <cell r="AR523">
            <v>151</v>
          </cell>
          <cell r="AS523">
            <v>1262</v>
          </cell>
          <cell r="AT523">
            <v>5504</v>
          </cell>
          <cell r="AW523">
            <v>3005</v>
          </cell>
          <cell r="AX523">
            <v>16</v>
          </cell>
          <cell r="AZ523">
            <v>2206</v>
          </cell>
          <cell r="BA523">
            <v>15</v>
          </cell>
          <cell r="BB523">
            <v>21</v>
          </cell>
          <cell r="BC523">
            <v>1314</v>
          </cell>
          <cell r="BF523">
            <v>946</v>
          </cell>
          <cell r="BY523">
            <v>2169176</v>
          </cell>
          <cell r="BZ523">
            <v>14919</v>
          </cell>
          <cell r="CC523">
            <v>2141</v>
          </cell>
          <cell r="CG523">
            <v>1572721</v>
          </cell>
          <cell r="CH523">
            <v>89306</v>
          </cell>
          <cell r="CI523">
            <v>3089</v>
          </cell>
          <cell r="CJ523">
            <v>622</v>
          </cell>
          <cell r="CK523">
            <v>53</v>
          </cell>
          <cell r="CL523">
            <v>304</v>
          </cell>
          <cell r="CN523">
            <v>1666095</v>
          </cell>
          <cell r="CO523">
            <v>26742.172342214999</v>
          </cell>
          <cell r="CP523">
            <v>9976.4088721023381</v>
          </cell>
          <cell r="CQ523">
            <v>0</v>
          </cell>
          <cell r="CR523">
            <v>7996.828019278666</v>
          </cell>
          <cell r="CZ523">
            <v>9733.7741312753406</v>
          </cell>
          <cell r="DA523">
            <v>54449.183364871336</v>
          </cell>
          <cell r="EE523">
            <v>595</v>
          </cell>
          <cell r="EF523">
            <v>22472.676173</v>
          </cell>
          <cell r="EG523">
            <v>7311.812621</v>
          </cell>
          <cell r="EH523">
            <v>9836.0209360000008</v>
          </cell>
          <cell r="EI523">
            <v>39620.509730000005</v>
          </cell>
        </row>
        <row r="524">
          <cell r="A524">
            <v>2022</v>
          </cell>
          <cell r="B524" t="str">
            <v>Q2</v>
          </cell>
          <cell r="G524" t="str">
            <v>CNST</v>
          </cell>
          <cell r="H524" t="str">
            <v>UEDCL</v>
          </cell>
          <cell r="K524">
            <v>432012.45581100654</v>
          </cell>
          <cell r="L524">
            <v>279965.46643038618</v>
          </cell>
          <cell r="M524">
            <v>74503</v>
          </cell>
          <cell r="N524">
            <v>0</v>
          </cell>
          <cell r="O524">
            <v>0</v>
          </cell>
          <cell r="P524">
            <v>162.9</v>
          </cell>
          <cell r="R524">
            <v>786643.8222413928</v>
          </cell>
          <cell r="AB524">
            <v>544.57172120338987</v>
          </cell>
          <cell r="AG524">
            <v>1042427.0800000001</v>
          </cell>
          <cell r="AI524">
            <v>211.48461337508479</v>
          </cell>
          <cell r="AS524">
            <v>49</v>
          </cell>
          <cell r="AT524">
            <v>148</v>
          </cell>
          <cell r="AW524">
            <v>44</v>
          </cell>
          <cell r="AZ524">
            <v>3</v>
          </cell>
          <cell r="BA524">
            <v>0</v>
          </cell>
          <cell r="BB524">
            <v>0</v>
          </cell>
          <cell r="BC524">
            <v>5</v>
          </cell>
          <cell r="BD524">
            <v>1</v>
          </cell>
          <cell r="BF524">
            <v>0</v>
          </cell>
          <cell r="BY524">
            <v>15515</v>
          </cell>
          <cell r="BZ524">
            <v>250</v>
          </cell>
          <cell r="CC524">
            <v>25</v>
          </cell>
          <cell r="CG524">
            <v>4729</v>
          </cell>
          <cell r="CH524">
            <v>103</v>
          </cell>
          <cell r="CI524">
            <v>6</v>
          </cell>
          <cell r="CJ524">
            <v>0</v>
          </cell>
          <cell r="CK524">
            <v>0</v>
          </cell>
          <cell r="CL524">
            <v>1</v>
          </cell>
          <cell r="CN524">
            <v>4839</v>
          </cell>
          <cell r="CO524">
            <v>229.37441200000001</v>
          </cell>
          <cell r="CP524">
            <v>67.505110999999999</v>
          </cell>
          <cell r="CQ524">
            <v>49.435597999999999</v>
          </cell>
          <cell r="CR524">
            <v>34.671984999999999</v>
          </cell>
          <cell r="CZ524">
            <v>7.6625920000000001</v>
          </cell>
          <cell r="DA524">
            <v>388.649698</v>
          </cell>
          <cell r="EE524">
            <v>0</v>
          </cell>
          <cell r="EF524">
            <v>509.3</v>
          </cell>
          <cell r="EG524">
            <v>0</v>
          </cell>
          <cell r="EH524">
            <v>801.6</v>
          </cell>
          <cell r="EI524">
            <v>1310.9</v>
          </cell>
        </row>
        <row r="525">
          <cell r="A525">
            <v>2022</v>
          </cell>
          <cell r="B525" t="str">
            <v>Q2</v>
          </cell>
          <cell r="G525" t="str">
            <v>EST</v>
          </cell>
          <cell r="H525" t="str">
            <v>UEDCL</v>
          </cell>
          <cell r="K525">
            <v>590691.49999998999</v>
          </cell>
          <cell r="L525">
            <v>450111.8</v>
          </cell>
          <cell r="M525">
            <v>42125</v>
          </cell>
          <cell r="N525">
            <v>0</v>
          </cell>
          <cell r="O525">
            <v>0</v>
          </cell>
          <cell r="P525">
            <v>0</v>
          </cell>
          <cell r="R525">
            <v>1082928.29999999</v>
          </cell>
          <cell r="AB525">
            <v>744.35322400847463</v>
          </cell>
          <cell r="AG525">
            <v>1439283.9899999998</v>
          </cell>
          <cell r="AI525">
            <v>299.07491993842365</v>
          </cell>
          <cell r="AS525">
            <v>36</v>
          </cell>
          <cell r="AT525">
            <v>273</v>
          </cell>
          <cell r="AW525">
            <v>51</v>
          </cell>
          <cell r="AZ525">
            <v>13</v>
          </cell>
          <cell r="BA525">
            <v>0</v>
          </cell>
          <cell r="BB525">
            <v>0</v>
          </cell>
          <cell r="BC525">
            <v>3</v>
          </cell>
          <cell r="BD525">
            <v>1</v>
          </cell>
          <cell r="BF525">
            <v>0</v>
          </cell>
          <cell r="BY525">
            <v>23510</v>
          </cell>
          <cell r="BZ525">
            <v>377</v>
          </cell>
          <cell r="CC525">
            <v>23</v>
          </cell>
          <cell r="CG525">
            <v>8362</v>
          </cell>
          <cell r="CH525">
            <v>199</v>
          </cell>
          <cell r="CI525">
            <v>4</v>
          </cell>
          <cell r="CJ525">
            <v>0</v>
          </cell>
          <cell r="CK525">
            <v>0</v>
          </cell>
          <cell r="CL525">
            <v>0</v>
          </cell>
          <cell r="CN525">
            <v>8565</v>
          </cell>
          <cell r="CO525">
            <v>227.44408899999999</v>
          </cell>
          <cell r="CP525">
            <v>41.559305999999999</v>
          </cell>
          <cell r="CQ525">
            <v>42.803978999999998</v>
          </cell>
          <cell r="CR525">
            <v>30.820341000000003</v>
          </cell>
          <cell r="CZ525">
            <v>6.7979900000000004</v>
          </cell>
          <cell r="DA525">
            <v>349.42570499999999</v>
          </cell>
          <cell r="EE525">
            <v>0</v>
          </cell>
          <cell r="EF525">
            <v>928.23</v>
          </cell>
          <cell r="EG525">
            <v>0</v>
          </cell>
          <cell r="EH525">
            <v>856.5</v>
          </cell>
          <cell r="EI525">
            <v>1784.73</v>
          </cell>
        </row>
        <row r="526">
          <cell r="A526">
            <v>2022</v>
          </cell>
          <cell r="B526" t="str">
            <v>Q2</v>
          </cell>
          <cell r="G526" t="str">
            <v>MWST</v>
          </cell>
          <cell r="H526" t="str">
            <v>UEDCL</v>
          </cell>
          <cell r="K526">
            <v>559451.99999998289</v>
          </cell>
          <cell r="L526">
            <v>789992.3</v>
          </cell>
          <cell r="M526">
            <v>38548.400000000001</v>
          </cell>
          <cell r="N526">
            <v>0</v>
          </cell>
          <cell r="O526">
            <v>0</v>
          </cell>
          <cell r="P526">
            <v>0</v>
          </cell>
          <cell r="R526">
            <v>1387992.699999983</v>
          </cell>
          <cell r="AB526">
            <v>904.9309110508475</v>
          </cell>
          <cell r="AG526">
            <v>1773514.6300000001</v>
          </cell>
          <cell r="AI526">
            <v>375.63475304467801</v>
          </cell>
          <cell r="AS526">
            <v>62</v>
          </cell>
          <cell r="AT526">
            <v>188</v>
          </cell>
          <cell r="AW526">
            <v>48</v>
          </cell>
          <cell r="AZ526">
            <v>20</v>
          </cell>
          <cell r="BA526">
            <v>1</v>
          </cell>
          <cell r="BB526">
            <v>0</v>
          </cell>
          <cell r="BC526">
            <v>0</v>
          </cell>
          <cell r="BD526">
            <v>0</v>
          </cell>
          <cell r="BF526">
            <v>0</v>
          </cell>
          <cell r="BY526">
            <v>20000</v>
          </cell>
          <cell r="BZ526">
            <v>319</v>
          </cell>
          <cell r="CC526">
            <v>14</v>
          </cell>
          <cell r="CG526">
            <v>5999</v>
          </cell>
          <cell r="CH526">
            <v>259</v>
          </cell>
          <cell r="CI526">
            <v>6</v>
          </cell>
          <cell r="CJ526">
            <v>0</v>
          </cell>
          <cell r="CK526">
            <v>0</v>
          </cell>
          <cell r="CL526">
            <v>0</v>
          </cell>
          <cell r="CN526">
            <v>6264</v>
          </cell>
          <cell r="CO526">
            <v>132.460632</v>
          </cell>
          <cell r="CP526">
            <v>49.857606000000004</v>
          </cell>
          <cell r="CQ526">
            <v>36.261257999999998</v>
          </cell>
          <cell r="CR526">
            <v>26.434207999999998</v>
          </cell>
          <cell r="CZ526">
            <v>4.9908130000000002</v>
          </cell>
          <cell r="DA526">
            <v>250.00451700000002</v>
          </cell>
          <cell r="EE526">
            <v>0</v>
          </cell>
          <cell r="EF526">
            <v>581.70899999999995</v>
          </cell>
          <cell r="EG526">
            <v>0</v>
          </cell>
          <cell r="EH526">
            <v>922.57400000000007</v>
          </cell>
          <cell r="EI526">
            <v>1504.2829999999999</v>
          </cell>
        </row>
        <row r="527">
          <cell r="A527">
            <v>2022</v>
          </cell>
          <cell r="B527" t="str">
            <v>Q2</v>
          </cell>
          <cell r="G527" t="str">
            <v>NEST</v>
          </cell>
          <cell r="H527" t="str">
            <v>UEDCL</v>
          </cell>
          <cell r="K527">
            <v>694286.59182406578</v>
          </cell>
          <cell r="L527">
            <v>474996.978044683</v>
          </cell>
          <cell r="M527">
            <v>537212.9</v>
          </cell>
          <cell r="N527">
            <v>302427</v>
          </cell>
          <cell r="O527">
            <v>0</v>
          </cell>
          <cell r="P527">
            <v>47663.199999999997</v>
          </cell>
          <cell r="R527">
            <v>2056586.6698687489</v>
          </cell>
          <cell r="AB527">
            <v>1233.483435381356</v>
          </cell>
          <cell r="AG527">
            <v>2424508.459999999</v>
          </cell>
          <cell r="AI527">
            <v>511.72816580079649</v>
          </cell>
          <cell r="AS527">
            <v>45</v>
          </cell>
          <cell r="AT527">
            <v>166</v>
          </cell>
          <cell r="AW527">
            <v>36</v>
          </cell>
          <cell r="AZ527">
            <v>10</v>
          </cell>
          <cell r="BA527">
            <v>0</v>
          </cell>
          <cell r="BB527">
            <v>0</v>
          </cell>
          <cell r="BC527">
            <v>4</v>
          </cell>
          <cell r="BD527">
            <v>22</v>
          </cell>
          <cell r="BF527">
            <v>0</v>
          </cell>
          <cell r="BY527">
            <v>23215</v>
          </cell>
          <cell r="BZ527">
            <v>283</v>
          </cell>
          <cell r="CC527">
            <v>30</v>
          </cell>
          <cell r="CG527">
            <v>7280</v>
          </cell>
          <cell r="CH527">
            <v>164</v>
          </cell>
          <cell r="CI527">
            <v>13</v>
          </cell>
          <cell r="CJ527">
            <v>2</v>
          </cell>
          <cell r="CK527">
            <v>0</v>
          </cell>
          <cell r="CL527">
            <v>10</v>
          </cell>
          <cell r="CN527">
            <v>7469</v>
          </cell>
          <cell r="CO527">
            <v>303.26941699999998</v>
          </cell>
          <cell r="CP527">
            <v>64.355722999999998</v>
          </cell>
          <cell r="CQ527">
            <v>42.783332999999999</v>
          </cell>
          <cell r="CR527">
            <v>48.800409999999999</v>
          </cell>
          <cell r="CZ527">
            <v>8.1595699999999987</v>
          </cell>
          <cell r="DA527">
            <v>467.36845299999993</v>
          </cell>
          <cell r="EE527">
            <v>8</v>
          </cell>
          <cell r="EF527">
            <v>953.24</v>
          </cell>
          <cell r="EG527">
            <v>0</v>
          </cell>
          <cell r="EH527">
            <v>898.3</v>
          </cell>
          <cell r="EI527">
            <v>1859.54</v>
          </cell>
        </row>
        <row r="528">
          <cell r="A528">
            <v>2022</v>
          </cell>
          <cell r="B528" t="str">
            <v>Q2</v>
          </cell>
          <cell r="G528" t="str">
            <v>NNWST</v>
          </cell>
          <cell r="H528" t="str">
            <v>UEDCL</v>
          </cell>
          <cell r="K528">
            <v>1129344.499999979</v>
          </cell>
          <cell r="L528">
            <v>624377.51215940004</v>
          </cell>
          <cell r="M528">
            <v>284836.59999999998</v>
          </cell>
          <cell r="N528">
            <v>0</v>
          </cell>
          <cell r="O528">
            <v>0</v>
          </cell>
          <cell r="P528">
            <v>0</v>
          </cell>
          <cell r="R528">
            <v>2038558.6121593793</v>
          </cell>
          <cell r="AB528">
            <v>897.70725517796609</v>
          </cell>
          <cell r="AG528">
            <v>3792019.2299999986</v>
          </cell>
          <cell r="AI528">
            <v>734.57411225610144</v>
          </cell>
          <cell r="AS528">
            <v>80</v>
          </cell>
          <cell r="AT528">
            <v>131</v>
          </cell>
          <cell r="AW528">
            <v>41</v>
          </cell>
          <cell r="AZ528">
            <v>12</v>
          </cell>
          <cell r="BA528">
            <v>0</v>
          </cell>
          <cell r="BB528">
            <v>0</v>
          </cell>
          <cell r="BC528">
            <v>5</v>
          </cell>
          <cell r="BD528">
            <v>7</v>
          </cell>
          <cell r="BF528">
            <v>0</v>
          </cell>
          <cell r="BY528">
            <v>18830</v>
          </cell>
          <cell r="BZ528">
            <v>276</v>
          </cell>
          <cell r="CC528">
            <v>46</v>
          </cell>
          <cell r="CG528">
            <v>10812</v>
          </cell>
          <cell r="CH528">
            <v>212</v>
          </cell>
          <cell r="CI528">
            <v>13</v>
          </cell>
          <cell r="CJ528">
            <v>0</v>
          </cell>
          <cell r="CK528">
            <v>0</v>
          </cell>
          <cell r="CL528">
            <v>6</v>
          </cell>
          <cell r="CN528">
            <v>11043</v>
          </cell>
          <cell r="CO528">
            <v>410.38136600000001</v>
          </cell>
          <cell r="CP528">
            <v>120.129823</v>
          </cell>
          <cell r="CQ528">
            <v>90.585231000000007</v>
          </cell>
          <cell r="CR528">
            <v>65.585939999999994</v>
          </cell>
          <cell r="CZ528">
            <v>12.796787999999999</v>
          </cell>
          <cell r="DA528">
            <v>699.47914800000001</v>
          </cell>
          <cell r="EE528">
            <v>6</v>
          </cell>
          <cell r="EF528">
            <v>914.69</v>
          </cell>
          <cell r="EG528">
            <v>0</v>
          </cell>
          <cell r="EH528">
            <v>920.74599999999998</v>
          </cell>
          <cell r="EI528">
            <v>1841.4360000000001</v>
          </cell>
        </row>
        <row r="529">
          <cell r="A529">
            <v>2022</v>
          </cell>
          <cell r="B529" t="str">
            <v>Q2</v>
          </cell>
          <cell r="G529" t="str">
            <v>SST</v>
          </cell>
          <cell r="H529" t="str">
            <v>UEDCL</v>
          </cell>
          <cell r="K529">
            <v>1384736.3999999806</v>
          </cell>
          <cell r="L529">
            <v>1075648.5</v>
          </cell>
          <cell r="M529">
            <v>183362</v>
          </cell>
          <cell r="N529">
            <v>0</v>
          </cell>
          <cell r="O529">
            <v>0</v>
          </cell>
          <cell r="P529">
            <v>0</v>
          </cell>
          <cell r="R529">
            <v>2643746.8999999808</v>
          </cell>
          <cell r="AB529">
            <v>1925.4482371101694</v>
          </cell>
          <cell r="AG529">
            <v>4279374.3</v>
          </cell>
          <cell r="AI529">
            <v>877.9091202072882</v>
          </cell>
          <cell r="AS529">
            <v>123</v>
          </cell>
          <cell r="AT529">
            <v>264</v>
          </cell>
          <cell r="AW529">
            <v>72</v>
          </cell>
          <cell r="AZ529">
            <v>28</v>
          </cell>
          <cell r="BA529">
            <v>0</v>
          </cell>
          <cell r="BB529">
            <v>0</v>
          </cell>
          <cell r="BC529">
            <v>13</v>
          </cell>
          <cell r="BD529">
            <v>6</v>
          </cell>
          <cell r="BF529">
            <v>0</v>
          </cell>
          <cell r="BY529">
            <v>35060</v>
          </cell>
          <cell r="BZ529">
            <v>506</v>
          </cell>
          <cell r="CC529">
            <v>39</v>
          </cell>
          <cell r="CG529">
            <v>16998</v>
          </cell>
          <cell r="CH529">
            <v>406</v>
          </cell>
          <cell r="CI529">
            <v>12</v>
          </cell>
          <cell r="CJ529">
            <v>0</v>
          </cell>
          <cell r="CK529">
            <v>0</v>
          </cell>
          <cell r="CL529">
            <v>0</v>
          </cell>
          <cell r="CN529">
            <v>17416</v>
          </cell>
          <cell r="CO529">
            <v>351.37586599999997</v>
          </cell>
          <cell r="CP529">
            <v>165.52659699999998</v>
          </cell>
          <cell r="CQ529">
            <v>98.056329000000005</v>
          </cell>
          <cell r="CR529">
            <v>79.975270999999992</v>
          </cell>
          <cell r="CZ529">
            <v>11.35614</v>
          </cell>
          <cell r="DA529">
            <v>706.29020299999991</v>
          </cell>
          <cell r="EE529">
            <v>0</v>
          </cell>
          <cell r="EF529">
            <v>850.31</v>
          </cell>
          <cell r="EG529">
            <v>0</v>
          </cell>
          <cell r="EH529">
            <v>1224.1500000000001</v>
          </cell>
          <cell r="EI529">
            <v>2074.46</v>
          </cell>
        </row>
        <row r="530">
          <cell r="A530">
            <v>2022</v>
          </cell>
          <cell r="B530" t="str">
            <v>Q2</v>
          </cell>
          <cell r="G530" t="str">
            <v>SWST</v>
          </cell>
          <cell r="H530" t="str">
            <v>UEDCL</v>
          </cell>
          <cell r="K530">
            <v>737515.89999999281</v>
          </cell>
          <cell r="L530">
            <v>706720</v>
          </cell>
          <cell r="M530">
            <v>413925</v>
          </cell>
          <cell r="N530">
            <v>544149</v>
          </cell>
          <cell r="O530">
            <v>0</v>
          </cell>
          <cell r="P530">
            <v>0</v>
          </cell>
          <cell r="R530">
            <v>2402309.8999999929</v>
          </cell>
          <cell r="AB530">
            <v>1443.0533738135593</v>
          </cell>
          <cell r="AG530">
            <v>3078725.0100000002</v>
          </cell>
          <cell r="AI530">
            <v>670.59232948369493</v>
          </cell>
          <cell r="AS530">
            <v>38</v>
          </cell>
          <cell r="AT530">
            <v>287</v>
          </cell>
          <cell r="AW530">
            <v>52</v>
          </cell>
          <cell r="AZ530">
            <v>14</v>
          </cell>
          <cell r="BA530">
            <v>0</v>
          </cell>
          <cell r="BB530">
            <v>0</v>
          </cell>
          <cell r="BC530">
            <v>7</v>
          </cell>
          <cell r="BD530">
            <v>9</v>
          </cell>
          <cell r="BF530">
            <v>9</v>
          </cell>
          <cell r="BY530">
            <v>32840</v>
          </cell>
          <cell r="BZ530">
            <v>416</v>
          </cell>
          <cell r="CC530">
            <v>33</v>
          </cell>
          <cell r="CG530">
            <v>12192</v>
          </cell>
          <cell r="CH530">
            <v>277</v>
          </cell>
          <cell r="CI530">
            <v>12</v>
          </cell>
          <cell r="CJ530">
            <v>0</v>
          </cell>
          <cell r="CK530">
            <v>0</v>
          </cell>
          <cell r="CL530">
            <v>0</v>
          </cell>
          <cell r="CN530">
            <v>12481</v>
          </cell>
          <cell r="CO530">
            <v>292.54570799999999</v>
          </cell>
          <cell r="CP530">
            <v>98.529144000000002</v>
          </cell>
          <cell r="CQ530">
            <v>97.823468999999989</v>
          </cell>
          <cell r="CR530">
            <v>46.574509999999997</v>
          </cell>
          <cell r="CZ530">
            <v>9.1412990000000001</v>
          </cell>
          <cell r="DA530">
            <v>544.61412999999993</v>
          </cell>
          <cell r="EE530">
            <v>0</v>
          </cell>
          <cell r="EF530">
            <v>308.86500000000001</v>
          </cell>
          <cell r="EG530">
            <v>0</v>
          </cell>
          <cell r="EH530">
            <v>882.6</v>
          </cell>
          <cell r="EI530">
            <v>1191.4650000000001</v>
          </cell>
        </row>
        <row r="531">
          <cell r="A531">
            <v>2022</v>
          </cell>
          <cell r="B531" t="str">
            <v>Q2</v>
          </cell>
          <cell r="G531" t="str">
            <v>NWST</v>
          </cell>
          <cell r="H531" t="str">
            <v>UEDCL</v>
          </cell>
          <cell r="K531">
            <v>2119749.9999999707</v>
          </cell>
          <cell r="L531">
            <v>1826880.7000000011</v>
          </cell>
          <cell r="M531">
            <v>656975.4</v>
          </cell>
          <cell r="N531">
            <v>1148757</v>
          </cell>
          <cell r="O531">
            <v>0</v>
          </cell>
          <cell r="P531">
            <v>0</v>
          </cell>
          <cell r="R531">
            <v>5752363.0999999717</v>
          </cell>
          <cell r="AB531">
            <v>3571.5092699067795</v>
          </cell>
          <cell r="AG531">
            <v>12143604.49</v>
          </cell>
          <cell r="AI531">
            <v>2424.1868719117974</v>
          </cell>
          <cell r="AS531">
            <v>87</v>
          </cell>
          <cell r="AT531">
            <v>405</v>
          </cell>
          <cell r="AW531">
            <v>108</v>
          </cell>
          <cell r="AZ531">
            <v>70</v>
          </cell>
          <cell r="BA531">
            <v>3</v>
          </cell>
          <cell r="BB531">
            <v>0</v>
          </cell>
          <cell r="BC531">
            <v>41</v>
          </cell>
          <cell r="BD531">
            <v>19</v>
          </cell>
          <cell r="BF531">
            <v>0</v>
          </cell>
          <cell r="BY531">
            <v>66875</v>
          </cell>
          <cell r="BZ531">
            <v>733</v>
          </cell>
          <cell r="CC531">
            <v>64</v>
          </cell>
          <cell r="CG531">
            <v>22953</v>
          </cell>
          <cell r="CH531">
            <v>772</v>
          </cell>
          <cell r="CI531">
            <v>46</v>
          </cell>
          <cell r="CJ531">
            <v>5</v>
          </cell>
          <cell r="CK531">
            <v>3</v>
          </cell>
          <cell r="CL531">
            <v>0</v>
          </cell>
          <cell r="CN531">
            <v>23779</v>
          </cell>
          <cell r="CO531">
            <v>586.91277600000001</v>
          </cell>
          <cell r="CP531">
            <v>316.53803399999998</v>
          </cell>
          <cell r="CQ531">
            <v>127.091758</v>
          </cell>
          <cell r="CR531">
            <v>90.049181000000004</v>
          </cell>
          <cell r="CZ531">
            <v>15.395741000000001</v>
          </cell>
          <cell r="DA531">
            <v>1135.9874900000002</v>
          </cell>
          <cell r="EE531">
            <v>3</v>
          </cell>
          <cell r="EF531">
            <v>1237.4590000000001</v>
          </cell>
          <cell r="EG531">
            <v>0</v>
          </cell>
          <cell r="EH531">
            <v>1792.066</v>
          </cell>
          <cell r="EI531">
            <v>3032.5250000000001</v>
          </cell>
        </row>
        <row r="532">
          <cell r="A532">
            <v>2022</v>
          </cell>
          <cell r="B532" t="str">
            <v>Q2</v>
          </cell>
          <cell r="G532" t="str">
            <v>RST</v>
          </cell>
          <cell r="H532" t="str">
            <v>UEDCL</v>
          </cell>
          <cell r="K532">
            <v>355870.26666666509</v>
          </cell>
          <cell r="L532">
            <v>194464.40000000026</v>
          </cell>
          <cell r="M532">
            <v>7688</v>
          </cell>
          <cell r="N532">
            <v>0</v>
          </cell>
          <cell r="O532">
            <v>0</v>
          </cell>
          <cell r="P532">
            <v>0</v>
          </cell>
          <cell r="R532">
            <v>558022.66666666535</v>
          </cell>
          <cell r="AB532">
            <v>403.95951221084749</v>
          </cell>
          <cell r="AG532">
            <v>2076992.1706820517</v>
          </cell>
          <cell r="AI532">
            <v>461.7003326924758</v>
          </cell>
          <cell r="AS532">
            <v>4</v>
          </cell>
          <cell r="AT532">
            <v>43</v>
          </cell>
          <cell r="AW532">
            <v>12</v>
          </cell>
          <cell r="AZ532">
            <v>4</v>
          </cell>
          <cell r="BB532">
            <v>0</v>
          </cell>
          <cell r="BC532">
            <v>5</v>
          </cell>
          <cell r="BD532">
            <v>1</v>
          </cell>
          <cell r="BF532">
            <v>0</v>
          </cell>
          <cell r="BY532">
            <v>6140</v>
          </cell>
          <cell r="BZ532">
            <v>69</v>
          </cell>
          <cell r="CC532">
            <v>15</v>
          </cell>
          <cell r="CG532">
            <v>5047</v>
          </cell>
          <cell r="CH532">
            <v>67</v>
          </cell>
          <cell r="CI532">
            <v>1</v>
          </cell>
          <cell r="CJ532">
            <v>0</v>
          </cell>
          <cell r="CK532">
            <v>0</v>
          </cell>
          <cell r="CL532">
            <v>0</v>
          </cell>
          <cell r="CN532">
            <v>5115</v>
          </cell>
          <cell r="CO532">
            <v>144.11228</v>
          </cell>
          <cell r="CP532">
            <v>10.449000000000002</v>
          </cell>
          <cell r="CQ532">
            <v>18.600861000000002</v>
          </cell>
          <cell r="CR532">
            <v>32.391405999999996</v>
          </cell>
          <cell r="CZ532">
            <v>5.3610040000000003</v>
          </cell>
          <cell r="DA532">
            <v>210.91455100000002</v>
          </cell>
          <cell r="EE532">
            <v>0</v>
          </cell>
          <cell r="EF532">
            <v>120.5</v>
          </cell>
          <cell r="EG532">
            <v>0</v>
          </cell>
          <cell r="EH532">
            <v>141.16</v>
          </cell>
          <cell r="EI532">
            <v>261.65999999999997</v>
          </cell>
        </row>
        <row r="533">
          <cell r="A533">
            <v>2022</v>
          </cell>
          <cell r="B533" t="str">
            <v>Q2</v>
          </cell>
          <cell r="G533" t="str">
            <v>KRECS</v>
          </cell>
          <cell r="H533" t="str">
            <v>KRECS</v>
          </cell>
          <cell r="K533">
            <v>787332</v>
          </cell>
          <cell r="L533">
            <v>543237</v>
          </cell>
          <cell r="M533">
            <v>335494</v>
          </cell>
          <cell r="N533">
            <v>0</v>
          </cell>
          <cell r="O533">
            <v>0</v>
          </cell>
          <cell r="P533">
            <v>0</v>
          </cell>
          <cell r="R533">
            <v>1666063</v>
          </cell>
          <cell r="AB533">
            <v>1026.450294</v>
          </cell>
          <cell r="AG533">
            <v>2162474</v>
          </cell>
          <cell r="AI533">
            <v>38.11871</v>
          </cell>
          <cell r="AS533">
            <v>27</v>
          </cell>
          <cell r="AT533">
            <v>275</v>
          </cell>
          <cell r="AW533">
            <v>71</v>
          </cell>
          <cell r="AZ533">
            <v>15</v>
          </cell>
          <cell r="BA533">
            <v>0</v>
          </cell>
          <cell r="BB533">
            <v>0</v>
          </cell>
          <cell r="BC533">
            <v>11</v>
          </cell>
          <cell r="BD533">
            <v>4</v>
          </cell>
          <cell r="BF533">
            <v>0</v>
          </cell>
          <cell r="BY533">
            <v>29250</v>
          </cell>
          <cell r="BZ533">
            <v>403</v>
          </cell>
          <cell r="CC533">
            <v>63</v>
          </cell>
          <cell r="CG533">
            <v>9302</v>
          </cell>
          <cell r="CH533">
            <v>215</v>
          </cell>
          <cell r="CI533">
            <v>15</v>
          </cell>
          <cell r="CJ533">
            <v>0</v>
          </cell>
          <cell r="CK533">
            <v>0</v>
          </cell>
          <cell r="CL533">
            <v>0</v>
          </cell>
          <cell r="CN533">
            <v>9532</v>
          </cell>
          <cell r="CO533">
            <v>164.45313600000003</v>
          </cell>
          <cell r="CP533">
            <v>70.781819999999996</v>
          </cell>
          <cell r="CQ533">
            <v>51.240987000000004</v>
          </cell>
          <cell r="CR533">
            <v>81.755960000000002</v>
          </cell>
          <cell r="CZ533">
            <v>12.202399999999999</v>
          </cell>
          <cell r="DA533">
            <v>380.43430300000006</v>
          </cell>
          <cell r="EE533">
            <v>0</v>
          </cell>
          <cell r="EF533">
            <v>1030.9000000000001</v>
          </cell>
          <cell r="EG533">
            <v>0</v>
          </cell>
          <cell r="EH533">
            <v>1194.2</v>
          </cell>
          <cell r="EI533">
            <v>2225.1000000000004</v>
          </cell>
        </row>
        <row r="534">
          <cell r="A534">
            <v>2022</v>
          </cell>
          <cell r="B534" t="str">
            <v>Q2</v>
          </cell>
          <cell r="G534" t="str">
            <v>KIL</v>
          </cell>
          <cell r="H534" t="str">
            <v>KIL</v>
          </cell>
          <cell r="K534">
            <v>1015889.77</v>
          </cell>
          <cell r="L534">
            <v>454436.42</v>
          </cell>
          <cell r="M534">
            <v>94184</v>
          </cell>
          <cell r="N534">
            <v>0</v>
          </cell>
          <cell r="O534">
            <v>0</v>
          </cell>
          <cell r="P534">
            <v>0</v>
          </cell>
          <cell r="R534">
            <v>1564510.19</v>
          </cell>
          <cell r="AB534">
            <v>955.66</v>
          </cell>
          <cell r="AG534">
            <v>3256297</v>
          </cell>
          <cell r="AI534">
            <v>947.48</v>
          </cell>
          <cell r="AS534">
            <v>31</v>
          </cell>
          <cell r="AT534">
            <v>123</v>
          </cell>
          <cell r="AW534">
            <v>46</v>
          </cell>
          <cell r="AZ534">
            <v>17</v>
          </cell>
          <cell r="BA534">
            <v>4</v>
          </cell>
          <cell r="BB534">
            <v>0</v>
          </cell>
          <cell r="BC534">
            <v>12</v>
          </cell>
          <cell r="BD534">
            <v>4</v>
          </cell>
          <cell r="BF534">
            <v>0</v>
          </cell>
          <cell r="BY534">
            <v>20965</v>
          </cell>
          <cell r="BZ534">
            <v>237</v>
          </cell>
          <cell r="CC534">
            <v>39</v>
          </cell>
          <cell r="CG534">
            <v>19401</v>
          </cell>
          <cell r="CH534">
            <v>209</v>
          </cell>
          <cell r="CI534">
            <v>50</v>
          </cell>
          <cell r="CJ534">
            <v>0</v>
          </cell>
          <cell r="CK534">
            <v>0</v>
          </cell>
          <cell r="CL534">
            <v>0</v>
          </cell>
          <cell r="CN534">
            <v>19660</v>
          </cell>
          <cell r="CO534">
            <v>260.57</v>
          </cell>
          <cell r="CP534">
            <v>141.83000000000001</v>
          </cell>
          <cell r="CQ534">
            <v>258.07</v>
          </cell>
          <cell r="CR534">
            <v>229.93</v>
          </cell>
          <cell r="CZ534">
            <v>106.06</v>
          </cell>
          <cell r="DA534">
            <v>996.46</v>
          </cell>
          <cell r="EE534">
            <v>0</v>
          </cell>
          <cell r="EF534">
            <v>568.92999999999995</v>
          </cell>
          <cell r="EG534">
            <v>32.409999999999997</v>
          </cell>
          <cell r="EH534">
            <v>250.64400000000001</v>
          </cell>
          <cell r="EI534">
            <v>851.98399999999992</v>
          </cell>
        </row>
        <row r="535">
          <cell r="A535">
            <v>2022</v>
          </cell>
          <cell r="B535" t="str">
            <v>Q2</v>
          </cell>
          <cell r="G535" t="str">
            <v>PACMECS</v>
          </cell>
          <cell r="H535" t="str">
            <v>PACMECS</v>
          </cell>
          <cell r="K535">
            <v>482040</v>
          </cell>
          <cell r="L535">
            <v>190992</v>
          </cell>
          <cell r="M535">
            <v>0</v>
          </cell>
          <cell r="N535">
            <v>0</v>
          </cell>
          <cell r="O535">
            <v>0</v>
          </cell>
          <cell r="P535">
            <v>0</v>
          </cell>
          <cell r="R535">
            <v>673032</v>
          </cell>
          <cell r="AB535">
            <v>500.35300000000001</v>
          </cell>
          <cell r="AG535">
            <v>925850</v>
          </cell>
          <cell r="AI535">
            <v>290.245</v>
          </cell>
          <cell r="AS535">
            <v>26</v>
          </cell>
          <cell r="AT535">
            <v>88</v>
          </cell>
          <cell r="AW535">
            <v>21</v>
          </cell>
          <cell r="AZ535">
            <v>4</v>
          </cell>
          <cell r="BA535">
            <v>0</v>
          </cell>
          <cell r="BB535">
            <v>0</v>
          </cell>
          <cell r="BC535">
            <v>4</v>
          </cell>
          <cell r="BD535">
            <v>0</v>
          </cell>
          <cell r="BF535">
            <v>0</v>
          </cell>
          <cell r="BY535">
            <v>9210</v>
          </cell>
          <cell r="BZ535">
            <v>143</v>
          </cell>
          <cell r="CC535">
            <v>34</v>
          </cell>
          <cell r="CG535">
            <v>7779</v>
          </cell>
          <cell r="CH535">
            <v>116</v>
          </cell>
          <cell r="CI535">
            <v>0</v>
          </cell>
          <cell r="CJ535">
            <v>0</v>
          </cell>
          <cell r="CK535">
            <v>0</v>
          </cell>
          <cell r="CL535">
            <v>0</v>
          </cell>
          <cell r="CN535">
            <v>7895</v>
          </cell>
          <cell r="CO535">
            <v>121</v>
          </cell>
          <cell r="CP535">
            <v>26</v>
          </cell>
          <cell r="CQ535">
            <v>64</v>
          </cell>
          <cell r="CR535">
            <v>96</v>
          </cell>
          <cell r="CZ535">
            <v>40.200000000000003</v>
          </cell>
          <cell r="DA535">
            <v>347.2</v>
          </cell>
          <cell r="EE535">
            <v>0</v>
          </cell>
          <cell r="EF535">
            <v>396.54899999999998</v>
          </cell>
          <cell r="EG535">
            <v>0</v>
          </cell>
          <cell r="EH535">
            <v>819.51400000000001</v>
          </cell>
          <cell r="EI535">
            <v>1216.0630000000001</v>
          </cell>
        </row>
        <row r="536">
          <cell r="A536">
            <v>2022</v>
          </cell>
          <cell r="B536" t="str">
            <v>Q2</v>
          </cell>
          <cell r="G536" t="str">
            <v>BECS</v>
          </cell>
          <cell r="H536" t="str">
            <v>BECS</v>
          </cell>
          <cell r="K536">
            <v>0</v>
          </cell>
          <cell r="L536">
            <v>0</v>
          </cell>
          <cell r="M536">
            <v>0</v>
          </cell>
          <cell r="N536">
            <v>0</v>
          </cell>
          <cell r="O536">
            <v>0</v>
          </cell>
          <cell r="P536">
            <v>0</v>
          </cell>
          <cell r="R536">
            <v>0</v>
          </cell>
          <cell r="AB536">
            <v>0</v>
          </cell>
          <cell r="AG536">
            <v>0</v>
          </cell>
          <cell r="AI536">
            <v>0</v>
          </cell>
          <cell r="AS536">
            <v>0</v>
          </cell>
          <cell r="AT536">
            <v>0</v>
          </cell>
          <cell r="AW536">
            <v>0</v>
          </cell>
          <cell r="AZ536">
            <v>0</v>
          </cell>
          <cell r="BA536">
            <v>0</v>
          </cell>
          <cell r="BB536">
            <v>0</v>
          </cell>
          <cell r="BC536">
            <v>0</v>
          </cell>
          <cell r="BD536">
            <v>0</v>
          </cell>
          <cell r="BF536">
            <v>0</v>
          </cell>
          <cell r="BY536">
            <v>0</v>
          </cell>
          <cell r="BZ536">
            <v>0</v>
          </cell>
          <cell r="CC536">
            <v>0</v>
          </cell>
          <cell r="CG536">
            <v>0</v>
          </cell>
          <cell r="CH536">
            <v>0</v>
          </cell>
          <cell r="CI536">
            <v>0</v>
          </cell>
          <cell r="CJ536">
            <v>0</v>
          </cell>
          <cell r="CK536">
            <v>0</v>
          </cell>
          <cell r="CL536">
            <v>0</v>
          </cell>
          <cell r="CN536">
            <v>0</v>
          </cell>
          <cell r="CO536">
            <v>0</v>
          </cell>
          <cell r="CP536">
            <v>0</v>
          </cell>
          <cell r="CQ536">
            <v>0</v>
          </cell>
          <cell r="CR536">
            <v>0</v>
          </cell>
          <cell r="CZ536">
            <v>0</v>
          </cell>
          <cell r="DA536">
            <v>0</v>
          </cell>
          <cell r="EE536">
            <v>0</v>
          </cell>
          <cell r="EF536">
            <v>0</v>
          </cell>
          <cell r="EG536">
            <v>0</v>
          </cell>
          <cell r="EH536">
            <v>0</v>
          </cell>
          <cell r="EI536">
            <v>0</v>
          </cell>
        </row>
        <row r="537">
          <cell r="A537">
            <v>2022</v>
          </cell>
          <cell r="B537" t="str">
            <v>Q2</v>
          </cell>
          <cell r="G537" t="str">
            <v>UMEME</v>
          </cell>
          <cell r="H537" t="str">
            <v>Umeme</v>
          </cell>
          <cell r="K537">
            <v>204403925.52179295</v>
          </cell>
          <cell r="L537">
            <v>103380951.84439811</v>
          </cell>
          <cell r="M537">
            <v>132757191.40400001</v>
          </cell>
          <cell r="N537">
            <v>255530626.97600004</v>
          </cell>
          <cell r="O537">
            <v>246118392.29000005</v>
          </cell>
          <cell r="P537">
            <v>527097.32900000003</v>
          </cell>
          <cell r="R537">
            <v>942718185.36519122</v>
          </cell>
          <cell r="AB537">
            <v>437745</v>
          </cell>
          <cell r="AG537">
            <v>1134693686</v>
          </cell>
          <cell r="AI537">
            <v>297490</v>
          </cell>
          <cell r="AR537">
            <v>151</v>
          </cell>
          <cell r="AS537">
            <v>1291</v>
          </cell>
          <cell r="AT537">
            <v>5644</v>
          </cell>
          <cell r="AW537">
            <v>3089</v>
          </cell>
          <cell r="AX537">
            <v>15</v>
          </cell>
          <cell r="AZ537">
            <v>2236</v>
          </cell>
          <cell r="BA537">
            <v>16</v>
          </cell>
          <cell r="BB537">
            <v>21</v>
          </cell>
          <cell r="BC537">
            <v>1337</v>
          </cell>
          <cell r="BF537">
            <v>972</v>
          </cell>
          <cell r="BY537">
            <v>2225616</v>
          </cell>
          <cell r="BZ537">
            <v>15264</v>
          </cell>
          <cell r="CC537">
            <v>2244</v>
          </cell>
          <cell r="CG537">
            <v>1600133</v>
          </cell>
          <cell r="CH537">
            <v>88716</v>
          </cell>
          <cell r="CI537">
            <v>3133</v>
          </cell>
          <cell r="CJ537">
            <v>634</v>
          </cell>
          <cell r="CK537">
            <v>53</v>
          </cell>
          <cell r="CL537">
            <v>309</v>
          </cell>
          <cell r="CN537">
            <v>1692978</v>
          </cell>
          <cell r="CO537">
            <v>29653.995258923318</v>
          </cell>
          <cell r="CP537">
            <v>9187</v>
          </cell>
          <cell r="CQ537">
            <v>0</v>
          </cell>
          <cell r="CR537">
            <v>8821</v>
          </cell>
          <cell r="CZ537">
            <v>10589</v>
          </cell>
          <cell r="DA537">
            <v>58250.995258923314</v>
          </cell>
          <cell r="EE537">
            <v>595</v>
          </cell>
          <cell r="EF537">
            <v>22557.079288999998</v>
          </cell>
          <cell r="EG537">
            <v>7114.134532</v>
          </cell>
          <cell r="EH537">
            <v>10213.052007</v>
          </cell>
          <cell r="EI537">
            <v>39884.265827999996</v>
          </cell>
        </row>
      </sheetData>
      <sheetData sheetId="36">
        <row r="3">
          <cell r="A3" t="str">
            <v>Actual Poles</v>
          </cell>
        </row>
      </sheetData>
      <sheetData sheetId="37">
        <row r="1">
          <cell r="A1" t="str">
            <v>Size kVA</v>
          </cell>
        </row>
      </sheetData>
      <sheetData sheetId="38">
        <row r="2">
          <cell r="B2" t="str">
            <v>Chose Year</v>
          </cell>
        </row>
      </sheetData>
      <sheetData sheetId="39">
        <row r="101">
          <cell r="G101" t="str">
            <v>Sales by Customer Category</v>
          </cell>
        </row>
      </sheetData>
      <sheetData sheetId="40">
        <row r="4">
          <cell r="G4">
            <v>2016</v>
          </cell>
        </row>
      </sheetData>
      <sheetData sheetId="41">
        <row r="2">
          <cell r="B2" t="str">
            <v>Chose Year</v>
          </cell>
        </row>
      </sheetData>
      <sheetData sheetId="42">
        <row r="2">
          <cell r="B2" t="str">
            <v>Chose Year</v>
          </cell>
        </row>
      </sheetData>
      <sheetData sheetId="43">
        <row r="1">
          <cell r="A1" t="str">
            <v>Year</v>
          </cell>
        </row>
      </sheetData>
      <sheetData sheetId="44">
        <row r="1">
          <cell r="A1" t="str">
            <v>SN</v>
          </cell>
        </row>
      </sheetData>
      <sheetData sheetId="45">
        <row r="1">
          <cell r="G1">
            <v>2015</v>
          </cell>
        </row>
      </sheetData>
      <sheetData sheetId="46">
        <row r="1">
          <cell r="A1" t="str">
            <v>Year</v>
          </cell>
          <cell r="B1" t="str">
            <v>Quarter</v>
          </cell>
          <cell r="C1" t="str">
            <v>Firm</v>
          </cell>
          <cell r="D1" t="str">
            <v>FIRM_ID</v>
          </cell>
          <cell r="J1" t="str">
            <v>Total Generated</v>
          </cell>
          <cell r="N1" t="str">
            <v>Total Sold</v>
          </cell>
          <cell r="AM1" t="str">
            <v>Technology</v>
          </cell>
        </row>
        <row r="2">
          <cell r="A2">
            <v>2019</v>
          </cell>
          <cell r="B2" t="str">
            <v>Q4</v>
          </cell>
          <cell r="C2" t="str">
            <v>BUJAGALI ELECTRICITY LIMITED</v>
          </cell>
          <cell r="D2" t="str">
            <v>GNL2</v>
          </cell>
          <cell r="J2">
            <v>334839</v>
          </cell>
          <cell r="N2">
            <v>333335</v>
          </cell>
          <cell r="AM2" t="str">
            <v>Large Hydro</v>
          </cell>
        </row>
        <row r="3">
          <cell r="A3">
            <v>2019</v>
          </cell>
          <cell r="B3" t="str">
            <v>Q4</v>
          </cell>
          <cell r="C3" t="str">
            <v>ESKOM (U) LIMITED</v>
          </cell>
          <cell r="D3" t="str">
            <v>GNL1</v>
          </cell>
          <cell r="J3">
            <v>305638.74999999994</v>
          </cell>
          <cell r="N3">
            <v>305638.75</v>
          </cell>
          <cell r="AM3" t="str">
            <v>Large Hydro</v>
          </cell>
        </row>
        <row r="4">
          <cell r="A4">
            <v>2019</v>
          </cell>
          <cell r="B4" t="str">
            <v>Q4</v>
          </cell>
          <cell r="C4" t="str">
            <v>Hydromax Nkusi (Waki)</v>
          </cell>
          <cell r="D4" t="str">
            <v>GNE13</v>
          </cell>
          <cell r="J4">
            <v>4572.09</v>
          </cell>
          <cell r="N4">
            <v>4572.09</v>
          </cell>
          <cell r="AM4" t="str">
            <v>Small Hydro</v>
          </cell>
        </row>
        <row r="5">
          <cell r="A5">
            <v>2019</v>
          </cell>
          <cell r="B5" t="str">
            <v>Q4</v>
          </cell>
          <cell r="C5" t="str">
            <v>Mahoma</v>
          </cell>
          <cell r="D5" t="str">
            <v>GNE14</v>
          </cell>
          <cell r="J5">
            <v>4215.1899999999996</v>
          </cell>
          <cell r="N5">
            <v>4215.1899999999996</v>
          </cell>
          <cell r="AM5" t="str">
            <v>Small Hydro</v>
          </cell>
        </row>
        <row r="6">
          <cell r="A6">
            <v>2019</v>
          </cell>
          <cell r="B6" t="str">
            <v>Q4</v>
          </cell>
          <cell r="C6" t="str">
            <v>Xsabo Solar</v>
          </cell>
          <cell r="D6" t="str">
            <v>GNS3</v>
          </cell>
          <cell r="J6">
            <v>7948.96</v>
          </cell>
          <cell r="N6">
            <v>7948.96</v>
          </cell>
          <cell r="AM6" t="str">
            <v>Solar</v>
          </cell>
        </row>
        <row r="7">
          <cell r="A7">
            <v>2019</v>
          </cell>
          <cell r="B7" t="str">
            <v>Q4</v>
          </cell>
          <cell r="C7" t="str">
            <v>JACOBSEN (U) LIMITED</v>
          </cell>
          <cell r="D7" t="str">
            <v>GNT1</v>
          </cell>
          <cell r="J7">
            <v>15494.900000000021</v>
          </cell>
          <cell r="N7">
            <v>15494.900000000021</v>
          </cell>
          <cell r="AM7" t="str">
            <v>Thermal</v>
          </cell>
        </row>
        <row r="8">
          <cell r="A8">
            <v>2019</v>
          </cell>
          <cell r="B8" t="str">
            <v>Q4</v>
          </cell>
          <cell r="C8" t="str">
            <v>NYAMWAMBA</v>
          </cell>
          <cell r="D8" t="str">
            <v>GNE10</v>
          </cell>
          <cell r="J8">
            <v>11161.981000000002</v>
          </cell>
          <cell r="N8">
            <v>11044.75</v>
          </cell>
          <cell r="AM8" t="str">
            <v>Small Hydro</v>
          </cell>
        </row>
        <row r="9">
          <cell r="A9">
            <v>2019</v>
          </cell>
          <cell r="B9" t="str">
            <v>Q4</v>
          </cell>
          <cell r="C9" t="str">
            <v>TORORO SOLAR</v>
          </cell>
          <cell r="D9" t="str">
            <v>GNS2</v>
          </cell>
          <cell r="J9">
            <v>4060.0480000000002</v>
          </cell>
          <cell r="N9">
            <v>4060.0480000000002</v>
          </cell>
          <cell r="AM9" t="str">
            <v>Solar</v>
          </cell>
        </row>
        <row r="10">
          <cell r="A10">
            <v>2019</v>
          </cell>
          <cell r="B10" t="str">
            <v>Q4</v>
          </cell>
          <cell r="C10" t="str">
            <v>MAJI-POWER BUGOYE-LIMITED</v>
          </cell>
          <cell r="D10" t="str">
            <v>GNE3</v>
          </cell>
          <cell r="J10">
            <v>26271.048000000003</v>
          </cell>
          <cell r="N10">
            <v>24100.41</v>
          </cell>
          <cell r="AM10" t="str">
            <v>Small Hydro</v>
          </cell>
        </row>
        <row r="11">
          <cell r="A11">
            <v>2019</v>
          </cell>
          <cell r="B11" t="str">
            <v>Q4</v>
          </cell>
          <cell r="C11" t="str">
            <v>KASESE COBALT COMPANY LIMITED</v>
          </cell>
          <cell r="D11" t="str">
            <v>GNE1</v>
          </cell>
          <cell r="J11">
            <v>15787.204000000002</v>
          </cell>
          <cell r="N11">
            <v>15787.204000000002</v>
          </cell>
          <cell r="AM11" t="str">
            <v>Small Hydro</v>
          </cell>
        </row>
        <row r="12">
          <cell r="A12">
            <v>2019</v>
          </cell>
          <cell r="B12" t="str">
            <v>Q4</v>
          </cell>
          <cell r="C12" t="str">
            <v>AEMS-MPANGA</v>
          </cell>
          <cell r="D12" t="str">
            <v>GNE5</v>
          </cell>
          <cell r="J12">
            <v>25656.400000000001</v>
          </cell>
          <cell r="N12">
            <v>25649.75</v>
          </cell>
          <cell r="AM12" t="str">
            <v>Small Hydro</v>
          </cell>
        </row>
        <row r="13">
          <cell r="A13">
            <v>2019</v>
          </cell>
          <cell r="B13" t="str">
            <v>Q4</v>
          </cell>
          <cell r="C13" t="str">
            <v>ELGON HYDRO SITI</v>
          </cell>
          <cell r="D13" t="str">
            <v>GNE8</v>
          </cell>
          <cell r="J13">
            <v>8531.7900000000009</v>
          </cell>
          <cell r="N13">
            <v>8384.5999999999985</v>
          </cell>
          <cell r="AM13" t="str">
            <v>Small Hydro</v>
          </cell>
        </row>
        <row r="14">
          <cell r="A14">
            <v>2019</v>
          </cell>
          <cell r="B14" t="str">
            <v>Q4</v>
          </cell>
          <cell r="C14" t="str">
            <v>RWIMI</v>
          </cell>
          <cell r="D14" t="str">
            <v>GNE9</v>
          </cell>
          <cell r="J14">
            <v>8394.8899999999958</v>
          </cell>
          <cell r="N14">
            <v>8295.1999999999989</v>
          </cell>
          <cell r="AM14" t="str">
            <v>Small Hydro</v>
          </cell>
        </row>
        <row r="15">
          <cell r="A15">
            <v>2019</v>
          </cell>
          <cell r="B15" t="str">
            <v>Q4</v>
          </cell>
          <cell r="C15" t="str">
            <v>ECOPOWER-ISHASHA</v>
          </cell>
          <cell r="D15" t="str">
            <v>GNE6</v>
          </cell>
          <cell r="J15">
            <v>4424.8155436111047</v>
          </cell>
          <cell r="N15">
            <v>4417.72</v>
          </cell>
          <cell r="AM15" t="str">
            <v>Small Hydro</v>
          </cell>
        </row>
        <row r="16">
          <cell r="A16">
            <v>2019</v>
          </cell>
          <cell r="B16" t="str">
            <v>Q4</v>
          </cell>
          <cell r="C16" t="str">
            <v>KABALEGA HYDROMAX</v>
          </cell>
          <cell r="D16" t="str">
            <v>GNE4</v>
          </cell>
          <cell r="J16">
            <v>20425.5</v>
          </cell>
          <cell r="N16">
            <v>18873.531999999999</v>
          </cell>
          <cell r="AM16" t="str">
            <v>Small Hydro</v>
          </cell>
        </row>
        <row r="17">
          <cell r="A17">
            <v>2019</v>
          </cell>
          <cell r="B17" t="str">
            <v>Q4</v>
          </cell>
          <cell r="C17" t="str">
            <v>ELECTROMAXX (U) LIMITED</v>
          </cell>
          <cell r="D17" t="str">
            <v>GNT2</v>
          </cell>
          <cell r="J17">
            <v>6135.7695400000011</v>
          </cell>
          <cell r="N17">
            <v>6135.7695400000011</v>
          </cell>
          <cell r="AM17" t="str">
            <v>Thermal</v>
          </cell>
        </row>
        <row r="18">
          <cell r="A18">
            <v>2019</v>
          </cell>
          <cell r="B18" t="str">
            <v>Q4</v>
          </cell>
          <cell r="C18" t="str">
            <v>LUBILIA</v>
          </cell>
          <cell r="D18" t="str">
            <v>GNE11</v>
          </cell>
          <cell r="J18">
            <v>6286.82</v>
          </cell>
          <cell r="N18">
            <v>6151.6186999999991</v>
          </cell>
          <cell r="AM18" t="str">
            <v>Small Hydro</v>
          </cell>
        </row>
        <row r="19">
          <cell r="A19">
            <v>2019</v>
          </cell>
          <cell r="B19" t="str">
            <v>Q4</v>
          </cell>
          <cell r="C19" t="str">
            <v>ACCESS SOLAR</v>
          </cell>
          <cell r="D19" t="str">
            <v>GNS1</v>
          </cell>
          <cell r="J19">
            <v>4778.9480999999996</v>
          </cell>
          <cell r="N19">
            <v>4038.1710000000003</v>
          </cell>
          <cell r="AM19" t="str">
            <v>Solar</v>
          </cell>
        </row>
        <row r="20">
          <cell r="A20">
            <v>2019</v>
          </cell>
          <cell r="B20" t="str">
            <v>Q4</v>
          </cell>
          <cell r="C20" t="str">
            <v>MUVUMBE HYDRO (U) LIMITED</v>
          </cell>
          <cell r="D20" t="str">
            <v>GNE7</v>
          </cell>
          <cell r="J20">
            <v>10298.963</v>
          </cell>
          <cell r="N20">
            <v>10173</v>
          </cell>
          <cell r="AM20" t="str">
            <v>Small Hydro</v>
          </cell>
        </row>
        <row r="21">
          <cell r="A21">
            <v>2019</v>
          </cell>
          <cell r="B21" t="str">
            <v>Q4</v>
          </cell>
          <cell r="C21" t="str">
            <v>KINYARA SUGAR WORKS</v>
          </cell>
          <cell r="D21" t="str">
            <v>GNC2</v>
          </cell>
          <cell r="J21">
            <v>1601.3140000000001</v>
          </cell>
          <cell r="N21">
            <v>1601.3140000000001</v>
          </cell>
          <cell r="AM21" t="str">
            <v>Bagasse</v>
          </cell>
        </row>
        <row r="22">
          <cell r="A22">
            <v>2019</v>
          </cell>
          <cell r="B22" t="str">
            <v>Q4</v>
          </cell>
          <cell r="C22" t="str">
            <v>SAIL KALIRO</v>
          </cell>
          <cell r="D22" t="str">
            <v>GNC3</v>
          </cell>
          <cell r="J22">
            <v>6485.3</v>
          </cell>
          <cell r="N22">
            <v>6485.3</v>
          </cell>
          <cell r="AM22" t="str">
            <v>Bagasse</v>
          </cell>
        </row>
        <row r="23">
          <cell r="A23">
            <v>2019</v>
          </cell>
          <cell r="B23" t="str">
            <v>Q4</v>
          </cell>
          <cell r="C23" t="str">
            <v>KAKIRA SUGAR WORKS</v>
          </cell>
          <cell r="D23" t="str">
            <v>GNC1</v>
          </cell>
          <cell r="J23">
            <v>40509.252099999962</v>
          </cell>
          <cell r="N23">
            <v>40509.252099999962</v>
          </cell>
          <cell r="AM23" t="str">
            <v>Bagasse</v>
          </cell>
        </row>
        <row r="24">
          <cell r="A24">
            <v>2019</v>
          </cell>
          <cell r="B24" t="str">
            <v>Q4</v>
          </cell>
          <cell r="C24" t="str">
            <v>KILEMBE MINES LIMITED (KLM)</v>
          </cell>
          <cell r="D24" t="str">
            <v>GNE2</v>
          </cell>
          <cell r="J24">
            <v>4721.2</v>
          </cell>
          <cell r="N24">
            <v>3471.5519999999997</v>
          </cell>
          <cell r="AM24" t="str">
            <v>Small Hydro</v>
          </cell>
        </row>
        <row r="25">
          <cell r="A25">
            <v>2019</v>
          </cell>
          <cell r="B25" t="str">
            <v>Q4</v>
          </cell>
          <cell r="C25" t="str">
            <v>Isimba</v>
          </cell>
          <cell r="D25" t="str">
            <v>GNL3</v>
          </cell>
          <cell r="J25">
            <v>199025</v>
          </cell>
          <cell r="N25">
            <v>199025</v>
          </cell>
          <cell r="AM25" t="str">
            <v>Large Hydro</v>
          </cell>
        </row>
        <row r="26">
          <cell r="A26">
            <v>2019</v>
          </cell>
          <cell r="B26" t="str">
            <v>Q4</v>
          </cell>
          <cell r="C26" t="str">
            <v>Emmerging Solar Power (Bufulubi)</v>
          </cell>
          <cell r="D26" t="str">
            <v>GNS4</v>
          </cell>
          <cell r="J26">
            <v>4369.5634</v>
          </cell>
          <cell r="N26">
            <v>4049.9749999999999</v>
          </cell>
          <cell r="AM26" t="str">
            <v>Solar</v>
          </cell>
        </row>
        <row r="27">
          <cell r="A27">
            <v>2019</v>
          </cell>
          <cell r="B27" t="str">
            <v>Q4</v>
          </cell>
          <cell r="C27" t="str">
            <v>Sindila</v>
          </cell>
          <cell r="D27" t="str">
            <v>GNE15</v>
          </cell>
          <cell r="J27">
            <v>3934.627</v>
          </cell>
          <cell r="N27">
            <v>3934.627</v>
          </cell>
          <cell r="AM27" t="str">
            <v>Small Hydro</v>
          </cell>
        </row>
        <row r="28">
          <cell r="A28">
            <v>2019</v>
          </cell>
          <cell r="B28" t="str">
            <v>Q4</v>
          </cell>
          <cell r="C28" t="str">
            <v>Nkusi</v>
          </cell>
          <cell r="D28" t="str">
            <v>GNE12</v>
          </cell>
          <cell r="J28">
            <v>15321.42</v>
          </cell>
          <cell r="N28">
            <v>15321.42</v>
          </cell>
          <cell r="AM28" t="str">
            <v>Small Hydro</v>
          </cell>
        </row>
        <row r="29">
          <cell r="A29">
            <v>2019</v>
          </cell>
          <cell r="B29" t="str">
            <v>Q4</v>
          </cell>
          <cell r="C29" t="str">
            <v>Achwa 2</v>
          </cell>
          <cell r="D29" t="str">
            <v>GNL4</v>
          </cell>
          <cell r="N29">
            <v>0</v>
          </cell>
          <cell r="AM29" t="str">
            <v>Large Hydro</v>
          </cell>
        </row>
        <row r="30">
          <cell r="A30">
            <v>2019</v>
          </cell>
          <cell r="B30" t="str">
            <v>Q4</v>
          </cell>
          <cell r="C30" t="str">
            <v>Siti 2</v>
          </cell>
          <cell r="D30" t="str">
            <v>GNE17</v>
          </cell>
          <cell r="J30">
            <v>880.49199999999996</v>
          </cell>
          <cell r="N30">
            <v>867</v>
          </cell>
          <cell r="AM30" t="str">
            <v>Small Hydro</v>
          </cell>
        </row>
        <row r="31">
          <cell r="A31">
            <v>2019</v>
          </cell>
          <cell r="B31" t="str">
            <v>Q4</v>
          </cell>
          <cell r="C31" t="str">
            <v>Ndugutu</v>
          </cell>
          <cell r="D31" t="str">
            <v>GNE18</v>
          </cell>
          <cell r="J31">
            <v>4837.4989999999998</v>
          </cell>
          <cell r="N31">
            <v>4837.4989999999998</v>
          </cell>
          <cell r="AM31" t="str">
            <v>Small Hydro</v>
          </cell>
        </row>
        <row r="32">
          <cell r="A32">
            <v>2019</v>
          </cell>
          <cell r="B32" t="str">
            <v>Q4</v>
          </cell>
          <cell r="C32" t="str">
            <v>Ziba</v>
          </cell>
          <cell r="D32" t="str">
            <v>GNE16</v>
          </cell>
          <cell r="J32">
            <v>11960.75</v>
          </cell>
          <cell r="N32">
            <v>11960.75</v>
          </cell>
          <cell r="AM32" t="str">
            <v>Small Hydro</v>
          </cell>
        </row>
        <row r="33">
          <cell r="A33">
            <v>2019</v>
          </cell>
          <cell r="B33" t="str">
            <v>Q3</v>
          </cell>
          <cell r="C33" t="str">
            <v>BUJAGALI ELECTRICITY LIMITED</v>
          </cell>
          <cell r="D33" t="str">
            <v>GNL2</v>
          </cell>
          <cell r="J33">
            <v>365949</v>
          </cell>
          <cell r="N33">
            <v>364323</v>
          </cell>
          <cell r="AM33" t="str">
            <v>Large Hydro</v>
          </cell>
        </row>
        <row r="34">
          <cell r="A34">
            <v>2019</v>
          </cell>
          <cell r="B34" t="str">
            <v>Q3</v>
          </cell>
          <cell r="C34" t="str">
            <v>ESKOM (U) LIMITED</v>
          </cell>
          <cell r="D34" t="str">
            <v>GNL1</v>
          </cell>
          <cell r="J34">
            <v>332178.95000000007</v>
          </cell>
          <cell r="N34">
            <v>332178.95000000007</v>
          </cell>
          <cell r="AM34" t="str">
            <v>Large Hydro</v>
          </cell>
        </row>
        <row r="35">
          <cell r="A35">
            <v>2019</v>
          </cell>
          <cell r="B35" t="str">
            <v>Q3</v>
          </cell>
          <cell r="C35" t="str">
            <v>HYDROMAX NKUSI (WAKI)</v>
          </cell>
          <cell r="D35" t="str">
            <v>GNE13</v>
          </cell>
          <cell r="J35">
            <v>3974.26</v>
          </cell>
          <cell r="N35">
            <v>3974.26</v>
          </cell>
          <cell r="AM35" t="str">
            <v>Small Hydro</v>
          </cell>
        </row>
        <row r="36">
          <cell r="A36">
            <v>2019</v>
          </cell>
          <cell r="B36" t="str">
            <v>Q3</v>
          </cell>
          <cell r="C36" t="str">
            <v>Mahoma</v>
          </cell>
          <cell r="D36" t="str">
            <v>GNE14</v>
          </cell>
          <cell r="J36">
            <v>2454.84</v>
          </cell>
          <cell r="N36">
            <v>2454.84</v>
          </cell>
          <cell r="AM36" t="str">
            <v>Small Hydro</v>
          </cell>
        </row>
        <row r="37">
          <cell r="A37">
            <v>2019</v>
          </cell>
          <cell r="B37" t="str">
            <v>Q3</v>
          </cell>
          <cell r="C37" t="str">
            <v>Xsabo Solar</v>
          </cell>
          <cell r="D37" t="str">
            <v>GNS3</v>
          </cell>
          <cell r="J37">
            <v>7575.8899999999994</v>
          </cell>
          <cell r="N37">
            <v>7575.8899999999994</v>
          </cell>
          <cell r="AM37" t="str">
            <v>Solar</v>
          </cell>
        </row>
        <row r="38">
          <cell r="A38">
            <v>2019</v>
          </cell>
          <cell r="B38" t="str">
            <v>Q3</v>
          </cell>
          <cell r="C38" t="str">
            <v>JACOBSEN (U) LIMITED</v>
          </cell>
          <cell r="D38" t="str">
            <v>GNT1</v>
          </cell>
          <cell r="J38">
            <v>17345.899999999998</v>
          </cell>
          <cell r="N38">
            <v>17345.899999999998</v>
          </cell>
          <cell r="AM38" t="str">
            <v>Thermal</v>
          </cell>
        </row>
        <row r="39">
          <cell r="A39">
            <v>2019</v>
          </cell>
          <cell r="B39" t="str">
            <v>Q3</v>
          </cell>
          <cell r="C39" t="str">
            <v>NYAMWAMBA</v>
          </cell>
          <cell r="D39" t="str">
            <v>GNE10</v>
          </cell>
          <cell r="J39">
            <v>7928.5140000000001</v>
          </cell>
          <cell r="N39">
            <v>7841.9299999999976</v>
          </cell>
          <cell r="AM39" t="str">
            <v>Small Hydro</v>
          </cell>
        </row>
        <row r="40">
          <cell r="A40">
            <v>2019</v>
          </cell>
          <cell r="B40" t="str">
            <v>Q3</v>
          </cell>
          <cell r="C40" t="str">
            <v>TORORO SOLAR</v>
          </cell>
          <cell r="D40" t="str">
            <v>GNS2</v>
          </cell>
          <cell r="J40">
            <v>3875.9519999999998</v>
          </cell>
          <cell r="N40">
            <v>3875.9519999999998</v>
          </cell>
          <cell r="AM40" t="str">
            <v>Solar</v>
          </cell>
        </row>
        <row r="41">
          <cell r="A41">
            <v>2019</v>
          </cell>
          <cell r="B41" t="str">
            <v>Q3</v>
          </cell>
          <cell r="C41" t="str">
            <v>MAJI-POWER BUGOYE-LIMITED</v>
          </cell>
          <cell r="D41" t="str">
            <v>GNE3</v>
          </cell>
          <cell r="J41">
            <v>16281.134000000002</v>
          </cell>
          <cell r="N41">
            <v>15386.529999999999</v>
          </cell>
          <cell r="AM41" t="str">
            <v>Small Hydro</v>
          </cell>
        </row>
        <row r="42">
          <cell r="A42">
            <v>2019</v>
          </cell>
          <cell r="B42" t="str">
            <v>Q3</v>
          </cell>
          <cell r="C42" t="str">
            <v>KASESE COBALT COMPANY LIMITED</v>
          </cell>
          <cell r="D42" t="str">
            <v>GNE1</v>
          </cell>
          <cell r="J42">
            <v>14652.116</v>
          </cell>
          <cell r="N42">
            <v>14175.936000000002</v>
          </cell>
          <cell r="AM42" t="str">
            <v>Small Hydro</v>
          </cell>
        </row>
        <row r="43">
          <cell r="A43">
            <v>2019</v>
          </cell>
          <cell r="B43" t="str">
            <v>Q3</v>
          </cell>
          <cell r="C43" t="str">
            <v>AEMS-MPANGA</v>
          </cell>
          <cell r="D43" t="str">
            <v>GNE5</v>
          </cell>
          <cell r="J43">
            <v>19830.103200000001</v>
          </cell>
          <cell r="N43">
            <v>19823.71</v>
          </cell>
          <cell r="AM43" t="str">
            <v>Small Hydro</v>
          </cell>
        </row>
        <row r="44">
          <cell r="A44">
            <v>2019</v>
          </cell>
          <cell r="B44" t="str">
            <v>Q3</v>
          </cell>
          <cell r="C44" t="str">
            <v>ELGON HYDRO SITI</v>
          </cell>
          <cell r="D44" t="str">
            <v>GNE8</v>
          </cell>
          <cell r="J44">
            <v>7036.51</v>
          </cell>
          <cell r="N44">
            <v>6915</v>
          </cell>
          <cell r="AM44" t="str">
            <v>Small Hydro</v>
          </cell>
        </row>
        <row r="45">
          <cell r="A45">
            <v>2019</v>
          </cell>
          <cell r="B45" t="str">
            <v>Q3</v>
          </cell>
          <cell r="C45" t="str">
            <v>RWIMI</v>
          </cell>
          <cell r="D45" t="str">
            <v>GNE9</v>
          </cell>
          <cell r="J45">
            <v>6623.6100000000006</v>
          </cell>
          <cell r="N45">
            <v>6540.0999999999995</v>
          </cell>
          <cell r="AM45" t="str">
            <v>Small Hydro</v>
          </cell>
        </row>
        <row r="46">
          <cell r="A46">
            <v>2019</v>
          </cell>
          <cell r="B46" t="str">
            <v>Q3</v>
          </cell>
          <cell r="C46" t="str">
            <v>ECOPOWER-ISHASHA</v>
          </cell>
          <cell r="D46" t="str">
            <v>GNE6</v>
          </cell>
          <cell r="J46">
            <v>3349.0409099999997</v>
          </cell>
          <cell r="N46">
            <v>3369.36</v>
          </cell>
          <cell r="AM46" t="str">
            <v>Small Hydro</v>
          </cell>
        </row>
        <row r="47">
          <cell r="A47">
            <v>2019</v>
          </cell>
          <cell r="B47" t="str">
            <v>Q3</v>
          </cell>
          <cell r="C47" t="str">
            <v>KABALEGA HYDROMAX</v>
          </cell>
          <cell r="D47" t="str">
            <v>GNE4</v>
          </cell>
          <cell r="J47">
            <v>15740.8</v>
          </cell>
          <cell r="N47">
            <v>14563.248000000001</v>
          </cell>
          <cell r="AM47" t="str">
            <v>Small Hydro</v>
          </cell>
        </row>
        <row r="48">
          <cell r="A48">
            <v>2019</v>
          </cell>
          <cell r="B48" t="str">
            <v>Q3</v>
          </cell>
          <cell r="C48" t="str">
            <v>ELECTROMAXX (U) LIMITED</v>
          </cell>
          <cell r="D48" t="str">
            <v>GNT2</v>
          </cell>
          <cell r="J48">
            <v>5329.7855599999994</v>
          </cell>
          <cell r="N48">
            <v>5329.7855599999994</v>
          </cell>
          <cell r="AM48" t="str">
            <v>Thermal</v>
          </cell>
        </row>
        <row r="49">
          <cell r="A49">
            <v>2019</v>
          </cell>
          <cell r="B49" t="str">
            <v>Q3</v>
          </cell>
          <cell r="C49" t="str">
            <v>LUBILIA</v>
          </cell>
          <cell r="D49" t="str">
            <v>GNE11</v>
          </cell>
          <cell r="J49">
            <v>2986.3741</v>
          </cell>
          <cell r="N49">
            <v>3069.0604000000008</v>
          </cell>
          <cell r="AM49" t="str">
            <v>Small Hydro</v>
          </cell>
        </row>
        <row r="50">
          <cell r="A50">
            <v>2019</v>
          </cell>
          <cell r="B50" t="str">
            <v>Q3</v>
          </cell>
          <cell r="C50" t="str">
            <v>ACCESS SOLAR</v>
          </cell>
          <cell r="D50" t="str">
            <v>GNS1</v>
          </cell>
          <cell r="J50">
            <v>3995.4502000000002</v>
          </cell>
          <cell r="N50">
            <v>3851.0589999999997</v>
          </cell>
          <cell r="AM50" t="str">
            <v>Solar</v>
          </cell>
        </row>
        <row r="51">
          <cell r="A51">
            <v>2019</v>
          </cell>
          <cell r="B51" t="str">
            <v>Q3</v>
          </cell>
          <cell r="C51" t="str">
            <v>MUVUMBE HYDRO (U) LIMITED</v>
          </cell>
          <cell r="D51" t="str">
            <v>GNE7</v>
          </cell>
          <cell r="J51">
            <v>5146.049</v>
          </cell>
          <cell r="N51">
            <v>5068</v>
          </cell>
          <cell r="AM51" t="str">
            <v>Small Hydro</v>
          </cell>
        </row>
        <row r="52">
          <cell r="A52">
            <v>2019</v>
          </cell>
          <cell r="B52" t="str">
            <v>Q3</v>
          </cell>
          <cell r="C52" t="str">
            <v>KINYARA SUGAR WORKS</v>
          </cell>
          <cell r="D52" t="str">
            <v>GNC2</v>
          </cell>
          <cell r="J52">
            <v>2674</v>
          </cell>
          <cell r="N52">
            <v>2674</v>
          </cell>
          <cell r="AM52" t="str">
            <v>Bagasse</v>
          </cell>
        </row>
        <row r="53">
          <cell r="A53">
            <v>2019</v>
          </cell>
          <cell r="B53" t="str">
            <v>Q3</v>
          </cell>
          <cell r="C53" t="str">
            <v>SAIL KALIRO</v>
          </cell>
          <cell r="D53" t="str">
            <v>GNC3</v>
          </cell>
          <cell r="J53">
            <v>6818.2</v>
          </cell>
          <cell r="N53">
            <v>6818.2</v>
          </cell>
          <cell r="AM53" t="str">
            <v>Bagasse</v>
          </cell>
        </row>
        <row r="54">
          <cell r="A54">
            <v>2019</v>
          </cell>
          <cell r="B54" t="str">
            <v>Q3</v>
          </cell>
          <cell r="C54" t="str">
            <v>KAKIRA SUGAR WORKS</v>
          </cell>
          <cell r="D54" t="str">
            <v>GNC1</v>
          </cell>
          <cell r="J54">
            <v>37187.953199999953</v>
          </cell>
          <cell r="N54">
            <v>37187.953199999953</v>
          </cell>
          <cell r="AM54" t="str">
            <v>Bagasse</v>
          </cell>
        </row>
        <row r="55">
          <cell r="A55">
            <v>2019</v>
          </cell>
          <cell r="B55" t="str">
            <v>Q3</v>
          </cell>
          <cell r="C55" t="str">
            <v>KILEMBE MINES LIMITED (KLM)</v>
          </cell>
          <cell r="D55" t="str">
            <v>GNE2</v>
          </cell>
          <cell r="J55">
            <v>4251.3999999999996</v>
          </cell>
          <cell r="N55">
            <v>3078.098</v>
          </cell>
          <cell r="AM55" t="str">
            <v>Small Hydro</v>
          </cell>
        </row>
        <row r="56">
          <cell r="A56">
            <v>2019</v>
          </cell>
          <cell r="B56" t="str">
            <v>Q3</v>
          </cell>
          <cell r="C56" t="str">
            <v>Nkusi</v>
          </cell>
          <cell r="D56" t="str">
            <v>GNE12</v>
          </cell>
          <cell r="J56">
            <v>15009.36</v>
          </cell>
          <cell r="N56">
            <v>15009.36</v>
          </cell>
          <cell r="AM56" t="str">
            <v>Small Hydro</v>
          </cell>
        </row>
        <row r="57">
          <cell r="A57">
            <v>2019</v>
          </cell>
          <cell r="B57" t="str">
            <v>Q3</v>
          </cell>
          <cell r="C57" t="str">
            <v>Isimba</v>
          </cell>
          <cell r="D57" t="str">
            <v>GNL3</v>
          </cell>
          <cell r="J57">
            <v>200337.99700000003</v>
          </cell>
          <cell r="N57">
            <v>200337.99700000003</v>
          </cell>
          <cell r="AM57" t="str">
            <v>Large Hydro</v>
          </cell>
        </row>
        <row r="58">
          <cell r="A58">
            <v>2019</v>
          </cell>
          <cell r="B58" t="str">
            <v>Q3</v>
          </cell>
          <cell r="C58" t="str">
            <v>Emmerging Solar Power (Bufulubi)</v>
          </cell>
          <cell r="D58" t="str">
            <v>GNS4</v>
          </cell>
          <cell r="J58">
            <v>4119.1401999999998</v>
          </cell>
          <cell r="N58">
            <v>3888.82</v>
          </cell>
          <cell r="AM58" t="str">
            <v>Solar</v>
          </cell>
        </row>
        <row r="59">
          <cell r="A59">
            <v>2019</v>
          </cell>
          <cell r="B59" t="str">
            <v>Q3</v>
          </cell>
          <cell r="C59" t="str">
            <v>Sindila</v>
          </cell>
          <cell r="D59" t="str">
            <v>GNE15</v>
          </cell>
          <cell r="J59">
            <v>3562.3140000000003</v>
          </cell>
          <cell r="N59">
            <v>3082.1239999999998</v>
          </cell>
          <cell r="AM59" t="str">
            <v>Small Hydro</v>
          </cell>
        </row>
        <row r="60">
          <cell r="A60">
            <v>2019</v>
          </cell>
          <cell r="B60" t="str">
            <v>Q3</v>
          </cell>
          <cell r="C60" t="str">
            <v>Siti 2</v>
          </cell>
          <cell r="D60" t="str">
            <v>GNE17</v>
          </cell>
          <cell r="J60">
            <v>1340.84</v>
          </cell>
          <cell r="N60">
            <v>1340.84</v>
          </cell>
          <cell r="AM60" t="str">
            <v>Small Hydro</v>
          </cell>
        </row>
        <row r="61">
          <cell r="A61">
            <v>2019</v>
          </cell>
          <cell r="B61" t="str">
            <v>Q3</v>
          </cell>
          <cell r="C61" t="str">
            <v>Ziba</v>
          </cell>
          <cell r="D61" t="str">
            <v>GNE16</v>
          </cell>
          <cell r="J61">
            <v>3937.866</v>
          </cell>
          <cell r="N61">
            <v>3937.866</v>
          </cell>
          <cell r="AM61" t="str">
            <v>Small Hydro</v>
          </cell>
        </row>
        <row r="62">
          <cell r="A62">
            <v>2019</v>
          </cell>
          <cell r="B62" t="str">
            <v>Q2</v>
          </cell>
          <cell r="C62" t="str">
            <v>NKUSI</v>
          </cell>
          <cell r="D62" t="str">
            <v>GNE12</v>
          </cell>
          <cell r="J62">
            <v>7824.28</v>
          </cell>
          <cell r="N62">
            <v>7824.28</v>
          </cell>
          <cell r="AM62" t="str">
            <v>Small Hydro</v>
          </cell>
        </row>
        <row r="63">
          <cell r="A63">
            <v>2019</v>
          </cell>
          <cell r="B63" t="str">
            <v>Q2</v>
          </cell>
          <cell r="C63" t="str">
            <v>BUJAGALI ELECTRICITY LIMITED</v>
          </cell>
          <cell r="D63" t="str">
            <v>GNL2</v>
          </cell>
          <cell r="J63">
            <v>378890</v>
          </cell>
          <cell r="N63">
            <v>377006.00000000006</v>
          </cell>
          <cell r="AM63" t="str">
            <v>Large Hydro</v>
          </cell>
        </row>
        <row r="64">
          <cell r="A64">
            <v>2019</v>
          </cell>
          <cell r="B64" t="str">
            <v>Q2</v>
          </cell>
          <cell r="C64" t="str">
            <v>ESKOM (U) LIMITED</v>
          </cell>
          <cell r="D64" t="str">
            <v>GNL1</v>
          </cell>
          <cell r="J64">
            <v>348408.31900000002</v>
          </cell>
          <cell r="N64">
            <v>348408.31900000002</v>
          </cell>
          <cell r="AM64" t="str">
            <v>Large Hydro</v>
          </cell>
        </row>
        <row r="65">
          <cell r="A65">
            <v>2019</v>
          </cell>
          <cell r="B65" t="str">
            <v>Q2</v>
          </cell>
          <cell r="C65" t="str">
            <v>HYDROMAX NKUSI (WAKI)</v>
          </cell>
          <cell r="D65" t="str">
            <v>GNE13</v>
          </cell>
          <cell r="J65">
            <v>2585.0200000000004</v>
          </cell>
          <cell r="N65">
            <v>2585.0200000000004</v>
          </cell>
          <cell r="AM65" t="str">
            <v>Small Hydro</v>
          </cell>
        </row>
        <row r="66">
          <cell r="A66">
            <v>2019</v>
          </cell>
          <cell r="B66" t="str">
            <v>Q2</v>
          </cell>
          <cell r="C66" t="str">
            <v>MAHOMA</v>
          </cell>
          <cell r="D66" t="str">
            <v>GNE14</v>
          </cell>
          <cell r="J66">
            <v>1720.19</v>
          </cell>
          <cell r="N66">
            <v>1720.19</v>
          </cell>
          <cell r="AM66" t="str">
            <v>Small Hydro</v>
          </cell>
        </row>
        <row r="67">
          <cell r="A67">
            <v>2019</v>
          </cell>
          <cell r="B67" t="str">
            <v>Q2</v>
          </cell>
          <cell r="C67" t="str">
            <v>XSABO SOLAR</v>
          </cell>
          <cell r="D67" t="str">
            <v>GNS3</v>
          </cell>
          <cell r="J67">
            <v>7737.37</v>
          </cell>
          <cell r="N67">
            <v>7737.37</v>
          </cell>
          <cell r="AM67" t="str">
            <v>Solar</v>
          </cell>
        </row>
        <row r="68">
          <cell r="A68">
            <v>2019</v>
          </cell>
          <cell r="B68" t="str">
            <v>Q2</v>
          </cell>
          <cell r="C68" t="str">
            <v>JACOBSEN (U) LIMITED</v>
          </cell>
          <cell r="D68" t="str">
            <v>GNT1</v>
          </cell>
          <cell r="J68">
            <v>17812.080000000002</v>
          </cell>
          <cell r="N68">
            <v>17238.900000000001</v>
          </cell>
          <cell r="AM68" t="str">
            <v>Thermal</v>
          </cell>
        </row>
        <row r="69">
          <cell r="A69">
            <v>2019</v>
          </cell>
          <cell r="B69" t="str">
            <v>Q2</v>
          </cell>
          <cell r="C69" t="str">
            <v>NYAMWAMBA</v>
          </cell>
          <cell r="D69" t="str">
            <v>GNE10</v>
          </cell>
          <cell r="J69">
            <v>7324.6040000000003</v>
          </cell>
          <cell r="N69">
            <v>7238.67</v>
          </cell>
          <cell r="AM69" t="str">
            <v>Small Hydro</v>
          </cell>
        </row>
        <row r="70">
          <cell r="A70">
            <v>2019</v>
          </cell>
          <cell r="B70" t="str">
            <v>Q2</v>
          </cell>
          <cell r="C70" t="str">
            <v>TORORO SOLAR</v>
          </cell>
          <cell r="D70" t="str">
            <v>GNS2</v>
          </cell>
          <cell r="J70">
            <v>3712.65</v>
          </cell>
          <cell r="N70">
            <v>3712.65</v>
          </cell>
          <cell r="AM70" t="str">
            <v>Solar</v>
          </cell>
        </row>
        <row r="71">
          <cell r="A71">
            <v>2019</v>
          </cell>
          <cell r="B71" t="str">
            <v>Q2</v>
          </cell>
          <cell r="C71" t="str">
            <v>MAJI-POWER BUGOYE-LIMITED</v>
          </cell>
          <cell r="D71" t="str">
            <v>GNE3</v>
          </cell>
          <cell r="J71">
            <v>19497.385999999999</v>
          </cell>
          <cell r="N71">
            <v>16628.560000000001</v>
          </cell>
          <cell r="AM71" t="str">
            <v>Small Hydro</v>
          </cell>
        </row>
        <row r="72">
          <cell r="A72">
            <v>2019</v>
          </cell>
          <cell r="B72" t="str">
            <v>Q2</v>
          </cell>
          <cell r="C72" t="str">
            <v>KASESE COBALT COMPANY LIMITED</v>
          </cell>
          <cell r="D72" t="str">
            <v>GNE1</v>
          </cell>
          <cell r="J72">
            <v>15632.723000000002</v>
          </cell>
          <cell r="N72">
            <v>15160.233</v>
          </cell>
          <cell r="AM72" t="str">
            <v>Small Hydro</v>
          </cell>
        </row>
        <row r="73">
          <cell r="A73">
            <v>2019</v>
          </cell>
          <cell r="B73" t="str">
            <v>Q2</v>
          </cell>
          <cell r="C73" t="str">
            <v>AEMS-MPANGA</v>
          </cell>
          <cell r="D73" t="str">
            <v>GNE5</v>
          </cell>
          <cell r="J73">
            <v>12481.834000000001</v>
          </cell>
          <cell r="N73">
            <v>12480.539999999999</v>
          </cell>
          <cell r="AM73" t="str">
            <v>Small Hydro</v>
          </cell>
        </row>
        <row r="74">
          <cell r="A74">
            <v>2019</v>
          </cell>
          <cell r="B74" t="str">
            <v>Q2</v>
          </cell>
          <cell r="C74" t="str">
            <v>ELGON HYDRO SITI</v>
          </cell>
          <cell r="D74" t="str">
            <v>GNE8</v>
          </cell>
          <cell r="J74">
            <v>4311.17</v>
          </cell>
          <cell r="N74">
            <v>4228.7999999999993</v>
          </cell>
          <cell r="AM74" t="str">
            <v>Small Hydro</v>
          </cell>
        </row>
        <row r="75">
          <cell r="A75">
            <v>2019</v>
          </cell>
          <cell r="B75" t="str">
            <v>Q2</v>
          </cell>
          <cell r="C75" t="str">
            <v>RWIMI</v>
          </cell>
          <cell r="D75" t="str">
            <v>GNE9</v>
          </cell>
          <cell r="J75">
            <v>6345.5700000000006</v>
          </cell>
          <cell r="N75">
            <v>6264.2</v>
          </cell>
          <cell r="AM75" t="str">
            <v>Small Hydro</v>
          </cell>
        </row>
        <row r="76">
          <cell r="A76">
            <v>2019</v>
          </cell>
          <cell r="B76" t="str">
            <v>Q2</v>
          </cell>
          <cell r="C76" t="str">
            <v>ECOPOWER-ISHASHA</v>
          </cell>
          <cell r="D76" t="str">
            <v>GNE6</v>
          </cell>
          <cell r="J76">
            <v>3343.0873644444491</v>
          </cell>
          <cell r="N76">
            <v>3291.1099999999997</v>
          </cell>
          <cell r="AM76" t="str">
            <v>Small Hydro</v>
          </cell>
        </row>
        <row r="77">
          <cell r="A77">
            <v>2019</v>
          </cell>
          <cell r="B77" t="str">
            <v>Q2</v>
          </cell>
          <cell r="C77" t="str">
            <v>KABALEGA HYDROMAX</v>
          </cell>
          <cell r="D77" t="str">
            <v>GNE4</v>
          </cell>
          <cell r="J77">
            <v>10311.500000000004</v>
          </cell>
          <cell r="N77">
            <v>9598.1050990800213</v>
          </cell>
          <cell r="AM77" t="str">
            <v>Small Hydro</v>
          </cell>
        </row>
        <row r="78">
          <cell r="A78">
            <v>2019</v>
          </cell>
          <cell r="B78" t="str">
            <v>Q2</v>
          </cell>
          <cell r="C78" t="str">
            <v>ELECTROMAXX (U) LIMITED</v>
          </cell>
          <cell r="D78" t="str">
            <v>GNT2</v>
          </cell>
          <cell r="J78">
            <v>5358.1846999999998</v>
          </cell>
          <cell r="N78">
            <v>5358.1846999999998</v>
          </cell>
          <cell r="AM78" t="str">
            <v>Thermal</v>
          </cell>
        </row>
        <row r="79">
          <cell r="A79">
            <v>2019</v>
          </cell>
          <cell r="B79" t="str">
            <v>Q2</v>
          </cell>
          <cell r="C79" t="str">
            <v>LUBILIA</v>
          </cell>
          <cell r="D79" t="str">
            <v>GNE11</v>
          </cell>
          <cell r="J79">
            <v>3250.12</v>
          </cell>
          <cell r="N79">
            <v>3170.1171000000008</v>
          </cell>
          <cell r="AM79" t="str">
            <v>Small Hydro</v>
          </cell>
        </row>
        <row r="80">
          <cell r="A80">
            <v>2019</v>
          </cell>
          <cell r="B80" t="str">
            <v>Q2</v>
          </cell>
          <cell r="C80" t="str">
            <v>ACCESS SOLAR</v>
          </cell>
          <cell r="D80" t="str">
            <v>GNS1</v>
          </cell>
          <cell r="J80">
            <v>4002.6052999999997</v>
          </cell>
          <cell r="N80">
            <v>3727.415</v>
          </cell>
          <cell r="AM80" t="str">
            <v>Solar</v>
          </cell>
        </row>
        <row r="81">
          <cell r="A81">
            <v>2019</v>
          </cell>
          <cell r="B81" t="str">
            <v>Q2</v>
          </cell>
          <cell r="C81" t="str">
            <v>MUVUMBE HYDRO (U) LIMITED</v>
          </cell>
          <cell r="D81" t="str">
            <v>GNE7</v>
          </cell>
          <cell r="J81">
            <v>8939</v>
          </cell>
          <cell r="N81">
            <v>8824</v>
          </cell>
          <cell r="AM81" t="str">
            <v>Small Hydro</v>
          </cell>
        </row>
        <row r="82">
          <cell r="A82">
            <v>2019</v>
          </cell>
          <cell r="B82" t="str">
            <v>Q2</v>
          </cell>
          <cell r="C82" t="str">
            <v>KINYARA SUGAR WORKS</v>
          </cell>
          <cell r="D82" t="str">
            <v>GNC2</v>
          </cell>
          <cell r="J82">
            <v>3204</v>
          </cell>
          <cell r="N82">
            <v>3204</v>
          </cell>
          <cell r="AM82" t="str">
            <v>Bagasse</v>
          </cell>
        </row>
        <row r="83">
          <cell r="A83">
            <v>2019</v>
          </cell>
          <cell r="B83" t="str">
            <v>Q2</v>
          </cell>
          <cell r="C83" t="str">
            <v>SAIL KALIRO</v>
          </cell>
          <cell r="D83" t="str">
            <v>GNC3</v>
          </cell>
          <cell r="J83">
            <v>6522.9409999999998</v>
          </cell>
          <cell r="N83">
            <v>6522.9409999999998</v>
          </cell>
          <cell r="AM83" t="str">
            <v>Bagasse</v>
          </cell>
        </row>
        <row r="84">
          <cell r="A84">
            <v>2019</v>
          </cell>
          <cell r="B84" t="str">
            <v>Q2</v>
          </cell>
          <cell r="C84" t="str">
            <v>KAKIRA SUGAR WORKS</v>
          </cell>
          <cell r="D84" t="str">
            <v>GNC1</v>
          </cell>
          <cell r="J84">
            <v>24249.874099999954</v>
          </cell>
          <cell r="N84">
            <v>24249.874099999954</v>
          </cell>
          <cell r="AM84" t="str">
            <v>Bagasse</v>
          </cell>
        </row>
        <row r="85">
          <cell r="A85">
            <v>2019</v>
          </cell>
          <cell r="B85" t="str">
            <v>Q2</v>
          </cell>
          <cell r="C85" t="str">
            <v>KILEMBE MINES LIMITED (KLM)</v>
          </cell>
          <cell r="D85" t="str">
            <v>GNE2</v>
          </cell>
          <cell r="J85">
            <v>4035.9</v>
          </cell>
          <cell r="N85">
            <v>2921.5860000000002</v>
          </cell>
          <cell r="AM85" t="str">
            <v>Small Hydro</v>
          </cell>
        </row>
        <row r="86">
          <cell r="A86">
            <v>2019</v>
          </cell>
          <cell r="B86" t="str">
            <v>Q2</v>
          </cell>
          <cell r="C86" t="str">
            <v>ISIMBA</v>
          </cell>
          <cell r="D86" t="str">
            <v>GNL3</v>
          </cell>
          <cell r="J86">
            <v>181646.73699999999</v>
          </cell>
          <cell r="N86">
            <v>181646.73699999999</v>
          </cell>
          <cell r="AM86" t="str">
            <v>Large Hydro</v>
          </cell>
        </row>
        <row r="87">
          <cell r="A87">
            <v>2019</v>
          </cell>
          <cell r="B87" t="str">
            <v>Q2</v>
          </cell>
          <cell r="C87" t="str">
            <v>Emmerging Solar Power (Bufulubi)</v>
          </cell>
          <cell r="D87" t="str">
            <v>GNS4</v>
          </cell>
          <cell r="J87">
            <v>4071.4472100000003</v>
          </cell>
          <cell r="N87">
            <v>3866.607</v>
          </cell>
          <cell r="AM87" t="str">
            <v>Solar</v>
          </cell>
        </row>
        <row r="88">
          <cell r="A88">
            <v>2019</v>
          </cell>
          <cell r="B88" t="str">
            <v>Q2</v>
          </cell>
          <cell r="C88" t="str">
            <v>Sindila</v>
          </cell>
          <cell r="D88" t="str">
            <v>GNE15</v>
          </cell>
          <cell r="J88">
            <v>2765.7884400000003</v>
          </cell>
          <cell r="N88">
            <v>2562.6039999999998</v>
          </cell>
          <cell r="AM88" t="str">
            <v>Small Hydro</v>
          </cell>
        </row>
        <row r="89">
          <cell r="A89">
            <v>2019</v>
          </cell>
          <cell r="B89" t="str">
            <v>Q1</v>
          </cell>
          <cell r="C89" t="str">
            <v>NKUSI</v>
          </cell>
          <cell r="D89" t="str">
            <v>GNE12</v>
          </cell>
          <cell r="J89">
            <v>4590.1599999999908</v>
          </cell>
          <cell r="N89">
            <v>4590.1599999999908</v>
          </cell>
          <cell r="AM89" t="str">
            <v>Small Hydro</v>
          </cell>
        </row>
        <row r="90">
          <cell r="A90">
            <v>2019</v>
          </cell>
          <cell r="B90" t="str">
            <v>Q1</v>
          </cell>
          <cell r="C90" t="str">
            <v>BUJAGALI ELECTRICITY LIMITED</v>
          </cell>
          <cell r="D90" t="str">
            <v>GNL2</v>
          </cell>
          <cell r="J90">
            <v>392058.00000000006</v>
          </cell>
          <cell r="N90">
            <v>389843</v>
          </cell>
          <cell r="AM90" t="str">
            <v>Large Hydro</v>
          </cell>
        </row>
        <row r="91">
          <cell r="A91">
            <v>2019</v>
          </cell>
          <cell r="B91" t="str">
            <v>Q1</v>
          </cell>
          <cell r="C91" t="str">
            <v>ESKOM (U) LIMITED</v>
          </cell>
          <cell r="D91" t="str">
            <v>GNL1</v>
          </cell>
          <cell r="J91">
            <v>357281.77000000008</v>
          </cell>
          <cell r="N91">
            <v>357281.76999999996</v>
          </cell>
          <cell r="AM91" t="str">
            <v>Large Hydro</v>
          </cell>
        </row>
        <row r="92">
          <cell r="A92">
            <v>2019</v>
          </cell>
          <cell r="B92" t="str">
            <v>Q1</v>
          </cell>
          <cell r="C92" t="str">
            <v>HYDROMAX NKUSI (WAKI)</v>
          </cell>
          <cell r="D92" t="str">
            <v>GNE13</v>
          </cell>
          <cell r="J92">
            <v>2163.9899999999998</v>
          </cell>
          <cell r="N92">
            <v>2163.9899999999998</v>
          </cell>
          <cell r="AM92" t="str">
            <v>Small Hydro</v>
          </cell>
        </row>
        <row r="93">
          <cell r="A93">
            <v>2019</v>
          </cell>
          <cell r="B93" t="str">
            <v>Q1</v>
          </cell>
          <cell r="C93" t="str">
            <v>Mahoma</v>
          </cell>
          <cell r="D93" t="str">
            <v>GNE14</v>
          </cell>
          <cell r="J93">
            <v>1247.1099999999992</v>
          </cell>
          <cell r="N93">
            <v>1247.1099999999992</v>
          </cell>
          <cell r="AM93" t="str">
            <v>Small Hydro</v>
          </cell>
        </row>
        <row r="94">
          <cell r="A94">
            <v>2019</v>
          </cell>
          <cell r="B94" t="str">
            <v>Q1</v>
          </cell>
          <cell r="C94" t="str">
            <v>XSABO SOLAR</v>
          </cell>
          <cell r="D94" t="str">
            <v>GNS3</v>
          </cell>
          <cell r="J94">
            <v>8968.66</v>
          </cell>
          <cell r="N94">
            <v>8968.66</v>
          </cell>
          <cell r="AM94" t="str">
            <v>Solar</v>
          </cell>
        </row>
        <row r="95">
          <cell r="A95">
            <v>2019</v>
          </cell>
          <cell r="B95" t="str">
            <v>Q1</v>
          </cell>
          <cell r="C95" t="str">
            <v>JACOBSEN (U) LIMITED</v>
          </cell>
          <cell r="D95" t="str">
            <v>GNT1</v>
          </cell>
          <cell r="J95">
            <v>19274.469999999943</v>
          </cell>
          <cell r="N95">
            <v>18693.099999999999</v>
          </cell>
          <cell r="AM95" t="str">
            <v>Thermal</v>
          </cell>
        </row>
        <row r="96">
          <cell r="A96">
            <v>2019</v>
          </cell>
          <cell r="B96" t="str">
            <v>Q1</v>
          </cell>
          <cell r="C96" t="str">
            <v>NYAMWAMBA</v>
          </cell>
          <cell r="D96" t="str">
            <v>GNE10</v>
          </cell>
          <cell r="J96">
            <v>3520.3879999999999</v>
          </cell>
          <cell r="N96">
            <v>3469.56</v>
          </cell>
          <cell r="AM96" t="str">
            <v>Small Hydro</v>
          </cell>
        </row>
        <row r="97">
          <cell r="A97">
            <v>2019</v>
          </cell>
          <cell r="B97" t="str">
            <v>Q1</v>
          </cell>
          <cell r="C97" t="str">
            <v>TORORO SOLAR</v>
          </cell>
          <cell r="D97" t="str">
            <v>GNS2</v>
          </cell>
          <cell r="J97">
            <v>4426.8500000000095</v>
          </cell>
          <cell r="N97">
            <v>4426.8500000000095</v>
          </cell>
          <cell r="AM97" t="str">
            <v>Solar</v>
          </cell>
        </row>
        <row r="98">
          <cell r="A98">
            <v>2019</v>
          </cell>
          <cell r="B98" t="str">
            <v>Q1</v>
          </cell>
          <cell r="C98" t="str">
            <v>MAJI-POWER BUGOYE-LIMITED</v>
          </cell>
          <cell r="D98" t="str">
            <v>GNE3</v>
          </cell>
          <cell r="J98">
            <v>11471.934999999999</v>
          </cell>
          <cell r="N98">
            <v>10999.449999999999</v>
          </cell>
          <cell r="AM98" t="str">
            <v>Small Hydro</v>
          </cell>
        </row>
        <row r="99">
          <cell r="A99">
            <v>2019</v>
          </cell>
          <cell r="B99" t="str">
            <v>Q1</v>
          </cell>
          <cell r="C99" t="str">
            <v>KASESE COBALT COMPANY LIMITED</v>
          </cell>
          <cell r="D99" t="str">
            <v>GNE1</v>
          </cell>
          <cell r="J99">
            <v>11174.088</v>
          </cell>
          <cell r="N99">
            <v>10836.894</v>
          </cell>
          <cell r="AM99" t="str">
            <v>Small Hydro</v>
          </cell>
        </row>
        <row r="100">
          <cell r="A100">
            <v>2019</v>
          </cell>
          <cell r="B100" t="str">
            <v>Q1</v>
          </cell>
          <cell r="C100" t="str">
            <v>AEMS-MPANGA</v>
          </cell>
          <cell r="D100" t="str">
            <v>GNE5</v>
          </cell>
          <cell r="J100">
            <v>8557.64</v>
          </cell>
          <cell r="N100">
            <v>8557.64</v>
          </cell>
          <cell r="AM100" t="str">
            <v>Small Hydro</v>
          </cell>
        </row>
        <row r="101">
          <cell r="A101">
            <v>2019</v>
          </cell>
          <cell r="B101" t="str">
            <v>Q1</v>
          </cell>
          <cell r="C101" t="str">
            <v>ELGON HYDRO SITI</v>
          </cell>
          <cell r="D101" t="str">
            <v>GNE8</v>
          </cell>
          <cell r="J101">
            <v>521.01</v>
          </cell>
          <cell r="N101">
            <v>518.70000000000005</v>
          </cell>
          <cell r="AM101" t="str">
            <v>Small Hydro</v>
          </cell>
        </row>
        <row r="102">
          <cell r="A102">
            <v>2019</v>
          </cell>
          <cell r="B102" t="str">
            <v>Q1</v>
          </cell>
          <cell r="C102" t="str">
            <v>RWIMI</v>
          </cell>
          <cell r="D102" t="str">
            <v>GNE9</v>
          </cell>
          <cell r="J102">
            <v>4024.09</v>
          </cell>
          <cell r="N102">
            <v>3969.1</v>
          </cell>
          <cell r="AM102" t="str">
            <v>Small Hydro</v>
          </cell>
        </row>
        <row r="103">
          <cell r="A103">
            <v>2019</v>
          </cell>
          <cell r="B103" t="str">
            <v>Q1</v>
          </cell>
          <cell r="C103" t="str">
            <v>ECOPOWER-ISHASHA</v>
          </cell>
          <cell r="D103" t="str">
            <v>GNE6</v>
          </cell>
          <cell r="J103">
            <v>3339.0479999999998</v>
          </cell>
          <cell r="N103">
            <v>3332.46</v>
          </cell>
          <cell r="AM103" t="str">
            <v>Small Hydro</v>
          </cell>
        </row>
        <row r="104">
          <cell r="A104">
            <v>2019</v>
          </cell>
          <cell r="B104" t="str">
            <v>Q1</v>
          </cell>
          <cell r="C104" t="str">
            <v>KABALEGA HYDROMAX</v>
          </cell>
          <cell r="D104" t="str">
            <v>GNE4</v>
          </cell>
          <cell r="J104">
            <v>4028.1999999999962</v>
          </cell>
          <cell r="N104">
            <v>3717.34</v>
          </cell>
          <cell r="AM104" t="str">
            <v>Small Hydro</v>
          </cell>
        </row>
        <row r="105">
          <cell r="A105">
            <v>2019</v>
          </cell>
          <cell r="B105" t="str">
            <v>Q1</v>
          </cell>
          <cell r="C105" t="str">
            <v>ELECTROMAXX (U) LIMITED</v>
          </cell>
          <cell r="D105" t="str">
            <v>GNT2</v>
          </cell>
          <cell r="J105">
            <v>17182.32</v>
          </cell>
          <cell r="N105">
            <v>17182.32</v>
          </cell>
          <cell r="AM105" t="str">
            <v>Thermal</v>
          </cell>
        </row>
        <row r="106">
          <cell r="A106">
            <v>2019</v>
          </cell>
          <cell r="B106" t="str">
            <v>Q1</v>
          </cell>
          <cell r="C106" t="str">
            <v>LUBILIA</v>
          </cell>
          <cell r="D106" t="str">
            <v>GNE11</v>
          </cell>
          <cell r="J106">
            <v>3602.0600000000004</v>
          </cell>
          <cell r="N106">
            <v>3516.5190999999991</v>
          </cell>
          <cell r="AM106" t="str">
            <v>Small Hydro</v>
          </cell>
        </row>
        <row r="107">
          <cell r="A107">
            <v>2019</v>
          </cell>
          <cell r="B107" t="str">
            <v>Q1</v>
          </cell>
          <cell r="C107" t="str">
            <v>ACCESS SOLAR</v>
          </cell>
          <cell r="D107" t="str">
            <v>GNS1</v>
          </cell>
          <cell r="J107">
            <v>4564.1393054999999</v>
          </cell>
          <cell r="N107">
            <v>4454.2990000000009</v>
          </cell>
          <cell r="AM107" t="str">
            <v>Solar</v>
          </cell>
        </row>
        <row r="108">
          <cell r="A108">
            <v>2019</v>
          </cell>
          <cell r="B108" t="str">
            <v>Q1</v>
          </cell>
          <cell r="C108" t="str">
            <v>MUVUMBE HYDRO (U) LIMITED</v>
          </cell>
          <cell r="D108" t="str">
            <v>GNE7</v>
          </cell>
          <cell r="J108">
            <v>4852.4770000000008</v>
          </cell>
          <cell r="N108">
            <v>4775</v>
          </cell>
          <cell r="AM108" t="str">
            <v>Small Hydro</v>
          </cell>
        </row>
        <row r="109">
          <cell r="A109">
            <v>2019</v>
          </cell>
          <cell r="B109" t="str">
            <v>Q1</v>
          </cell>
          <cell r="C109" t="str">
            <v>KINYARA SUGAR WORKS</v>
          </cell>
          <cell r="D109" t="str">
            <v>GNC2</v>
          </cell>
          <cell r="J109">
            <v>0</v>
          </cell>
          <cell r="N109">
            <v>0</v>
          </cell>
          <cell r="AM109" t="str">
            <v>Bagasse</v>
          </cell>
        </row>
        <row r="110">
          <cell r="A110">
            <v>2019</v>
          </cell>
          <cell r="B110" t="str">
            <v>Q1</v>
          </cell>
          <cell r="C110" t="str">
            <v>SAIL KALIRO</v>
          </cell>
          <cell r="D110" t="str">
            <v>GNC3</v>
          </cell>
          <cell r="J110">
            <v>7818.8000000000084</v>
          </cell>
          <cell r="N110">
            <v>7818.8000000000084</v>
          </cell>
          <cell r="AM110" t="str">
            <v>Bagasse</v>
          </cell>
        </row>
        <row r="111">
          <cell r="A111">
            <v>2019</v>
          </cell>
          <cell r="B111" t="str">
            <v>Q1</v>
          </cell>
          <cell r="C111" t="str">
            <v>KAKIRA SUGAR WORKS</v>
          </cell>
          <cell r="D111" t="str">
            <v>GNC1</v>
          </cell>
          <cell r="J111">
            <v>59706.75200000011</v>
          </cell>
          <cell r="N111">
            <v>59706.75200000011</v>
          </cell>
          <cell r="AM111" t="str">
            <v>Bagasse</v>
          </cell>
        </row>
        <row r="112">
          <cell r="A112">
            <v>2019</v>
          </cell>
          <cell r="B112" t="str">
            <v>Q1</v>
          </cell>
          <cell r="C112" t="str">
            <v>KILEMBE MINES LIMITED (KLM)</v>
          </cell>
          <cell r="D112" t="str">
            <v>GNE2</v>
          </cell>
          <cell r="J112">
            <v>2355.66</v>
          </cell>
          <cell r="N112">
            <v>2355.66</v>
          </cell>
          <cell r="AM112" t="str">
            <v>Small Hydro</v>
          </cell>
        </row>
        <row r="113">
          <cell r="A113">
            <v>2019</v>
          </cell>
          <cell r="B113" t="str">
            <v>Q1</v>
          </cell>
          <cell r="C113" t="str">
            <v>Isimba</v>
          </cell>
          <cell r="D113" t="str">
            <v>GNL3</v>
          </cell>
          <cell r="J113">
            <v>137794.0970000001</v>
          </cell>
          <cell r="N113">
            <v>137794.0970000001</v>
          </cell>
          <cell r="AM113" t="str">
            <v>Large Hydro</v>
          </cell>
        </row>
        <row r="114">
          <cell r="A114">
            <v>2019</v>
          </cell>
          <cell r="B114" t="str">
            <v>Q1</v>
          </cell>
          <cell r="C114" t="str">
            <v>Emmerging Solar Power (Bufulubi)</v>
          </cell>
          <cell r="D114" t="str">
            <v>GNS4</v>
          </cell>
          <cell r="J114">
            <v>2388.9090000000001</v>
          </cell>
          <cell r="N114">
            <v>2388.9090000000001</v>
          </cell>
          <cell r="AM114" t="str">
            <v>Solar</v>
          </cell>
        </row>
        <row r="115">
          <cell r="A115">
            <v>2018</v>
          </cell>
          <cell r="B115" t="str">
            <v>Q4</v>
          </cell>
          <cell r="C115" t="str">
            <v>KABALEGA HYDROMAX</v>
          </cell>
          <cell r="D115" t="str">
            <v>GNE4</v>
          </cell>
          <cell r="J115">
            <v>13935.2</v>
          </cell>
          <cell r="N115">
            <v>12950.339</v>
          </cell>
          <cell r="AM115" t="str">
            <v>Small Hydro</v>
          </cell>
        </row>
        <row r="116">
          <cell r="A116">
            <v>2018</v>
          </cell>
          <cell r="B116" t="str">
            <v>Q4</v>
          </cell>
          <cell r="C116" t="str">
            <v>KASESE COBALT COMPANY LIMITED</v>
          </cell>
          <cell r="D116" t="str">
            <v>GNE1</v>
          </cell>
          <cell r="J116">
            <v>17898.646000000001</v>
          </cell>
          <cell r="N116">
            <v>17423.675000000003</v>
          </cell>
          <cell r="AM116" t="str">
            <v>Small Hydro</v>
          </cell>
        </row>
        <row r="117">
          <cell r="A117">
            <v>2018</v>
          </cell>
          <cell r="B117" t="str">
            <v>Q4</v>
          </cell>
          <cell r="C117" t="str">
            <v>BUJAGALI ELECTRICITY LIMITED</v>
          </cell>
          <cell r="D117" t="str">
            <v>GNL2</v>
          </cell>
          <cell r="J117">
            <v>416662.43800000008</v>
          </cell>
          <cell r="N117">
            <v>413695.96100000001</v>
          </cell>
          <cell r="AM117" t="str">
            <v>Large Hydro</v>
          </cell>
        </row>
        <row r="118">
          <cell r="A118">
            <v>2018</v>
          </cell>
          <cell r="B118" t="str">
            <v>Q4</v>
          </cell>
          <cell r="C118" t="str">
            <v>MUVUMBE HYDRO (U) LIMITED</v>
          </cell>
          <cell r="D118" t="str">
            <v>GNE7</v>
          </cell>
          <cell r="J118">
            <v>5766.598</v>
          </cell>
          <cell r="N118">
            <v>5671</v>
          </cell>
          <cell r="AM118" t="str">
            <v>Small Hydro</v>
          </cell>
        </row>
        <row r="119">
          <cell r="A119">
            <v>2018</v>
          </cell>
          <cell r="B119" t="str">
            <v>Q4</v>
          </cell>
          <cell r="C119" t="str">
            <v>ELGON HYDRO SITI</v>
          </cell>
          <cell r="D119" t="str">
            <v>GNE8</v>
          </cell>
          <cell r="J119">
            <v>3662.54</v>
          </cell>
          <cell r="N119">
            <v>3597.4</v>
          </cell>
          <cell r="AM119" t="str">
            <v>Small Hydro</v>
          </cell>
        </row>
        <row r="120">
          <cell r="A120">
            <v>2018</v>
          </cell>
          <cell r="B120" t="str">
            <v>Q4</v>
          </cell>
          <cell r="C120" t="str">
            <v>MAJI-POWER BUGOYE-LIMITED</v>
          </cell>
          <cell r="D120" t="str">
            <v>GNE3</v>
          </cell>
          <cell r="J120">
            <v>25502.154999999999</v>
          </cell>
          <cell r="N120">
            <v>24426.59</v>
          </cell>
          <cell r="AM120" t="str">
            <v>Small Hydro</v>
          </cell>
        </row>
        <row r="121">
          <cell r="A121">
            <v>2018</v>
          </cell>
          <cell r="B121" t="str">
            <v>Q4</v>
          </cell>
          <cell r="C121" t="str">
            <v>ECOPOWER-ISHASHA</v>
          </cell>
          <cell r="D121" t="str">
            <v>GNE6</v>
          </cell>
          <cell r="J121">
            <v>5649.0109347222196</v>
          </cell>
          <cell r="N121">
            <v>5643.5599999999995</v>
          </cell>
          <cell r="AM121" t="str">
            <v>Small Hydro</v>
          </cell>
        </row>
        <row r="122">
          <cell r="A122">
            <v>2018</v>
          </cell>
          <cell r="B122" t="str">
            <v>Q4</v>
          </cell>
          <cell r="C122" t="str">
            <v>RWIMI</v>
          </cell>
          <cell r="D122" t="str">
            <v>GNE9</v>
          </cell>
          <cell r="J122">
            <v>9979.07</v>
          </cell>
          <cell r="N122">
            <v>9861.1</v>
          </cell>
          <cell r="AM122" t="str">
            <v>Small Hydro</v>
          </cell>
        </row>
        <row r="123">
          <cell r="A123">
            <v>2018</v>
          </cell>
          <cell r="B123" t="str">
            <v>Q4</v>
          </cell>
          <cell r="C123" t="str">
            <v>LUBILIA</v>
          </cell>
          <cell r="D123" t="str">
            <v>GNE11</v>
          </cell>
          <cell r="J123">
            <v>4969.84</v>
          </cell>
          <cell r="N123">
            <v>4859.3217000000004</v>
          </cell>
          <cell r="AM123" t="str">
            <v>Small Hydro</v>
          </cell>
        </row>
        <row r="124">
          <cell r="A124">
            <v>2018</v>
          </cell>
          <cell r="B124" t="str">
            <v>Q4</v>
          </cell>
          <cell r="C124" t="str">
            <v>KAKIRA SUGAR WORKS</v>
          </cell>
          <cell r="D124" t="str">
            <v>GNC1</v>
          </cell>
          <cell r="J124">
            <v>59328.581099999996</v>
          </cell>
          <cell r="N124">
            <v>59328.581099999996</v>
          </cell>
          <cell r="AM124" t="str">
            <v>Bagasse</v>
          </cell>
        </row>
        <row r="125">
          <cell r="A125">
            <v>2018</v>
          </cell>
          <cell r="B125" t="str">
            <v>Q4</v>
          </cell>
          <cell r="C125" t="str">
            <v>KINYARA SUGAR WORKS</v>
          </cell>
          <cell r="D125" t="str">
            <v>GNC2</v>
          </cell>
          <cell r="J125">
            <v>842.79200000000014</v>
          </cell>
          <cell r="N125">
            <v>842.79200000000014</v>
          </cell>
          <cell r="AM125" t="str">
            <v>Bagasse</v>
          </cell>
        </row>
        <row r="126">
          <cell r="A126">
            <v>2018</v>
          </cell>
          <cell r="B126" t="str">
            <v>Q4</v>
          </cell>
          <cell r="C126" t="str">
            <v>SAIL KALIRO</v>
          </cell>
          <cell r="D126" t="str">
            <v>GNC3</v>
          </cell>
          <cell r="J126">
            <v>7769.4</v>
          </cell>
          <cell r="N126">
            <v>7769.4</v>
          </cell>
          <cell r="AM126" t="str">
            <v>Bagasse</v>
          </cell>
        </row>
        <row r="127">
          <cell r="A127">
            <v>2018</v>
          </cell>
          <cell r="B127" t="str">
            <v>Q4</v>
          </cell>
          <cell r="C127" t="str">
            <v>JACOBSEN (U) LIMITED</v>
          </cell>
          <cell r="D127" t="str">
            <v>GNT1</v>
          </cell>
          <cell r="J127">
            <v>26913.49</v>
          </cell>
          <cell r="N127">
            <v>26166.300000000003</v>
          </cell>
          <cell r="AM127" t="str">
            <v>Thermal</v>
          </cell>
        </row>
        <row r="128">
          <cell r="A128">
            <v>2018</v>
          </cell>
          <cell r="B128" t="str">
            <v>Q4</v>
          </cell>
          <cell r="C128" t="str">
            <v>TORORO SOLAR</v>
          </cell>
          <cell r="D128" t="str">
            <v>GNS2</v>
          </cell>
          <cell r="J128">
            <v>4264.3500000000004</v>
          </cell>
          <cell r="N128">
            <v>4264.3500000000004</v>
          </cell>
          <cell r="AM128" t="str">
            <v>Solar</v>
          </cell>
        </row>
        <row r="129">
          <cell r="A129">
            <v>2018</v>
          </cell>
          <cell r="B129" t="str">
            <v>Q4</v>
          </cell>
          <cell r="C129" t="str">
            <v>ACCESS SOLAR</v>
          </cell>
          <cell r="D129" t="str">
            <v>GNS1</v>
          </cell>
          <cell r="J129">
            <v>4674.353439999999</v>
          </cell>
          <cell r="N129">
            <v>4578.0619999999999</v>
          </cell>
          <cell r="AM129" t="str">
            <v>Solar</v>
          </cell>
        </row>
        <row r="130">
          <cell r="A130">
            <v>2018</v>
          </cell>
          <cell r="B130" t="str">
            <v>Q4</v>
          </cell>
          <cell r="C130" t="str">
            <v>ESKOM (U) LIMITED</v>
          </cell>
          <cell r="D130" t="str">
            <v>GNL1</v>
          </cell>
          <cell r="J130">
            <v>375544.99</v>
          </cell>
          <cell r="N130">
            <v>375544.99</v>
          </cell>
          <cell r="AM130" t="str">
            <v>Large Hydro</v>
          </cell>
        </row>
        <row r="131">
          <cell r="A131">
            <v>2018</v>
          </cell>
          <cell r="B131" t="str">
            <v>Q4</v>
          </cell>
          <cell r="C131" t="str">
            <v>NKUSI</v>
          </cell>
          <cell r="D131" t="str">
            <v>GNE12</v>
          </cell>
          <cell r="J131">
            <v>14118.9</v>
          </cell>
          <cell r="N131">
            <v>14118.9</v>
          </cell>
          <cell r="AM131" t="str">
            <v>Small Hydro</v>
          </cell>
        </row>
        <row r="132">
          <cell r="A132">
            <v>2018</v>
          </cell>
          <cell r="B132" t="str">
            <v>Q4</v>
          </cell>
          <cell r="C132" t="str">
            <v>NYAMWAMBA</v>
          </cell>
          <cell r="D132" t="str">
            <v>GNE10</v>
          </cell>
          <cell r="J132">
            <v>9662.09</v>
          </cell>
          <cell r="N132">
            <v>9662.09</v>
          </cell>
          <cell r="AM132" t="str">
            <v>Small Hydro</v>
          </cell>
        </row>
        <row r="133">
          <cell r="A133">
            <v>2018</v>
          </cell>
          <cell r="B133" t="str">
            <v>Q4</v>
          </cell>
          <cell r="C133" t="str">
            <v>AEMS-MPANGA</v>
          </cell>
          <cell r="D133" t="str">
            <v>GNE5</v>
          </cell>
          <cell r="J133">
            <v>25320.86</v>
          </cell>
          <cell r="N133">
            <v>25320.86</v>
          </cell>
          <cell r="AM133" t="str">
            <v>Small Hydro</v>
          </cell>
        </row>
        <row r="134">
          <cell r="A134">
            <v>2018</v>
          </cell>
          <cell r="B134" t="str">
            <v>Q4</v>
          </cell>
          <cell r="C134" t="str">
            <v>TIBET HIMA (U) LIMITED</v>
          </cell>
          <cell r="D134">
            <v>21</v>
          </cell>
          <cell r="J134">
            <v>3580.9409999999998</v>
          </cell>
          <cell r="N134">
            <v>3580.9409999999998</v>
          </cell>
          <cell r="AM134" t="str">
            <v>Small Hydro</v>
          </cell>
        </row>
        <row r="135">
          <cell r="A135">
            <v>2018</v>
          </cell>
          <cell r="B135" t="str">
            <v>Q4</v>
          </cell>
          <cell r="C135" t="str">
            <v>ELECTROMAXX (U) LIMITED</v>
          </cell>
          <cell r="D135" t="str">
            <v>GNT2</v>
          </cell>
          <cell r="J135">
            <v>18344</v>
          </cell>
          <cell r="N135">
            <v>17228</v>
          </cell>
          <cell r="AM135" t="str">
            <v>Thermal</v>
          </cell>
        </row>
        <row r="136">
          <cell r="A136">
            <v>2018</v>
          </cell>
          <cell r="B136" t="str">
            <v>Q4</v>
          </cell>
          <cell r="C136" t="str">
            <v>HYDROMAX NKUSI (WAKI)</v>
          </cell>
          <cell r="D136" t="str">
            <v>GNE13</v>
          </cell>
          <cell r="J136">
            <v>1089.5829999999999</v>
          </cell>
          <cell r="N136">
            <v>1089.5829999999999</v>
          </cell>
          <cell r="AM136" t="str">
            <v>Small Hydro</v>
          </cell>
        </row>
        <row r="137">
          <cell r="A137">
            <v>2018</v>
          </cell>
          <cell r="B137" t="str">
            <v>Q4</v>
          </cell>
          <cell r="C137" t="str">
            <v>MAHOMA</v>
          </cell>
          <cell r="D137" t="str">
            <v>GNE14</v>
          </cell>
          <cell r="J137">
            <v>3589.51</v>
          </cell>
          <cell r="N137">
            <v>3589.51</v>
          </cell>
          <cell r="AM137" t="str">
            <v>Small Hydro</v>
          </cell>
        </row>
        <row r="138">
          <cell r="A138">
            <v>2018</v>
          </cell>
          <cell r="B138" t="str">
            <v>Q4</v>
          </cell>
          <cell r="C138" t="str">
            <v>XSABO SOLAR</v>
          </cell>
          <cell r="D138" t="str">
            <v>GNS3</v>
          </cell>
          <cell r="J138">
            <v>279.96100000000001</v>
          </cell>
          <cell r="N138">
            <v>279.96100000000001</v>
          </cell>
          <cell r="AM138" t="str">
            <v>Solar</v>
          </cell>
        </row>
        <row r="139">
          <cell r="A139">
            <v>2018</v>
          </cell>
          <cell r="B139" t="str">
            <v>Q4</v>
          </cell>
          <cell r="C139" t="str">
            <v>Isimba</v>
          </cell>
          <cell r="D139" t="str">
            <v>GNL3</v>
          </cell>
          <cell r="J139">
            <v>886.84503700000005</v>
          </cell>
          <cell r="N139">
            <v>886.84503700000005</v>
          </cell>
          <cell r="AM139" t="str">
            <v>Large Hydro</v>
          </cell>
        </row>
        <row r="140">
          <cell r="A140">
            <v>2018</v>
          </cell>
          <cell r="B140" t="str">
            <v>Q3</v>
          </cell>
          <cell r="C140" t="str">
            <v>BUJAGALI ELECTRICITY LIMITED</v>
          </cell>
          <cell r="D140" t="str">
            <v>GNL2</v>
          </cell>
          <cell r="J140">
            <v>416662.43799999997</v>
          </cell>
          <cell r="N140">
            <v>413695.96100000001</v>
          </cell>
          <cell r="AM140" t="str">
            <v>Large Hydro</v>
          </cell>
        </row>
        <row r="141">
          <cell r="A141">
            <v>2018</v>
          </cell>
          <cell r="B141" t="str">
            <v>Q3</v>
          </cell>
          <cell r="C141" t="str">
            <v>ESKOM (U) LIMITED</v>
          </cell>
          <cell r="D141" t="str">
            <v>GNL1</v>
          </cell>
          <cell r="J141">
            <v>399622.24000000005</v>
          </cell>
          <cell r="N141">
            <v>399622.24000000005</v>
          </cell>
          <cell r="AM141" t="str">
            <v>Large Hydro</v>
          </cell>
        </row>
        <row r="142">
          <cell r="A142">
            <v>2018</v>
          </cell>
          <cell r="B142" t="str">
            <v>Q3</v>
          </cell>
          <cell r="C142" t="str">
            <v>NYAMWAMBA</v>
          </cell>
          <cell r="D142" t="str">
            <v>GNE10</v>
          </cell>
          <cell r="J142">
            <v>8815.857</v>
          </cell>
          <cell r="N142">
            <v>8711.8000000000011</v>
          </cell>
          <cell r="AM142" t="str">
            <v>Small Hydro</v>
          </cell>
        </row>
        <row r="143">
          <cell r="A143">
            <v>2018</v>
          </cell>
          <cell r="B143" t="str">
            <v>Q3</v>
          </cell>
          <cell r="C143" t="str">
            <v>MAJI-POWER BUGOYE-LIMITED</v>
          </cell>
          <cell r="D143" t="str">
            <v>GNE3</v>
          </cell>
          <cell r="J143">
            <v>17995.471000000001</v>
          </cell>
          <cell r="N143">
            <v>17731.370000000003</v>
          </cell>
          <cell r="AM143" t="str">
            <v>Small Hydro</v>
          </cell>
        </row>
        <row r="144">
          <cell r="A144">
            <v>2018</v>
          </cell>
          <cell r="B144" t="str">
            <v>Q3</v>
          </cell>
          <cell r="C144" t="str">
            <v>KASESE COBALT COMPANY LIMITED</v>
          </cell>
          <cell r="D144" t="str">
            <v>GNE1</v>
          </cell>
          <cell r="J144">
            <v>14757.517</v>
          </cell>
          <cell r="N144">
            <v>14315.684000000001</v>
          </cell>
          <cell r="AM144" t="str">
            <v>Small Hydro</v>
          </cell>
        </row>
        <row r="145">
          <cell r="A145">
            <v>2018</v>
          </cell>
          <cell r="B145" t="str">
            <v>Q3</v>
          </cell>
          <cell r="C145" t="str">
            <v>AEMS-MPANGA</v>
          </cell>
          <cell r="D145" t="str">
            <v>GNE5</v>
          </cell>
          <cell r="J145">
            <v>13851.119999999999</v>
          </cell>
          <cell r="N145">
            <v>11838.33</v>
          </cell>
          <cell r="AM145" t="str">
            <v>Small Hydro</v>
          </cell>
        </row>
        <row r="146">
          <cell r="A146">
            <v>2018</v>
          </cell>
          <cell r="B146" t="str">
            <v>Q3</v>
          </cell>
          <cell r="C146" t="str">
            <v>ELGON HYDRO SITI</v>
          </cell>
          <cell r="D146" t="str">
            <v>GNE8</v>
          </cell>
          <cell r="J146">
            <v>7137.92</v>
          </cell>
          <cell r="N146">
            <v>7014.6</v>
          </cell>
          <cell r="AM146" t="str">
            <v>Small Hydro</v>
          </cell>
        </row>
        <row r="147">
          <cell r="A147">
            <v>2018</v>
          </cell>
          <cell r="B147" t="str">
            <v>Q3</v>
          </cell>
          <cell r="C147" t="str">
            <v>RWIMI</v>
          </cell>
          <cell r="D147" t="str">
            <v>GNE9</v>
          </cell>
          <cell r="J147">
            <v>7558.3</v>
          </cell>
          <cell r="N147">
            <v>7464.8</v>
          </cell>
          <cell r="AM147" t="str">
            <v>Small Hydro</v>
          </cell>
        </row>
        <row r="148">
          <cell r="A148">
            <v>2018</v>
          </cell>
          <cell r="B148" t="str">
            <v>Q3</v>
          </cell>
          <cell r="C148" t="str">
            <v>ECOPOWER-ISHASHA</v>
          </cell>
          <cell r="D148" t="str">
            <v>GNE6</v>
          </cell>
          <cell r="J148">
            <v>4886.8779999999997</v>
          </cell>
          <cell r="N148">
            <v>4885.62</v>
          </cell>
          <cell r="AM148" t="str">
            <v>Small Hydro</v>
          </cell>
        </row>
        <row r="149">
          <cell r="A149">
            <v>2018</v>
          </cell>
          <cell r="B149" t="str">
            <v>Q3</v>
          </cell>
          <cell r="C149" t="str">
            <v>KABALEGA HYDROMAX</v>
          </cell>
          <cell r="D149" t="str">
            <v>GNE4</v>
          </cell>
          <cell r="J149">
            <v>10277.599999999999</v>
          </cell>
          <cell r="N149">
            <v>9451.3359999999993</v>
          </cell>
          <cell r="AM149" t="str">
            <v>Small Hydro</v>
          </cell>
        </row>
        <row r="150">
          <cell r="A150">
            <v>2018</v>
          </cell>
          <cell r="B150" t="str">
            <v>Q3</v>
          </cell>
          <cell r="C150" t="str">
            <v>ELECTROMAXX (U) LIMITED</v>
          </cell>
          <cell r="D150" t="str">
            <v>GNT2</v>
          </cell>
          <cell r="J150">
            <v>24714</v>
          </cell>
          <cell r="N150">
            <v>23406</v>
          </cell>
          <cell r="AM150" t="str">
            <v>Thermal</v>
          </cell>
        </row>
        <row r="151">
          <cell r="A151">
            <v>2018</v>
          </cell>
          <cell r="B151" t="str">
            <v>Q3</v>
          </cell>
          <cell r="C151" t="str">
            <v>ACCESS SOLAR</v>
          </cell>
          <cell r="D151" t="str">
            <v>GNS1</v>
          </cell>
          <cell r="J151">
            <v>4184.5127000000002</v>
          </cell>
          <cell r="N151">
            <v>4137.7429999999995</v>
          </cell>
          <cell r="AM151" t="str">
            <v>Solar</v>
          </cell>
        </row>
        <row r="152">
          <cell r="A152">
            <v>2018</v>
          </cell>
          <cell r="B152" t="str">
            <v>Q3</v>
          </cell>
          <cell r="C152" t="str">
            <v>MUVUMBE HYDRO (U) LIMITED</v>
          </cell>
          <cell r="D152" t="str">
            <v>GNE7</v>
          </cell>
          <cell r="J152">
            <v>5321.1639999999998</v>
          </cell>
          <cell r="N152">
            <v>5254</v>
          </cell>
          <cell r="AM152" t="str">
            <v>Small Hydro</v>
          </cell>
        </row>
        <row r="153">
          <cell r="A153">
            <v>2018</v>
          </cell>
          <cell r="B153" t="str">
            <v>Q3</v>
          </cell>
          <cell r="C153" t="str">
            <v>KINYARA SUGAR WORKS</v>
          </cell>
          <cell r="D153" t="str">
            <v>GNC2</v>
          </cell>
          <cell r="J153">
            <v>1258.6020000000001</v>
          </cell>
          <cell r="N153">
            <v>1258.6020000000001</v>
          </cell>
          <cell r="AM153" t="str">
            <v>Bagasse</v>
          </cell>
        </row>
        <row r="154">
          <cell r="A154">
            <v>2018</v>
          </cell>
          <cell r="B154" t="str">
            <v>Q3</v>
          </cell>
          <cell r="C154" t="str">
            <v>SAIL KALIRO</v>
          </cell>
          <cell r="D154" t="str">
            <v>GNC3</v>
          </cell>
          <cell r="J154">
            <v>8419.2999999999993</v>
          </cell>
          <cell r="N154">
            <v>8419.2999999999993</v>
          </cell>
          <cell r="AM154" t="str">
            <v>Bagasse</v>
          </cell>
        </row>
        <row r="155">
          <cell r="A155">
            <v>2018</v>
          </cell>
          <cell r="B155" t="str">
            <v>Q3</v>
          </cell>
          <cell r="C155" t="str">
            <v>KAKIRA SUGAR WORKS</v>
          </cell>
          <cell r="D155" t="str">
            <v>GNC1</v>
          </cell>
          <cell r="J155">
            <v>41388.783199999998</v>
          </cell>
          <cell r="N155">
            <v>41388.783199999998</v>
          </cell>
          <cell r="AM155" t="str">
            <v>Bagasse</v>
          </cell>
        </row>
        <row r="156">
          <cell r="A156">
            <v>2018</v>
          </cell>
          <cell r="B156" t="str">
            <v>Q3</v>
          </cell>
          <cell r="C156" t="str">
            <v>JACOBSEN (U) LIMITED</v>
          </cell>
          <cell r="D156" t="str">
            <v>GNT1</v>
          </cell>
          <cell r="J156">
            <v>35983.669999999955</v>
          </cell>
          <cell r="N156">
            <v>35110.800000000003</v>
          </cell>
          <cell r="AM156" t="str">
            <v>Thermal</v>
          </cell>
        </row>
        <row r="157">
          <cell r="A157">
            <v>2018</v>
          </cell>
          <cell r="B157" t="str">
            <v>Q3</v>
          </cell>
          <cell r="C157" t="str">
            <v>TORORO SOLAR</v>
          </cell>
          <cell r="D157" t="str">
            <v>GNS2</v>
          </cell>
          <cell r="J157">
            <v>4019.4219999999996</v>
          </cell>
          <cell r="N157">
            <v>3966.85</v>
          </cell>
          <cell r="AM157" t="str">
            <v>Solar</v>
          </cell>
        </row>
        <row r="158">
          <cell r="A158">
            <v>2018</v>
          </cell>
          <cell r="B158" t="str">
            <v>Q3</v>
          </cell>
          <cell r="C158" t="str">
            <v>LUBILIA</v>
          </cell>
          <cell r="D158" t="str">
            <v>GNE11</v>
          </cell>
          <cell r="J158">
            <v>2730.6800000000003</v>
          </cell>
          <cell r="N158">
            <v>2660.0563000000002</v>
          </cell>
          <cell r="AM158" t="str">
            <v>Small Hydro</v>
          </cell>
        </row>
        <row r="159">
          <cell r="A159">
            <v>2018</v>
          </cell>
          <cell r="B159" t="str">
            <v>Q3</v>
          </cell>
          <cell r="C159" t="str">
            <v>TIBET HIMA (U) LIMITED</v>
          </cell>
          <cell r="D159">
            <v>21</v>
          </cell>
          <cell r="J159">
            <v>3574.53</v>
          </cell>
          <cell r="N159">
            <v>3574.53</v>
          </cell>
          <cell r="AM159" t="str">
            <v>Small Hydro</v>
          </cell>
        </row>
        <row r="160">
          <cell r="A160">
            <v>2018</v>
          </cell>
          <cell r="B160" t="str">
            <v>Q3</v>
          </cell>
          <cell r="C160" t="str">
            <v>NKUSI</v>
          </cell>
          <cell r="D160" t="str">
            <v>GNE12</v>
          </cell>
          <cell r="J160">
            <v>12521.560000000001</v>
          </cell>
          <cell r="N160">
            <v>12521.560000000001</v>
          </cell>
          <cell r="AM160" t="str">
            <v>Small Hydro</v>
          </cell>
        </row>
        <row r="161">
          <cell r="A161">
            <v>2018</v>
          </cell>
          <cell r="B161" t="str">
            <v>Q2</v>
          </cell>
          <cell r="C161" t="str">
            <v>BUJAGALI ELECTRICITY LIMITED</v>
          </cell>
          <cell r="D161" t="str">
            <v>GNL2</v>
          </cell>
          <cell r="J161">
            <v>403151</v>
          </cell>
          <cell r="N161">
            <v>400292</v>
          </cell>
          <cell r="AM161" t="str">
            <v>Large Hydro</v>
          </cell>
        </row>
        <row r="162">
          <cell r="A162">
            <v>2018</v>
          </cell>
          <cell r="B162" t="str">
            <v>Q2</v>
          </cell>
          <cell r="C162" t="str">
            <v>ESKOM (U) LIMITED</v>
          </cell>
          <cell r="D162" t="str">
            <v>GNL1</v>
          </cell>
          <cell r="J162">
            <v>375225.23</v>
          </cell>
          <cell r="N162">
            <v>375225.23000000004</v>
          </cell>
          <cell r="AM162" t="str">
            <v>Large Hydro</v>
          </cell>
        </row>
        <row r="163">
          <cell r="A163">
            <v>2018</v>
          </cell>
          <cell r="B163" t="str">
            <v>Q2</v>
          </cell>
          <cell r="C163" t="str">
            <v>JACOBSEN (U) LIMITED</v>
          </cell>
          <cell r="D163" t="str">
            <v>GNT1</v>
          </cell>
          <cell r="J163">
            <v>17077.600000000006</v>
          </cell>
          <cell r="N163">
            <v>16539.700000000008</v>
          </cell>
          <cell r="AM163" t="str">
            <v>Thermal</v>
          </cell>
        </row>
        <row r="164">
          <cell r="A164">
            <v>2018</v>
          </cell>
          <cell r="B164" t="str">
            <v>Q2</v>
          </cell>
          <cell r="C164" t="str">
            <v>NYAMWAMBA</v>
          </cell>
          <cell r="D164" t="str">
            <v>GNE10</v>
          </cell>
          <cell r="J164">
            <v>10582.409</v>
          </cell>
          <cell r="N164">
            <v>10460.459999999999</v>
          </cell>
          <cell r="AM164" t="str">
            <v>Small Hydro</v>
          </cell>
        </row>
        <row r="165">
          <cell r="A165">
            <v>2018</v>
          </cell>
          <cell r="B165" t="str">
            <v>Q2</v>
          </cell>
          <cell r="C165" t="str">
            <v>TORORO SOLAR</v>
          </cell>
          <cell r="D165" t="str">
            <v>GNS2</v>
          </cell>
          <cell r="J165">
            <v>3718.6</v>
          </cell>
          <cell r="N165">
            <v>3718.6</v>
          </cell>
          <cell r="AM165" t="str">
            <v>Solar</v>
          </cell>
        </row>
        <row r="166">
          <cell r="A166">
            <v>2018</v>
          </cell>
          <cell r="B166" t="str">
            <v>Q2</v>
          </cell>
          <cell r="C166" t="str">
            <v>MAJI-POWER BUGOYE-LIMITED</v>
          </cell>
          <cell r="D166" t="str">
            <v>GNE3</v>
          </cell>
          <cell r="J166">
            <v>23257.393</v>
          </cell>
          <cell r="N166">
            <v>22675.14</v>
          </cell>
          <cell r="AM166" t="str">
            <v>Small Hydro</v>
          </cell>
        </row>
        <row r="167">
          <cell r="A167">
            <v>2018</v>
          </cell>
          <cell r="B167" t="str">
            <v>Q2</v>
          </cell>
          <cell r="C167" t="str">
            <v>KASESE COBALT COMPANY LIMITED</v>
          </cell>
          <cell r="D167" t="str">
            <v>GNE1</v>
          </cell>
          <cell r="J167">
            <v>17694.056</v>
          </cell>
          <cell r="N167">
            <v>17163.2</v>
          </cell>
          <cell r="AM167" t="str">
            <v>Small Hydro</v>
          </cell>
        </row>
        <row r="168">
          <cell r="A168">
            <v>2018</v>
          </cell>
          <cell r="B168" t="str">
            <v>Q2</v>
          </cell>
          <cell r="C168" t="str">
            <v>AEMS-MPANGA</v>
          </cell>
          <cell r="D168" t="str">
            <v>GNE5</v>
          </cell>
          <cell r="J168">
            <v>35297.936000000002</v>
          </cell>
          <cell r="N168">
            <v>35291.46</v>
          </cell>
          <cell r="AM168" t="str">
            <v>Small Hydro</v>
          </cell>
        </row>
        <row r="169">
          <cell r="A169">
            <v>2018</v>
          </cell>
          <cell r="B169" t="str">
            <v>Q2</v>
          </cell>
          <cell r="C169" t="str">
            <v>ELGON HYDRO SITI</v>
          </cell>
          <cell r="D169" t="str">
            <v>GNE8</v>
          </cell>
          <cell r="J169">
            <v>8066.35</v>
          </cell>
          <cell r="N169">
            <v>7977</v>
          </cell>
          <cell r="AM169" t="str">
            <v>Small Hydro</v>
          </cell>
        </row>
        <row r="170">
          <cell r="A170">
            <v>2018</v>
          </cell>
          <cell r="B170" t="str">
            <v>Q2</v>
          </cell>
          <cell r="C170" t="str">
            <v>RWIMI</v>
          </cell>
          <cell r="D170" t="str">
            <v>GNE9</v>
          </cell>
          <cell r="J170">
            <v>8359.33</v>
          </cell>
          <cell r="N170">
            <v>8258.3000000000011</v>
          </cell>
          <cell r="AM170" t="str">
            <v>Small Hydro</v>
          </cell>
        </row>
        <row r="171">
          <cell r="A171">
            <v>2018</v>
          </cell>
          <cell r="B171" t="str">
            <v>Q2</v>
          </cell>
          <cell r="C171" t="str">
            <v>ECOPOWER-ISHASHA</v>
          </cell>
          <cell r="D171" t="str">
            <v>GNE6</v>
          </cell>
          <cell r="J171">
            <v>7163.6870900000013</v>
          </cell>
          <cell r="N171">
            <v>7157.76</v>
          </cell>
          <cell r="AM171" t="str">
            <v>Small Hydro</v>
          </cell>
        </row>
        <row r="172">
          <cell r="A172">
            <v>2018</v>
          </cell>
          <cell r="B172" t="str">
            <v>Q2</v>
          </cell>
          <cell r="C172" t="str">
            <v>KABALEGA HYDROMAX</v>
          </cell>
          <cell r="D172" t="str">
            <v>GNE4</v>
          </cell>
          <cell r="J172">
            <v>10684.3</v>
          </cell>
          <cell r="N172">
            <v>9803.7979999999989</v>
          </cell>
          <cell r="AM172" t="str">
            <v>Small Hydro</v>
          </cell>
        </row>
        <row r="173">
          <cell r="A173">
            <v>2018</v>
          </cell>
          <cell r="B173" t="str">
            <v>Q2</v>
          </cell>
          <cell r="C173" t="str">
            <v>ELECTROMAXX (U) LIMITED</v>
          </cell>
          <cell r="D173" t="str">
            <v>GNT2</v>
          </cell>
          <cell r="J173">
            <v>18612</v>
          </cell>
          <cell r="N173">
            <v>17498</v>
          </cell>
          <cell r="AM173" t="str">
            <v>Thermal</v>
          </cell>
        </row>
        <row r="174">
          <cell r="A174">
            <v>2018</v>
          </cell>
          <cell r="B174" t="str">
            <v>Q2</v>
          </cell>
          <cell r="C174" t="str">
            <v>LUBILIA</v>
          </cell>
          <cell r="D174" t="str">
            <v>GNE11</v>
          </cell>
          <cell r="J174">
            <v>5624.0400000000009</v>
          </cell>
          <cell r="N174">
            <v>4816.0529999999999</v>
          </cell>
          <cell r="AM174" t="str">
            <v>Small Hydro</v>
          </cell>
        </row>
        <row r="175">
          <cell r="A175">
            <v>2018</v>
          </cell>
          <cell r="B175" t="str">
            <v>Q2</v>
          </cell>
          <cell r="C175" t="str">
            <v>ACCESS SOLAR</v>
          </cell>
          <cell r="D175" t="str">
            <v>GNS1</v>
          </cell>
          <cell r="J175">
            <v>3657.1545999999998</v>
          </cell>
          <cell r="N175">
            <v>3648.4989999999998</v>
          </cell>
          <cell r="AM175" t="str">
            <v>Solar</v>
          </cell>
        </row>
        <row r="176">
          <cell r="A176">
            <v>2018</v>
          </cell>
          <cell r="B176" t="str">
            <v>Q2</v>
          </cell>
          <cell r="C176" t="str">
            <v>MUVUMBE HYDRO (U) LIMITED</v>
          </cell>
          <cell r="D176" t="str">
            <v>GNE7</v>
          </cell>
          <cell r="J176">
            <v>10468.989000000001</v>
          </cell>
          <cell r="N176">
            <v>10381</v>
          </cell>
          <cell r="AM176" t="str">
            <v>Small Hydro</v>
          </cell>
        </row>
        <row r="177">
          <cell r="A177">
            <v>2018</v>
          </cell>
          <cell r="B177" t="str">
            <v>Q2</v>
          </cell>
          <cell r="C177" t="str">
            <v>KINYARA SUGAR WORKS</v>
          </cell>
          <cell r="D177" t="str">
            <v>GNC2</v>
          </cell>
          <cell r="J177">
            <v>1609.047</v>
          </cell>
          <cell r="N177">
            <v>1609.047</v>
          </cell>
          <cell r="AM177" t="str">
            <v>Bagasse</v>
          </cell>
        </row>
        <row r="178">
          <cell r="A178">
            <v>2018</v>
          </cell>
          <cell r="B178" t="str">
            <v>Q2</v>
          </cell>
          <cell r="C178" t="str">
            <v>SAIL KALIRO</v>
          </cell>
          <cell r="D178" t="str">
            <v>GNC3</v>
          </cell>
          <cell r="J178">
            <v>2661</v>
          </cell>
          <cell r="N178">
            <v>2661</v>
          </cell>
          <cell r="AM178" t="str">
            <v>Bagasse</v>
          </cell>
        </row>
        <row r="179">
          <cell r="A179">
            <v>2018</v>
          </cell>
          <cell r="B179" t="str">
            <v>Q2</v>
          </cell>
          <cell r="C179" t="str">
            <v>KAKIRA SUGAR WORKS</v>
          </cell>
          <cell r="D179" t="str">
            <v>GNC1</v>
          </cell>
          <cell r="J179">
            <v>22075.266</v>
          </cell>
          <cell r="N179">
            <v>22075.266</v>
          </cell>
          <cell r="AM179" t="str">
            <v>Bagasse</v>
          </cell>
        </row>
        <row r="180">
          <cell r="A180">
            <v>2018</v>
          </cell>
          <cell r="B180" t="str">
            <v>Q2</v>
          </cell>
          <cell r="C180" t="str">
            <v>TIBET HIMA (U) LIMITED</v>
          </cell>
          <cell r="D180">
            <v>21</v>
          </cell>
          <cell r="J180">
            <v>3857.5940000000001</v>
          </cell>
          <cell r="N180">
            <v>3857.5940000000001</v>
          </cell>
          <cell r="AM180" t="str">
            <v>Small Hydro</v>
          </cell>
        </row>
        <row r="181">
          <cell r="A181">
            <v>2018</v>
          </cell>
          <cell r="B181" t="str">
            <v>Q2</v>
          </cell>
          <cell r="C181" t="str">
            <v>NKUSI</v>
          </cell>
          <cell r="D181" t="str">
            <v>GNE12</v>
          </cell>
          <cell r="J181">
            <v>2696.94</v>
          </cell>
          <cell r="N181">
            <v>2696.94</v>
          </cell>
          <cell r="AM181" t="str">
            <v>Small Hydro</v>
          </cell>
        </row>
        <row r="182">
          <cell r="A182">
            <v>2018</v>
          </cell>
          <cell r="B182" t="str">
            <v>Q1</v>
          </cell>
          <cell r="C182" t="str">
            <v>JACOBSEN (U) LIMITED</v>
          </cell>
          <cell r="D182" t="str">
            <v>GNT1</v>
          </cell>
          <cell r="J182">
            <v>33346.130000000005</v>
          </cell>
          <cell r="N182">
            <v>32506</v>
          </cell>
          <cell r="AM182" t="str">
            <v>Thermal</v>
          </cell>
        </row>
        <row r="183">
          <cell r="A183">
            <v>2018</v>
          </cell>
          <cell r="B183" t="str">
            <v>Q1</v>
          </cell>
          <cell r="C183" t="str">
            <v>TORORO SOLAR</v>
          </cell>
          <cell r="D183" t="str">
            <v>GNS2</v>
          </cell>
          <cell r="J183">
            <v>3860.75</v>
          </cell>
          <cell r="N183">
            <v>3843.65</v>
          </cell>
          <cell r="AM183" t="str">
            <v>Solar</v>
          </cell>
        </row>
        <row r="184">
          <cell r="A184">
            <v>2018</v>
          </cell>
          <cell r="B184" t="str">
            <v>Q1</v>
          </cell>
          <cell r="C184" t="str">
            <v>TIBET HIMA (U) LIMITED</v>
          </cell>
          <cell r="D184">
            <v>21</v>
          </cell>
          <cell r="J184">
            <v>3708.7750000000001</v>
          </cell>
          <cell r="N184">
            <v>3708.7750000000001</v>
          </cell>
          <cell r="AM184" t="str">
            <v>Small Hydro</v>
          </cell>
        </row>
        <row r="185">
          <cell r="A185">
            <v>2018</v>
          </cell>
          <cell r="B185" t="str">
            <v>Q1</v>
          </cell>
          <cell r="C185" t="str">
            <v>BUJAGALI ELECTRICITY LIMITED</v>
          </cell>
          <cell r="D185" t="str">
            <v>GNL2</v>
          </cell>
          <cell r="J185">
            <v>410938</v>
          </cell>
          <cell r="N185">
            <v>408617</v>
          </cell>
          <cell r="AM185" t="str">
            <v>Large Hydro</v>
          </cell>
        </row>
        <row r="186">
          <cell r="A186">
            <v>2018</v>
          </cell>
          <cell r="B186" t="str">
            <v>Q1</v>
          </cell>
          <cell r="C186" t="str">
            <v>ESKOM (U) LIMITED</v>
          </cell>
          <cell r="D186" t="str">
            <v>GNL1</v>
          </cell>
          <cell r="J186">
            <v>385824.82</v>
          </cell>
          <cell r="N186">
            <v>385824.82000000007</v>
          </cell>
          <cell r="AM186" t="str">
            <v>Large Hydro</v>
          </cell>
        </row>
        <row r="187">
          <cell r="A187">
            <v>2018</v>
          </cell>
          <cell r="B187" t="str">
            <v>Q1</v>
          </cell>
          <cell r="C187" t="str">
            <v>NYAMWAMBA</v>
          </cell>
          <cell r="D187" t="str">
            <v>GNE10</v>
          </cell>
          <cell r="J187">
            <v>1619.931</v>
          </cell>
          <cell r="N187">
            <v>1613.72</v>
          </cell>
          <cell r="AM187" t="str">
            <v>Small Hydro</v>
          </cell>
        </row>
        <row r="188">
          <cell r="A188">
            <v>2018</v>
          </cell>
          <cell r="B188" t="str">
            <v>Q1</v>
          </cell>
          <cell r="C188" t="str">
            <v>MAJI-POWER BUGOYE-LIMITED</v>
          </cell>
          <cell r="D188" t="str">
            <v>GNE3</v>
          </cell>
          <cell r="J188">
            <v>13181.811000000002</v>
          </cell>
          <cell r="N188">
            <v>13066.630000000001</v>
          </cell>
          <cell r="AM188" t="str">
            <v>Small Hydro</v>
          </cell>
        </row>
        <row r="189">
          <cell r="A189">
            <v>2018</v>
          </cell>
          <cell r="B189" t="str">
            <v>Q1</v>
          </cell>
          <cell r="C189" t="str">
            <v>KASESE COBALT COMPANY LIMITED</v>
          </cell>
          <cell r="D189" t="str">
            <v>GNE1</v>
          </cell>
          <cell r="J189">
            <v>11272.279999999999</v>
          </cell>
          <cell r="N189">
            <v>10906.525000000001</v>
          </cell>
          <cell r="AM189" t="str">
            <v>Small Hydro</v>
          </cell>
        </row>
        <row r="190">
          <cell r="A190">
            <v>2018</v>
          </cell>
          <cell r="B190" t="str">
            <v>Q1</v>
          </cell>
          <cell r="C190" t="str">
            <v>AEMS-MPANGA</v>
          </cell>
          <cell r="D190" t="str">
            <v>GNE5</v>
          </cell>
          <cell r="J190">
            <v>6707.9769999999899</v>
          </cell>
          <cell r="N190">
            <v>6690.9899999999907</v>
          </cell>
          <cell r="AM190" t="str">
            <v>Small Hydro</v>
          </cell>
        </row>
        <row r="191">
          <cell r="A191">
            <v>2018</v>
          </cell>
          <cell r="B191" t="str">
            <v>Q1</v>
          </cell>
          <cell r="C191" t="str">
            <v>ELGON HYDRO SITI</v>
          </cell>
          <cell r="D191" t="str">
            <v>GNE8</v>
          </cell>
          <cell r="J191">
            <v>1137.06</v>
          </cell>
          <cell r="N191">
            <v>1099.5</v>
          </cell>
          <cell r="AM191" t="str">
            <v>Small Hydro</v>
          </cell>
        </row>
        <row r="192">
          <cell r="A192">
            <v>2018</v>
          </cell>
          <cell r="B192" t="str">
            <v>Q1</v>
          </cell>
          <cell r="C192" t="str">
            <v>RWIMI</v>
          </cell>
          <cell r="D192" t="str">
            <v>GNE9</v>
          </cell>
          <cell r="J192">
            <v>3308.65</v>
          </cell>
          <cell r="N192">
            <v>3259.7</v>
          </cell>
          <cell r="AM192" t="str">
            <v>Small Hydro</v>
          </cell>
        </row>
        <row r="193">
          <cell r="A193">
            <v>2018</v>
          </cell>
          <cell r="B193" t="str">
            <v>Q1</v>
          </cell>
          <cell r="C193" t="str">
            <v>ECOPOWER-ISHASHA</v>
          </cell>
          <cell r="D193" t="str">
            <v>GNE6</v>
          </cell>
          <cell r="J193">
            <v>3318.7907986111095</v>
          </cell>
          <cell r="N193">
            <v>3312.17</v>
          </cell>
          <cell r="AM193" t="str">
            <v>Small Hydro</v>
          </cell>
        </row>
        <row r="194">
          <cell r="A194">
            <v>2018</v>
          </cell>
          <cell r="B194" t="str">
            <v>Q1</v>
          </cell>
          <cell r="C194" t="str">
            <v>KABALEGA HYDROMAX</v>
          </cell>
          <cell r="D194" t="str">
            <v>GNE4</v>
          </cell>
          <cell r="J194">
            <v>5380.2000000000035</v>
          </cell>
          <cell r="N194">
            <v>4820.9319999999998</v>
          </cell>
          <cell r="AM194" t="str">
            <v>Small Hydro</v>
          </cell>
        </row>
        <row r="195">
          <cell r="A195">
            <v>2018</v>
          </cell>
          <cell r="B195" t="str">
            <v>Q1</v>
          </cell>
          <cell r="C195" t="str">
            <v>ELECTROMAXX (U) LIMITED</v>
          </cell>
          <cell r="D195" t="str">
            <v>GNT2</v>
          </cell>
          <cell r="J195">
            <v>32342</v>
          </cell>
          <cell r="N195">
            <v>30352</v>
          </cell>
          <cell r="AM195" t="str">
            <v>Thermal</v>
          </cell>
        </row>
        <row r="196">
          <cell r="A196">
            <v>2018</v>
          </cell>
          <cell r="B196" t="str">
            <v>Q1</v>
          </cell>
          <cell r="C196" t="str">
            <v>ACCESS SOLAR</v>
          </cell>
          <cell r="D196" t="str">
            <v>GNS1</v>
          </cell>
          <cell r="J196">
            <v>3984.5503000000003</v>
          </cell>
          <cell r="N196">
            <v>3829.8380000000002</v>
          </cell>
          <cell r="AM196" t="str">
            <v>Solar</v>
          </cell>
        </row>
        <row r="197">
          <cell r="A197">
            <v>2018</v>
          </cell>
          <cell r="B197" t="str">
            <v>Q1</v>
          </cell>
          <cell r="C197" t="str">
            <v>MUVUMBE HYDRO (U) LIMITED</v>
          </cell>
          <cell r="D197" t="str">
            <v>GNE7</v>
          </cell>
          <cell r="J197">
            <v>6922.22</v>
          </cell>
          <cell r="N197">
            <v>6816</v>
          </cell>
          <cell r="AM197" t="str">
            <v>Small Hydro</v>
          </cell>
        </row>
        <row r="198">
          <cell r="A198">
            <v>2018</v>
          </cell>
          <cell r="B198" t="str">
            <v>Q1</v>
          </cell>
          <cell r="C198" t="str">
            <v>KINYARA SUGAR WORKS</v>
          </cell>
          <cell r="D198" t="str">
            <v>GNC2</v>
          </cell>
          <cell r="J198">
            <v>1989.287</v>
          </cell>
          <cell r="N198">
            <v>1989.287</v>
          </cell>
          <cell r="AM198" t="str">
            <v>Bagasse</v>
          </cell>
        </row>
        <row r="199">
          <cell r="A199">
            <v>2018</v>
          </cell>
          <cell r="B199" t="str">
            <v>Q1</v>
          </cell>
          <cell r="C199" t="str">
            <v>SAIL KALIRO</v>
          </cell>
          <cell r="D199" t="str">
            <v>GNC3</v>
          </cell>
          <cell r="J199">
            <v>6740.5990000000002</v>
          </cell>
          <cell r="N199">
            <v>6740.5990000000002</v>
          </cell>
          <cell r="AM199" t="str">
            <v>Bagasse</v>
          </cell>
        </row>
        <row r="200">
          <cell r="A200">
            <v>2018</v>
          </cell>
          <cell r="B200" t="str">
            <v>Q1</v>
          </cell>
          <cell r="C200" t="str">
            <v>KAKIRA SUGAR WORKS</v>
          </cell>
          <cell r="D200" t="str">
            <v>GNC1</v>
          </cell>
          <cell r="J200">
            <v>52374.374000000003</v>
          </cell>
          <cell r="N200">
            <v>52374.374000000003</v>
          </cell>
          <cell r="AM200" t="str">
            <v>Bagasse</v>
          </cell>
        </row>
        <row r="201">
          <cell r="A201">
            <v>2017</v>
          </cell>
          <cell r="B201" t="str">
            <v>Q4</v>
          </cell>
          <cell r="C201" t="str">
            <v>BUJAGALI ELECTRICITY LIMITED</v>
          </cell>
          <cell r="D201" t="str">
            <v>GNL2</v>
          </cell>
          <cell r="J201">
            <v>402861</v>
          </cell>
          <cell r="N201">
            <v>399950</v>
          </cell>
          <cell r="AM201" t="str">
            <v>Large Hydro</v>
          </cell>
        </row>
        <row r="202">
          <cell r="A202">
            <v>2017</v>
          </cell>
          <cell r="B202" t="str">
            <v>Q4</v>
          </cell>
          <cell r="C202" t="str">
            <v>ESKOM (U) LIMITED</v>
          </cell>
          <cell r="D202" t="str">
            <v>GNL1</v>
          </cell>
          <cell r="J202">
            <v>365906.70699999999</v>
          </cell>
          <cell r="N202">
            <v>365906.70699999999</v>
          </cell>
          <cell r="AM202" t="str">
            <v>Large Hydro</v>
          </cell>
        </row>
        <row r="203">
          <cell r="A203">
            <v>2017</v>
          </cell>
          <cell r="B203" t="str">
            <v>Q4</v>
          </cell>
          <cell r="C203" t="str">
            <v>AEMS-MPANGA</v>
          </cell>
          <cell r="D203" t="str">
            <v>GNE5</v>
          </cell>
          <cell r="J203">
            <v>29941.085100000062</v>
          </cell>
          <cell r="N203">
            <v>29941.085100000062</v>
          </cell>
          <cell r="AM203" t="str">
            <v>Small Hydro</v>
          </cell>
        </row>
        <row r="204">
          <cell r="A204">
            <v>2017</v>
          </cell>
          <cell r="B204" t="str">
            <v>Q4</v>
          </cell>
          <cell r="C204" t="str">
            <v>KASESE COBALT COMPANY LIMITED</v>
          </cell>
          <cell r="D204" t="str">
            <v>GNE1</v>
          </cell>
          <cell r="J204">
            <v>17482.148000000001</v>
          </cell>
          <cell r="N204">
            <v>16895.987000000001</v>
          </cell>
          <cell r="AM204" t="str">
            <v>Small Hydro</v>
          </cell>
        </row>
        <row r="205">
          <cell r="A205">
            <v>2017</v>
          </cell>
          <cell r="B205" t="str">
            <v>Q4</v>
          </cell>
          <cell r="C205" t="str">
            <v>MUVUMBE HYDRO (U) LIMITED</v>
          </cell>
          <cell r="D205" t="str">
            <v>GNE7</v>
          </cell>
          <cell r="J205">
            <v>6814.4670000000006</v>
          </cell>
          <cell r="N205">
            <v>6731</v>
          </cell>
          <cell r="AM205" t="str">
            <v>Small Hydro</v>
          </cell>
        </row>
        <row r="206">
          <cell r="A206">
            <v>2017</v>
          </cell>
          <cell r="B206" t="str">
            <v>Q4</v>
          </cell>
          <cell r="C206" t="str">
            <v>ELGON HYDRO SITI</v>
          </cell>
          <cell r="D206" t="str">
            <v>GNE8</v>
          </cell>
          <cell r="J206">
            <v>6313.36</v>
          </cell>
          <cell r="N206">
            <v>6200.9</v>
          </cell>
          <cell r="AM206" t="str">
            <v>Small Hydro</v>
          </cell>
        </row>
        <row r="207">
          <cell r="A207">
            <v>2017</v>
          </cell>
          <cell r="B207" t="str">
            <v>Q4</v>
          </cell>
          <cell r="C207" t="str">
            <v>RWIMI</v>
          </cell>
          <cell r="D207" t="str">
            <v>GNE9</v>
          </cell>
          <cell r="J207">
            <v>6906.2999999999993</v>
          </cell>
          <cell r="N207">
            <v>6906.2999999999993</v>
          </cell>
          <cell r="AM207" t="str">
            <v>Small Hydro</v>
          </cell>
        </row>
        <row r="208">
          <cell r="A208">
            <v>2017</v>
          </cell>
          <cell r="B208" t="str">
            <v>Q4</v>
          </cell>
          <cell r="C208" t="str">
            <v>ECOPOWER-ISHASHA</v>
          </cell>
          <cell r="D208" t="str">
            <v>GNE6</v>
          </cell>
          <cell r="J208">
            <v>5381.491</v>
          </cell>
          <cell r="N208">
            <v>5375.59</v>
          </cell>
          <cell r="AM208" t="str">
            <v>Small Hydro</v>
          </cell>
        </row>
        <row r="209">
          <cell r="A209">
            <v>2017</v>
          </cell>
          <cell r="B209" t="str">
            <v>Q4</v>
          </cell>
          <cell r="C209" t="str">
            <v>MAJI-POWER BUGOYE-LIMITED</v>
          </cell>
          <cell r="D209" t="str">
            <v>GNE3</v>
          </cell>
          <cell r="J209">
            <v>23078.59</v>
          </cell>
          <cell r="N209">
            <v>23078.59</v>
          </cell>
          <cell r="AM209" t="str">
            <v>Small Hydro</v>
          </cell>
        </row>
        <row r="210">
          <cell r="A210">
            <v>2017</v>
          </cell>
          <cell r="B210" t="str">
            <v>Q4</v>
          </cell>
          <cell r="C210" t="str">
            <v>TIBET HIMA (U) LIMITED</v>
          </cell>
          <cell r="D210">
            <v>21</v>
          </cell>
          <cell r="J210">
            <v>6663.2139999999999</v>
          </cell>
          <cell r="N210">
            <v>6663.2139999999999</v>
          </cell>
          <cell r="AM210" t="str">
            <v>Small Hydro</v>
          </cell>
        </row>
        <row r="211">
          <cell r="A211">
            <v>2017</v>
          </cell>
          <cell r="B211" t="str">
            <v>Q4</v>
          </cell>
          <cell r="C211" t="str">
            <v>KABALEGA HYDROMAX</v>
          </cell>
          <cell r="D211" t="str">
            <v>GNE4</v>
          </cell>
          <cell r="J211">
            <v>15116.900000000001</v>
          </cell>
          <cell r="N211">
            <v>13830.11</v>
          </cell>
          <cell r="AM211" t="str">
            <v>Small Hydro</v>
          </cell>
        </row>
        <row r="212">
          <cell r="A212">
            <v>2017</v>
          </cell>
          <cell r="B212" t="str">
            <v>Q4</v>
          </cell>
          <cell r="C212" t="str">
            <v>ELECTROMAXX (U) LIMITED</v>
          </cell>
          <cell r="D212" t="str">
            <v>GNT2</v>
          </cell>
          <cell r="J212">
            <v>17195</v>
          </cell>
          <cell r="N212">
            <v>15955</v>
          </cell>
          <cell r="AM212" t="str">
            <v>Thermal</v>
          </cell>
        </row>
        <row r="213">
          <cell r="A213">
            <v>2017</v>
          </cell>
          <cell r="B213" t="str">
            <v>Q4</v>
          </cell>
          <cell r="C213" t="str">
            <v>JACOBSEN (U) LIMITED</v>
          </cell>
          <cell r="D213" t="str">
            <v>GNT1</v>
          </cell>
          <cell r="J213">
            <v>16743.650000000001</v>
          </cell>
          <cell r="N213">
            <v>16211.400000000001</v>
          </cell>
          <cell r="AM213" t="str">
            <v>Thermal</v>
          </cell>
        </row>
        <row r="214">
          <cell r="A214">
            <v>2017</v>
          </cell>
          <cell r="B214" t="str">
            <v>Q4</v>
          </cell>
          <cell r="C214" t="str">
            <v>KAKIRA SUGAR WORKS</v>
          </cell>
          <cell r="D214" t="str">
            <v>GNC1</v>
          </cell>
          <cell r="J214">
            <v>51759.322800000009</v>
          </cell>
          <cell r="N214">
            <v>51759.322800000009</v>
          </cell>
          <cell r="AM214" t="str">
            <v>Bagasse</v>
          </cell>
        </row>
        <row r="215">
          <cell r="A215">
            <v>2017</v>
          </cell>
          <cell r="B215" t="str">
            <v>Q4</v>
          </cell>
          <cell r="C215" t="str">
            <v>KINYARA SUGAR WORKS</v>
          </cell>
          <cell r="D215" t="str">
            <v>GNC2</v>
          </cell>
          <cell r="J215">
            <v>910.34699999999998</v>
          </cell>
          <cell r="N215">
            <v>910.34699999999998</v>
          </cell>
          <cell r="AM215" t="str">
            <v>Bagasse</v>
          </cell>
        </row>
        <row r="216">
          <cell r="A216">
            <v>2017</v>
          </cell>
          <cell r="B216" t="str">
            <v>Q4</v>
          </cell>
          <cell r="C216" t="str">
            <v>SAIL KALIRO</v>
          </cell>
          <cell r="D216" t="str">
            <v>GNC3</v>
          </cell>
          <cell r="J216">
            <v>6660.2</v>
          </cell>
          <cell r="N216">
            <v>6660.2</v>
          </cell>
          <cell r="AM216" t="str">
            <v>Bagasse</v>
          </cell>
        </row>
        <row r="217">
          <cell r="A217">
            <v>2017</v>
          </cell>
          <cell r="B217" t="str">
            <v>Q4</v>
          </cell>
          <cell r="C217" t="str">
            <v>ACCESS SOLAR</v>
          </cell>
          <cell r="D217" t="str">
            <v>GNS1</v>
          </cell>
          <cell r="J217">
            <v>4114.1302800000003</v>
          </cell>
          <cell r="N217">
            <v>4114.1302800000003</v>
          </cell>
          <cell r="AM217" t="str">
            <v>Solar</v>
          </cell>
        </row>
        <row r="218">
          <cell r="A218">
            <v>2017</v>
          </cell>
          <cell r="B218" t="str">
            <v>Q4</v>
          </cell>
          <cell r="C218" t="str">
            <v>TORORO SOLAR</v>
          </cell>
          <cell r="D218" t="str">
            <v>GNS2</v>
          </cell>
          <cell r="J218">
            <v>4581</v>
          </cell>
          <cell r="N218">
            <v>4581</v>
          </cell>
          <cell r="AM218" t="str">
            <v>Solar</v>
          </cell>
        </row>
        <row r="219">
          <cell r="A219">
            <v>2017</v>
          </cell>
          <cell r="B219" t="str">
            <v>Q3</v>
          </cell>
          <cell r="C219" t="str">
            <v>BUJAGALI ELECTRICITY LIMITED</v>
          </cell>
          <cell r="D219" t="str">
            <v>GNL2</v>
          </cell>
          <cell r="J219">
            <v>423938</v>
          </cell>
          <cell r="N219">
            <v>420875</v>
          </cell>
          <cell r="AM219" t="str">
            <v>Large Hydro</v>
          </cell>
        </row>
        <row r="220">
          <cell r="A220">
            <v>2017</v>
          </cell>
          <cell r="B220" t="str">
            <v>Q3</v>
          </cell>
          <cell r="C220" t="str">
            <v>ESKOM (U) LIMITED</v>
          </cell>
          <cell r="D220" t="str">
            <v>GNL1</v>
          </cell>
          <cell r="J220">
            <v>395041.42000000004</v>
          </cell>
          <cell r="N220">
            <v>395041.42</v>
          </cell>
          <cell r="AM220" t="str">
            <v>Large Hydro</v>
          </cell>
        </row>
        <row r="221">
          <cell r="A221">
            <v>2017</v>
          </cell>
          <cell r="B221" t="str">
            <v>Q3</v>
          </cell>
          <cell r="C221" t="str">
            <v>AEMS-MPANGA</v>
          </cell>
          <cell r="D221" t="str">
            <v>GNE5</v>
          </cell>
          <cell r="J221">
            <v>13310.221</v>
          </cell>
          <cell r="N221">
            <v>13301.804</v>
          </cell>
          <cell r="AM221" t="str">
            <v>Small Hydro</v>
          </cell>
        </row>
        <row r="222">
          <cell r="A222">
            <v>2017</v>
          </cell>
          <cell r="B222" t="str">
            <v>Q3</v>
          </cell>
          <cell r="C222" t="str">
            <v>KASESE COBALT COMPANY LIMITED</v>
          </cell>
          <cell r="D222" t="str">
            <v>GNE1</v>
          </cell>
          <cell r="J222">
            <v>17541.756000000001</v>
          </cell>
          <cell r="N222">
            <v>16957.766</v>
          </cell>
          <cell r="AM222" t="str">
            <v>Small Hydro</v>
          </cell>
        </row>
        <row r="223">
          <cell r="A223">
            <v>2017</v>
          </cell>
          <cell r="B223" t="str">
            <v>Q3</v>
          </cell>
          <cell r="C223" t="str">
            <v>MUVUMBE HYDRO (U) LIMITED</v>
          </cell>
          <cell r="D223" t="str">
            <v>GNE7</v>
          </cell>
          <cell r="J223">
            <v>3518.5349999999999</v>
          </cell>
          <cell r="N223">
            <v>3458</v>
          </cell>
          <cell r="AM223" t="str">
            <v>Small Hydro</v>
          </cell>
        </row>
        <row r="224">
          <cell r="A224">
            <v>2017</v>
          </cell>
          <cell r="B224" t="str">
            <v>Q3</v>
          </cell>
          <cell r="C224" t="str">
            <v>ELGON HYDRO SITI</v>
          </cell>
          <cell r="D224" t="str">
            <v>GNE8</v>
          </cell>
          <cell r="J224">
            <v>3923.7000000000003</v>
          </cell>
          <cell r="N224">
            <v>3923.7000000000003</v>
          </cell>
          <cell r="AM224" t="str">
            <v>Small Hydro</v>
          </cell>
        </row>
        <row r="225">
          <cell r="A225">
            <v>2017</v>
          </cell>
          <cell r="B225" t="str">
            <v>Q3</v>
          </cell>
          <cell r="C225" t="str">
            <v>ECOPOWER-ISHASHA</v>
          </cell>
          <cell r="D225" t="str">
            <v>GNE6</v>
          </cell>
          <cell r="J225">
            <v>4200.9634777777819</v>
          </cell>
          <cell r="N225">
            <v>4195.09</v>
          </cell>
          <cell r="AM225" t="str">
            <v>Small Hydro</v>
          </cell>
        </row>
        <row r="226">
          <cell r="A226">
            <v>2017</v>
          </cell>
          <cell r="B226" t="str">
            <v>Q3</v>
          </cell>
          <cell r="C226" t="str">
            <v>MAJI-POWER BUGOYE-LIMITED</v>
          </cell>
          <cell r="D226" t="str">
            <v>GNE3</v>
          </cell>
          <cell r="J226">
            <v>4.7808299999999999</v>
          </cell>
          <cell r="N226">
            <v>4.7808299999999999</v>
          </cell>
          <cell r="AM226" t="str">
            <v>Small Hydro</v>
          </cell>
        </row>
        <row r="227">
          <cell r="A227">
            <v>2017</v>
          </cell>
          <cell r="B227" t="str">
            <v>Q3</v>
          </cell>
          <cell r="C227" t="str">
            <v>TIBET HIMA (U) LIMITED</v>
          </cell>
          <cell r="D227">
            <v>21</v>
          </cell>
          <cell r="J227">
            <v>7714</v>
          </cell>
          <cell r="N227">
            <v>6366.8029999999999</v>
          </cell>
          <cell r="AM227" t="str">
            <v>Small Hydro</v>
          </cell>
        </row>
        <row r="228">
          <cell r="A228">
            <v>2017</v>
          </cell>
          <cell r="B228" t="str">
            <v>Q3</v>
          </cell>
          <cell r="C228" t="str">
            <v>KABALEGA HYDROMAX</v>
          </cell>
          <cell r="D228" t="str">
            <v>GNE4</v>
          </cell>
          <cell r="J228">
            <v>14045.8</v>
          </cell>
          <cell r="N228">
            <v>12895.734</v>
          </cell>
          <cell r="AM228" t="str">
            <v>Small Hydro</v>
          </cell>
        </row>
        <row r="229">
          <cell r="A229">
            <v>2017</v>
          </cell>
          <cell r="B229" t="str">
            <v>Q3</v>
          </cell>
          <cell r="C229" t="str">
            <v>ELECTROMAXX (U) LIMITED</v>
          </cell>
          <cell r="D229" t="str">
            <v>GNT2</v>
          </cell>
          <cell r="J229">
            <v>34094</v>
          </cell>
          <cell r="N229">
            <v>32161</v>
          </cell>
          <cell r="AM229" t="str">
            <v>Thermal</v>
          </cell>
        </row>
        <row r="230">
          <cell r="A230">
            <v>2017</v>
          </cell>
          <cell r="B230" t="str">
            <v>Q3</v>
          </cell>
          <cell r="C230" t="str">
            <v>JACOBSEN (U) LIMITED</v>
          </cell>
          <cell r="D230" t="str">
            <v>GNT1</v>
          </cell>
          <cell r="J230">
            <v>23899.399999999969</v>
          </cell>
          <cell r="N230">
            <v>23899.399999999969</v>
          </cell>
          <cell r="AM230" t="str">
            <v>Thermal</v>
          </cell>
        </row>
        <row r="231">
          <cell r="A231">
            <v>2017</v>
          </cell>
          <cell r="B231" t="str">
            <v>Q3</v>
          </cell>
          <cell r="C231" t="str">
            <v>KAKIRA SUGAR WORKS</v>
          </cell>
          <cell r="D231" t="str">
            <v>GNC1</v>
          </cell>
          <cell r="J231">
            <v>24639.859599999996</v>
          </cell>
          <cell r="N231">
            <v>24639.859599999996</v>
          </cell>
          <cell r="AM231" t="str">
            <v>Bagasse</v>
          </cell>
        </row>
        <row r="232">
          <cell r="A232">
            <v>2017</v>
          </cell>
          <cell r="B232" t="str">
            <v>Q3</v>
          </cell>
          <cell r="C232" t="str">
            <v>KINYARA SUGAR WORKS</v>
          </cell>
          <cell r="D232" t="str">
            <v>GNC2</v>
          </cell>
          <cell r="J232">
            <v>1948.4420600000049</v>
          </cell>
          <cell r="N232">
            <v>1948.4420600000049</v>
          </cell>
          <cell r="AM232" t="str">
            <v>Bagasse</v>
          </cell>
        </row>
        <row r="233">
          <cell r="A233">
            <v>2017</v>
          </cell>
          <cell r="B233" t="str">
            <v>Q3</v>
          </cell>
          <cell r="C233" t="str">
            <v>SAIL KALIRO</v>
          </cell>
          <cell r="D233" t="str">
            <v>GNC3</v>
          </cell>
          <cell r="J233">
            <v>4196.5</v>
          </cell>
          <cell r="N233">
            <v>4196.5</v>
          </cell>
          <cell r="AM233" t="str">
            <v>Bagasse</v>
          </cell>
        </row>
        <row r="234">
          <cell r="A234">
            <v>2017</v>
          </cell>
          <cell r="B234" t="str">
            <v>Q3</v>
          </cell>
          <cell r="C234" t="str">
            <v>ACCESS SOLAR</v>
          </cell>
          <cell r="D234" t="str">
            <v>GNS1</v>
          </cell>
          <cell r="J234">
            <v>3756.5340000000006</v>
          </cell>
          <cell r="N234">
            <v>3756.5340000000006</v>
          </cell>
          <cell r="AM234" t="str">
            <v>Solar</v>
          </cell>
        </row>
        <row r="235">
          <cell r="A235">
            <v>2017</v>
          </cell>
          <cell r="B235" t="str">
            <v>Q3</v>
          </cell>
          <cell r="C235" t="str">
            <v>TORORO SOLAR</v>
          </cell>
          <cell r="D235" t="str">
            <v>GNS2</v>
          </cell>
          <cell r="J235">
            <v>2016.6</v>
          </cell>
          <cell r="N235">
            <v>2016.6</v>
          </cell>
          <cell r="AM235" t="str">
            <v>Solar</v>
          </cell>
        </row>
        <row r="236">
          <cell r="A236">
            <v>2017</v>
          </cell>
          <cell r="B236" t="str">
            <v>Q2</v>
          </cell>
          <cell r="C236" t="str">
            <v>BUJAGALI ELECTRICITY LIMITED</v>
          </cell>
          <cell r="D236" t="str">
            <v>GNL2</v>
          </cell>
          <cell r="J236">
            <v>415543</v>
          </cell>
          <cell r="N236">
            <v>412560</v>
          </cell>
          <cell r="AM236" t="str">
            <v>Large Hydro</v>
          </cell>
        </row>
        <row r="237">
          <cell r="A237">
            <v>2017</v>
          </cell>
          <cell r="B237" t="str">
            <v>Q2</v>
          </cell>
          <cell r="C237" t="str">
            <v>ESKOM (U) LIMITED</v>
          </cell>
          <cell r="D237" t="str">
            <v>GNL1</v>
          </cell>
          <cell r="J237">
            <v>388720</v>
          </cell>
          <cell r="N237">
            <v>388695.2</v>
          </cell>
          <cell r="AM237" t="str">
            <v>Large Hydro</v>
          </cell>
        </row>
        <row r="238">
          <cell r="A238">
            <v>2017</v>
          </cell>
          <cell r="B238" t="str">
            <v>Q2</v>
          </cell>
          <cell r="C238" t="str">
            <v>AEMS-MPANGA</v>
          </cell>
          <cell r="D238" t="str">
            <v>GNE5</v>
          </cell>
          <cell r="J238">
            <v>6095.8600000000006</v>
          </cell>
          <cell r="N238">
            <v>6095.8600000000006</v>
          </cell>
          <cell r="AM238" t="str">
            <v>Small Hydro</v>
          </cell>
        </row>
        <row r="239">
          <cell r="A239">
            <v>2017</v>
          </cell>
          <cell r="B239" t="str">
            <v>Q2</v>
          </cell>
          <cell r="C239" t="str">
            <v>KASESE COBALT COMPANY LIMITED</v>
          </cell>
          <cell r="D239" t="str">
            <v>GNE1</v>
          </cell>
          <cell r="J239">
            <v>15807.385999999999</v>
          </cell>
          <cell r="N239">
            <v>15282.4</v>
          </cell>
          <cell r="AM239" t="str">
            <v>Small Hydro</v>
          </cell>
        </row>
        <row r="240">
          <cell r="A240">
            <v>2017</v>
          </cell>
          <cell r="B240" t="str">
            <v>Q2</v>
          </cell>
          <cell r="C240" t="str">
            <v>MUVUMBE HYDRO (U) LIMITED</v>
          </cell>
          <cell r="D240" t="str">
            <v>GNE7</v>
          </cell>
          <cell r="J240">
            <v>5020.6480000000001</v>
          </cell>
          <cell r="N240">
            <v>5020.6480000000001</v>
          </cell>
          <cell r="AM240" t="str">
            <v>Small Hydro</v>
          </cell>
        </row>
        <row r="241">
          <cell r="A241">
            <v>2017</v>
          </cell>
          <cell r="B241" t="str">
            <v>Q2</v>
          </cell>
          <cell r="C241" t="str">
            <v>ELGON HYDRO SITI</v>
          </cell>
          <cell r="D241" t="str">
            <v>GNE8</v>
          </cell>
          <cell r="J241">
            <v>1303.5999999999999</v>
          </cell>
          <cell r="N241">
            <v>1303.5999999999999</v>
          </cell>
          <cell r="AM241" t="str">
            <v>Small Hydro</v>
          </cell>
        </row>
        <row r="242">
          <cell r="A242">
            <v>2017</v>
          </cell>
          <cell r="B242" t="str">
            <v>Q2</v>
          </cell>
          <cell r="C242" t="str">
            <v>ECOPOWER-ISHASHA</v>
          </cell>
          <cell r="D242" t="str">
            <v>GNE6</v>
          </cell>
          <cell r="J242">
            <v>2739.3380000000002</v>
          </cell>
          <cell r="N242">
            <v>2735.14</v>
          </cell>
          <cell r="AM242" t="str">
            <v>Small Hydro</v>
          </cell>
        </row>
        <row r="243">
          <cell r="A243">
            <v>2017</v>
          </cell>
          <cell r="B243" t="str">
            <v>Q2</v>
          </cell>
          <cell r="C243" t="str">
            <v>MAJI-POWER BUGOYE-LIMITED</v>
          </cell>
          <cell r="D243" t="str">
            <v>GNE3</v>
          </cell>
          <cell r="J243">
            <v>0</v>
          </cell>
          <cell r="N243">
            <v>0</v>
          </cell>
          <cell r="AM243" t="str">
            <v>Small Hydro</v>
          </cell>
        </row>
        <row r="244">
          <cell r="A244">
            <v>2017</v>
          </cell>
          <cell r="B244" t="str">
            <v>Q2</v>
          </cell>
          <cell r="C244" t="str">
            <v>TIBET HIMA (U) LIMITED</v>
          </cell>
          <cell r="D244">
            <v>21</v>
          </cell>
          <cell r="J244">
            <v>8152.9000000000005</v>
          </cell>
          <cell r="N244">
            <v>6909.8709999999992</v>
          </cell>
          <cell r="AM244" t="str">
            <v>Small Hydro</v>
          </cell>
        </row>
        <row r="245">
          <cell r="A245">
            <v>2017</v>
          </cell>
          <cell r="B245" t="str">
            <v>Q2</v>
          </cell>
          <cell r="C245" t="str">
            <v>KABALEGA HYDROMAX</v>
          </cell>
          <cell r="D245" t="str">
            <v>GNE4</v>
          </cell>
          <cell r="J245">
            <v>7886.2000000000053</v>
          </cell>
          <cell r="N245">
            <v>7261.8050000000003</v>
          </cell>
          <cell r="AM245" t="str">
            <v>Small Hydro</v>
          </cell>
        </row>
        <row r="246">
          <cell r="A246">
            <v>2017</v>
          </cell>
          <cell r="B246" t="str">
            <v>Q2</v>
          </cell>
          <cell r="C246" t="str">
            <v>ELECTROMAXX (U) LIMITED</v>
          </cell>
          <cell r="D246" t="str">
            <v>GNT2</v>
          </cell>
          <cell r="J246">
            <v>51532</v>
          </cell>
          <cell r="N246">
            <v>48662</v>
          </cell>
          <cell r="AM246" t="str">
            <v>Thermal</v>
          </cell>
        </row>
        <row r="247">
          <cell r="A247">
            <v>2017</v>
          </cell>
          <cell r="B247" t="str">
            <v>Q2</v>
          </cell>
          <cell r="C247" t="str">
            <v>JACOBSEN (U) LIMITED</v>
          </cell>
          <cell r="D247" t="str">
            <v>GNT1</v>
          </cell>
          <cell r="J247">
            <v>22637.170000000013</v>
          </cell>
          <cell r="N247">
            <v>21981.990000000053</v>
          </cell>
          <cell r="AM247" t="str">
            <v>Thermal</v>
          </cell>
        </row>
        <row r="248">
          <cell r="A248">
            <v>2017</v>
          </cell>
          <cell r="B248" t="str">
            <v>Q2</v>
          </cell>
          <cell r="C248" t="str">
            <v>KAKIRA SUGAR WORKS</v>
          </cell>
          <cell r="D248" t="str">
            <v>GNC1</v>
          </cell>
          <cell r="J248">
            <v>14467.784299999999</v>
          </cell>
          <cell r="N248">
            <v>14467.784299999999</v>
          </cell>
          <cell r="AM248" t="str">
            <v>Bagasse</v>
          </cell>
        </row>
        <row r="249">
          <cell r="A249">
            <v>2017</v>
          </cell>
          <cell r="B249" t="str">
            <v>Q2</v>
          </cell>
          <cell r="C249" t="str">
            <v>KINYARA SUGAR WORKS</v>
          </cell>
          <cell r="D249" t="str">
            <v>GNC2</v>
          </cell>
          <cell r="J249">
            <v>2232.6800000000003</v>
          </cell>
          <cell r="N249">
            <v>2232.6800000000003</v>
          </cell>
          <cell r="AM249" t="str">
            <v>Bagasse</v>
          </cell>
        </row>
        <row r="250">
          <cell r="A250">
            <v>2017</v>
          </cell>
          <cell r="B250" t="str">
            <v>Q2</v>
          </cell>
          <cell r="C250" t="str">
            <v>SAIL KALIRO</v>
          </cell>
          <cell r="D250" t="str">
            <v>GNC3</v>
          </cell>
          <cell r="J250">
            <v>611.70000000000005</v>
          </cell>
          <cell r="N250">
            <v>611.70000000000005</v>
          </cell>
          <cell r="AM250" t="str">
            <v>Bagasse</v>
          </cell>
        </row>
        <row r="251">
          <cell r="A251">
            <v>2017</v>
          </cell>
          <cell r="B251" t="str">
            <v>Q2</v>
          </cell>
          <cell r="C251" t="str">
            <v>ACCESS SOLAR</v>
          </cell>
          <cell r="D251" t="str">
            <v>GNS1</v>
          </cell>
          <cell r="J251">
            <v>4026.8390000000009</v>
          </cell>
          <cell r="N251">
            <v>4026.8390000000009</v>
          </cell>
          <cell r="AM251" t="str">
            <v>Solar</v>
          </cell>
        </row>
        <row r="252">
          <cell r="A252">
            <v>2017</v>
          </cell>
          <cell r="B252" t="str">
            <v>Q1</v>
          </cell>
          <cell r="C252" t="str">
            <v>BUJAGALI ELECTRICITY LIMITED</v>
          </cell>
          <cell r="D252" t="str">
            <v>GNL2</v>
          </cell>
          <cell r="J252">
            <v>424713</v>
          </cell>
          <cell r="N252">
            <v>421863</v>
          </cell>
          <cell r="AM252" t="str">
            <v>Large Hydro</v>
          </cell>
        </row>
        <row r="253">
          <cell r="A253">
            <v>2017</v>
          </cell>
          <cell r="B253" t="str">
            <v>Q1</v>
          </cell>
          <cell r="C253" t="str">
            <v>ESKOM (U) LIMITED</v>
          </cell>
          <cell r="D253" t="str">
            <v>GNL1</v>
          </cell>
          <cell r="J253">
            <v>356249.6399999999</v>
          </cell>
          <cell r="N253">
            <v>356249.6399999999</v>
          </cell>
          <cell r="AM253" t="str">
            <v>Large Hydro</v>
          </cell>
        </row>
        <row r="254">
          <cell r="A254">
            <v>2017</v>
          </cell>
          <cell r="B254" t="str">
            <v>Q1</v>
          </cell>
          <cell r="C254" t="str">
            <v>AEMS-MPANGA</v>
          </cell>
          <cell r="D254" t="str">
            <v>GNE5</v>
          </cell>
          <cell r="J254">
            <v>5452.3</v>
          </cell>
          <cell r="N254">
            <v>5452.2999999999902</v>
          </cell>
          <cell r="AM254" t="str">
            <v>Small Hydro</v>
          </cell>
        </row>
        <row r="255">
          <cell r="A255">
            <v>2017</v>
          </cell>
          <cell r="B255" t="str">
            <v>Q1</v>
          </cell>
          <cell r="C255" t="str">
            <v>KASESE COBALT COMPANY LIMITED</v>
          </cell>
          <cell r="D255" t="str">
            <v>GNE1</v>
          </cell>
          <cell r="J255">
            <v>10713.04</v>
          </cell>
          <cell r="N255">
            <v>10329.056</v>
          </cell>
          <cell r="AM255" t="str">
            <v>Small Hydro</v>
          </cell>
        </row>
        <row r="256">
          <cell r="A256">
            <v>2017</v>
          </cell>
          <cell r="B256" t="str">
            <v>Q1</v>
          </cell>
          <cell r="C256" t="str">
            <v>ECOPOWER-ISHASHA</v>
          </cell>
          <cell r="D256" t="str">
            <v>GNE6</v>
          </cell>
          <cell r="J256">
            <v>4134.5599999999995</v>
          </cell>
          <cell r="N256">
            <v>4134.5599999999995</v>
          </cell>
          <cell r="AM256" t="str">
            <v>Small Hydro</v>
          </cell>
        </row>
        <row r="257">
          <cell r="A257">
            <v>2017</v>
          </cell>
          <cell r="B257" t="str">
            <v>Q1</v>
          </cell>
          <cell r="C257" t="str">
            <v>MAJI-POWER BUGOYE-LIMITED</v>
          </cell>
          <cell r="D257" t="str">
            <v>GNE3</v>
          </cell>
          <cell r="J257">
            <v>4316.8130000000001</v>
          </cell>
          <cell r="N257">
            <v>4316.8130000000001</v>
          </cell>
          <cell r="AM257" t="str">
            <v>Small Hydro</v>
          </cell>
        </row>
        <row r="258">
          <cell r="A258">
            <v>2017</v>
          </cell>
          <cell r="B258" t="str">
            <v>Q1</v>
          </cell>
          <cell r="C258" t="str">
            <v>TIBET HIMA (U) LIMITED</v>
          </cell>
          <cell r="D258">
            <v>21</v>
          </cell>
          <cell r="J258">
            <v>6946.4</v>
          </cell>
          <cell r="N258">
            <v>5719.55</v>
          </cell>
          <cell r="AM258" t="str">
            <v>Small Hydro</v>
          </cell>
        </row>
        <row r="259">
          <cell r="A259">
            <v>2017</v>
          </cell>
          <cell r="B259" t="str">
            <v>Q1</v>
          </cell>
          <cell r="C259" t="str">
            <v>KABALEGA HYDROMAX</v>
          </cell>
          <cell r="D259" t="str">
            <v>GNE4</v>
          </cell>
          <cell r="J259">
            <v>7883.5</v>
          </cell>
          <cell r="N259">
            <v>7254.366</v>
          </cell>
          <cell r="AM259" t="str">
            <v>Small Hydro</v>
          </cell>
        </row>
        <row r="260">
          <cell r="A260">
            <v>2017</v>
          </cell>
          <cell r="B260" t="str">
            <v>Q1</v>
          </cell>
          <cell r="C260" t="str">
            <v>ELECTROMAXX (U) LIMITED</v>
          </cell>
          <cell r="D260" t="str">
            <v>GNT2</v>
          </cell>
          <cell r="J260">
            <v>50466</v>
          </cell>
          <cell r="N260">
            <v>47554</v>
          </cell>
          <cell r="AM260" t="str">
            <v>Thermal</v>
          </cell>
        </row>
        <row r="261">
          <cell r="A261">
            <v>2017</v>
          </cell>
          <cell r="B261" t="str">
            <v>Q1</v>
          </cell>
          <cell r="C261" t="str">
            <v>JACOBSEN (U) LIMITED</v>
          </cell>
          <cell r="D261" t="str">
            <v>GNT1</v>
          </cell>
          <cell r="J261">
            <v>25424.97</v>
          </cell>
          <cell r="N261">
            <v>24727.01</v>
          </cell>
          <cell r="AM261" t="str">
            <v>Thermal</v>
          </cell>
        </row>
        <row r="262">
          <cell r="A262">
            <v>2017</v>
          </cell>
          <cell r="B262" t="str">
            <v>Q1</v>
          </cell>
          <cell r="C262" t="str">
            <v>KAKIRA SUGAR WORKS</v>
          </cell>
          <cell r="D262" t="str">
            <v>GNC1</v>
          </cell>
          <cell r="J262">
            <v>35214.272799999999</v>
          </cell>
          <cell r="N262">
            <v>35214.272799999999</v>
          </cell>
          <cell r="AM262" t="str">
            <v>Bagasse</v>
          </cell>
        </row>
        <row r="263">
          <cell r="A263">
            <v>2017</v>
          </cell>
          <cell r="B263" t="str">
            <v>Q1</v>
          </cell>
          <cell r="C263" t="str">
            <v>KINYARA SUGAR WORKS</v>
          </cell>
          <cell r="D263" t="str">
            <v>GNC2</v>
          </cell>
          <cell r="J263">
            <v>2678.8650000000002</v>
          </cell>
          <cell r="N263">
            <v>2678.8650000000002</v>
          </cell>
          <cell r="AM263" t="str">
            <v>Bagasse</v>
          </cell>
        </row>
        <row r="264">
          <cell r="A264">
            <v>2017</v>
          </cell>
          <cell r="B264" t="str">
            <v>Q1</v>
          </cell>
          <cell r="C264" t="str">
            <v>SAIL KALIRO</v>
          </cell>
          <cell r="D264" t="str">
            <v>GNC3</v>
          </cell>
          <cell r="J264">
            <v>4454.5</v>
          </cell>
          <cell r="N264">
            <v>4454.5</v>
          </cell>
          <cell r="AM264" t="str">
            <v>Bagasse</v>
          </cell>
        </row>
        <row r="265">
          <cell r="A265">
            <v>2017</v>
          </cell>
          <cell r="B265" t="str">
            <v>Q1</v>
          </cell>
          <cell r="C265" t="str">
            <v>ACCESS SOLAR</v>
          </cell>
          <cell r="D265" t="str">
            <v>GNS1</v>
          </cell>
          <cell r="J265">
            <v>4543.0811000000003</v>
          </cell>
          <cell r="N265">
            <v>4543.0811000000003</v>
          </cell>
          <cell r="AM265" t="str">
            <v>Solar</v>
          </cell>
        </row>
        <row r="266">
          <cell r="A266">
            <v>2016</v>
          </cell>
          <cell r="B266" t="str">
            <v>Q4</v>
          </cell>
          <cell r="C266" t="str">
            <v>BUJAGALI ELECTRICITY LIMITED</v>
          </cell>
          <cell r="D266" t="str">
            <v>GNL2</v>
          </cell>
          <cell r="J266">
            <v>397072</v>
          </cell>
          <cell r="N266">
            <v>394154</v>
          </cell>
          <cell r="AM266" t="str">
            <v>Large Hydro</v>
          </cell>
        </row>
        <row r="267">
          <cell r="A267">
            <v>2016</v>
          </cell>
          <cell r="B267" t="str">
            <v>Q4</v>
          </cell>
          <cell r="C267" t="str">
            <v>ESKOM (U) LIMITED</v>
          </cell>
          <cell r="D267" t="str">
            <v>GNL1</v>
          </cell>
          <cell r="J267">
            <v>356249.64</v>
          </cell>
          <cell r="N267">
            <v>352226.99987</v>
          </cell>
          <cell r="AM267" t="str">
            <v>Large Hydro</v>
          </cell>
        </row>
        <row r="268">
          <cell r="A268">
            <v>2016</v>
          </cell>
          <cell r="B268" t="str">
            <v>Q4</v>
          </cell>
          <cell r="C268" t="str">
            <v>AEMS-MPANGA</v>
          </cell>
          <cell r="D268" t="str">
            <v>GNE5</v>
          </cell>
          <cell r="J268">
            <v>33080.630000000005</v>
          </cell>
          <cell r="N268">
            <v>33080.630000000005</v>
          </cell>
          <cell r="AM268" t="str">
            <v>Small Hydro</v>
          </cell>
        </row>
        <row r="269">
          <cell r="A269">
            <v>2016</v>
          </cell>
          <cell r="B269" t="str">
            <v>Q4</v>
          </cell>
          <cell r="C269" t="str">
            <v>KASESE COBALT COMPANY LIMITED</v>
          </cell>
          <cell r="D269" t="str">
            <v>GNE1</v>
          </cell>
          <cell r="J269">
            <v>15970.217599999996</v>
          </cell>
          <cell r="N269">
            <v>15970.216</v>
          </cell>
          <cell r="AM269" t="str">
            <v>Small Hydro</v>
          </cell>
        </row>
        <row r="270">
          <cell r="A270">
            <v>2016</v>
          </cell>
          <cell r="B270" t="str">
            <v>Q4</v>
          </cell>
          <cell r="C270" t="str">
            <v>ECOPOWER-ISHASHA</v>
          </cell>
          <cell r="D270" t="str">
            <v>GNE6</v>
          </cell>
          <cell r="J270">
            <v>4553.9802229199058</v>
          </cell>
          <cell r="N270">
            <v>4553.9802229199058</v>
          </cell>
          <cell r="AM270" t="str">
            <v>Small Hydro</v>
          </cell>
        </row>
        <row r="271">
          <cell r="A271">
            <v>2016</v>
          </cell>
          <cell r="B271" t="str">
            <v>Q4</v>
          </cell>
          <cell r="C271" t="str">
            <v>MAJI-POWER BUGOYE-LIMITED</v>
          </cell>
          <cell r="D271" t="str">
            <v>GNE3</v>
          </cell>
          <cell r="J271">
            <v>19491.62</v>
          </cell>
          <cell r="N271">
            <v>19491.62</v>
          </cell>
          <cell r="AM271" t="str">
            <v>Small Hydro</v>
          </cell>
        </row>
        <row r="272">
          <cell r="A272">
            <v>2016</v>
          </cell>
          <cell r="B272" t="str">
            <v>Q4</v>
          </cell>
          <cell r="C272" t="str">
            <v>TIBET HIMA (U) LIMITED</v>
          </cell>
          <cell r="D272">
            <v>21</v>
          </cell>
          <cell r="J272">
            <v>8073.3</v>
          </cell>
          <cell r="N272">
            <v>6649.9319999999998</v>
          </cell>
          <cell r="AM272" t="str">
            <v>Small Hydro</v>
          </cell>
        </row>
        <row r="273">
          <cell r="A273">
            <v>2016</v>
          </cell>
          <cell r="B273" t="str">
            <v>Q4</v>
          </cell>
          <cell r="C273" t="str">
            <v>KABALEGA HYDROMAX</v>
          </cell>
          <cell r="D273" t="str">
            <v>GNE4</v>
          </cell>
          <cell r="J273">
            <v>10035.600000000002</v>
          </cell>
          <cell r="N273">
            <v>9251.86</v>
          </cell>
          <cell r="AM273" t="str">
            <v>Small Hydro</v>
          </cell>
        </row>
        <row r="274">
          <cell r="A274">
            <v>2016</v>
          </cell>
          <cell r="B274" t="str">
            <v>Q4</v>
          </cell>
          <cell r="C274" t="str">
            <v>ELECTROMAXX (U) LIMITED</v>
          </cell>
          <cell r="D274" t="str">
            <v>GNT2</v>
          </cell>
          <cell r="J274">
            <v>15484</v>
          </cell>
          <cell r="N274">
            <v>15484</v>
          </cell>
          <cell r="AM274" t="str">
            <v>Thermal</v>
          </cell>
        </row>
        <row r="275">
          <cell r="A275">
            <v>2016</v>
          </cell>
          <cell r="B275" t="str">
            <v>Q4</v>
          </cell>
          <cell r="C275" t="str">
            <v>JACOBSEN (U) LIMITED</v>
          </cell>
          <cell r="D275" t="str">
            <v>GNT1</v>
          </cell>
          <cell r="J275">
            <v>4716.28999999999</v>
          </cell>
          <cell r="N275">
            <v>4716.28999999999</v>
          </cell>
          <cell r="AM275" t="str">
            <v>Thermal</v>
          </cell>
        </row>
        <row r="276">
          <cell r="A276">
            <v>2016</v>
          </cell>
          <cell r="B276" t="str">
            <v>Q4</v>
          </cell>
          <cell r="C276" t="str">
            <v>KAKIRA SUGAR WORKS</v>
          </cell>
          <cell r="D276" t="str">
            <v>GNC1</v>
          </cell>
          <cell r="J276">
            <v>44841.315138263999</v>
          </cell>
          <cell r="N276">
            <v>44841.315138263999</v>
          </cell>
          <cell r="AM276" t="str">
            <v>Bagasse</v>
          </cell>
        </row>
        <row r="277">
          <cell r="A277">
            <v>2016</v>
          </cell>
          <cell r="B277" t="str">
            <v>Q4</v>
          </cell>
          <cell r="C277" t="str">
            <v>KINYARA SUGAR WORKS</v>
          </cell>
          <cell r="D277" t="str">
            <v>GNC2</v>
          </cell>
          <cell r="J277">
            <v>1670.991</v>
          </cell>
          <cell r="N277">
            <v>1670.991</v>
          </cell>
          <cell r="AM277" t="str">
            <v>Bagasse</v>
          </cell>
        </row>
        <row r="278">
          <cell r="A278">
            <v>2016</v>
          </cell>
          <cell r="B278" t="str">
            <v>Q4</v>
          </cell>
          <cell r="C278" t="str">
            <v>SAIL KALIRO</v>
          </cell>
          <cell r="D278" t="str">
            <v>GNC3</v>
          </cell>
          <cell r="J278">
            <v>6228</v>
          </cell>
          <cell r="N278">
            <v>6228</v>
          </cell>
          <cell r="AM278" t="str">
            <v>Bagasse</v>
          </cell>
        </row>
        <row r="279">
          <cell r="A279">
            <v>2016</v>
          </cell>
          <cell r="B279" t="str">
            <v>Q4</v>
          </cell>
          <cell r="C279" t="str">
            <v>ACCESS SOLAR</v>
          </cell>
          <cell r="D279" t="str">
            <v>GNS1</v>
          </cell>
          <cell r="J279">
            <v>3715.8874000000001</v>
          </cell>
          <cell r="N279">
            <v>3715.8874000000001</v>
          </cell>
          <cell r="AM279" t="str">
            <v>Solar</v>
          </cell>
        </row>
        <row r="280">
          <cell r="A280">
            <v>2016</v>
          </cell>
          <cell r="B280" t="str">
            <v>Q3</v>
          </cell>
          <cell r="C280" t="str">
            <v>BUJAGALI ELECTRICITY LIMITED</v>
          </cell>
          <cell r="D280" t="str">
            <v>GNL2</v>
          </cell>
          <cell r="J280">
            <v>397072</v>
          </cell>
          <cell r="N280">
            <v>394215.34400000004</v>
          </cell>
          <cell r="AM280" t="str">
            <v>Large Hydro</v>
          </cell>
        </row>
        <row r="281">
          <cell r="A281">
            <v>2016</v>
          </cell>
          <cell r="B281" t="str">
            <v>Q3</v>
          </cell>
          <cell r="C281" t="str">
            <v>ESKOM (U) LIMITED</v>
          </cell>
          <cell r="D281" t="str">
            <v>GNL1</v>
          </cell>
          <cell r="J281">
            <v>371311.79999999993</v>
          </cell>
          <cell r="N281">
            <v>367266</v>
          </cell>
          <cell r="AM281" t="str">
            <v>Large Hydro</v>
          </cell>
        </row>
        <row r="282">
          <cell r="A282">
            <v>2016</v>
          </cell>
          <cell r="B282" t="str">
            <v>Q3</v>
          </cell>
          <cell r="C282" t="str">
            <v>AEMS-MPANGA</v>
          </cell>
          <cell r="D282" t="str">
            <v>GNE5</v>
          </cell>
          <cell r="J282">
            <v>10108.710000000001</v>
          </cell>
          <cell r="N282">
            <v>10108.710000000001</v>
          </cell>
          <cell r="AM282" t="str">
            <v>Small Hydro</v>
          </cell>
        </row>
        <row r="283">
          <cell r="A283">
            <v>2016</v>
          </cell>
          <cell r="B283" t="str">
            <v>Q3</v>
          </cell>
          <cell r="C283" t="str">
            <v>KASESE COBALT COMPANY LIMITED</v>
          </cell>
          <cell r="D283" t="str">
            <v>GNE1</v>
          </cell>
          <cell r="J283">
            <v>14135.879000000001</v>
          </cell>
          <cell r="N283">
            <v>13537.48</v>
          </cell>
          <cell r="AM283" t="str">
            <v>Small Hydro</v>
          </cell>
        </row>
        <row r="284">
          <cell r="A284">
            <v>2016</v>
          </cell>
          <cell r="B284" t="str">
            <v>Q3</v>
          </cell>
          <cell r="C284" t="str">
            <v>ECOPOWER-ISHASHA</v>
          </cell>
          <cell r="D284" t="str">
            <v>GNE6</v>
          </cell>
          <cell r="J284">
            <v>4862.7999999999993</v>
          </cell>
          <cell r="N284">
            <v>4862.7999999999993</v>
          </cell>
          <cell r="AM284" t="str">
            <v>Small Hydro</v>
          </cell>
        </row>
        <row r="285">
          <cell r="A285">
            <v>2016</v>
          </cell>
          <cell r="B285" t="str">
            <v>Q3</v>
          </cell>
          <cell r="C285" t="str">
            <v>MAJI-POWER BUGOYE-LIMITED</v>
          </cell>
          <cell r="D285" t="str">
            <v>GNE3</v>
          </cell>
          <cell r="J285">
            <v>14148.638599999998</v>
          </cell>
          <cell r="N285">
            <v>14097.49</v>
          </cell>
          <cell r="AM285" t="str">
            <v>Small Hydro</v>
          </cell>
        </row>
        <row r="286">
          <cell r="A286">
            <v>2016</v>
          </cell>
          <cell r="B286" t="str">
            <v>Q3</v>
          </cell>
          <cell r="C286" t="str">
            <v>TIBET HIMA (U) LIMITED</v>
          </cell>
          <cell r="D286">
            <v>21</v>
          </cell>
          <cell r="J286">
            <v>7963.8</v>
          </cell>
          <cell r="N286">
            <v>6622.7880000000005</v>
          </cell>
          <cell r="AM286" t="str">
            <v>Small Hydro</v>
          </cell>
        </row>
        <row r="287">
          <cell r="A287">
            <v>2016</v>
          </cell>
          <cell r="B287" t="str">
            <v>Q3</v>
          </cell>
          <cell r="C287" t="str">
            <v>KABALEGA HYDROMAX</v>
          </cell>
          <cell r="D287" t="str">
            <v>GNE4</v>
          </cell>
          <cell r="J287">
            <v>9658.7000000000044</v>
          </cell>
          <cell r="N287">
            <v>8967.0300000000007</v>
          </cell>
          <cell r="AM287" t="str">
            <v>Small Hydro</v>
          </cell>
        </row>
        <row r="288">
          <cell r="A288">
            <v>2016</v>
          </cell>
          <cell r="B288" t="str">
            <v>Q3</v>
          </cell>
          <cell r="C288" t="str">
            <v>ELECTROMAXX (U) LIMITED</v>
          </cell>
          <cell r="D288" t="str">
            <v>GNT2</v>
          </cell>
          <cell r="J288">
            <v>15287</v>
          </cell>
          <cell r="N288">
            <v>15286</v>
          </cell>
          <cell r="AM288" t="str">
            <v>Thermal</v>
          </cell>
        </row>
        <row r="289">
          <cell r="A289">
            <v>2016</v>
          </cell>
          <cell r="B289" t="str">
            <v>Q3</v>
          </cell>
          <cell r="C289" t="str">
            <v>JACOBSEN (U) LIMITED</v>
          </cell>
          <cell r="D289" t="str">
            <v>GNT1</v>
          </cell>
          <cell r="J289">
            <v>0</v>
          </cell>
          <cell r="N289">
            <v>0</v>
          </cell>
          <cell r="AM289" t="str">
            <v>Thermal</v>
          </cell>
        </row>
        <row r="290">
          <cell r="A290">
            <v>2016</v>
          </cell>
          <cell r="B290" t="str">
            <v>Q3</v>
          </cell>
          <cell r="C290" t="str">
            <v>KAKIRA SUGAR WORKS</v>
          </cell>
          <cell r="D290" t="str">
            <v>GNC1</v>
          </cell>
          <cell r="J290">
            <v>40744.809199999996</v>
          </cell>
          <cell r="N290">
            <v>40744.809199999996</v>
          </cell>
          <cell r="AM290" t="str">
            <v>Bagasse</v>
          </cell>
        </row>
        <row r="291">
          <cell r="A291">
            <v>2016</v>
          </cell>
          <cell r="B291" t="str">
            <v>Q3</v>
          </cell>
          <cell r="C291" t="str">
            <v>KINYARA SUGAR WORKS</v>
          </cell>
          <cell r="D291" t="str">
            <v>GNC2</v>
          </cell>
          <cell r="J291">
            <v>2117.8505599999999</v>
          </cell>
          <cell r="N291">
            <v>2117.8505599999999</v>
          </cell>
          <cell r="AM291" t="str">
            <v>Bagasse</v>
          </cell>
        </row>
        <row r="292">
          <cell r="A292">
            <v>2016</v>
          </cell>
          <cell r="B292" t="str">
            <v>Q3</v>
          </cell>
          <cell r="C292" t="str">
            <v>SAIL KALIRO</v>
          </cell>
          <cell r="D292" t="str">
            <v>GNC3</v>
          </cell>
          <cell r="J292">
            <v>5607.4000000000005</v>
          </cell>
          <cell r="N292">
            <v>5607.4000000000005</v>
          </cell>
          <cell r="AM292" t="str">
            <v>Bagasse</v>
          </cell>
        </row>
        <row r="293">
          <cell r="A293">
            <v>2016</v>
          </cell>
          <cell r="B293" t="str">
            <v>Q2</v>
          </cell>
          <cell r="C293" t="str">
            <v>BUJAGALI ELECTRICITY LIMITED</v>
          </cell>
          <cell r="D293" t="str">
            <v>GNL2</v>
          </cell>
          <cell r="J293">
            <v>384202</v>
          </cell>
          <cell r="N293">
            <v>342281</v>
          </cell>
          <cell r="AM293" t="str">
            <v>Large Hydro</v>
          </cell>
        </row>
        <row r="294">
          <cell r="A294">
            <v>2016</v>
          </cell>
          <cell r="B294" t="str">
            <v>Q2</v>
          </cell>
          <cell r="C294" t="str">
            <v>ESKOM (U) LIMITED</v>
          </cell>
          <cell r="D294" t="str">
            <v>GNL1</v>
          </cell>
          <cell r="J294">
            <v>363329.01591999998</v>
          </cell>
          <cell r="N294">
            <v>363329.01591999998</v>
          </cell>
          <cell r="AM294" t="str">
            <v>Large Hydro</v>
          </cell>
        </row>
        <row r="295">
          <cell r="A295">
            <v>2016</v>
          </cell>
          <cell r="B295" t="str">
            <v>Q2</v>
          </cell>
          <cell r="C295" t="str">
            <v>AEMS-MPANGA</v>
          </cell>
          <cell r="D295" t="str">
            <v>GNE5</v>
          </cell>
          <cell r="J295">
            <v>17266.739999999998</v>
          </cell>
          <cell r="N295">
            <v>17266.739999999998</v>
          </cell>
          <cell r="AM295" t="str">
            <v>Small Hydro</v>
          </cell>
        </row>
        <row r="296">
          <cell r="A296">
            <v>2016</v>
          </cell>
          <cell r="B296" t="str">
            <v>Q2</v>
          </cell>
          <cell r="C296" t="str">
            <v>KASESE COBALT COMPANY LIMITED</v>
          </cell>
          <cell r="D296" t="str">
            <v>GNE1</v>
          </cell>
          <cell r="J296">
            <v>17103.133999999998</v>
          </cell>
          <cell r="N296">
            <v>16290.674999999999</v>
          </cell>
          <cell r="AM296" t="str">
            <v>Small Hydro</v>
          </cell>
        </row>
        <row r="297">
          <cell r="A297">
            <v>2016</v>
          </cell>
          <cell r="B297" t="str">
            <v>Q2</v>
          </cell>
          <cell r="C297" t="str">
            <v>ECOPOWER-ISHASHA</v>
          </cell>
          <cell r="D297" t="str">
            <v>GNE6</v>
          </cell>
          <cell r="J297">
            <v>6945.9810699999998</v>
          </cell>
          <cell r="N297">
            <v>6940.41</v>
          </cell>
          <cell r="AM297" t="str">
            <v>Small Hydro</v>
          </cell>
        </row>
        <row r="298">
          <cell r="A298">
            <v>2016</v>
          </cell>
          <cell r="B298" t="str">
            <v>Q2</v>
          </cell>
          <cell r="C298" t="str">
            <v>MAJI-POWER BUGOYE-LIMITED</v>
          </cell>
          <cell r="D298" t="str">
            <v>GNE3</v>
          </cell>
          <cell r="J298">
            <v>20970.66</v>
          </cell>
          <cell r="N298">
            <v>20970.66</v>
          </cell>
          <cell r="AM298" t="str">
            <v>Small Hydro</v>
          </cell>
        </row>
        <row r="299">
          <cell r="A299">
            <v>2016</v>
          </cell>
          <cell r="B299" t="str">
            <v>Q2</v>
          </cell>
          <cell r="C299" t="str">
            <v>TIBET HIMA (U) LIMITED</v>
          </cell>
          <cell r="D299">
            <v>21</v>
          </cell>
          <cell r="J299">
            <v>7654.1</v>
          </cell>
          <cell r="N299">
            <v>6265.23</v>
          </cell>
          <cell r="AM299" t="str">
            <v>Small Hydro</v>
          </cell>
        </row>
        <row r="300">
          <cell r="A300">
            <v>2016</v>
          </cell>
          <cell r="B300" t="str">
            <v>Q2</v>
          </cell>
          <cell r="C300" t="str">
            <v>KABALEGA HYDROMAX</v>
          </cell>
          <cell r="D300" t="str">
            <v>GNE4</v>
          </cell>
          <cell r="J300">
            <v>9628</v>
          </cell>
          <cell r="N300">
            <v>8919.7720000000008</v>
          </cell>
          <cell r="AM300" t="str">
            <v>Small Hydro</v>
          </cell>
        </row>
        <row r="301">
          <cell r="A301">
            <v>2016</v>
          </cell>
          <cell r="B301" t="str">
            <v>Q2</v>
          </cell>
          <cell r="C301" t="str">
            <v>ELECTROMAXX (U) LIMITED</v>
          </cell>
          <cell r="D301" t="str">
            <v>GNT2</v>
          </cell>
          <cell r="J301">
            <v>15435.887000000001</v>
          </cell>
          <cell r="N301">
            <v>15435.887000000001</v>
          </cell>
          <cell r="AM301" t="str">
            <v>Thermal</v>
          </cell>
        </row>
        <row r="302">
          <cell r="A302">
            <v>2016</v>
          </cell>
          <cell r="B302" t="str">
            <v>Q2</v>
          </cell>
          <cell r="C302" t="str">
            <v>JACOBSEN (U) LIMITED</v>
          </cell>
          <cell r="D302" t="str">
            <v>GNT1</v>
          </cell>
          <cell r="J302">
            <v>0</v>
          </cell>
          <cell r="N302">
            <v>0</v>
          </cell>
          <cell r="AM302" t="str">
            <v>Thermal</v>
          </cell>
        </row>
        <row r="303">
          <cell r="A303">
            <v>2016</v>
          </cell>
          <cell r="B303" t="str">
            <v>Q2</v>
          </cell>
          <cell r="C303" t="str">
            <v>KAKIRA SUGAR WORKS</v>
          </cell>
          <cell r="D303" t="str">
            <v>GNC1</v>
          </cell>
          <cell r="J303">
            <v>19472.565999999999</v>
          </cell>
          <cell r="N303">
            <v>19472.565999999999</v>
          </cell>
          <cell r="AM303" t="str">
            <v>Bagasse</v>
          </cell>
        </row>
        <row r="304">
          <cell r="A304">
            <v>2016</v>
          </cell>
          <cell r="B304" t="str">
            <v>Q2</v>
          </cell>
          <cell r="C304" t="str">
            <v>KINYARA SUGAR WORKS</v>
          </cell>
          <cell r="D304" t="str">
            <v>GNC2</v>
          </cell>
          <cell r="J304">
            <v>1934.7510000000002</v>
          </cell>
          <cell r="N304">
            <v>1934.7510000000002</v>
          </cell>
          <cell r="AM304" t="str">
            <v>Bagasse</v>
          </cell>
        </row>
        <row r="305">
          <cell r="A305">
            <v>2016</v>
          </cell>
          <cell r="B305" t="str">
            <v>Q2</v>
          </cell>
          <cell r="C305" t="str">
            <v>SAIL KALIRO</v>
          </cell>
          <cell r="D305" t="str">
            <v>GNC3</v>
          </cell>
          <cell r="J305">
            <v>2702.9</v>
          </cell>
          <cell r="N305">
            <v>2702.9</v>
          </cell>
          <cell r="AM305" t="str">
            <v>Bagasse</v>
          </cell>
        </row>
        <row r="306">
          <cell r="A306">
            <v>2016</v>
          </cell>
          <cell r="B306" t="str">
            <v>Q1</v>
          </cell>
          <cell r="C306" t="str">
            <v>BUJAGALI ELECTRICITY LIMITED</v>
          </cell>
          <cell r="D306" t="str">
            <v>GNL2</v>
          </cell>
          <cell r="J306">
            <v>382500</v>
          </cell>
          <cell r="N306">
            <v>372581</v>
          </cell>
          <cell r="AM306" t="str">
            <v>Large Hydro</v>
          </cell>
        </row>
        <row r="307">
          <cell r="A307">
            <v>2016</v>
          </cell>
          <cell r="B307" t="str">
            <v>Q1</v>
          </cell>
          <cell r="C307" t="str">
            <v>ESKOM (U) LIMITED</v>
          </cell>
          <cell r="D307" t="str">
            <v>GNL1</v>
          </cell>
          <cell r="J307">
            <v>346851.86598</v>
          </cell>
          <cell r="N307">
            <v>346851.86598</v>
          </cell>
          <cell r="AM307" t="str">
            <v>Large Hydro</v>
          </cell>
        </row>
        <row r="308">
          <cell r="A308">
            <v>2016</v>
          </cell>
          <cell r="B308" t="str">
            <v>Q1</v>
          </cell>
          <cell r="C308" t="str">
            <v>AEMS-MPANGA</v>
          </cell>
          <cell r="D308" t="str">
            <v>GNE5</v>
          </cell>
          <cell r="J308">
            <v>11317.48</v>
          </cell>
          <cell r="N308">
            <v>11317.48</v>
          </cell>
          <cell r="AM308" t="str">
            <v>Small Hydro</v>
          </cell>
        </row>
        <row r="309">
          <cell r="A309">
            <v>2016</v>
          </cell>
          <cell r="B309" t="str">
            <v>Q1</v>
          </cell>
          <cell r="C309" t="str">
            <v>KASESE COBALT COMPANY LIMITED</v>
          </cell>
          <cell r="D309" t="str">
            <v>GNE1</v>
          </cell>
          <cell r="J309">
            <v>11552.445</v>
          </cell>
          <cell r="N309">
            <v>10984.366</v>
          </cell>
          <cell r="AM309" t="str">
            <v>Small Hydro</v>
          </cell>
        </row>
        <row r="310">
          <cell r="A310">
            <v>2016</v>
          </cell>
          <cell r="B310" t="str">
            <v>Q1</v>
          </cell>
          <cell r="C310" t="str">
            <v>ECOPOWER-ISHASHA</v>
          </cell>
          <cell r="D310" t="str">
            <v>GNE6</v>
          </cell>
          <cell r="J310">
            <v>7019.0365200000006</v>
          </cell>
          <cell r="N310">
            <v>7012.96</v>
          </cell>
          <cell r="AM310" t="str">
            <v>Small Hydro</v>
          </cell>
        </row>
        <row r="311">
          <cell r="A311">
            <v>2016</v>
          </cell>
          <cell r="B311" t="str">
            <v>Q1</v>
          </cell>
          <cell r="C311" t="str">
            <v>MAJI-POWER BUGOYE-LIMITED</v>
          </cell>
          <cell r="D311" t="str">
            <v>GNE3</v>
          </cell>
          <cell r="J311">
            <v>11209.59</v>
          </cell>
          <cell r="N311">
            <v>11209.59</v>
          </cell>
          <cell r="AM311" t="str">
            <v>Small Hydro</v>
          </cell>
        </row>
        <row r="312">
          <cell r="A312">
            <v>2016</v>
          </cell>
          <cell r="B312" t="str">
            <v>Q1</v>
          </cell>
          <cell r="C312" t="str">
            <v>TIBET HIMA (U) LIMITED</v>
          </cell>
          <cell r="D312">
            <v>21</v>
          </cell>
          <cell r="J312">
            <v>7859.3000000000011</v>
          </cell>
          <cell r="N312">
            <v>6132.9259999999995</v>
          </cell>
          <cell r="AM312" t="str">
            <v>Small Hydro</v>
          </cell>
        </row>
        <row r="313">
          <cell r="A313">
            <v>2016</v>
          </cell>
          <cell r="B313" t="str">
            <v>Q1</v>
          </cell>
          <cell r="C313" t="str">
            <v>KABALEGA HYDROMAX</v>
          </cell>
          <cell r="D313" t="str">
            <v>GNE4</v>
          </cell>
          <cell r="J313">
            <v>7908.7</v>
          </cell>
          <cell r="N313">
            <v>7358.9609999999993</v>
          </cell>
          <cell r="AM313" t="str">
            <v>Small Hydro</v>
          </cell>
        </row>
        <row r="314">
          <cell r="A314">
            <v>2016</v>
          </cell>
          <cell r="B314" t="str">
            <v>Q1</v>
          </cell>
          <cell r="C314" t="str">
            <v>ELECTROMAXX (U) LIMITED</v>
          </cell>
          <cell r="D314" t="str">
            <v>GNT2</v>
          </cell>
          <cell r="J314">
            <v>15340.999999999998</v>
          </cell>
          <cell r="N314">
            <v>15341</v>
          </cell>
          <cell r="AM314" t="str">
            <v>Thermal</v>
          </cell>
        </row>
        <row r="315">
          <cell r="A315">
            <v>2016</v>
          </cell>
          <cell r="B315" t="str">
            <v>Q1</v>
          </cell>
          <cell r="C315" t="str">
            <v>JACOBSEN (U) LIMITED</v>
          </cell>
          <cell r="D315" t="str">
            <v>GNT1</v>
          </cell>
          <cell r="J315">
            <v>0</v>
          </cell>
          <cell r="N315">
            <v>0</v>
          </cell>
          <cell r="AM315" t="str">
            <v>Thermal</v>
          </cell>
        </row>
        <row r="316">
          <cell r="A316">
            <v>2016</v>
          </cell>
          <cell r="B316" t="str">
            <v>Q1</v>
          </cell>
          <cell r="C316" t="str">
            <v>KAKIRA SUGAR WORKS</v>
          </cell>
          <cell r="D316" t="str">
            <v>GNC1</v>
          </cell>
          <cell r="J316">
            <v>43786</v>
          </cell>
          <cell r="N316">
            <v>43786</v>
          </cell>
          <cell r="AM316" t="str">
            <v>Bagasse</v>
          </cell>
        </row>
        <row r="317">
          <cell r="A317">
            <v>2016</v>
          </cell>
          <cell r="B317" t="str">
            <v>Q1</v>
          </cell>
          <cell r="C317" t="str">
            <v>KINYARA SUGAR WORKS</v>
          </cell>
          <cell r="D317" t="str">
            <v>GNC2</v>
          </cell>
          <cell r="J317">
            <v>2195</v>
          </cell>
          <cell r="N317">
            <v>2195</v>
          </cell>
          <cell r="AM317" t="str">
            <v>Bagasse</v>
          </cell>
        </row>
        <row r="318">
          <cell r="A318">
            <v>2016</v>
          </cell>
          <cell r="B318" t="str">
            <v>Q1</v>
          </cell>
          <cell r="C318" t="str">
            <v>SAIL KALIRO</v>
          </cell>
          <cell r="D318" t="str">
            <v>GNC3</v>
          </cell>
          <cell r="J318">
            <v>6281.9</v>
          </cell>
          <cell r="N318">
            <v>6281.9</v>
          </cell>
          <cell r="AM318" t="str">
            <v>Bagasse</v>
          </cell>
        </row>
        <row r="319">
          <cell r="A319">
            <v>2015</v>
          </cell>
          <cell r="B319" t="str">
            <v>Q4</v>
          </cell>
          <cell r="C319" t="str">
            <v>BUJAGALI ELECTRICITY LIMITED</v>
          </cell>
          <cell r="D319" t="str">
            <v>GNL2</v>
          </cell>
          <cell r="J319">
            <v>366485.00099999999</v>
          </cell>
          <cell r="N319">
            <v>366485.00099999999</v>
          </cell>
          <cell r="AM319" t="str">
            <v>Large Hydro</v>
          </cell>
        </row>
        <row r="320">
          <cell r="A320">
            <v>2015</v>
          </cell>
          <cell r="B320" t="str">
            <v>Q4</v>
          </cell>
          <cell r="C320" t="str">
            <v>ESKOM (U) LIMITED</v>
          </cell>
          <cell r="D320" t="str">
            <v>GNL1</v>
          </cell>
          <cell r="J320">
            <v>328112.34000000003</v>
          </cell>
          <cell r="N320">
            <v>323628.36</v>
          </cell>
          <cell r="AM320" t="str">
            <v>Large Hydro</v>
          </cell>
        </row>
        <row r="321">
          <cell r="A321">
            <v>2015</v>
          </cell>
          <cell r="B321" t="str">
            <v>Q4</v>
          </cell>
          <cell r="C321" t="str">
            <v>AEMS-MPANGA</v>
          </cell>
          <cell r="D321" t="str">
            <v>GNE5</v>
          </cell>
          <cell r="J321">
            <v>29422.370000000003</v>
          </cell>
          <cell r="N321">
            <v>29422.26999999999</v>
          </cell>
          <cell r="AM321" t="str">
            <v>Small Hydro</v>
          </cell>
        </row>
        <row r="322">
          <cell r="A322">
            <v>2015</v>
          </cell>
          <cell r="B322" t="str">
            <v>Q4</v>
          </cell>
          <cell r="C322" t="str">
            <v>KASESE COBALT COMPANY LIMITED</v>
          </cell>
          <cell r="D322" t="str">
            <v>GNE1</v>
          </cell>
          <cell r="J322">
            <v>19072.03</v>
          </cell>
          <cell r="N322">
            <v>18462.02</v>
          </cell>
          <cell r="AM322" t="str">
            <v>Small Hydro</v>
          </cell>
        </row>
        <row r="323">
          <cell r="A323">
            <v>2015</v>
          </cell>
          <cell r="B323" t="str">
            <v>Q4</v>
          </cell>
          <cell r="C323" t="str">
            <v>ECOPOWER-ISHASHA</v>
          </cell>
          <cell r="D323" t="str">
            <v>GNE6</v>
          </cell>
          <cell r="J323">
            <v>7294.1490000000003</v>
          </cell>
          <cell r="N323">
            <v>7292.34</v>
          </cell>
          <cell r="AM323" t="str">
            <v>Small Hydro</v>
          </cell>
        </row>
        <row r="324">
          <cell r="A324">
            <v>2015</v>
          </cell>
          <cell r="B324" t="str">
            <v>Q4</v>
          </cell>
          <cell r="C324" t="str">
            <v>MAJI-POWER BUGOYE-LIMITED</v>
          </cell>
          <cell r="D324" t="str">
            <v>GNE3</v>
          </cell>
          <cell r="J324">
            <v>25236.79</v>
          </cell>
          <cell r="N324">
            <v>25236.789999999997</v>
          </cell>
          <cell r="AM324" t="str">
            <v>Small Hydro</v>
          </cell>
        </row>
        <row r="325">
          <cell r="A325">
            <v>2015</v>
          </cell>
          <cell r="B325" t="str">
            <v>Q4</v>
          </cell>
          <cell r="C325" t="str">
            <v>TIBET HIMA (U) LIMITED</v>
          </cell>
          <cell r="D325">
            <v>21</v>
          </cell>
          <cell r="J325">
            <v>8019.2000000000007</v>
          </cell>
          <cell r="N325">
            <v>6321.0810000000001</v>
          </cell>
          <cell r="AM325" t="str">
            <v>Small Hydro</v>
          </cell>
        </row>
        <row r="326">
          <cell r="A326">
            <v>2015</v>
          </cell>
          <cell r="B326" t="str">
            <v>Q4</v>
          </cell>
          <cell r="C326" t="str">
            <v>KABALEGA HYDROMAX</v>
          </cell>
          <cell r="D326" t="str">
            <v>GNE4</v>
          </cell>
          <cell r="J326">
            <v>10210.099999999999</v>
          </cell>
          <cell r="N326">
            <v>9493.6689999999999</v>
          </cell>
          <cell r="AM326" t="str">
            <v>Small Hydro</v>
          </cell>
        </row>
        <row r="327">
          <cell r="A327">
            <v>2015</v>
          </cell>
          <cell r="B327" t="str">
            <v>Q4</v>
          </cell>
          <cell r="C327" t="str">
            <v>ELECTROMAXX (U) LIMITED</v>
          </cell>
          <cell r="D327" t="str">
            <v>GNT2</v>
          </cell>
          <cell r="J327">
            <v>15478.02</v>
          </cell>
          <cell r="N327">
            <v>15478.02</v>
          </cell>
          <cell r="AM327" t="str">
            <v>Thermal</v>
          </cell>
        </row>
        <row r="328">
          <cell r="A328">
            <v>2015</v>
          </cell>
          <cell r="B328" t="str">
            <v>Q4</v>
          </cell>
          <cell r="C328" t="str">
            <v>JACOBSEN (U) LIMITED</v>
          </cell>
          <cell r="D328" t="str">
            <v>GNT1</v>
          </cell>
          <cell r="J328">
            <v>0</v>
          </cell>
          <cell r="N328">
            <v>0</v>
          </cell>
          <cell r="AM328" t="str">
            <v>Thermal</v>
          </cell>
        </row>
        <row r="329">
          <cell r="A329">
            <v>2015</v>
          </cell>
          <cell r="B329" t="str">
            <v>Q4</v>
          </cell>
          <cell r="C329" t="str">
            <v>KAKIRA SUGAR WORKS</v>
          </cell>
          <cell r="D329" t="str">
            <v>GNC1</v>
          </cell>
          <cell r="J329">
            <v>26976.93</v>
          </cell>
          <cell r="N329">
            <v>26976.93</v>
          </cell>
          <cell r="AM329" t="str">
            <v>Bagasse</v>
          </cell>
        </row>
        <row r="330">
          <cell r="A330">
            <v>2015</v>
          </cell>
          <cell r="B330" t="str">
            <v>Q3</v>
          </cell>
          <cell r="C330" t="str">
            <v>BUJAGALI ELECTRICITY LIMITED</v>
          </cell>
          <cell r="D330" t="str">
            <v>GNL2</v>
          </cell>
          <cell r="J330">
            <v>372699.00000000006</v>
          </cell>
          <cell r="N330">
            <v>372699</v>
          </cell>
          <cell r="AM330" t="str">
            <v>Large Hydro</v>
          </cell>
        </row>
        <row r="331">
          <cell r="A331">
            <v>2015</v>
          </cell>
          <cell r="B331" t="str">
            <v>Q3</v>
          </cell>
          <cell r="C331" t="str">
            <v>ESKOM (U) LIMITED</v>
          </cell>
          <cell r="D331" t="str">
            <v>GNL1</v>
          </cell>
          <cell r="J331">
            <v>335115.60599999997</v>
          </cell>
          <cell r="N331">
            <v>331571.96652000002</v>
          </cell>
          <cell r="AM331" t="str">
            <v>Large Hydro</v>
          </cell>
        </row>
        <row r="332">
          <cell r="A332">
            <v>2015</v>
          </cell>
          <cell r="B332" t="str">
            <v>Q3</v>
          </cell>
          <cell r="C332" t="str">
            <v>AEMS-MPANGA</v>
          </cell>
          <cell r="D332" t="str">
            <v>GNE5</v>
          </cell>
          <cell r="J332">
            <v>14546.21</v>
          </cell>
          <cell r="N332">
            <v>14546.21</v>
          </cell>
          <cell r="AM332" t="str">
            <v>Small Hydro</v>
          </cell>
        </row>
        <row r="333">
          <cell r="A333">
            <v>2015</v>
          </cell>
          <cell r="B333" t="str">
            <v>Q3</v>
          </cell>
          <cell r="C333" t="str">
            <v>KASESE COBALT COMPANY LIMITED</v>
          </cell>
          <cell r="D333" t="str">
            <v>GNE1</v>
          </cell>
          <cell r="J333">
            <v>15906</v>
          </cell>
          <cell r="N333">
            <v>15348.625</v>
          </cell>
          <cell r="AM333" t="str">
            <v>Small Hydro</v>
          </cell>
        </row>
        <row r="334">
          <cell r="A334">
            <v>2015</v>
          </cell>
          <cell r="B334" t="str">
            <v>Q3</v>
          </cell>
          <cell r="C334" t="str">
            <v>ECOPOWER-ISHASHA</v>
          </cell>
          <cell r="D334" t="str">
            <v>GNE6</v>
          </cell>
          <cell r="J334">
            <v>5704.0319999999992</v>
          </cell>
          <cell r="N334">
            <v>5702.36</v>
          </cell>
          <cell r="AM334" t="str">
            <v>Small Hydro</v>
          </cell>
        </row>
        <row r="335">
          <cell r="A335">
            <v>2015</v>
          </cell>
          <cell r="B335" t="str">
            <v>Q3</v>
          </cell>
          <cell r="C335" t="str">
            <v>MAJI-POWER BUGOYE-LIMITED</v>
          </cell>
          <cell r="D335" t="str">
            <v>GNE3</v>
          </cell>
          <cell r="J335">
            <v>17839.400000000001</v>
          </cell>
          <cell r="N335">
            <v>17839.400000000001</v>
          </cell>
          <cell r="AM335" t="str">
            <v>Small Hydro</v>
          </cell>
        </row>
        <row r="336">
          <cell r="A336">
            <v>2015</v>
          </cell>
          <cell r="B336" t="str">
            <v>Q3</v>
          </cell>
          <cell r="C336" t="str">
            <v>TIBET HIMA (U) LIMITED</v>
          </cell>
          <cell r="D336">
            <v>21</v>
          </cell>
          <cell r="J336">
            <v>7728.7000000000007</v>
          </cell>
          <cell r="N336">
            <v>5934.3729999999996</v>
          </cell>
          <cell r="AM336" t="str">
            <v>Small Hydro</v>
          </cell>
        </row>
        <row r="337">
          <cell r="A337">
            <v>2015</v>
          </cell>
          <cell r="B337" t="str">
            <v>Q3</v>
          </cell>
          <cell r="C337" t="str">
            <v>KABALEGA HYDROMAX</v>
          </cell>
          <cell r="D337" t="str">
            <v>GNE4</v>
          </cell>
          <cell r="J337">
            <v>8728.9000000000051</v>
          </cell>
          <cell r="N337">
            <v>8138.0409999999993</v>
          </cell>
          <cell r="AM337" t="str">
            <v>Small Hydro</v>
          </cell>
        </row>
        <row r="338">
          <cell r="A338">
            <v>2015</v>
          </cell>
          <cell r="B338" t="str">
            <v>Q3</v>
          </cell>
          <cell r="C338" t="str">
            <v>ELECTROMAXX (U) LIMITED</v>
          </cell>
          <cell r="D338" t="str">
            <v>GNT2</v>
          </cell>
          <cell r="J338">
            <v>15240</v>
          </cell>
          <cell r="N338">
            <v>15240</v>
          </cell>
          <cell r="AM338" t="str">
            <v>Thermal</v>
          </cell>
        </row>
        <row r="339">
          <cell r="A339">
            <v>2015</v>
          </cell>
          <cell r="B339" t="str">
            <v>Q3</v>
          </cell>
          <cell r="C339" t="str">
            <v>JACOBSEN (U) LIMITED</v>
          </cell>
          <cell r="D339" t="str">
            <v>GNT1</v>
          </cell>
          <cell r="J339">
            <v>0</v>
          </cell>
          <cell r="N339">
            <v>0</v>
          </cell>
          <cell r="AM339" t="str">
            <v>Thermal</v>
          </cell>
        </row>
        <row r="340">
          <cell r="A340">
            <v>2015</v>
          </cell>
          <cell r="B340" t="str">
            <v>Q3</v>
          </cell>
          <cell r="C340" t="str">
            <v>KAKIRA SUGAR WORKS</v>
          </cell>
          <cell r="D340" t="str">
            <v>GNC1</v>
          </cell>
          <cell r="J340">
            <v>46656.976000000002</v>
          </cell>
          <cell r="N340">
            <v>46486.149270000002</v>
          </cell>
          <cell r="AM340" t="str">
            <v>Bagasse</v>
          </cell>
        </row>
        <row r="341">
          <cell r="A341">
            <v>2015</v>
          </cell>
          <cell r="B341" t="str">
            <v>Q2</v>
          </cell>
          <cell r="C341" t="str">
            <v>BUJAGALI ELECTRICITY LIMITED</v>
          </cell>
          <cell r="D341" t="str">
            <v>GNL2</v>
          </cell>
          <cell r="J341">
            <v>361322</v>
          </cell>
          <cell r="N341">
            <v>358651</v>
          </cell>
          <cell r="AM341" t="str">
            <v>Large Hydro</v>
          </cell>
        </row>
        <row r="342">
          <cell r="A342">
            <v>2015</v>
          </cell>
          <cell r="B342" t="str">
            <v>Q2</v>
          </cell>
          <cell r="C342" t="str">
            <v>ESKOM (U) LIMITED</v>
          </cell>
          <cell r="D342" t="str">
            <v>GNL1</v>
          </cell>
          <cell r="J342">
            <v>320942.93032135</v>
          </cell>
          <cell r="N342">
            <v>317104.12199999997</v>
          </cell>
          <cell r="AM342" t="str">
            <v>Large Hydro</v>
          </cell>
        </row>
        <row r="343">
          <cell r="A343">
            <v>2015</v>
          </cell>
          <cell r="B343" t="str">
            <v>Q2</v>
          </cell>
          <cell r="C343" t="str">
            <v>AEMS-MPANGA</v>
          </cell>
          <cell r="D343" t="str">
            <v>GNE5</v>
          </cell>
          <cell r="J343">
            <v>27438.03</v>
          </cell>
          <cell r="N343">
            <v>27437.89</v>
          </cell>
          <cell r="AM343" t="str">
            <v>Small Hydro</v>
          </cell>
        </row>
        <row r="344">
          <cell r="A344">
            <v>2015</v>
          </cell>
          <cell r="B344" t="str">
            <v>Q2</v>
          </cell>
          <cell r="C344" t="str">
            <v>KASESE COBALT COMPANY LIMITED</v>
          </cell>
          <cell r="D344" t="str">
            <v>GNE1</v>
          </cell>
          <cell r="J344">
            <v>18338</v>
          </cell>
          <cell r="N344">
            <v>17712.779000000002</v>
          </cell>
          <cell r="AM344" t="str">
            <v>Small Hydro</v>
          </cell>
        </row>
        <row r="345">
          <cell r="A345">
            <v>2015</v>
          </cell>
          <cell r="B345" t="str">
            <v>Q2</v>
          </cell>
          <cell r="C345" t="str">
            <v>ECOPOWER-ISHASHA</v>
          </cell>
          <cell r="D345" t="str">
            <v>GNE6</v>
          </cell>
          <cell r="J345">
            <v>6042.7870000000003</v>
          </cell>
          <cell r="N345">
            <v>6041.16</v>
          </cell>
          <cell r="AM345" t="str">
            <v>Small Hydro</v>
          </cell>
        </row>
        <row r="346">
          <cell r="A346">
            <v>2015</v>
          </cell>
          <cell r="B346" t="str">
            <v>Q2</v>
          </cell>
          <cell r="C346" t="str">
            <v>MAJI-POWER BUGOYE-LIMITED</v>
          </cell>
          <cell r="D346" t="str">
            <v>GNE3</v>
          </cell>
          <cell r="J346">
            <v>22838.84</v>
          </cell>
          <cell r="N346">
            <v>22838.84</v>
          </cell>
          <cell r="AM346" t="str">
            <v>Small Hydro</v>
          </cell>
        </row>
        <row r="347">
          <cell r="A347">
            <v>2015</v>
          </cell>
          <cell r="B347" t="str">
            <v>Q2</v>
          </cell>
          <cell r="C347" t="str">
            <v>TIBET HIMA (U) LIMITED</v>
          </cell>
          <cell r="D347">
            <v>21</v>
          </cell>
          <cell r="J347">
            <v>7441.7999999999993</v>
          </cell>
          <cell r="N347">
            <v>6230.2730000000001</v>
          </cell>
          <cell r="AM347" t="str">
            <v>Small Hydro</v>
          </cell>
        </row>
        <row r="348">
          <cell r="A348">
            <v>2015</v>
          </cell>
          <cell r="B348" t="str">
            <v>Q2</v>
          </cell>
          <cell r="C348" t="str">
            <v>KABALEGA HYDROMAX</v>
          </cell>
          <cell r="D348" t="str">
            <v>GNE4</v>
          </cell>
          <cell r="J348">
            <v>7982.2</v>
          </cell>
          <cell r="N348">
            <v>7468.6080000000002</v>
          </cell>
          <cell r="AM348" t="str">
            <v>Small Hydro</v>
          </cell>
        </row>
        <row r="349">
          <cell r="A349">
            <v>2015</v>
          </cell>
          <cell r="B349" t="str">
            <v>Q2</v>
          </cell>
          <cell r="C349" t="str">
            <v>ELECTROMAXX (U) LIMITED</v>
          </cell>
          <cell r="D349" t="str">
            <v>GNT2</v>
          </cell>
          <cell r="J349">
            <v>16330</v>
          </cell>
          <cell r="N349">
            <v>15230</v>
          </cell>
          <cell r="AM349" t="str">
            <v>Thermal</v>
          </cell>
        </row>
        <row r="350">
          <cell r="A350">
            <v>2015</v>
          </cell>
          <cell r="B350" t="str">
            <v>Q2</v>
          </cell>
          <cell r="C350" t="str">
            <v>JACOBSEN (U) LIMITED</v>
          </cell>
          <cell r="D350" t="str">
            <v>GNT1</v>
          </cell>
          <cell r="J350">
            <v>12758.000000000004</v>
          </cell>
          <cell r="N350">
            <v>0</v>
          </cell>
          <cell r="AM350" t="str">
            <v>Thermal</v>
          </cell>
        </row>
        <row r="351">
          <cell r="A351">
            <v>2015</v>
          </cell>
          <cell r="B351" t="str">
            <v>Q2</v>
          </cell>
          <cell r="C351" t="str">
            <v>KAKIRA SUGAR WORKS</v>
          </cell>
          <cell r="D351" t="str">
            <v>GNC1</v>
          </cell>
          <cell r="J351">
            <v>25733.567200000001</v>
          </cell>
          <cell r="N351">
            <v>24907.847161290323</v>
          </cell>
          <cell r="AM351" t="str">
            <v>Bagasse</v>
          </cell>
        </row>
        <row r="352">
          <cell r="A352">
            <v>2015</v>
          </cell>
          <cell r="B352" t="str">
            <v>Q1</v>
          </cell>
          <cell r="C352" t="str">
            <v>BUJAGALI ELECTRICITY LIMITED</v>
          </cell>
          <cell r="D352" t="str">
            <v>GNL2</v>
          </cell>
          <cell r="J352">
            <v>361527</v>
          </cell>
          <cell r="N352">
            <v>358960</v>
          </cell>
          <cell r="AM352" t="str">
            <v>Large Hydro</v>
          </cell>
        </row>
        <row r="353">
          <cell r="A353">
            <v>2015</v>
          </cell>
          <cell r="B353" t="str">
            <v>Q1</v>
          </cell>
          <cell r="C353" t="str">
            <v>ESKOM (U) LIMITED</v>
          </cell>
          <cell r="D353" t="str">
            <v>GNL1</v>
          </cell>
          <cell r="J353">
            <v>319187.30999999994</v>
          </cell>
          <cell r="N353">
            <v>312091.12595999998</v>
          </cell>
          <cell r="AM353" t="str">
            <v>Large Hydro</v>
          </cell>
        </row>
        <row r="354">
          <cell r="A354">
            <v>2015</v>
          </cell>
          <cell r="B354" t="str">
            <v>Q1</v>
          </cell>
          <cell r="C354" t="str">
            <v>AEMS-MPANGA</v>
          </cell>
          <cell r="D354" t="str">
            <v>GNE5</v>
          </cell>
          <cell r="J354">
            <v>5322.58</v>
          </cell>
          <cell r="N354">
            <v>5313.38</v>
          </cell>
          <cell r="AM354" t="str">
            <v>Small Hydro</v>
          </cell>
        </row>
        <row r="355">
          <cell r="A355">
            <v>2015</v>
          </cell>
          <cell r="B355" t="str">
            <v>Q1</v>
          </cell>
          <cell r="C355" t="str">
            <v>KASESE COBALT COMPANY LIMITED</v>
          </cell>
          <cell r="D355" t="str">
            <v>GNE1</v>
          </cell>
          <cell r="J355">
            <v>10833</v>
          </cell>
          <cell r="N355">
            <v>10333.341</v>
          </cell>
          <cell r="AM355" t="str">
            <v>Small Hydro</v>
          </cell>
        </row>
        <row r="356">
          <cell r="A356">
            <v>2015</v>
          </cell>
          <cell r="B356" t="str">
            <v>Q1</v>
          </cell>
          <cell r="C356" t="str">
            <v>ECOPOWER-ISHASHA</v>
          </cell>
          <cell r="D356" t="str">
            <v>GNE6</v>
          </cell>
          <cell r="J356">
            <v>5112.75</v>
          </cell>
          <cell r="N356">
            <v>5103.7700000000004</v>
          </cell>
          <cell r="AM356" t="str">
            <v>Small Hydro</v>
          </cell>
        </row>
        <row r="357">
          <cell r="A357">
            <v>2015</v>
          </cell>
          <cell r="B357" t="str">
            <v>Q1</v>
          </cell>
          <cell r="C357" t="str">
            <v>MAJI-POWER BUGOYE-LIMITED</v>
          </cell>
          <cell r="D357" t="str">
            <v>GNE3</v>
          </cell>
          <cell r="J357">
            <v>11277.59</v>
          </cell>
          <cell r="N357">
            <v>11277.59</v>
          </cell>
          <cell r="AM357" t="str">
            <v>Small Hydro</v>
          </cell>
        </row>
        <row r="358">
          <cell r="A358">
            <v>2015</v>
          </cell>
          <cell r="B358" t="str">
            <v>Q1</v>
          </cell>
          <cell r="C358" t="str">
            <v>TIBET HIMA (U) LIMITED</v>
          </cell>
          <cell r="D358">
            <v>21</v>
          </cell>
          <cell r="J358">
            <v>6852</v>
          </cell>
          <cell r="N358">
            <v>5772.7119999999995</v>
          </cell>
          <cell r="AM358" t="str">
            <v>Small Hydro</v>
          </cell>
        </row>
        <row r="359">
          <cell r="A359">
            <v>2015</v>
          </cell>
          <cell r="B359" t="str">
            <v>Q1</v>
          </cell>
          <cell r="C359" t="str">
            <v>KABALEGA HYDROMAX</v>
          </cell>
          <cell r="D359" t="str">
            <v>GNE4</v>
          </cell>
          <cell r="J359">
            <v>6134.1</v>
          </cell>
          <cell r="N359">
            <v>5720.65</v>
          </cell>
          <cell r="AM359" t="str">
            <v>Small Hydro</v>
          </cell>
        </row>
        <row r="360">
          <cell r="A360">
            <v>2015</v>
          </cell>
          <cell r="B360" t="str">
            <v>Q1</v>
          </cell>
          <cell r="C360" t="str">
            <v>ELECTROMAXX (U) LIMITED</v>
          </cell>
          <cell r="D360" t="str">
            <v>GNT2</v>
          </cell>
          <cell r="J360">
            <v>16119</v>
          </cell>
          <cell r="N360">
            <v>15130</v>
          </cell>
          <cell r="AM360" t="str">
            <v>Thermal</v>
          </cell>
        </row>
        <row r="361">
          <cell r="A361">
            <v>2015</v>
          </cell>
          <cell r="B361" t="str">
            <v>Q1</v>
          </cell>
          <cell r="C361" t="str">
            <v>JACOBSEN (U) LIMITED</v>
          </cell>
          <cell r="D361" t="str">
            <v>GNT1</v>
          </cell>
          <cell r="J361">
            <v>12758.000000000004</v>
          </cell>
          <cell r="N361">
            <v>12319.7</v>
          </cell>
          <cell r="AM361" t="str">
            <v>Thermal</v>
          </cell>
        </row>
        <row r="362">
          <cell r="A362">
            <v>2015</v>
          </cell>
          <cell r="B362" t="str">
            <v>Q1</v>
          </cell>
          <cell r="C362" t="str">
            <v>KAKIRA SUGAR WORKS</v>
          </cell>
          <cell r="D362" t="str">
            <v>GNC1</v>
          </cell>
          <cell r="J362">
            <v>62918.902000000002</v>
          </cell>
          <cell r="N362">
            <v>62918.902000000002</v>
          </cell>
          <cell r="AM362" t="str">
            <v>Bagasse</v>
          </cell>
        </row>
        <row r="363">
          <cell r="A363">
            <v>2014</v>
          </cell>
          <cell r="B363" t="str">
            <v>Q4</v>
          </cell>
          <cell r="C363" t="str">
            <v>BUJAGALI ELECTRICITY LIMITED</v>
          </cell>
          <cell r="D363" t="str">
            <v>GNL2</v>
          </cell>
          <cell r="J363">
            <v>342570.99999999994</v>
          </cell>
          <cell r="N363">
            <v>330236.86719999998</v>
          </cell>
          <cell r="AM363" t="str">
            <v>Large Hydro</v>
          </cell>
        </row>
        <row r="364">
          <cell r="A364">
            <v>2014</v>
          </cell>
          <cell r="B364" t="str">
            <v>Q4</v>
          </cell>
          <cell r="C364" t="str">
            <v>ESKOM (U) LIMITED</v>
          </cell>
          <cell r="D364" t="str">
            <v>GNL1</v>
          </cell>
          <cell r="J364">
            <v>296223.21100000001</v>
          </cell>
          <cell r="N364">
            <v>288160</v>
          </cell>
          <cell r="AM364" t="str">
            <v>Large Hydro</v>
          </cell>
        </row>
        <row r="365">
          <cell r="A365">
            <v>2014</v>
          </cell>
          <cell r="B365" t="str">
            <v>Q4</v>
          </cell>
          <cell r="C365" t="str">
            <v>AEMS-MPANGA</v>
          </cell>
          <cell r="D365" t="str">
            <v>GNE5</v>
          </cell>
          <cell r="J365">
            <v>36511.700000000004</v>
          </cell>
          <cell r="N365">
            <v>36511.700000000004</v>
          </cell>
          <cell r="AM365" t="str">
            <v>Small Hydro</v>
          </cell>
        </row>
        <row r="366">
          <cell r="A366">
            <v>2014</v>
          </cell>
          <cell r="B366" t="str">
            <v>Q4</v>
          </cell>
          <cell r="C366" t="str">
            <v>KASESE COBALT COMPANY LIMITED</v>
          </cell>
          <cell r="D366" t="str">
            <v>GNE1</v>
          </cell>
          <cell r="J366">
            <v>15188</v>
          </cell>
          <cell r="N366">
            <v>184.96699999999998</v>
          </cell>
          <cell r="AM366" t="str">
            <v>Small Hydro</v>
          </cell>
        </row>
        <row r="367">
          <cell r="A367">
            <v>2014</v>
          </cell>
          <cell r="B367" t="str">
            <v>Q4</v>
          </cell>
          <cell r="C367" t="str">
            <v>ECOPOWER-ISHASHA</v>
          </cell>
          <cell r="D367" t="str">
            <v>GNE6</v>
          </cell>
          <cell r="J367">
            <v>7541.7</v>
          </cell>
          <cell r="N367">
            <v>7541.7</v>
          </cell>
          <cell r="AM367" t="str">
            <v>Small Hydro</v>
          </cell>
        </row>
        <row r="368">
          <cell r="A368">
            <v>2014</v>
          </cell>
          <cell r="B368" t="str">
            <v>Q4</v>
          </cell>
          <cell r="C368" t="str">
            <v>MAJI-POWER BUGOYE-LIMITED</v>
          </cell>
          <cell r="D368" t="str">
            <v>GNE3</v>
          </cell>
          <cell r="J368">
            <v>24439.15</v>
          </cell>
          <cell r="N368">
            <v>24439.15</v>
          </cell>
          <cell r="AM368" t="str">
            <v>Small Hydro</v>
          </cell>
        </row>
        <row r="369">
          <cell r="A369">
            <v>2014</v>
          </cell>
          <cell r="B369" t="str">
            <v>Q4</v>
          </cell>
          <cell r="C369" t="str">
            <v>TIBET HIMA (U) LIMITED</v>
          </cell>
          <cell r="D369">
            <v>21</v>
          </cell>
          <cell r="J369">
            <v>7665.5</v>
          </cell>
          <cell r="N369">
            <v>6683.866</v>
          </cell>
          <cell r="AM369" t="str">
            <v>Small Hydro</v>
          </cell>
        </row>
        <row r="370">
          <cell r="A370">
            <v>2014</v>
          </cell>
          <cell r="B370" t="str">
            <v>Q4</v>
          </cell>
          <cell r="C370" t="str">
            <v>KABALEGA HYDROMAX</v>
          </cell>
          <cell r="D370" t="str">
            <v>GNE4</v>
          </cell>
          <cell r="J370">
            <v>11290.89</v>
          </cell>
          <cell r="N370">
            <v>10450.279999999999</v>
          </cell>
          <cell r="AM370" t="str">
            <v>Small Hydro</v>
          </cell>
        </row>
        <row r="371">
          <cell r="A371">
            <v>2014</v>
          </cell>
          <cell r="B371" t="str">
            <v>Q4</v>
          </cell>
          <cell r="C371" t="str">
            <v>ELECTROMAXX (U) LIMITED</v>
          </cell>
          <cell r="D371" t="str">
            <v>GNT2</v>
          </cell>
          <cell r="J371">
            <v>16432</v>
          </cell>
          <cell r="N371">
            <v>15350</v>
          </cell>
          <cell r="AM371" t="str">
            <v>Thermal</v>
          </cell>
        </row>
        <row r="372">
          <cell r="A372">
            <v>2014</v>
          </cell>
          <cell r="B372" t="str">
            <v>Q4</v>
          </cell>
          <cell r="C372" t="str">
            <v>JACOBSEN (U) LIMITED</v>
          </cell>
          <cell r="D372" t="str">
            <v>GNT1</v>
          </cell>
          <cell r="J372">
            <v>2440.2100000000205</v>
          </cell>
          <cell r="N372">
            <v>2168</v>
          </cell>
          <cell r="AM372" t="str">
            <v>Thermal</v>
          </cell>
        </row>
        <row r="373">
          <cell r="A373">
            <v>2014</v>
          </cell>
          <cell r="B373" t="str">
            <v>Q4</v>
          </cell>
          <cell r="C373" t="str">
            <v>KAKIRA SUGAR WORKS</v>
          </cell>
          <cell r="D373" t="str">
            <v>GNC1</v>
          </cell>
          <cell r="J373">
            <v>52968.670800000007</v>
          </cell>
          <cell r="N373">
            <v>52968.670000000006</v>
          </cell>
          <cell r="AM373" t="str">
            <v>Bagasse</v>
          </cell>
        </row>
        <row r="374">
          <cell r="A374">
            <v>2014</v>
          </cell>
          <cell r="B374" t="str">
            <v>Q3</v>
          </cell>
          <cell r="C374" t="str">
            <v>BUJAGALI ELECTRICITY LIMITED</v>
          </cell>
          <cell r="D374" t="str">
            <v>GNL2</v>
          </cell>
          <cell r="J374">
            <v>345122</v>
          </cell>
          <cell r="N374">
            <v>342571</v>
          </cell>
          <cell r="AM374" t="str">
            <v>Large Hydro</v>
          </cell>
        </row>
        <row r="375">
          <cell r="A375">
            <v>2014</v>
          </cell>
          <cell r="B375" t="str">
            <v>Q3</v>
          </cell>
          <cell r="C375" t="str">
            <v>ESKOM (U) LIMITED</v>
          </cell>
          <cell r="D375" t="str">
            <v>GNL1</v>
          </cell>
          <cell r="J375">
            <v>302747.217</v>
          </cell>
          <cell r="N375">
            <v>296321.97000000003</v>
          </cell>
          <cell r="AM375" t="str">
            <v>Large Hydro</v>
          </cell>
        </row>
        <row r="376">
          <cell r="A376">
            <v>2014</v>
          </cell>
          <cell r="B376" t="str">
            <v>Q3</v>
          </cell>
          <cell r="C376" t="str">
            <v>AEMS-MPANGA</v>
          </cell>
          <cell r="D376" t="str">
            <v>GNE5</v>
          </cell>
          <cell r="J376">
            <v>19929</v>
          </cell>
          <cell r="N376">
            <v>19927.490000000002</v>
          </cell>
          <cell r="AM376" t="str">
            <v>Small Hydro</v>
          </cell>
        </row>
        <row r="377">
          <cell r="A377">
            <v>2014</v>
          </cell>
          <cell r="B377" t="str">
            <v>Q3</v>
          </cell>
          <cell r="C377" t="str">
            <v>KASESE COBALT COMPANY LIMITED</v>
          </cell>
          <cell r="D377" t="str">
            <v>GNE1</v>
          </cell>
          <cell r="J377">
            <v>13541</v>
          </cell>
          <cell r="N377">
            <v>227.76800000000003</v>
          </cell>
          <cell r="AM377" t="str">
            <v>Small Hydro</v>
          </cell>
        </row>
        <row r="378">
          <cell r="A378">
            <v>2014</v>
          </cell>
          <cell r="B378" t="str">
            <v>Q3</v>
          </cell>
          <cell r="C378" t="str">
            <v>ECOPOWER-ISHASHA</v>
          </cell>
          <cell r="D378" t="str">
            <v>GNE6</v>
          </cell>
          <cell r="J378">
            <v>5132.58</v>
          </cell>
          <cell r="N378">
            <v>5132.58</v>
          </cell>
          <cell r="AM378" t="str">
            <v>Small Hydro</v>
          </cell>
        </row>
        <row r="379">
          <cell r="A379">
            <v>2014</v>
          </cell>
          <cell r="B379" t="str">
            <v>Q3</v>
          </cell>
          <cell r="C379" t="str">
            <v>MAJI-POWER BUGOYE-LIMITED</v>
          </cell>
          <cell r="D379" t="str">
            <v>GNE3</v>
          </cell>
          <cell r="J379">
            <v>29271.040000000001</v>
          </cell>
          <cell r="N379">
            <v>23861.33</v>
          </cell>
          <cell r="AM379" t="str">
            <v>Small Hydro</v>
          </cell>
        </row>
        <row r="380">
          <cell r="A380">
            <v>2014</v>
          </cell>
          <cell r="B380" t="str">
            <v>Q3</v>
          </cell>
          <cell r="C380" t="str">
            <v>TIBET HIMA (U) LIMITED</v>
          </cell>
          <cell r="D380">
            <v>21</v>
          </cell>
          <cell r="J380">
            <v>7726.2000000000007</v>
          </cell>
          <cell r="N380">
            <v>6531.5770000000002</v>
          </cell>
          <cell r="AM380" t="str">
            <v>Small Hydro</v>
          </cell>
        </row>
        <row r="381">
          <cell r="A381">
            <v>2014</v>
          </cell>
          <cell r="B381" t="str">
            <v>Q3</v>
          </cell>
          <cell r="C381" t="str">
            <v>KABALEGA HYDROMAX</v>
          </cell>
          <cell r="D381" t="str">
            <v>GNE4</v>
          </cell>
          <cell r="J381">
            <v>7711.9999999999982</v>
          </cell>
          <cell r="N381">
            <v>7177.6239999999998</v>
          </cell>
          <cell r="AM381" t="str">
            <v>Small Hydro</v>
          </cell>
        </row>
        <row r="382">
          <cell r="A382">
            <v>2014</v>
          </cell>
          <cell r="B382" t="str">
            <v>Q3</v>
          </cell>
          <cell r="C382" t="str">
            <v>ELECTROMAXX (U) LIMITED</v>
          </cell>
          <cell r="D382" t="str">
            <v>GNT2</v>
          </cell>
          <cell r="J382">
            <v>16509</v>
          </cell>
          <cell r="N382">
            <v>15410</v>
          </cell>
          <cell r="AM382" t="str">
            <v>Thermal</v>
          </cell>
        </row>
        <row r="383">
          <cell r="A383">
            <v>2014</v>
          </cell>
          <cell r="B383" t="str">
            <v>Q3</v>
          </cell>
          <cell r="C383" t="str">
            <v>JACOBSEN (U) LIMITED</v>
          </cell>
          <cell r="D383" t="str">
            <v>GNT1</v>
          </cell>
          <cell r="J383">
            <v>13297.460000000041</v>
          </cell>
          <cell r="N383">
            <v>12858.400000000191</v>
          </cell>
          <cell r="AM383" t="str">
            <v>Thermal</v>
          </cell>
        </row>
        <row r="384">
          <cell r="A384">
            <v>2014</v>
          </cell>
          <cell r="B384" t="str">
            <v>Q3</v>
          </cell>
          <cell r="C384" t="str">
            <v>KAKIRA SUGAR WORKS</v>
          </cell>
          <cell r="D384" t="str">
            <v>GNC1</v>
          </cell>
          <cell r="J384">
            <v>62683.795599999998</v>
          </cell>
          <cell r="N384">
            <v>62683.794999999998</v>
          </cell>
          <cell r="AM384" t="str">
            <v>Bagasse</v>
          </cell>
        </row>
        <row r="385">
          <cell r="A385">
            <v>2014</v>
          </cell>
          <cell r="B385" t="str">
            <v>Q2</v>
          </cell>
          <cell r="C385" t="str">
            <v>BUJAGALI ELECTRICITY LIMITED</v>
          </cell>
          <cell r="D385" t="str">
            <v>GNL2</v>
          </cell>
          <cell r="J385">
            <v>351078</v>
          </cell>
          <cell r="N385">
            <v>348520</v>
          </cell>
          <cell r="AM385" t="str">
            <v>Large Hydro</v>
          </cell>
        </row>
        <row r="386">
          <cell r="A386">
            <v>2014</v>
          </cell>
          <cell r="B386" t="str">
            <v>Q2</v>
          </cell>
          <cell r="C386" t="str">
            <v>ESKOM (U) LIMITED</v>
          </cell>
          <cell r="D386" t="str">
            <v>GNL1</v>
          </cell>
          <cell r="J386">
            <v>316416.30350000033</v>
          </cell>
          <cell r="N386">
            <v>306802.22000000003</v>
          </cell>
          <cell r="AM386" t="str">
            <v>Large Hydro</v>
          </cell>
        </row>
        <row r="387">
          <cell r="A387">
            <v>2014</v>
          </cell>
          <cell r="B387" t="str">
            <v>Q2</v>
          </cell>
          <cell r="C387" t="str">
            <v>AEMS-MPANGA</v>
          </cell>
          <cell r="D387" t="str">
            <v>GNE5</v>
          </cell>
          <cell r="J387">
            <v>18118.93</v>
          </cell>
          <cell r="N387">
            <v>18118.93</v>
          </cell>
          <cell r="AM387" t="str">
            <v>Small Hydro</v>
          </cell>
        </row>
        <row r="388">
          <cell r="A388">
            <v>2014</v>
          </cell>
          <cell r="B388" t="str">
            <v>Q2</v>
          </cell>
          <cell r="C388" t="str">
            <v>KASESE COBALT COMPANY LIMITED</v>
          </cell>
          <cell r="D388" t="str">
            <v>GNE1</v>
          </cell>
          <cell r="J388">
            <v>15934</v>
          </cell>
          <cell r="N388">
            <v>476.95400000000001</v>
          </cell>
          <cell r="AM388" t="str">
            <v>Small Hydro</v>
          </cell>
        </row>
        <row r="389">
          <cell r="A389">
            <v>2014</v>
          </cell>
          <cell r="B389" t="str">
            <v>Q2</v>
          </cell>
          <cell r="C389" t="str">
            <v>ECOPOWER-ISHASHA</v>
          </cell>
          <cell r="D389" t="str">
            <v>GNE6</v>
          </cell>
          <cell r="J389">
            <v>5389.25</v>
          </cell>
          <cell r="N389">
            <v>5389.25</v>
          </cell>
          <cell r="AM389" t="str">
            <v>Small Hydro</v>
          </cell>
        </row>
        <row r="390">
          <cell r="A390">
            <v>2014</v>
          </cell>
          <cell r="B390" t="str">
            <v>Q2</v>
          </cell>
          <cell r="C390" t="str">
            <v>MAJI-POWER BUGOYE-LIMITED</v>
          </cell>
          <cell r="D390" t="str">
            <v>GNE3</v>
          </cell>
          <cell r="J390">
            <v>25722.799999999999</v>
          </cell>
          <cell r="N390">
            <v>25722.799999999999</v>
          </cell>
          <cell r="AM390" t="str">
            <v>Small Hydro</v>
          </cell>
        </row>
        <row r="391">
          <cell r="A391">
            <v>2014</v>
          </cell>
          <cell r="B391" t="str">
            <v>Q2</v>
          </cell>
          <cell r="C391" t="str">
            <v>TIBET HIMA (U) LIMITED</v>
          </cell>
          <cell r="D391">
            <v>21</v>
          </cell>
          <cell r="J391">
            <v>7218.4</v>
          </cell>
          <cell r="N391">
            <v>6209.7849999999999</v>
          </cell>
          <cell r="AM391" t="str">
            <v>Small Hydro</v>
          </cell>
        </row>
        <row r="392">
          <cell r="A392">
            <v>2014</v>
          </cell>
          <cell r="B392" t="str">
            <v>Q2</v>
          </cell>
          <cell r="C392" t="str">
            <v>KABALEGA HYDROMAX</v>
          </cell>
          <cell r="D392" t="str">
            <v>GNE4</v>
          </cell>
          <cell r="J392">
            <v>6053.3000000000011</v>
          </cell>
          <cell r="N392">
            <v>5666.8149999999996</v>
          </cell>
          <cell r="AM392" t="str">
            <v>Small Hydro</v>
          </cell>
        </row>
        <row r="393">
          <cell r="A393">
            <v>2014</v>
          </cell>
          <cell r="B393" t="str">
            <v>Q2</v>
          </cell>
          <cell r="C393" t="str">
            <v>ELECTROMAXX (U) LIMITED</v>
          </cell>
          <cell r="D393" t="str">
            <v>GNT2</v>
          </cell>
          <cell r="J393">
            <v>16292</v>
          </cell>
          <cell r="N393">
            <v>15210</v>
          </cell>
          <cell r="AM393" t="str">
            <v>Thermal</v>
          </cell>
        </row>
        <row r="394">
          <cell r="A394">
            <v>2014</v>
          </cell>
          <cell r="B394" t="str">
            <v>Q2</v>
          </cell>
          <cell r="C394" t="str">
            <v>JACOBSEN (U) LIMITED</v>
          </cell>
          <cell r="D394" t="str">
            <v>GNT1</v>
          </cell>
          <cell r="J394">
            <v>14415.789999999948</v>
          </cell>
          <cell r="N394">
            <v>13940.3</v>
          </cell>
          <cell r="AM394" t="str">
            <v>Thermal</v>
          </cell>
        </row>
        <row r="395">
          <cell r="A395">
            <v>2014</v>
          </cell>
          <cell r="B395" t="str">
            <v>Q2</v>
          </cell>
          <cell r="C395" t="str">
            <v>KAKIRA SUGAR WORKS</v>
          </cell>
          <cell r="D395" t="str">
            <v>GNC1</v>
          </cell>
          <cell r="J395">
            <v>70837.801799999987</v>
          </cell>
          <cell r="N395">
            <v>30837.800461736042</v>
          </cell>
          <cell r="AM395" t="str">
            <v>Bagasse</v>
          </cell>
        </row>
        <row r="396">
          <cell r="A396">
            <v>2014</v>
          </cell>
          <cell r="B396" t="str">
            <v>Q1</v>
          </cell>
          <cell r="C396" t="str">
            <v>BUJAGALI ELECTRICITY LIMITED</v>
          </cell>
          <cell r="D396" t="str">
            <v>GNL2</v>
          </cell>
          <cell r="J396">
            <v>353488</v>
          </cell>
          <cell r="N396">
            <v>352519.2</v>
          </cell>
          <cell r="AM396" t="str">
            <v>Large Hydro</v>
          </cell>
        </row>
        <row r="397">
          <cell r="A397">
            <v>2014</v>
          </cell>
          <cell r="B397" t="str">
            <v>Q1</v>
          </cell>
          <cell r="C397" t="str">
            <v>ESKOM (U) LIMITED</v>
          </cell>
          <cell r="D397" t="str">
            <v>GNL1</v>
          </cell>
          <cell r="J397">
            <v>314480</v>
          </cell>
          <cell r="N397">
            <v>304252.64699999994</v>
          </cell>
          <cell r="AM397" t="str">
            <v>Large Hydro</v>
          </cell>
        </row>
        <row r="398">
          <cell r="A398">
            <v>2014</v>
          </cell>
          <cell r="B398" t="str">
            <v>Q1</v>
          </cell>
          <cell r="C398" t="str">
            <v>AEMS-MPANGA</v>
          </cell>
          <cell r="D398" t="str">
            <v>GNE5</v>
          </cell>
          <cell r="J398">
            <v>7246.3900000000012</v>
          </cell>
          <cell r="N398">
            <v>7246.3900000000012</v>
          </cell>
          <cell r="AM398" t="str">
            <v>Small Hydro</v>
          </cell>
        </row>
        <row r="399">
          <cell r="A399">
            <v>2014</v>
          </cell>
          <cell r="B399" t="str">
            <v>Q1</v>
          </cell>
          <cell r="C399" t="str">
            <v>KASESE COBALT COMPANY LIMITED</v>
          </cell>
          <cell r="D399" t="str">
            <v>GNE1</v>
          </cell>
          <cell r="J399">
            <v>14706</v>
          </cell>
          <cell r="N399">
            <v>431.93700000000001</v>
          </cell>
          <cell r="AM399" t="str">
            <v>Small Hydro</v>
          </cell>
        </row>
        <row r="400">
          <cell r="A400">
            <v>2014</v>
          </cell>
          <cell r="B400" t="str">
            <v>Q1</v>
          </cell>
          <cell r="C400" t="str">
            <v>ECOPOWER-ISHASHA</v>
          </cell>
          <cell r="D400" t="str">
            <v>GNE6</v>
          </cell>
          <cell r="J400">
            <v>4720.2700000000004</v>
          </cell>
          <cell r="N400">
            <v>4720.2700000000004</v>
          </cell>
          <cell r="AM400" t="str">
            <v>Small Hydro</v>
          </cell>
        </row>
        <row r="401">
          <cell r="A401">
            <v>2014</v>
          </cell>
          <cell r="B401" t="str">
            <v>Q1</v>
          </cell>
          <cell r="C401" t="str">
            <v>MAJI-POWER BUGOYE-LIMITED</v>
          </cell>
          <cell r="D401" t="str">
            <v>GNE3</v>
          </cell>
          <cell r="J401">
            <v>13054.09</v>
          </cell>
          <cell r="N401">
            <v>10747.73</v>
          </cell>
          <cell r="AM401" t="str">
            <v>Small Hydro</v>
          </cell>
        </row>
        <row r="402">
          <cell r="A402">
            <v>2014</v>
          </cell>
          <cell r="B402" t="str">
            <v>Q1</v>
          </cell>
          <cell r="C402" t="str">
            <v>TIBET HIMA (U) LIMITED</v>
          </cell>
          <cell r="D402">
            <v>21</v>
          </cell>
          <cell r="J402">
            <v>5019.8</v>
          </cell>
          <cell r="N402">
            <v>3422.6440000000002</v>
          </cell>
          <cell r="AM402" t="str">
            <v>Small Hydro</v>
          </cell>
        </row>
        <row r="403">
          <cell r="A403">
            <v>2014</v>
          </cell>
          <cell r="B403" t="str">
            <v>Q1</v>
          </cell>
          <cell r="C403" t="str">
            <v>KABALEGA HYDROMAX</v>
          </cell>
          <cell r="D403" t="str">
            <v>GNE4</v>
          </cell>
          <cell r="J403">
            <v>4451.1000000000004</v>
          </cell>
          <cell r="N403">
            <v>4169.3870000000006</v>
          </cell>
          <cell r="AM403" t="str">
            <v>Small Hydro</v>
          </cell>
        </row>
        <row r="404">
          <cell r="A404">
            <v>2014</v>
          </cell>
          <cell r="B404" t="str">
            <v>Q1</v>
          </cell>
          <cell r="C404" t="str">
            <v>ELECTROMAXX (U) LIMITED</v>
          </cell>
          <cell r="D404" t="str">
            <v>GNT2</v>
          </cell>
          <cell r="J404">
            <v>7093</v>
          </cell>
          <cell r="N404">
            <v>6640</v>
          </cell>
          <cell r="AM404" t="str">
            <v>Thermal</v>
          </cell>
        </row>
        <row r="405">
          <cell r="A405">
            <v>2014</v>
          </cell>
          <cell r="B405" t="str">
            <v>Q1</v>
          </cell>
          <cell r="C405" t="str">
            <v>JACOBSEN (U) LIMITED</v>
          </cell>
          <cell r="D405" t="str">
            <v>GNT1</v>
          </cell>
          <cell r="J405">
            <v>6848.4799999999814</v>
          </cell>
          <cell r="N405">
            <v>6538.0999999998603</v>
          </cell>
          <cell r="AM405" t="str">
            <v>Thermal</v>
          </cell>
        </row>
        <row r="406">
          <cell r="A406">
            <v>2014</v>
          </cell>
          <cell r="B406" t="str">
            <v>Q1</v>
          </cell>
          <cell r="C406" t="str">
            <v>KAKIRA SUGAR WORKS</v>
          </cell>
          <cell r="D406" t="str">
            <v>GNC1</v>
          </cell>
          <cell r="J406">
            <v>56731.672000000006</v>
          </cell>
          <cell r="N406">
            <v>56731.672000000006</v>
          </cell>
          <cell r="AM406" t="str">
            <v>Bagasse</v>
          </cell>
        </row>
        <row r="407">
          <cell r="A407">
            <v>2013</v>
          </cell>
          <cell r="B407" t="str">
            <v>Q4</v>
          </cell>
          <cell r="C407" t="str">
            <v>BUJAGALI ELECTRICITY LIMITED</v>
          </cell>
          <cell r="D407" t="str">
            <v>GNL2</v>
          </cell>
          <cell r="J407">
            <v>353488</v>
          </cell>
          <cell r="N407">
            <v>325447.00799999997</v>
          </cell>
          <cell r="AM407" t="str">
            <v>Large Hydro</v>
          </cell>
        </row>
        <row r="408">
          <cell r="A408">
            <v>2013</v>
          </cell>
          <cell r="B408" t="str">
            <v>Q4</v>
          </cell>
          <cell r="C408" t="str">
            <v>ESKOM (U) LIMITED</v>
          </cell>
          <cell r="D408" t="str">
            <v>GNL1</v>
          </cell>
          <cell r="J408">
            <v>297625.65000000002</v>
          </cell>
          <cell r="N408">
            <v>290628.12900000002</v>
          </cell>
          <cell r="AM408" t="str">
            <v>Large Hydro</v>
          </cell>
        </row>
        <row r="409">
          <cell r="A409">
            <v>2013</v>
          </cell>
          <cell r="B409" t="str">
            <v>Q4</v>
          </cell>
          <cell r="C409" t="str">
            <v>AEMS-MPANGA</v>
          </cell>
          <cell r="D409" t="str">
            <v>GNE5</v>
          </cell>
          <cell r="J409">
            <v>33750.879999999997</v>
          </cell>
          <cell r="N409">
            <v>33750.879999999997</v>
          </cell>
          <cell r="AM409" t="str">
            <v>Small Hydro</v>
          </cell>
        </row>
        <row r="410">
          <cell r="A410">
            <v>2013</v>
          </cell>
          <cell r="B410" t="str">
            <v>Q4</v>
          </cell>
          <cell r="C410" t="str">
            <v>KASESE COBALT COMPANY LIMITED</v>
          </cell>
          <cell r="D410" t="str">
            <v>GNE1</v>
          </cell>
          <cell r="J410">
            <v>15760</v>
          </cell>
          <cell r="N410">
            <v>185.59399999999999</v>
          </cell>
          <cell r="AM410" t="str">
            <v>Small Hydro</v>
          </cell>
        </row>
        <row r="411">
          <cell r="A411">
            <v>2013</v>
          </cell>
          <cell r="B411" t="str">
            <v>Q4</v>
          </cell>
          <cell r="C411" t="str">
            <v>ECOPOWER-ISHASHA</v>
          </cell>
          <cell r="D411" t="str">
            <v>GNE6</v>
          </cell>
          <cell r="J411">
            <v>6654.84</v>
          </cell>
          <cell r="N411">
            <v>6654.84</v>
          </cell>
          <cell r="AM411" t="str">
            <v>Small Hydro</v>
          </cell>
        </row>
        <row r="412">
          <cell r="A412">
            <v>2013</v>
          </cell>
          <cell r="B412" t="str">
            <v>Q4</v>
          </cell>
          <cell r="C412" t="str">
            <v>MAJI-POWER BUGOYE-LIMITED</v>
          </cell>
          <cell r="D412" t="str">
            <v>GNE3</v>
          </cell>
          <cell r="J412">
            <v>18991.21</v>
          </cell>
          <cell r="N412">
            <v>18991.21</v>
          </cell>
          <cell r="AM412" t="str">
            <v>Small Hydro</v>
          </cell>
        </row>
        <row r="413">
          <cell r="A413">
            <v>2013</v>
          </cell>
          <cell r="B413" t="str">
            <v>Q4</v>
          </cell>
          <cell r="C413" t="str">
            <v>TIBET HIMA (U) LIMITED</v>
          </cell>
          <cell r="D413">
            <v>21</v>
          </cell>
          <cell r="J413">
            <v>6375.9</v>
          </cell>
          <cell r="N413">
            <v>5465.3980000000001</v>
          </cell>
          <cell r="AM413" t="str">
            <v>Small Hydro</v>
          </cell>
        </row>
        <row r="414">
          <cell r="A414">
            <v>2013</v>
          </cell>
          <cell r="B414" t="str">
            <v>Q4</v>
          </cell>
          <cell r="C414" t="str">
            <v>KABALEGA HYDROMAX</v>
          </cell>
          <cell r="D414" t="str">
            <v>GNE4</v>
          </cell>
          <cell r="J414">
            <v>5945.3279999999995</v>
          </cell>
          <cell r="N414">
            <v>5709.5619999999999</v>
          </cell>
          <cell r="AM414" t="str">
            <v>Small Hydro</v>
          </cell>
        </row>
        <row r="415">
          <cell r="A415">
            <v>2013</v>
          </cell>
          <cell r="B415" t="str">
            <v>Q4</v>
          </cell>
          <cell r="C415" t="str">
            <v>ELECTROMAXX (U) LIMITED</v>
          </cell>
          <cell r="D415" t="str">
            <v>GNT2</v>
          </cell>
          <cell r="J415">
            <v>239</v>
          </cell>
          <cell r="N415">
            <v>223</v>
          </cell>
          <cell r="AM415" t="str">
            <v>Thermal</v>
          </cell>
        </row>
        <row r="416">
          <cell r="A416">
            <v>2013</v>
          </cell>
          <cell r="B416" t="str">
            <v>Q4</v>
          </cell>
          <cell r="C416" t="str">
            <v>JACOBSEN (U) LIMITED</v>
          </cell>
          <cell r="D416" t="str">
            <v>GNT1</v>
          </cell>
          <cell r="J416">
            <v>248.74</v>
          </cell>
          <cell r="N416">
            <v>241.5</v>
          </cell>
          <cell r="AM416" t="str">
            <v>Thermal</v>
          </cell>
        </row>
        <row r="417">
          <cell r="A417">
            <v>2013</v>
          </cell>
          <cell r="B417" t="str">
            <v>Q4</v>
          </cell>
          <cell r="C417" t="str">
            <v>KAKIRA SUGAR WORKS</v>
          </cell>
          <cell r="D417" t="str">
            <v>GNC1</v>
          </cell>
          <cell r="J417">
            <v>46952.060000000005</v>
          </cell>
          <cell r="N417">
            <v>46952.060000000005</v>
          </cell>
          <cell r="AM417" t="str">
            <v>Bagasse</v>
          </cell>
        </row>
        <row r="418">
          <cell r="A418">
            <v>2013</v>
          </cell>
          <cell r="B418" t="str">
            <v>Q3</v>
          </cell>
          <cell r="C418" t="str">
            <v>BUJAGALI ELECTRICITY LIMITED</v>
          </cell>
          <cell r="D418" t="str">
            <v>GNL2</v>
          </cell>
          <cell r="J418">
            <v>356782</v>
          </cell>
          <cell r="N418">
            <v>354216</v>
          </cell>
          <cell r="AM418" t="str">
            <v>Large Hydro</v>
          </cell>
        </row>
        <row r="419">
          <cell r="A419">
            <v>2013</v>
          </cell>
          <cell r="B419" t="str">
            <v>Q3</v>
          </cell>
          <cell r="C419" t="str">
            <v>ESKOM (U) LIMITED</v>
          </cell>
          <cell r="D419" t="str">
            <v>GNL1</v>
          </cell>
          <cell r="J419">
            <v>328408.73</v>
          </cell>
          <cell r="N419">
            <v>325104.19699999999</v>
          </cell>
          <cell r="AM419" t="str">
            <v>Large Hydro</v>
          </cell>
        </row>
        <row r="420">
          <cell r="A420">
            <v>2013</v>
          </cell>
          <cell r="B420" t="str">
            <v>Q3</v>
          </cell>
          <cell r="C420" t="str">
            <v>AEMS-MPANGA</v>
          </cell>
          <cell r="D420" t="str">
            <v>GNE5</v>
          </cell>
          <cell r="J420">
            <v>16040.510000000002</v>
          </cell>
          <cell r="N420">
            <v>16040.510000000002</v>
          </cell>
          <cell r="AM420" t="str">
            <v>Small Hydro</v>
          </cell>
        </row>
        <row r="421">
          <cell r="A421">
            <v>2013</v>
          </cell>
          <cell r="B421" t="str">
            <v>Q3</v>
          </cell>
          <cell r="C421" t="str">
            <v>KASESE COBALT COMPANY LIMITED</v>
          </cell>
          <cell r="D421" t="str">
            <v>GNE1</v>
          </cell>
          <cell r="J421">
            <v>13622.5</v>
          </cell>
          <cell r="N421">
            <v>2251.6099999999997</v>
          </cell>
          <cell r="AM421" t="str">
            <v>Small Hydro</v>
          </cell>
        </row>
        <row r="422">
          <cell r="A422">
            <v>2013</v>
          </cell>
          <cell r="B422" t="str">
            <v>Q3</v>
          </cell>
          <cell r="C422" t="str">
            <v>ECOPOWER-ISHASHA</v>
          </cell>
          <cell r="D422" t="str">
            <v>GNE6</v>
          </cell>
          <cell r="J422">
            <v>5657.89</v>
          </cell>
          <cell r="N422">
            <v>5657.89</v>
          </cell>
          <cell r="AM422" t="str">
            <v>Small Hydro</v>
          </cell>
        </row>
        <row r="423">
          <cell r="A423">
            <v>2013</v>
          </cell>
          <cell r="B423" t="str">
            <v>Q3</v>
          </cell>
          <cell r="C423" t="str">
            <v>MAJI-POWER BUGOYE-LIMITED</v>
          </cell>
          <cell r="D423" t="str">
            <v>GNE3</v>
          </cell>
          <cell r="J423">
            <v>15426.76</v>
          </cell>
          <cell r="N423">
            <v>15426.76</v>
          </cell>
          <cell r="AM423" t="str">
            <v>Small Hydro</v>
          </cell>
        </row>
        <row r="424">
          <cell r="A424">
            <v>2013</v>
          </cell>
          <cell r="B424" t="str">
            <v>Q3</v>
          </cell>
          <cell r="C424" t="str">
            <v>TIBET HIMA (U) LIMITED</v>
          </cell>
          <cell r="D424">
            <v>21</v>
          </cell>
          <cell r="J424">
            <v>1729</v>
          </cell>
          <cell r="N424">
            <v>1108.2040000000002</v>
          </cell>
          <cell r="AM424" t="str">
            <v>Small Hydro</v>
          </cell>
        </row>
        <row r="425">
          <cell r="A425">
            <v>2013</v>
          </cell>
          <cell r="B425" t="str">
            <v>Q3</v>
          </cell>
          <cell r="C425" t="str">
            <v>KABALEGA HYDROMAX</v>
          </cell>
          <cell r="D425" t="str">
            <v>GNE4</v>
          </cell>
          <cell r="J425">
            <v>5049.3760000000002</v>
          </cell>
          <cell r="N425">
            <v>4868.6900000000005</v>
          </cell>
          <cell r="AM425" t="str">
            <v>Small Hydro</v>
          </cell>
        </row>
        <row r="426">
          <cell r="A426">
            <v>2013</v>
          </cell>
          <cell r="B426" t="str">
            <v>Q3</v>
          </cell>
          <cell r="C426" t="str">
            <v>ELECTROMAXX (U) LIMITED</v>
          </cell>
          <cell r="D426" t="str">
            <v>GNT2</v>
          </cell>
          <cell r="J426">
            <v>0</v>
          </cell>
          <cell r="N426">
            <v>0</v>
          </cell>
          <cell r="AM426" t="str">
            <v>Thermal</v>
          </cell>
        </row>
        <row r="427">
          <cell r="A427">
            <v>2013</v>
          </cell>
          <cell r="B427" t="str">
            <v>Q3</v>
          </cell>
          <cell r="C427" t="str">
            <v>JACOBSEN (U) LIMITED</v>
          </cell>
          <cell r="D427" t="str">
            <v>GNT1</v>
          </cell>
          <cell r="J427">
            <v>0</v>
          </cell>
          <cell r="N427">
            <v>0</v>
          </cell>
          <cell r="AM427" t="str">
            <v>Thermal</v>
          </cell>
        </row>
        <row r="428">
          <cell r="A428">
            <v>2013</v>
          </cell>
          <cell r="B428" t="str">
            <v>Q3</v>
          </cell>
          <cell r="C428" t="str">
            <v>KAKIRA SUGAR WORKS</v>
          </cell>
          <cell r="D428" t="str">
            <v>GNC1</v>
          </cell>
          <cell r="J428">
            <v>27150.718999999997</v>
          </cell>
          <cell r="N428">
            <v>27150.718999999997</v>
          </cell>
          <cell r="AM428" t="str">
            <v>Bagasse</v>
          </cell>
        </row>
        <row r="429">
          <cell r="A429">
            <v>2013</v>
          </cell>
          <cell r="B429" t="str">
            <v>Q2</v>
          </cell>
          <cell r="C429" t="str">
            <v>BUJAGALI ELECTRICITY LIMITED</v>
          </cell>
          <cell r="D429" t="str">
            <v>GNL2</v>
          </cell>
          <cell r="J429">
            <v>353488</v>
          </cell>
          <cell r="N429">
            <v>352519.2</v>
          </cell>
          <cell r="AM429" t="str">
            <v>Large Hydro</v>
          </cell>
        </row>
        <row r="430">
          <cell r="A430">
            <v>2013</v>
          </cell>
          <cell r="B430" t="str">
            <v>Q2</v>
          </cell>
          <cell r="C430" t="str">
            <v>ESKOM (U) LIMITED</v>
          </cell>
          <cell r="D430" t="str">
            <v>GNL1</v>
          </cell>
          <cell r="J430">
            <v>318655.15600000002</v>
          </cell>
          <cell r="N430">
            <v>318655.15600000002</v>
          </cell>
          <cell r="AM430" t="str">
            <v>Large Hydro</v>
          </cell>
        </row>
        <row r="431">
          <cell r="A431">
            <v>2013</v>
          </cell>
          <cell r="B431" t="str">
            <v>Q2</v>
          </cell>
          <cell r="C431" t="str">
            <v>AEMS-MPANGA</v>
          </cell>
          <cell r="D431" t="str">
            <v>GNE5</v>
          </cell>
          <cell r="J431">
            <v>26588.18</v>
          </cell>
          <cell r="N431">
            <v>26588.18</v>
          </cell>
          <cell r="AM431" t="str">
            <v>Small Hydro</v>
          </cell>
        </row>
        <row r="432">
          <cell r="A432">
            <v>2013</v>
          </cell>
          <cell r="B432" t="str">
            <v>Q2</v>
          </cell>
          <cell r="C432" t="str">
            <v>KASESE COBALT COMPANY LIMITED</v>
          </cell>
          <cell r="D432" t="str">
            <v>GNE1</v>
          </cell>
          <cell r="J432">
            <v>16154</v>
          </cell>
          <cell r="N432">
            <v>432.07600000000002</v>
          </cell>
          <cell r="AM432" t="str">
            <v>Small Hydro</v>
          </cell>
        </row>
        <row r="433">
          <cell r="A433">
            <v>2013</v>
          </cell>
          <cell r="B433" t="str">
            <v>Q2</v>
          </cell>
          <cell r="C433" t="str">
            <v>ECOPOWER-ISHASHA</v>
          </cell>
          <cell r="D433" t="str">
            <v>GNE6</v>
          </cell>
          <cell r="J433">
            <v>8516.69</v>
          </cell>
          <cell r="N433">
            <v>8516.69</v>
          </cell>
          <cell r="AM433" t="str">
            <v>Small Hydro</v>
          </cell>
        </row>
        <row r="434">
          <cell r="A434">
            <v>2013</v>
          </cell>
          <cell r="B434" t="str">
            <v>Q2</v>
          </cell>
          <cell r="C434" t="str">
            <v>MAJI-POWER BUGOYE-LIMITED</v>
          </cell>
          <cell r="D434" t="str">
            <v>GNE3</v>
          </cell>
          <cell r="J434">
            <v>17538.04</v>
          </cell>
          <cell r="N434">
            <v>17538.04</v>
          </cell>
          <cell r="AM434" t="str">
            <v>Small Hydro</v>
          </cell>
        </row>
        <row r="435">
          <cell r="A435">
            <v>2013</v>
          </cell>
          <cell r="B435" t="str">
            <v>Q2</v>
          </cell>
          <cell r="C435" t="str">
            <v>TIBET HIMA (U) LIMITED</v>
          </cell>
          <cell r="D435">
            <v>21</v>
          </cell>
          <cell r="J435">
            <v>3421.2310000000002</v>
          </cell>
          <cell r="N435">
            <v>2708.0370000000003</v>
          </cell>
          <cell r="AM435" t="str">
            <v>Small Hydro</v>
          </cell>
        </row>
        <row r="436">
          <cell r="A436">
            <v>2013</v>
          </cell>
          <cell r="B436" t="str">
            <v>Q2</v>
          </cell>
          <cell r="C436" t="str">
            <v>KABALEGA HYDROMAX</v>
          </cell>
          <cell r="D436" t="str">
            <v>GNE4</v>
          </cell>
          <cell r="J436">
            <v>4540.6489999999994</v>
          </cell>
          <cell r="N436">
            <v>4355.4589999999998</v>
          </cell>
          <cell r="AM436" t="str">
            <v>Small Hydro</v>
          </cell>
        </row>
        <row r="437">
          <cell r="A437">
            <v>2013</v>
          </cell>
          <cell r="B437" t="str">
            <v>Q2</v>
          </cell>
          <cell r="C437" t="str">
            <v>ELECTROMAXX (U) LIMITED</v>
          </cell>
          <cell r="D437" t="str">
            <v>GNT2</v>
          </cell>
          <cell r="J437">
            <v>0</v>
          </cell>
          <cell r="N437">
            <v>0</v>
          </cell>
          <cell r="AM437" t="str">
            <v>Thermal</v>
          </cell>
        </row>
        <row r="438">
          <cell r="A438">
            <v>2013</v>
          </cell>
          <cell r="B438" t="str">
            <v>Q2</v>
          </cell>
          <cell r="C438" t="str">
            <v>JACOBSEN (U) LIMITED</v>
          </cell>
          <cell r="D438" t="str">
            <v>GNT1</v>
          </cell>
          <cell r="J438">
            <v>0</v>
          </cell>
          <cell r="N438">
            <v>0</v>
          </cell>
          <cell r="AM438" t="str">
            <v>Thermal</v>
          </cell>
        </row>
        <row r="439">
          <cell r="A439">
            <v>2013</v>
          </cell>
          <cell r="B439" t="str">
            <v>Q2</v>
          </cell>
          <cell r="C439" t="str">
            <v>KAKIRA SUGAR WORKS</v>
          </cell>
          <cell r="D439" t="str">
            <v>GNC1</v>
          </cell>
          <cell r="J439">
            <v>19208.107299999996</v>
          </cell>
          <cell r="N439">
            <v>2484.3548000000001</v>
          </cell>
          <cell r="AM439" t="str">
            <v>Bagasse</v>
          </cell>
        </row>
        <row r="440">
          <cell r="A440">
            <v>2013</v>
          </cell>
          <cell r="B440" t="str">
            <v>Q1</v>
          </cell>
          <cell r="C440" t="str">
            <v>BUJAGALI ELECTRICITY LIMITED</v>
          </cell>
          <cell r="D440" t="str">
            <v>GNL2</v>
          </cell>
          <cell r="J440">
            <v>347477</v>
          </cell>
          <cell r="N440">
            <v>344946.78299999994</v>
          </cell>
          <cell r="AM440" t="str">
            <v>Large Hydro</v>
          </cell>
        </row>
        <row r="441">
          <cell r="A441">
            <v>2013</v>
          </cell>
          <cell r="B441" t="str">
            <v>Q1</v>
          </cell>
          <cell r="C441" t="str">
            <v>ESKOM (U) LIMITED</v>
          </cell>
          <cell r="D441" t="str">
            <v>GNL1</v>
          </cell>
          <cell r="J441">
            <v>319850</v>
          </cell>
          <cell r="N441">
            <v>305757.19400000037</v>
          </cell>
          <cell r="AM441" t="str">
            <v>Large Hydro</v>
          </cell>
        </row>
        <row r="442">
          <cell r="A442">
            <v>2013</v>
          </cell>
          <cell r="B442" t="str">
            <v>Q1</v>
          </cell>
          <cell r="C442" t="str">
            <v>AEMS-MPANGA</v>
          </cell>
          <cell r="D442" t="str">
            <v>GNE5</v>
          </cell>
          <cell r="J442">
            <v>24844.42</v>
          </cell>
          <cell r="N442">
            <v>24844.42</v>
          </cell>
          <cell r="AM442" t="str">
            <v>Small Hydro</v>
          </cell>
        </row>
        <row r="443">
          <cell r="A443">
            <v>2013</v>
          </cell>
          <cell r="B443" t="str">
            <v>Q1</v>
          </cell>
          <cell r="C443" t="str">
            <v>KASESE COBALT COMPANY LIMITED</v>
          </cell>
          <cell r="D443" t="str">
            <v>GNE1</v>
          </cell>
          <cell r="J443">
            <v>14076</v>
          </cell>
          <cell r="N443">
            <v>451.58199999999999</v>
          </cell>
          <cell r="AM443" t="str">
            <v>Small Hydro</v>
          </cell>
        </row>
        <row r="444">
          <cell r="A444">
            <v>2013</v>
          </cell>
          <cell r="B444" t="str">
            <v>Q1</v>
          </cell>
          <cell r="C444" t="str">
            <v>ECOPOWER-ISHASHA</v>
          </cell>
          <cell r="D444" t="str">
            <v>GNE6</v>
          </cell>
          <cell r="J444">
            <v>8296.24</v>
          </cell>
          <cell r="N444">
            <v>8296.24</v>
          </cell>
          <cell r="AM444" t="str">
            <v>Small Hydro</v>
          </cell>
        </row>
        <row r="445">
          <cell r="A445">
            <v>2013</v>
          </cell>
          <cell r="B445" t="str">
            <v>Q1</v>
          </cell>
          <cell r="C445" t="str">
            <v>MAJI-POWER BUGOYE-LIMITED</v>
          </cell>
          <cell r="D445" t="str">
            <v>GNE3</v>
          </cell>
          <cell r="J445">
            <v>15857.419999999998</v>
          </cell>
          <cell r="N445">
            <v>15857.419999999998</v>
          </cell>
          <cell r="AM445" t="str">
            <v>Small Hydro</v>
          </cell>
        </row>
        <row r="446">
          <cell r="A446">
            <v>2013</v>
          </cell>
          <cell r="B446" t="str">
            <v>Q1</v>
          </cell>
          <cell r="C446" t="str">
            <v>TIBET HIMA (U) LIMITED</v>
          </cell>
          <cell r="D446">
            <v>21</v>
          </cell>
          <cell r="J446">
            <v>7694.8</v>
          </cell>
          <cell r="N446">
            <v>6522.0529999999999</v>
          </cell>
          <cell r="AM446" t="str">
            <v>Small Hydro</v>
          </cell>
        </row>
        <row r="447">
          <cell r="A447">
            <v>2013</v>
          </cell>
          <cell r="B447" t="str">
            <v>Q1</v>
          </cell>
          <cell r="C447" t="str">
            <v>KABALEGA HYDROMAX</v>
          </cell>
          <cell r="D447" t="str">
            <v>GNE4</v>
          </cell>
          <cell r="J447">
            <v>3138.6859999999997</v>
          </cell>
          <cell r="N447">
            <v>3047.9270000000001</v>
          </cell>
          <cell r="AM447" t="str">
            <v>Small Hydro</v>
          </cell>
        </row>
        <row r="448">
          <cell r="A448">
            <v>2013</v>
          </cell>
          <cell r="B448" t="str">
            <v>Q1</v>
          </cell>
          <cell r="C448" t="str">
            <v>ELECTROMAXX (U) LIMITED</v>
          </cell>
          <cell r="D448" t="str">
            <v>GNT2</v>
          </cell>
          <cell r="J448">
            <v>278</v>
          </cell>
          <cell r="N448">
            <v>260</v>
          </cell>
          <cell r="AM448" t="str">
            <v>Thermal</v>
          </cell>
        </row>
        <row r="449">
          <cell r="A449">
            <v>2013</v>
          </cell>
          <cell r="B449" t="str">
            <v>Q1</v>
          </cell>
          <cell r="C449" t="str">
            <v>JACOBSEN (U) LIMITED</v>
          </cell>
          <cell r="D449" t="str">
            <v>GNT1</v>
          </cell>
          <cell r="J449">
            <v>1391.3299999999872</v>
          </cell>
          <cell r="N449">
            <v>1148.5</v>
          </cell>
          <cell r="AM449" t="str">
            <v>Thermal</v>
          </cell>
        </row>
        <row r="450">
          <cell r="A450">
            <v>2013</v>
          </cell>
          <cell r="B450" t="str">
            <v>Q1</v>
          </cell>
          <cell r="C450" t="str">
            <v>KAKIRA SUGAR WORKS</v>
          </cell>
          <cell r="D450" t="str">
            <v>GNC1</v>
          </cell>
          <cell r="J450">
            <v>23119.449700000005</v>
          </cell>
          <cell r="N450">
            <v>2956.5379600000006</v>
          </cell>
          <cell r="AM450" t="str">
            <v>Bagasse</v>
          </cell>
        </row>
        <row r="451">
          <cell r="A451">
            <v>2012</v>
          </cell>
          <cell r="B451" t="str">
            <v>Q4</v>
          </cell>
          <cell r="C451" t="str">
            <v>BUJAGALI ELECTRICITY LIMITED</v>
          </cell>
          <cell r="D451" t="str">
            <v>GNL2</v>
          </cell>
          <cell r="J451">
            <v>210108.14666666664</v>
          </cell>
          <cell r="N451">
            <v>315162.21999999997</v>
          </cell>
          <cell r="AM451" t="str">
            <v>Large Hydro</v>
          </cell>
        </row>
        <row r="452">
          <cell r="A452">
            <v>2012</v>
          </cell>
          <cell r="B452" t="str">
            <v>Q4</v>
          </cell>
          <cell r="C452" t="str">
            <v>ESKOM (U) LIMITED</v>
          </cell>
          <cell r="D452" t="str">
            <v>GNL1</v>
          </cell>
          <cell r="J452">
            <v>290610</v>
          </cell>
          <cell r="N452">
            <v>285597.59000000003</v>
          </cell>
          <cell r="AM452" t="str">
            <v>Large Hydro</v>
          </cell>
        </row>
        <row r="453">
          <cell r="A453">
            <v>2012</v>
          </cell>
          <cell r="B453" t="str">
            <v>Q4</v>
          </cell>
          <cell r="C453" t="str">
            <v>AEMS-MPANGA</v>
          </cell>
          <cell r="D453" t="str">
            <v>GNE5</v>
          </cell>
          <cell r="J453">
            <v>33493.07</v>
          </cell>
          <cell r="N453">
            <v>33493.07</v>
          </cell>
          <cell r="AM453" t="str">
            <v>Small Hydro</v>
          </cell>
        </row>
        <row r="454">
          <cell r="A454">
            <v>2012</v>
          </cell>
          <cell r="B454" t="str">
            <v>Q4</v>
          </cell>
          <cell r="C454" t="str">
            <v>KASESE COBALT COMPANY LIMITED</v>
          </cell>
          <cell r="D454" t="str">
            <v>GNE1</v>
          </cell>
          <cell r="J454">
            <v>15785</v>
          </cell>
          <cell r="N454">
            <v>286.62199999999996</v>
          </cell>
          <cell r="AM454" t="str">
            <v>Small Hydro</v>
          </cell>
        </row>
        <row r="455">
          <cell r="A455">
            <v>2012</v>
          </cell>
          <cell r="B455" t="str">
            <v>Q4</v>
          </cell>
          <cell r="C455" t="str">
            <v>ECOPOWER-ISHASHA</v>
          </cell>
          <cell r="D455" t="str">
            <v>GNE6</v>
          </cell>
          <cell r="J455">
            <v>8477.82</v>
          </cell>
          <cell r="N455">
            <v>8477.82</v>
          </cell>
          <cell r="AM455" t="str">
            <v>Small Hydro</v>
          </cell>
        </row>
        <row r="456">
          <cell r="A456">
            <v>2012</v>
          </cell>
          <cell r="B456" t="str">
            <v>Q4</v>
          </cell>
          <cell r="C456" t="str">
            <v>MAJI-POWER BUGOYE-LIMITED</v>
          </cell>
          <cell r="D456" t="str">
            <v>GNE3</v>
          </cell>
          <cell r="J456">
            <v>27681.03</v>
          </cell>
          <cell r="N456">
            <v>27681.03</v>
          </cell>
          <cell r="AM456" t="str">
            <v>Small Hydro</v>
          </cell>
        </row>
        <row r="457">
          <cell r="A457">
            <v>2012</v>
          </cell>
          <cell r="B457" t="str">
            <v>Q4</v>
          </cell>
          <cell r="C457" t="str">
            <v>TIBET HIMA (U) LIMITED</v>
          </cell>
          <cell r="D457">
            <v>21</v>
          </cell>
          <cell r="J457">
            <v>7142.76</v>
          </cell>
          <cell r="N457">
            <v>6490.9130000000005</v>
          </cell>
          <cell r="AM457" t="str">
            <v>Small Hydro</v>
          </cell>
        </row>
        <row r="458">
          <cell r="A458">
            <v>2012</v>
          </cell>
          <cell r="B458" t="str">
            <v>Q4</v>
          </cell>
          <cell r="C458" t="str">
            <v>ELECTROMAXX (U) LIMITED</v>
          </cell>
          <cell r="D458" t="str">
            <v>GNT2</v>
          </cell>
          <cell r="J458">
            <v>24394</v>
          </cell>
          <cell r="N458">
            <v>23026</v>
          </cell>
          <cell r="AM458" t="str">
            <v>Thermal</v>
          </cell>
        </row>
        <row r="459">
          <cell r="A459">
            <v>2012</v>
          </cell>
          <cell r="B459" t="str">
            <v>Q4</v>
          </cell>
          <cell r="C459" t="str">
            <v>JACOBSEN (U) LIMITED</v>
          </cell>
          <cell r="D459" t="str">
            <v>GNT1</v>
          </cell>
          <cell r="J459">
            <v>15270.220000000005</v>
          </cell>
          <cell r="N459">
            <v>14730.100000000002</v>
          </cell>
          <cell r="AM459" t="str">
            <v>Thermal</v>
          </cell>
        </row>
        <row r="460">
          <cell r="A460">
            <v>2012</v>
          </cell>
          <cell r="B460" t="str">
            <v>Q4</v>
          </cell>
          <cell r="C460" t="str">
            <v>KAKIRA SUGAR WORKS</v>
          </cell>
          <cell r="D460" t="str">
            <v>GNC1</v>
          </cell>
          <cell r="J460">
            <v>22966.546999999999</v>
          </cell>
          <cell r="N460">
            <v>2975.0996700000001</v>
          </cell>
          <cell r="AM460" t="str">
            <v>Bagasse</v>
          </cell>
        </row>
        <row r="461">
          <cell r="A461">
            <v>2012</v>
          </cell>
          <cell r="B461" t="str">
            <v>Q3</v>
          </cell>
          <cell r="C461" t="str">
            <v>BUJAGALI ELECTRICITY LIMITED</v>
          </cell>
          <cell r="D461" t="str">
            <v>GNL2</v>
          </cell>
          <cell r="J461">
            <v>219012.53733333331</v>
          </cell>
          <cell r="N461">
            <v>328518.80599999998</v>
          </cell>
          <cell r="AM461" t="str">
            <v>Large Hydro</v>
          </cell>
        </row>
        <row r="462">
          <cell r="A462">
            <v>2012</v>
          </cell>
          <cell r="B462" t="str">
            <v>Q3</v>
          </cell>
          <cell r="C462" t="str">
            <v>ESKOM (U) LIMITED</v>
          </cell>
          <cell r="D462" t="str">
            <v>GNL1</v>
          </cell>
          <cell r="J462">
            <v>307250</v>
          </cell>
          <cell r="N462">
            <v>304139.06400000001</v>
          </cell>
          <cell r="AM462" t="str">
            <v>Large Hydro</v>
          </cell>
        </row>
        <row r="463">
          <cell r="A463">
            <v>2012</v>
          </cell>
          <cell r="B463" t="str">
            <v>Q3</v>
          </cell>
          <cell r="C463" t="str">
            <v>AEMS-MPANGA</v>
          </cell>
          <cell r="D463" t="str">
            <v>GNE5</v>
          </cell>
          <cell r="J463">
            <v>17187.55</v>
          </cell>
          <cell r="N463">
            <v>17187.55</v>
          </cell>
          <cell r="AM463" t="str">
            <v>Small Hydro</v>
          </cell>
        </row>
        <row r="464">
          <cell r="A464">
            <v>2012</v>
          </cell>
          <cell r="B464" t="str">
            <v>Q3</v>
          </cell>
          <cell r="C464" t="str">
            <v>KASESE COBALT COMPANY LIMITED</v>
          </cell>
          <cell r="D464" t="str">
            <v>GNE1</v>
          </cell>
          <cell r="J464">
            <v>11523</v>
          </cell>
          <cell r="N464">
            <v>301.99799999999999</v>
          </cell>
          <cell r="AM464" t="str">
            <v>Small Hydro</v>
          </cell>
        </row>
        <row r="465">
          <cell r="A465">
            <v>2012</v>
          </cell>
          <cell r="B465" t="str">
            <v>Q3</v>
          </cell>
          <cell r="C465" t="str">
            <v>ECOPOWER-ISHASHA</v>
          </cell>
          <cell r="D465" t="str">
            <v>GNE6</v>
          </cell>
          <cell r="J465">
            <v>6305.43</v>
          </cell>
          <cell r="N465">
            <v>6305.43</v>
          </cell>
          <cell r="AM465" t="str">
            <v>Small Hydro</v>
          </cell>
        </row>
        <row r="466">
          <cell r="A466">
            <v>2012</v>
          </cell>
          <cell r="B466" t="str">
            <v>Q3</v>
          </cell>
          <cell r="C466" t="str">
            <v>MAJI-POWER BUGOYE-LIMITED</v>
          </cell>
          <cell r="D466" t="str">
            <v>GNE3</v>
          </cell>
          <cell r="J466">
            <v>17656.72</v>
          </cell>
          <cell r="N466">
            <v>17656.72</v>
          </cell>
          <cell r="AM466" t="str">
            <v>Small Hydro</v>
          </cell>
        </row>
        <row r="467">
          <cell r="A467">
            <v>2012</v>
          </cell>
          <cell r="B467" t="str">
            <v>Q3</v>
          </cell>
          <cell r="C467" t="str">
            <v>TIBET HIMA (U) LIMITED</v>
          </cell>
          <cell r="D467">
            <v>21</v>
          </cell>
          <cell r="J467">
            <v>7016.25</v>
          </cell>
          <cell r="N467">
            <v>5722.8289999999997</v>
          </cell>
          <cell r="AM467" t="str">
            <v>Small Hydro</v>
          </cell>
        </row>
        <row r="468">
          <cell r="A468">
            <v>2012</v>
          </cell>
          <cell r="B468" t="str">
            <v>Q3</v>
          </cell>
          <cell r="C468" t="str">
            <v>ELECTROMAXX (U) LIMITED</v>
          </cell>
          <cell r="D468" t="str">
            <v>GNT2</v>
          </cell>
          <cell r="J468">
            <v>12290</v>
          </cell>
          <cell r="N468">
            <v>11590</v>
          </cell>
          <cell r="AM468" t="str">
            <v>Thermal</v>
          </cell>
        </row>
        <row r="469">
          <cell r="A469">
            <v>2012</v>
          </cell>
          <cell r="B469" t="str">
            <v>Q3</v>
          </cell>
          <cell r="C469" t="str">
            <v>JACOBSEN (U) LIMITED</v>
          </cell>
          <cell r="D469" t="str">
            <v>GNT1</v>
          </cell>
          <cell r="J469">
            <v>17153.51999999999</v>
          </cell>
          <cell r="N469">
            <v>16510.900000000001</v>
          </cell>
          <cell r="AM469" t="str">
            <v>Thermal</v>
          </cell>
        </row>
        <row r="470">
          <cell r="A470">
            <v>2012</v>
          </cell>
          <cell r="B470" t="str">
            <v>Q3</v>
          </cell>
          <cell r="C470" t="str">
            <v>KAKIRA SUGAR WORKS</v>
          </cell>
          <cell r="D470" t="str">
            <v>GNC1</v>
          </cell>
          <cell r="J470">
            <v>24488.451700000001</v>
          </cell>
          <cell r="N470">
            <v>3214.51836</v>
          </cell>
          <cell r="AM470" t="str">
            <v>Bagasse</v>
          </cell>
        </row>
        <row r="471">
          <cell r="A471">
            <v>2012</v>
          </cell>
          <cell r="B471" t="str">
            <v>Q2</v>
          </cell>
          <cell r="C471" t="str">
            <v>BUJAGALI ELECTRICITY LIMITED</v>
          </cell>
          <cell r="D471" t="str">
            <v>GNL2</v>
          </cell>
          <cell r="J471">
            <v>174450.66666666666</v>
          </cell>
          <cell r="N471">
            <v>261676</v>
          </cell>
          <cell r="AM471" t="str">
            <v>Large Hydro</v>
          </cell>
        </row>
        <row r="472">
          <cell r="A472">
            <v>2012</v>
          </cell>
          <cell r="B472" t="str">
            <v>Q2</v>
          </cell>
          <cell r="C472" t="str">
            <v>ESKOM (U) LIMITED</v>
          </cell>
          <cell r="D472" t="str">
            <v>GNL1</v>
          </cell>
          <cell r="J472">
            <v>316250</v>
          </cell>
          <cell r="N472">
            <v>312635</v>
          </cell>
          <cell r="AM472" t="str">
            <v>Large Hydro</v>
          </cell>
        </row>
        <row r="473">
          <cell r="A473">
            <v>2012</v>
          </cell>
          <cell r="B473" t="str">
            <v>Q2</v>
          </cell>
          <cell r="C473" t="str">
            <v>AEMS-MPANGA</v>
          </cell>
          <cell r="D473" t="str">
            <v>GNE5</v>
          </cell>
          <cell r="J473">
            <v>23327.170000000002</v>
          </cell>
          <cell r="N473">
            <v>23327.170000000002</v>
          </cell>
          <cell r="AM473" t="str">
            <v>Small Hydro</v>
          </cell>
        </row>
        <row r="474">
          <cell r="A474">
            <v>2012</v>
          </cell>
          <cell r="B474" t="str">
            <v>Q2</v>
          </cell>
          <cell r="C474" t="str">
            <v>KASESE COBALT COMPANY LIMITED</v>
          </cell>
          <cell r="D474" t="str">
            <v>GNE1</v>
          </cell>
          <cell r="J474">
            <v>15556</v>
          </cell>
          <cell r="N474">
            <v>526.43499999999995</v>
          </cell>
          <cell r="AM474" t="str">
            <v>Small Hydro</v>
          </cell>
        </row>
        <row r="475">
          <cell r="A475">
            <v>2012</v>
          </cell>
          <cell r="B475" t="str">
            <v>Q2</v>
          </cell>
          <cell r="C475" t="str">
            <v>ECOPOWER-ISHASHA</v>
          </cell>
          <cell r="D475" t="str">
            <v>GNE6</v>
          </cell>
          <cell r="J475">
            <v>8053.6200000000008</v>
          </cell>
          <cell r="N475">
            <v>8053.6200000000008</v>
          </cell>
          <cell r="AM475" t="str">
            <v>Small Hydro</v>
          </cell>
        </row>
        <row r="476">
          <cell r="A476">
            <v>2012</v>
          </cell>
          <cell r="B476" t="str">
            <v>Q2</v>
          </cell>
          <cell r="C476" t="str">
            <v>MAJI-POWER BUGOYE-LIMITED</v>
          </cell>
          <cell r="D476" t="str">
            <v>GNE3</v>
          </cell>
          <cell r="J476">
            <v>21554.93</v>
          </cell>
          <cell r="N476">
            <v>21554.93</v>
          </cell>
          <cell r="AM476" t="str">
            <v>Small Hydro</v>
          </cell>
        </row>
        <row r="477">
          <cell r="A477">
            <v>2012</v>
          </cell>
          <cell r="B477" t="str">
            <v>Q2</v>
          </cell>
          <cell r="C477" t="str">
            <v>TIBET HIMA (U) LIMITED</v>
          </cell>
          <cell r="D477">
            <v>21</v>
          </cell>
          <cell r="J477">
            <v>7084.02</v>
          </cell>
          <cell r="N477">
            <v>5763.9480000000003</v>
          </cell>
          <cell r="AM477" t="str">
            <v>Small Hydro</v>
          </cell>
        </row>
        <row r="478">
          <cell r="A478">
            <v>2012</v>
          </cell>
          <cell r="B478" t="str">
            <v>Q2</v>
          </cell>
          <cell r="C478" t="str">
            <v>ELECTROMAXX (U) LIMITED</v>
          </cell>
          <cell r="D478" t="str">
            <v>GNT2</v>
          </cell>
          <cell r="J478">
            <v>14852.3</v>
          </cell>
          <cell r="N478">
            <v>14057</v>
          </cell>
          <cell r="AM478" t="str">
            <v>Thermal</v>
          </cell>
        </row>
        <row r="479">
          <cell r="A479">
            <v>2012</v>
          </cell>
          <cell r="B479" t="str">
            <v>Q2</v>
          </cell>
          <cell r="C479" t="str">
            <v>JACOBSEN (U) LIMITED</v>
          </cell>
          <cell r="D479" t="str">
            <v>GNT1</v>
          </cell>
          <cell r="J479">
            <v>38096.670000000056</v>
          </cell>
          <cell r="N479">
            <v>36999.399999999703</v>
          </cell>
          <cell r="AM479" t="str">
            <v>Thermal</v>
          </cell>
        </row>
        <row r="480">
          <cell r="A480">
            <v>2012</v>
          </cell>
          <cell r="B480" t="str">
            <v>Q2</v>
          </cell>
          <cell r="C480" t="str">
            <v>KAKIRA SUGAR WORKS</v>
          </cell>
          <cell r="D480" t="str">
            <v>GNC1</v>
          </cell>
          <cell r="J480">
            <v>11800.038</v>
          </cell>
          <cell r="N480">
            <v>1701.1608999999999</v>
          </cell>
          <cell r="AM480" t="str">
            <v>Bagasse</v>
          </cell>
        </row>
        <row r="481">
          <cell r="A481">
            <v>2012</v>
          </cell>
          <cell r="B481" t="str">
            <v>Q1</v>
          </cell>
          <cell r="C481" t="str">
            <v>BUJAGALI ELECTRICITY LIMITED</v>
          </cell>
          <cell r="D481" t="str">
            <v>GNL2</v>
          </cell>
          <cell r="J481">
            <v>40514.594666666664</v>
          </cell>
          <cell r="N481">
            <v>60771.891999999993</v>
          </cell>
          <cell r="AM481" t="str">
            <v>Large Hydro</v>
          </cell>
        </row>
        <row r="482">
          <cell r="A482">
            <v>2012</v>
          </cell>
          <cell r="B482" t="str">
            <v>Q1</v>
          </cell>
          <cell r="C482" t="str">
            <v>ESKOM (U) LIMITED</v>
          </cell>
          <cell r="D482" t="str">
            <v>GNL1</v>
          </cell>
          <cell r="J482">
            <v>378970</v>
          </cell>
          <cell r="N482">
            <v>372265.27399999998</v>
          </cell>
          <cell r="AM482" t="str">
            <v>Large Hydro</v>
          </cell>
        </row>
        <row r="483">
          <cell r="A483">
            <v>2012</v>
          </cell>
          <cell r="B483" t="str">
            <v>Q1</v>
          </cell>
          <cell r="C483" t="str">
            <v>AEMS-MPANGA</v>
          </cell>
          <cell r="D483" t="str">
            <v>GNE5</v>
          </cell>
          <cell r="J483">
            <v>4830.74</v>
          </cell>
          <cell r="N483">
            <v>4830.74</v>
          </cell>
          <cell r="AM483" t="str">
            <v>Small Hydro</v>
          </cell>
        </row>
        <row r="484">
          <cell r="A484">
            <v>2012</v>
          </cell>
          <cell r="B484" t="str">
            <v>Q1</v>
          </cell>
          <cell r="C484" t="str">
            <v>KASESE COBALT COMPANY LIMITED</v>
          </cell>
          <cell r="D484" t="str">
            <v>GNE1</v>
          </cell>
          <cell r="J484">
            <v>15611</v>
          </cell>
          <cell r="N484">
            <v>2268.578</v>
          </cell>
          <cell r="AM484" t="str">
            <v>Small Hydro</v>
          </cell>
        </row>
        <row r="485">
          <cell r="A485">
            <v>2012</v>
          </cell>
          <cell r="B485" t="str">
            <v>Q1</v>
          </cell>
          <cell r="C485" t="str">
            <v>ECOPOWER-ISHASHA</v>
          </cell>
          <cell r="D485" t="str">
            <v>GNE6</v>
          </cell>
          <cell r="J485">
            <v>6035.89</v>
          </cell>
          <cell r="N485">
            <v>6035.89</v>
          </cell>
          <cell r="AM485" t="str">
            <v>Small Hydro</v>
          </cell>
        </row>
        <row r="486">
          <cell r="A486">
            <v>2012</v>
          </cell>
          <cell r="B486" t="str">
            <v>Q1</v>
          </cell>
          <cell r="C486" t="str">
            <v>MAJI-POWER BUGOYE-LIMITED</v>
          </cell>
          <cell r="D486" t="str">
            <v>GNE3</v>
          </cell>
          <cell r="J486">
            <v>10682.39</v>
          </cell>
          <cell r="N486">
            <v>10682.39</v>
          </cell>
          <cell r="AM486" t="str">
            <v>Small Hydro</v>
          </cell>
        </row>
        <row r="487">
          <cell r="A487">
            <v>2012</v>
          </cell>
          <cell r="B487" t="str">
            <v>Q1</v>
          </cell>
          <cell r="C487" t="str">
            <v>TIBET HIMA (U) LIMITED</v>
          </cell>
          <cell r="D487">
            <v>21</v>
          </cell>
          <cell r="J487">
            <v>6224.9600000000009</v>
          </cell>
          <cell r="N487">
            <v>4882.9169999999995</v>
          </cell>
          <cell r="AM487" t="str">
            <v>Small Hydro</v>
          </cell>
        </row>
        <row r="488">
          <cell r="A488">
            <v>2012</v>
          </cell>
          <cell r="B488" t="str">
            <v>Q1</v>
          </cell>
          <cell r="C488" t="str">
            <v>ELECTROMAXX (U) LIMITED</v>
          </cell>
          <cell r="D488" t="str">
            <v>GNT2</v>
          </cell>
          <cell r="J488">
            <v>22345.9</v>
          </cell>
          <cell r="N488">
            <v>21303</v>
          </cell>
          <cell r="AM488" t="str">
            <v>Thermal</v>
          </cell>
        </row>
        <row r="489">
          <cell r="A489">
            <v>2012</v>
          </cell>
          <cell r="B489" t="str">
            <v>Q1</v>
          </cell>
          <cell r="C489" t="str">
            <v>JACOBSEN (U) LIMITED</v>
          </cell>
          <cell r="D489" t="str">
            <v>GNT1</v>
          </cell>
          <cell r="J489">
            <v>83015.930000000022</v>
          </cell>
          <cell r="N489">
            <v>80456.100000000006</v>
          </cell>
          <cell r="AM489" t="str">
            <v>Thermal</v>
          </cell>
        </row>
        <row r="490">
          <cell r="A490">
            <v>2012</v>
          </cell>
          <cell r="B490" t="str">
            <v>Q1</v>
          </cell>
          <cell r="C490" t="str">
            <v>KAKIRA SUGAR WORKS</v>
          </cell>
          <cell r="D490" t="str">
            <v>GNC1</v>
          </cell>
          <cell r="J490">
            <v>26057.495200000005</v>
          </cell>
          <cell r="N490">
            <v>2990.20478</v>
          </cell>
          <cell r="AM490" t="str">
            <v>Bagasse</v>
          </cell>
        </row>
        <row r="491">
          <cell r="A491">
            <v>2011</v>
          </cell>
          <cell r="B491" t="str">
            <v>Q4</v>
          </cell>
          <cell r="C491" t="str">
            <v>ESKOM (U) LIMITED</v>
          </cell>
          <cell r="D491" t="str">
            <v>GNL1</v>
          </cell>
          <cell r="J491">
            <v>384140</v>
          </cell>
          <cell r="N491">
            <v>375057.266</v>
          </cell>
          <cell r="AM491" t="str">
            <v>Large Hydro</v>
          </cell>
        </row>
        <row r="492">
          <cell r="A492">
            <v>2011</v>
          </cell>
          <cell r="B492" t="str">
            <v>Q4</v>
          </cell>
          <cell r="C492" t="str">
            <v>AEMS-MPANGA</v>
          </cell>
          <cell r="D492" t="str">
            <v>GNE5</v>
          </cell>
          <cell r="J492">
            <v>35367.14</v>
          </cell>
          <cell r="N492">
            <v>35367.14</v>
          </cell>
          <cell r="AM492" t="str">
            <v>Small Hydro</v>
          </cell>
        </row>
        <row r="493">
          <cell r="A493">
            <v>2011</v>
          </cell>
          <cell r="B493" t="str">
            <v>Q4</v>
          </cell>
          <cell r="C493" t="str">
            <v>KASESE COBALT COMPANY LIMITED</v>
          </cell>
          <cell r="D493" t="str">
            <v>GNE1</v>
          </cell>
          <cell r="J493">
            <v>16151</v>
          </cell>
          <cell r="N493">
            <v>726.23299999999995</v>
          </cell>
          <cell r="AM493" t="str">
            <v>Small Hydro</v>
          </cell>
        </row>
        <row r="494">
          <cell r="A494">
            <v>2011</v>
          </cell>
          <cell r="B494" t="str">
            <v>Q4</v>
          </cell>
          <cell r="C494" t="str">
            <v>ECOPOWER-ISHASHA</v>
          </cell>
          <cell r="D494" t="str">
            <v>GNE6</v>
          </cell>
          <cell r="J494">
            <v>9012.64</v>
          </cell>
          <cell r="N494">
            <v>9012.64</v>
          </cell>
          <cell r="AM494" t="str">
            <v>Small Hydro</v>
          </cell>
        </row>
        <row r="495">
          <cell r="A495">
            <v>2011</v>
          </cell>
          <cell r="B495" t="str">
            <v>Q4</v>
          </cell>
          <cell r="C495" t="str">
            <v>MAJI-POWER BUGOYE-LIMITED</v>
          </cell>
          <cell r="D495" t="str">
            <v>GNE3</v>
          </cell>
          <cell r="J495">
            <v>25626.870000000003</v>
          </cell>
          <cell r="N495">
            <v>25626.870000000003</v>
          </cell>
          <cell r="AM495" t="str">
            <v>Small Hydro</v>
          </cell>
        </row>
        <row r="496">
          <cell r="A496">
            <v>2011</v>
          </cell>
          <cell r="B496" t="str">
            <v>Q4</v>
          </cell>
          <cell r="C496" t="str">
            <v>TIBET HIMA (U) LIMITED</v>
          </cell>
          <cell r="D496">
            <v>21</v>
          </cell>
          <cell r="J496">
            <v>6388.84</v>
          </cell>
          <cell r="N496">
            <v>3397.2060000000001</v>
          </cell>
          <cell r="AM496" t="str">
            <v>Small Hydro</v>
          </cell>
        </row>
        <row r="497">
          <cell r="A497">
            <v>2011</v>
          </cell>
          <cell r="B497" t="str">
            <v>Q4</v>
          </cell>
          <cell r="C497" t="str">
            <v>ELECTROMAXX (U) LIMITED</v>
          </cell>
          <cell r="D497" t="str">
            <v>GNT2</v>
          </cell>
          <cell r="J497">
            <v>15972.2</v>
          </cell>
          <cell r="N497">
            <v>15238</v>
          </cell>
          <cell r="AM497" t="str">
            <v>Thermal</v>
          </cell>
        </row>
        <row r="498">
          <cell r="A498">
            <v>2011</v>
          </cell>
          <cell r="B498" t="str">
            <v>Q4</v>
          </cell>
          <cell r="C498" t="str">
            <v>JACOBSEN (U) LIMITED</v>
          </cell>
          <cell r="D498" t="str">
            <v>GNT1</v>
          </cell>
          <cell r="J498">
            <v>87311.819999999992</v>
          </cell>
          <cell r="N498">
            <v>85418.3</v>
          </cell>
          <cell r="AM498" t="str">
            <v>Thermal</v>
          </cell>
        </row>
        <row r="499">
          <cell r="A499">
            <v>2011</v>
          </cell>
          <cell r="B499" t="str">
            <v>Q4</v>
          </cell>
          <cell r="C499" t="str">
            <v>KAKIRA SUGAR WORKS</v>
          </cell>
          <cell r="D499" t="str">
            <v>GNC1</v>
          </cell>
          <cell r="J499">
            <v>15282.25</v>
          </cell>
          <cell r="N499">
            <v>2868.1689999999999</v>
          </cell>
          <cell r="AM499" t="str">
            <v>Bagasse</v>
          </cell>
        </row>
        <row r="500">
          <cell r="A500">
            <v>2011</v>
          </cell>
          <cell r="B500" t="str">
            <v>Q3</v>
          </cell>
          <cell r="C500" t="str">
            <v>ESKOM (U) LIMITED</v>
          </cell>
          <cell r="D500" t="str">
            <v>GNL1</v>
          </cell>
          <cell r="J500">
            <v>361260</v>
          </cell>
          <cell r="N500">
            <v>357206.14</v>
          </cell>
          <cell r="AM500" t="str">
            <v>Large Hydro</v>
          </cell>
        </row>
        <row r="501">
          <cell r="A501">
            <v>2011</v>
          </cell>
          <cell r="B501" t="str">
            <v>Q3</v>
          </cell>
          <cell r="C501" t="str">
            <v>AEMS-MPANGA</v>
          </cell>
          <cell r="D501" t="str">
            <v>GNE5</v>
          </cell>
          <cell r="J501">
            <v>21954.65</v>
          </cell>
          <cell r="N501">
            <v>21954.65</v>
          </cell>
          <cell r="AM501" t="str">
            <v>Small Hydro</v>
          </cell>
        </row>
        <row r="502">
          <cell r="A502">
            <v>2011</v>
          </cell>
          <cell r="B502" t="str">
            <v>Q3</v>
          </cell>
          <cell r="C502" t="str">
            <v>KASESE COBALT COMPANY LIMITED</v>
          </cell>
          <cell r="D502" t="str">
            <v>GNE1</v>
          </cell>
          <cell r="J502">
            <v>10565</v>
          </cell>
          <cell r="N502">
            <v>515.62599999999998</v>
          </cell>
          <cell r="AM502" t="str">
            <v>Small Hydro</v>
          </cell>
        </row>
        <row r="503">
          <cell r="A503">
            <v>2011</v>
          </cell>
          <cell r="B503" t="str">
            <v>Q3</v>
          </cell>
          <cell r="C503" t="str">
            <v>ECOPOWER-ISHASHA</v>
          </cell>
          <cell r="D503" t="str">
            <v>GNE6</v>
          </cell>
          <cell r="J503">
            <v>6916.8899999999994</v>
          </cell>
          <cell r="N503">
            <v>6916.8899999999994</v>
          </cell>
          <cell r="AM503" t="str">
            <v>Small Hydro</v>
          </cell>
        </row>
        <row r="504">
          <cell r="A504">
            <v>2011</v>
          </cell>
          <cell r="B504" t="str">
            <v>Q3</v>
          </cell>
          <cell r="C504" t="str">
            <v>MAJI-POWER BUGOYE-LIMITED</v>
          </cell>
          <cell r="D504" t="str">
            <v>GNE3</v>
          </cell>
          <cell r="J504">
            <v>20388.135000000002</v>
          </cell>
          <cell r="N504">
            <v>20387.739999999998</v>
          </cell>
          <cell r="AM504" t="str">
            <v>Small Hydro</v>
          </cell>
        </row>
        <row r="505">
          <cell r="A505">
            <v>2011</v>
          </cell>
          <cell r="B505" t="str">
            <v>Q3</v>
          </cell>
          <cell r="C505" t="str">
            <v>TIBET HIMA (U) LIMITED</v>
          </cell>
          <cell r="D505">
            <v>21</v>
          </cell>
          <cell r="J505">
            <v>7456.7100000000009</v>
          </cell>
          <cell r="N505">
            <v>4197.9140000000007</v>
          </cell>
          <cell r="AM505" t="str">
            <v>Small Hydro</v>
          </cell>
        </row>
        <row r="506">
          <cell r="A506">
            <v>2011</v>
          </cell>
          <cell r="B506" t="str">
            <v>Q3</v>
          </cell>
          <cell r="C506" t="str">
            <v>ELECTROMAXX (U) LIMITED</v>
          </cell>
          <cell r="D506" t="str">
            <v>GNT2</v>
          </cell>
          <cell r="J506">
            <v>4786.4000000000005</v>
          </cell>
          <cell r="N506">
            <v>4533</v>
          </cell>
          <cell r="AM506" t="str">
            <v>Thermal</v>
          </cell>
        </row>
        <row r="507">
          <cell r="A507">
            <v>2011</v>
          </cell>
          <cell r="B507" t="str">
            <v>Q3</v>
          </cell>
          <cell r="C507" t="str">
            <v>JACOBSEN (U) LIMITED</v>
          </cell>
          <cell r="D507" t="str">
            <v>GNT1</v>
          </cell>
          <cell r="J507">
            <v>97880.12000000001</v>
          </cell>
          <cell r="N507">
            <v>95961.7</v>
          </cell>
          <cell r="AM507" t="str">
            <v>Thermal</v>
          </cell>
        </row>
        <row r="508">
          <cell r="A508">
            <v>2011</v>
          </cell>
          <cell r="B508" t="str">
            <v>Q3</v>
          </cell>
          <cell r="C508" t="str">
            <v>KAKIRA SUGAR WORKS</v>
          </cell>
          <cell r="D508" t="str">
            <v>GNC1</v>
          </cell>
          <cell r="J508">
            <v>12466.741699999999</v>
          </cell>
          <cell r="N508">
            <v>2522.4214000000002</v>
          </cell>
          <cell r="AM508" t="str">
            <v>Bagasse</v>
          </cell>
        </row>
        <row r="509">
          <cell r="A509">
            <v>2011</v>
          </cell>
          <cell r="B509" t="str">
            <v>Q2</v>
          </cell>
          <cell r="C509" t="str">
            <v>ESKOM (U) LIMITED</v>
          </cell>
          <cell r="D509" t="str">
            <v>GNL1</v>
          </cell>
          <cell r="J509">
            <v>313690</v>
          </cell>
          <cell r="N509">
            <v>307952.58799999999</v>
          </cell>
          <cell r="AM509" t="str">
            <v>Large Hydro</v>
          </cell>
        </row>
        <row r="510">
          <cell r="A510">
            <v>2011</v>
          </cell>
          <cell r="B510" t="str">
            <v>Q2</v>
          </cell>
          <cell r="C510" t="str">
            <v>AEMS-MPANGA</v>
          </cell>
          <cell r="D510" t="str">
            <v>GNE5</v>
          </cell>
          <cell r="J510">
            <v>7757.5400000000009</v>
          </cell>
          <cell r="N510">
            <v>7757.5400000000009</v>
          </cell>
          <cell r="AM510" t="str">
            <v>Small Hydro</v>
          </cell>
        </row>
        <row r="511">
          <cell r="A511">
            <v>2011</v>
          </cell>
          <cell r="B511" t="str">
            <v>Q2</v>
          </cell>
          <cell r="C511" t="str">
            <v>KASESE COBALT COMPANY LIMITED</v>
          </cell>
          <cell r="D511" t="str">
            <v>GNE1</v>
          </cell>
          <cell r="J511">
            <v>16078</v>
          </cell>
          <cell r="N511">
            <v>2660.3650000000002</v>
          </cell>
          <cell r="AM511" t="str">
            <v>Small Hydro</v>
          </cell>
        </row>
        <row r="512">
          <cell r="A512">
            <v>2011</v>
          </cell>
          <cell r="B512" t="str">
            <v>Q2</v>
          </cell>
          <cell r="C512" t="str">
            <v>ECOPOWER-ISHASHA</v>
          </cell>
          <cell r="D512" t="str">
            <v>GNE6</v>
          </cell>
          <cell r="J512">
            <v>5748.26</v>
          </cell>
          <cell r="N512">
            <v>5748.26</v>
          </cell>
          <cell r="AM512" t="str">
            <v>Small Hydro</v>
          </cell>
        </row>
        <row r="513">
          <cell r="A513">
            <v>2011</v>
          </cell>
          <cell r="B513" t="str">
            <v>Q2</v>
          </cell>
          <cell r="C513" t="str">
            <v>MAJI-POWER BUGOYE-LIMITED</v>
          </cell>
          <cell r="D513" t="str">
            <v>GNE3</v>
          </cell>
          <cell r="J513">
            <v>22169.93</v>
          </cell>
          <cell r="N513">
            <v>22169.53</v>
          </cell>
          <cell r="AM513" t="str">
            <v>Small Hydro</v>
          </cell>
        </row>
        <row r="514">
          <cell r="A514">
            <v>2011</v>
          </cell>
          <cell r="B514" t="str">
            <v>Q2</v>
          </cell>
          <cell r="C514" t="str">
            <v>TIBET HIMA (U) LIMITED</v>
          </cell>
          <cell r="D514">
            <v>21</v>
          </cell>
          <cell r="J514">
            <v>8046.9100000000008</v>
          </cell>
          <cell r="N514">
            <v>4825.8599999999997</v>
          </cell>
          <cell r="AM514" t="str">
            <v>Small Hydro</v>
          </cell>
        </row>
        <row r="515">
          <cell r="A515">
            <v>2011</v>
          </cell>
          <cell r="B515" t="str">
            <v>Q2</v>
          </cell>
          <cell r="C515" t="str">
            <v>ELECTROMAXX (U) LIMITED</v>
          </cell>
          <cell r="D515" t="str">
            <v>GNT2</v>
          </cell>
          <cell r="J515">
            <v>23106.7</v>
          </cell>
          <cell r="N515">
            <v>22141</v>
          </cell>
          <cell r="AM515" t="str">
            <v>Thermal</v>
          </cell>
        </row>
        <row r="516">
          <cell r="A516">
            <v>2011</v>
          </cell>
          <cell r="B516" t="str">
            <v>Q2</v>
          </cell>
          <cell r="C516" t="str">
            <v>JACOBSEN (U) LIMITED</v>
          </cell>
          <cell r="D516" t="str">
            <v>GNT1</v>
          </cell>
          <cell r="J516">
            <v>107777.48000000001</v>
          </cell>
          <cell r="N516">
            <v>105630.1</v>
          </cell>
          <cell r="AM516" t="str">
            <v>Thermal</v>
          </cell>
        </row>
        <row r="517">
          <cell r="A517">
            <v>2011</v>
          </cell>
          <cell r="B517" t="str">
            <v>Q2</v>
          </cell>
          <cell r="C517" t="str">
            <v>KAKIRA SUGAR WORKS</v>
          </cell>
          <cell r="D517" t="str">
            <v>GNC1</v>
          </cell>
          <cell r="J517">
            <v>6709.1783000000005</v>
          </cell>
          <cell r="N517">
            <v>1130.0882999999999</v>
          </cell>
          <cell r="AM517" t="str">
            <v>Bagasse</v>
          </cell>
        </row>
        <row r="518">
          <cell r="A518">
            <v>2011</v>
          </cell>
          <cell r="B518" t="str">
            <v>Q1</v>
          </cell>
          <cell r="C518" t="str">
            <v>ESKOM (U) LIMITED</v>
          </cell>
          <cell r="D518" t="str">
            <v>GNL1</v>
          </cell>
          <cell r="J518">
            <v>302660</v>
          </cell>
          <cell r="N518">
            <v>295719.44199999998</v>
          </cell>
          <cell r="AM518" t="str">
            <v>Large Hydro</v>
          </cell>
        </row>
        <row r="519">
          <cell r="A519">
            <v>2011</v>
          </cell>
          <cell r="B519" t="str">
            <v>Q1</v>
          </cell>
          <cell r="C519" t="str">
            <v>AEMS-MPANGA</v>
          </cell>
          <cell r="D519" t="str">
            <v>GNE5</v>
          </cell>
          <cell r="J519">
            <v>2246.7000000000003</v>
          </cell>
          <cell r="N519">
            <v>2246.7000000000003</v>
          </cell>
          <cell r="AM519" t="str">
            <v>Small Hydro</v>
          </cell>
        </row>
        <row r="520">
          <cell r="A520">
            <v>2011</v>
          </cell>
          <cell r="B520" t="str">
            <v>Q1</v>
          </cell>
          <cell r="C520" t="str">
            <v>KASESE COBALT COMPANY LIMITED</v>
          </cell>
          <cell r="D520" t="str">
            <v>GNE1</v>
          </cell>
          <cell r="J520">
            <v>13369</v>
          </cell>
          <cell r="N520">
            <v>1029.134</v>
          </cell>
          <cell r="AM520" t="str">
            <v>Small Hydro</v>
          </cell>
        </row>
        <row r="521">
          <cell r="A521">
            <v>2011</v>
          </cell>
          <cell r="B521" t="str">
            <v>Q1</v>
          </cell>
          <cell r="C521" t="str">
            <v>ECOPOWER-ISHASHA</v>
          </cell>
          <cell r="D521" t="str">
            <v>GNE6</v>
          </cell>
          <cell r="J521">
            <v>892.35</v>
          </cell>
          <cell r="N521">
            <v>892.35</v>
          </cell>
          <cell r="AM521" t="str">
            <v>Small Hydro</v>
          </cell>
        </row>
        <row r="522">
          <cell r="A522">
            <v>2011</v>
          </cell>
          <cell r="B522" t="str">
            <v>Q1</v>
          </cell>
          <cell r="C522" t="str">
            <v>MAJI-POWER BUGOYE-LIMITED</v>
          </cell>
          <cell r="D522" t="str">
            <v>GNE3</v>
          </cell>
          <cell r="J522">
            <v>12709.61</v>
          </cell>
          <cell r="N522">
            <v>12709.21</v>
          </cell>
          <cell r="AM522" t="str">
            <v>Small Hydro</v>
          </cell>
        </row>
        <row r="523">
          <cell r="A523">
            <v>2011</v>
          </cell>
          <cell r="B523" t="str">
            <v>Q1</v>
          </cell>
          <cell r="C523" t="str">
            <v>TIBET HIMA (U) LIMITED</v>
          </cell>
          <cell r="D523">
            <v>21</v>
          </cell>
          <cell r="J523">
            <v>6721.93</v>
          </cell>
          <cell r="N523">
            <v>3877.4009999999998</v>
          </cell>
          <cell r="AM523" t="str">
            <v>Small Hydro</v>
          </cell>
        </row>
        <row r="524">
          <cell r="A524">
            <v>2011</v>
          </cell>
          <cell r="B524" t="str">
            <v>Q1</v>
          </cell>
          <cell r="C524" t="str">
            <v>ELECTROMAXX (U) LIMITED</v>
          </cell>
          <cell r="D524" t="str">
            <v>GNT2</v>
          </cell>
          <cell r="J524">
            <v>29216.6</v>
          </cell>
          <cell r="N524">
            <v>28027</v>
          </cell>
          <cell r="AM524" t="str">
            <v>Thermal</v>
          </cell>
        </row>
        <row r="525">
          <cell r="A525">
            <v>2011</v>
          </cell>
          <cell r="B525" t="str">
            <v>Q1</v>
          </cell>
          <cell r="C525" t="str">
            <v>JACOBSEN (U) LIMITED</v>
          </cell>
          <cell r="D525" t="str">
            <v>GNT1</v>
          </cell>
          <cell r="J525">
            <v>106264.52</v>
          </cell>
          <cell r="N525">
            <v>104199.29999999999</v>
          </cell>
          <cell r="AM525" t="str">
            <v>Thermal</v>
          </cell>
        </row>
        <row r="526">
          <cell r="A526">
            <v>2011</v>
          </cell>
          <cell r="B526" t="str">
            <v>Q1</v>
          </cell>
          <cell r="C526" t="str">
            <v>KAKIRA SUGAR WORKS</v>
          </cell>
          <cell r="D526" t="str">
            <v>GNC1</v>
          </cell>
          <cell r="J526">
            <v>23600.4064</v>
          </cell>
          <cell r="N526">
            <v>3062.7074899999998</v>
          </cell>
          <cell r="AM526" t="str">
            <v>Bagasse</v>
          </cell>
        </row>
        <row r="527">
          <cell r="A527">
            <v>2010</v>
          </cell>
          <cell r="B527" t="str">
            <v>Q4</v>
          </cell>
          <cell r="C527" t="str">
            <v>ESKOM (U) LIMITED</v>
          </cell>
          <cell r="D527" t="str">
            <v>GNL1</v>
          </cell>
          <cell r="J527">
            <v>306950</v>
          </cell>
          <cell r="N527">
            <v>301866.984</v>
          </cell>
          <cell r="AM527" t="str">
            <v>Large Hydro</v>
          </cell>
        </row>
        <row r="528">
          <cell r="A528">
            <v>2010</v>
          </cell>
          <cell r="B528" t="str">
            <v>Q4</v>
          </cell>
          <cell r="C528" t="str">
            <v>KASESE COBALT COMPANY LIMITED</v>
          </cell>
          <cell r="D528" t="str">
            <v>GNE1</v>
          </cell>
          <cell r="J528">
            <v>13646</v>
          </cell>
          <cell r="N528">
            <v>410.791</v>
          </cell>
          <cell r="AM528" t="str">
            <v>Small Hydro</v>
          </cell>
        </row>
        <row r="529">
          <cell r="A529">
            <v>2010</v>
          </cell>
          <cell r="B529" t="str">
            <v>Q4</v>
          </cell>
          <cell r="C529" t="str">
            <v>MAJI-POWER BUGOYE-LIMITED</v>
          </cell>
          <cell r="D529" t="str">
            <v>GNE3</v>
          </cell>
          <cell r="J529">
            <v>23191.01</v>
          </cell>
          <cell r="N529">
            <v>23191.01</v>
          </cell>
          <cell r="AM529" t="str">
            <v>Small Hydro</v>
          </cell>
        </row>
        <row r="530">
          <cell r="A530">
            <v>2010</v>
          </cell>
          <cell r="B530" t="str">
            <v>Q4</v>
          </cell>
          <cell r="C530" t="str">
            <v>TIBET HIMA (U) LIMITED</v>
          </cell>
          <cell r="D530">
            <v>21</v>
          </cell>
          <cell r="J530">
            <v>7303.08</v>
          </cell>
          <cell r="N530">
            <v>4312.4780000000001</v>
          </cell>
          <cell r="AM530" t="str">
            <v>Small Hydro</v>
          </cell>
        </row>
        <row r="531">
          <cell r="A531">
            <v>2010</v>
          </cell>
          <cell r="B531" t="str">
            <v>Q4</v>
          </cell>
          <cell r="C531" t="str">
            <v>ELECTROMAXX (U) LIMITED</v>
          </cell>
          <cell r="D531" t="str">
            <v>GNT2</v>
          </cell>
          <cell r="J531">
            <v>30326</v>
          </cell>
          <cell r="N531">
            <v>30324</v>
          </cell>
          <cell r="AM531" t="str">
            <v>Thermal</v>
          </cell>
        </row>
        <row r="532">
          <cell r="A532">
            <v>2010</v>
          </cell>
          <cell r="B532" t="str">
            <v>Q4</v>
          </cell>
          <cell r="C532" t="str">
            <v>JACOBSEN (U) LIMITED</v>
          </cell>
          <cell r="D532" t="str">
            <v>GNT1</v>
          </cell>
          <cell r="J532">
            <v>100441.32</v>
          </cell>
          <cell r="N532">
            <v>98642.4</v>
          </cell>
          <cell r="AM532" t="str">
            <v>Thermal</v>
          </cell>
        </row>
        <row r="533">
          <cell r="A533">
            <v>2010</v>
          </cell>
          <cell r="B533" t="str">
            <v>Q4</v>
          </cell>
          <cell r="C533" t="str">
            <v>KAKIRA SUGAR WORKS</v>
          </cell>
          <cell r="D533" t="str">
            <v>GNC1</v>
          </cell>
          <cell r="J533">
            <v>24679.464500000002</v>
          </cell>
          <cell r="N533">
            <v>3080.5941700000003</v>
          </cell>
          <cell r="AM533" t="str">
            <v>Bagasse</v>
          </cell>
        </row>
        <row r="534">
          <cell r="A534">
            <v>2010</v>
          </cell>
          <cell r="B534" t="str">
            <v>Q3</v>
          </cell>
          <cell r="C534" t="str">
            <v>ESKOM (U) LIMITED</v>
          </cell>
          <cell r="D534" t="str">
            <v>GNL1</v>
          </cell>
          <cell r="J534">
            <v>326780.00000000006</v>
          </cell>
          <cell r="N534">
            <v>330195.60399999999</v>
          </cell>
          <cell r="AM534" t="str">
            <v>Large Hydro</v>
          </cell>
        </row>
        <row r="535">
          <cell r="A535">
            <v>2010</v>
          </cell>
          <cell r="B535" t="str">
            <v>Q3</v>
          </cell>
          <cell r="C535" t="str">
            <v>KASESE COBALT COMPANY LIMITED</v>
          </cell>
          <cell r="D535" t="str">
            <v>GNE1</v>
          </cell>
          <cell r="J535">
            <v>12518</v>
          </cell>
          <cell r="N535">
            <v>264.53399999999999</v>
          </cell>
          <cell r="AM535" t="str">
            <v>Small Hydro</v>
          </cell>
        </row>
        <row r="536">
          <cell r="A536">
            <v>2010</v>
          </cell>
          <cell r="B536" t="str">
            <v>Q3</v>
          </cell>
          <cell r="C536" t="str">
            <v>MAJI-POWER BUGOYE-LIMITED</v>
          </cell>
          <cell r="D536" t="str">
            <v>GNE3</v>
          </cell>
          <cell r="J536">
            <v>14043.655000000001</v>
          </cell>
          <cell r="N536">
            <v>14043.64</v>
          </cell>
          <cell r="AM536" t="str">
            <v>Small Hydro</v>
          </cell>
        </row>
        <row r="537">
          <cell r="A537">
            <v>2010</v>
          </cell>
          <cell r="B537" t="str">
            <v>Q3</v>
          </cell>
          <cell r="C537" t="str">
            <v>TIBET HIMA (U) LIMITED</v>
          </cell>
          <cell r="D537">
            <v>21</v>
          </cell>
          <cell r="J537">
            <v>5962.91</v>
          </cell>
          <cell r="N537">
            <v>3259.221</v>
          </cell>
          <cell r="AM537" t="str">
            <v>Small Hydro</v>
          </cell>
        </row>
        <row r="538">
          <cell r="A538">
            <v>2010</v>
          </cell>
          <cell r="B538" t="str">
            <v>Q3</v>
          </cell>
          <cell r="C538" t="str">
            <v>ELECTROMAXX (U) LIMITED</v>
          </cell>
          <cell r="D538" t="str">
            <v>GNT2</v>
          </cell>
          <cell r="J538">
            <v>22187</v>
          </cell>
          <cell r="N538">
            <v>22176.870000000003</v>
          </cell>
          <cell r="AM538" t="str">
            <v>Thermal</v>
          </cell>
        </row>
        <row r="539">
          <cell r="A539">
            <v>2010</v>
          </cell>
          <cell r="B539" t="str">
            <v>Q3</v>
          </cell>
          <cell r="C539" t="str">
            <v>JACOBSEN (U) LIMITED</v>
          </cell>
          <cell r="D539" t="str">
            <v>GNT1</v>
          </cell>
          <cell r="J539">
            <v>88789.090000000011</v>
          </cell>
          <cell r="N539">
            <v>86915.1</v>
          </cell>
          <cell r="AM539" t="str">
            <v>Thermal</v>
          </cell>
        </row>
        <row r="540">
          <cell r="A540">
            <v>2010</v>
          </cell>
          <cell r="B540" t="str">
            <v>Q3</v>
          </cell>
          <cell r="C540" t="str">
            <v>KAKIRA SUGAR WORKS</v>
          </cell>
          <cell r="D540" t="str">
            <v>GNC1</v>
          </cell>
          <cell r="J540">
            <v>23512.175500000001</v>
          </cell>
          <cell r="N540">
            <v>2967.6636500000004</v>
          </cell>
          <cell r="AM540" t="str">
            <v>Bagasse</v>
          </cell>
        </row>
        <row r="541">
          <cell r="A541">
            <v>2010</v>
          </cell>
          <cell r="B541" t="str">
            <v>Q2</v>
          </cell>
          <cell r="C541" t="str">
            <v>ESKOM (U) LIMITED</v>
          </cell>
          <cell r="D541" t="str">
            <v>GNL1</v>
          </cell>
          <cell r="J541">
            <v>326780.00000000006</v>
          </cell>
          <cell r="N541">
            <v>322400.098</v>
          </cell>
          <cell r="AM541" t="str">
            <v>Large Hydro</v>
          </cell>
        </row>
        <row r="542">
          <cell r="A542">
            <v>2010</v>
          </cell>
          <cell r="B542" t="str">
            <v>Q2</v>
          </cell>
          <cell r="C542" t="str">
            <v>KASESE COBALT COMPANY LIMITED</v>
          </cell>
          <cell r="D542" t="str">
            <v>GNE1</v>
          </cell>
          <cell r="J542">
            <v>12093</v>
          </cell>
          <cell r="N542">
            <v>1113.625</v>
          </cell>
          <cell r="AM542" t="str">
            <v>Small Hydro</v>
          </cell>
        </row>
        <row r="543">
          <cell r="A543">
            <v>2010</v>
          </cell>
          <cell r="B543" t="str">
            <v>Q2</v>
          </cell>
          <cell r="C543" t="str">
            <v>MAJI-POWER BUGOYE-LIMITED</v>
          </cell>
          <cell r="D543" t="str">
            <v>GNE3</v>
          </cell>
          <cell r="J543">
            <v>13560.643099999998</v>
          </cell>
          <cell r="N543">
            <v>13560.59</v>
          </cell>
          <cell r="AM543" t="str">
            <v>Small Hydro</v>
          </cell>
        </row>
        <row r="544">
          <cell r="A544">
            <v>2010</v>
          </cell>
          <cell r="B544" t="str">
            <v>Q2</v>
          </cell>
          <cell r="C544" t="str">
            <v>TIBET HIMA (U) LIMITED</v>
          </cell>
          <cell r="D544">
            <v>21</v>
          </cell>
          <cell r="J544">
            <v>8041.4</v>
          </cell>
          <cell r="N544">
            <v>4723.4799999999996</v>
          </cell>
          <cell r="AM544" t="str">
            <v>Small Hydro</v>
          </cell>
        </row>
        <row r="545">
          <cell r="A545">
            <v>2010</v>
          </cell>
          <cell r="B545" t="str">
            <v>Q2</v>
          </cell>
          <cell r="C545" t="str">
            <v>ELECTROMAXX (U) LIMITED</v>
          </cell>
          <cell r="D545" t="str">
            <v>GNT2</v>
          </cell>
          <cell r="J545">
            <v>19157</v>
          </cell>
          <cell r="N545">
            <v>19145.43</v>
          </cell>
          <cell r="AM545" t="str">
            <v>Thermal</v>
          </cell>
        </row>
        <row r="546">
          <cell r="A546">
            <v>2010</v>
          </cell>
          <cell r="B546" t="str">
            <v>Q2</v>
          </cell>
          <cell r="C546" t="str">
            <v>JACOBSEN (U) LIMITED</v>
          </cell>
          <cell r="D546" t="str">
            <v>GNT1</v>
          </cell>
          <cell r="J546">
            <v>95826.920000000013</v>
          </cell>
          <cell r="N546">
            <v>93845</v>
          </cell>
          <cell r="AM546" t="str">
            <v>Thermal</v>
          </cell>
        </row>
        <row r="547">
          <cell r="A547">
            <v>2010</v>
          </cell>
          <cell r="B547" t="str">
            <v>Q2</v>
          </cell>
          <cell r="C547" t="str">
            <v>KAKIRA SUGAR WORKS</v>
          </cell>
          <cell r="D547" t="str">
            <v>GNC1</v>
          </cell>
          <cell r="J547">
            <v>9829.1628000000001</v>
          </cell>
          <cell r="N547">
            <v>1715.0604499999999</v>
          </cell>
          <cell r="AM547" t="str">
            <v>Bagasse</v>
          </cell>
        </row>
        <row r="548">
          <cell r="A548">
            <v>2010</v>
          </cell>
          <cell r="B548" t="str">
            <v>Q1</v>
          </cell>
          <cell r="C548" t="str">
            <v>ESKOM (U) LIMITED</v>
          </cell>
          <cell r="D548" t="str">
            <v>GNL1</v>
          </cell>
          <cell r="J548">
            <v>306040</v>
          </cell>
          <cell r="N548">
            <v>301340.01</v>
          </cell>
          <cell r="AM548" t="str">
            <v>Large Hydro</v>
          </cell>
        </row>
        <row r="549">
          <cell r="A549">
            <v>2010</v>
          </cell>
          <cell r="B549" t="str">
            <v>Q1</v>
          </cell>
          <cell r="C549" t="str">
            <v>KASESE COBALT COMPANY LIMITED</v>
          </cell>
          <cell r="D549" t="str">
            <v>GNE1</v>
          </cell>
          <cell r="J549">
            <v>11583</v>
          </cell>
          <cell r="N549">
            <v>3689.962</v>
          </cell>
          <cell r="AM549" t="str">
            <v>Small Hydro</v>
          </cell>
        </row>
        <row r="550">
          <cell r="A550">
            <v>2010</v>
          </cell>
          <cell r="B550" t="str">
            <v>Q1</v>
          </cell>
          <cell r="C550" t="str">
            <v>MAJI-POWER BUGOYE-LIMITED</v>
          </cell>
          <cell r="D550" t="str">
            <v>GNE3</v>
          </cell>
          <cell r="J550">
            <v>12989.57951839465</v>
          </cell>
          <cell r="N550">
            <v>12987.420000000002</v>
          </cell>
          <cell r="AM550" t="str">
            <v>Small Hydro</v>
          </cell>
        </row>
        <row r="551">
          <cell r="A551">
            <v>2010</v>
          </cell>
          <cell r="B551" t="str">
            <v>Q1</v>
          </cell>
          <cell r="C551" t="str">
            <v>TIBET HIMA (U) LIMITED</v>
          </cell>
          <cell r="D551">
            <v>21</v>
          </cell>
          <cell r="J551">
            <v>7789.7000000000007</v>
          </cell>
          <cell r="N551">
            <v>3725.625</v>
          </cell>
          <cell r="AM551" t="str">
            <v>Small Hydro</v>
          </cell>
        </row>
        <row r="552">
          <cell r="A552">
            <v>2010</v>
          </cell>
          <cell r="B552" t="str">
            <v>Q1</v>
          </cell>
          <cell r="C552" t="str">
            <v>ELECTROMAXX (U) LIMITED</v>
          </cell>
          <cell r="D552" t="str">
            <v>GNT2</v>
          </cell>
          <cell r="J552">
            <v>10894.08</v>
          </cell>
          <cell r="N552">
            <v>10850.78</v>
          </cell>
          <cell r="AM552" t="str">
            <v>Thermal</v>
          </cell>
        </row>
        <row r="553">
          <cell r="A553">
            <v>2010</v>
          </cell>
          <cell r="B553" t="str">
            <v>Q1</v>
          </cell>
          <cell r="C553" t="str">
            <v>JACOBSEN (U) LIMITED</v>
          </cell>
          <cell r="D553" t="str">
            <v>GNT1</v>
          </cell>
          <cell r="J553">
            <v>95130.83</v>
          </cell>
          <cell r="N553">
            <v>93177.7</v>
          </cell>
          <cell r="AM553" t="str">
            <v>Thermal</v>
          </cell>
        </row>
        <row r="554">
          <cell r="A554">
            <v>2010</v>
          </cell>
          <cell r="B554" t="str">
            <v>Q1</v>
          </cell>
          <cell r="C554" t="str">
            <v>KAKIRA SUGAR WORKS</v>
          </cell>
          <cell r="D554" t="str">
            <v>GNC1</v>
          </cell>
          <cell r="J554">
            <v>22293.732</v>
          </cell>
          <cell r="N554">
            <v>2937.9448899999998</v>
          </cell>
          <cell r="AM554" t="str">
            <v>Bagasse</v>
          </cell>
        </row>
        <row r="555">
          <cell r="A555">
            <v>2009</v>
          </cell>
          <cell r="B555" t="str">
            <v>Q4</v>
          </cell>
          <cell r="C555" t="str">
            <v>ESKOM (U) LIMITED</v>
          </cell>
          <cell r="D555" t="str">
            <v>GNL1</v>
          </cell>
          <cell r="J555">
            <v>303850</v>
          </cell>
          <cell r="N555">
            <v>299534.25400000002</v>
          </cell>
          <cell r="AM555" t="str">
            <v>Large Hydro</v>
          </cell>
        </row>
        <row r="556">
          <cell r="A556">
            <v>2009</v>
          </cell>
          <cell r="B556" t="str">
            <v>Q4</v>
          </cell>
          <cell r="C556" t="str">
            <v>KASESE COBALT COMPANY LIMITED</v>
          </cell>
          <cell r="D556" t="str">
            <v>GNE1</v>
          </cell>
          <cell r="J556">
            <v>12596</v>
          </cell>
          <cell r="N556">
            <v>12425.134</v>
          </cell>
          <cell r="AM556" t="str">
            <v>Small Hydro</v>
          </cell>
        </row>
        <row r="557">
          <cell r="A557">
            <v>2009</v>
          </cell>
          <cell r="B557" t="str">
            <v>Q4</v>
          </cell>
          <cell r="C557" t="str">
            <v>MAJI-POWER BUGOYE-LIMITED</v>
          </cell>
          <cell r="D557" t="str">
            <v>GNE3</v>
          </cell>
          <cell r="J557">
            <v>15807.45</v>
          </cell>
          <cell r="N557">
            <v>15805.380000000001</v>
          </cell>
          <cell r="AM557" t="str">
            <v>Small Hydro</v>
          </cell>
        </row>
        <row r="558">
          <cell r="A558">
            <v>2009</v>
          </cell>
          <cell r="B558" t="str">
            <v>Q4</v>
          </cell>
          <cell r="C558" t="str">
            <v>TIBET HIMA (U) LIMITED</v>
          </cell>
          <cell r="D558">
            <v>21</v>
          </cell>
          <cell r="J558">
            <v>8844</v>
          </cell>
          <cell r="N558">
            <v>5509.7620000000006</v>
          </cell>
          <cell r="AM558" t="str">
            <v>Small Hydro</v>
          </cell>
        </row>
        <row r="559">
          <cell r="A559">
            <v>2009</v>
          </cell>
          <cell r="B559" t="str">
            <v>Q4</v>
          </cell>
          <cell r="C559" t="str">
            <v>JACOBSEN (U) LIMITED</v>
          </cell>
          <cell r="D559" t="str">
            <v>GNT1</v>
          </cell>
          <cell r="J559">
            <v>100444.9</v>
          </cell>
          <cell r="N559">
            <v>98440.7</v>
          </cell>
          <cell r="AM559" t="str">
            <v>Thermal</v>
          </cell>
        </row>
        <row r="560">
          <cell r="A560">
            <v>2009</v>
          </cell>
          <cell r="B560" t="str">
            <v>Q4</v>
          </cell>
          <cell r="C560" t="str">
            <v>KAKIRA SUGAR WORKS</v>
          </cell>
          <cell r="D560" t="str">
            <v>GNC1</v>
          </cell>
          <cell r="J560">
            <v>16305.144800000002</v>
          </cell>
          <cell r="N560">
            <v>2158.3439299999995</v>
          </cell>
          <cell r="AM560" t="str">
            <v>Bagasse</v>
          </cell>
        </row>
        <row r="561">
          <cell r="A561">
            <v>2009</v>
          </cell>
          <cell r="B561" t="str">
            <v>Q3</v>
          </cell>
          <cell r="C561" t="str">
            <v>ESKOM (U) LIMITED</v>
          </cell>
          <cell r="D561" t="str">
            <v>GNL1</v>
          </cell>
          <cell r="J561">
            <v>313506</v>
          </cell>
          <cell r="N561">
            <v>307590.64600000001</v>
          </cell>
          <cell r="AM561" t="str">
            <v>Large Hydro</v>
          </cell>
        </row>
        <row r="562">
          <cell r="A562">
            <v>2009</v>
          </cell>
          <cell r="B562" t="str">
            <v>Q3</v>
          </cell>
          <cell r="C562" t="str">
            <v>KASESE COBALT COMPANY LIMITED</v>
          </cell>
          <cell r="D562" t="str">
            <v>GNE1</v>
          </cell>
          <cell r="J562">
            <v>11266</v>
          </cell>
          <cell r="N562">
            <v>10974.742999999999</v>
          </cell>
          <cell r="AM562" t="str">
            <v>Small Hydro</v>
          </cell>
        </row>
        <row r="563">
          <cell r="A563">
            <v>2009</v>
          </cell>
          <cell r="B563" t="str">
            <v>Q3</v>
          </cell>
          <cell r="C563" t="str">
            <v>TIBET HIMA (U) LIMITED</v>
          </cell>
          <cell r="D563">
            <v>21</v>
          </cell>
          <cell r="J563">
            <v>8681.7900000000009</v>
          </cell>
          <cell r="N563">
            <v>5195.5039999999999</v>
          </cell>
          <cell r="AM563" t="str">
            <v>Small Hydro</v>
          </cell>
        </row>
        <row r="564">
          <cell r="A564">
            <v>2009</v>
          </cell>
          <cell r="B564" t="str">
            <v>Q3</v>
          </cell>
          <cell r="C564" t="str">
            <v>JACOBSEN (U) LIMITED</v>
          </cell>
          <cell r="D564" t="str">
            <v>GNT1</v>
          </cell>
          <cell r="J564">
            <v>103592.69</v>
          </cell>
          <cell r="N564">
            <v>101507</v>
          </cell>
          <cell r="AM564" t="str">
            <v>Thermal</v>
          </cell>
        </row>
        <row r="565">
          <cell r="A565">
            <v>2009</v>
          </cell>
          <cell r="B565" t="str">
            <v>Q3</v>
          </cell>
          <cell r="C565" t="str">
            <v>KAKIRA SUGAR WORKS</v>
          </cell>
          <cell r="D565" t="str">
            <v>GNC1</v>
          </cell>
          <cell r="J565">
            <v>25022.600400000003</v>
          </cell>
          <cell r="N565">
            <v>3147.1174799999999</v>
          </cell>
          <cell r="AM565" t="str">
            <v>Bagasse</v>
          </cell>
        </row>
        <row r="566">
          <cell r="A566">
            <v>2009</v>
          </cell>
          <cell r="B566" t="str">
            <v>Q2</v>
          </cell>
          <cell r="C566" t="str">
            <v>ESKOM (U) LIMITED</v>
          </cell>
          <cell r="D566" t="str">
            <v>GNL1</v>
          </cell>
          <cell r="J566">
            <v>308959</v>
          </cell>
          <cell r="N566">
            <v>307740.598</v>
          </cell>
          <cell r="AM566" t="str">
            <v>Large Hydro</v>
          </cell>
        </row>
        <row r="567">
          <cell r="A567">
            <v>2009</v>
          </cell>
          <cell r="B567" t="str">
            <v>Q2</v>
          </cell>
          <cell r="C567" t="str">
            <v>KASESE COBALT COMPANY LIMITED</v>
          </cell>
          <cell r="D567" t="str">
            <v>GNE1</v>
          </cell>
          <cell r="J567">
            <v>18193.260000000002</v>
          </cell>
          <cell r="N567">
            <v>18092.701999999997</v>
          </cell>
          <cell r="AM567" t="str">
            <v>Small Hydro</v>
          </cell>
        </row>
        <row r="568">
          <cell r="A568">
            <v>2009</v>
          </cell>
          <cell r="B568" t="str">
            <v>Q2</v>
          </cell>
          <cell r="C568" t="str">
            <v>TIBET HIMA (U) LIMITED</v>
          </cell>
          <cell r="D568">
            <v>21</v>
          </cell>
          <cell r="J568">
            <v>6510.88</v>
          </cell>
          <cell r="N568">
            <v>4415.8209999999999</v>
          </cell>
          <cell r="AM568" t="str">
            <v>Small Hydro</v>
          </cell>
        </row>
        <row r="569">
          <cell r="A569">
            <v>2009</v>
          </cell>
          <cell r="B569" t="str">
            <v>Q2</v>
          </cell>
          <cell r="C569" t="str">
            <v>JACOBSEN (U) LIMITED</v>
          </cell>
          <cell r="D569" t="str">
            <v>GNT1</v>
          </cell>
          <cell r="J569">
            <v>91540.800000000003</v>
          </cell>
          <cell r="N569">
            <v>91540.800000000003</v>
          </cell>
          <cell r="AM569" t="str">
            <v>Thermal</v>
          </cell>
        </row>
        <row r="570">
          <cell r="A570">
            <v>2009</v>
          </cell>
          <cell r="B570" t="str">
            <v>Q2</v>
          </cell>
          <cell r="C570" t="str">
            <v>KAKIRA SUGAR WORKS</v>
          </cell>
          <cell r="D570" t="str">
            <v>GNC1</v>
          </cell>
          <cell r="J570">
            <v>14618.611800000001</v>
          </cell>
          <cell r="N570">
            <v>1858.2427999999995</v>
          </cell>
          <cell r="AM570" t="str">
            <v>Bagasse</v>
          </cell>
        </row>
        <row r="571">
          <cell r="A571">
            <v>2009</v>
          </cell>
          <cell r="B571" t="str">
            <v>Q1</v>
          </cell>
          <cell r="C571" t="str">
            <v>ESKOM (U) LIMITED</v>
          </cell>
          <cell r="D571" t="str">
            <v>GNL1</v>
          </cell>
          <cell r="J571">
            <v>325669.99999999994</v>
          </cell>
          <cell r="N571">
            <v>320109.103</v>
          </cell>
          <cell r="AM571" t="str">
            <v>Large Hydro</v>
          </cell>
        </row>
        <row r="572">
          <cell r="A572">
            <v>2009</v>
          </cell>
          <cell r="B572" t="str">
            <v>Q1</v>
          </cell>
          <cell r="C572" t="str">
            <v>KASESE COBALT COMPANY LIMITED</v>
          </cell>
          <cell r="D572" t="str">
            <v>GNE1</v>
          </cell>
          <cell r="J572">
            <v>17736</v>
          </cell>
          <cell r="N572">
            <v>16482.968000000001</v>
          </cell>
          <cell r="AM572" t="str">
            <v>Small Hydro</v>
          </cell>
        </row>
        <row r="573">
          <cell r="A573">
            <v>2009</v>
          </cell>
          <cell r="B573" t="str">
            <v>Q1</v>
          </cell>
          <cell r="C573" t="str">
            <v>TIBET HIMA (U) LIMITED</v>
          </cell>
          <cell r="D573">
            <v>21</v>
          </cell>
          <cell r="J573">
            <v>9161.2000000000007</v>
          </cell>
          <cell r="N573">
            <v>5379.1790000000001</v>
          </cell>
          <cell r="AM573" t="str">
            <v>Small Hydro</v>
          </cell>
        </row>
        <row r="574">
          <cell r="A574">
            <v>2009</v>
          </cell>
          <cell r="B574" t="str">
            <v>Q1</v>
          </cell>
          <cell r="C574" t="str">
            <v>JACOBSEN (U) LIMITED</v>
          </cell>
          <cell r="D574" t="str">
            <v>GNT1</v>
          </cell>
          <cell r="J574">
            <v>72706</v>
          </cell>
          <cell r="N574">
            <v>71097.3</v>
          </cell>
          <cell r="AM574" t="str">
            <v>Thermal</v>
          </cell>
        </row>
        <row r="575">
          <cell r="A575">
            <v>2009</v>
          </cell>
          <cell r="B575" t="str">
            <v>Q1</v>
          </cell>
          <cell r="C575" t="str">
            <v>KAKIRA SUGAR WORKS</v>
          </cell>
          <cell r="D575" t="str">
            <v>GNC1</v>
          </cell>
          <cell r="J575">
            <v>25910.312900000004</v>
          </cell>
          <cell r="N575">
            <v>3085.5103399999998</v>
          </cell>
          <cell r="AM575" t="str">
            <v>Bagasse</v>
          </cell>
        </row>
        <row r="576">
          <cell r="A576">
            <v>2021</v>
          </cell>
          <cell r="B576" t="str">
            <v>Q1</v>
          </cell>
          <cell r="C576" t="str">
            <v>BUJAGALI ELECTRICITY LIMITED</v>
          </cell>
          <cell r="D576" t="str">
            <v>GNL2</v>
          </cell>
          <cell r="J576">
            <v>385958</v>
          </cell>
          <cell r="N576">
            <v>385245</v>
          </cell>
          <cell r="AM576" t="str">
            <v>Large Hydro</v>
          </cell>
        </row>
        <row r="577">
          <cell r="A577">
            <v>2021</v>
          </cell>
          <cell r="B577" t="str">
            <v>Q1</v>
          </cell>
          <cell r="C577" t="str">
            <v>ESKOM (U) LIMITED</v>
          </cell>
          <cell r="D577" t="str">
            <v>GNL1</v>
          </cell>
          <cell r="J577">
            <v>336693.18</v>
          </cell>
          <cell r="N577">
            <v>336693.18</v>
          </cell>
          <cell r="AM577" t="str">
            <v>Large Hydro</v>
          </cell>
        </row>
        <row r="578">
          <cell r="A578">
            <v>2021</v>
          </cell>
          <cell r="B578" t="str">
            <v>Q1</v>
          </cell>
          <cell r="C578" t="str">
            <v>JACOBSEN (U) LIMITED</v>
          </cell>
          <cell r="D578" t="str">
            <v>GNT1</v>
          </cell>
          <cell r="J578">
            <v>16646.51999999996</v>
          </cell>
          <cell r="N578">
            <v>16064.600000000002</v>
          </cell>
          <cell r="AM578" t="str">
            <v>Thermal</v>
          </cell>
        </row>
        <row r="579">
          <cell r="A579">
            <v>2021</v>
          </cell>
          <cell r="B579" t="str">
            <v>Q1</v>
          </cell>
          <cell r="C579" t="str">
            <v>NYAMWAMBA</v>
          </cell>
          <cell r="D579" t="str">
            <v>GNE10</v>
          </cell>
          <cell r="J579">
            <v>3942.4932000000003</v>
          </cell>
          <cell r="N579">
            <v>3893.03</v>
          </cell>
          <cell r="AM579" t="str">
            <v>Small Hydro</v>
          </cell>
        </row>
        <row r="580">
          <cell r="A580">
            <v>2021</v>
          </cell>
          <cell r="B580" t="str">
            <v>Q1</v>
          </cell>
          <cell r="C580" t="str">
            <v>TORORO SOLAR</v>
          </cell>
          <cell r="D580" t="str">
            <v>GNS2</v>
          </cell>
          <cell r="J580">
            <v>4180.5649999999996</v>
          </cell>
          <cell r="N580">
            <v>4118.4480000000003</v>
          </cell>
          <cell r="AM580" t="str">
            <v>Solar</v>
          </cell>
        </row>
        <row r="581">
          <cell r="A581">
            <v>2021</v>
          </cell>
          <cell r="B581" t="str">
            <v>Q1</v>
          </cell>
          <cell r="C581" t="str">
            <v>MAJI-POWER BUGOYE-LIMITED</v>
          </cell>
          <cell r="D581" t="str">
            <v>GNE3</v>
          </cell>
          <cell r="J581">
            <v>12170.717000000001</v>
          </cell>
          <cell r="N581">
            <v>12121.39</v>
          </cell>
          <cell r="AM581" t="str">
            <v>Small Hydro</v>
          </cell>
        </row>
        <row r="582">
          <cell r="A582">
            <v>2021</v>
          </cell>
          <cell r="B582" t="str">
            <v>Q1</v>
          </cell>
          <cell r="C582" t="str">
            <v>KASESE COBALT COMPANY LIMITED</v>
          </cell>
          <cell r="D582" t="str">
            <v>GNE1</v>
          </cell>
          <cell r="J582">
            <v>6579.0230000000001</v>
          </cell>
          <cell r="N582">
            <v>6395.433</v>
          </cell>
          <cell r="AM582" t="str">
            <v>Small Hydro</v>
          </cell>
        </row>
        <row r="583">
          <cell r="A583">
            <v>2021</v>
          </cell>
          <cell r="B583" t="str">
            <v>Q1</v>
          </cell>
          <cell r="C583" t="str">
            <v>AEMS-MPANGA</v>
          </cell>
          <cell r="D583" t="str">
            <v>GNE5</v>
          </cell>
          <cell r="J583">
            <v>15730.064</v>
          </cell>
          <cell r="N583">
            <v>15715.98</v>
          </cell>
          <cell r="AM583" t="str">
            <v>Small Hydro</v>
          </cell>
        </row>
        <row r="584">
          <cell r="A584">
            <v>2021</v>
          </cell>
          <cell r="B584" t="str">
            <v>Q1</v>
          </cell>
          <cell r="C584" t="str">
            <v>ELGON HYDRO SITI</v>
          </cell>
          <cell r="D584" t="str">
            <v>GNE8</v>
          </cell>
          <cell r="J584">
            <v>754.89</v>
          </cell>
          <cell r="N584">
            <v>724.9</v>
          </cell>
          <cell r="AM584" t="str">
            <v>Small Hydro</v>
          </cell>
        </row>
        <row r="585">
          <cell r="A585">
            <v>2021</v>
          </cell>
          <cell r="B585" t="str">
            <v>Q1</v>
          </cell>
          <cell r="C585" t="str">
            <v>RWIMI</v>
          </cell>
          <cell r="D585" t="str">
            <v>GNE9</v>
          </cell>
          <cell r="J585">
            <v>5234.2300000000005</v>
          </cell>
          <cell r="N585">
            <v>5164.7</v>
          </cell>
          <cell r="AM585" t="str">
            <v>Small Hydro</v>
          </cell>
        </row>
        <row r="586">
          <cell r="A586">
            <v>2021</v>
          </cell>
          <cell r="B586" t="str">
            <v>Q1</v>
          </cell>
          <cell r="C586" t="str">
            <v>ECOPOWER-ISHASHA</v>
          </cell>
          <cell r="D586" t="str">
            <v>GNE6</v>
          </cell>
          <cell r="J586">
            <v>2804.5719300000001</v>
          </cell>
          <cell r="N586">
            <v>2798.88</v>
          </cell>
          <cell r="AM586" t="str">
            <v>Small Hydro</v>
          </cell>
        </row>
        <row r="587">
          <cell r="A587">
            <v>2021</v>
          </cell>
          <cell r="B587" t="str">
            <v>Q1</v>
          </cell>
          <cell r="C587" t="str">
            <v>KABALEGA HYDROMAX</v>
          </cell>
          <cell r="D587" t="str">
            <v>GNE4</v>
          </cell>
          <cell r="J587">
            <v>15913.700000000026</v>
          </cell>
          <cell r="N587">
            <v>14747.185673960201</v>
          </cell>
          <cell r="AM587" t="str">
            <v>Small Hydro</v>
          </cell>
        </row>
        <row r="588">
          <cell r="A588">
            <v>2021</v>
          </cell>
          <cell r="B588" t="str">
            <v>Q1</v>
          </cell>
          <cell r="C588" t="str">
            <v>ELECTROMAXX (U) LIMITED</v>
          </cell>
          <cell r="D588" t="str">
            <v>GNT2</v>
          </cell>
          <cell r="J588">
            <v>1671.49604</v>
          </cell>
          <cell r="N588">
            <v>1671.49604</v>
          </cell>
          <cell r="AM588" t="str">
            <v>Thermal</v>
          </cell>
        </row>
        <row r="589">
          <cell r="A589">
            <v>2021</v>
          </cell>
          <cell r="B589" t="str">
            <v>Q1</v>
          </cell>
          <cell r="C589" t="str">
            <v>LUBILIA</v>
          </cell>
          <cell r="D589" t="str">
            <v>GNE11</v>
          </cell>
          <cell r="J589">
            <v>3168.1400000000003</v>
          </cell>
          <cell r="N589">
            <v>3707.0151000000019</v>
          </cell>
          <cell r="AM589" t="str">
            <v>Small Hydro</v>
          </cell>
        </row>
        <row r="590">
          <cell r="A590">
            <v>2021</v>
          </cell>
          <cell r="B590" t="str">
            <v>Q1</v>
          </cell>
          <cell r="C590" t="str">
            <v>ACCESS SOLAR</v>
          </cell>
          <cell r="D590" t="str">
            <v>GNS1</v>
          </cell>
          <cell r="J590">
            <v>4342.0577000000003</v>
          </cell>
          <cell r="N590">
            <v>4044.4579999999996</v>
          </cell>
          <cell r="AM590" t="str">
            <v>Solar</v>
          </cell>
        </row>
        <row r="591">
          <cell r="A591">
            <v>2021</v>
          </cell>
          <cell r="B591" t="str">
            <v>Q1</v>
          </cell>
          <cell r="C591" t="str">
            <v>MUVUMBE HYDRO (U) LIMITED</v>
          </cell>
          <cell r="D591" t="str">
            <v>GNE7</v>
          </cell>
          <cell r="J591">
            <v>6751.3990000000003</v>
          </cell>
          <cell r="N591">
            <v>6660</v>
          </cell>
          <cell r="AM591" t="str">
            <v>Small Hydro</v>
          </cell>
        </row>
        <row r="592">
          <cell r="A592">
            <v>2021</v>
          </cell>
          <cell r="B592" t="str">
            <v>Q1</v>
          </cell>
          <cell r="C592" t="str">
            <v>KINYARA SUGAR WORKS</v>
          </cell>
          <cell r="D592" t="str">
            <v>GNC2</v>
          </cell>
          <cell r="J592">
            <v>130.08099999999999</v>
          </cell>
          <cell r="N592">
            <v>130.08099999999999</v>
          </cell>
          <cell r="AM592" t="str">
            <v>Bagasse</v>
          </cell>
        </row>
        <row r="593">
          <cell r="A593">
            <v>2021</v>
          </cell>
          <cell r="B593" t="str">
            <v>Q1</v>
          </cell>
          <cell r="C593" t="str">
            <v>SAIL KALIRO</v>
          </cell>
          <cell r="D593" t="str">
            <v>GNC3</v>
          </cell>
          <cell r="J593">
            <v>6061.2</v>
          </cell>
          <cell r="N593">
            <v>6061.2</v>
          </cell>
          <cell r="AM593" t="str">
            <v>Bagasse</v>
          </cell>
        </row>
        <row r="594">
          <cell r="A594">
            <v>2021</v>
          </cell>
          <cell r="B594" t="str">
            <v>Q1</v>
          </cell>
          <cell r="C594" t="str">
            <v>KAKIRA SUGAR WORKS</v>
          </cell>
          <cell r="D594" t="str">
            <v>GNC1</v>
          </cell>
          <cell r="J594">
            <v>53540.885999999999</v>
          </cell>
          <cell r="N594">
            <v>53540.885999999999</v>
          </cell>
          <cell r="AM594" t="str">
            <v>Bagasse</v>
          </cell>
        </row>
        <row r="595">
          <cell r="A595">
            <v>2021</v>
          </cell>
          <cell r="B595" t="str">
            <v>Q1</v>
          </cell>
          <cell r="C595" t="str">
            <v>KILEMBE MINES LIMITED (KML)</v>
          </cell>
          <cell r="D595" t="str">
            <v>GNE2</v>
          </cell>
          <cell r="J595">
            <v>0</v>
          </cell>
          <cell r="N595">
            <v>0</v>
          </cell>
          <cell r="AM595" t="str">
            <v>Small Hydro</v>
          </cell>
        </row>
        <row r="596">
          <cell r="A596">
            <v>2021</v>
          </cell>
          <cell r="B596" t="str">
            <v>Q1</v>
          </cell>
          <cell r="C596" t="str">
            <v>HYDROMAX NKUSI (WAKI)</v>
          </cell>
          <cell r="D596" t="str">
            <v>GNE13</v>
          </cell>
          <cell r="J596">
            <v>4445.5</v>
          </cell>
          <cell r="N596">
            <v>4445.5</v>
          </cell>
          <cell r="AM596" t="str">
            <v>Small Hydro</v>
          </cell>
        </row>
        <row r="597">
          <cell r="A597">
            <v>2021</v>
          </cell>
          <cell r="B597" t="str">
            <v>Q1</v>
          </cell>
          <cell r="C597" t="str">
            <v>Mahoma</v>
          </cell>
          <cell r="D597" t="str">
            <v>GNE14</v>
          </cell>
          <cell r="J597">
            <v>1892.04</v>
          </cell>
          <cell r="N597">
            <v>1888.54</v>
          </cell>
          <cell r="AM597" t="str">
            <v>Small Hydro</v>
          </cell>
        </row>
        <row r="598">
          <cell r="A598">
            <v>2021</v>
          </cell>
          <cell r="B598" t="str">
            <v>Q1</v>
          </cell>
          <cell r="C598" t="str">
            <v>Xsabo Solar</v>
          </cell>
          <cell r="D598" t="str">
            <v>GNS3</v>
          </cell>
          <cell r="J598">
            <v>5622.0559999999996</v>
          </cell>
          <cell r="N598">
            <v>5622.0559999999996</v>
          </cell>
          <cell r="AM598" t="str">
            <v>Solar</v>
          </cell>
        </row>
        <row r="599">
          <cell r="A599">
            <v>2021</v>
          </cell>
          <cell r="B599" t="str">
            <v>Q1</v>
          </cell>
          <cell r="C599" t="str">
            <v>NKUSI</v>
          </cell>
          <cell r="D599" t="str">
            <v>GNE12</v>
          </cell>
          <cell r="J599">
            <v>15186.06</v>
          </cell>
          <cell r="N599">
            <v>15186.06</v>
          </cell>
          <cell r="AM599" t="str">
            <v>Small Hydro</v>
          </cell>
        </row>
        <row r="600">
          <cell r="A600">
            <v>2021</v>
          </cell>
          <cell r="B600" t="str">
            <v>Q1</v>
          </cell>
          <cell r="C600" t="str">
            <v>Isimba</v>
          </cell>
          <cell r="D600" t="str">
            <v>GNL3</v>
          </cell>
          <cell r="J600">
            <v>256391</v>
          </cell>
          <cell r="N600">
            <v>252504</v>
          </cell>
          <cell r="AM600" t="str">
            <v>Large Hydro</v>
          </cell>
        </row>
        <row r="601">
          <cell r="A601">
            <v>2021</v>
          </cell>
          <cell r="B601" t="str">
            <v>Q1</v>
          </cell>
          <cell r="C601" t="str">
            <v>Emmerging Solar Power (Bufulubi)</v>
          </cell>
          <cell r="D601" t="str">
            <v>GNS4</v>
          </cell>
          <cell r="J601">
            <v>4436.0050000000001</v>
          </cell>
          <cell r="N601">
            <v>4436.0050000000001</v>
          </cell>
          <cell r="AM601" t="str">
            <v>Solar</v>
          </cell>
        </row>
        <row r="602">
          <cell r="A602">
            <v>2021</v>
          </cell>
          <cell r="B602" t="str">
            <v>Q1</v>
          </cell>
          <cell r="C602" t="str">
            <v>Achwa 2</v>
          </cell>
          <cell r="D602" t="str">
            <v>GNL4</v>
          </cell>
          <cell r="J602">
            <v>1515.037</v>
          </cell>
          <cell r="N602">
            <v>1515.037</v>
          </cell>
          <cell r="AM602" t="str">
            <v>Large Hydro</v>
          </cell>
        </row>
        <row r="603">
          <cell r="A603">
            <v>2021</v>
          </cell>
          <cell r="B603" t="str">
            <v>Q1</v>
          </cell>
          <cell r="C603" t="str">
            <v>Siti 2</v>
          </cell>
          <cell r="D603" t="str">
            <v>GNE17</v>
          </cell>
          <cell r="J603">
            <v>1274.1949999999999</v>
          </cell>
          <cell r="N603">
            <v>1274.1949999999999</v>
          </cell>
          <cell r="AM603" t="str">
            <v>Small Hydro</v>
          </cell>
        </row>
        <row r="604">
          <cell r="A604">
            <v>2021</v>
          </cell>
          <cell r="B604" t="str">
            <v>Q1</v>
          </cell>
          <cell r="C604" t="str">
            <v>Ndugutu</v>
          </cell>
          <cell r="D604" t="str">
            <v>GNE18</v>
          </cell>
          <cell r="J604">
            <v>4132.7</v>
          </cell>
          <cell r="N604">
            <v>4132.7</v>
          </cell>
          <cell r="AM604" t="str">
            <v>Small Hydro</v>
          </cell>
        </row>
        <row r="605">
          <cell r="A605">
            <v>2021</v>
          </cell>
          <cell r="B605" t="str">
            <v>Q1</v>
          </cell>
          <cell r="C605" t="str">
            <v>Ziba</v>
          </cell>
          <cell r="D605" t="str">
            <v>GNE16</v>
          </cell>
          <cell r="J605">
            <v>8850.887999999999</v>
          </cell>
          <cell r="N605">
            <v>8850.887999999999</v>
          </cell>
          <cell r="AM605" t="str">
            <v>Small Hydro</v>
          </cell>
        </row>
        <row r="606">
          <cell r="A606">
            <v>2021</v>
          </cell>
          <cell r="B606" t="str">
            <v>Q1</v>
          </cell>
          <cell r="C606" t="str">
            <v>Sindila</v>
          </cell>
          <cell r="D606" t="str">
            <v>GNE15</v>
          </cell>
          <cell r="J606">
            <v>2857</v>
          </cell>
          <cell r="N606">
            <v>2857</v>
          </cell>
          <cell r="AM606" t="str">
            <v>Small Hydro</v>
          </cell>
        </row>
        <row r="607">
          <cell r="A607">
            <v>2021</v>
          </cell>
          <cell r="B607" t="str">
            <v>Q1</v>
          </cell>
          <cell r="C607" t="str">
            <v>TORORO PV</v>
          </cell>
          <cell r="D607" t="str">
            <v>GNS5</v>
          </cell>
          <cell r="J607">
            <v>5231.3</v>
          </cell>
          <cell r="N607">
            <v>5231.3</v>
          </cell>
          <cell r="AM607" t="str">
            <v>Solar</v>
          </cell>
        </row>
        <row r="608">
          <cell r="A608">
            <v>2021</v>
          </cell>
          <cell r="B608" t="str">
            <v>Q1</v>
          </cell>
          <cell r="C608" t="str">
            <v>Timex Bukinda</v>
          </cell>
          <cell r="D608" t="str">
            <v>GNE19</v>
          </cell>
          <cell r="J608">
            <v>5681.3105799999994</v>
          </cell>
          <cell r="N608">
            <v>5681.3105799999994</v>
          </cell>
          <cell r="AM608" t="str">
            <v>Small Hydro</v>
          </cell>
        </row>
        <row r="609">
          <cell r="A609">
            <v>2021</v>
          </cell>
          <cell r="B609" t="str">
            <v>Q2</v>
          </cell>
          <cell r="C609" t="str">
            <v>BUJAGALI ELECTRICITY LIMITED</v>
          </cell>
          <cell r="D609" t="str">
            <v>GNL2</v>
          </cell>
          <cell r="J609">
            <v>132978</v>
          </cell>
          <cell r="N609">
            <v>132978</v>
          </cell>
          <cell r="AM609" t="str">
            <v>Large Hydro</v>
          </cell>
        </row>
        <row r="610">
          <cell r="A610">
            <v>2021</v>
          </cell>
          <cell r="B610" t="str">
            <v>Q2</v>
          </cell>
          <cell r="C610" t="str">
            <v>ESKOM (U) LIMITED</v>
          </cell>
          <cell r="D610" t="str">
            <v>GNL1</v>
          </cell>
          <cell r="J610">
            <v>363423.82999999996</v>
          </cell>
          <cell r="N610">
            <v>363423.82999999996</v>
          </cell>
          <cell r="AM610" t="str">
            <v>Large Hydro</v>
          </cell>
        </row>
        <row r="611">
          <cell r="A611">
            <v>2021</v>
          </cell>
          <cell r="B611" t="str">
            <v>Q2</v>
          </cell>
          <cell r="C611" t="str">
            <v>JACOBSEN (U) LIMITED</v>
          </cell>
          <cell r="D611" t="str">
            <v>GNT1</v>
          </cell>
          <cell r="J611">
            <v>15925.529999999968</v>
          </cell>
          <cell r="N611">
            <v>15925.529999999968</v>
          </cell>
          <cell r="AM611" t="str">
            <v>Thermal</v>
          </cell>
        </row>
        <row r="612">
          <cell r="A612">
            <v>2021</v>
          </cell>
          <cell r="B612" t="str">
            <v>Q2</v>
          </cell>
          <cell r="C612" t="str">
            <v>NYAMWAMBA</v>
          </cell>
          <cell r="D612" t="str">
            <v>GNE10</v>
          </cell>
          <cell r="J612">
            <v>5026.09</v>
          </cell>
          <cell r="N612">
            <v>5026.09</v>
          </cell>
          <cell r="AM612" t="str">
            <v>Small Hydro</v>
          </cell>
        </row>
        <row r="613">
          <cell r="A613">
            <v>2021</v>
          </cell>
          <cell r="B613" t="str">
            <v>Q2</v>
          </cell>
          <cell r="C613" t="str">
            <v>TORORO SOLAR</v>
          </cell>
          <cell r="D613" t="str">
            <v>GNS2</v>
          </cell>
          <cell r="J613">
            <v>3957.77</v>
          </cell>
          <cell r="N613">
            <v>3957.77</v>
          </cell>
          <cell r="AM613" t="str">
            <v>Solar</v>
          </cell>
        </row>
        <row r="614">
          <cell r="A614">
            <v>2021</v>
          </cell>
          <cell r="B614" t="str">
            <v>Q2</v>
          </cell>
          <cell r="C614" t="str">
            <v>MAJI-POWER BUGOYE-LIMITED</v>
          </cell>
          <cell r="D614" t="str">
            <v>GNE3</v>
          </cell>
          <cell r="J614">
            <v>16097.77</v>
          </cell>
          <cell r="N614">
            <v>16097.77</v>
          </cell>
          <cell r="AM614" t="str">
            <v>Small Hydro</v>
          </cell>
        </row>
        <row r="615">
          <cell r="A615">
            <v>2021</v>
          </cell>
          <cell r="B615" t="str">
            <v>Q2</v>
          </cell>
          <cell r="C615" t="str">
            <v>KASESE COBALT COMPANY LIMITED</v>
          </cell>
          <cell r="D615" t="str">
            <v>GNE1</v>
          </cell>
          <cell r="J615">
            <v>10310.078000000001</v>
          </cell>
          <cell r="N615">
            <v>10310.078000000001</v>
          </cell>
          <cell r="AM615" t="str">
            <v>Small Hydro</v>
          </cell>
        </row>
        <row r="616">
          <cell r="A616">
            <v>2021</v>
          </cell>
          <cell r="B616" t="str">
            <v>Q2</v>
          </cell>
          <cell r="C616" t="str">
            <v>AEMS-MPANGA</v>
          </cell>
          <cell r="D616" t="str">
            <v>GNE5</v>
          </cell>
          <cell r="J616">
            <v>25734.781000000003</v>
          </cell>
          <cell r="N616">
            <v>25734.781000000003</v>
          </cell>
          <cell r="AM616" t="str">
            <v>Small Hydro</v>
          </cell>
        </row>
        <row r="617">
          <cell r="A617">
            <v>2021</v>
          </cell>
          <cell r="B617" t="str">
            <v>Q2</v>
          </cell>
          <cell r="C617" t="str">
            <v>ELGON HYDRO SITI</v>
          </cell>
          <cell r="D617" t="str">
            <v>GNE8</v>
          </cell>
          <cell r="J617">
            <v>2668.5</v>
          </cell>
          <cell r="N617">
            <v>2668.5</v>
          </cell>
          <cell r="AM617" t="str">
            <v>Small Hydro</v>
          </cell>
        </row>
        <row r="618">
          <cell r="A618">
            <v>2021</v>
          </cell>
          <cell r="B618" t="str">
            <v>Q2</v>
          </cell>
          <cell r="C618" t="str">
            <v>RWIMI</v>
          </cell>
          <cell r="D618" t="str">
            <v>GNE9</v>
          </cell>
          <cell r="J618">
            <v>6067.1600000000008</v>
          </cell>
          <cell r="N618">
            <v>6067.1600000000008</v>
          </cell>
          <cell r="AM618" t="str">
            <v>Small Hydro</v>
          </cell>
        </row>
        <row r="619">
          <cell r="A619">
            <v>2021</v>
          </cell>
          <cell r="B619" t="str">
            <v>Q2</v>
          </cell>
          <cell r="C619" t="str">
            <v>ECOPOWER-ISHASHA</v>
          </cell>
          <cell r="D619" t="str">
            <v>GNE6</v>
          </cell>
          <cell r="J619">
            <v>3350.3953199999996</v>
          </cell>
          <cell r="N619">
            <v>3350.3953199999996</v>
          </cell>
          <cell r="AM619" t="str">
            <v>Small Hydro</v>
          </cell>
        </row>
        <row r="620">
          <cell r="A620">
            <v>2021</v>
          </cell>
          <cell r="B620" t="str">
            <v>Q2</v>
          </cell>
          <cell r="C620" t="str">
            <v>KABALEGA HYDROMAX</v>
          </cell>
          <cell r="D620" t="str">
            <v>GNE4</v>
          </cell>
          <cell r="J620">
            <v>17215.499999999982</v>
          </cell>
          <cell r="N620">
            <v>17215.499999999982</v>
          </cell>
          <cell r="AM620" t="str">
            <v>Small Hydro</v>
          </cell>
        </row>
        <row r="621">
          <cell r="A621">
            <v>2021</v>
          </cell>
          <cell r="B621" t="str">
            <v>Q2</v>
          </cell>
          <cell r="C621" t="str">
            <v>ELECTROMAXX (U) LIMITED</v>
          </cell>
          <cell r="D621" t="str">
            <v>GNT2</v>
          </cell>
          <cell r="J621">
            <v>1511.53</v>
          </cell>
          <cell r="N621">
            <v>1511.53</v>
          </cell>
          <cell r="AM621" t="str">
            <v>Thermal</v>
          </cell>
        </row>
        <row r="622">
          <cell r="A622">
            <v>2021</v>
          </cell>
          <cell r="B622" t="str">
            <v>Q2</v>
          </cell>
          <cell r="C622" t="str">
            <v>LUBILIA</v>
          </cell>
          <cell r="D622" t="str">
            <v>GNE11</v>
          </cell>
          <cell r="J622">
            <v>5780.85</v>
          </cell>
          <cell r="N622">
            <v>5780.85</v>
          </cell>
          <cell r="AM622" t="str">
            <v>Small Hydro</v>
          </cell>
        </row>
        <row r="623">
          <cell r="A623">
            <v>2021</v>
          </cell>
          <cell r="B623" t="str">
            <v>Q2</v>
          </cell>
          <cell r="C623" t="str">
            <v>ACCESS SOLAR</v>
          </cell>
          <cell r="D623" t="str">
            <v>GNS1</v>
          </cell>
          <cell r="J623">
            <v>3574.7379999999998</v>
          </cell>
          <cell r="N623">
            <v>3574.7379999999998</v>
          </cell>
          <cell r="AM623" t="str">
            <v>Solar</v>
          </cell>
        </row>
        <row r="624">
          <cell r="A624">
            <v>2021</v>
          </cell>
          <cell r="B624" t="str">
            <v>Q2</v>
          </cell>
          <cell r="C624" t="str">
            <v>MUVUMBE HYDRO (U) LIMITED</v>
          </cell>
          <cell r="D624" t="str">
            <v>GNE7</v>
          </cell>
          <cell r="J624">
            <v>7464.2889999999998</v>
          </cell>
          <cell r="N624">
            <v>7464.2889999999998</v>
          </cell>
          <cell r="AM624" t="str">
            <v>Small Hydro</v>
          </cell>
        </row>
        <row r="625">
          <cell r="A625">
            <v>2021</v>
          </cell>
          <cell r="B625" t="str">
            <v>Q2</v>
          </cell>
          <cell r="C625" t="str">
            <v>KINYARA SUGAR WORKS</v>
          </cell>
          <cell r="D625" t="str">
            <v>GNC2</v>
          </cell>
          <cell r="J625">
            <v>4.1360000000000001</v>
          </cell>
          <cell r="N625">
            <v>4.1360000000000001</v>
          </cell>
          <cell r="AM625" t="str">
            <v>Bagasse</v>
          </cell>
        </row>
        <row r="626">
          <cell r="A626">
            <v>2021</v>
          </cell>
          <cell r="B626" t="str">
            <v>Q2</v>
          </cell>
          <cell r="C626" t="str">
            <v>SAIL KALIRO</v>
          </cell>
          <cell r="D626" t="str">
            <v>GNC3</v>
          </cell>
          <cell r="J626">
            <v>9127.9</v>
          </cell>
          <cell r="N626">
            <v>9127.9</v>
          </cell>
          <cell r="AM626" t="str">
            <v>Bagasse</v>
          </cell>
        </row>
        <row r="627">
          <cell r="A627">
            <v>2021</v>
          </cell>
          <cell r="B627" t="str">
            <v>Q2</v>
          </cell>
          <cell r="C627" t="str">
            <v>KAKIRA SUGAR WORKS</v>
          </cell>
          <cell r="D627" t="str">
            <v>GNC1</v>
          </cell>
          <cell r="J627">
            <v>51847.449000000001</v>
          </cell>
          <cell r="N627">
            <v>51847.449000000001</v>
          </cell>
          <cell r="AM627" t="str">
            <v>Bagasse</v>
          </cell>
        </row>
        <row r="628">
          <cell r="A628">
            <v>2021</v>
          </cell>
          <cell r="B628" t="str">
            <v>Q2</v>
          </cell>
          <cell r="C628" t="str">
            <v>KILEMBE MINES LIMITED (KML)</v>
          </cell>
          <cell r="D628" t="str">
            <v>GNE2</v>
          </cell>
          <cell r="J628">
            <v>0</v>
          </cell>
          <cell r="N628">
            <v>0</v>
          </cell>
          <cell r="AM628" t="str">
            <v>Small Hydro</v>
          </cell>
        </row>
        <row r="629">
          <cell r="A629">
            <v>2021</v>
          </cell>
          <cell r="B629" t="str">
            <v>Q2</v>
          </cell>
          <cell r="C629" t="str">
            <v>HYDROMAX NKUSI (WAKI)</v>
          </cell>
          <cell r="D629" t="str">
            <v>GNE13</v>
          </cell>
          <cell r="J629">
            <v>4957.43</v>
          </cell>
          <cell r="N629">
            <v>4957.43</v>
          </cell>
          <cell r="AM629" t="str">
            <v>Small Hydro</v>
          </cell>
        </row>
        <row r="630">
          <cell r="A630">
            <v>2021</v>
          </cell>
          <cell r="B630" t="str">
            <v>Q2</v>
          </cell>
          <cell r="C630" t="str">
            <v>Mahoma</v>
          </cell>
          <cell r="D630" t="str">
            <v>GNE14</v>
          </cell>
          <cell r="J630">
            <v>2995.05</v>
          </cell>
          <cell r="N630">
            <v>2995.05</v>
          </cell>
          <cell r="AM630" t="str">
            <v>Small Hydro</v>
          </cell>
        </row>
        <row r="631">
          <cell r="A631">
            <v>2021</v>
          </cell>
          <cell r="B631" t="str">
            <v>Q2</v>
          </cell>
          <cell r="C631" t="str">
            <v>Xsabo Solar</v>
          </cell>
          <cell r="D631" t="str">
            <v>GNS3</v>
          </cell>
          <cell r="J631">
            <v>8531.6910000000007</v>
          </cell>
          <cell r="N631">
            <v>8531.6910000000007</v>
          </cell>
          <cell r="AM631" t="str">
            <v>Solar</v>
          </cell>
        </row>
        <row r="632">
          <cell r="A632">
            <v>2021</v>
          </cell>
          <cell r="B632" t="str">
            <v>Q2</v>
          </cell>
          <cell r="C632" t="str">
            <v>NKUSI</v>
          </cell>
          <cell r="D632" t="str">
            <v>GNE12</v>
          </cell>
          <cell r="J632">
            <v>18567.82</v>
          </cell>
          <cell r="N632">
            <v>18569.02</v>
          </cell>
          <cell r="AM632" t="str">
            <v>Small Hydro</v>
          </cell>
        </row>
        <row r="633">
          <cell r="A633">
            <v>2021</v>
          </cell>
          <cell r="B633" t="str">
            <v>Q2</v>
          </cell>
          <cell r="C633" t="str">
            <v>Isimba</v>
          </cell>
          <cell r="D633" t="str">
            <v>GNL3</v>
          </cell>
          <cell r="J633">
            <v>214117.59</v>
          </cell>
          <cell r="N633">
            <v>210935</v>
          </cell>
          <cell r="AM633" t="str">
            <v>Large Hydro</v>
          </cell>
        </row>
        <row r="634">
          <cell r="A634">
            <v>2021</v>
          </cell>
          <cell r="B634" t="str">
            <v>Q2</v>
          </cell>
          <cell r="C634" t="str">
            <v>Emmerging Solar Power (Bufulubi)</v>
          </cell>
          <cell r="D634" t="str">
            <v>GNS4</v>
          </cell>
          <cell r="J634">
            <v>4383.4268000000002</v>
          </cell>
          <cell r="N634">
            <v>4122.5379999999996</v>
          </cell>
          <cell r="AM634" t="str">
            <v>Solar</v>
          </cell>
        </row>
        <row r="635">
          <cell r="A635">
            <v>2021</v>
          </cell>
          <cell r="B635" t="str">
            <v>Q2</v>
          </cell>
          <cell r="C635" t="str">
            <v>Achwa 2</v>
          </cell>
          <cell r="D635" t="str">
            <v>GNL4</v>
          </cell>
          <cell r="J635">
            <v>104.81310000000001</v>
          </cell>
          <cell r="N635">
            <v>104.81310000000001</v>
          </cell>
          <cell r="AM635" t="str">
            <v>Large Hydro</v>
          </cell>
        </row>
        <row r="636">
          <cell r="A636">
            <v>2021</v>
          </cell>
          <cell r="B636" t="str">
            <v>Q2</v>
          </cell>
          <cell r="C636" t="str">
            <v>Siti 2</v>
          </cell>
          <cell r="D636" t="str">
            <v>GNE17</v>
          </cell>
          <cell r="J636">
            <v>6684.0319999999992</v>
          </cell>
          <cell r="N636">
            <v>6674.4670000000006</v>
          </cell>
          <cell r="AM636" t="str">
            <v>Small Hydro</v>
          </cell>
        </row>
        <row r="637">
          <cell r="A637">
            <v>2021</v>
          </cell>
          <cell r="B637" t="str">
            <v>Q2</v>
          </cell>
          <cell r="C637" t="str">
            <v>Ndugutu</v>
          </cell>
          <cell r="D637" t="str">
            <v>GNE18</v>
          </cell>
          <cell r="J637">
            <v>4180.3999999999996</v>
          </cell>
          <cell r="N637">
            <v>4180.3999999999996</v>
          </cell>
          <cell r="AM637" t="str">
            <v>Small Hydro</v>
          </cell>
        </row>
        <row r="638">
          <cell r="A638">
            <v>2021</v>
          </cell>
          <cell r="B638" t="str">
            <v>Q2</v>
          </cell>
          <cell r="C638" t="str">
            <v>Ziba</v>
          </cell>
          <cell r="D638" t="str">
            <v>GNE16</v>
          </cell>
          <cell r="J638">
            <v>5574.8786</v>
          </cell>
          <cell r="N638">
            <v>5574.5786000000007</v>
          </cell>
          <cell r="AM638" t="str">
            <v>Small Hydro</v>
          </cell>
        </row>
        <row r="639">
          <cell r="A639">
            <v>2021</v>
          </cell>
          <cell r="B639" t="str">
            <v>Q2</v>
          </cell>
          <cell r="C639" t="str">
            <v>Sindila</v>
          </cell>
          <cell r="D639" t="str">
            <v>GNE15</v>
          </cell>
          <cell r="J639">
            <v>3335.9</v>
          </cell>
          <cell r="N639">
            <v>4354.7560000000003</v>
          </cell>
          <cell r="AM639" t="str">
            <v>Small Hydro</v>
          </cell>
        </row>
        <row r="640">
          <cell r="A640">
            <v>2021</v>
          </cell>
          <cell r="B640" t="str">
            <v>Q2</v>
          </cell>
          <cell r="C640" t="str">
            <v>TORORO PV</v>
          </cell>
          <cell r="D640" t="str">
            <v>GNS5</v>
          </cell>
          <cell r="J640">
            <v>5330</v>
          </cell>
          <cell r="N640">
            <v>5302</v>
          </cell>
          <cell r="AM640" t="str">
            <v>Solar</v>
          </cell>
        </row>
        <row r="641">
          <cell r="A641">
            <v>2021</v>
          </cell>
          <cell r="B641" t="str">
            <v>Q2</v>
          </cell>
          <cell r="C641" t="str">
            <v>Timex Bukinda</v>
          </cell>
          <cell r="D641" t="str">
            <v>GNE19</v>
          </cell>
          <cell r="J641">
            <v>9125.5830000000005</v>
          </cell>
          <cell r="N641">
            <v>9125.5830000000005</v>
          </cell>
          <cell r="AM641" t="str">
            <v>Small Hydro</v>
          </cell>
        </row>
        <row r="642">
          <cell r="A642">
            <v>2020</v>
          </cell>
          <cell r="B642" t="str">
            <v>Q4</v>
          </cell>
          <cell r="C642" t="str">
            <v>BUJAGALI ELECTRICITY LIMITED</v>
          </cell>
          <cell r="D642" t="str">
            <v>GNL2</v>
          </cell>
          <cell r="J642">
            <v>380240</v>
          </cell>
          <cell r="N642">
            <v>379377</v>
          </cell>
          <cell r="AM642" t="str">
            <v>Large Hydro</v>
          </cell>
        </row>
        <row r="643">
          <cell r="A643">
            <v>2020</v>
          </cell>
          <cell r="B643" t="str">
            <v>Q4</v>
          </cell>
          <cell r="C643" t="str">
            <v>ESKOM (U) LIMITED</v>
          </cell>
          <cell r="D643" t="str">
            <v>GNL1</v>
          </cell>
          <cell r="J643">
            <v>319394</v>
          </cell>
          <cell r="N643">
            <v>319393.99999999994</v>
          </cell>
          <cell r="AM643" t="str">
            <v>Large Hydro</v>
          </cell>
        </row>
        <row r="644">
          <cell r="A644">
            <v>2020</v>
          </cell>
          <cell r="B644" t="str">
            <v>Q4</v>
          </cell>
          <cell r="C644" t="str">
            <v>JACOBSEN (U) LIMITED</v>
          </cell>
          <cell r="D644" t="str">
            <v>GNT1</v>
          </cell>
          <cell r="J644">
            <v>10184.589999999967</v>
          </cell>
          <cell r="N644">
            <v>15594.500000000136</v>
          </cell>
          <cell r="AM644" t="str">
            <v>Thermal</v>
          </cell>
        </row>
        <row r="645">
          <cell r="A645">
            <v>2020</v>
          </cell>
          <cell r="B645" t="str">
            <v>Q4</v>
          </cell>
          <cell r="C645" t="str">
            <v>NYAMWAMBA</v>
          </cell>
          <cell r="D645" t="str">
            <v>GNE10</v>
          </cell>
          <cell r="J645">
            <v>6089.518</v>
          </cell>
          <cell r="N645">
            <v>6005.77</v>
          </cell>
          <cell r="AM645" t="str">
            <v>Small Hydro</v>
          </cell>
        </row>
        <row r="646">
          <cell r="A646">
            <v>2020</v>
          </cell>
          <cell r="B646" t="str">
            <v>Q4</v>
          </cell>
          <cell r="C646" t="str">
            <v>TORORO SOLAR</v>
          </cell>
          <cell r="D646" t="str">
            <v>GNS2</v>
          </cell>
          <cell r="J646">
            <v>4405.2579999999998</v>
          </cell>
          <cell r="N646">
            <v>4321.848</v>
          </cell>
          <cell r="AM646" t="str">
            <v>Solar</v>
          </cell>
        </row>
        <row r="647">
          <cell r="A647">
            <v>2020</v>
          </cell>
          <cell r="B647" t="str">
            <v>Q4</v>
          </cell>
          <cell r="C647" t="str">
            <v>MAJI-POWER BUGOYE-LIMITED</v>
          </cell>
          <cell r="D647" t="str">
            <v>GNE3</v>
          </cell>
          <cell r="J647">
            <v>26271.048000000003</v>
          </cell>
          <cell r="N647">
            <v>22100.28</v>
          </cell>
          <cell r="AM647" t="str">
            <v>Small Hydro</v>
          </cell>
        </row>
        <row r="648">
          <cell r="A648">
            <v>2020</v>
          </cell>
          <cell r="B648" t="str">
            <v>Q4</v>
          </cell>
          <cell r="C648" t="str">
            <v>KASESE COBALT COMPANY LIMITED</v>
          </cell>
          <cell r="D648" t="str">
            <v>GNE1</v>
          </cell>
          <cell r="J648">
            <v>11695.852999999999</v>
          </cell>
          <cell r="N648">
            <v>11409.898999999999</v>
          </cell>
          <cell r="AM648" t="str">
            <v>Small Hydro</v>
          </cell>
        </row>
        <row r="649">
          <cell r="A649">
            <v>2020</v>
          </cell>
          <cell r="B649" t="str">
            <v>Q4</v>
          </cell>
          <cell r="C649" t="str">
            <v>AEMS-MPANGA</v>
          </cell>
          <cell r="D649" t="str">
            <v>GNE5</v>
          </cell>
          <cell r="J649">
            <v>34897.23599999991</v>
          </cell>
          <cell r="N649">
            <v>34881.11</v>
          </cell>
          <cell r="AM649" t="str">
            <v>Small Hydro</v>
          </cell>
        </row>
        <row r="650">
          <cell r="A650">
            <v>2020</v>
          </cell>
          <cell r="B650" t="str">
            <v>Q4</v>
          </cell>
          <cell r="C650" t="str">
            <v>ELGON HYDRO SITI</v>
          </cell>
          <cell r="D650" t="str">
            <v>GNE8</v>
          </cell>
          <cell r="J650">
            <v>5842.97</v>
          </cell>
          <cell r="N650">
            <v>5737.9</v>
          </cell>
          <cell r="AM650" t="str">
            <v>Small Hydro</v>
          </cell>
        </row>
        <row r="651">
          <cell r="A651">
            <v>2020</v>
          </cell>
          <cell r="B651" t="str">
            <v>Q4</v>
          </cell>
          <cell r="C651" t="str">
            <v>RWIMI</v>
          </cell>
          <cell r="D651" t="str">
            <v>GNE9</v>
          </cell>
          <cell r="J651">
            <v>8340.67</v>
          </cell>
          <cell r="N651">
            <v>8242.6999999999989</v>
          </cell>
          <cell r="AM651" t="str">
            <v>Small Hydro</v>
          </cell>
        </row>
        <row r="652">
          <cell r="A652">
            <v>2020</v>
          </cell>
          <cell r="B652" t="str">
            <v>Q4</v>
          </cell>
          <cell r="C652" t="str">
            <v>ECOPOWER-ISHASHA</v>
          </cell>
          <cell r="D652" t="str">
            <v>GNE6</v>
          </cell>
          <cell r="J652">
            <v>3622.0248411111097</v>
          </cell>
          <cell r="N652">
            <v>3616.75</v>
          </cell>
          <cell r="AM652" t="str">
            <v>Small Hydro</v>
          </cell>
        </row>
        <row r="653">
          <cell r="A653">
            <v>2020</v>
          </cell>
          <cell r="B653" t="str">
            <v>Q4</v>
          </cell>
          <cell r="C653" t="str">
            <v>KABALEGA HYDROMAX</v>
          </cell>
          <cell r="D653" t="str">
            <v>GNE4</v>
          </cell>
          <cell r="J653">
            <v>20032</v>
          </cell>
          <cell r="N653">
            <v>18511.517573829995</v>
          </cell>
          <cell r="AM653" t="str">
            <v>Small Hydro</v>
          </cell>
        </row>
        <row r="654">
          <cell r="A654">
            <v>2020</v>
          </cell>
          <cell r="B654" t="str">
            <v>Q4</v>
          </cell>
          <cell r="C654" t="str">
            <v>ELECTROMAXX (U) LIMITED</v>
          </cell>
          <cell r="D654" t="str">
            <v>GNT2</v>
          </cell>
          <cell r="J654">
            <v>1456</v>
          </cell>
          <cell r="N654">
            <v>1456</v>
          </cell>
          <cell r="AM654" t="str">
            <v>Thermal</v>
          </cell>
        </row>
        <row r="655">
          <cell r="A655">
            <v>2020</v>
          </cell>
          <cell r="B655" t="str">
            <v>Q4</v>
          </cell>
          <cell r="C655" t="str">
            <v>LUBILIA</v>
          </cell>
          <cell r="D655" t="str">
            <v>GNE11</v>
          </cell>
          <cell r="J655">
            <v>4044</v>
          </cell>
          <cell r="N655">
            <v>3763.9237999999996</v>
          </cell>
          <cell r="AM655" t="str">
            <v>Small Hydro</v>
          </cell>
        </row>
        <row r="656">
          <cell r="A656">
            <v>2020</v>
          </cell>
          <cell r="B656" t="str">
            <v>Q4</v>
          </cell>
          <cell r="C656" t="str">
            <v>ACCESS SOLAR</v>
          </cell>
          <cell r="D656" t="str">
            <v>GNS1</v>
          </cell>
          <cell r="J656">
            <v>4757.0652000000009</v>
          </cell>
          <cell r="N656">
            <v>4501.4399999999996</v>
          </cell>
          <cell r="AM656" t="str">
            <v>Solar</v>
          </cell>
        </row>
        <row r="657">
          <cell r="A657">
            <v>2020</v>
          </cell>
          <cell r="B657" t="str">
            <v>Q4</v>
          </cell>
          <cell r="C657" t="str">
            <v>MUVUMBE HYDRO (U) LIMITED</v>
          </cell>
          <cell r="D657" t="str">
            <v>GNE7</v>
          </cell>
          <cell r="J657">
            <v>10281.164999999999</v>
          </cell>
          <cell r="N657">
            <v>10159</v>
          </cell>
          <cell r="AM657" t="str">
            <v>Small Hydro</v>
          </cell>
        </row>
        <row r="658">
          <cell r="A658">
            <v>2020</v>
          </cell>
          <cell r="B658" t="str">
            <v>Q4</v>
          </cell>
          <cell r="C658" t="str">
            <v>KINYARA SUGAR WORKS</v>
          </cell>
          <cell r="D658" t="str">
            <v>GNC2</v>
          </cell>
          <cell r="J658">
            <v>235.79300000000003</v>
          </cell>
          <cell r="N658">
            <v>235.79300000000003</v>
          </cell>
          <cell r="AM658" t="str">
            <v>Bagasse</v>
          </cell>
        </row>
        <row r="659">
          <cell r="A659">
            <v>2020</v>
          </cell>
          <cell r="B659" t="str">
            <v>Q4</v>
          </cell>
          <cell r="C659" t="str">
            <v>SAIL KALIRO</v>
          </cell>
          <cell r="D659" t="str">
            <v>GNC3</v>
          </cell>
          <cell r="J659">
            <v>9048</v>
          </cell>
          <cell r="N659">
            <v>9048</v>
          </cell>
          <cell r="AM659" t="str">
            <v>Bagasse</v>
          </cell>
        </row>
        <row r="660">
          <cell r="A660">
            <v>2020</v>
          </cell>
          <cell r="B660" t="str">
            <v>Q4</v>
          </cell>
          <cell r="C660" t="str">
            <v>KAKIRA SUGAR WORKS</v>
          </cell>
          <cell r="D660" t="str">
            <v>GNC1</v>
          </cell>
          <cell r="J660">
            <v>25418.166399999998</v>
          </cell>
          <cell r="N660">
            <v>25418.166399999998</v>
          </cell>
          <cell r="AM660" t="str">
            <v>Bagasse</v>
          </cell>
        </row>
        <row r="661">
          <cell r="A661">
            <v>2020</v>
          </cell>
          <cell r="B661" t="str">
            <v>Q4</v>
          </cell>
          <cell r="C661" t="str">
            <v>KILEMBE MINES LIMITED (KML)</v>
          </cell>
          <cell r="D661" t="str">
            <v>GNE2</v>
          </cell>
          <cell r="J661">
            <v>0</v>
          </cell>
          <cell r="N661">
            <v>0</v>
          </cell>
          <cell r="AM661" t="str">
            <v>Small Hydro</v>
          </cell>
        </row>
        <row r="662">
          <cell r="A662">
            <v>2020</v>
          </cell>
          <cell r="B662" t="str">
            <v>Q4</v>
          </cell>
          <cell r="C662" t="str">
            <v>HYDROMAX NKUSI (WAKI)</v>
          </cell>
          <cell r="D662" t="str">
            <v>GNE13</v>
          </cell>
          <cell r="J662">
            <v>5715.8600000000006</v>
          </cell>
          <cell r="N662">
            <v>5715.8600000000006</v>
          </cell>
          <cell r="AM662" t="str">
            <v>Small Hydro</v>
          </cell>
        </row>
        <row r="663">
          <cell r="A663">
            <v>2020</v>
          </cell>
          <cell r="B663" t="str">
            <v>Q4</v>
          </cell>
          <cell r="C663" t="str">
            <v>Mahoma</v>
          </cell>
          <cell r="D663" t="str">
            <v>GNE14</v>
          </cell>
          <cell r="J663">
            <v>4958.2300000000005</v>
          </cell>
          <cell r="N663">
            <v>4967.9799999999996</v>
          </cell>
          <cell r="AM663" t="str">
            <v>Small Hydro</v>
          </cell>
        </row>
        <row r="664">
          <cell r="A664">
            <v>2020</v>
          </cell>
          <cell r="B664" t="str">
            <v>Q4</v>
          </cell>
          <cell r="C664" t="str">
            <v>Xsabo Solar</v>
          </cell>
          <cell r="D664" t="str">
            <v>GNS3</v>
          </cell>
          <cell r="J664">
            <v>7736.1449999999995</v>
          </cell>
          <cell r="N664">
            <v>7736.1449999999995</v>
          </cell>
          <cell r="AM664" t="str">
            <v>Solar</v>
          </cell>
        </row>
        <row r="665">
          <cell r="A665">
            <v>2020</v>
          </cell>
          <cell r="B665" t="str">
            <v>Q4</v>
          </cell>
          <cell r="C665" t="str">
            <v>NKUSI</v>
          </cell>
          <cell r="D665" t="str">
            <v>GNE12</v>
          </cell>
          <cell r="J665">
            <v>15337.539999999995</v>
          </cell>
          <cell r="N665">
            <v>15337.539999999995</v>
          </cell>
          <cell r="AM665" t="str">
            <v>Small Hydro</v>
          </cell>
        </row>
        <row r="666">
          <cell r="A666">
            <v>2020</v>
          </cell>
          <cell r="B666" t="str">
            <v>Q4</v>
          </cell>
          <cell r="C666" t="str">
            <v>Isimba</v>
          </cell>
          <cell r="D666" t="str">
            <v>GNL3</v>
          </cell>
          <cell r="J666">
            <v>202232</v>
          </cell>
          <cell r="N666">
            <v>202232</v>
          </cell>
          <cell r="AM666" t="str">
            <v>Large Hydro</v>
          </cell>
        </row>
        <row r="667">
          <cell r="A667">
            <v>2020</v>
          </cell>
          <cell r="B667" t="str">
            <v>Q4</v>
          </cell>
          <cell r="C667" t="str">
            <v>Emmerging Solar Power (Bufulubi)</v>
          </cell>
          <cell r="D667" t="str">
            <v>GNS4</v>
          </cell>
          <cell r="J667">
            <v>4464.3119999999999</v>
          </cell>
          <cell r="N667">
            <v>4316.7690000000002</v>
          </cell>
          <cell r="AM667" t="str">
            <v>Solar</v>
          </cell>
        </row>
        <row r="668">
          <cell r="A668">
            <v>2020</v>
          </cell>
          <cell r="B668" t="str">
            <v>Q4</v>
          </cell>
          <cell r="C668" t="str">
            <v>Achwa 2</v>
          </cell>
          <cell r="D668" t="str">
            <v>GNL4</v>
          </cell>
          <cell r="J668">
            <v>67.546255099999996</v>
          </cell>
          <cell r="N668">
            <v>67.546255099999996</v>
          </cell>
          <cell r="AM668" t="str">
            <v>Large Hydro</v>
          </cell>
        </row>
        <row r="669">
          <cell r="A669">
            <v>2020</v>
          </cell>
          <cell r="B669" t="str">
            <v>Q4</v>
          </cell>
          <cell r="C669" t="str">
            <v>Siti 2</v>
          </cell>
          <cell r="D669" t="str">
            <v>GNE17</v>
          </cell>
          <cell r="J669">
            <v>1787.2759999999998</v>
          </cell>
          <cell r="N669">
            <v>1781.0409999999999</v>
          </cell>
          <cell r="AM669" t="str">
            <v>Small Hydro</v>
          </cell>
        </row>
        <row r="670">
          <cell r="A670">
            <v>2020</v>
          </cell>
          <cell r="B670" t="str">
            <v>Q4</v>
          </cell>
          <cell r="C670" t="str">
            <v>Ndugutu</v>
          </cell>
          <cell r="D670" t="str">
            <v>GNE18</v>
          </cell>
          <cell r="J670">
            <v>5624.1</v>
          </cell>
          <cell r="N670">
            <v>5624.1</v>
          </cell>
          <cell r="AM670" t="str">
            <v>Small Hydro</v>
          </cell>
        </row>
        <row r="671">
          <cell r="A671">
            <v>2020</v>
          </cell>
          <cell r="B671" t="str">
            <v>Q4</v>
          </cell>
          <cell r="C671" t="str">
            <v>Ziba</v>
          </cell>
          <cell r="D671" t="str">
            <v>GNE16</v>
          </cell>
          <cell r="J671">
            <v>15452.433999999999</v>
          </cell>
          <cell r="N671">
            <v>15452.034</v>
          </cell>
          <cell r="AM671" t="str">
            <v>Small Hydro</v>
          </cell>
        </row>
        <row r="672">
          <cell r="A672">
            <v>2020</v>
          </cell>
          <cell r="B672" t="str">
            <v>Q4</v>
          </cell>
          <cell r="C672" t="str">
            <v>Sindila</v>
          </cell>
          <cell r="D672" t="str">
            <v>GNE15</v>
          </cell>
          <cell r="J672">
            <v>4543</v>
          </cell>
          <cell r="N672">
            <v>4543</v>
          </cell>
          <cell r="AM672" t="str">
            <v>Small Hydro</v>
          </cell>
        </row>
        <row r="673">
          <cell r="A673">
            <v>2020</v>
          </cell>
          <cell r="B673" t="str">
            <v>Q4</v>
          </cell>
          <cell r="C673" t="str">
            <v>TORORO PV</v>
          </cell>
          <cell r="D673" t="str">
            <v>GNS5</v>
          </cell>
          <cell r="J673">
            <v>4883.7</v>
          </cell>
          <cell r="N673">
            <v>4883.7</v>
          </cell>
          <cell r="AM673" t="str">
            <v>Solar</v>
          </cell>
        </row>
        <row r="674">
          <cell r="A674">
            <v>2020</v>
          </cell>
          <cell r="B674" t="str">
            <v>Q3</v>
          </cell>
          <cell r="C674" t="str">
            <v>BUJAGALI ELECTRICITY LIMITED</v>
          </cell>
          <cell r="D674" t="str">
            <v>GNL2</v>
          </cell>
          <cell r="J674">
            <v>374433</v>
          </cell>
          <cell r="N674">
            <v>373537</v>
          </cell>
          <cell r="AM674" t="str">
            <v>Large Hydro</v>
          </cell>
        </row>
        <row r="675">
          <cell r="A675">
            <v>2020</v>
          </cell>
          <cell r="B675" t="str">
            <v>Q3</v>
          </cell>
          <cell r="C675" t="str">
            <v>ESKOM (U) LIMITED</v>
          </cell>
          <cell r="D675" t="str">
            <v>GNL1</v>
          </cell>
          <cell r="J675">
            <v>313559.45</v>
          </cell>
          <cell r="N675">
            <v>313559.44999999995</v>
          </cell>
          <cell r="AM675" t="str">
            <v>Large Hydro</v>
          </cell>
        </row>
        <row r="676">
          <cell r="A676">
            <v>2020</v>
          </cell>
          <cell r="B676" t="str">
            <v>Q3</v>
          </cell>
          <cell r="C676" t="str">
            <v>JACOBSEN (U) LIMITED</v>
          </cell>
          <cell r="D676" t="str">
            <v>GNT1</v>
          </cell>
          <cell r="J676">
            <v>13562.670000000011</v>
          </cell>
          <cell r="N676">
            <v>13086.299999999859</v>
          </cell>
          <cell r="AM676" t="str">
            <v>Thermal</v>
          </cell>
        </row>
        <row r="677">
          <cell r="A677">
            <v>2020</v>
          </cell>
          <cell r="B677" t="str">
            <v>Q3</v>
          </cell>
          <cell r="C677" t="str">
            <v>NYAMWAMBA</v>
          </cell>
          <cell r="D677" t="str">
            <v>GNE10</v>
          </cell>
          <cell r="J677">
            <v>0</v>
          </cell>
          <cell r="N677">
            <v>0</v>
          </cell>
          <cell r="AM677" t="str">
            <v>Small Hydro</v>
          </cell>
        </row>
        <row r="678">
          <cell r="A678">
            <v>2020</v>
          </cell>
          <cell r="B678" t="str">
            <v>Q3</v>
          </cell>
          <cell r="C678" t="str">
            <v>TORORO SOLAR</v>
          </cell>
          <cell r="D678" t="str">
            <v>GNS2</v>
          </cell>
          <cell r="J678">
            <v>3788.7660000000001</v>
          </cell>
          <cell r="N678">
            <v>3712.8540000000003</v>
          </cell>
          <cell r="AM678" t="str">
            <v>Solar</v>
          </cell>
        </row>
        <row r="679">
          <cell r="A679">
            <v>2020</v>
          </cell>
          <cell r="B679" t="str">
            <v>Q3</v>
          </cell>
          <cell r="C679" t="str">
            <v>MAJI-POWER BUGOYE-LIMITED</v>
          </cell>
          <cell r="D679" t="str">
            <v>GNE3</v>
          </cell>
          <cell r="J679">
            <v>17847.259999999998</v>
          </cell>
          <cell r="N679">
            <v>17672.8</v>
          </cell>
          <cell r="AM679" t="str">
            <v>Small Hydro</v>
          </cell>
        </row>
        <row r="680">
          <cell r="A680">
            <v>2020</v>
          </cell>
          <cell r="B680" t="str">
            <v>Q3</v>
          </cell>
          <cell r="C680" t="str">
            <v>KASESE COBALT COMPANY LIMITED</v>
          </cell>
          <cell r="D680" t="str">
            <v>GNE1</v>
          </cell>
          <cell r="J680">
            <v>11417.432000000001</v>
          </cell>
          <cell r="N680">
            <v>11127.822</v>
          </cell>
          <cell r="AM680" t="str">
            <v>Small Hydro</v>
          </cell>
        </row>
        <row r="681">
          <cell r="A681">
            <v>2020</v>
          </cell>
          <cell r="B681" t="str">
            <v>Q3</v>
          </cell>
          <cell r="C681" t="str">
            <v>AEMS-MPANGA</v>
          </cell>
          <cell r="D681" t="str">
            <v>GNE5</v>
          </cell>
          <cell r="J681">
            <v>11428.564210000019</v>
          </cell>
          <cell r="N681">
            <v>11415.240000000002</v>
          </cell>
          <cell r="AM681" t="str">
            <v>Small Hydro</v>
          </cell>
        </row>
        <row r="682">
          <cell r="A682">
            <v>2020</v>
          </cell>
          <cell r="B682" t="str">
            <v>Q3</v>
          </cell>
          <cell r="C682" t="str">
            <v>ELGON HYDRO SITI</v>
          </cell>
          <cell r="D682" t="str">
            <v>GNE8</v>
          </cell>
          <cell r="J682">
            <v>8349.5820000000003</v>
          </cell>
          <cell r="N682">
            <v>8201</v>
          </cell>
          <cell r="AM682" t="str">
            <v>Small Hydro</v>
          </cell>
        </row>
        <row r="683">
          <cell r="A683">
            <v>2020</v>
          </cell>
          <cell r="B683" t="str">
            <v>Q3</v>
          </cell>
          <cell r="C683" t="str">
            <v>RWIMI</v>
          </cell>
          <cell r="D683" t="str">
            <v>GNE9</v>
          </cell>
          <cell r="J683">
            <v>7269.5599999999904</v>
          </cell>
          <cell r="N683">
            <v>7181.0999999999995</v>
          </cell>
          <cell r="AM683" t="str">
            <v>Small Hydro</v>
          </cell>
        </row>
        <row r="684">
          <cell r="A684">
            <v>2020</v>
          </cell>
          <cell r="B684" t="str">
            <v>Q3</v>
          </cell>
          <cell r="C684" t="str">
            <v>ECOPOWER-ISHASHA</v>
          </cell>
          <cell r="D684" t="str">
            <v>GNE6</v>
          </cell>
          <cell r="J684">
            <v>4617.2216894444337</v>
          </cell>
          <cell r="N684">
            <v>4611.7699999999995</v>
          </cell>
          <cell r="AM684" t="str">
            <v>Small Hydro</v>
          </cell>
        </row>
        <row r="685">
          <cell r="A685">
            <v>2020</v>
          </cell>
          <cell r="B685" t="str">
            <v>Q3</v>
          </cell>
          <cell r="C685" t="str">
            <v>KABALEGA HYDROMAX</v>
          </cell>
          <cell r="D685" t="str">
            <v>GNE4</v>
          </cell>
          <cell r="J685">
            <v>19207.699999999983</v>
          </cell>
          <cell r="N685">
            <v>17733.114796290101</v>
          </cell>
          <cell r="AM685" t="str">
            <v>Small Hydro</v>
          </cell>
        </row>
        <row r="686">
          <cell r="A686">
            <v>2020</v>
          </cell>
          <cell r="B686" t="str">
            <v>Q3</v>
          </cell>
          <cell r="C686" t="str">
            <v>ELECTROMAXX (U) LIMITED</v>
          </cell>
          <cell r="D686" t="str">
            <v>GNT2</v>
          </cell>
          <cell r="J686">
            <v>706</v>
          </cell>
          <cell r="N686">
            <v>706</v>
          </cell>
          <cell r="AM686" t="str">
            <v>Thermal</v>
          </cell>
        </row>
        <row r="687">
          <cell r="A687">
            <v>2020</v>
          </cell>
          <cell r="B687" t="str">
            <v>Q3</v>
          </cell>
          <cell r="C687" t="str">
            <v>LUBILIA</v>
          </cell>
          <cell r="D687" t="str">
            <v>GNE11</v>
          </cell>
          <cell r="J687">
            <v>5158.34</v>
          </cell>
          <cell r="N687">
            <v>5036.7093999999979</v>
          </cell>
          <cell r="AM687" t="str">
            <v>Small Hydro</v>
          </cell>
        </row>
        <row r="688">
          <cell r="A688">
            <v>2020</v>
          </cell>
          <cell r="B688" t="str">
            <v>Q3</v>
          </cell>
          <cell r="C688" t="str">
            <v>ACCESS SOLAR</v>
          </cell>
          <cell r="D688" t="str">
            <v>GNS1</v>
          </cell>
          <cell r="J688">
            <v>3982.9956999999999</v>
          </cell>
          <cell r="N688">
            <v>3640.4160000000002</v>
          </cell>
          <cell r="AM688" t="str">
            <v>Solar</v>
          </cell>
        </row>
        <row r="689">
          <cell r="A689">
            <v>2020</v>
          </cell>
          <cell r="B689" t="str">
            <v>Q3</v>
          </cell>
          <cell r="C689" t="str">
            <v>MUVUMBE HYDRO (U) LIMITED</v>
          </cell>
          <cell r="D689" t="str">
            <v>GNE7</v>
          </cell>
          <cell r="J689">
            <v>5508.3559999999998</v>
          </cell>
          <cell r="N689">
            <v>5437</v>
          </cell>
          <cell r="AM689" t="str">
            <v>Small Hydro</v>
          </cell>
        </row>
        <row r="690">
          <cell r="A690">
            <v>2020</v>
          </cell>
          <cell r="B690" t="str">
            <v>Q3</v>
          </cell>
          <cell r="C690" t="str">
            <v>KINYARA SUGAR WORKS</v>
          </cell>
          <cell r="D690" t="str">
            <v>GNC2</v>
          </cell>
          <cell r="J690">
            <v>1957.806</v>
          </cell>
          <cell r="N690">
            <v>1957.806</v>
          </cell>
          <cell r="AM690" t="str">
            <v>Bagasse</v>
          </cell>
        </row>
        <row r="691">
          <cell r="A691">
            <v>2020</v>
          </cell>
          <cell r="B691" t="str">
            <v>Q3</v>
          </cell>
          <cell r="C691" t="str">
            <v>SAIL KALIRO</v>
          </cell>
          <cell r="D691" t="str">
            <v>GNC3</v>
          </cell>
          <cell r="J691">
            <v>9131</v>
          </cell>
          <cell r="N691">
            <v>9131</v>
          </cell>
          <cell r="AM691" t="str">
            <v>Bagasse</v>
          </cell>
        </row>
        <row r="692">
          <cell r="A692">
            <v>2020</v>
          </cell>
          <cell r="B692" t="str">
            <v>Q3</v>
          </cell>
          <cell r="C692" t="str">
            <v>KAKIRA SUGAR WORKS</v>
          </cell>
          <cell r="D692" t="str">
            <v>GNC1</v>
          </cell>
          <cell r="J692">
            <v>32026.7058</v>
          </cell>
          <cell r="N692">
            <v>32026.7058</v>
          </cell>
          <cell r="AM692" t="str">
            <v>Bagasse</v>
          </cell>
        </row>
        <row r="693">
          <cell r="A693">
            <v>2020</v>
          </cell>
          <cell r="B693" t="str">
            <v>Q3</v>
          </cell>
          <cell r="C693" t="str">
            <v>KILEMBE MINES LIMITED (KML)</v>
          </cell>
          <cell r="D693" t="str">
            <v>GNE2</v>
          </cell>
          <cell r="J693">
            <v>0</v>
          </cell>
          <cell r="N693">
            <v>0</v>
          </cell>
          <cell r="AM693" t="str">
            <v>Small Hydro</v>
          </cell>
        </row>
        <row r="694">
          <cell r="A694">
            <v>2020</v>
          </cell>
          <cell r="B694" t="str">
            <v>Q3</v>
          </cell>
          <cell r="C694" t="str">
            <v>HYDROMAX NKUSI (WAKI)</v>
          </cell>
          <cell r="D694" t="str">
            <v>GNE13</v>
          </cell>
          <cell r="J694">
            <v>4474.8800000000019</v>
          </cell>
          <cell r="N694">
            <v>4474.8800000000019</v>
          </cell>
          <cell r="AM694" t="str">
            <v>Small Hydro</v>
          </cell>
        </row>
        <row r="695">
          <cell r="A695">
            <v>2020</v>
          </cell>
          <cell r="B695" t="str">
            <v>Q3</v>
          </cell>
          <cell r="C695" t="str">
            <v>Mahoma</v>
          </cell>
          <cell r="D695" t="str">
            <v>GNE14</v>
          </cell>
          <cell r="J695">
            <v>1827.8</v>
          </cell>
          <cell r="N695">
            <v>1816.8899999999999</v>
          </cell>
          <cell r="AM695" t="str">
            <v>Small Hydro</v>
          </cell>
        </row>
        <row r="696">
          <cell r="A696">
            <v>2020</v>
          </cell>
          <cell r="B696" t="str">
            <v>Q3</v>
          </cell>
          <cell r="C696" t="str">
            <v>Xsabo Solar</v>
          </cell>
          <cell r="D696" t="str">
            <v>GNS3</v>
          </cell>
          <cell r="J696">
            <v>7516.4600000000009</v>
          </cell>
          <cell r="N696">
            <v>7516.4600000000009</v>
          </cell>
          <cell r="AM696" t="str">
            <v>Solar</v>
          </cell>
        </row>
        <row r="697">
          <cell r="A697">
            <v>2020</v>
          </cell>
          <cell r="B697" t="str">
            <v>Q3</v>
          </cell>
          <cell r="C697" t="str">
            <v>NKUSI</v>
          </cell>
          <cell r="D697" t="str">
            <v>GNE12</v>
          </cell>
          <cell r="J697">
            <v>18127.939999999995</v>
          </cell>
          <cell r="N697">
            <v>18127.939999999995</v>
          </cell>
          <cell r="AM697" t="str">
            <v>Small Hydro</v>
          </cell>
        </row>
        <row r="698">
          <cell r="A698">
            <v>2020</v>
          </cell>
          <cell r="B698" t="str">
            <v>Q3</v>
          </cell>
          <cell r="C698" t="str">
            <v>Isimba</v>
          </cell>
          <cell r="D698" t="str">
            <v>GNL3</v>
          </cell>
          <cell r="J698">
            <v>239050</v>
          </cell>
          <cell r="N698">
            <v>239050</v>
          </cell>
          <cell r="AM698" t="str">
            <v>Large Hydro</v>
          </cell>
        </row>
        <row r="699">
          <cell r="A699">
            <v>2020</v>
          </cell>
          <cell r="B699" t="str">
            <v>Q3</v>
          </cell>
          <cell r="C699" t="str">
            <v>Emmerging Solar Power (Bufulubi)</v>
          </cell>
          <cell r="D699" t="str">
            <v>GNS4</v>
          </cell>
          <cell r="J699">
            <v>4119.1081999999997</v>
          </cell>
          <cell r="N699">
            <v>3916.7879999999996</v>
          </cell>
          <cell r="AM699" t="str">
            <v>Solar</v>
          </cell>
        </row>
        <row r="700">
          <cell r="A700">
            <v>2020</v>
          </cell>
          <cell r="B700" t="str">
            <v>Q3</v>
          </cell>
          <cell r="C700" t="str">
            <v>Achwa 2</v>
          </cell>
          <cell r="D700" t="str">
            <v>GNL4</v>
          </cell>
          <cell r="J700">
            <v>85.723000000000013</v>
          </cell>
          <cell r="N700">
            <v>85.723000000000013</v>
          </cell>
          <cell r="AM700" t="str">
            <v>Large Hydro</v>
          </cell>
        </row>
        <row r="701">
          <cell r="A701">
            <v>2020</v>
          </cell>
          <cell r="B701" t="str">
            <v>Q3</v>
          </cell>
          <cell r="C701" t="str">
            <v>Siti 2</v>
          </cell>
          <cell r="D701" t="str">
            <v>GNE17</v>
          </cell>
          <cell r="J701">
            <v>741.84999999999991</v>
          </cell>
          <cell r="N701">
            <v>733.39200000000005</v>
          </cell>
          <cell r="AM701" t="str">
            <v>Small Hydro</v>
          </cell>
        </row>
        <row r="702">
          <cell r="A702">
            <v>2020</v>
          </cell>
          <cell r="B702" t="str">
            <v>Q3</v>
          </cell>
          <cell r="C702" t="str">
            <v>Ndugutu</v>
          </cell>
          <cell r="D702" t="str">
            <v>GNE18</v>
          </cell>
          <cell r="J702">
            <v>4707.8999999999996</v>
          </cell>
          <cell r="N702">
            <v>4707.8999999999996</v>
          </cell>
          <cell r="AM702" t="str">
            <v>Small Hydro</v>
          </cell>
        </row>
        <row r="703">
          <cell r="A703">
            <v>2020</v>
          </cell>
          <cell r="B703" t="str">
            <v>Q3</v>
          </cell>
          <cell r="C703" t="str">
            <v>Ziba</v>
          </cell>
          <cell r="D703" t="str">
            <v>GNE16</v>
          </cell>
          <cell r="J703">
            <v>4838.3019999999997</v>
          </cell>
          <cell r="N703">
            <v>4401.6000000000004</v>
          </cell>
          <cell r="AM703" t="str">
            <v>Small Hydro</v>
          </cell>
        </row>
        <row r="704">
          <cell r="A704">
            <v>2020</v>
          </cell>
          <cell r="B704" t="str">
            <v>Q3</v>
          </cell>
          <cell r="C704" t="str">
            <v>Sindila</v>
          </cell>
          <cell r="D704" t="str">
            <v>GNE15</v>
          </cell>
          <cell r="J704">
            <v>3711.8</v>
          </cell>
          <cell r="N704">
            <v>3711.8</v>
          </cell>
          <cell r="AM704" t="str">
            <v>Small Hydro</v>
          </cell>
        </row>
        <row r="705">
          <cell r="A705">
            <v>2020</v>
          </cell>
          <cell r="B705" t="str">
            <v>Q3</v>
          </cell>
          <cell r="C705" t="str">
            <v>TORORO PV</v>
          </cell>
          <cell r="D705" t="str">
            <v>GNS5</v>
          </cell>
          <cell r="J705">
            <v>1863.9</v>
          </cell>
          <cell r="N705">
            <v>1863.9</v>
          </cell>
          <cell r="AM705" t="str">
            <v>Solar</v>
          </cell>
        </row>
        <row r="706">
          <cell r="A706">
            <v>2020</v>
          </cell>
          <cell r="B706" t="str">
            <v>Q2</v>
          </cell>
          <cell r="C706" t="str">
            <v>BUJAGALI ELECTRICITY LIMITED</v>
          </cell>
          <cell r="D706" t="str">
            <v>GNL2</v>
          </cell>
          <cell r="J706">
            <v>288386.00000000006</v>
          </cell>
          <cell r="N706">
            <v>287499</v>
          </cell>
          <cell r="AM706" t="str">
            <v>Large Hydro</v>
          </cell>
        </row>
        <row r="707">
          <cell r="A707">
            <v>2020</v>
          </cell>
          <cell r="B707" t="str">
            <v>Q2</v>
          </cell>
          <cell r="C707" t="str">
            <v>ESKOM (U) LIMITED</v>
          </cell>
          <cell r="D707" t="str">
            <v>GNL1</v>
          </cell>
          <cell r="J707">
            <v>250505.54</v>
          </cell>
          <cell r="N707">
            <v>250505.53999999998</v>
          </cell>
          <cell r="AM707" t="str">
            <v>Large Hydro</v>
          </cell>
        </row>
        <row r="708">
          <cell r="A708">
            <v>2020</v>
          </cell>
          <cell r="B708" t="str">
            <v>Q2</v>
          </cell>
          <cell r="C708" t="str">
            <v>JACOBSEN (U) LIMITED</v>
          </cell>
          <cell r="D708" t="str">
            <v>GNT1</v>
          </cell>
          <cell r="J708">
            <v>15594.5</v>
          </cell>
          <cell r="N708">
            <v>15594.5</v>
          </cell>
          <cell r="AM708" t="str">
            <v>Thermal</v>
          </cell>
        </row>
        <row r="709">
          <cell r="A709">
            <v>2020</v>
          </cell>
          <cell r="B709" t="str">
            <v>Q2</v>
          </cell>
          <cell r="C709" t="str">
            <v>NYAMWAMBA</v>
          </cell>
          <cell r="D709" t="str">
            <v>GNE10</v>
          </cell>
          <cell r="J709">
            <v>3583.826</v>
          </cell>
          <cell r="N709">
            <v>3516.2599999999998</v>
          </cell>
          <cell r="AM709" t="str">
            <v>Small Hydro</v>
          </cell>
        </row>
        <row r="710">
          <cell r="A710">
            <v>2020</v>
          </cell>
          <cell r="B710" t="str">
            <v>Q2</v>
          </cell>
          <cell r="C710" t="str">
            <v>TORORO SOLAR</v>
          </cell>
          <cell r="D710" t="str">
            <v>GNS2</v>
          </cell>
          <cell r="J710">
            <v>3892.953</v>
          </cell>
          <cell r="N710">
            <v>3816.7019999999998</v>
          </cell>
          <cell r="AM710" t="str">
            <v>Solar</v>
          </cell>
        </row>
        <row r="711">
          <cell r="A711">
            <v>2020</v>
          </cell>
          <cell r="B711" t="str">
            <v>Q2</v>
          </cell>
          <cell r="C711" t="str">
            <v>MAJI-POWER BUGOYE-LIMITED</v>
          </cell>
          <cell r="D711" t="str">
            <v>GNE3</v>
          </cell>
          <cell r="J711">
            <v>14939.873</v>
          </cell>
          <cell r="N711">
            <v>14521.830000000002</v>
          </cell>
          <cell r="AM711" t="str">
            <v>Small Hydro</v>
          </cell>
        </row>
        <row r="712">
          <cell r="A712">
            <v>2020</v>
          </cell>
          <cell r="B712" t="str">
            <v>Q2</v>
          </cell>
          <cell r="C712" t="str">
            <v>KASESE COBALT COMPANY LIMITED</v>
          </cell>
          <cell r="D712" t="str">
            <v>GNE1</v>
          </cell>
          <cell r="J712">
            <v>10135.370999999999</v>
          </cell>
          <cell r="N712">
            <v>9798.5819999999985</v>
          </cell>
          <cell r="AM712" t="str">
            <v>Small Hydro</v>
          </cell>
        </row>
        <row r="713">
          <cell r="A713">
            <v>2020</v>
          </cell>
          <cell r="B713" t="str">
            <v>Q2</v>
          </cell>
          <cell r="C713" t="str">
            <v>AEMS-MPANGA</v>
          </cell>
          <cell r="D713" t="str">
            <v>GNE5</v>
          </cell>
          <cell r="J713">
            <v>25256.65</v>
          </cell>
          <cell r="N713">
            <v>25245.45</v>
          </cell>
          <cell r="AM713" t="str">
            <v>Small Hydro</v>
          </cell>
        </row>
        <row r="714">
          <cell r="A714">
            <v>2020</v>
          </cell>
          <cell r="B714" t="str">
            <v>Q2</v>
          </cell>
          <cell r="C714" t="str">
            <v>ELGON HYDRO SITI</v>
          </cell>
          <cell r="D714" t="str">
            <v>GNE8</v>
          </cell>
          <cell r="J714">
            <v>6550.75</v>
          </cell>
          <cell r="N714">
            <v>6414.2</v>
          </cell>
          <cell r="AM714" t="str">
            <v>Small Hydro</v>
          </cell>
        </row>
        <row r="715">
          <cell r="A715">
            <v>2020</v>
          </cell>
          <cell r="B715" t="str">
            <v>Q2</v>
          </cell>
          <cell r="C715" t="str">
            <v>RWIMI</v>
          </cell>
          <cell r="D715" t="str">
            <v>GNE9</v>
          </cell>
          <cell r="J715">
            <v>7163.9</v>
          </cell>
          <cell r="N715">
            <v>7076.8</v>
          </cell>
          <cell r="AM715" t="str">
            <v>Small Hydro</v>
          </cell>
        </row>
        <row r="716">
          <cell r="A716">
            <v>2020</v>
          </cell>
          <cell r="B716" t="str">
            <v>Q2</v>
          </cell>
          <cell r="C716" t="str">
            <v>ECOPOWER-ISHASHA</v>
          </cell>
          <cell r="D716" t="str">
            <v>GNE6</v>
          </cell>
          <cell r="J716">
            <v>3151.0128955555483</v>
          </cell>
          <cell r="N716">
            <v>3143.42</v>
          </cell>
          <cell r="AM716" t="str">
            <v>Small Hydro</v>
          </cell>
        </row>
        <row r="717">
          <cell r="A717">
            <v>2020</v>
          </cell>
          <cell r="B717" t="str">
            <v>Q2</v>
          </cell>
          <cell r="C717" t="str">
            <v>KABALEGA HYDROMAX</v>
          </cell>
          <cell r="D717" t="str">
            <v>GNE4</v>
          </cell>
          <cell r="J717">
            <v>19252.5</v>
          </cell>
          <cell r="N717">
            <v>17811.940704679895</v>
          </cell>
          <cell r="AM717" t="str">
            <v>Small Hydro</v>
          </cell>
        </row>
        <row r="718">
          <cell r="A718">
            <v>2020</v>
          </cell>
          <cell r="B718" t="str">
            <v>Q2</v>
          </cell>
          <cell r="C718" t="str">
            <v>ELECTROMAXX (U) LIMITED</v>
          </cell>
          <cell r="D718" t="str">
            <v>GNT2</v>
          </cell>
          <cell r="J718">
            <v>589</v>
          </cell>
          <cell r="N718">
            <v>589</v>
          </cell>
          <cell r="AM718" t="str">
            <v>Thermal</v>
          </cell>
        </row>
        <row r="719">
          <cell r="A719">
            <v>2020</v>
          </cell>
          <cell r="B719" t="str">
            <v>Q2</v>
          </cell>
          <cell r="C719" t="str">
            <v>LUBILIA</v>
          </cell>
          <cell r="D719" t="str">
            <v>GNE11</v>
          </cell>
          <cell r="J719">
            <v>6302.3</v>
          </cell>
          <cell r="N719">
            <v>6202.0379000000012</v>
          </cell>
          <cell r="AM719" t="str">
            <v>Small Hydro</v>
          </cell>
        </row>
        <row r="720">
          <cell r="A720">
            <v>2020</v>
          </cell>
          <cell r="B720" t="str">
            <v>Q2</v>
          </cell>
          <cell r="C720" t="str">
            <v>ACCESS SOLAR</v>
          </cell>
          <cell r="D720" t="str">
            <v>GNS1</v>
          </cell>
          <cell r="J720">
            <v>3992.3694</v>
          </cell>
          <cell r="N720">
            <v>3788.3450000000003</v>
          </cell>
          <cell r="AM720" t="str">
            <v>Solar</v>
          </cell>
        </row>
        <row r="721">
          <cell r="A721">
            <v>2020</v>
          </cell>
          <cell r="B721" t="str">
            <v>Q2</v>
          </cell>
          <cell r="C721" t="str">
            <v>MUVUMBE HYDRO (U) LIMITED</v>
          </cell>
          <cell r="D721" t="str">
            <v>GNE7</v>
          </cell>
          <cell r="J721">
            <v>9807.878999999999</v>
          </cell>
          <cell r="N721">
            <v>9682</v>
          </cell>
          <cell r="AM721" t="str">
            <v>Small Hydro</v>
          </cell>
        </row>
        <row r="722">
          <cell r="A722">
            <v>2020</v>
          </cell>
          <cell r="B722" t="str">
            <v>Q2</v>
          </cell>
          <cell r="C722" t="str">
            <v>KINYARA SUGAR WORKS</v>
          </cell>
          <cell r="D722" t="str">
            <v>GNC2</v>
          </cell>
          <cell r="J722">
            <v>1378.2739999999999</v>
          </cell>
          <cell r="N722">
            <v>1378.2739999999999</v>
          </cell>
          <cell r="AM722" t="str">
            <v>Bagasse</v>
          </cell>
        </row>
        <row r="723">
          <cell r="A723">
            <v>2020</v>
          </cell>
          <cell r="B723" t="str">
            <v>Q2</v>
          </cell>
          <cell r="C723" t="str">
            <v>SAIL KALIRO</v>
          </cell>
          <cell r="D723" t="str">
            <v>GNC3</v>
          </cell>
          <cell r="J723">
            <v>6173.3</v>
          </cell>
          <cell r="N723">
            <v>6173.3</v>
          </cell>
          <cell r="AM723" t="str">
            <v>Bagasse</v>
          </cell>
        </row>
        <row r="724">
          <cell r="A724">
            <v>2020</v>
          </cell>
          <cell r="B724" t="str">
            <v>Q2</v>
          </cell>
          <cell r="C724" t="str">
            <v>KAKIRA SUGAR WORKS</v>
          </cell>
          <cell r="D724" t="str">
            <v>GNC1</v>
          </cell>
          <cell r="J724">
            <v>41945.561999999998</v>
          </cell>
          <cell r="N724">
            <v>41945.561999999998</v>
          </cell>
          <cell r="AM724" t="str">
            <v>Bagasse</v>
          </cell>
        </row>
        <row r="725">
          <cell r="A725">
            <v>2020</v>
          </cell>
          <cell r="B725" t="str">
            <v>Q2</v>
          </cell>
          <cell r="C725" t="str">
            <v>KILEMBE MINES LIMITED (KML)</v>
          </cell>
          <cell r="D725" t="str">
            <v>GNE2</v>
          </cell>
          <cell r="J725">
            <v>869.14400000000001</v>
          </cell>
          <cell r="N725">
            <v>869.14400000000001</v>
          </cell>
          <cell r="AM725" t="str">
            <v>Small Hydro</v>
          </cell>
        </row>
        <row r="726">
          <cell r="A726">
            <v>2020</v>
          </cell>
          <cell r="B726" t="str">
            <v>Q2</v>
          </cell>
          <cell r="C726" t="str">
            <v>HYDROMAX NKUSI (WAKI)</v>
          </cell>
          <cell r="D726" t="str">
            <v>GNE13</v>
          </cell>
          <cell r="J726">
            <v>3952.3799999999987</v>
          </cell>
          <cell r="N726">
            <v>3952.3799999999987</v>
          </cell>
          <cell r="AM726" t="str">
            <v>Small Hydro</v>
          </cell>
        </row>
        <row r="727">
          <cell r="A727">
            <v>2020</v>
          </cell>
          <cell r="B727" t="str">
            <v>Q2</v>
          </cell>
          <cell r="C727" t="str">
            <v>Mahoma</v>
          </cell>
          <cell r="D727" t="str">
            <v>GNE14</v>
          </cell>
          <cell r="J727">
            <v>2532.38</v>
          </cell>
          <cell r="N727">
            <v>2548.46</v>
          </cell>
          <cell r="AM727" t="str">
            <v>Small Hydro</v>
          </cell>
        </row>
        <row r="728">
          <cell r="A728">
            <v>2020</v>
          </cell>
          <cell r="B728" t="str">
            <v>Q2</v>
          </cell>
          <cell r="C728" t="str">
            <v>Xsabo Solar</v>
          </cell>
          <cell r="D728" t="str">
            <v>GNS3</v>
          </cell>
          <cell r="J728">
            <v>8071.17</v>
          </cell>
          <cell r="N728">
            <v>8071.17</v>
          </cell>
          <cell r="AM728" t="str">
            <v>Solar</v>
          </cell>
        </row>
        <row r="729">
          <cell r="A729">
            <v>2020</v>
          </cell>
          <cell r="B729" t="str">
            <v>Q2</v>
          </cell>
          <cell r="C729" t="str">
            <v>NKUSI</v>
          </cell>
          <cell r="D729" t="str">
            <v>GNE12</v>
          </cell>
          <cell r="J729">
            <v>17087.100000000002</v>
          </cell>
          <cell r="N729">
            <v>17087.100000000002</v>
          </cell>
          <cell r="AM729" t="str">
            <v>Small Hydro</v>
          </cell>
        </row>
        <row r="730">
          <cell r="A730">
            <v>2020</v>
          </cell>
          <cell r="B730" t="str">
            <v>Q2</v>
          </cell>
          <cell r="C730" t="str">
            <v>Isimba</v>
          </cell>
          <cell r="D730" t="str">
            <v>GNL3</v>
          </cell>
          <cell r="J730">
            <v>203377</v>
          </cell>
          <cell r="N730">
            <v>203377</v>
          </cell>
          <cell r="AM730" t="str">
            <v>Large Hydro</v>
          </cell>
        </row>
        <row r="731">
          <cell r="A731">
            <v>2020</v>
          </cell>
          <cell r="B731" t="str">
            <v>Q2</v>
          </cell>
          <cell r="C731" t="str">
            <v>Emmerging Solar Power (Bufulubi)</v>
          </cell>
          <cell r="D731" t="str">
            <v>GNS4</v>
          </cell>
          <cell r="J731">
            <v>4501.4842999999992</v>
          </cell>
          <cell r="N731">
            <v>4383.1249999999991</v>
          </cell>
          <cell r="AM731" t="str">
            <v>Solar</v>
          </cell>
        </row>
        <row r="732">
          <cell r="A732">
            <v>2020</v>
          </cell>
          <cell r="B732" t="str">
            <v>Q2</v>
          </cell>
          <cell r="C732" t="str">
            <v>Achwa 2</v>
          </cell>
          <cell r="D732" t="str">
            <v>GNL4</v>
          </cell>
          <cell r="J732">
            <v>48.306718266274991</v>
          </cell>
          <cell r="N732">
            <v>48.167500266274999</v>
          </cell>
          <cell r="AM732" t="str">
            <v>Large Hydro</v>
          </cell>
        </row>
        <row r="733">
          <cell r="A733">
            <v>2020</v>
          </cell>
          <cell r="B733" t="str">
            <v>Q2</v>
          </cell>
          <cell r="C733" t="str">
            <v>Siti 2</v>
          </cell>
          <cell r="D733" t="str">
            <v>GNE17</v>
          </cell>
          <cell r="J733">
            <v>1253.8399999999999</v>
          </cell>
          <cell r="N733">
            <v>1240.097</v>
          </cell>
          <cell r="AM733" t="str">
            <v>Small Hydro</v>
          </cell>
        </row>
        <row r="734">
          <cell r="A734">
            <v>2020</v>
          </cell>
          <cell r="B734" t="str">
            <v>Q2</v>
          </cell>
          <cell r="C734" t="str">
            <v>Ndugutu</v>
          </cell>
          <cell r="D734" t="str">
            <v>GNE18</v>
          </cell>
          <cell r="J734">
            <v>4523.0999999999995</v>
          </cell>
          <cell r="N734">
            <v>4523.0999999999995</v>
          </cell>
          <cell r="AM734" t="str">
            <v>Small Hydro</v>
          </cell>
        </row>
        <row r="735">
          <cell r="A735">
            <v>2020</v>
          </cell>
          <cell r="B735" t="str">
            <v>Q2</v>
          </cell>
          <cell r="C735" t="str">
            <v>Ziba</v>
          </cell>
          <cell r="D735" t="str">
            <v>GNE16</v>
          </cell>
          <cell r="J735">
            <v>8189.780999999999</v>
          </cell>
          <cell r="N735">
            <v>7524.3</v>
          </cell>
          <cell r="AM735" t="str">
            <v>Small Hydro</v>
          </cell>
        </row>
        <row r="736">
          <cell r="A736">
            <v>2020</v>
          </cell>
          <cell r="B736" t="str">
            <v>Q2</v>
          </cell>
          <cell r="C736" t="str">
            <v>Sindila</v>
          </cell>
          <cell r="D736" t="str">
            <v>GNE15</v>
          </cell>
          <cell r="J736">
            <v>3376</v>
          </cell>
          <cell r="N736">
            <v>3375.9</v>
          </cell>
          <cell r="AM736" t="str">
            <v>Small Hydro</v>
          </cell>
        </row>
        <row r="737">
          <cell r="A737">
            <v>2020</v>
          </cell>
          <cell r="B737" t="str">
            <v>Q2</v>
          </cell>
          <cell r="C737" t="str">
            <v>TORORO PV</v>
          </cell>
          <cell r="D737" t="str">
            <v>GNS5</v>
          </cell>
          <cell r="J737">
            <v>0</v>
          </cell>
          <cell r="N737">
            <v>0</v>
          </cell>
          <cell r="AM737" t="str">
            <v>Solar</v>
          </cell>
        </row>
        <row r="738">
          <cell r="A738">
            <v>2020</v>
          </cell>
          <cell r="B738" t="str">
            <v>Q1</v>
          </cell>
          <cell r="C738" t="str">
            <v>HYDROMAX NKUSI (WAKI)</v>
          </cell>
          <cell r="D738" t="str">
            <v>GNE13</v>
          </cell>
          <cell r="J738">
            <v>3875.2499999999995</v>
          </cell>
          <cell r="N738">
            <v>3875.2499999999995</v>
          </cell>
          <cell r="AM738" t="str">
            <v>Small Hydro</v>
          </cell>
        </row>
        <row r="739">
          <cell r="A739">
            <v>2020</v>
          </cell>
          <cell r="B739" t="str">
            <v>Q1</v>
          </cell>
          <cell r="C739" t="str">
            <v>Mahoma</v>
          </cell>
          <cell r="D739" t="str">
            <v>GNE14</v>
          </cell>
          <cell r="J739">
            <v>2401.12</v>
          </cell>
          <cell r="N739">
            <v>2371.42</v>
          </cell>
          <cell r="AM739" t="str">
            <v>Small Hydro</v>
          </cell>
        </row>
        <row r="740">
          <cell r="A740">
            <v>2020</v>
          </cell>
          <cell r="B740" t="str">
            <v>Q1</v>
          </cell>
          <cell r="C740" t="str">
            <v>Xsabo Solar</v>
          </cell>
          <cell r="D740" t="str">
            <v>GNS3</v>
          </cell>
          <cell r="J740">
            <v>8344.57</v>
          </cell>
          <cell r="N740">
            <v>8344.57</v>
          </cell>
          <cell r="AM740" t="str">
            <v>Solar</v>
          </cell>
        </row>
        <row r="741">
          <cell r="A741">
            <v>2020</v>
          </cell>
          <cell r="B741" t="str">
            <v>Q1</v>
          </cell>
          <cell r="C741" t="str">
            <v>JACOBSEN (U) LIMITED</v>
          </cell>
          <cell r="D741" t="str">
            <v>GNT1</v>
          </cell>
          <cell r="J741">
            <v>15150.500000000018</v>
          </cell>
          <cell r="N741">
            <v>15150.500000000018</v>
          </cell>
          <cell r="AM741" t="str">
            <v>Thermal</v>
          </cell>
        </row>
        <row r="742">
          <cell r="A742">
            <v>2020</v>
          </cell>
          <cell r="B742" t="str">
            <v>Q1</v>
          </cell>
          <cell r="C742" t="str">
            <v>NYAMWAMBA</v>
          </cell>
          <cell r="D742" t="str">
            <v>GNE10</v>
          </cell>
          <cell r="J742">
            <v>7095.6039999999994</v>
          </cell>
          <cell r="N742">
            <v>7013.35</v>
          </cell>
          <cell r="AM742" t="str">
            <v>Small Hydro</v>
          </cell>
        </row>
        <row r="743">
          <cell r="A743">
            <v>2020</v>
          </cell>
          <cell r="B743" t="str">
            <v>Q1</v>
          </cell>
          <cell r="C743" t="str">
            <v>TORORO SOLAR</v>
          </cell>
          <cell r="D743" t="str">
            <v>GNS2</v>
          </cell>
          <cell r="J743">
            <v>4242.4520000000002</v>
          </cell>
          <cell r="N743">
            <v>4242.4520000000002</v>
          </cell>
          <cell r="AM743" t="str">
            <v>Solar</v>
          </cell>
        </row>
        <row r="744">
          <cell r="A744">
            <v>2020</v>
          </cell>
          <cell r="B744" t="str">
            <v>Q1</v>
          </cell>
          <cell r="C744" t="str">
            <v>MAJI-POWER BUGOYE-LIMITED</v>
          </cell>
          <cell r="D744" t="str">
            <v>GNE3</v>
          </cell>
          <cell r="J744">
            <v>13375.064999999999</v>
          </cell>
          <cell r="N744">
            <v>13194.970000000001</v>
          </cell>
          <cell r="AM744" t="str">
            <v>Small Hydro</v>
          </cell>
        </row>
        <row r="745">
          <cell r="A745">
            <v>2020</v>
          </cell>
          <cell r="B745" t="str">
            <v>Q1</v>
          </cell>
          <cell r="C745" t="str">
            <v>KASESE COBALT COMPANY LIMITED</v>
          </cell>
          <cell r="D745" t="str">
            <v>GNE1</v>
          </cell>
          <cell r="J745">
            <v>13552.368999999999</v>
          </cell>
          <cell r="N745">
            <v>13120.776999999998</v>
          </cell>
          <cell r="AM745" t="str">
            <v>Small Hydro</v>
          </cell>
        </row>
        <row r="746">
          <cell r="A746">
            <v>2020</v>
          </cell>
          <cell r="B746" t="str">
            <v>Q1</v>
          </cell>
          <cell r="C746" t="str">
            <v>AEMS-MPANGA</v>
          </cell>
          <cell r="D746" t="str">
            <v>GNE5</v>
          </cell>
          <cell r="J746">
            <v>23064.0995</v>
          </cell>
          <cell r="N746">
            <v>23056.550000000003</v>
          </cell>
          <cell r="AM746" t="str">
            <v>Small Hydro</v>
          </cell>
        </row>
        <row r="747">
          <cell r="A747">
            <v>2020</v>
          </cell>
          <cell r="B747" t="str">
            <v>Q1</v>
          </cell>
          <cell r="C747" t="str">
            <v>ELGON HYDRO SITI</v>
          </cell>
          <cell r="D747" t="str">
            <v>GNE8</v>
          </cell>
          <cell r="J747">
            <v>4204.6399999999994</v>
          </cell>
          <cell r="N747">
            <v>4115.7</v>
          </cell>
          <cell r="AM747" t="str">
            <v>Small Hydro</v>
          </cell>
        </row>
        <row r="748">
          <cell r="A748">
            <v>2020</v>
          </cell>
          <cell r="B748" t="str">
            <v>Q1</v>
          </cell>
          <cell r="C748" t="str">
            <v>RWIMI</v>
          </cell>
          <cell r="D748" t="str">
            <v>GNE9</v>
          </cell>
          <cell r="J748">
            <v>5712.2400000000007</v>
          </cell>
          <cell r="N748">
            <v>5636.5999999999995</v>
          </cell>
          <cell r="AM748" t="str">
            <v>Small Hydro</v>
          </cell>
        </row>
        <row r="749">
          <cell r="A749">
            <v>2020</v>
          </cell>
          <cell r="B749" t="str">
            <v>Q1</v>
          </cell>
          <cell r="C749" t="str">
            <v>ECOPOWER-ISHASHA</v>
          </cell>
          <cell r="D749" t="str">
            <v>GNE6</v>
          </cell>
          <cell r="J749">
            <v>5445.7135199999993</v>
          </cell>
          <cell r="N749">
            <v>5439.7099999999991</v>
          </cell>
          <cell r="AM749" t="str">
            <v>Small Hydro</v>
          </cell>
        </row>
        <row r="750">
          <cell r="A750">
            <v>2020</v>
          </cell>
          <cell r="B750" t="str">
            <v>Q1</v>
          </cell>
          <cell r="C750" t="str">
            <v>KABALEGA HYDROMAX</v>
          </cell>
          <cell r="D750" t="str">
            <v>GNE4</v>
          </cell>
          <cell r="J750">
            <v>19909.199999999993</v>
          </cell>
          <cell r="N750">
            <v>18384.589252739803</v>
          </cell>
          <cell r="AM750" t="str">
            <v>Small Hydro</v>
          </cell>
        </row>
        <row r="751">
          <cell r="A751">
            <v>2020</v>
          </cell>
          <cell r="B751" t="str">
            <v>Q1</v>
          </cell>
          <cell r="C751" t="str">
            <v>ELECTROMAXX (U) LIMITED</v>
          </cell>
          <cell r="D751" t="str">
            <v>GNT2</v>
          </cell>
          <cell r="J751">
            <v>895.14013</v>
          </cell>
          <cell r="N751">
            <v>895.14013</v>
          </cell>
          <cell r="AM751" t="str">
            <v>Thermal</v>
          </cell>
        </row>
        <row r="752">
          <cell r="A752">
            <v>2020</v>
          </cell>
          <cell r="B752" t="str">
            <v>Q1</v>
          </cell>
          <cell r="C752" t="str">
            <v>LUBILIA</v>
          </cell>
          <cell r="D752" t="str">
            <v>GNE11</v>
          </cell>
          <cell r="J752">
            <v>4851.7700000000004</v>
          </cell>
          <cell r="N752">
            <v>4740.3382000000001</v>
          </cell>
          <cell r="AM752" t="str">
            <v>Small Hydro</v>
          </cell>
        </row>
        <row r="753">
          <cell r="A753">
            <v>2020</v>
          </cell>
          <cell r="B753" t="str">
            <v>Q1</v>
          </cell>
          <cell r="C753" t="str">
            <v>ACCESS SOLAR</v>
          </cell>
          <cell r="D753" t="str">
            <v>GNS1</v>
          </cell>
          <cell r="J753">
            <v>4212.6095999999998</v>
          </cell>
          <cell r="N753">
            <v>3990.7820000000002</v>
          </cell>
          <cell r="AM753" t="str">
            <v>Solar</v>
          </cell>
        </row>
        <row r="754">
          <cell r="A754">
            <v>2020</v>
          </cell>
          <cell r="B754" t="str">
            <v>Q1</v>
          </cell>
          <cell r="C754" t="str">
            <v>MUVUMBE HYDRO (U) LIMITED</v>
          </cell>
          <cell r="D754" t="str">
            <v>GNE7</v>
          </cell>
          <cell r="J754">
            <v>10012.218000000001</v>
          </cell>
          <cell r="N754">
            <v>9885</v>
          </cell>
          <cell r="AM754" t="str">
            <v>Small Hydro</v>
          </cell>
        </row>
        <row r="755">
          <cell r="A755">
            <v>2020</v>
          </cell>
          <cell r="B755" t="str">
            <v>Q1</v>
          </cell>
          <cell r="C755" t="str">
            <v>KINYARA SUGAR WORKS</v>
          </cell>
          <cell r="D755" t="str">
            <v>GNC2</v>
          </cell>
          <cell r="J755">
            <v>3961.931</v>
          </cell>
          <cell r="N755">
            <v>3961.931</v>
          </cell>
          <cell r="AM755" t="str">
            <v>Bagasse</v>
          </cell>
        </row>
        <row r="756">
          <cell r="A756">
            <v>2020</v>
          </cell>
          <cell r="B756" t="str">
            <v>Q1</v>
          </cell>
          <cell r="C756" t="str">
            <v>SAIL KALIRO</v>
          </cell>
          <cell r="D756" t="str">
            <v>GNC3</v>
          </cell>
          <cell r="J756">
            <v>6152.4</v>
          </cell>
          <cell r="N756">
            <v>6152.4</v>
          </cell>
          <cell r="AM756" t="str">
            <v>Bagasse</v>
          </cell>
        </row>
        <row r="757">
          <cell r="A757">
            <v>2020</v>
          </cell>
          <cell r="B757" t="str">
            <v>Q1</v>
          </cell>
          <cell r="C757" t="str">
            <v>KAKIRA SUGAR WORKS</v>
          </cell>
          <cell r="D757" t="str">
            <v>GNC1</v>
          </cell>
          <cell r="J757">
            <v>50854.560299999997</v>
          </cell>
          <cell r="N757">
            <v>50854.560299999997</v>
          </cell>
          <cell r="AM757" t="str">
            <v>Bagasse</v>
          </cell>
        </row>
        <row r="758">
          <cell r="A758">
            <v>2020</v>
          </cell>
          <cell r="B758" t="str">
            <v>Q1</v>
          </cell>
          <cell r="C758" t="str">
            <v>KILEMBE MINES LIMITED (KLM)</v>
          </cell>
          <cell r="D758" t="str">
            <v>GNE2</v>
          </cell>
          <cell r="J758">
            <v>2976.114</v>
          </cell>
          <cell r="N758">
            <v>2976.114</v>
          </cell>
          <cell r="AM758" t="str">
            <v>Small Hydro</v>
          </cell>
        </row>
        <row r="759">
          <cell r="A759">
            <v>2020</v>
          </cell>
          <cell r="B759" t="str">
            <v>Q1</v>
          </cell>
          <cell r="C759" t="str">
            <v>Isimba</v>
          </cell>
          <cell r="D759" t="str">
            <v>GNL3</v>
          </cell>
          <cell r="J759">
            <v>212676</v>
          </cell>
          <cell r="N759">
            <v>212676</v>
          </cell>
          <cell r="AM759" t="str">
            <v>Large Hydro</v>
          </cell>
        </row>
        <row r="760">
          <cell r="A760">
            <v>2020</v>
          </cell>
          <cell r="B760" t="str">
            <v>Q1</v>
          </cell>
          <cell r="C760" t="str">
            <v>Emmerging Solar Power (Bufulubi)</v>
          </cell>
          <cell r="D760" t="str">
            <v>GNS4</v>
          </cell>
          <cell r="J760">
            <v>4872.0479999999998</v>
          </cell>
          <cell r="N760">
            <v>4584.3230000000003</v>
          </cell>
          <cell r="AM760" t="str">
            <v>Solar</v>
          </cell>
        </row>
        <row r="761">
          <cell r="A761">
            <v>2020</v>
          </cell>
          <cell r="B761" t="str">
            <v>Q1</v>
          </cell>
          <cell r="C761" t="str">
            <v>Sindila</v>
          </cell>
          <cell r="D761" t="str">
            <v>GNE15</v>
          </cell>
          <cell r="J761">
            <v>3061.1</v>
          </cell>
          <cell r="N761">
            <v>3061.1</v>
          </cell>
          <cell r="AM761" t="str">
            <v>Small Hydro</v>
          </cell>
        </row>
        <row r="762">
          <cell r="A762">
            <v>2020</v>
          </cell>
          <cell r="B762" t="str">
            <v>Q1</v>
          </cell>
          <cell r="C762" t="str">
            <v>Achwa 2</v>
          </cell>
          <cell r="D762" t="str">
            <v>GNL4</v>
          </cell>
          <cell r="J762">
            <v>6162</v>
          </cell>
          <cell r="N762">
            <v>6079.8152</v>
          </cell>
          <cell r="AM762" t="str">
            <v>Large Hydro</v>
          </cell>
        </row>
        <row r="763">
          <cell r="A763">
            <v>2020</v>
          </cell>
          <cell r="B763" t="str">
            <v>Q1</v>
          </cell>
          <cell r="C763" t="str">
            <v>Siti 2</v>
          </cell>
          <cell r="D763" t="str">
            <v>GNE17</v>
          </cell>
          <cell r="J763">
            <v>2741.5460000000003</v>
          </cell>
          <cell r="N763">
            <v>2713.0079999999998</v>
          </cell>
          <cell r="AM763" t="str">
            <v>Small Hydro</v>
          </cell>
        </row>
        <row r="764">
          <cell r="A764">
            <v>2020</v>
          </cell>
          <cell r="B764" t="str">
            <v>Q1</v>
          </cell>
          <cell r="C764" t="str">
            <v>Ndugutu</v>
          </cell>
          <cell r="D764" t="str">
            <v>GNE18</v>
          </cell>
          <cell r="J764">
            <v>4173.8999999999996</v>
          </cell>
          <cell r="N764">
            <v>4173.7</v>
          </cell>
          <cell r="AM764" t="str">
            <v>Small Hydro</v>
          </cell>
        </row>
        <row r="765">
          <cell r="A765">
            <v>2020</v>
          </cell>
          <cell r="B765" t="str">
            <v>Q1</v>
          </cell>
          <cell r="C765" t="str">
            <v>Ziba</v>
          </cell>
          <cell r="D765" t="str">
            <v>GNE16</v>
          </cell>
          <cell r="J765">
            <v>9860.7740000000013</v>
          </cell>
          <cell r="N765">
            <v>8281.5660000000007</v>
          </cell>
          <cell r="AM765" t="str">
            <v>Small Hydro</v>
          </cell>
        </row>
        <row r="766">
          <cell r="A766">
            <v>2020</v>
          </cell>
          <cell r="B766" t="str">
            <v>Q1</v>
          </cell>
          <cell r="C766" t="str">
            <v>BUJAGALI ELECTRICITY LIMITED</v>
          </cell>
          <cell r="D766" t="str">
            <v>GNL2</v>
          </cell>
          <cell r="J766">
            <v>353036.99999999988</v>
          </cell>
          <cell r="N766">
            <v>355959</v>
          </cell>
          <cell r="AM766" t="str">
            <v>Large Hydro</v>
          </cell>
        </row>
        <row r="767">
          <cell r="A767">
            <v>2020</v>
          </cell>
          <cell r="B767" t="str">
            <v>Q1</v>
          </cell>
          <cell r="C767" t="str">
            <v>ESKOM (U) LIMITED</v>
          </cell>
          <cell r="D767" t="str">
            <v>GNL1</v>
          </cell>
          <cell r="J767">
            <v>315615.80000000005</v>
          </cell>
          <cell r="N767">
            <v>315615.80000000005</v>
          </cell>
          <cell r="AM767" t="str">
            <v>Large Hydro</v>
          </cell>
        </row>
        <row r="768">
          <cell r="A768">
            <v>2020</v>
          </cell>
          <cell r="B768" t="str">
            <v>Q1</v>
          </cell>
          <cell r="C768" t="str">
            <v>NKUSI</v>
          </cell>
          <cell r="D768" t="str">
            <v>GNE12</v>
          </cell>
          <cell r="J768">
            <v>16214.880000000012</v>
          </cell>
          <cell r="N768">
            <v>16214.880000000012</v>
          </cell>
          <cell r="AM768" t="str">
            <v>Small Hydro</v>
          </cell>
        </row>
        <row r="769">
          <cell r="A769">
            <v>2021</v>
          </cell>
          <cell r="B769" t="str">
            <v>Q3</v>
          </cell>
          <cell r="C769" t="str">
            <v>BUJAGALI ELECTRICITY LIMITED</v>
          </cell>
          <cell r="D769" t="str">
            <v>GNL2</v>
          </cell>
          <cell r="J769">
            <v>391220</v>
          </cell>
          <cell r="N769">
            <v>390090.24999999953</v>
          </cell>
          <cell r="AM769" t="str">
            <v>Large Hydro</v>
          </cell>
        </row>
        <row r="770">
          <cell r="A770">
            <v>2021</v>
          </cell>
          <cell r="B770" t="str">
            <v>Q3</v>
          </cell>
          <cell r="C770" t="str">
            <v>ESKOM (U) LIMITED</v>
          </cell>
          <cell r="D770" t="str">
            <v>GNL1</v>
          </cell>
          <cell r="J770">
            <v>403708.66000000003</v>
          </cell>
          <cell r="N770">
            <v>403708.66</v>
          </cell>
          <cell r="AM770" t="str">
            <v>Large Hydro</v>
          </cell>
        </row>
        <row r="771">
          <cell r="A771">
            <v>2021</v>
          </cell>
          <cell r="B771" t="str">
            <v>Q3</v>
          </cell>
          <cell r="C771" t="str">
            <v>JACOBSEN (U) LIMITED</v>
          </cell>
          <cell r="D771" t="str">
            <v>GNT1</v>
          </cell>
          <cell r="J771">
            <v>13020.899999999952</v>
          </cell>
          <cell r="N771">
            <v>13020.899999999952</v>
          </cell>
          <cell r="AM771" t="str">
            <v>Thermal</v>
          </cell>
        </row>
        <row r="772">
          <cell r="A772">
            <v>2021</v>
          </cell>
          <cell r="B772" t="str">
            <v>Q3</v>
          </cell>
          <cell r="C772" t="str">
            <v>NYAMWAMBA</v>
          </cell>
          <cell r="D772" t="str">
            <v>GNE10</v>
          </cell>
          <cell r="J772">
            <v>7107.594000000001</v>
          </cell>
          <cell r="N772">
            <v>7054.0499999999947</v>
          </cell>
          <cell r="AM772" t="str">
            <v>Small Hydro</v>
          </cell>
        </row>
        <row r="773">
          <cell r="A773">
            <v>2021</v>
          </cell>
          <cell r="B773" t="str">
            <v>Q3</v>
          </cell>
          <cell r="C773" t="str">
            <v>TORORO SOLAR</v>
          </cell>
          <cell r="D773" t="str">
            <v>GNS2</v>
          </cell>
          <cell r="J773">
            <v>3847.7310000000002</v>
          </cell>
          <cell r="N773">
            <v>3789.8</v>
          </cell>
          <cell r="AM773" t="str">
            <v>Solar</v>
          </cell>
        </row>
        <row r="774">
          <cell r="A774">
            <v>2021</v>
          </cell>
          <cell r="B774" t="str">
            <v>Q3</v>
          </cell>
          <cell r="C774" t="str">
            <v>MAJI-POWER BUGOYE-LIMITED</v>
          </cell>
          <cell r="D774" t="str">
            <v>GNE3</v>
          </cell>
          <cell r="J774">
            <v>15486.601999999999</v>
          </cell>
          <cell r="N774">
            <v>15283.82</v>
          </cell>
          <cell r="AM774" t="str">
            <v>Small Hydro</v>
          </cell>
        </row>
        <row r="775">
          <cell r="A775">
            <v>2021</v>
          </cell>
          <cell r="B775" t="str">
            <v>Q3</v>
          </cell>
          <cell r="C775" t="str">
            <v>KASESE COBALT COMPANY LIMITED</v>
          </cell>
          <cell r="D775" t="str">
            <v>GNE1</v>
          </cell>
          <cell r="J775">
            <v>11460.565000000001</v>
          </cell>
          <cell r="N775">
            <v>11135.474390190477</v>
          </cell>
          <cell r="AM775" t="str">
            <v>Small Hydro</v>
          </cell>
        </row>
        <row r="776">
          <cell r="A776">
            <v>2021</v>
          </cell>
          <cell r="B776" t="str">
            <v>Q3</v>
          </cell>
          <cell r="C776" t="str">
            <v>AEMS-MPANGA</v>
          </cell>
          <cell r="D776" t="str">
            <v>GNE5</v>
          </cell>
          <cell r="J776">
            <v>12635.652000000002</v>
          </cell>
          <cell r="N776">
            <v>12342.770000000008</v>
          </cell>
          <cell r="AM776" t="str">
            <v>Small Hydro</v>
          </cell>
        </row>
        <row r="777">
          <cell r="A777">
            <v>2021</v>
          </cell>
          <cell r="B777" t="str">
            <v>Q3</v>
          </cell>
          <cell r="C777" t="str">
            <v>ELGON HYDRO SITI</v>
          </cell>
          <cell r="D777" t="str">
            <v>GNE8</v>
          </cell>
          <cell r="J777">
            <v>5389.75</v>
          </cell>
          <cell r="N777">
            <v>5284.4</v>
          </cell>
          <cell r="AM777" t="str">
            <v>Small Hydro</v>
          </cell>
        </row>
        <row r="778">
          <cell r="A778">
            <v>2021</v>
          </cell>
          <cell r="B778" t="str">
            <v>Q3</v>
          </cell>
          <cell r="C778" t="str">
            <v>RWIMI</v>
          </cell>
          <cell r="D778" t="str">
            <v>GNE9</v>
          </cell>
          <cell r="J778">
            <v>5992.19</v>
          </cell>
          <cell r="N778">
            <v>5916.9</v>
          </cell>
          <cell r="AM778" t="str">
            <v>Small Hydro</v>
          </cell>
        </row>
        <row r="779">
          <cell r="A779">
            <v>2021</v>
          </cell>
          <cell r="B779" t="str">
            <v>Q3</v>
          </cell>
          <cell r="C779" t="str">
            <v>ECOPOWER-ISHASHA</v>
          </cell>
          <cell r="D779" t="str">
            <v>GNE6</v>
          </cell>
          <cell r="J779">
            <v>2818.7654700000003</v>
          </cell>
          <cell r="N779">
            <v>2813.84</v>
          </cell>
          <cell r="AM779" t="str">
            <v>Small Hydro</v>
          </cell>
        </row>
        <row r="780">
          <cell r="A780">
            <v>2021</v>
          </cell>
          <cell r="B780" t="str">
            <v>Q3</v>
          </cell>
          <cell r="C780" t="str">
            <v>KABALEGA HYDROMAX</v>
          </cell>
          <cell r="D780" t="str">
            <v>GNE4</v>
          </cell>
          <cell r="J780">
            <v>14674.5</v>
          </cell>
          <cell r="N780">
            <v>13579.607969649805</v>
          </cell>
          <cell r="AM780" t="str">
            <v>Small Hydro</v>
          </cell>
        </row>
        <row r="781">
          <cell r="A781">
            <v>2021</v>
          </cell>
          <cell r="B781" t="str">
            <v>Q3</v>
          </cell>
          <cell r="C781" t="str">
            <v>ELECTROMAXX (U) LIMITED</v>
          </cell>
          <cell r="D781" t="str">
            <v>GNT2</v>
          </cell>
          <cell r="J781">
            <v>1206.3199999999997</v>
          </cell>
          <cell r="N781">
            <v>1206.3199999999997</v>
          </cell>
          <cell r="AM781" t="str">
            <v>Thermal</v>
          </cell>
        </row>
        <row r="782">
          <cell r="A782">
            <v>2021</v>
          </cell>
          <cell r="B782" t="str">
            <v>Q3</v>
          </cell>
          <cell r="C782" t="str">
            <v>LUBILIA</v>
          </cell>
          <cell r="D782" t="str">
            <v>GNE11</v>
          </cell>
          <cell r="J782">
            <v>3619.96</v>
          </cell>
          <cell r="N782">
            <v>3518.7947999999983</v>
          </cell>
          <cell r="AM782" t="str">
            <v>Small Hydro</v>
          </cell>
        </row>
        <row r="783">
          <cell r="A783">
            <v>2021</v>
          </cell>
          <cell r="B783" t="str">
            <v>Q3</v>
          </cell>
          <cell r="C783" t="str">
            <v>ACCESS SOLAR</v>
          </cell>
          <cell r="D783" t="str">
            <v>GNS1</v>
          </cell>
          <cell r="J783">
            <v>3854.8804000000005</v>
          </cell>
          <cell r="N783">
            <v>3781.1730000000002</v>
          </cell>
          <cell r="AM783" t="str">
            <v>Solar</v>
          </cell>
        </row>
        <row r="784">
          <cell r="A784">
            <v>2021</v>
          </cell>
          <cell r="B784" t="str">
            <v>Q3</v>
          </cell>
          <cell r="C784" t="str">
            <v>MUVUMBE HYDRO (U) LIMITED</v>
          </cell>
          <cell r="D784" t="str">
            <v>GNE7</v>
          </cell>
          <cell r="J784">
            <v>6967.3019999999997</v>
          </cell>
          <cell r="N784">
            <v>6879</v>
          </cell>
          <cell r="AM784" t="str">
            <v>Small Hydro</v>
          </cell>
        </row>
        <row r="785">
          <cell r="A785">
            <v>2021</v>
          </cell>
          <cell r="B785" t="str">
            <v>Q3</v>
          </cell>
          <cell r="C785" t="str">
            <v>KINYARA SUGAR WORKS</v>
          </cell>
          <cell r="D785" t="str">
            <v>GNC2</v>
          </cell>
          <cell r="J785">
            <v>0.127</v>
          </cell>
          <cell r="N785">
            <v>0.127</v>
          </cell>
          <cell r="AM785" t="str">
            <v>Bagasse</v>
          </cell>
        </row>
        <row r="786">
          <cell r="A786">
            <v>2021</v>
          </cell>
          <cell r="B786" t="str">
            <v>Q3</v>
          </cell>
          <cell r="C786" t="str">
            <v>SAIL KALIRO</v>
          </cell>
          <cell r="D786" t="str">
            <v>GNC3</v>
          </cell>
          <cell r="J786">
            <v>10878.5</v>
          </cell>
          <cell r="N786">
            <v>10878.5</v>
          </cell>
          <cell r="AM786" t="str">
            <v>Bagasse</v>
          </cell>
        </row>
        <row r="787">
          <cell r="A787">
            <v>2021</v>
          </cell>
          <cell r="B787" t="str">
            <v>Q3</v>
          </cell>
          <cell r="C787" t="str">
            <v>KAKIRA SUGAR WORKS</v>
          </cell>
          <cell r="D787" t="str">
            <v>GNC1</v>
          </cell>
          <cell r="J787">
            <v>48242.886900000005</v>
          </cell>
          <cell r="N787">
            <v>0</v>
          </cell>
          <cell r="AM787" t="str">
            <v>Bagasse</v>
          </cell>
        </row>
        <row r="788">
          <cell r="A788">
            <v>2021</v>
          </cell>
          <cell r="B788" t="str">
            <v>Q3</v>
          </cell>
          <cell r="C788" t="str">
            <v>KILEMBE MINES LIMITED (KML)</v>
          </cell>
          <cell r="D788" t="str">
            <v>GNE2</v>
          </cell>
          <cell r="J788">
            <v>0</v>
          </cell>
          <cell r="N788">
            <v>0</v>
          </cell>
          <cell r="AM788" t="str">
            <v>Small Hydro</v>
          </cell>
        </row>
        <row r="789">
          <cell r="A789">
            <v>2021</v>
          </cell>
          <cell r="B789" t="str">
            <v>Q3</v>
          </cell>
          <cell r="C789" t="str">
            <v>Hydromax Nkusi Waki</v>
          </cell>
          <cell r="D789" t="str">
            <v>GNE13</v>
          </cell>
          <cell r="J789">
            <v>4052.510000000002</v>
          </cell>
          <cell r="N789">
            <v>4052.510000000002</v>
          </cell>
          <cell r="AM789" t="str">
            <v>Small Hydro</v>
          </cell>
        </row>
        <row r="790">
          <cell r="A790">
            <v>2021</v>
          </cell>
          <cell r="B790" t="str">
            <v>Q3</v>
          </cell>
          <cell r="C790" t="str">
            <v>Mahoma</v>
          </cell>
          <cell r="D790" t="str">
            <v>GNE14</v>
          </cell>
          <cell r="J790">
            <v>1920.66</v>
          </cell>
          <cell r="N790">
            <v>1922</v>
          </cell>
          <cell r="AM790" t="str">
            <v>Small Hydro</v>
          </cell>
        </row>
        <row r="791">
          <cell r="A791">
            <v>2021</v>
          </cell>
          <cell r="B791" t="str">
            <v>Q3</v>
          </cell>
          <cell r="C791" t="str">
            <v>Xsabo Solar</v>
          </cell>
          <cell r="D791" t="str">
            <v>GNS3</v>
          </cell>
          <cell r="J791">
            <v>7970.8940000000002</v>
          </cell>
          <cell r="N791">
            <v>7970.8940000000002</v>
          </cell>
          <cell r="AM791" t="str">
            <v>Solar</v>
          </cell>
        </row>
        <row r="792">
          <cell r="A792">
            <v>2021</v>
          </cell>
          <cell r="B792" t="str">
            <v>Q3</v>
          </cell>
          <cell r="C792" t="str">
            <v>NKUSI</v>
          </cell>
          <cell r="D792" t="str">
            <v>GNE12</v>
          </cell>
          <cell r="J792">
            <v>14835.677</v>
          </cell>
          <cell r="N792">
            <v>14835.677</v>
          </cell>
          <cell r="AM792" t="str">
            <v>Small Hydro</v>
          </cell>
        </row>
        <row r="793">
          <cell r="A793">
            <v>2021</v>
          </cell>
          <cell r="B793" t="str">
            <v>Q3</v>
          </cell>
          <cell r="C793" t="str">
            <v>Isimba</v>
          </cell>
          <cell r="D793" t="str">
            <v>GNL3</v>
          </cell>
          <cell r="J793">
            <v>207034</v>
          </cell>
          <cell r="N793">
            <v>0</v>
          </cell>
          <cell r="AM793" t="str">
            <v>Large Hydro</v>
          </cell>
        </row>
        <row r="794">
          <cell r="A794">
            <v>2021</v>
          </cell>
          <cell r="B794" t="str">
            <v>Q3</v>
          </cell>
          <cell r="C794" t="str">
            <v>Bufulubi</v>
          </cell>
          <cell r="D794" t="str">
            <v>GNS4</v>
          </cell>
          <cell r="J794">
            <v>4345.9071999999996</v>
          </cell>
          <cell r="N794">
            <v>4181.7719999999999</v>
          </cell>
          <cell r="AM794" t="str">
            <v>Solar</v>
          </cell>
        </row>
        <row r="795">
          <cell r="A795">
            <v>2021</v>
          </cell>
          <cell r="B795" t="str">
            <v>Q3</v>
          </cell>
          <cell r="C795" t="str">
            <v>Achwa 2</v>
          </cell>
          <cell r="D795" t="str">
            <v>GNL4</v>
          </cell>
          <cell r="J795">
            <v>29.985027599999995</v>
          </cell>
          <cell r="N795">
            <v>29.985027599999995</v>
          </cell>
          <cell r="AM795" t="str">
            <v>Large Hydro</v>
          </cell>
        </row>
        <row r="796">
          <cell r="A796">
            <v>2021</v>
          </cell>
          <cell r="B796" t="str">
            <v>Q3</v>
          </cell>
          <cell r="C796" t="str">
            <v>Siti 2</v>
          </cell>
          <cell r="D796" t="str">
            <v>GNE17</v>
          </cell>
          <cell r="J796">
            <v>7088.8220000000001</v>
          </cell>
          <cell r="N796">
            <v>7081.567</v>
          </cell>
          <cell r="AM796" t="str">
            <v>Small Hydro</v>
          </cell>
        </row>
        <row r="797">
          <cell r="A797">
            <v>2021</v>
          </cell>
          <cell r="B797" t="str">
            <v>Q3</v>
          </cell>
          <cell r="C797" t="str">
            <v>Ndugutu</v>
          </cell>
          <cell r="D797" t="str">
            <v>GNE18</v>
          </cell>
          <cell r="J797">
            <v>4401.4000000000005</v>
          </cell>
          <cell r="N797">
            <v>4401.4000000000005</v>
          </cell>
          <cell r="AM797" t="str">
            <v>Small Hydro</v>
          </cell>
        </row>
        <row r="798">
          <cell r="A798">
            <v>2021</v>
          </cell>
          <cell r="B798" t="str">
            <v>Q3</v>
          </cell>
          <cell r="C798" t="str">
            <v>Ziba</v>
          </cell>
          <cell r="D798" t="str">
            <v>GNE16</v>
          </cell>
          <cell r="J798">
            <v>4008.77</v>
          </cell>
          <cell r="N798">
            <v>3398.5</v>
          </cell>
          <cell r="AM798" t="str">
            <v>Small Hydro</v>
          </cell>
        </row>
        <row r="799">
          <cell r="A799">
            <v>2021</v>
          </cell>
          <cell r="B799" t="str">
            <v>Q3</v>
          </cell>
          <cell r="C799" t="str">
            <v>Sindila</v>
          </cell>
          <cell r="D799" t="str">
            <v>GNE15</v>
          </cell>
          <cell r="J799">
            <v>3754.3999999999996</v>
          </cell>
          <cell r="N799">
            <v>3754.3999999999996</v>
          </cell>
          <cell r="AM799" t="str">
            <v>Small Hydro</v>
          </cell>
        </row>
        <row r="800">
          <cell r="A800">
            <v>2021</v>
          </cell>
          <cell r="B800" t="str">
            <v>Q3</v>
          </cell>
          <cell r="C800" t="str">
            <v>TORORO PV</v>
          </cell>
          <cell r="D800" t="str">
            <v>GNS5</v>
          </cell>
          <cell r="J800">
            <v>4924.5999999999995</v>
          </cell>
          <cell r="N800">
            <v>4892.2</v>
          </cell>
          <cell r="AM800" t="str">
            <v>Solar</v>
          </cell>
        </row>
        <row r="801">
          <cell r="A801">
            <v>2021</v>
          </cell>
          <cell r="B801" t="str">
            <v>Q3</v>
          </cell>
          <cell r="C801" t="str">
            <v>Timex Bukinda</v>
          </cell>
          <cell r="D801" t="str">
            <v>GNE19</v>
          </cell>
          <cell r="J801">
            <v>8553.8533599999973</v>
          </cell>
          <cell r="N801">
            <v>8437</v>
          </cell>
          <cell r="AM801" t="str">
            <v>Small Hydro</v>
          </cell>
        </row>
        <row r="802">
          <cell r="A802">
            <v>2021</v>
          </cell>
          <cell r="B802" t="str">
            <v>Q3</v>
          </cell>
          <cell r="C802" t="str">
            <v>Nyamasagani_2</v>
          </cell>
          <cell r="D802" t="str">
            <v>GNE20</v>
          </cell>
          <cell r="J802">
            <v>4424.1660000000002</v>
          </cell>
          <cell r="N802">
            <v>4366.5560000000005</v>
          </cell>
          <cell r="AM802" t="str">
            <v>Small Hydro</v>
          </cell>
        </row>
        <row r="803">
          <cell r="A803">
            <v>2021</v>
          </cell>
          <cell r="B803" t="str">
            <v>Q3</v>
          </cell>
          <cell r="C803" t="str">
            <v>Rwenzori Hydro</v>
          </cell>
          <cell r="D803" t="str">
            <v>GNE21</v>
          </cell>
          <cell r="J803">
            <v>993.73400000000015</v>
          </cell>
          <cell r="N803">
            <v>999.12</v>
          </cell>
          <cell r="AM803" t="str">
            <v>Small Hydro</v>
          </cell>
        </row>
        <row r="804">
          <cell r="A804">
            <v>2021</v>
          </cell>
          <cell r="B804" t="str">
            <v>Q3</v>
          </cell>
          <cell r="C804" t="str">
            <v>Kikagat</v>
          </cell>
          <cell r="D804" t="str">
            <v>GNE23</v>
          </cell>
          <cell r="J804">
            <v>0</v>
          </cell>
          <cell r="N804">
            <v>0</v>
          </cell>
          <cell r="AM804" t="str">
            <v>Small Hydro</v>
          </cell>
        </row>
        <row r="805">
          <cell r="A805">
            <v>2021</v>
          </cell>
          <cell r="B805" t="str">
            <v>Q3</v>
          </cell>
          <cell r="C805" t="str">
            <v>Achwa 1</v>
          </cell>
          <cell r="D805" t="str">
            <v>GNL5</v>
          </cell>
          <cell r="J805">
            <v>32.5186578</v>
          </cell>
          <cell r="N805">
            <v>32.5186578</v>
          </cell>
          <cell r="AM805" t="str">
            <v>Large Hydro</v>
          </cell>
        </row>
        <row r="806">
          <cell r="A806">
            <v>2021</v>
          </cell>
          <cell r="B806" t="str">
            <v>Q4</v>
          </cell>
          <cell r="C806" t="str">
            <v>BUJAGALI ELECTRICITY LIMITED</v>
          </cell>
          <cell r="D806" t="str">
            <v>GNL2</v>
          </cell>
          <cell r="J806">
            <v>390092</v>
          </cell>
          <cell r="N806">
            <v>389070.15700000012</v>
          </cell>
          <cell r="AM806" t="str">
            <v>Large Hydro</v>
          </cell>
        </row>
        <row r="807">
          <cell r="A807">
            <v>2021</v>
          </cell>
          <cell r="B807" t="str">
            <v>Q4</v>
          </cell>
          <cell r="C807" t="str">
            <v>ESKOM (U) LIMITED</v>
          </cell>
          <cell r="D807" t="str">
            <v>GNL1</v>
          </cell>
          <cell r="J807">
            <v>367023.37</v>
          </cell>
          <cell r="N807">
            <v>367023.37</v>
          </cell>
          <cell r="AM807" t="str">
            <v>Large Hydro</v>
          </cell>
        </row>
        <row r="808">
          <cell r="A808">
            <v>2021</v>
          </cell>
          <cell r="B808" t="str">
            <v>Q4</v>
          </cell>
          <cell r="C808" t="str">
            <v>JACOBSEN (U) LIMITED</v>
          </cell>
          <cell r="D808" t="str">
            <v>GNT1</v>
          </cell>
          <cell r="J808">
            <v>0</v>
          </cell>
          <cell r="N808">
            <v>0</v>
          </cell>
          <cell r="AM808" t="str">
            <v>Thermal</v>
          </cell>
        </row>
        <row r="809">
          <cell r="A809">
            <v>2021</v>
          </cell>
          <cell r="B809" t="str">
            <v>Q4</v>
          </cell>
          <cell r="C809" t="str">
            <v>NYAMWAMBA</v>
          </cell>
          <cell r="D809" t="str">
            <v>GNE10</v>
          </cell>
          <cell r="J809">
            <v>7609.3470000000007</v>
          </cell>
          <cell r="N809">
            <v>7524.2300000000032</v>
          </cell>
          <cell r="AM809" t="str">
            <v>Small Hydro</v>
          </cell>
        </row>
        <row r="810">
          <cell r="A810">
            <v>2021</v>
          </cell>
          <cell r="B810" t="str">
            <v>Q4</v>
          </cell>
          <cell r="C810" t="str">
            <v>TORORO SOLAR</v>
          </cell>
          <cell r="D810" t="str">
            <v>GNS2</v>
          </cell>
          <cell r="J810">
            <v>4202.0280000000002</v>
          </cell>
          <cell r="N810">
            <v>4138.4480000000003</v>
          </cell>
          <cell r="AM810" t="str">
            <v>Solar</v>
          </cell>
        </row>
        <row r="811">
          <cell r="A811">
            <v>2021</v>
          </cell>
          <cell r="B811" t="str">
            <v>Q4</v>
          </cell>
          <cell r="C811" t="str">
            <v>MAJI-POWER BUGOYE-LIMITED</v>
          </cell>
          <cell r="D811" t="str">
            <v>GNE3</v>
          </cell>
          <cell r="J811">
            <v>20406.097999999998</v>
          </cell>
          <cell r="N811">
            <v>19610.510000000002</v>
          </cell>
          <cell r="AM811" t="str">
            <v>Small Hydro</v>
          </cell>
        </row>
        <row r="812">
          <cell r="A812">
            <v>2021</v>
          </cell>
          <cell r="B812" t="str">
            <v>Q4</v>
          </cell>
          <cell r="C812" t="str">
            <v>KASESE COBALT COMPANY LIMITED</v>
          </cell>
          <cell r="D812" t="str">
            <v>GNE1</v>
          </cell>
          <cell r="J812">
            <v>15150.936000000002</v>
          </cell>
          <cell r="N812">
            <v>14734.117999999999</v>
          </cell>
        </row>
        <row r="813">
          <cell r="A813">
            <v>2021</v>
          </cell>
          <cell r="B813" t="str">
            <v>Q4</v>
          </cell>
          <cell r="C813" t="str">
            <v>AEMS-MPANGA</v>
          </cell>
          <cell r="D813" t="str">
            <v>GNE5</v>
          </cell>
          <cell r="J813">
            <v>33080.697069999995</v>
          </cell>
          <cell r="N813">
            <v>33065.11</v>
          </cell>
          <cell r="AM813" t="str">
            <v>Small Hydro</v>
          </cell>
        </row>
        <row r="814">
          <cell r="A814">
            <v>2021</v>
          </cell>
          <cell r="B814" t="str">
            <v>Q4</v>
          </cell>
          <cell r="C814" t="str">
            <v>ELGON HYDRO SITI</v>
          </cell>
          <cell r="D814" t="str">
            <v>GNE8</v>
          </cell>
          <cell r="J814">
            <v>5316.44</v>
          </cell>
          <cell r="N814">
            <v>5217.8</v>
          </cell>
          <cell r="AM814" t="str">
            <v>Small Hydro</v>
          </cell>
        </row>
        <row r="815">
          <cell r="A815">
            <v>2021</v>
          </cell>
          <cell r="B815" t="str">
            <v>Q4</v>
          </cell>
          <cell r="C815" t="str">
            <v>RWIMI</v>
          </cell>
          <cell r="D815" t="str">
            <v>GNE9</v>
          </cell>
          <cell r="J815">
            <v>8034.87</v>
          </cell>
          <cell r="N815">
            <v>7930.5</v>
          </cell>
          <cell r="AM815" t="str">
            <v>Small Hydro</v>
          </cell>
        </row>
        <row r="816">
          <cell r="A816">
            <v>2021</v>
          </cell>
          <cell r="B816" t="str">
            <v>Q4</v>
          </cell>
          <cell r="C816" t="str">
            <v>ECOPOWER-ISHASHA</v>
          </cell>
          <cell r="D816" t="str">
            <v>GNE6</v>
          </cell>
          <cell r="J816">
            <v>1932.2887700000001</v>
          </cell>
          <cell r="N816">
            <v>1926.4</v>
          </cell>
          <cell r="AM816" t="str">
            <v>Small Hydro</v>
          </cell>
        </row>
        <row r="817">
          <cell r="A817">
            <v>2021</v>
          </cell>
          <cell r="B817" t="str">
            <v>Q4</v>
          </cell>
          <cell r="C817" t="str">
            <v>KABALEGA HYDROMAX</v>
          </cell>
          <cell r="D817" t="str">
            <v>GNE4</v>
          </cell>
          <cell r="J817">
            <v>19514.900000000001</v>
          </cell>
          <cell r="N817">
            <v>18033.860780350209</v>
          </cell>
          <cell r="AM817" t="str">
            <v>Small Hydro</v>
          </cell>
        </row>
        <row r="818">
          <cell r="A818">
            <v>2021</v>
          </cell>
          <cell r="B818" t="str">
            <v>Q4</v>
          </cell>
          <cell r="C818" t="str">
            <v>ELECTROMAXX (U) LIMITED</v>
          </cell>
          <cell r="D818" t="str">
            <v>GNT2</v>
          </cell>
          <cell r="J818">
            <v>2352.143</v>
          </cell>
          <cell r="N818">
            <v>2352.143</v>
          </cell>
          <cell r="AM818" t="str">
            <v>Thermal</v>
          </cell>
        </row>
        <row r="819">
          <cell r="A819">
            <v>2021</v>
          </cell>
          <cell r="B819" t="str">
            <v>Q4</v>
          </cell>
          <cell r="C819" t="str">
            <v>LUBILIA</v>
          </cell>
          <cell r="D819" t="str">
            <v>GNE11</v>
          </cell>
          <cell r="J819">
            <v>4749.97</v>
          </cell>
          <cell r="N819">
            <v>4632.3579000000009</v>
          </cell>
          <cell r="AM819" t="str">
            <v>Small Hydro</v>
          </cell>
        </row>
        <row r="820">
          <cell r="A820">
            <v>2021</v>
          </cell>
          <cell r="B820" t="str">
            <v>Q4</v>
          </cell>
          <cell r="C820" t="str">
            <v>ACCESS SOLAR</v>
          </cell>
          <cell r="D820" t="str">
            <v>GNS1</v>
          </cell>
          <cell r="J820">
            <v>4400.070999999999</v>
          </cell>
          <cell r="N820">
            <v>4268.2949999999992</v>
          </cell>
          <cell r="AM820" t="str">
            <v>Solar</v>
          </cell>
        </row>
        <row r="821">
          <cell r="A821">
            <v>2021</v>
          </cell>
          <cell r="B821" t="str">
            <v>Q4</v>
          </cell>
          <cell r="C821" t="str">
            <v>MUVUMBE HYDRO (U) LIMITED</v>
          </cell>
          <cell r="D821" t="str">
            <v>GNE7</v>
          </cell>
          <cell r="J821">
            <v>8539.8140000000003</v>
          </cell>
          <cell r="N821">
            <v>8428</v>
          </cell>
          <cell r="AM821" t="str">
            <v>Small Hydro</v>
          </cell>
        </row>
        <row r="822">
          <cell r="A822">
            <v>2021</v>
          </cell>
          <cell r="B822" t="str">
            <v>Q4</v>
          </cell>
          <cell r="C822" t="str">
            <v>KINYARA SUGAR WORKS</v>
          </cell>
          <cell r="D822" t="str">
            <v>GNC2</v>
          </cell>
          <cell r="J822">
            <v>0.1</v>
          </cell>
          <cell r="N822">
            <v>0.1</v>
          </cell>
          <cell r="AM822" t="str">
            <v>Bagasse</v>
          </cell>
        </row>
        <row r="823">
          <cell r="A823">
            <v>2021</v>
          </cell>
          <cell r="B823" t="str">
            <v>Q4</v>
          </cell>
          <cell r="C823" t="str">
            <v>SAIL KALIRO</v>
          </cell>
          <cell r="D823" t="str">
            <v>GNC3</v>
          </cell>
          <cell r="J823">
            <v>11156.1</v>
          </cell>
          <cell r="N823">
            <v>11156.1</v>
          </cell>
          <cell r="AM823" t="str">
            <v>Bagasse</v>
          </cell>
        </row>
        <row r="824">
          <cell r="A824">
            <v>2021</v>
          </cell>
          <cell r="B824" t="str">
            <v>Q4</v>
          </cell>
          <cell r="C824" t="str">
            <v>KAKIRA SUGAR WORKS</v>
          </cell>
          <cell r="D824" t="str">
            <v>GNC1</v>
          </cell>
          <cell r="J824">
            <v>22824.4915</v>
          </cell>
          <cell r="N824">
            <v>0</v>
          </cell>
          <cell r="AM824" t="str">
            <v>Bagasse</v>
          </cell>
        </row>
        <row r="825">
          <cell r="A825">
            <v>2021</v>
          </cell>
          <cell r="B825" t="str">
            <v>Q4</v>
          </cell>
          <cell r="C825" t="str">
            <v>KILEMBE MINES LIMITED (KML)</v>
          </cell>
          <cell r="D825" t="str">
            <v>GNE2</v>
          </cell>
          <cell r="J825">
            <v>1108.3800000000001</v>
          </cell>
          <cell r="N825">
            <v>1108.3800000000001</v>
          </cell>
          <cell r="AM825" t="str">
            <v>Small Hydro</v>
          </cell>
        </row>
        <row r="826">
          <cell r="A826">
            <v>2021</v>
          </cell>
          <cell r="B826" t="str">
            <v>Q4</v>
          </cell>
          <cell r="C826" t="str">
            <v>Hydromax Nkusi Waki</v>
          </cell>
          <cell r="D826" t="str">
            <v>GNE13</v>
          </cell>
          <cell r="J826">
            <v>5335.5299999999988</v>
          </cell>
          <cell r="N826">
            <v>5335.5299999999988</v>
          </cell>
          <cell r="AM826" t="str">
            <v>Small Hydro</v>
          </cell>
        </row>
        <row r="827">
          <cell r="A827">
            <v>2021</v>
          </cell>
          <cell r="B827" t="str">
            <v>Q4</v>
          </cell>
          <cell r="C827" t="str">
            <v>Mahoma</v>
          </cell>
          <cell r="D827" t="str">
            <v>GNE14</v>
          </cell>
          <cell r="J827">
            <v>4556.47</v>
          </cell>
          <cell r="N827">
            <v>4556.47</v>
          </cell>
          <cell r="AM827" t="str">
            <v>Small Hydro</v>
          </cell>
        </row>
        <row r="828">
          <cell r="A828">
            <v>2021</v>
          </cell>
          <cell r="B828" t="str">
            <v>Q4</v>
          </cell>
          <cell r="C828" t="str">
            <v>Xsabo Solar</v>
          </cell>
          <cell r="D828" t="str">
            <v>GNS3</v>
          </cell>
          <cell r="J828">
            <v>7631.87</v>
          </cell>
          <cell r="N828">
            <v>7631.87</v>
          </cell>
          <cell r="AM828" t="str">
            <v>Solar</v>
          </cell>
        </row>
        <row r="829">
          <cell r="A829">
            <v>2021</v>
          </cell>
          <cell r="B829" t="str">
            <v>Q4</v>
          </cell>
          <cell r="C829" t="str">
            <v>NKUSI</v>
          </cell>
          <cell r="D829" t="str">
            <v>GNE12</v>
          </cell>
          <cell r="J829">
            <v>20222.170000000002</v>
          </cell>
          <cell r="N829">
            <v>20222.170000000002</v>
          </cell>
          <cell r="AM829" t="str">
            <v>Small Hydro</v>
          </cell>
        </row>
        <row r="830">
          <cell r="A830">
            <v>2021</v>
          </cell>
          <cell r="B830" t="str">
            <v>Q4</v>
          </cell>
          <cell r="C830" t="str">
            <v>Isimba</v>
          </cell>
          <cell r="D830" t="str">
            <v>GNL3</v>
          </cell>
          <cell r="J830">
            <v>252914</v>
          </cell>
          <cell r="N830">
            <v>0</v>
          </cell>
          <cell r="AM830" t="str">
            <v>Large Hydro</v>
          </cell>
        </row>
        <row r="831">
          <cell r="A831">
            <v>2021</v>
          </cell>
          <cell r="B831" t="str">
            <v>Q4</v>
          </cell>
          <cell r="C831" t="str">
            <v>Bufulubi</v>
          </cell>
          <cell r="D831" t="str">
            <v>GNS4</v>
          </cell>
          <cell r="J831">
            <v>4695.6019999999999</v>
          </cell>
          <cell r="N831">
            <v>4472.982</v>
          </cell>
          <cell r="AM831" t="str">
            <v>Solar</v>
          </cell>
        </row>
        <row r="832">
          <cell r="A832">
            <v>2021</v>
          </cell>
          <cell r="B832" t="str">
            <v>Q4</v>
          </cell>
          <cell r="C832" t="str">
            <v>Achwa 2</v>
          </cell>
          <cell r="D832" t="str">
            <v>GNL4</v>
          </cell>
          <cell r="J832">
            <v>39.171322900000007</v>
          </cell>
          <cell r="N832">
            <v>39.171322900000007</v>
          </cell>
          <cell r="AM832" t="str">
            <v>Large Hydro</v>
          </cell>
        </row>
        <row r="833">
          <cell r="A833">
            <v>2021</v>
          </cell>
          <cell r="B833" t="str">
            <v>Q4</v>
          </cell>
          <cell r="C833" t="str">
            <v>Siti 2</v>
          </cell>
          <cell r="D833" t="str">
            <v>GNE17</v>
          </cell>
          <cell r="J833">
            <v>12893.310000000001</v>
          </cell>
          <cell r="N833">
            <v>12881.198</v>
          </cell>
          <cell r="AM833" t="str">
            <v>Small Hydro</v>
          </cell>
        </row>
        <row r="834">
          <cell r="A834">
            <v>2021</v>
          </cell>
          <cell r="B834" t="str">
            <v>Q4</v>
          </cell>
          <cell r="C834" t="str">
            <v>Ndugutu</v>
          </cell>
          <cell r="D834" t="str">
            <v>GNE18</v>
          </cell>
          <cell r="J834">
            <v>5889.6999999999989</v>
          </cell>
          <cell r="N834">
            <v>5889.6999999999989</v>
          </cell>
          <cell r="AM834" t="str">
            <v>Small Hydro</v>
          </cell>
        </row>
        <row r="835">
          <cell r="A835">
            <v>2021</v>
          </cell>
          <cell r="B835" t="str">
            <v>Q4</v>
          </cell>
          <cell r="C835" t="str">
            <v>Ziba</v>
          </cell>
          <cell r="D835" t="str">
            <v>GNE16</v>
          </cell>
          <cell r="J835">
            <v>15106.42</v>
          </cell>
          <cell r="N835">
            <v>15105.62</v>
          </cell>
          <cell r="AM835" t="str">
            <v>Small Hydro</v>
          </cell>
        </row>
        <row r="836">
          <cell r="A836">
            <v>2021</v>
          </cell>
          <cell r="B836" t="str">
            <v>Q4</v>
          </cell>
          <cell r="C836" t="str">
            <v>Sindila</v>
          </cell>
          <cell r="D836" t="str">
            <v>GNE15</v>
          </cell>
          <cell r="J836">
            <v>4448.3</v>
          </cell>
          <cell r="N836">
            <v>4448.3</v>
          </cell>
          <cell r="AM836" t="str">
            <v>Small Hydro</v>
          </cell>
        </row>
        <row r="837">
          <cell r="A837">
            <v>2021</v>
          </cell>
          <cell r="B837" t="str">
            <v>Q4</v>
          </cell>
          <cell r="C837" t="str">
            <v>TORORO PV</v>
          </cell>
          <cell r="D837" t="str">
            <v>GNS5</v>
          </cell>
          <cell r="J837">
            <v>5276.2</v>
          </cell>
          <cell r="N837">
            <v>5242.9</v>
          </cell>
          <cell r="AM837" t="str">
            <v>Solar</v>
          </cell>
        </row>
        <row r="838">
          <cell r="A838">
            <v>2021</v>
          </cell>
          <cell r="B838" t="str">
            <v>Q4</v>
          </cell>
          <cell r="C838" t="str">
            <v>Timex Bukinda</v>
          </cell>
          <cell r="D838" t="str">
            <v>GNE19</v>
          </cell>
          <cell r="J838">
            <v>11888.771670000002</v>
          </cell>
          <cell r="N838">
            <v>11741.5</v>
          </cell>
          <cell r="AM838" t="str">
            <v>Small Hydro</v>
          </cell>
        </row>
        <row r="839">
          <cell r="A839">
            <v>2021</v>
          </cell>
          <cell r="B839" t="str">
            <v>Q4</v>
          </cell>
          <cell r="C839" t="str">
            <v>Nyamasagani_2</v>
          </cell>
          <cell r="D839" t="str">
            <v>GNE20</v>
          </cell>
          <cell r="J839">
            <v>4530.7160000000003</v>
          </cell>
          <cell r="N839">
            <v>4483.9400000000005</v>
          </cell>
          <cell r="AM839" t="str">
            <v>Small Hydro</v>
          </cell>
        </row>
        <row r="840">
          <cell r="A840">
            <v>2021</v>
          </cell>
          <cell r="B840" t="str">
            <v>Q4</v>
          </cell>
          <cell r="C840" t="str">
            <v>Rwenzori Hydro</v>
          </cell>
          <cell r="D840" t="str">
            <v>GNE21</v>
          </cell>
          <cell r="J840">
            <v>4210.2139999999999</v>
          </cell>
          <cell r="N840">
            <v>4476.5</v>
          </cell>
          <cell r="AM840" t="str">
            <v>Small Hydro</v>
          </cell>
        </row>
        <row r="841">
          <cell r="A841">
            <v>2021</v>
          </cell>
          <cell r="B841" t="str">
            <v>Q4</v>
          </cell>
          <cell r="C841" t="str">
            <v>Kakaka</v>
          </cell>
          <cell r="D841" t="str">
            <v>GNE22</v>
          </cell>
          <cell r="J841">
            <v>1523.4850000000001</v>
          </cell>
          <cell r="N841">
            <v>1488.0100000000002</v>
          </cell>
          <cell r="AM841" t="str">
            <v>Small Hydro</v>
          </cell>
        </row>
        <row r="842">
          <cell r="A842">
            <v>2021</v>
          </cell>
          <cell r="B842" t="str">
            <v>Q4</v>
          </cell>
          <cell r="C842" t="str">
            <v>Kikagat</v>
          </cell>
          <cell r="D842" t="str">
            <v>GNE23</v>
          </cell>
          <cell r="J842">
            <v>2281.83</v>
          </cell>
          <cell r="N842">
            <v>2281.83</v>
          </cell>
          <cell r="AM842" t="str">
            <v>Small Hydro</v>
          </cell>
        </row>
        <row r="843">
          <cell r="A843">
            <v>2021</v>
          </cell>
          <cell r="B843" t="str">
            <v>Q4</v>
          </cell>
          <cell r="C843" t="str">
            <v>Achwa 1</v>
          </cell>
          <cell r="D843" t="str">
            <v>GNL5</v>
          </cell>
          <cell r="J843">
            <v>40.293363999999997</v>
          </cell>
          <cell r="N843">
            <v>40.293363999999997</v>
          </cell>
          <cell r="AM843" t="str">
            <v>Large Hydro</v>
          </cell>
        </row>
        <row r="844">
          <cell r="A844">
            <v>2021</v>
          </cell>
          <cell r="B844" t="str">
            <v>Q3</v>
          </cell>
          <cell r="C844" t="str">
            <v>SCOUL</v>
          </cell>
          <cell r="D844" t="str">
            <v>GNC4</v>
          </cell>
          <cell r="J844">
            <v>25784.377</v>
          </cell>
          <cell r="N844">
            <v>25784.377</v>
          </cell>
          <cell r="AM844" t="str">
            <v>Bagasse</v>
          </cell>
        </row>
        <row r="845">
          <cell r="A845">
            <v>2021</v>
          </cell>
          <cell r="B845" t="str">
            <v>Q4</v>
          </cell>
          <cell r="C845" t="str">
            <v>SCOUL</v>
          </cell>
          <cell r="D845" t="str">
            <v>GNC4</v>
          </cell>
          <cell r="J845">
            <v>26933.200000000001</v>
          </cell>
          <cell r="N845">
            <v>26933.200000000001</v>
          </cell>
          <cell r="AM845" t="str">
            <v>Bagasse</v>
          </cell>
        </row>
        <row r="846">
          <cell r="A846">
            <v>2022</v>
          </cell>
          <cell r="B846" t="str">
            <v>Q1</v>
          </cell>
          <cell r="C846" t="str">
            <v>BUJAGALI ELECTRICITY LIMITED</v>
          </cell>
          <cell r="D846" t="str">
            <v>GNL2</v>
          </cell>
          <cell r="J846">
            <v>408999</v>
          </cell>
          <cell r="N846">
            <v>408128.01699999953</v>
          </cell>
          <cell r="AM846" t="str">
            <v>Large Hydro</v>
          </cell>
        </row>
        <row r="847">
          <cell r="A847">
            <v>2022</v>
          </cell>
          <cell r="B847" t="str">
            <v>Q1</v>
          </cell>
          <cell r="C847" t="str">
            <v>ESKOM (U) LIMITED</v>
          </cell>
          <cell r="D847" t="str">
            <v>GNL1</v>
          </cell>
          <cell r="J847">
            <v>400134.65</v>
          </cell>
          <cell r="N847">
            <v>400134.65</v>
          </cell>
          <cell r="AM847" t="str">
            <v>Large Hydro</v>
          </cell>
        </row>
        <row r="848">
          <cell r="A848">
            <v>2022</v>
          </cell>
          <cell r="B848" t="str">
            <v>Q1</v>
          </cell>
          <cell r="C848" t="str">
            <v>JACOBSEN (U) LIMITED</v>
          </cell>
          <cell r="D848" t="str">
            <v>GNT1</v>
          </cell>
          <cell r="J848">
            <v>6330.7000000000462</v>
          </cell>
          <cell r="N848">
            <v>6330.7000000000462</v>
          </cell>
          <cell r="AM848" t="str">
            <v>Thermal</v>
          </cell>
        </row>
        <row r="849">
          <cell r="A849">
            <v>2022</v>
          </cell>
          <cell r="B849" t="str">
            <v>Q1</v>
          </cell>
          <cell r="C849" t="str">
            <v>NYAMWAMBA</v>
          </cell>
          <cell r="D849" t="str">
            <v>GNE10</v>
          </cell>
          <cell r="J849">
            <v>3446.799</v>
          </cell>
          <cell r="N849">
            <v>3397.17</v>
          </cell>
          <cell r="AM849" t="str">
            <v>Small Hydro</v>
          </cell>
        </row>
        <row r="850">
          <cell r="A850">
            <v>2022</v>
          </cell>
          <cell r="B850" t="str">
            <v>Q1</v>
          </cell>
          <cell r="C850" t="str">
            <v>TORORO SOLAR</v>
          </cell>
          <cell r="D850" t="str">
            <v>GNS2</v>
          </cell>
          <cell r="J850">
            <v>4016.3710000000005</v>
          </cell>
          <cell r="N850">
            <v>3955.5520000000001</v>
          </cell>
          <cell r="AM850" t="str">
            <v>Solar</v>
          </cell>
        </row>
        <row r="851">
          <cell r="A851">
            <v>2022</v>
          </cell>
          <cell r="B851" t="str">
            <v>Q1</v>
          </cell>
          <cell r="C851" t="str">
            <v>MAJI-POWER BUGOYE-LIMITED</v>
          </cell>
          <cell r="D851" t="str">
            <v>GNE3</v>
          </cell>
          <cell r="J851">
            <v>9755.8499999999985</v>
          </cell>
          <cell r="N851">
            <v>9721.14</v>
          </cell>
          <cell r="AM851" t="str">
            <v>Small Hydro</v>
          </cell>
        </row>
        <row r="852">
          <cell r="A852">
            <v>2022</v>
          </cell>
          <cell r="B852" t="str">
            <v>Q1</v>
          </cell>
          <cell r="C852" t="str">
            <v>KASESE COBALT COMPANY LIMITED</v>
          </cell>
          <cell r="D852" t="str">
            <v>GNE1</v>
          </cell>
          <cell r="J852">
            <v>11065.718000000001</v>
          </cell>
          <cell r="N852">
            <v>10763.557999999999</v>
          </cell>
          <cell r="AM852" t="str">
            <v>Small Hydro</v>
          </cell>
        </row>
        <row r="853">
          <cell r="A853">
            <v>2022</v>
          </cell>
          <cell r="B853" t="str">
            <v>Q1</v>
          </cell>
          <cell r="C853" t="str">
            <v>AEMS-MPANGA</v>
          </cell>
          <cell r="D853" t="str">
            <v>GNE5</v>
          </cell>
          <cell r="J853">
            <v>10617.721</v>
          </cell>
          <cell r="N853">
            <v>10497.900000000005</v>
          </cell>
          <cell r="AM853" t="str">
            <v>Small Hydro</v>
          </cell>
        </row>
        <row r="854">
          <cell r="A854">
            <v>2022</v>
          </cell>
          <cell r="B854" t="str">
            <v>Q1</v>
          </cell>
          <cell r="C854" t="str">
            <v>ELGON HYDRO SITI</v>
          </cell>
          <cell r="D854" t="str">
            <v>GNE8</v>
          </cell>
          <cell r="J854">
            <v>458.32999999999993</v>
          </cell>
          <cell r="N854">
            <v>432.7</v>
          </cell>
          <cell r="AM854" t="str">
            <v>Small Hydro</v>
          </cell>
        </row>
        <row r="855">
          <cell r="A855">
            <v>2022</v>
          </cell>
          <cell r="B855" t="str">
            <v>Q1</v>
          </cell>
          <cell r="C855" t="str">
            <v>RWIMI</v>
          </cell>
          <cell r="D855" t="str">
            <v>GNE9</v>
          </cell>
          <cell r="J855">
            <v>4573.8599999999997</v>
          </cell>
          <cell r="N855">
            <v>4502.5</v>
          </cell>
          <cell r="AM855" t="str">
            <v>Small Hydro</v>
          </cell>
        </row>
        <row r="856">
          <cell r="A856">
            <v>2022</v>
          </cell>
          <cell r="B856" t="str">
            <v>Q1</v>
          </cell>
          <cell r="C856" t="str">
            <v>ECOPOWER-ISHASHA</v>
          </cell>
          <cell r="D856" t="str">
            <v>GNE6</v>
          </cell>
          <cell r="J856">
            <v>5098.3353900000002</v>
          </cell>
          <cell r="N856">
            <v>5092.13</v>
          </cell>
          <cell r="AM856" t="str">
            <v>Small Hydro</v>
          </cell>
        </row>
        <row r="857">
          <cell r="A857">
            <v>2022</v>
          </cell>
          <cell r="B857" t="str">
            <v>Q1</v>
          </cell>
          <cell r="C857" t="str">
            <v>KABALEGA HYDROMAX</v>
          </cell>
          <cell r="D857" t="str">
            <v>GNE4</v>
          </cell>
          <cell r="J857">
            <v>7050.2000000000044</v>
          </cell>
          <cell r="N857">
            <v>6530.6848634296966</v>
          </cell>
          <cell r="AM857" t="str">
            <v>Small Hydro</v>
          </cell>
        </row>
        <row r="858">
          <cell r="A858">
            <v>2022</v>
          </cell>
          <cell r="B858" t="str">
            <v>Q1</v>
          </cell>
          <cell r="C858" t="str">
            <v>ELECTROMAXX (U) LIMITED</v>
          </cell>
          <cell r="D858" t="str">
            <v>GNT2</v>
          </cell>
          <cell r="J858">
            <v>4663.8599999999997</v>
          </cell>
          <cell r="N858">
            <v>4663.8599999999997</v>
          </cell>
          <cell r="AM858" t="str">
            <v>Thermal</v>
          </cell>
        </row>
        <row r="859">
          <cell r="A859">
            <v>2022</v>
          </cell>
          <cell r="B859" t="str">
            <v>Q1</v>
          </cell>
          <cell r="C859" t="str">
            <v>LUBILIA</v>
          </cell>
          <cell r="D859" t="str">
            <v>GNE11</v>
          </cell>
          <cell r="J859">
            <v>4402.6000000000004</v>
          </cell>
          <cell r="N859">
            <v>4288.9199999999983</v>
          </cell>
          <cell r="AM859" t="str">
            <v>Small Hydro</v>
          </cell>
        </row>
        <row r="860">
          <cell r="A860">
            <v>2022</v>
          </cell>
          <cell r="B860" t="str">
            <v>Q1</v>
          </cell>
          <cell r="C860" t="str">
            <v>ACCESS SOLAR</v>
          </cell>
          <cell r="D860" t="str">
            <v>GNS1</v>
          </cell>
          <cell r="J860">
            <v>4153.7723000000005</v>
          </cell>
          <cell r="N860">
            <v>4123.1059999999998</v>
          </cell>
          <cell r="AM860" t="str">
            <v>Solar</v>
          </cell>
        </row>
        <row r="861">
          <cell r="A861">
            <v>2022</v>
          </cell>
          <cell r="B861" t="str">
            <v>Q1</v>
          </cell>
          <cell r="C861" t="str">
            <v>MUVUMBE HYDRO (U) LIMITED</v>
          </cell>
          <cell r="D861" t="str">
            <v>GNE7</v>
          </cell>
          <cell r="J861">
            <v>9439</v>
          </cell>
          <cell r="N861">
            <v>9319.6049999999996</v>
          </cell>
          <cell r="AM861" t="str">
            <v>Small Hydro</v>
          </cell>
        </row>
        <row r="862">
          <cell r="A862">
            <v>2022</v>
          </cell>
          <cell r="B862" t="str">
            <v>Q1</v>
          </cell>
          <cell r="C862" t="str">
            <v>KINYARA SUGAR WORKS</v>
          </cell>
          <cell r="D862" t="str">
            <v>GNC2</v>
          </cell>
          <cell r="J862">
            <v>0</v>
          </cell>
          <cell r="N862">
            <v>0</v>
          </cell>
          <cell r="AM862" t="str">
            <v>Bagasse</v>
          </cell>
        </row>
        <row r="863">
          <cell r="A863">
            <v>2022</v>
          </cell>
          <cell r="B863" t="str">
            <v>Q1</v>
          </cell>
          <cell r="C863" t="str">
            <v>SAIL KALIRO</v>
          </cell>
          <cell r="D863" t="str">
            <v>GNC3</v>
          </cell>
          <cell r="J863">
            <v>10404.6</v>
          </cell>
          <cell r="N863">
            <v>10404.6</v>
          </cell>
          <cell r="AM863" t="str">
            <v>Bagasse</v>
          </cell>
        </row>
        <row r="864">
          <cell r="A864">
            <v>2022</v>
          </cell>
          <cell r="B864" t="str">
            <v>Q1</v>
          </cell>
          <cell r="C864" t="str">
            <v>KAKIRA SUGAR WORKS</v>
          </cell>
          <cell r="D864" t="str">
            <v>GNC1</v>
          </cell>
          <cell r="J864">
            <v>52368.608</v>
          </cell>
          <cell r="N864">
            <v>52368.608</v>
          </cell>
          <cell r="AM864" t="str">
            <v>Bagasse</v>
          </cell>
        </row>
        <row r="865">
          <cell r="A865">
            <v>2022</v>
          </cell>
          <cell r="B865" t="str">
            <v>Q1</v>
          </cell>
          <cell r="C865" t="str">
            <v>KILEMBE MINES LIMITED (KML)</v>
          </cell>
          <cell r="D865" t="str">
            <v>GNE2</v>
          </cell>
          <cell r="J865">
            <v>3034.982</v>
          </cell>
          <cell r="N865">
            <v>3034.982</v>
          </cell>
          <cell r="AM865" t="str">
            <v>Small Hydro</v>
          </cell>
        </row>
        <row r="866">
          <cell r="A866">
            <v>2022</v>
          </cell>
          <cell r="B866" t="str">
            <v>Q1</v>
          </cell>
          <cell r="C866" t="str">
            <v>Hydromax Nkusi Waki</v>
          </cell>
          <cell r="D866" t="str">
            <v>GNE13</v>
          </cell>
          <cell r="J866">
            <v>3412.880000000001</v>
          </cell>
          <cell r="N866">
            <v>3412.880000000001</v>
          </cell>
          <cell r="AM866" t="str">
            <v>Small Hydro</v>
          </cell>
        </row>
        <row r="867">
          <cell r="A867">
            <v>2022</v>
          </cell>
          <cell r="B867" t="str">
            <v>Q1</v>
          </cell>
          <cell r="C867" t="str">
            <v>Mahoma</v>
          </cell>
          <cell r="D867" t="str">
            <v>GNE14</v>
          </cell>
          <cell r="J867">
            <v>1754.9099999999999</v>
          </cell>
          <cell r="N867">
            <v>1759.5299999999997</v>
          </cell>
          <cell r="AM867" t="str">
            <v>Small Hydro</v>
          </cell>
        </row>
        <row r="868">
          <cell r="A868">
            <v>2022</v>
          </cell>
          <cell r="B868" t="str">
            <v>Q1</v>
          </cell>
          <cell r="C868" t="str">
            <v>Xsabo Solar</v>
          </cell>
          <cell r="D868" t="str">
            <v>GNS3</v>
          </cell>
          <cell r="J868">
            <v>7896.87</v>
          </cell>
          <cell r="N868">
            <v>7845.84</v>
          </cell>
          <cell r="AM868" t="str">
            <v>Solar</v>
          </cell>
        </row>
        <row r="869">
          <cell r="A869">
            <v>2022</v>
          </cell>
          <cell r="B869" t="str">
            <v>Q1</v>
          </cell>
          <cell r="C869" t="str">
            <v>Nkusi (PA Technical)</v>
          </cell>
          <cell r="D869" t="str">
            <v>GNE12</v>
          </cell>
          <cell r="J869">
            <v>7055.87</v>
          </cell>
          <cell r="N869">
            <v>7055.87</v>
          </cell>
        </row>
        <row r="870">
          <cell r="A870">
            <v>2022</v>
          </cell>
          <cell r="B870" t="str">
            <v>Q1</v>
          </cell>
          <cell r="C870" t="str">
            <v>Isimba</v>
          </cell>
          <cell r="D870" t="str">
            <v>GNL3</v>
          </cell>
          <cell r="J870">
            <v>282970</v>
          </cell>
          <cell r="N870">
            <v>282970</v>
          </cell>
          <cell r="AM870" t="str">
            <v>Large Hydro</v>
          </cell>
        </row>
        <row r="871">
          <cell r="A871">
            <v>2022</v>
          </cell>
          <cell r="B871" t="str">
            <v>Q1</v>
          </cell>
          <cell r="C871" t="str">
            <v>Bufulubi</v>
          </cell>
          <cell r="D871" t="str">
            <v>GNS4</v>
          </cell>
          <cell r="J871">
            <v>4531.2570000000005</v>
          </cell>
          <cell r="N871">
            <v>4266.6509999999998</v>
          </cell>
          <cell r="AM871" t="str">
            <v>Solar</v>
          </cell>
        </row>
        <row r="872">
          <cell r="A872">
            <v>2022</v>
          </cell>
          <cell r="B872" t="str">
            <v>Q1</v>
          </cell>
          <cell r="C872" t="str">
            <v>Achwa 2</v>
          </cell>
          <cell r="D872" t="str">
            <v>GNL4</v>
          </cell>
          <cell r="J872">
            <v>1824.1020110059476</v>
          </cell>
          <cell r="N872">
            <v>1824.1020110059494</v>
          </cell>
          <cell r="AM872" t="str">
            <v>Large Hydro</v>
          </cell>
        </row>
        <row r="873">
          <cell r="A873">
            <v>2022</v>
          </cell>
          <cell r="B873" t="str">
            <v>Q1</v>
          </cell>
          <cell r="C873" t="str">
            <v>Siti 2</v>
          </cell>
          <cell r="D873" t="str">
            <v>GNE17</v>
          </cell>
          <cell r="J873">
            <v>458.32999999999993</v>
          </cell>
          <cell r="N873">
            <v>432.7</v>
          </cell>
          <cell r="AM873" t="str">
            <v>Small Hydro</v>
          </cell>
        </row>
        <row r="874">
          <cell r="A874">
            <v>2022</v>
          </cell>
          <cell r="B874" t="str">
            <v>Q1</v>
          </cell>
          <cell r="C874" t="str">
            <v>Ndugutu</v>
          </cell>
          <cell r="D874" t="str">
            <v>GNE18</v>
          </cell>
          <cell r="J874">
            <v>3951.71</v>
          </cell>
          <cell r="N874">
            <v>3951.71</v>
          </cell>
          <cell r="AM874" t="str">
            <v>Small Hydro</v>
          </cell>
        </row>
        <row r="875">
          <cell r="A875">
            <v>2022</v>
          </cell>
          <cell r="B875" t="str">
            <v>Q1</v>
          </cell>
          <cell r="C875" t="str">
            <v>Ziba</v>
          </cell>
          <cell r="D875" t="str">
            <v>GNE16</v>
          </cell>
          <cell r="J875">
            <v>8507.864999999998</v>
          </cell>
          <cell r="N875">
            <v>8507.6650000000009</v>
          </cell>
          <cell r="AM875" t="str">
            <v>Small Hydro</v>
          </cell>
        </row>
        <row r="876">
          <cell r="A876">
            <v>2022</v>
          </cell>
          <cell r="B876" t="str">
            <v>Q1</v>
          </cell>
          <cell r="C876" t="str">
            <v>Sindila</v>
          </cell>
          <cell r="D876" t="str">
            <v>GNE15</v>
          </cell>
          <cell r="J876">
            <v>2695.3</v>
          </cell>
          <cell r="N876">
            <v>3249.2999999999997</v>
          </cell>
          <cell r="AM876" t="str">
            <v>Small Hydro</v>
          </cell>
        </row>
        <row r="877">
          <cell r="A877">
            <v>2022</v>
          </cell>
          <cell r="B877" t="str">
            <v>Q1</v>
          </cell>
          <cell r="C877" t="str">
            <v>TORORO PV</v>
          </cell>
          <cell r="D877" t="str">
            <v>GNS5</v>
          </cell>
          <cell r="J877">
            <v>5151.3</v>
          </cell>
          <cell r="N877">
            <v>5119.3</v>
          </cell>
          <cell r="AM877" t="str">
            <v>Solar</v>
          </cell>
        </row>
        <row r="878">
          <cell r="A878">
            <v>2022</v>
          </cell>
          <cell r="B878" t="str">
            <v>Q1</v>
          </cell>
          <cell r="C878" t="str">
            <v>Timex Bukinda</v>
          </cell>
          <cell r="D878" t="str">
            <v>GNE19</v>
          </cell>
          <cell r="J878">
            <v>4602.7</v>
          </cell>
          <cell r="N878">
            <v>4542.1985600000016</v>
          </cell>
          <cell r="AM878" t="str">
            <v>Small Hydro</v>
          </cell>
        </row>
        <row r="879">
          <cell r="A879">
            <v>2022</v>
          </cell>
          <cell r="B879" t="str">
            <v>Q1</v>
          </cell>
          <cell r="C879" t="str">
            <v>Nyamasagani_2</v>
          </cell>
          <cell r="D879" t="str">
            <v>GNE20</v>
          </cell>
          <cell r="J879">
            <v>3594.8959999999997</v>
          </cell>
          <cell r="N879">
            <v>3544.87</v>
          </cell>
          <cell r="AM879" t="str">
            <v>Small Hydro</v>
          </cell>
        </row>
        <row r="880">
          <cell r="A880">
            <v>2022</v>
          </cell>
          <cell r="B880" t="str">
            <v>Q1</v>
          </cell>
          <cell r="C880" t="str">
            <v>Rwenzori Hydro</v>
          </cell>
          <cell r="D880" t="str">
            <v>GNE21</v>
          </cell>
          <cell r="J880">
            <v>5695.9106000000002</v>
          </cell>
          <cell r="N880">
            <v>5647.15</v>
          </cell>
          <cell r="AM880" t="str">
            <v>Small Hydro</v>
          </cell>
        </row>
        <row r="881">
          <cell r="A881">
            <v>2022</v>
          </cell>
          <cell r="B881" t="str">
            <v>Q1</v>
          </cell>
          <cell r="C881" t="str">
            <v>Kakaka</v>
          </cell>
          <cell r="D881" t="str">
            <v>GNE22</v>
          </cell>
          <cell r="J881">
            <v>3447.701</v>
          </cell>
          <cell r="N881">
            <v>3429.6400000000003</v>
          </cell>
          <cell r="AM881" t="str">
            <v>Small Hydro</v>
          </cell>
        </row>
        <row r="882">
          <cell r="A882">
            <v>2022</v>
          </cell>
          <cell r="B882" t="str">
            <v>Q1</v>
          </cell>
          <cell r="C882" t="str">
            <v>Kikagat</v>
          </cell>
          <cell r="D882" t="str">
            <v>GNE23</v>
          </cell>
          <cell r="J882">
            <v>14498.15</v>
          </cell>
          <cell r="N882">
            <v>14498.15</v>
          </cell>
          <cell r="AM882" t="str">
            <v>Small Hydro</v>
          </cell>
        </row>
        <row r="883">
          <cell r="A883">
            <v>2022</v>
          </cell>
          <cell r="B883" t="str">
            <v>Q1</v>
          </cell>
          <cell r="C883" t="str">
            <v>Achwa 1</v>
          </cell>
          <cell r="D883" t="str">
            <v>GNL5</v>
          </cell>
          <cell r="J883">
            <v>0.3889999999999999</v>
          </cell>
          <cell r="N883">
            <v>0.38899582276312106</v>
          </cell>
          <cell r="AM883" t="str">
            <v>Large Hydro</v>
          </cell>
        </row>
        <row r="884">
          <cell r="A884">
            <v>2022</v>
          </cell>
          <cell r="B884" t="str">
            <v>Q1</v>
          </cell>
          <cell r="C884" t="str">
            <v>SCOUL</v>
          </cell>
          <cell r="D884" t="str">
            <v>GNC4</v>
          </cell>
          <cell r="J884">
            <v>40425.949999999997</v>
          </cell>
          <cell r="N884">
            <v>40425.949999999997</v>
          </cell>
          <cell r="AM884" t="str">
            <v>Bagasse</v>
          </cell>
        </row>
      </sheetData>
      <sheetData sheetId="47">
        <row r="2">
          <cell r="B2" t="str">
            <v>Chose Year</v>
          </cell>
        </row>
      </sheetData>
      <sheetData sheetId="48">
        <row r="2">
          <cell r="A2" t="str">
            <v>Chose Year</v>
          </cell>
        </row>
      </sheetData>
      <sheetData sheetId="49">
        <row r="1">
          <cell r="A1" t="str">
            <v>Plant</v>
          </cell>
        </row>
      </sheetData>
      <sheetData sheetId="50">
        <row r="1">
          <cell r="A1">
            <v>44079</v>
          </cell>
        </row>
      </sheetData>
      <sheetData sheetId="51">
        <row r="1">
          <cell r="A1" t="str">
            <v>Plant</v>
          </cell>
        </row>
      </sheetData>
      <sheetData sheetId="52">
        <row r="1">
          <cell r="N1" t="str">
            <v>CAPEX (USD)</v>
          </cell>
        </row>
      </sheetData>
      <sheetData sheetId="53">
        <row r="1">
          <cell r="A1" t="str">
            <v>No.</v>
          </cell>
        </row>
      </sheetData>
      <sheetData sheetId="54">
        <row r="1">
          <cell r="A1">
            <v>2</v>
          </cell>
        </row>
      </sheetData>
      <sheetData sheetId="55">
        <row r="1">
          <cell r="G1" t="str">
            <v>Medium Industrial Consumers</v>
          </cell>
        </row>
      </sheetData>
      <sheetData sheetId="56">
        <row r="1">
          <cell r="A1" t="str">
            <v>Years</v>
          </cell>
        </row>
      </sheetData>
      <sheetData sheetId="57">
        <row r="1">
          <cell r="A1" t="str">
            <v>No</v>
          </cell>
        </row>
      </sheetData>
      <sheetData sheetId="58">
        <row r="1">
          <cell r="A1" t="str">
            <v>Substation</v>
          </cell>
        </row>
      </sheetData>
      <sheetData sheetId="59">
        <row r="1">
          <cell r="B1" t="str">
            <v>Purchases of Distribution Utilities (GWh)</v>
          </cell>
        </row>
      </sheetData>
      <sheetData sheetId="60">
        <row r="1">
          <cell r="A1" t="str">
            <v>Online No</v>
          </cell>
        </row>
      </sheetData>
      <sheetData sheetId="61">
        <row r="2">
          <cell r="L2" t="str">
            <v>2018 - Q4</v>
          </cell>
        </row>
      </sheetData>
      <sheetData sheetId="62">
        <row r="2">
          <cell r="G2" t="str">
            <v>Date Application</v>
          </cell>
        </row>
      </sheetData>
      <sheetData sheetId="63">
        <row r="2">
          <cell r="B2" t="str">
            <v>Code</v>
          </cell>
        </row>
      </sheetData>
      <sheetData sheetId="64">
        <row r="1">
          <cell r="A1" t="str">
            <v>Electromaxx (kWh)</v>
          </cell>
        </row>
      </sheetData>
      <sheetData sheetId="65">
        <row r="2">
          <cell r="A2" t="str">
            <v>KWh Per Tariff Category</v>
          </cell>
        </row>
      </sheetData>
      <sheetData sheetId="66">
        <row r="1">
          <cell r="A1" t="str">
            <v>No</v>
          </cell>
        </row>
      </sheetData>
      <sheetData sheetId="67">
        <row r="1">
          <cell r="A1" t="str">
            <v>STATUS OF LICENSE AND PERMIT APPLICATIONS, MODIFICATIONS AND TRANSFERS</v>
          </cell>
        </row>
      </sheetData>
      <sheetData sheetId="68">
        <row r="1">
          <cell r="A1" t="str">
            <v>Developer</v>
          </cell>
        </row>
      </sheetData>
      <sheetData sheetId="69">
        <row r="1">
          <cell r="G1" t="str">
            <v>Percentage</v>
          </cell>
        </row>
      </sheetData>
      <sheetData sheetId="70">
        <row r="2">
          <cell r="B2" t="str">
            <v>MV</v>
          </cell>
        </row>
      </sheetData>
      <sheetData sheetId="71">
        <row r="1">
          <cell r="A1" t="str">
            <v>No</v>
          </cell>
        </row>
      </sheetData>
      <sheetData sheetId="72">
        <row r="1">
          <cell r="A1" t="str">
            <v>No</v>
          </cell>
        </row>
      </sheetData>
      <sheetData sheetId="73">
        <row r="1">
          <cell r="A1" t="str">
            <v>No</v>
          </cell>
        </row>
      </sheetData>
      <sheetData sheetId="74">
        <row r="1">
          <cell r="A1" t="str">
            <v>No.</v>
          </cell>
        </row>
      </sheetData>
      <sheetData sheetId="75">
        <row r="1">
          <cell r="A1" t="str">
            <v>No</v>
          </cell>
        </row>
      </sheetData>
      <sheetData sheetId="76">
        <row r="1">
          <cell r="A1" t="str">
            <v>No</v>
          </cell>
        </row>
      </sheetData>
      <sheetData sheetId="77">
        <row r="1">
          <cell r="G1">
            <v>2016</v>
          </cell>
        </row>
      </sheetData>
      <sheetData sheetId="78">
        <row r="2">
          <cell r="B2" t="str">
            <v>GENERATION</v>
          </cell>
        </row>
      </sheetData>
      <sheetData sheetId="79">
        <row r="1">
          <cell r="A1" t="str">
            <v>Months</v>
          </cell>
          <cell r="F1" t="str">
            <v>Peak - Domestic + Exports (MW)</v>
          </cell>
          <cell r="G1" t="str">
            <v>Domestic - Peak (MW)</v>
          </cell>
          <cell r="H1" t="str">
            <v>Domestic - Peak Time (MW)</v>
          </cell>
          <cell r="I1" t="str">
            <v>Domestic - Shoulder Time (MW)</v>
          </cell>
          <cell r="J1" t="str">
            <v>Domestic -Offpeak Time(MW)</v>
          </cell>
        </row>
        <row r="2">
          <cell r="A2">
            <v>40909</v>
          </cell>
          <cell r="F2">
            <v>448.06295159139779</v>
          </cell>
          <cell r="G2">
            <v>438.06295159139779</v>
          </cell>
          <cell r="H2">
            <v>438.06295159139779</v>
          </cell>
          <cell r="I2">
            <v>401.66433998822322</v>
          </cell>
          <cell r="J2">
            <v>330.52881017869942</v>
          </cell>
        </row>
        <row r="3">
          <cell r="A3">
            <v>40940</v>
          </cell>
          <cell r="F3">
            <v>448.48646897865353</v>
          </cell>
          <cell r="G3">
            <v>437.53646897865355</v>
          </cell>
          <cell r="H3">
            <v>437.53646897865355</v>
          </cell>
          <cell r="I3">
            <v>393.29163894690754</v>
          </cell>
          <cell r="J3">
            <v>338.54178683579647</v>
          </cell>
        </row>
        <row r="4">
          <cell r="A4">
            <v>40969</v>
          </cell>
          <cell r="F4">
            <v>445.94045222222047</v>
          </cell>
          <cell r="G4">
            <v>435.49045222222048</v>
          </cell>
          <cell r="H4">
            <v>435.49045222222048</v>
          </cell>
          <cell r="I4">
            <v>383.23637833333134</v>
          </cell>
          <cell r="J4">
            <v>332.14392238095246</v>
          </cell>
        </row>
        <row r="5">
          <cell r="A5">
            <v>41000</v>
          </cell>
          <cell r="F5">
            <v>449.2770514999977</v>
          </cell>
          <cell r="G5">
            <v>437.38635440476111</v>
          </cell>
          <cell r="H5">
            <v>437.38635440476111</v>
          </cell>
          <cell r="I5">
            <v>356.86689249999944</v>
          </cell>
          <cell r="J5">
            <v>293.45132296031397</v>
          </cell>
        </row>
        <row r="6">
          <cell r="A6">
            <v>41030</v>
          </cell>
          <cell r="F6">
            <v>461.69912400000129</v>
          </cell>
          <cell r="G6">
            <v>446.48157190477582</v>
          </cell>
          <cell r="H6">
            <v>446.48157190477582</v>
          </cell>
          <cell r="I6">
            <v>362.31986300000449</v>
          </cell>
          <cell r="J6">
            <v>302.65856165078816</v>
          </cell>
        </row>
        <row r="7">
          <cell r="A7">
            <v>41061</v>
          </cell>
          <cell r="F7">
            <v>518.05881055555562</v>
          </cell>
          <cell r="G7">
            <v>461.98751855555548</v>
          </cell>
          <cell r="H7">
            <v>461.98751855555548</v>
          </cell>
          <cell r="I7">
            <v>363.70237855555553</v>
          </cell>
          <cell r="J7">
            <v>295.7979005555556</v>
          </cell>
        </row>
        <row r="8">
          <cell r="A8">
            <v>41091</v>
          </cell>
          <cell r="F8">
            <v>490.72280000000563</v>
          </cell>
          <cell r="G8">
            <v>475.56280000000567</v>
          </cell>
          <cell r="H8">
            <v>475.56280000000567</v>
          </cell>
          <cell r="I8">
            <v>360.50700600000465</v>
          </cell>
          <cell r="J8">
            <v>304.4534269999977</v>
          </cell>
        </row>
        <row r="9">
          <cell r="A9">
            <v>41122</v>
          </cell>
          <cell r="F9">
            <v>482.18534199999993</v>
          </cell>
          <cell r="G9">
            <v>468.76636299999996</v>
          </cell>
          <cell r="H9">
            <v>468.76636299999996</v>
          </cell>
          <cell r="I9">
            <v>375.05535299999997</v>
          </cell>
          <cell r="J9">
            <v>300.439325999978</v>
          </cell>
        </row>
        <row r="10">
          <cell r="A10">
            <v>41153</v>
          </cell>
          <cell r="F10">
            <v>482.18534199999993</v>
          </cell>
          <cell r="G10">
            <v>468.76636299999996</v>
          </cell>
          <cell r="H10">
            <v>468.76636299999996</v>
          </cell>
          <cell r="I10">
            <v>375.05535299999997</v>
          </cell>
          <cell r="J10">
            <v>300.439325999978</v>
          </cell>
        </row>
        <row r="11">
          <cell r="A11">
            <v>41183</v>
          </cell>
          <cell r="F11">
            <v>482.18534199999993</v>
          </cell>
          <cell r="G11">
            <v>468.76636299999996</v>
          </cell>
          <cell r="H11">
            <v>468.76636299999996</v>
          </cell>
          <cell r="I11">
            <v>375.05535299999997</v>
          </cell>
          <cell r="J11">
            <v>300.439325999978</v>
          </cell>
        </row>
        <row r="12">
          <cell r="A12">
            <v>41214</v>
          </cell>
          <cell r="F12">
            <v>515.8804009999983</v>
          </cell>
          <cell r="G12">
            <v>480.65993800002974</v>
          </cell>
          <cell r="H12">
            <v>480.65993800002974</v>
          </cell>
          <cell r="I12">
            <v>387.85614999995477</v>
          </cell>
          <cell r="J12">
            <v>323.98567800002866</v>
          </cell>
        </row>
        <row r="13">
          <cell r="A13">
            <v>41244</v>
          </cell>
          <cell r="F13">
            <v>544.07901200001402</v>
          </cell>
          <cell r="G13">
            <v>497.20301200001404</v>
          </cell>
          <cell r="H13">
            <v>497.20301200001404</v>
          </cell>
          <cell r="I13">
            <v>386.41361499999994</v>
          </cell>
          <cell r="J13">
            <v>330.56398299993856</v>
          </cell>
        </row>
        <row r="14">
          <cell r="A14">
            <v>41275</v>
          </cell>
          <cell r="F14">
            <v>504.86272000000093</v>
          </cell>
          <cell r="G14">
            <v>474.46075999976159</v>
          </cell>
          <cell r="H14">
            <v>474.46075999976159</v>
          </cell>
          <cell r="I14">
            <v>401.64218999990686</v>
          </cell>
          <cell r="J14">
            <v>320.63916000006611</v>
          </cell>
        </row>
        <row r="15">
          <cell r="A15">
            <v>41306</v>
          </cell>
          <cell r="F15">
            <v>490.21800392832557</v>
          </cell>
          <cell r="G15">
            <v>479.11800392832555</v>
          </cell>
          <cell r="H15">
            <v>479.11800392832555</v>
          </cell>
          <cell r="I15">
            <v>390.95313892842796</v>
          </cell>
          <cell r="J15">
            <v>320.96448392857138</v>
          </cell>
        </row>
        <row r="16">
          <cell r="A16">
            <v>41334</v>
          </cell>
          <cell r="F16">
            <v>489.16254545157943</v>
          </cell>
          <cell r="G16">
            <v>478.06254545157941</v>
          </cell>
          <cell r="H16">
            <v>478.06254545157941</v>
          </cell>
          <cell r="I16">
            <v>391.22183245171533</v>
          </cell>
          <cell r="J16">
            <v>317.87418545175819</v>
          </cell>
        </row>
        <row r="17">
          <cell r="A17">
            <v>41365</v>
          </cell>
          <cell r="F17">
            <v>516.58236172216073</v>
          </cell>
          <cell r="G17">
            <v>472.90656172214028</v>
          </cell>
          <cell r="H17">
            <v>472.90656172214028</v>
          </cell>
          <cell r="I17">
            <v>380.46121572221477</v>
          </cell>
          <cell r="J17">
            <v>309.14406172207879</v>
          </cell>
        </row>
        <row r="18">
          <cell r="A18">
            <v>41395</v>
          </cell>
          <cell r="F18">
            <v>489.47866115029177</v>
          </cell>
          <cell r="G18">
            <v>480.20124915061956</v>
          </cell>
          <cell r="H18">
            <v>480.20124915061956</v>
          </cell>
          <cell r="I18">
            <v>394.34296115059908</v>
          </cell>
          <cell r="J18">
            <v>324.55258115074253</v>
          </cell>
        </row>
        <row r="19">
          <cell r="A19">
            <v>41426</v>
          </cell>
          <cell r="F19">
            <v>497.05305733345637</v>
          </cell>
          <cell r="G19">
            <v>486.25305733345635</v>
          </cell>
          <cell r="H19">
            <v>486.25305733345635</v>
          </cell>
          <cell r="I19">
            <v>389.52535733341529</v>
          </cell>
          <cell r="J19">
            <v>318.90970933297757</v>
          </cell>
        </row>
        <row r="20">
          <cell r="A20">
            <v>41456</v>
          </cell>
          <cell r="F20">
            <v>495.7382730000819</v>
          </cell>
          <cell r="G20">
            <v>483.59385100002783</v>
          </cell>
          <cell r="H20">
            <v>483.59385100002783</v>
          </cell>
          <cell r="I20">
            <v>385.6539380002049</v>
          </cell>
          <cell r="J20">
            <v>313.97931999989009</v>
          </cell>
        </row>
        <row r="21">
          <cell r="A21">
            <v>41487</v>
          </cell>
          <cell r="F21">
            <v>485.90322512911422</v>
          </cell>
          <cell r="G21">
            <v>474.90322512911422</v>
          </cell>
          <cell r="H21">
            <v>474.90322512911422</v>
          </cell>
          <cell r="I21">
            <v>394.54689112882738</v>
          </cell>
          <cell r="J21">
            <v>313.94182812927812</v>
          </cell>
        </row>
        <row r="22">
          <cell r="A22">
            <v>41518</v>
          </cell>
          <cell r="F22">
            <v>493.19752199999346</v>
          </cell>
          <cell r="G22">
            <v>481.94752199999346</v>
          </cell>
          <cell r="H22">
            <v>481.94752199999346</v>
          </cell>
          <cell r="I22">
            <v>381.19623700003024</v>
          </cell>
          <cell r="J22">
            <v>323.84901300006243</v>
          </cell>
        </row>
        <row r="23">
          <cell r="A23">
            <v>41548</v>
          </cell>
          <cell r="F23">
            <v>490.03551000003444</v>
          </cell>
          <cell r="G23">
            <v>479.36776800011648</v>
          </cell>
          <cell r="H23">
            <v>479.36776800011648</v>
          </cell>
          <cell r="I23">
            <v>377.23890599993109</v>
          </cell>
          <cell r="J23">
            <v>321.40205100001731</v>
          </cell>
        </row>
        <row r="24">
          <cell r="A24">
            <v>41579</v>
          </cell>
          <cell r="F24">
            <v>506.33981099998277</v>
          </cell>
          <cell r="G24">
            <v>492.46181099998279</v>
          </cell>
          <cell r="H24">
            <v>492.46181099998279</v>
          </cell>
          <cell r="I24">
            <v>398.46320699993527</v>
          </cell>
          <cell r="J24">
            <v>339.02126100001067</v>
          </cell>
        </row>
        <row r="25">
          <cell r="A25">
            <v>41609</v>
          </cell>
          <cell r="F25">
            <v>497.02642849463018</v>
          </cell>
          <cell r="G25">
            <v>480.34504749563018</v>
          </cell>
          <cell r="H25">
            <v>480.34504749563018</v>
          </cell>
          <cell r="I25">
            <v>381.89056449456962</v>
          </cell>
          <cell r="J25">
            <v>333.36856649461714</v>
          </cell>
        </row>
        <row r="26">
          <cell r="A26">
            <v>41640</v>
          </cell>
          <cell r="F26">
            <v>510.9</v>
          </cell>
          <cell r="G26">
            <v>493.81178000012704</v>
          </cell>
          <cell r="H26">
            <v>493.81178000012704</v>
          </cell>
          <cell r="I26">
            <v>425.70398000002376</v>
          </cell>
          <cell r="J26">
            <v>340.07325999999352</v>
          </cell>
        </row>
        <row r="27">
          <cell r="A27">
            <v>41671</v>
          </cell>
          <cell r="F27">
            <v>516.70000000000005</v>
          </cell>
          <cell r="G27">
            <v>494.88839226199747</v>
          </cell>
          <cell r="H27">
            <v>494.88839226199747</v>
          </cell>
          <cell r="I27">
            <v>402.54052026194995</v>
          </cell>
          <cell r="J27">
            <v>346.85889226184003</v>
          </cell>
        </row>
        <row r="28">
          <cell r="A28">
            <v>41699</v>
          </cell>
          <cell r="F28">
            <v>520.16999999999996</v>
          </cell>
          <cell r="G28">
            <v>483.71876499996546</v>
          </cell>
          <cell r="H28">
            <v>483.71876499996546</v>
          </cell>
          <cell r="I28">
            <v>409.51975300010344</v>
          </cell>
          <cell r="J28">
            <v>330.74016800001715</v>
          </cell>
        </row>
        <row r="29">
          <cell r="A29">
            <v>41730</v>
          </cell>
          <cell r="F29">
            <v>531.01</v>
          </cell>
          <cell r="G29">
            <v>488.39319399999999</v>
          </cell>
          <cell r="H29">
            <v>488.39319399999999</v>
          </cell>
          <cell r="I29">
            <v>399.12107400001719</v>
          </cell>
          <cell r="J29">
            <v>325.17807900002794</v>
          </cell>
        </row>
        <row r="30">
          <cell r="A30">
            <v>41760</v>
          </cell>
          <cell r="F30">
            <v>549.63</v>
          </cell>
          <cell r="G30">
            <v>488.37320599992319</v>
          </cell>
          <cell r="H30">
            <v>488.37320599992319</v>
          </cell>
          <cell r="I30">
            <v>405.51146400002142</v>
          </cell>
          <cell r="J30">
            <v>338.13080300000001</v>
          </cell>
        </row>
        <row r="31">
          <cell r="A31">
            <v>41791</v>
          </cell>
          <cell r="F31">
            <v>536.77</v>
          </cell>
          <cell r="G31">
            <v>488.11142300006895</v>
          </cell>
          <cell r="H31">
            <v>488.11142300006895</v>
          </cell>
          <cell r="I31">
            <v>391.1422439999655</v>
          </cell>
          <cell r="J31">
            <v>340.68310900006895</v>
          </cell>
        </row>
        <row r="32">
          <cell r="A32">
            <v>41821</v>
          </cell>
          <cell r="F32">
            <v>548</v>
          </cell>
          <cell r="G32">
            <v>494.72038900000001</v>
          </cell>
          <cell r="H32">
            <v>494.72038900000001</v>
          </cell>
          <cell r="I32">
            <v>398.22430399989662</v>
          </cell>
          <cell r="J32">
            <v>330.7588260000345</v>
          </cell>
        </row>
        <row r="33">
          <cell r="A33">
            <v>41852</v>
          </cell>
          <cell r="F33">
            <v>543.41999999999996</v>
          </cell>
          <cell r="G33">
            <v>493.42055300010338</v>
          </cell>
          <cell r="H33">
            <v>493.42055300010338</v>
          </cell>
          <cell r="I33">
            <v>423.9641759999227</v>
          </cell>
          <cell r="J33">
            <v>343.64617100006888</v>
          </cell>
        </row>
        <row r="34">
          <cell r="A34">
            <v>41883</v>
          </cell>
          <cell r="F34">
            <v>549.78</v>
          </cell>
          <cell r="G34">
            <v>494.60926999996553</v>
          </cell>
          <cell r="H34">
            <v>494.60926999996553</v>
          </cell>
          <cell r="I34">
            <v>408.64786699993107</v>
          </cell>
          <cell r="J34">
            <v>332.71148699993103</v>
          </cell>
        </row>
        <row r="35">
          <cell r="A35">
            <v>41913</v>
          </cell>
          <cell r="F35">
            <v>543.64</v>
          </cell>
          <cell r="G35">
            <v>492.1464289999999</v>
          </cell>
          <cell r="H35">
            <v>492.1464289999999</v>
          </cell>
          <cell r="I35">
            <v>405.08539100000002</v>
          </cell>
          <cell r="J35">
            <v>329.330062</v>
          </cell>
        </row>
        <row r="36">
          <cell r="A36">
            <v>41944</v>
          </cell>
          <cell r="F36">
            <v>539.11</v>
          </cell>
          <cell r="G36">
            <v>508.30482999999566</v>
          </cell>
          <cell r="H36">
            <v>508.30482999999566</v>
          </cell>
          <cell r="I36">
            <v>415.56912000000005</v>
          </cell>
          <cell r="J36">
            <v>342.59217000003446</v>
          </cell>
        </row>
        <row r="37">
          <cell r="A37">
            <v>41974</v>
          </cell>
          <cell r="F37">
            <v>539.79</v>
          </cell>
          <cell r="G37">
            <v>504.21753966663232</v>
          </cell>
          <cell r="H37">
            <v>504.21753966663232</v>
          </cell>
          <cell r="I37">
            <v>415.34346933333336</v>
          </cell>
          <cell r="J37">
            <v>365.80670566663218</v>
          </cell>
        </row>
        <row r="38">
          <cell r="A38">
            <v>42005</v>
          </cell>
          <cell r="F38">
            <v>512.97</v>
          </cell>
          <cell r="G38">
            <v>500.05013299999996</v>
          </cell>
          <cell r="H38">
            <v>500.05013299999996</v>
          </cell>
          <cell r="I38">
            <v>426.95467200000002</v>
          </cell>
          <cell r="J38">
            <v>358.79508400003442</v>
          </cell>
        </row>
        <row r="39">
          <cell r="A39">
            <v>42036</v>
          </cell>
          <cell r="F39">
            <v>529.39</v>
          </cell>
          <cell r="G39">
            <v>516.94345400000009</v>
          </cell>
          <cell r="H39">
            <v>516.94345400000009</v>
          </cell>
          <cell r="I39">
            <v>439.05227099996551</v>
          </cell>
          <cell r="J39">
            <v>355.04704599985934</v>
          </cell>
        </row>
        <row r="40">
          <cell r="A40">
            <v>42064</v>
          </cell>
          <cell r="F40">
            <v>516.82000000000005</v>
          </cell>
          <cell r="G40">
            <v>505.30667799997491</v>
          </cell>
          <cell r="H40">
            <v>505.30667799997491</v>
          </cell>
          <cell r="I40">
            <v>434.09740399999998</v>
          </cell>
          <cell r="J40">
            <v>350.55859399999997</v>
          </cell>
        </row>
        <row r="41">
          <cell r="A41">
            <v>42095</v>
          </cell>
          <cell r="F41">
            <v>512.42999999999995</v>
          </cell>
          <cell r="G41">
            <v>496.57616499993105</v>
          </cell>
          <cell r="H41">
            <v>496.57616499993105</v>
          </cell>
          <cell r="I41">
            <v>419.949612</v>
          </cell>
          <cell r="J41">
            <v>348.94875100006885</v>
          </cell>
        </row>
        <row r="42">
          <cell r="A42">
            <v>42125</v>
          </cell>
          <cell r="F42">
            <v>526.48</v>
          </cell>
          <cell r="G42">
            <v>502.30634999996562</v>
          </cell>
          <cell r="H42">
            <v>502.30634999996562</v>
          </cell>
          <cell r="I42">
            <v>436.21515000006895</v>
          </cell>
          <cell r="J42">
            <v>364.25063999999998</v>
          </cell>
        </row>
        <row r="43">
          <cell r="A43">
            <v>42156</v>
          </cell>
          <cell r="F43">
            <v>503.63</v>
          </cell>
          <cell r="G43">
            <v>491.24700999993104</v>
          </cell>
          <cell r="H43">
            <v>491.24700999993104</v>
          </cell>
          <cell r="I43">
            <v>408.14319000003445</v>
          </cell>
          <cell r="J43">
            <v>350.40562899999998</v>
          </cell>
        </row>
        <row r="44">
          <cell r="A44">
            <v>42186</v>
          </cell>
          <cell r="F44">
            <v>509.98</v>
          </cell>
          <cell r="G44">
            <v>493.81058999993104</v>
          </cell>
          <cell r="H44">
            <v>493.81058999993104</v>
          </cell>
          <cell r="I44">
            <v>420.90834400003439</v>
          </cell>
          <cell r="J44">
            <v>351.47111100000001</v>
          </cell>
        </row>
        <row r="45">
          <cell r="A45">
            <v>42217</v>
          </cell>
          <cell r="F45">
            <v>528.39</v>
          </cell>
          <cell r="G45">
            <v>512.18354600006796</v>
          </cell>
          <cell r="H45">
            <v>512.18354600006796</v>
          </cell>
          <cell r="I45">
            <v>448.82855300009686</v>
          </cell>
          <cell r="J45">
            <v>361.84039999999999</v>
          </cell>
        </row>
        <row r="46">
          <cell r="A46">
            <v>42248</v>
          </cell>
          <cell r="F46">
            <v>519.22</v>
          </cell>
          <cell r="G46">
            <v>504.92271000002785</v>
          </cell>
          <cell r="H46">
            <v>504.92271000002785</v>
          </cell>
          <cell r="I46">
            <v>435.70319999999992</v>
          </cell>
          <cell r="J46">
            <v>367.43610999994411</v>
          </cell>
        </row>
        <row r="47">
          <cell r="A47">
            <v>42278</v>
          </cell>
          <cell r="F47">
            <v>523.02</v>
          </cell>
          <cell r="G47">
            <v>512.3744800000344</v>
          </cell>
          <cell r="H47">
            <v>512.3744800000344</v>
          </cell>
          <cell r="I47">
            <v>448.81668999996555</v>
          </cell>
          <cell r="J47">
            <v>365.34431000006896</v>
          </cell>
        </row>
        <row r="48">
          <cell r="A48">
            <v>42309</v>
          </cell>
          <cell r="F48">
            <v>544.27</v>
          </cell>
          <cell r="G48">
            <v>515.40992999999833</v>
          </cell>
          <cell r="H48">
            <v>515.40992999999833</v>
          </cell>
          <cell r="I48">
            <v>438.33376000000214</v>
          </cell>
          <cell r="J48">
            <v>363.66689999996277</v>
          </cell>
        </row>
        <row r="49">
          <cell r="A49">
            <v>42339</v>
          </cell>
          <cell r="F49">
            <v>560.09</v>
          </cell>
          <cell r="G49">
            <v>520.68462999985456</v>
          </cell>
          <cell r="H49">
            <v>520.68462999985456</v>
          </cell>
          <cell r="I49">
            <v>438.78579999996612</v>
          </cell>
          <cell r="J49">
            <v>362.82745999988742</v>
          </cell>
        </row>
        <row r="50">
          <cell r="A50">
            <v>42370</v>
          </cell>
          <cell r="F50">
            <v>553.82000000000005</v>
          </cell>
          <cell r="G50">
            <v>510.17534999999202</v>
          </cell>
          <cell r="H50">
            <v>510.17534999999202</v>
          </cell>
          <cell r="I50">
            <v>433.02440000011637</v>
          </cell>
          <cell r="J50">
            <v>361.72149000012683</v>
          </cell>
        </row>
        <row r="51">
          <cell r="A51">
            <v>42401</v>
          </cell>
          <cell r="F51">
            <v>554.91999999999996</v>
          </cell>
          <cell r="G51">
            <v>522.19658100000004</v>
          </cell>
          <cell r="H51">
            <v>522.19658100000004</v>
          </cell>
          <cell r="I51">
            <v>461.90648999988616</v>
          </cell>
          <cell r="J51">
            <v>385.81637999999077</v>
          </cell>
        </row>
        <row r="52">
          <cell r="A52">
            <v>42430</v>
          </cell>
          <cell r="F52">
            <v>554.55999999999995</v>
          </cell>
          <cell r="G52">
            <v>513.14254999999662</v>
          </cell>
          <cell r="H52">
            <v>513.14254999999662</v>
          </cell>
          <cell r="I52">
            <v>457.36057000011766</v>
          </cell>
          <cell r="J52">
            <v>361.57158999999524</v>
          </cell>
        </row>
        <row r="53">
          <cell r="A53">
            <v>42461</v>
          </cell>
          <cell r="F53">
            <v>546.59</v>
          </cell>
          <cell r="G53">
            <v>517.14776000009306</v>
          </cell>
          <cell r="H53">
            <v>517.14776000009306</v>
          </cell>
          <cell r="I53">
            <v>447.193809999986</v>
          </cell>
          <cell r="J53">
            <v>361.36510999988877</v>
          </cell>
        </row>
        <row r="54">
          <cell r="A54">
            <v>42491</v>
          </cell>
          <cell r="F54">
            <v>561.63</v>
          </cell>
          <cell r="G54">
            <v>515.35340200010319</v>
          </cell>
          <cell r="H54">
            <v>515.35340200010319</v>
          </cell>
          <cell r="I54">
            <v>457.06011000002422</v>
          </cell>
          <cell r="J54">
            <v>357.05332000010537</v>
          </cell>
        </row>
        <row r="55">
          <cell r="A55">
            <v>42522</v>
          </cell>
          <cell r="F55">
            <v>563.25</v>
          </cell>
          <cell r="G55">
            <v>517.80329000000211</v>
          </cell>
          <cell r="H55">
            <v>517.80329000000211</v>
          </cell>
          <cell r="I55">
            <v>446.86638999997786</v>
          </cell>
          <cell r="J55">
            <v>364.7199299999865</v>
          </cell>
        </row>
        <row r="56">
          <cell r="A56">
            <v>42552</v>
          </cell>
          <cell r="F56">
            <v>564.35</v>
          </cell>
          <cell r="G56">
            <v>517.81223000000659</v>
          </cell>
          <cell r="H56">
            <v>517.81223000000659</v>
          </cell>
          <cell r="I56">
            <v>447.3541000000356</v>
          </cell>
          <cell r="J56">
            <v>369.44008000000326</v>
          </cell>
        </row>
        <row r="57">
          <cell r="A57">
            <v>42583</v>
          </cell>
          <cell r="F57">
            <v>573.14</v>
          </cell>
          <cell r="G57">
            <v>516.05420999996954</v>
          </cell>
          <cell r="H57">
            <v>516.05420999996954</v>
          </cell>
          <cell r="I57">
            <v>458.16387999999785</v>
          </cell>
          <cell r="J57">
            <v>361.52984000002908</v>
          </cell>
        </row>
        <row r="58">
          <cell r="A58">
            <v>42614</v>
          </cell>
          <cell r="F58">
            <v>574.42999999999995</v>
          </cell>
          <cell r="G58">
            <v>505.53213000010527</v>
          </cell>
          <cell r="H58">
            <v>505.53213000010527</v>
          </cell>
          <cell r="I58">
            <v>469.90591000004747</v>
          </cell>
          <cell r="J58">
            <v>357.70067000006355</v>
          </cell>
        </row>
        <row r="59">
          <cell r="A59">
            <v>42644</v>
          </cell>
          <cell r="F59">
            <v>557.4</v>
          </cell>
          <cell r="G59">
            <v>524.76525999997966</v>
          </cell>
          <cell r="H59">
            <v>524.76525999997966</v>
          </cell>
          <cell r="I59">
            <v>470.84186999996223</v>
          </cell>
          <cell r="J59">
            <v>357.03618000013762</v>
          </cell>
        </row>
        <row r="60">
          <cell r="A60">
            <v>42675</v>
          </cell>
          <cell r="F60">
            <v>579.28</v>
          </cell>
          <cell r="G60">
            <v>527.21209717527984</v>
          </cell>
          <cell r="H60">
            <v>527.21209717527984</v>
          </cell>
          <cell r="I60">
            <v>473.96106546748416</v>
          </cell>
          <cell r="J60">
            <v>371.90819216892032</v>
          </cell>
        </row>
        <row r="61">
          <cell r="A61">
            <v>42705</v>
          </cell>
          <cell r="F61">
            <v>574</v>
          </cell>
          <cell r="G61">
            <v>534.11165599999993</v>
          </cell>
          <cell r="H61">
            <v>534.11165599999993</v>
          </cell>
          <cell r="I61">
            <v>494.79566099992684</v>
          </cell>
          <cell r="J61">
            <v>391.51909999988777</v>
          </cell>
        </row>
        <row r="62">
          <cell r="A62">
            <v>42736</v>
          </cell>
          <cell r="F62">
            <v>592.1</v>
          </cell>
          <cell r="G62">
            <v>546.41520000015282</v>
          </cell>
          <cell r="H62">
            <v>546.41520000015282</v>
          </cell>
          <cell r="I62">
            <v>502.58298999989427</v>
          </cell>
          <cell r="J62">
            <v>399.12978000001721</v>
          </cell>
        </row>
        <row r="63">
          <cell r="A63">
            <v>42767</v>
          </cell>
          <cell r="F63">
            <v>596.05999999999995</v>
          </cell>
          <cell r="G63">
            <v>531.31138000004501</v>
          </cell>
          <cell r="H63">
            <v>531.31138000004501</v>
          </cell>
          <cell r="I63">
            <v>494.93905000011159</v>
          </cell>
          <cell r="J63">
            <v>394.76514135427431</v>
          </cell>
        </row>
        <row r="64">
          <cell r="A64">
            <v>42795</v>
          </cell>
          <cell r="F64">
            <v>584.15</v>
          </cell>
          <cell r="G64">
            <v>533.64423830607643</v>
          </cell>
          <cell r="H64">
            <v>533.64423830607643</v>
          </cell>
          <cell r="I64">
            <v>480.45513560201016</v>
          </cell>
          <cell r="J64">
            <v>382.51654000016345</v>
          </cell>
        </row>
        <row r="65">
          <cell r="A65">
            <v>42826</v>
          </cell>
          <cell r="F65">
            <v>564.14</v>
          </cell>
          <cell r="G65">
            <v>528.0357500000988</v>
          </cell>
          <cell r="H65">
            <v>528.0357500000988</v>
          </cell>
          <cell r="I65">
            <v>482.11777000000001</v>
          </cell>
          <cell r="J65">
            <v>388.49574000008806</v>
          </cell>
        </row>
        <row r="66">
          <cell r="A66">
            <v>42856</v>
          </cell>
          <cell r="F66">
            <v>577.29999999999995</v>
          </cell>
          <cell r="G66">
            <v>526.23202000004108</v>
          </cell>
          <cell r="H66">
            <v>526.23202000004108</v>
          </cell>
          <cell r="I66">
            <v>474.7343099998883</v>
          </cell>
          <cell r="J66">
            <v>385.79512000009453</v>
          </cell>
        </row>
        <row r="67">
          <cell r="A67">
            <v>42887</v>
          </cell>
          <cell r="F67">
            <v>580.23</v>
          </cell>
          <cell r="G67">
            <v>525.81582911080022</v>
          </cell>
          <cell r="H67">
            <v>525.81582911080022</v>
          </cell>
          <cell r="I67">
            <v>486.84185651249453</v>
          </cell>
          <cell r="J67">
            <v>387.81455999995484</v>
          </cell>
        </row>
        <row r="68">
          <cell r="A68">
            <v>42917</v>
          </cell>
          <cell r="F68">
            <v>580.80999999999995</v>
          </cell>
          <cell r="G68">
            <v>525.54099999994833</v>
          </cell>
          <cell r="H68">
            <v>525.54099999994833</v>
          </cell>
          <cell r="I68">
            <v>482.45711700010094</v>
          </cell>
          <cell r="J68">
            <v>394.74084100009259</v>
          </cell>
        </row>
        <row r="69">
          <cell r="A69">
            <v>42948</v>
          </cell>
          <cell r="F69">
            <v>583.41</v>
          </cell>
          <cell r="G69">
            <v>533.7785019999161</v>
          </cell>
          <cell r="H69">
            <v>533.7785019999161</v>
          </cell>
          <cell r="I69">
            <v>502.12854700004095</v>
          </cell>
          <cell r="J69">
            <v>388.74022100010103</v>
          </cell>
        </row>
        <row r="70">
          <cell r="A70">
            <v>42979</v>
          </cell>
          <cell r="F70">
            <v>607.03</v>
          </cell>
          <cell r="G70">
            <v>535.53507199996375</v>
          </cell>
          <cell r="H70">
            <v>535.53507199996375</v>
          </cell>
          <cell r="I70">
            <v>487.08633299992454</v>
          </cell>
          <cell r="J70">
            <v>384.58248800002798</v>
          </cell>
        </row>
        <row r="71">
          <cell r="A71">
            <v>43009</v>
          </cell>
          <cell r="F71">
            <v>597.37</v>
          </cell>
          <cell r="G71">
            <v>540.06426900014628</v>
          </cell>
          <cell r="H71">
            <v>540.06426900014628</v>
          </cell>
          <cell r="I71">
            <v>489.61546100004028</v>
          </cell>
          <cell r="J71">
            <v>392.391705</v>
          </cell>
        </row>
        <row r="72">
          <cell r="A72">
            <v>43040</v>
          </cell>
          <cell r="F72">
            <v>625.27</v>
          </cell>
          <cell r="G72">
            <v>557.49569600010341</v>
          </cell>
          <cell r="H72">
            <v>557.49569600010341</v>
          </cell>
          <cell r="I72">
            <v>502.66805299985373</v>
          </cell>
          <cell r="J72">
            <v>436.30923933347958</v>
          </cell>
        </row>
        <row r="73">
          <cell r="A73">
            <v>43070</v>
          </cell>
          <cell r="F73">
            <v>606.79999999999995</v>
          </cell>
          <cell r="G73">
            <v>562.45133499999997</v>
          </cell>
          <cell r="H73">
            <v>562.45133499999997</v>
          </cell>
          <cell r="I73">
            <v>507.65291300000001</v>
          </cell>
          <cell r="J73">
            <v>416.15393700014624</v>
          </cell>
        </row>
        <row r="74">
          <cell r="A74">
            <v>43101</v>
          </cell>
          <cell r="F74">
            <v>631.97</v>
          </cell>
          <cell r="G74">
            <v>574.72031300003437</v>
          </cell>
          <cell r="H74">
            <v>574.72031300003437</v>
          </cell>
          <cell r="I74">
            <v>529.98091200004274</v>
          </cell>
          <cell r="J74">
            <v>415.8506370000344</v>
          </cell>
        </row>
        <row r="75">
          <cell r="A75">
            <v>43132</v>
          </cell>
          <cell r="F75">
            <v>627.41999999999996</v>
          </cell>
          <cell r="G75">
            <v>576.29733900003453</v>
          </cell>
          <cell r="H75">
            <v>576.29733900003453</v>
          </cell>
          <cell r="I75">
            <v>532.02780200004281</v>
          </cell>
          <cell r="J75">
            <v>420.64805699992269</v>
          </cell>
        </row>
        <row r="76">
          <cell r="A76">
            <v>43160</v>
          </cell>
          <cell r="F76">
            <v>610.63</v>
          </cell>
          <cell r="G76">
            <v>558.24379999996563</v>
          </cell>
          <cell r="H76">
            <v>558.24379999996563</v>
          </cell>
          <cell r="I76">
            <v>499.79037300000005</v>
          </cell>
          <cell r="J76">
            <v>406.5052939999656</v>
          </cell>
        </row>
        <row r="77">
          <cell r="A77">
            <v>43191</v>
          </cell>
          <cell r="F77">
            <v>611.97</v>
          </cell>
          <cell r="G77">
            <v>562.20545600003436</v>
          </cell>
          <cell r="H77">
            <v>562.20545600003436</v>
          </cell>
          <cell r="I77">
            <v>510.46097599988815</v>
          </cell>
          <cell r="J77">
            <v>415.91264499996549</v>
          </cell>
        </row>
        <row r="78">
          <cell r="A78">
            <v>43221</v>
          </cell>
          <cell r="F78">
            <v>637.26</v>
          </cell>
          <cell r="G78">
            <v>568.19829823186217</v>
          </cell>
          <cell r="H78">
            <v>568.19829823186217</v>
          </cell>
          <cell r="I78">
            <v>518.31462299981933</v>
          </cell>
          <cell r="J78">
            <v>420.02921300000003</v>
          </cell>
        </row>
        <row r="79">
          <cell r="A79">
            <v>43252</v>
          </cell>
          <cell r="F79">
            <v>603.88</v>
          </cell>
          <cell r="G79">
            <v>563.44125220714295</v>
          </cell>
          <cell r="H79">
            <v>563.44125220714295</v>
          </cell>
          <cell r="I79">
            <v>510.78377000018071</v>
          </cell>
          <cell r="J79">
            <v>421.60438700003448</v>
          </cell>
        </row>
        <row r="80">
          <cell r="A80">
            <v>43282</v>
          </cell>
          <cell r="F80">
            <v>605.23</v>
          </cell>
          <cell r="G80">
            <v>557.66880528125</v>
          </cell>
          <cell r="H80">
            <v>557.66880528125</v>
          </cell>
          <cell r="I80">
            <v>522.87894221886177</v>
          </cell>
          <cell r="J80">
            <v>409.19944831245715</v>
          </cell>
        </row>
        <row r="81">
          <cell r="A81">
            <v>43313</v>
          </cell>
          <cell r="F81">
            <v>644.79</v>
          </cell>
          <cell r="G81">
            <v>574.73638837499993</v>
          </cell>
          <cell r="H81">
            <v>574.73638837499993</v>
          </cell>
          <cell r="I81">
            <v>554.17396556253448</v>
          </cell>
          <cell r="J81">
            <v>428.76372868753447</v>
          </cell>
        </row>
        <row r="82">
          <cell r="A82">
            <v>43344</v>
          </cell>
          <cell r="F82">
            <v>636.66</v>
          </cell>
          <cell r="G82">
            <v>587.04697981256891</v>
          </cell>
          <cell r="H82">
            <v>587.04697981256891</v>
          </cell>
          <cell r="I82">
            <v>566.77901962499993</v>
          </cell>
          <cell r="J82">
            <v>435.2167710000773</v>
          </cell>
        </row>
        <row r="83">
          <cell r="A83">
            <v>43374</v>
          </cell>
          <cell r="F83">
            <v>627.25</v>
          </cell>
          <cell r="G83">
            <v>571.08997062511173</v>
          </cell>
          <cell r="H83">
            <v>571.08997062511173</v>
          </cell>
          <cell r="I83">
            <v>556.66901875006897</v>
          </cell>
          <cell r="J83">
            <v>434.52696681261176</v>
          </cell>
        </row>
        <row r="84">
          <cell r="A84">
            <v>43405</v>
          </cell>
          <cell r="F84">
            <v>628.46</v>
          </cell>
          <cell r="G84">
            <v>585.54478500000005</v>
          </cell>
          <cell r="H84">
            <v>585.54478500000005</v>
          </cell>
          <cell r="I84">
            <v>572.64096956894753</v>
          </cell>
          <cell r="J84">
            <v>440.16238249996559</v>
          </cell>
        </row>
        <row r="85">
          <cell r="A85">
            <v>43435</v>
          </cell>
          <cell r="F85">
            <v>645.4</v>
          </cell>
          <cell r="G85">
            <v>596.20394374985392</v>
          </cell>
          <cell r="H85">
            <v>596.20394374985392</v>
          </cell>
          <cell r="I85">
            <v>588.97050937495635</v>
          </cell>
          <cell r="J85">
            <v>459.67508000006853</v>
          </cell>
        </row>
        <row r="86">
          <cell r="A86">
            <v>43466</v>
          </cell>
          <cell r="F86">
            <v>661.05</v>
          </cell>
          <cell r="G86">
            <v>589.29230175005239</v>
          </cell>
          <cell r="H86">
            <v>589.29230175005239</v>
          </cell>
          <cell r="I86">
            <v>568.9032350256989</v>
          </cell>
          <cell r="J86">
            <v>463.83367299998883</v>
          </cell>
        </row>
        <row r="87">
          <cell r="A87">
            <v>43497</v>
          </cell>
          <cell r="F87">
            <v>656.22</v>
          </cell>
          <cell r="G87">
            <v>595.09918921886026</v>
          </cell>
          <cell r="H87">
            <v>595.09918921886026</v>
          </cell>
          <cell r="I87">
            <v>565.00053124994872</v>
          </cell>
          <cell r="J87">
            <v>466.21917775024355</v>
          </cell>
        </row>
        <row r="88">
          <cell r="A88">
            <v>43525</v>
          </cell>
          <cell r="F88">
            <v>661.97</v>
          </cell>
          <cell r="G88">
            <v>600.04896200011399</v>
          </cell>
          <cell r="H88">
            <v>600.04896200011399</v>
          </cell>
          <cell r="I88">
            <v>581.08524249659195</v>
          </cell>
          <cell r="J88">
            <v>455.23939974985848</v>
          </cell>
        </row>
        <row r="89">
          <cell r="A89">
            <v>43556</v>
          </cell>
          <cell r="F89">
            <v>651.52</v>
          </cell>
          <cell r="G89">
            <v>584.16537430431652</v>
          </cell>
          <cell r="H89">
            <v>584.16537430431652</v>
          </cell>
          <cell r="I89">
            <v>558.53117265812728</v>
          </cell>
          <cell r="J89">
            <v>446.38603665832773</v>
          </cell>
        </row>
        <row r="90">
          <cell r="A90">
            <v>43586</v>
          </cell>
          <cell r="F90">
            <v>648.02</v>
          </cell>
          <cell r="G90">
            <v>578.44617484791866</v>
          </cell>
          <cell r="H90">
            <v>578.44617484791866</v>
          </cell>
          <cell r="I90">
            <v>568.55397400014908</v>
          </cell>
          <cell r="J90">
            <v>443.42756700004281</v>
          </cell>
        </row>
        <row r="91">
          <cell r="A91">
            <v>43617</v>
          </cell>
          <cell r="F91">
            <v>642.69000000000005</v>
          </cell>
          <cell r="G91">
            <v>571.74204374988039</v>
          </cell>
          <cell r="H91">
            <v>571.74204374988039</v>
          </cell>
          <cell r="I91">
            <v>540.80169999973623</v>
          </cell>
          <cell r="J91">
            <v>431.00107137535252</v>
          </cell>
        </row>
        <row r="92">
          <cell r="A92">
            <v>43647</v>
          </cell>
          <cell r="F92">
            <v>653.38</v>
          </cell>
          <cell r="G92">
            <v>582.29763600025706</v>
          </cell>
          <cell r="H92">
            <v>582.29763600025706</v>
          </cell>
          <cell r="I92">
            <v>562.88308100009976</v>
          </cell>
          <cell r="J92">
            <v>453.58338899974001</v>
          </cell>
        </row>
        <row r="93">
          <cell r="A93">
            <v>43678</v>
          </cell>
          <cell r="F93">
            <v>699.34</v>
          </cell>
          <cell r="G93">
            <v>602.83179524994216</v>
          </cell>
          <cell r="H93">
            <v>602.83179524994216</v>
          </cell>
          <cell r="I93">
            <v>580.63265005561209</v>
          </cell>
          <cell r="J93">
            <v>448.05152200039652</v>
          </cell>
        </row>
        <row r="94">
          <cell r="A94">
            <v>43709</v>
          </cell>
          <cell r="F94">
            <v>688.49</v>
          </cell>
          <cell r="G94">
            <v>595.60875292167907</v>
          </cell>
          <cell r="H94">
            <v>595.60875292167907</v>
          </cell>
          <cell r="I94">
            <v>575.41850499982195</v>
          </cell>
          <cell r="J94">
            <v>446.337190257001</v>
          </cell>
        </row>
        <row r="95">
          <cell r="A95">
            <v>43739</v>
          </cell>
          <cell r="F95">
            <v>694.9</v>
          </cell>
          <cell r="G95">
            <v>600.47288800004094</v>
          </cell>
          <cell r="H95">
            <v>600.47288800004094</v>
          </cell>
          <cell r="I95">
            <v>574.71404100006578</v>
          </cell>
          <cell r="J95">
            <v>452.26464924956247</v>
          </cell>
        </row>
        <row r="96">
          <cell r="A96">
            <v>43770</v>
          </cell>
          <cell r="F96">
            <v>710.79</v>
          </cell>
          <cell r="G96">
            <v>619.85785856988377</v>
          </cell>
          <cell r="H96">
            <v>619.85785856988377</v>
          </cell>
          <cell r="I96">
            <v>585.09918249991551</v>
          </cell>
          <cell r="J96">
            <v>466.11401499996049</v>
          </cell>
        </row>
        <row r="97">
          <cell r="A97">
            <v>43800</v>
          </cell>
          <cell r="F97">
            <v>723.76</v>
          </cell>
          <cell r="G97">
            <v>629.45506290842093</v>
          </cell>
          <cell r="H97">
            <v>629.45506290842093</v>
          </cell>
          <cell r="I97">
            <v>597.654448</v>
          </cell>
          <cell r="J97">
            <v>480.92730687923023</v>
          </cell>
        </row>
        <row r="98">
          <cell r="A98">
            <v>43831</v>
          </cell>
          <cell r="F98">
            <v>726.38</v>
          </cell>
          <cell r="G98">
            <v>668.95296099957613</v>
          </cell>
          <cell r="H98">
            <v>668.95296099957613</v>
          </cell>
          <cell r="I98">
            <v>625.52286899968544</v>
          </cell>
          <cell r="J98">
            <v>479.72915500033076</v>
          </cell>
        </row>
        <row r="99">
          <cell r="A99">
            <v>43862</v>
          </cell>
          <cell r="F99">
            <v>728.66</v>
          </cell>
          <cell r="G99">
            <v>640.62450444724982</v>
          </cell>
          <cell r="H99">
            <v>640.62450444724982</v>
          </cell>
          <cell r="I99">
            <v>610.43025344693046</v>
          </cell>
          <cell r="J99">
            <v>495.32504794700736</v>
          </cell>
        </row>
        <row r="100">
          <cell r="A100">
            <v>43891</v>
          </cell>
          <cell r="F100">
            <v>694.53</v>
          </cell>
          <cell r="G100">
            <v>622.46071797265631</v>
          </cell>
          <cell r="H100">
            <v>622.46071797265631</v>
          </cell>
          <cell r="I100">
            <v>603.18201302723469</v>
          </cell>
          <cell r="J100">
            <v>471.35045838911884</v>
          </cell>
        </row>
        <row r="101">
          <cell r="A101">
            <v>43922</v>
          </cell>
          <cell r="F101">
            <v>588.52</v>
          </cell>
          <cell r="G101">
            <v>530.19718299977774</v>
          </cell>
          <cell r="H101">
            <v>530.19718299977774</v>
          </cell>
          <cell r="I101">
            <v>489.20870749995066</v>
          </cell>
          <cell r="J101">
            <v>362.9542445002923</v>
          </cell>
        </row>
        <row r="102">
          <cell r="A102">
            <v>43952</v>
          </cell>
          <cell r="F102">
            <v>639.87</v>
          </cell>
          <cell r="G102">
            <v>564.77695050000102</v>
          </cell>
          <cell r="H102">
            <v>564.77695050000102</v>
          </cell>
          <cell r="I102">
            <v>547.33112302757388</v>
          </cell>
          <cell r="J102">
            <v>443.69936461184062</v>
          </cell>
        </row>
        <row r="103">
          <cell r="A103">
            <v>43983</v>
          </cell>
          <cell r="F103">
            <v>660.45</v>
          </cell>
          <cell r="G103">
            <v>587.67081500000893</v>
          </cell>
          <cell r="H103">
            <v>587.67081500000893</v>
          </cell>
          <cell r="I103">
            <v>576.14054520852881</v>
          </cell>
          <cell r="J103">
            <v>415.74845500000004</v>
          </cell>
        </row>
        <row r="104">
          <cell r="A104">
            <v>44013</v>
          </cell>
          <cell r="F104">
            <v>675.34</v>
          </cell>
          <cell r="G104">
            <v>601.41883699999346</v>
          </cell>
          <cell r="H104">
            <v>601.41883699999346</v>
          </cell>
          <cell r="I104">
            <v>578.91981349999503</v>
          </cell>
          <cell r="J104">
            <v>439.26507239954771</v>
          </cell>
        </row>
        <row r="105">
          <cell r="A105">
            <v>44044</v>
          </cell>
          <cell r="F105">
            <v>683.65</v>
          </cell>
          <cell r="G105">
            <v>614.02957199999128</v>
          </cell>
          <cell r="H105">
            <v>614.02957199999128</v>
          </cell>
          <cell r="I105">
            <v>596.3645729999912</v>
          </cell>
          <cell r="J105">
            <v>436.91023400000125</v>
          </cell>
        </row>
        <row r="106">
          <cell r="A106">
            <v>44075</v>
          </cell>
          <cell r="F106">
            <v>696.79</v>
          </cell>
          <cell r="G106">
            <v>625.76803699988284</v>
          </cell>
          <cell r="H106">
            <v>625.76803699988284</v>
          </cell>
          <cell r="I106">
            <v>590.16221351539184</v>
          </cell>
          <cell r="J106">
            <v>455.44280751558398</v>
          </cell>
        </row>
        <row r="107">
          <cell r="A107">
            <v>44105</v>
          </cell>
          <cell r="F107">
            <v>687.04</v>
          </cell>
          <cell r="G107">
            <v>634.02110300000231</v>
          </cell>
          <cell r="H107">
            <v>634.02110300000231</v>
          </cell>
          <cell r="I107">
            <v>607.31637150002041</v>
          </cell>
          <cell r="J107">
            <v>453.01144999996973</v>
          </cell>
        </row>
        <row r="108">
          <cell r="A108">
            <v>44136</v>
          </cell>
          <cell r="F108">
            <v>736.68</v>
          </cell>
          <cell r="G108">
            <v>662.58826699998485</v>
          </cell>
          <cell r="H108">
            <v>662.58826699998485</v>
          </cell>
          <cell r="I108">
            <v>614.7884340000187</v>
          </cell>
          <cell r="J108">
            <v>475.79985399999504</v>
          </cell>
        </row>
        <row r="109">
          <cell r="A109">
            <v>44166</v>
          </cell>
          <cell r="F109">
            <v>737.24</v>
          </cell>
          <cell r="G109">
            <v>688.97956500006762</v>
          </cell>
          <cell r="H109">
            <v>688.97956500006762</v>
          </cell>
          <cell r="I109">
            <v>638.16190900000265</v>
          </cell>
          <cell r="J109">
            <v>506.12777699983428</v>
          </cell>
        </row>
        <row r="110">
          <cell r="A110">
            <v>44197</v>
          </cell>
          <cell r="F110">
            <v>726.09</v>
          </cell>
          <cell r="G110">
            <v>661.10921999988841</v>
          </cell>
          <cell r="H110">
            <v>661.10921999988841</v>
          </cell>
          <cell r="I110">
            <v>640.77365700020835</v>
          </cell>
          <cell r="J110">
            <v>488.29436599979829</v>
          </cell>
        </row>
        <row r="111">
          <cell r="A111">
            <v>44228</v>
          </cell>
          <cell r="F111">
            <v>722.56</v>
          </cell>
          <cell r="G111">
            <v>664.7768840002401</v>
          </cell>
          <cell r="H111">
            <v>664.7768840002401</v>
          </cell>
          <cell r="I111">
            <v>652.45147199999394</v>
          </cell>
          <cell r="J111">
            <v>491.9102369999045</v>
          </cell>
        </row>
        <row r="112">
          <cell r="A112">
            <v>44256</v>
          </cell>
          <cell r="F112">
            <v>739.94</v>
          </cell>
          <cell r="G112">
            <v>673.09207899977264</v>
          </cell>
          <cell r="H112">
            <v>673.09207899977264</v>
          </cell>
          <cell r="I112">
            <v>663.58660199976225</v>
          </cell>
          <cell r="J112">
            <v>485.89212799984159</v>
          </cell>
        </row>
        <row r="113">
          <cell r="A113">
            <v>44287</v>
          </cell>
          <cell r="F113">
            <v>742.37</v>
          </cell>
          <cell r="G113">
            <v>667.45779200009099</v>
          </cell>
          <cell r="H113">
            <v>667.45779200009099</v>
          </cell>
          <cell r="I113">
            <v>643.58787400009192</v>
          </cell>
          <cell r="J113">
            <v>480.57043800017379</v>
          </cell>
        </row>
        <row r="114">
          <cell r="A114">
            <v>44317</v>
          </cell>
          <cell r="F114">
            <v>747.22</v>
          </cell>
          <cell r="G114">
            <v>665.50447699999586</v>
          </cell>
          <cell r="H114">
            <v>662.29720000008183</v>
          </cell>
          <cell r="I114">
            <v>665.50447699999586</v>
          </cell>
          <cell r="J114">
            <v>495.59742800008246</v>
          </cell>
        </row>
        <row r="115">
          <cell r="A115">
            <v>44348</v>
          </cell>
          <cell r="F115">
            <v>733.66</v>
          </cell>
          <cell r="G115">
            <v>649.52362300016102</v>
          </cell>
          <cell r="H115">
            <v>641.16537000001199</v>
          </cell>
          <cell r="I115">
            <v>649.52362300016102</v>
          </cell>
          <cell r="J115">
            <v>479.14221599998785</v>
          </cell>
        </row>
        <row r="116">
          <cell r="A116">
            <v>44378</v>
          </cell>
          <cell r="F116">
            <v>738.57</v>
          </cell>
          <cell r="G116">
            <v>665.48443700000007</v>
          </cell>
          <cell r="H116">
            <v>665.48443700000007</v>
          </cell>
          <cell r="I116">
            <v>653.21620700001108</v>
          </cell>
          <cell r="J116">
            <v>460.17512398806787</v>
          </cell>
        </row>
        <row r="117">
          <cell r="A117">
            <v>44409</v>
          </cell>
          <cell r="F117">
            <v>737.28</v>
          </cell>
          <cell r="G117">
            <v>651.49892550016227</v>
          </cell>
          <cell r="H117">
            <v>650.17069199991795</v>
          </cell>
          <cell r="I117">
            <v>651.49892550016227</v>
          </cell>
          <cell r="J117">
            <v>461.11767973056203</v>
          </cell>
        </row>
        <row r="118">
          <cell r="A118">
            <v>44440</v>
          </cell>
          <cell r="F118">
            <v>765.18</v>
          </cell>
          <cell r="G118">
            <v>686.43670199998849</v>
          </cell>
          <cell r="H118">
            <v>686.43670199998849</v>
          </cell>
          <cell r="I118">
            <v>660.82571599999415</v>
          </cell>
          <cell r="J118">
            <v>492.55696399999158</v>
          </cell>
        </row>
        <row r="119">
          <cell r="A119">
            <v>44470</v>
          </cell>
          <cell r="F119">
            <v>761.5</v>
          </cell>
          <cell r="G119">
            <v>685.89736099992274</v>
          </cell>
          <cell r="H119">
            <v>685.89736099992274</v>
          </cell>
          <cell r="I119">
            <v>656.00987000024986</v>
          </cell>
          <cell r="J119">
            <v>505.73702809375061</v>
          </cell>
        </row>
        <row r="120">
          <cell r="A120">
            <v>44501</v>
          </cell>
          <cell r="F120">
            <v>764.91</v>
          </cell>
          <cell r="G120">
            <v>695.32936731271911</v>
          </cell>
          <cell r="H120">
            <v>695.32936731271911</v>
          </cell>
          <cell r="I120">
            <v>679.87857929977042</v>
          </cell>
          <cell r="J120">
            <v>520.71486110003059</v>
          </cell>
        </row>
        <row r="121">
          <cell r="A121">
            <v>44531</v>
          </cell>
          <cell r="F121">
            <v>793.97806412518798</v>
          </cell>
          <cell r="G121">
            <v>704.98589162509506</v>
          </cell>
          <cell r="H121">
            <v>704.98589162509506</v>
          </cell>
          <cell r="I121">
            <v>696.24228800008495</v>
          </cell>
          <cell r="J121">
            <v>532.10316062524373</v>
          </cell>
        </row>
        <row r="122">
          <cell r="A122">
            <v>44562</v>
          </cell>
          <cell r="F122">
            <v>800.47667074952346</v>
          </cell>
          <cell r="G122">
            <v>718.76720074945365</v>
          </cell>
          <cell r="H122">
            <v>718.76720074945365</v>
          </cell>
          <cell r="I122">
            <v>682.54097820233153</v>
          </cell>
          <cell r="J122">
            <v>542.72030291267208</v>
          </cell>
        </row>
        <row r="123">
          <cell r="A123">
            <v>44593</v>
          </cell>
          <cell r="F123">
            <v>815.94621524975116</v>
          </cell>
          <cell r="G123">
            <v>716.73438224975121</v>
          </cell>
          <cell r="H123">
            <v>716.73438224975121</v>
          </cell>
          <cell r="I123">
            <v>684.03775345707686</v>
          </cell>
          <cell r="J123">
            <v>536.36314399993978</v>
          </cell>
        </row>
        <row r="124">
          <cell r="A124">
            <v>44621</v>
          </cell>
          <cell r="F124">
            <v>804.7217316250003</v>
          </cell>
          <cell r="G124">
            <v>724.52314099998841</v>
          </cell>
          <cell r="H124">
            <v>724.52314099998841</v>
          </cell>
          <cell r="I124">
            <v>693.65808799999581</v>
          </cell>
          <cell r="J124">
            <v>540.23831199999324</v>
          </cell>
        </row>
        <row r="125">
          <cell r="A125">
            <v>44652</v>
          </cell>
          <cell r="F125">
            <v>804.11376599972255</v>
          </cell>
          <cell r="G125">
            <v>727.80153299972255</v>
          </cell>
          <cell r="H125">
            <v>727.80153299972255</v>
          </cell>
          <cell r="I125">
            <v>692.47804599987023</v>
          </cell>
          <cell r="J125">
            <v>542.27807675465488</v>
          </cell>
        </row>
        <row r="126">
          <cell r="A126">
            <v>44682</v>
          </cell>
          <cell r="F126">
            <v>791.63120994738188</v>
          </cell>
          <cell r="G126">
            <v>711.04001371989136</v>
          </cell>
          <cell r="H126">
            <v>711.04001371989136</v>
          </cell>
          <cell r="I126">
            <v>674.81115645926309</v>
          </cell>
          <cell r="J126">
            <v>525.31080013086012</v>
          </cell>
        </row>
        <row r="127">
          <cell r="A127">
            <v>44713</v>
          </cell>
          <cell r="F127">
            <v>798.26</v>
          </cell>
          <cell r="H127">
            <v>720.51</v>
          </cell>
        </row>
      </sheetData>
      <sheetData sheetId="80">
        <row r="1">
          <cell r="G1">
            <v>5</v>
          </cell>
        </row>
      </sheetData>
      <sheetData sheetId="81">
        <row r="1">
          <cell r="B1" t="str">
            <v>Domestic + Exports (MW)</v>
          </cell>
        </row>
      </sheetData>
      <sheetData sheetId="82">
        <row r="2">
          <cell r="G2">
            <v>2016</v>
          </cell>
        </row>
      </sheetData>
      <sheetData sheetId="83">
        <row r="2">
          <cell r="G2">
            <v>2017</v>
          </cell>
        </row>
      </sheetData>
      <sheetData sheetId="84">
        <row r="1">
          <cell r="A1" t="str">
            <v>No</v>
          </cell>
        </row>
      </sheetData>
      <sheetData sheetId="85">
        <row r="2">
          <cell r="M2" t="str">
            <v>Start</v>
          </cell>
        </row>
      </sheetData>
      <sheetData sheetId="86">
        <row r="1">
          <cell r="G1" t="str">
            <v>Year COD</v>
          </cell>
        </row>
      </sheetData>
      <sheetData sheetId="87">
        <row r="1">
          <cell r="B1">
            <v>2012</v>
          </cell>
        </row>
      </sheetData>
      <sheetData sheetId="88">
        <row r="2">
          <cell r="B2" t="str">
            <v>Licenced Projects</v>
          </cell>
        </row>
      </sheetData>
      <sheetData sheetId="89">
        <row r="1">
          <cell r="B1" t="str">
            <v>Longest Single Fault Outage (T &amp; D):</v>
          </cell>
        </row>
      </sheetData>
      <sheetData sheetId="9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 Utility Report (Quarte)"/>
      <sheetName val="Energy_Purchased_kWh"/>
      <sheetName val="Energy Sales_kWh"/>
      <sheetName val="Umm"/>
      <sheetName val="Number of Employees"/>
      <sheetName val="Sheet1"/>
      <sheetName val="Number of Customers "/>
      <sheetName val="Network Length (Kms)"/>
      <sheetName val="O&amp;M_ShsMillions "/>
      <sheetName val="Transformer_and_meters"/>
      <sheetName val="Notes"/>
      <sheetName val="Distribution"/>
      <sheetName val="REFERENCES"/>
    </sheetNames>
    <sheetDataSet>
      <sheetData sheetId="0" refreshError="1"/>
      <sheetData sheetId="1"/>
      <sheetData sheetId="2"/>
      <sheetData sheetId="3" refreshError="1"/>
      <sheetData sheetId="4"/>
      <sheetData sheetId="5" refreshError="1"/>
      <sheetData sheetId="6"/>
      <sheetData sheetId="7"/>
      <sheetData sheetId="8"/>
      <sheetData sheetId="9"/>
      <sheetData sheetId="10" refreshError="1"/>
      <sheetData sheetId="11" refreshError="1"/>
      <sheetData sheetId="12">
        <row r="124">
          <cell r="A124" t="str">
            <v>Utility</v>
          </cell>
          <cell r="B124" t="str">
            <v>Abbreviation</v>
          </cell>
          <cell r="C124" t="str">
            <v>Operator</v>
          </cell>
          <cell r="D124" t="str">
            <v>No</v>
          </cell>
        </row>
        <row r="125">
          <cell r="A125" t="str">
            <v>Central North Service Territory (CNST)</v>
          </cell>
          <cell r="B125" t="str">
            <v>CNST</v>
          </cell>
          <cell r="C125" t="str">
            <v>UEDCL</v>
          </cell>
          <cell r="D125" t="str">
            <v>D1</v>
          </cell>
        </row>
        <row r="126">
          <cell r="A126" t="str">
            <v>Eastern Service Territory (EST)</v>
          </cell>
          <cell r="B126" t="str">
            <v>EST</v>
          </cell>
          <cell r="C126" t="str">
            <v>UEDCL</v>
          </cell>
          <cell r="D126" t="str">
            <v>D2</v>
          </cell>
        </row>
        <row r="127">
          <cell r="A127" t="str">
            <v>Mid West Service Territory (MWST)</v>
          </cell>
          <cell r="B127" t="str">
            <v>MWST</v>
          </cell>
          <cell r="C127" t="str">
            <v>UEDCL</v>
          </cell>
          <cell r="D127" t="str">
            <v>D3</v>
          </cell>
        </row>
        <row r="128">
          <cell r="A128" t="str">
            <v>North East Service Territory (NEST)</v>
          </cell>
          <cell r="B128" t="str">
            <v>NEST</v>
          </cell>
          <cell r="C128" t="str">
            <v>UEDCL</v>
          </cell>
          <cell r="D128" t="str">
            <v>D4</v>
          </cell>
        </row>
        <row r="129">
          <cell r="A129" t="str">
            <v>North North West Service Territory (NNWST)</v>
          </cell>
          <cell r="B129" t="str">
            <v>NNWST</v>
          </cell>
          <cell r="C129" t="str">
            <v>UEDCL</v>
          </cell>
          <cell r="D129" t="str">
            <v>D5</v>
          </cell>
        </row>
        <row r="130">
          <cell r="A130" t="str">
            <v>Southern Service Territory (SST)</v>
          </cell>
          <cell r="B130" t="str">
            <v>SST</v>
          </cell>
          <cell r="C130" t="str">
            <v>UEDCL</v>
          </cell>
          <cell r="D130" t="str">
            <v>D6</v>
          </cell>
        </row>
        <row r="131">
          <cell r="A131" t="str">
            <v>Southern West Service Territory (SWST)</v>
          </cell>
          <cell r="B131" t="str">
            <v>SWST</v>
          </cell>
          <cell r="C131" t="str">
            <v>UEDCL</v>
          </cell>
          <cell r="D131" t="str">
            <v>D7</v>
          </cell>
        </row>
        <row r="132">
          <cell r="A132" t="str">
            <v>North Western Service Territory (NWST)</v>
          </cell>
          <cell r="B132" t="str">
            <v>NWST</v>
          </cell>
          <cell r="C132" t="str">
            <v>UEDCL</v>
          </cell>
          <cell r="D132" t="str">
            <v>D8</v>
          </cell>
        </row>
        <row r="133">
          <cell r="A133" t="str">
            <v>Pader Abim Community Multipurpose Electric Co-operative Society Limited</v>
          </cell>
          <cell r="B133" t="str">
            <v>PACMECS</v>
          </cell>
          <cell r="C133" t="str">
            <v>PACMECS</v>
          </cell>
          <cell r="D133" t="str">
            <v>D9</v>
          </cell>
        </row>
        <row r="134">
          <cell r="A134" t="str">
            <v>Bundibugyo Energy Cooperative Society (BECS)</v>
          </cell>
          <cell r="B134" t="str">
            <v>BECS</v>
          </cell>
          <cell r="C134" t="str">
            <v>BECS</v>
          </cell>
          <cell r="D134" t="str">
            <v>D10</v>
          </cell>
        </row>
        <row r="135">
          <cell r="A135" t="str">
            <v>Kyegegewa Rural Electricity Cooperation Society</v>
          </cell>
          <cell r="B135" t="str">
            <v>KRECS</v>
          </cell>
          <cell r="C135" t="str">
            <v>KRECS</v>
          </cell>
          <cell r="D135" t="str">
            <v>D11</v>
          </cell>
        </row>
        <row r="136">
          <cell r="A136" t="str">
            <v>Kilembe Investment Limited</v>
          </cell>
          <cell r="B136" t="str">
            <v>KIL</v>
          </cell>
          <cell r="C136" t="str">
            <v>KIL</v>
          </cell>
          <cell r="D136" t="str">
            <v>D12</v>
          </cell>
        </row>
        <row r="137">
          <cell r="A137" t="str">
            <v>UEDCL</v>
          </cell>
          <cell r="B137" t="str">
            <v>UEDCL</v>
          </cell>
          <cell r="C137" t="str">
            <v>UEDCL</v>
          </cell>
          <cell r="D137" t="str">
            <v>D13</v>
          </cell>
        </row>
        <row r="138">
          <cell r="A138" t="str">
            <v>UMEME(U) Limited</v>
          </cell>
          <cell r="B138" t="str">
            <v>Umeme</v>
          </cell>
          <cell r="C138" t="str">
            <v>Umeme</v>
          </cell>
          <cell r="D138" t="str">
            <v>D14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ownLoad"/>
      <sheetName val="Adjustments"/>
      <sheetName val="P and L"/>
      <sheetName val="Workings B_S"/>
      <sheetName val="Final B_S"/>
      <sheetName val="CashFlow"/>
      <sheetName val="Capital Asset Schedule"/>
      <sheetName val="Graphs"/>
      <sheetName val="CWIP Detailed"/>
      <sheetName val="Budget 04"/>
      <sheetName val="Syst Imprv't WBI Mat Incl."/>
    </sheetNames>
    <sheetDataSet>
      <sheetData sheetId="0" refreshError="1"/>
      <sheetData sheetId="1" refreshError="1"/>
      <sheetData sheetId="2" refreshError="1">
        <row r="3">
          <cell r="A3" t="str">
            <v>AAA</v>
          </cell>
          <cell r="B3" t="str">
            <v>Descriptions</v>
          </cell>
          <cell r="D3" t="str">
            <v>January</v>
          </cell>
          <cell r="E3" t="str">
            <v>February</v>
          </cell>
          <cell r="F3" t="str">
            <v>March</v>
          </cell>
          <cell r="G3" t="str">
            <v>April</v>
          </cell>
          <cell r="H3" t="str">
            <v>May</v>
          </cell>
          <cell r="I3" t="str">
            <v>June</v>
          </cell>
          <cell r="J3" t="str">
            <v>July</v>
          </cell>
          <cell r="K3" t="str">
            <v>August</v>
          </cell>
          <cell r="L3" t="str">
            <v>September</v>
          </cell>
          <cell r="M3" t="str">
            <v>October</v>
          </cell>
          <cell r="N3" t="str">
            <v>November</v>
          </cell>
          <cell r="O3" t="str">
            <v>December</v>
          </cell>
        </row>
        <row r="4">
          <cell r="A4" t="str">
            <v>600</v>
          </cell>
          <cell r="B4" t="str">
            <v>Sales to Trade</v>
          </cell>
          <cell r="C4">
            <v>0</v>
          </cell>
          <cell r="D4">
            <v>0</v>
          </cell>
          <cell r="E4">
            <v>0</v>
          </cell>
          <cell r="F4">
            <v>0</v>
          </cell>
          <cell r="G4">
            <v>0</v>
          </cell>
          <cell r="H4">
            <v>0</v>
          </cell>
          <cell r="I4">
            <v>0</v>
          </cell>
          <cell r="J4">
            <v>0</v>
          </cell>
          <cell r="K4">
            <v>0</v>
          </cell>
          <cell r="L4">
            <v>0</v>
          </cell>
          <cell r="M4">
            <v>0</v>
          </cell>
          <cell r="N4">
            <v>0</v>
          </cell>
          <cell r="O4">
            <v>0</v>
          </cell>
        </row>
        <row r="5">
          <cell r="A5" t="str">
            <v>650</v>
          </cell>
          <cell r="B5" t="str">
            <v>Misc Income</v>
          </cell>
          <cell r="D5">
            <v>0</v>
          </cell>
          <cell r="E5">
            <v>0</v>
          </cell>
          <cell r="F5">
            <v>0</v>
          </cell>
          <cell r="G5">
            <v>0</v>
          </cell>
          <cell r="H5">
            <v>0</v>
          </cell>
          <cell r="I5">
            <v>0</v>
          </cell>
          <cell r="J5">
            <v>0</v>
          </cell>
          <cell r="K5">
            <v>0</v>
          </cell>
          <cell r="L5">
            <v>0</v>
          </cell>
          <cell r="M5">
            <v>0</v>
          </cell>
          <cell r="N5">
            <v>0</v>
          </cell>
          <cell r="O5">
            <v>0</v>
          </cell>
        </row>
        <row r="6">
          <cell r="A6" t="str">
            <v>651</v>
          </cell>
          <cell r="B6" t="str">
            <v>Other Income</v>
          </cell>
          <cell r="D6">
            <v>0</v>
          </cell>
          <cell r="E6">
            <v>0</v>
          </cell>
          <cell r="F6">
            <v>0</v>
          </cell>
          <cell r="G6">
            <v>0</v>
          </cell>
          <cell r="H6">
            <v>0</v>
          </cell>
          <cell r="I6">
            <v>0</v>
          </cell>
          <cell r="J6">
            <v>0</v>
          </cell>
          <cell r="K6">
            <v>0</v>
          </cell>
          <cell r="L6">
            <v>0</v>
          </cell>
          <cell r="M6">
            <v>0</v>
          </cell>
          <cell r="N6">
            <v>0</v>
          </cell>
          <cell r="O6">
            <v>0</v>
          </cell>
        </row>
        <row r="7">
          <cell r="A7" t="str">
            <v>670</v>
          </cell>
          <cell r="B7" t="str">
            <v>Investment Income</v>
          </cell>
          <cell r="D7">
            <v>0</v>
          </cell>
          <cell r="E7">
            <v>0</v>
          </cell>
          <cell r="F7">
            <v>0</v>
          </cell>
          <cell r="G7">
            <v>0</v>
          </cell>
          <cell r="H7">
            <v>0</v>
          </cell>
          <cell r="I7">
            <v>0</v>
          </cell>
          <cell r="J7">
            <v>0</v>
          </cell>
          <cell r="K7">
            <v>0</v>
          </cell>
          <cell r="L7">
            <v>0</v>
          </cell>
          <cell r="M7">
            <v>0</v>
          </cell>
          <cell r="N7">
            <v>0</v>
          </cell>
          <cell r="O7">
            <v>0</v>
          </cell>
        </row>
        <row r="8">
          <cell r="A8" t="str">
            <v>720</v>
          </cell>
          <cell r="B8" t="str">
            <v>Cost of Sales</v>
          </cell>
          <cell r="D8">
            <v>0</v>
          </cell>
          <cell r="E8">
            <v>0</v>
          </cell>
          <cell r="F8">
            <v>0</v>
          </cell>
          <cell r="G8">
            <v>0</v>
          </cell>
          <cell r="H8">
            <v>0</v>
          </cell>
          <cell r="I8">
            <v>0</v>
          </cell>
          <cell r="J8">
            <v>0</v>
          </cell>
          <cell r="K8">
            <v>0</v>
          </cell>
          <cell r="L8">
            <v>0</v>
          </cell>
          <cell r="M8">
            <v>0</v>
          </cell>
          <cell r="N8">
            <v>0</v>
          </cell>
          <cell r="O8">
            <v>0</v>
          </cell>
        </row>
        <row r="9">
          <cell r="A9" t="str">
            <v>700</v>
          </cell>
          <cell r="B9" t="str">
            <v>Employment Costs</v>
          </cell>
          <cell r="D9">
            <v>0</v>
          </cell>
          <cell r="E9">
            <v>0</v>
          </cell>
          <cell r="F9">
            <v>0</v>
          </cell>
          <cell r="G9">
            <v>0</v>
          </cell>
          <cell r="H9">
            <v>0</v>
          </cell>
          <cell r="I9">
            <v>0</v>
          </cell>
          <cell r="J9">
            <v>0</v>
          </cell>
          <cell r="K9">
            <v>0</v>
          </cell>
          <cell r="L9">
            <v>0</v>
          </cell>
          <cell r="M9">
            <v>0</v>
          </cell>
          <cell r="N9">
            <v>0</v>
          </cell>
          <cell r="O9">
            <v>0</v>
          </cell>
        </row>
        <row r="10">
          <cell r="A10" t="str">
            <v>701</v>
          </cell>
          <cell r="B10" t="str">
            <v>Other Staff Costs</v>
          </cell>
          <cell r="D10">
            <v>0</v>
          </cell>
          <cell r="E10">
            <v>0</v>
          </cell>
          <cell r="F10">
            <v>0</v>
          </cell>
          <cell r="G10">
            <v>0</v>
          </cell>
          <cell r="H10">
            <v>0</v>
          </cell>
          <cell r="I10">
            <v>0</v>
          </cell>
          <cell r="J10">
            <v>0</v>
          </cell>
          <cell r="K10">
            <v>0</v>
          </cell>
          <cell r="L10">
            <v>0</v>
          </cell>
          <cell r="M10">
            <v>0</v>
          </cell>
          <cell r="N10">
            <v>0</v>
          </cell>
          <cell r="O10">
            <v>0</v>
          </cell>
        </row>
        <row r="11">
          <cell r="A11" t="str">
            <v>740</v>
          </cell>
          <cell r="B11" t="str">
            <v>Transport Costs</v>
          </cell>
          <cell r="D11">
            <v>0</v>
          </cell>
          <cell r="E11">
            <v>0</v>
          </cell>
          <cell r="F11">
            <v>0</v>
          </cell>
          <cell r="G11">
            <v>0</v>
          </cell>
          <cell r="H11">
            <v>0</v>
          </cell>
          <cell r="I11">
            <v>0</v>
          </cell>
          <cell r="J11">
            <v>0</v>
          </cell>
          <cell r="K11">
            <v>0</v>
          </cell>
          <cell r="L11">
            <v>0</v>
          </cell>
          <cell r="M11">
            <v>0</v>
          </cell>
          <cell r="N11">
            <v>0</v>
          </cell>
          <cell r="O11">
            <v>0</v>
          </cell>
        </row>
        <row r="12">
          <cell r="A12" t="str">
            <v>760</v>
          </cell>
          <cell r="B12" t="str">
            <v>Repairs and Maintenance</v>
          </cell>
          <cell r="D12">
            <v>0</v>
          </cell>
          <cell r="E12">
            <v>0</v>
          </cell>
          <cell r="F12">
            <v>0</v>
          </cell>
          <cell r="G12">
            <v>0</v>
          </cell>
          <cell r="H12">
            <v>0</v>
          </cell>
          <cell r="I12">
            <v>0</v>
          </cell>
          <cell r="J12">
            <v>0</v>
          </cell>
          <cell r="K12">
            <v>0</v>
          </cell>
          <cell r="L12">
            <v>0</v>
          </cell>
          <cell r="M12">
            <v>0</v>
          </cell>
          <cell r="N12">
            <v>0</v>
          </cell>
          <cell r="O12">
            <v>0</v>
          </cell>
        </row>
        <row r="13">
          <cell r="A13" t="str">
            <v>780</v>
          </cell>
          <cell r="B13" t="str">
            <v>Administrative Costs</v>
          </cell>
          <cell r="D13">
            <v>0</v>
          </cell>
          <cell r="E13">
            <v>0</v>
          </cell>
          <cell r="F13">
            <v>0</v>
          </cell>
          <cell r="G13">
            <v>0</v>
          </cell>
          <cell r="H13">
            <v>0</v>
          </cell>
          <cell r="I13">
            <v>0</v>
          </cell>
          <cell r="J13">
            <v>0</v>
          </cell>
          <cell r="K13">
            <v>0</v>
          </cell>
          <cell r="L13">
            <v>0</v>
          </cell>
          <cell r="M13">
            <v>0</v>
          </cell>
          <cell r="N13">
            <v>0</v>
          </cell>
          <cell r="O13">
            <v>0</v>
          </cell>
        </row>
        <row r="14">
          <cell r="A14" t="str">
            <v>840</v>
          </cell>
          <cell r="B14" t="str">
            <v>Finance Changes (I.e Interest &amp; Exchange loss)</v>
          </cell>
          <cell r="D14">
            <v>0</v>
          </cell>
          <cell r="E14">
            <v>0</v>
          </cell>
          <cell r="F14">
            <v>0</v>
          </cell>
          <cell r="G14">
            <v>0</v>
          </cell>
          <cell r="H14">
            <v>0</v>
          </cell>
          <cell r="I14">
            <v>0</v>
          </cell>
          <cell r="J14">
            <v>0</v>
          </cell>
          <cell r="K14">
            <v>0</v>
          </cell>
          <cell r="L14">
            <v>0</v>
          </cell>
          <cell r="M14">
            <v>0</v>
          </cell>
          <cell r="N14">
            <v>0</v>
          </cell>
          <cell r="O14">
            <v>0</v>
          </cell>
        </row>
        <row r="15">
          <cell r="A15" t="str">
            <v>820</v>
          </cell>
          <cell r="B15" t="str">
            <v>Insurance</v>
          </cell>
          <cell r="D15">
            <v>0</v>
          </cell>
          <cell r="E15">
            <v>0</v>
          </cell>
          <cell r="F15">
            <v>0</v>
          </cell>
          <cell r="G15">
            <v>0</v>
          </cell>
          <cell r="H15">
            <v>0</v>
          </cell>
          <cell r="I15">
            <v>0</v>
          </cell>
          <cell r="J15">
            <v>0</v>
          </cell>
          <cell r="K15">
            <v>0</v>
          </cell>
          <cell r="L15">
            <v>0</v>
          </cell>
          <cell r="M15">
            <v>0</v>
          </cell>
          <cell r="N15">
            <v>0</v>
          </cell>
          <cell r="O15">
            <v>0</v>
          </cell>
        </row>
        <row r="16">
          <cell r="A16" t="str">
            <v>830</v>
          </cell>
          <cell r="B16" t="str">
            <v>Bad Debts</v>
          </cell>
          <cell r="D16">
            <v>0</v>
          </cell>
          <cell r="E16">
            <v>0</v>
          </cell>
          <cell r="F16">
            <v>0</v>
          </cell>
          <cell r="G16">
            <v>0</v>
          </cell>
          <cell r="H16">
            <v>0</v>
          </cell>
          <cell r="I16">
            <v>0</v>
          </cell>
          <cell r="J16">
            <v>0</v>
          </cell>
          <cell r="K16">
            <v>0</v>
          </cell>
          <cell r="L16">
            <v>0</v>
          </cell>
          <cell r="M16">
            <v>0</v>
          </cell>
          <cell r="N16">
            <v>0</v>
          </cell>
          <cell r="O16">
            <v>0</v>
          </cell>
        </row>
        <row r="17">
          <cell r="D17">
            <v>0</v>
          </cell>
          <cell r="E17">
            <v>0</v>
          </cell>
          <cell r="F17">
            <v>0</v>
          </cell>
          <cell r="G17">
            <v>0</v>
          </cell>
          <cell r="H17">
            <v>0</v>
          </cell>
          <cell r="I17">
            <v>0</v>
          </cell>
          <cell r="J17">
            <v>0</v>
          </cell>
          <cell r="K17">
            <v>0</v>
          </cell>
          <cell r="L17">
            <v>0</v>
          </cell>
          <cell r="M17">
            <v>0</v>
          </cell>
          <cell r="N17">
            <v>0</v>
          </cell>
          <cell r="O17">
            <v>0</v>
          </cell>
        </row>
        <row r="18">
          <cell r="A18">
            <v>800</v>
          </cell>
          <cell r="B18" t="str">
            <v>Depreciation</v>
          </cell>
          <cell r="D18">
            <v>0</v>
          </cell>
          <cell r="E18">
            <v>0</v>
          </cell>
          <cell r="F18">
            <v>0</v>
          </cell>
          <cell r="G18">
            <v>0</v>
          </cell>
          <cell r="I18">
            <v>0</v>
          </cell>
          <cell r="J18">
            <v>0</v>
          </cell>
          <cell r="K18">
            <v>0</v>
          </cell>
          <cell r="L18">
            <v>0</v>
          </cell>
          <cell r="M18">
            <v>0</v>
          </cell>
          <cell r="N18">
            <v>0</v>
          </cell>
          <cell r="O18">
            <v>0</v>
          </cell>
        </row>
        <row r="19">
          <cell r="A19" t="str">
            <v>9998</v>
          </cell>
          <cell r="B19" t="str">
            <v>Suspense</v>
          </cell>
          <cell r="D19">
            <v>0</v>
          </cell>
          <cell r="E19">
            <v>0</v>
          </cell>
          <cell r="F19">
            <v>0</v>
          </cell>
          <cell r="G19">
            <v>0</v>
          </cell>
          <cell r="H19">
            <v>0</v>
          </cell>
          <cell r="I19">
            <v>0</v>
          </cell>
          <cell r="J19">
            <v>0</v>
          </cell>
          <cell r="K19">
            <v>0</v>
          </cell>
          <cell r="L19">
            <v>0</v>
          </cell>
          <cell r="M19">
            <v>0</v>
          </cell>
          <cell r="N19">
            <v>0</v>
          </cell>
          <cell r="O19">
            <v>0</v>
          </cell>
        </row>
        <row r="20">
          <cell r="A20" t="str">
            <v>101001</v>
          </cell>
          <cell r="B20" t="str">
            <v>Sub-Stations</v>
          </cell>
          <cell r="D20">
            <v>0</v>
          </cell>
          <cell r="E20">
            <v>0</v>
          </cell>
          <cell r="F20">
            <v>0</v>
          </cell>
          <cell r="G20">
            <v>0</v>
          </cell>
          <cell r="H20">
            <v>0</v>
          </cell>
          <cell r="I20">
            <v>0</v>
          </cell>
          <cell r="J20">
            <v>0</v>
          </cell>
          <cell r="K20">
            <v>0</v>
          </cell>
          <cell r="L20">
            <v>0</v>
          </cell>
          <cell r="M20">
            <v>0</v>
          </cell>
          <cell r="N20">
            <v>0</v>
          </cell>
          <cell r="O20">
            <v>0</v>
          </cell>
        </row>
        <row r="21">
          <cell r="A21" t="str">
            <v>101002</v>
          </cell>
          <cell r="B21" t="str">
            <v>Low Volgate Lines</v>
          </cell>
          <cell r="D21">
            <v>0</v>
          </cell>
          <cell r="E21">
            <v>0</v>
          </cell>
          <cell r="F21">
            <v>0</v>
          </cell>
          <cell r="G21">
            <v>0</v>
          </cell>
          <cell r="H21">
            <v>0</v>
          </cell>
          <cell r="I21">
            <v>0</v>
          </cell>
          <cell r="J21">
            <v>0</v>
          </cell>
          <cell r="K21">
            <v>0</v>
          </cell>
          <cell r="L21">
            <v>0</v>
          </cell>
          <cell r="M21">
            <v>0</v>
          </cell>
          <cell r="N21">
            <v>0</v>
          </cell>
          <cell r="O21">
            <v>0</v>
          </cell>
        </row>
        <row r="22">
          <cell r="A22" t="str">
            <v>101003</v>
          </cell>
          <cell r="B22" t="str">
            <v>Services</v>
          </cell>
          <cell r="D22">
            <v>0</v>
          </cell>
          <cell r="E22">
            <v>0</v>
          </cell>
          <cell r="F22">
            <v>0</v>
          </cell>
          <cell r="G22">
            <v>0</v>
          </cell>
          <cell r="H22">
            <v>0</v>
          </cell>
          <cell r="I22">
            <v>0</v>
          </cell>
          <cell r="J22">
            <v>0</v>
          </cell>
          <cell r="K22">
            <v>0</v>
          </cell>
          <cell r="L22">
            <v>0</v>
          </cell>
          <cell r="M22">
            <v>0</v>
          </cell>
          <cell r="N22">
            <v>0</v>
          </cell>
          <cell r="O22">
            <v>0</v>
          </cell>
        </row>
        <row r="23">
          <cell r="A23" t="str">
            <v>101999</v>
          </cell>
          <cell r="B23" t="str">
            <v>Fixed Assets Control Account</v>
          </cell>
          <cell r="D23">
            <v>0</v>
          </cell>
          <cell r="E23">
            <v>0</v>
          </cell>
          <cell r="F23">
            <v>0</v>
          </cell>
          <cell r="G23">
            <v>0</v>
          </cell>
          <cell r="H23">
            <v>0</v>
          </cell>
          <cell r="I23">
            <v>0</v>
          </cell>
          <cell r="J23">
            <v>0</v>
          </cell>
          <cell r="K23">
            <v>0</v>
          </cell>
          <cell r="L23">
            <v>0</v>
          </cell>
          <cell r="M23">
            <v>0</v>
          </cell>
          <cell r="N23">
            <v>0</v>
          </cell>
          <cell r="O23">
            <v>0</v>
          </cell>
        </row>
        <row r="24">
          <cell r="A24" t="str">
            <v>101004</v>
          </cell>
          <cell r="B24" t="str">
            <v>Furniture</v>
          </cell>
          <cell r="D24">
            <v>0</v>
          </cell>
          <cell r="E24">
            <v>0</v>
          </cell>
          <cell r="F24">
            <v>0</v>
          </cell>
          <cell r="G24">
            <v>0</v>
          </cell>
          <cell r="H24">
            <v>0</v>
          </cell>
          <cell r="I24">
            <v>0</v>
          </cell>
          <cell r="J24">
            <v>0</v>
          </cell>
          <cell r="K24">
            <v>0</v>
          </cell>
          <cell r="L24">
            <v>0</v>
          </cell>
          <cell r="M24">
            <v>0</v>
          </cell>
          <cell r="N24">
            <v>0</v>
          </cell>
          <cell r="O24">
            <v>0</v>
          </cell>
        </row>
        <row r="25">
          <cell r="A25" t="str">
            <v>101005</v>
          </cell>
          <cell r="B25" t="str">
            <v>Buildings</v>
          </cell>
          <cell r="D25">
            <v>0</v>
          </cell>
          <cell r="E25">
            <v>0</v>
          </cell>
          <cell r="F25">
            <v>0</v>
          </cell>
          <cell r="G25">
            <v>0</v>
          </cell>
          <cell r="H25">
            <v>0</v>
          </cell>
          <cell r="I25">
            <v>0</v>
          </cell>
          <cell r="J25">
            <v>0</v>
          </cell>
          <cell r="K25">
            <v>0</v>
          </cell>
          <cell r="L25">
            <v>0</v>
          </cell>
          <cell r="M25">
            <v>0</v>
          </cell>
          <cell r="N25">
            <v>0</v>
          </cell>
          <cell r="O25">
            <v>0</v>
          </cell>
        </row>
        <row r="26">
          <cell r="A26" t="str">
            <v>101008</v>
          </cell>
          <cell r="B26" t="str">
            <v>Computers</v>
          </cell>
          <cell r="D26">
            <v>0</v>
          </cell>
          <cell r="E26">
            <v>0</v>
          </cell>
          <cell r="F26">
            <v>0</v>
          </cell>
          <cell r="G26">
            <v>0</v>
          </cell>
          <cell r="H26">
            <v>0</v>
          </cell>
          <cell r="I26">
            <v>0</v>
          </cell>
          <cell r="J26">
            <v>0</v>
          </cell>
          <cell r="K26">
            <v>0</v>
          </cell>
          <cell r="L26">
            <v>0</v>
          </cell>
          <cell r="M26">
            <v>0</v>
          </cell>
          <cell r="N26">
            <v>0</v>
          </cell>
          <cell r="O26">
            <v>0</v>
          </cell>
        </row>
        <row r="27">
          <cell r="A27" t="str">
            <v>101009</v>
          </cell>
          <cell r="B27" t="str">
            <v>Communication Equipments</v>
          </cell>
          <cell r="D27">
            <v>0</v>
          </cell>
          <cell r="E27">
            <v>0</v>
          </cell>
          <cell r="F27">
            <v>0</v>
          </cell>
          <cell r="G27">
            <v>0</v>
          </cell>
          <cell r="H27">
            <v>0</v>
          </cell>
          <cell r="I27">
            <v>0</v>
          </cell>
          <cell r="J27">
            <v>0</v>
          </cell>
          <cell r="K27">
            <v>0</v>
          </cell>
          <cell r="L27">
            <v>0</v>
          </cell>
          <cell r="M27">
            <v>0</v>
          </cell>
          <cell r="N27">
            <v>0</v>
          </cell>
          <cell r="O27">
            <v>0</v>
          </cell>
        </row>
        <row r="28">
          <cell r="A28" t="str">
            <v>101010</v>
          </cell>
          <cell r="B28" t="str">
            <v>Office Machine &amp; Equipments</v>
          </cell>
          <cell r="D28">
            <v>0</v>
          </cell>
          <cell r="E28">
            <v>0</v>
          </cell>
          <cell r="F28">
            <v>0</v>
          </cell>
          <cell r="G28">
            <v>0</v>
          </cell>
          <cell r="H28">
            <v>0</v>
          </cell>
          <cell r="I28">
            <v>0</v>
          </cell>
          <cell r="J28">
            <v>0</v>
          </cell>
          <cell r="K28">
            <v>0</v>
          </cell>
          <cell r="L28">
            <v>0</v>
          </cell>
          <cell r="M28">
            <v>0</v>
          </cell>
          <cell r="N28">
            <v>0</v>
          </cell>
          <cell r="O28">
            <v>0</v>
          </cell>
        </row>
        <row r="29">
          <cell r="A29" t="str">
            <v>101011</v>
          </cell>
          <cell r="B29" t="str">
            <v>Motor Vehicles</v>
          </cell>
          <cell r="D29">
            <v>0</v>
          </cell>
          <cell r="E29">
            <v>0</v>
          </cell>
          <cell r="F29">
            <v>0</v>
          </cell>
          <cell r="G29">
            <v>0</v>
          </cell>
          <cell r="H29">
            <v>0</v>
          </cell>
          <cell r="I29">
            <v>0</v>
          </cell>
          <cell r="J29">
            <v>0</v>
          </cell>
          <cell r="K29">
            <v>0</v>
          </cell>
          <cell r="L29">
            <v>0</v>
          </cell>
          <cell r="M29">
            <v>0</v>
          </cell>
          <cell r="N29">
            <v>0</v>
          </cell>
          <cell r="O29">
            <v>0</v>
          </cell>
        </row>
        <row r="30">
          <cell r="A30" t="str">
            <v>101012</v>
          </cell>
          <cell r="B30" t="str">
            <v>Tools and Equipments</v>
          </cell>
          <cell r="D30">
            <v>0</v>
          </cell>
          <cell r="E30">
            <v>0</v>
          </cell>
          <cell r="F30">
            <v>0</v>
          </cell>
          <cell r="G30">
            <v>0</v>
          </cell>
          <cell r="H30">
            <v>0</v>
          </cell>
          <cell r="I30">
            <v>0</v>
          </cell>
          <cell r="J30">
            <v>0</v>
          </cell>
          <cell r="K30">
            <v>0</v>
          </cell>
          <cell r="L30">
            <v>0</v>
          </cell>
          <cell r="M30">
            <v>0</v>
          </cell>
          <cell r="N30">
            <v>0</v>
          </cell>
          <cell r="O30">
            <v>0</v>
          </cell>
        </row>
        <row r="31">
          <cell r="A31" t="str">
            <v>101013</v>
          </cell>
          <cell r="B31" t="str">
            <v>Management Information System</v>
          </cell>
          <cell r="D31">
            <v>0</v>
          </cell>
          <cell r="E31">
            <v>0</v>
          </cell>
          <cell r="F31">
            <v>0</v>
          </cell>
          <cell r="G31">
            <v>0</v>
          </cell>
          <cell r="H31">
            <v>0</v>
          </cell>
          <cell r="I31">
            <v>0</v>
          </cell>
          <cell r="J31">
            <v>0</v>
          </cell>
          <cell r="K31">
            <v>0</v>
          </cell>
          <cell r="L31">
            <v>0</v>
          </cell>
          <cell r="M31">
            <v>0</v>
          </cell>
          <cell r="N31">
            <v>0</v>
          </cell>
          <cell r="O31">
            <v>0</v>
          </cell>
        </row>
        <row r="32">
          <cell r="A32" t="str">
            <v>230</v>
          </cell>
          <cell r="B32" t="str">
            <v>CWIP-Schemes; Service</v>
          </cell>
          <cell r="D32">
            <v>0</v>
          </cell>
          <cell r="E32">
            <v>0</v>
          </cell>
          <cell r="F32">
            <v>0</v>
          </cell>
          <cell r="G32">
            <v>0</v>
          </cell>
          <cell r="H32">
            <v>0</v>
          </cell>
          <cell r="I32">
            <v>0</v>
          </cell>
          <cell r="J32">
            <v>0</v>
          </cell>
          <cell r="K32">
            <v>0</v>
          </cell>
          <cell r="L32">
            <v>0</v>
          </cell>
          <cell r="M32">
            <v>0</v>
          </cell>
          <cell r="N32">
            <v>0</v>
          </cell>
          <cell r="O32">
            <v>0</v>
          </cell>
        </row>
        <row r="33">
          <cell r="A33" t="str">
            <v>231</v>
          </cell>
          <cell r="B33" t="str">
            <v>CWIP-Schemes; Low Volgate</v>
          </cell>
          <cell r="D33">
            <v>0</v>
          </cell>
          <cell r="E33">
            <v>0</v>
          </cell>
          <cell r="F33">
            <v>0</v>
          </cell>
          <cell r="G33">
            <v>0</v>
          </cell>
          <cell r="H33">
            <v>0</v>
          </cell>
          <cell r="I33">
            <v>0</v>
          </cell>
          <cell r="J33">
            <v>0</v>
          </cell>
          <cell r="K33">
            <v>0</v>
          </cell>
          <cell r="L33">
            <v>0</v>
          </cell>
          <cell r="M33">
            <v>0</v>
          </cell>
          <cell r="N33">
            <v>0</v>
          </cell>
          <cell r="O33">
            <v>0</v>
          </cell>
        </row>
        <row r="34">
          <cell r="A34" t="str">
            <v>232</v>
          </cell>
          <cell r="B34" t="str">
            <v>CWIP-Schemes; High Volgate</v>
          </cell>
          <cell r="D34">
            <v>0</v>
          </cell>
          <cell r="E34">
            <v>0</v>
          </cell>
          <cell r="F34">
            <v>0</v>
          </cell>
          <cell r="G34">
            <v>0</v>
          </cell>
          <cell r="H34">
            <v>0</v>
          </cell>
          <cell r="I34">
            <v>0</v>
          </cell>
          <cell r="J34">
            <v>0</v>
          </cell>
          <cell r="K34">
            <v>0</v>
          </cell>
          <cell r="L34">
            <v>0</v>
          </cell>
          <cell r="M34">
            <v>0</v>
          </cell>
          <cell r="N34">
            <v>0</v>
          </cell>
          <cell r="O34">
            <v>0</v>
          </cell>
        </row>
        <row r="35">
          <cell r="A35" t="str">
            <v>233</v>
          </cell>
          <cell r="B35" t="str">
            <v>CWIP-Schemes; Rural Electrification</v>
          </cell>
          <cell r="D35">
            <v>0</v>
          </cell>
          <cell r="E35">
            <v>0</v>
          </cell>
          <cell r="F35">
            <v>0</v>
          </cell>
          <cell r="G35">
            <v>0</v>
          </cell>
          <cell r="H35">
            <v>0</v>
          </cell>
          <cell r="I35">
            <v>0</v>
          </cell>
          <cell r="J35">
            <v>0</v>
          </cell>
          <cell r="K35">
            <v>0</v>
          </cell>
          <cell r="L35">
            <v>0</v>
          </cell>
          <cell r="M35">
            <v>0</v>
          </cell>
          <cell r="N35">
            <v>0</v>
          </cell>
          <cell r="O35">
            <v>0</v>
          </cell>
        </row>
        <row r="36">
          <cell r="A36" t="str">
            <v>234</v>
          </cell>
          <cell r="B36" t="str">
            <v>CWIP-Schemes; Sub-station</v>
          </cell>
          <cell r="D36">
            <v>0</v>
          </cell>
          <cell r="E36">
            <v>0</v>
          </cell>
          <cell r="F36">
            <v>0</v>
          </cell>
          <cell r="G36">
            <v>0</v>
          </cell>
          <cell r="H36">
            <v>0</v>
          </cell>
          <cell r="I36">
            <v>0</v>
          </cell>
          <cell r="J36">
            <v>0</v>
          </cell>
          <cell r="K36">
            <v>0</v>
          </cell>
          <cell r="L36">
            <v>0</v>
          </cell>
          <cell r="M36">
            <v>0</v>
          </cell>
          <cell r="N36">
            <v>0</v>
          </cell>
          <cell r="O36">
            <v>0</v>
          </cell>
        </row>
        <row r="37">
          <cell r="A37" t="str">
            <v>280</v>
          </cell>
          <cell r="B37" t="str">
            <v>Rural Grid Ext. Low Volgate</v>
          </cell>
          <cell r="D37">
            <v>0</v>
          </cell>
          <cell r="E37">
            <v>0</v>
          </cell>
          <cell r="F37">
            <v>0</v>
          </cell>
          <cell r="G37">
            <v>0</v>
          </cell>
          <cell r="H37">
            <v>0</v>
          </cell>
          <cell r="I37">
            <v>0</v>
          </cell>
          <cell r="J37">
            <v>0</v>
          </cell>
          <cell r="K37">
            <v>0</v>
          </cell>
          <cell r="L37">
            <v>0</v>
          </cell>
          <cell r="M37">
            <v>0</v>
          </cell>
          <cell r="N37">
            <v>0</v>
          </cell>
          <cell r="O37">
            <v>0</v>
          </cell>
        </row>
        <row r="38">
          <cell r="A38" t="str">
            <v>281</v>
          </cell>
          <cell r="B38" t="str">
            <v>Rural Grid Ext. High Volgate</v>
          </cell>
          <cell r="D38">
            <v>0</v>
          </cell>
          <cell r="E38">
            <v>0</v>
          </cell>
          <cell r="F38">
            <v>0</v>
          </cell>
          <cell r="G38">
            <v>0</v>
          </cell>
          <cell r="H38">
            <v>0</v>
          </cell>
          <cell r="I38">
            <v>0</v>
          </cell>
          <cell r="J38">
            <v>0</v>
          </cell>
          <cell r="K38">
            <v>0</v>
          </cell>
          <cell r="L38">
            <v>0</v>
          </cell>
          <cell r="M38">
            <v>0</v>
          </cell>
          <cell r="N38">
            <v>0</v>
          </cell>
          <cell r="O38">
            <v>0</v>
          </cell>
        </row>
        <row r="39">
          <cell r="A39" t="str">
            <v>282</v>
          </cell>
          <cell r="B39" t="str">
            <v>Rural Grid Ext. Sub-Station</v>
          </cell>
          <cell r="D39">
            <v>0</v>
          </cell>
          <cell r="E39">
            <v>0</v>
          </cell>
          <cell r="F39">
            <v>0</v>
          </cell>
          <cell r="G39">
            <v>0</v>
          </cell>
          <cell r="H39">
            <v>0</v>
          </cell>
          <cell r="I39">
            <v>0</v>
          </cell>
          <cell r="J39">
            <v>0</v>
          </cell>
          <cell r="K39">
            <v>0</v>
          </cell>
          <cell r="L39">
            <v>0</v>
          </cell>
          <cell r="M39">
            <v>0</v>
          </cell>
          <cell r="N39">
            <v>0</v>
          </cell>
          <cell r="O39">
            <v>0</v>
          </cell>
        </row>
        <row r="40">
          <cell r="A40" t="str">
            <v>283</v>
          </cell>
          <cell r="B40" t="str">
            <v>ADB Institutional Support</v>
          </cell>
          <cell r="D40">
            <v>0</v>
          </cell>
          <cell r="E40">
            <v>0</v>
          </cell>
          <cell r="F40">
            <v>0</v>
          </cell>
          <cell r="G40">
            <v>0</v>
          </cell>
          <cell r="H40">
            <v>0</v>
          </cell>
          <cell r="I40">
            <v>0</v>
          </cell>
          <cell r="J40">
            <v>0</v>
          </cell>
          <cell r="K40">
            <v>0</v>
          </cell>
          <cell r="L40">
            <v>0</v>
          </cell>
          <cell r="M40">
            <v>0</v>
          </cell>
          <cell r="N40">
            <v>0</v>
          </cell>
          <cell r="O40">
            <v>0</v>
          </cell>
        </row>
        <row r="41">
          <cell r="A41" t="str">
            <v>284</v>
          </cell>
          <cell r="B41" t="str">
            <v>Paidha Hydro Power</v>
          </cell>
          <cell r="D41">
            <v>0</v>
          </cell>
          <cell r="E41">
            <v>0</v>
          </cell>
          <cell r="F41">
            <v>0</v>
          </cell>
          <cell r="G41">
            <v>0</v>
          </cell>
          <cell r="H41">
            <v>0</v>
          </cell>
          <cell r="I41">
            <v>0</v>
          </cell>
          <cell r="J41">
            <v>0</v>
          </cell>
          <cell r="K41">
            <v>0</v>
          </cell>
          <cell r="L41">
            <v>0</v>
          </cell>
          <cell r="M41">
            <v>0</v>
          </cell>
          <cell r="N41">
            <v>0</v>
          </cell>
          <cell r="O41">
            <v>0</v>
          </cell>
        </row>
        <row r="42">
          <cell r="A42" t="str">
            <v>285</v>
          </cell>
          <cell r="B42" t="str">
            <v>Paidha Grid Construction</v>
          </cell>
          <cell r="D42">
            <v>0</v>
          </cell>
          <cell r="E42">
            <v>0</v>
          </cell>
          <cell r="F42">
            <v>0</v>
          </cell>
          <cell r="G42">
            <v>0</v>
          </cell>
          <cell r="H42">
            <v>0</v>
          </cell>
          <cell r="I42">
            <v>0</v>
          </cell>
          <cell r="J42">
            <v>0</v>
          </cell>
          <cell r="K42">
            <v>0</v>
          </cell>
          <cell r="L42">
            <v>0</v>
          </cell>
          <cell r="M42">
            <v>0</v>
          </cell>
          <cell r="N42">
            <v>0</v>
          </cell>
          <cell r="O42">
            <v>0</v>
          </cell>
        </row>
        <row r="43">
          <cell r="A43" t="str">
            <v>289</v>
          </cell>
          <cell r="B43" t="str">
            <v>JICA Funded Grid Extension</v>
          </cell>
          <cell r="D43">
            <v>0</v>
          </cell>
          <cell r="E43">
            <v>0</v>
          </cell>
          <cell r="F43">
            <v>0</v>
          </cell>
          <cell r="G43">
            <v>0</v>
          </cell>
          <cell r="H43">
            <v>0</v>
          </cell>
          <cell r="I43">
            <v>0</v>
          </cell>
          <cell r="J43">
            <v>0</v>
          </cell>
          <cell r="K43">
            <v>0</v>
          </cell>
          <cell r="L43">
            <v>0</v>
          </cell>
          <cell r="M43">
            <v>0</v>
          </cell>
          <cell r="N43">
            <v>0</v>
          </cell>
          <cell r="O43">
            <v>0</v>
          </cell>
        </row>
        <row r="44">
          <cell r="A44" t="str">
            <v>291</v>
          </cell>
          <cell r="B44" t="str">
            <v>System Improvement</v>
          </cell>
          <cell r="D44">
            <v>0</v>
          </cell>
          <cell r="E44">
            <v>0</v>
          </cell>
          <cell r="F44">
            <v>0</v>
          </cell>
          <cell r="G44">
            <v>0</v>
          </cell>
          <cell r="H44">
            <v>0</v>
          </cell>
          <cell r="I44">
            <v>0</v>
          </cell>
          <cell r="J44">
            <v>0</v>
          </cell>
          <cell r="K44">
            <v>0</v>
          </cell>
          <cell r="L44">
            <v>0</v>
          </cell>
          <cell r="M44">
            <v>0</v>
          </cell>
          <cell r="N44">
            <v>0</v>
          </cell>
          <cell r="O44">
            <v>0</v>
          </cell>
        </row>
        <row r="45">
          <cell r="A45" t="str">
            <v>292</v>
          </cell>
          <cell r="B45" t="str">
            <v>JICA Constructions(SS, LV &amp; HV)</v>
          </cell>
          <cell r="D45">
            <v>0</v>
          </cell>
          <cell r="E45">
            <v>0</v>
          </cell>
          <cell r="F45">
            <v>0</v>
          </cell>
          <cell r="G45">
            <v>0</v>
          </cell>
          <cell r="H45">
            <v>0</v>
          </cell>
          <cell r="I45">
            <v>0</v>
          </cell>
          <cell r="J45">
            <v>0</v>
          </cell>
          <cell r="K45">
            <v>0</v>
          </cell>
          <cell r="L45">
            <v>0</v>
          </cell>
          <cell r="M45">
            <v>0</v>
          </cell>
          <cell r="N45">
            <v>0</v>
          </cell>
          <cell r="O45">
            <v>0</v>
          </cell>
        </row>
        <row r="46">
          <cell r="A46" t="str">
            <v>293</v>
          </cell>
          <cell r="B46" t="str">
            <v>JICA Constructions(SS, LV &amp; HV)</v>
          </cell>
          <cell r="D46">
            <v>0</v>
          </cell>
          <cell r="E46">
            <v>0</v>
          </cell>
          <cell r="F46">
            <v>0</v>
          </cell>
          <cell r="G46">
            <v>0</v>
          </cell>
          <cell r="H46">
            <v>0</v>
          </cell>
          <cell r="I46">
            <v>0</v>
          </cell>
          <cell r="J46">
            <v>0</v>
          </cell>
          <cell r="K46">
            <v>0</v>
          </cell>
          <cell r="L46">
            <v>0</v>
          </cell>
          <cell r="M46">
            <v>0</v>
          </cell>
          <cell r="N46">
            <v>0</v>
          </cell>
          <cell r="O46">
            <v>0</v>
          </cell>
        </row>
        <row r="47">
          <cell r="A47" t="str">
            <v>294</v>
          </cell>
          <cell r="B47" t="str">
            <v>JICA Constructions(SS, LV &amp; HV)</v>
          </cell>
          <cell r="D47">
            <v>0</v>
          </cell>
          <cell r="E47">
            <v>0</v>
          </cell>
          <cell r="F47">
            <v>0</v>
          </cell>
          <cell r="G47">
            <v>0</v>
          </cell>
          <cell r="H47">
            <v>0</v>
          </cell>
          <cell r="I47">
            <v>0</v>
          </cell>
          <cell r="J47">
            <v>0</v>
          </cell>
          <cell r="K47">
            <v>0</v>
          </cell>
          <cell r="L47">
            <v>0</v>
          </cell>
          <cell r="M47">
            <v>0</v>
          </cell>
          <cell r="N47">
            <v>0</v>
          </cell>
          <cell r="O47">
            <v>0</v>
          </cell>
        </row>
        <row r="48">
          <cell r="A48" t="str">
            <v>298</v>
          </cell>
          <cell r="B48" t="str">
            <v>MGT Information System</v>
          </cell>
          <cell r="D48">
            <v>0</v>
          </cell>
          <cell r="E48">
            <v>0</v>
          </cell>
          <cell r="F48">
            <v>0</v>
          </cell>
          <cell r="G48">
            <v>0</v>
          </cell>
          <cell r="H48">
            <v>0</v>
          </cell>
          <cell r="I48">
            <v>0</v>
          </cell>
          <cell r="J48">
            <v>0</v>
          </cell>
          <cell r="K48">
            <v>0</v>
          </cell>
          <cell r="L48">
            <v>0</v>
          </cell>
          <cell r="M48">
            <v>0</v>
          </cell>
          <cell r="N48">
            <v>0</v>
          </cell>
          <cell r="O48">
            <v>0</v>
          </cell>
        </row>
        <row r="49">
          <cell r="A49" t="str">
            <v>111001</v>
          </cell>
          <cell r="B49" t="str">
            <v>Depreciation - Sub-station</v>
          </cell>
          <cell r="D49">
            <v>0</v>
          </cell>
          <cell r="E49">
            <v>0</v>
          </cell>
          <cell r="F49">
            <v>0</v>
          </cell>
          <cell r="G49">
            <v>0</v>
          </cell>
          <cell r="H49">
            <v>0</v>
          </cell>
          <cell r="I49">
            <v>0</v>
          </cell>
          <cell r="J49">
            <v>0</v>
          </cell>
          <cell r="K49">
            <v>0</v>
          </cell>
          <cell r="L49">
            <v>0</v>
          </cell>
          <cell r="M49">
            <v>0</v>
          </cell>
          <cell r="N49">
            <v>0</v>
          </cell>
          <cell r="O49">
            <v>0</v>
          </cell>
        </row>
        <row r="50">
          <cell r="A50" t="str">
            <v>111002</v>
          </cell>
          <cell r="B50" t="str">
            <v>Depreciation - Low &amp; Medium Voltage lines</v>
          </cell>
          <cell r="D50">
            <v>0</v>
          </cell>
          <cell r="E50">
            <v>0</v>
          </cell>
          <cell r="F50">
            <v>0</v>
          </cell>
          <cell r="G50">
            <v>0</v>
          </cell>
          <cell r="H50">
            <v>0</v>
          </cell>
          <cell r="I50">
            <v>0</v>
          </cell>
          <cell r="J50">
            <v>0</v>
          </cell>
          <cell r="K50">
            <v>0</v>
          </cell>
          <cell r="L50">
            <v>0</v>
          </cell>
          <cell r="M50">
            <v>0</v>
          </cell>
          <cell r="N50">
            <v>0</v>
          </cell>
          <cell r="O50">
            <v>0</v>
          </cell>
        </row>
        <row r="51">
          <cell r="A51" t="str">
            <v>111003</v>
          </cell>
          <cell r="B51" t="str">
            <v>Depreciation - Services</v>
          </cell>
          <cell r="D51">
            <v>0</v>
          </cell>
          <cell r="E51">
            <v>0</v>
          </cell>
          <cell r="F51">
            <v>0</v>
          </cell>
          <cell r="G51">
            <v>0</v>
          </cell>
          <cell r="H51">
            <v>0</v>
          </cell>
          <cell r="I51">
            <v>0</v>
          </cell>
          <cell r="J51">
            <v>0</v>
          </cell>
          <cell r="K51">
            <v>0</v>
          </cell>
          <cell r="L51">
            <v>0</v>
          </cell>
          <cell r="M51">
            <v>0</v>
          </cell>
          <cell r="N51">
            <v>0</v>
          </cell>
          <cell r="O51">
            <v>0</v>
          </cell>
        </row>
        <row r="52">
          <cell r="A52" t="str">
            <v>111009</v>
          </cell>
          <cell r="B52" t="str">
            <v>Depreciation - Communication Equipments</v>
          </cell>
          <cell r="D52">
            <v>0</v>
          </cell>
          <cell r="E52">
            <v>0</v>
          </cell>
          <cell r="F52">
            <v>0</v>
          </cell>
          <cell r="G52">
            <v>0</v>
          </cell>
          <cell r="H52">
            <v>0</v>
          </cell>
          <cell r="I52">
            <v>0</v>
          </cell>
          <cell r="J52">
            <v>0</v>
          </cell>
          <cell r="K52">
            <v>0</v>
          </cell>
          <cell r="L52">
            <v>0</v>
          </cell>
          <cell r="M52">
            <v>0</v>
          </cell>
          <cell r="N52">
            <v>0</v>
          </cell>
          <cell r="O52">
            <v>0</v>
          </cell>
        </row>
        <row r="53">
          <cell r="A53" t="str">
            <v>111004</v>
          </cell>
          <cell r="B53" t="str">
            <v>Depreciation - Furniture</v>
          </cell>
          <cell r="D53">
            <v>0</v>
          </cell>
          <cell r="E53">
            <v>0</v>
          </cell>
          <cell r="F53">
            <v>0</v>
          </cell>
          <cell r="G53">
            <v>0</v>
          </cell>
          <cell r="H53">
            <v>0</v>
          </cell>
          <cell r="I53">
            <v>0</v>
          </cell>
          <cell r="J53">
            <v>0</v>
          </cell>
          <cell r="K53">
            <v>0</v>
          </cell>
          <cell r="L53">
            <v>0</v>
          </cell>
          <cell r="M53">
            <v>0</v>
          </cell>
          <cell r="N53">
            <v>0</v>
          </cell>
          <cell r="O53">
            <v>0</v>
          </cell>
        </row>
        <row r="54">
          <cell r="A54" t="str">
            <v>111005</v>
          </cell>
          <cell r="B54" t="str">
            <v>Depreciation - Buildings</v>
          </cell>
          <cell r="D54">
            <v>0</v>
          </cell>
          <cell r="E54">
            <v>0</v>
          </cell>
          <cell r="F54">
            <v>0</v>
          </cell>
          <cell r="G54">
            <v>0</v>
          </cell>
          <cell r="H54">
            <v>0</v>
          </cell>
          <cell r="I54">
            <v>0</v>
          </cell>
          <cell r="J54">
            <v>0</v>
          </cell>
          <cell r="K54">
            <v>0</v>
          </cell>
          <cell r="L54">
            <v>0</v>
          </cell>
          <cell r="M54">
            <v>0</v>
          </cell>
          <cell r="N54">
            <v>0</v>
          </cell>
          <cell r="O54">
            <v>0</v>
          </cell>
        </row>
        <row r="55">
          <cell r="A55" t="str">
            <v>111008</v>
          </cell>
          <cell r="B55" t="str">
            <v>Depreciation - Computers</v>
          </cell>
          <cell r="D55">
            <v>0</v>
          </cell>
          <cell r="E55">
            <v>0</v>
          </cell>
          <cell r="F55">
            <v>0</v>
          </cell>
          <cell r="G55">
            <v>0</v>
          </cell>
          <cell r="H55">
            <v>0</v>
          </cell>
          <cell r="I55">
            <v>0</v>
          </cell>
          <cell r="J55">
            <v>0</v>
          </cell>
          <cell r="K55">
            <v>0</v>
          </cell>
          <cell r="L55">
            <v>0</v>
          </cell>
          <cell r="M55">
            <v>0</v>
          </cell>
          <cell r="N55">
            <v>0</v>
          </cell>
          <cell r="O55">
            <v>0</v>
          </cell>
        </row>
        <row r="56">
          <cell r="A56" t="str">
            <v>111010</v>
          </cell>
          <cell r="B56" t="str">
            <v>Depreciation - Office Machines &amp; Equipments</v>
          </cell>
          <cell r="D56">
            <v>0</v>
          </cell>
          <cell r="E56">
            <v>0</v>
          </cell>
          <cell r="F56">
            <v>0</v>
          </cell>
          <cell r="G56">
            <v>0</v>
          </cell>
          <cell r="H56">
            <v>0</v>
          </cell>
          <cell r="I56">
            <v>0</v>
          </cell>
          <cell r="J56">
            <v>0</v>
          </cell>
          <cell r="K56">
            <v>0</v>
          </cell>
          <cell r="L56">
            <v>0</v>
          </cell>
          <cell r="M56">
            <v>0</v>
          </cell>
          <cell r="N56">
            <v>0</v>
          </cell>
          <cell r="O56">
            <v>0</v>
          </cell>
        </row>
        <row r="57">
          <cell r="A57" t="str">
            <v>111011</v>
          </cell>
          <cell r="B57" t="str">
            <v>Depreciation - Motor Vehicles</v>
          </cell>
          <cell r="D57">
            <v>0</v>
          </cell>
          <cell r="E57">
            <v>0</v>
          </cell>
          <cell r="F57">
            <v>0</v>
          </cell>
          <cell r="G57">
            <v>0</v>
          </cell>
          <cell r="H57">
            <v>0</v>
          </cell>
          <cell r="I57">
            <v>0</v>
          </cell>
          <cell r="J57">
            <v>0</v>
          </cell>
          <cell r="K57">
            <v>0</v>
          </cell>
          <cell r="L57">
            <v>0</v>
          </cell>
          <cell r="M57">
            <v>0</v>
          </cell>
          <cell r="N57">
            <v>0</v>
          </cell>
          <cell r="O57">
            <v>0</v>
          </cell>
        </row>
        <row r="58">
          <cell r="A58" t="str">
            <v>111012</v>
          </cell>
          <cell r="B58" t="str">
            <v>Depreciation - Tools &amp; Equipments</v>
          </cell>
          <cell r="D58">
            <v>0</v>
          </cell>
          <cell r="E58">
            <v>0</v>
          </cell>
          <cell r="F58">
            <v>0</v>
          </cell>
          <cell r="G58">
            <v>0</v>
          </cell>
          <cell r="H58">
            <v>0</v>
          </cell>
          <cell r="I58">
            <v>0</v>
          </cell>
          <cell r="J58">
            <v>0</v>
          </cell>
          <cell r="K58">
            <v>0</v>
          </cell>
          <cell r="L58">
            <v>0</v>
          </cell>
          <cell r="M58">
            <v>0</v>
          </cell>
          <cell r="N58">
            <v>0</v>
          </cell>
          <cell r="O58">
            <v>0</v>
          </cell>
        </row>
        <row r="59">
          <cell r="A59" t="str">
            <v>111013</v>
          </cell>
          <cell r="B59" t="str">
            <v>Depreciation - MIS</v>
          </cell>
          <cell r="D59">
            <v>0</v>
          </cell>
          <cell r="E59">
            <v>0</v>
          </cell>
          <cell r="F59">
            <v>0</v>
          </cell>
          <cell r="G59">
            <v>0</v>
          </cell>
          <cell r="H59">
            <v>0</v>
          </cell>
          <cell r="I59">
            <v>0</v>
          </cell>
          <cell r="J59">
            <v>0</v>
          </cell>
          <cell r="K59">
            <v>0</v>
          </cell>
          <cell r="L59">
            <v>0</v>
          </cell>
          <cell r="M59">
            <v>0</v>
          </cell>
          <cell r="N59">
            <v>0</v>
          </cell>
          <cell r="O59">
            <v>0</v>
          </cell>
        </row>
        <row r="60">
          <cell r="A60" t="str">
            <v>CA</v>
          </cell>
          <cell r="B60" t="str">
            <v>Current Assets</v>
          </cell>
          <cell r="D60">
            <v>0</v>
          </cell>
          <cell r="E60">
            <v>0</v>
          </cell>
          <cell r="F60">
            <v>0</v>
          </cell>
          <cell r="G60">
            <v>0</v>
          </cell>
          <cell r="H60">
            <v>0</v>
          </cell>
          <cell r="I60">
            <v>0</v>
          </cell>
          <cell r="J60">
            <v>0</v>
          </cell>
          <cell r="K60">
            <v>0</v>
          </cell>
          <cell r="L60">
            <v>0</v>
          </cell>
          <cell r="M60">
            <v>0</v>
          </cell>
          <cell r="N60">
            <v>0</v>
          </cell>
          <cell r="O60">
            <v>0</v>
          </cell>
        </row>
        <row r="61">
          <cell r="A61" t="str">
            <v>300</v>
          </cell>
          <cell r="B61" t="str">
            <v>Stores</v>
          </cell>
          <cell r="D61">
            <v>0</v>
          </cell>
          <cell r="E61">
            <v>0</v>
          </cell>
          <cell r="F61">
            <v>0</v>
          </cell>
          <cell r="G61">
            <v>0</v>
          </cell>
          <cell r="H61">
            <v>0</v>
          </cell>
          <cell r="I61">
            <v>0</v>
          </cell>
          <cell r="J61">
            <v>0</v>
          </cell>
          <cell r="K61">
            <v>0</v>
          </cell>
          <cell r="L61">
            <v>0</v>
          </cell>
          <cell r="M61">
            <v>0</v>
          </cell>
          <cell r="N61">
            <v>0</v>
          </cell>
          <cell r="O61">
            <v>0</v>
          </cell>
        </row>
        <row r="62">
          <cell r="A62" t="str">
            <v>301</v>
          </cell>
          <cell r="B62" t="str">
            <v>Prepayments</v>
          </cell>
          <cell r="D62">
            <v>0</v>
          </cell>
          <cell r="E62">
            <v>0</v>
          </cell>
          <cell r="F62">
            <v>0</v>
          </cell>
          <cell r="G62">
            <v>0</v>
          </cell>
          <cell r="H62">
            <v>0</v>
          </cell>
          <cell r="I62">
            <v>0</v>
          </cell>
          <cell r="J62">
            <v>0</v>
          </cell>
          <cell r="K62">
            <v>0</v>
          </cell>
          <cell r="L62">
            <v>0</v>
          </cell>
          <cell r="M62">
            <v>0</v>
          </cell>
          <cell r="N62">
            <v>0</v>
          </cell>
          <cell r="O62">
            <v>0</v>
          </cell>
        </row>
        <row r="63">
          <cell r="A63" t="str">
            <v>302</v>
          </cell>
          <cell r="B63" t="str">
            <v>Debtors - Energy</v>
          </cell>
          <cell r="D63">
            <v>0</v>
          </cell>
          <cell r="E63">
            <v>0</v>
          </cell>
          <cell r="F63">
            <v>0</v>
          </cell>
          <cell r="G63">
            <v>0</v>
          </cell>
          <cell r="H63">
            <v>0</v>
          </cell>
          <cell r="I63">
            <v>0</v>
          </cell>
          <cell r="J63">
            <v>0</v>
          </cell>
          <cell r="K63">
            <v>0</v>
          </cell>
          <cell r="L63">
            <v>0</v>
          </cell>
          <cell r="M63">
            <v>0</v>
          </cell>
          <cell r="N63">
            <v>0</v>
          </cell>
          <cell r="O63">
            <v>0</v>
          </cell>
        </row>
        <row r="64">
          <cell r="A64" t="str">
            <v>304</v>
          </cell>
          <cell r="B64" t="str">
            <v>Advance Payments - Gds &amp; Servs</v>
          </cell>
          <cell r="D64">
            <v>0</v>
          </cell>
          <cell r="E64">
            <v>0</v>
          </cell>
          <cell r="F64">
            <v>0</v>
          </cell>
          <cell r="G64">
            <v>0</v>
          </cell>
          <cell r="H64">
            <v>0</v>
          </cell>
          <cell r="I64">
            <v>0</v>
          </cell>
          <cell r="J64">
            <v>0</v>
          </cell>
          <cell r="K64">
            <v>0</v>
          </cell>
          <cell r="L64">
            <v>0</v>
          </cell>
          <cell r="M64">
            <v>0</v>
          </cell>
          <cell r="N64">
            <v>0</v>
          </cell>
          <cell r="O64">
            <v>0</v>
          </cell>
        </row>
        <row r="65">
          <cell r="A65" t="str">
            <v>306</v>
          </cell>
          <cell r="B65" t="str">
            <v>Unpaid Cheques</v>
          </cell>
          <cell r="D65">
            <v>0</v>
          </cell>
          <cell r="E65">
            <v>0</v>
          </cell>
          <cell r="F65">
            <v>0</v>
          </cell>
          <cell r="G65">
            <v>0</v>
          </cell>
          <cell r="H65">
            <v>0</v>
          </cell>
          <cell r="I65">
            <v>0</v>
          </cell>
          <cell r="J65">
            <v>0</v>
          </cell>
          <cell r="K65">
            <v>0</v>
          </cell>
          <cell r="L65">
            <v>0</v>
          </cell>
          <cell r="M65">
            <v>0</v>
          </cell>
          <cell r="N65">
            <v>0</v>
          </cell>
          <cell r="O65">
            <v>0</v>
          </cell>
        </row>
        <row r="66">
          <cell r="A66" t="str">
            <v>307</v>
          </cell>
          <cell r="B66" t="str">
            <v>Uncredited Cheques Banked</v>
          </cell>
          <cell r="D66">
            <v>0</v>
          </cell>
          <cell r="E66">
            <v>0</v>
          </cell>
          <cell r="F66">
            <v>0</v>
          </cell>
          <cell r="G66">
            <v>0</v>
          </cell>
          <cell r="H66">
            <v>0</v>
          </cell>
          <cell r="I66">
            <v>0</v>
          </cell>
          <cell r="J66">
            <v>0</v>
          </cell>
          <cell r="K66">
            <v>0</v>
          </cell>
          <cell r="L66">
            <v>0</v>
          </cell>
          <cell r="M66">
            <v>0</v>
          </cell>
          <cell r="N66">
            <v>0</v>
          </cell>
          <cell r="O66">
            <v>0</v>
          </cell>
        </row>
        <row r="67">
          <cell r="A67" t="str">
            <v>308</v>
          </cell>
          <cell r="B67" t="str">
            <v>Unbanked Reciepts</v>
          </cell>
          <cell r="D67">
            <v>0</v>
          </cell>
          <cell r="E67">
            <v>0</v>
          </cell>
          <cell r="F67">
            <v>0</v>
          </cell>
          <cell r="G67">
            <v>0</v>
          </cell>
          <cell r="H67">
            <v>0</v>
          </cell>
          <cell r="I67">
            <v>0</v>
          </cell>
          <cell r="J67">
            <v>0</v>
          </cell>
          <cell r="K67">
            <v>0</v>
          </cell>
          <cell r="L67">
            <v>0</v>
          </cell>
          <cell r="M67">
            <v>0</v>
          </cell>
          <cell r="N67">
            <v>0</v>
          </cell>
          <cell r="O67">
            <v>0</v>
          </cell>
        </row>
        <row r="68">
          <cell r="A68" t="str">
            <v>309</v>
          </cell>
          <cell r="B68" t="str">
            <v>Uncredited Banking</v>
          </cell>
          <cell r="D68">
            <v>0</v>
          </cell>
          <cell r="E68">
            <v>0</v>
          </cell>
          <cell r="F68">
            <v>0</v>
          </cell>
          <cell r="G68">
            <v>0</v>
          </cell>
          <cell r="H68">
            <v>0</v>
          </cell>
          <cell r="I68">
            <v>0</v>
          </cell>
          <cell r="J68">
            <v>0</v>
          </cell>
          <cell r="K68">
            <v>0</v>
          </cell>
          <cell r="L68">
            <v>0</v>
          </cell>
          <cell r="M68">
            <v>0</v>
          </cell>
          <cell r="N68">
            <v>0</v>
          </cell>
          <cell r="O68">
            <v>0</v>
          </cell>
        </row>
        <row r="69">
          <cell r="A69" t="str">
            <v>310</v>
          </cell>
          <cell r="B69" t="str">
            <v>Debtors - Staff</v>
          </cell>
          <cell r="D69">
            <v>0</v>
          </cell>
          <cell r="E69">
            <v>0</v>
          </cell>
          <cell r="F69">
            <v>0</v>
          </cell>
          <cell r="G69">
            <v>0</v>
          </cell>
          <cell r="H69">
            <v>0</v>
          </cell>
          <cell r="I69">
            <v>0</v>
          </cell>
          <cell r="J69">
            <v>0</v>
          </cell>
          <cell r="K69">
            <v>0</v>
          </cell>
          <cell r="L69">
            <v>0</v>
          </cell>
          <cell r="M69">
            <v>0</v>
          </cell>
          <cell r="N69">
            <v>0</v>
          </cell>
          <cell r="O69">
            <v>0</v>
          </cell>
        </row>
        <row r="70">
          <cell r="A70" t="str">
            <v>311</v>
          </cell>
          <cell r="B70" t="str">
            <v>Accountable Advances</v>
          </cell>
          <cell r="D70">
            <v>0</v>
          </cell>
          <cell r="E70">
            <v>0</v>
          </cell>
          <cell r="F70">
            <v>0</v>
          </cell>
          <cell r="G70">
            <v>0</v>
          </cell>
          <cell r="H70">
            <v>0</v>
          </cell>
          <cell r="I70">
            <v>0</v>
          </cell>
          <cell r="J70">
            <v>0</v>
          </cell>
          <cell r="K70">
            <v>0</v>
          </cell>
          <cell r="L70">
            <v>0</v>
          </cell>
          <cell r="M70">
            <v>0</v>
          </cell>
          <cell r="N70">
            <v>0</v>
          </cell>
          <cell r="O70">
            <v>0</v>
          </cell>
        </row>
        <row r="71">
          <cell r="A71" t="str">
            <v>340</v>
          </cell>
          <cell r="B71" t="str">
            <v>Stanbic Cash Balances</v>
          </cell>
          <cell r="D71">
            <v>0</v>
          </cell>
          <cell r="E71">
            <v>0</v>
          </cell>
          <cell r="F71">
            <v>0</v>
          </cell>
          <cell r="G71">
            <v>0</v>
          </cell>
          <cell r="H71">
            <v>0</v>
          </cell>
          <cell r="I71">
            <v>0</v>
          </cell>
          <cell r="J71">
            <v>0</v>
          </cell>
          <cell r="K71">
            <v>0</v>
          </cell>
          <cell r="L71">
            <v>0</v>
          </cell>
          <cell r="M71">
            <v>0</v>
          </cell>
          <cell r="N71">
            <v>0</v>
          </cell>
          <cell r="O71">
            <v>0</v>
          </cell>
        </row>
        <row r="72">
          <cell r="A72" t="str">
            <v>341</v>
          </cell>
          <cell r="B72" t="str">
            <v>STD Bank Balances</v>
          </cell>
          <cell r="D72">
            <v>0</v>
          </cell>
          <cell r="E72">
            <v>0</v>
          </cell>
          <cell r="F72">
            <v>0</v>
          </cell>
          <cell r="G72">
            <v>0</v>
          </cell>
          <cell r="H72">
            <v>0</v>
          </cell>
          <cell r="I72">
            <v>0</v>
          </cell>
          <cell r="J72">
            <v>0</v>
          </cell>
          <cell r="K72">
            <v>0</v>
          </cell>
          <cell r="L72">
            <v>0</v>
          </cell>
          <cell r="M72">
            <v>0</v>
          </cell>
          <cell r="N72">
            <v>0</v>
          </cell>
          <cell r="O72">
            <v>0</v>
          </cell>
        </row>
        <row r="73">
          <cell r="A73" t="str">
            <v>353</v>
          </cell>
          <cell r="B73" t="str">
            <v>CITIBANK Balances</v>
          </cell>
          <cell r="D73">
            <v>0</v>
          </cell>
          <cell r="E73">
            <v>0</v>
          </cell>
          <cell r="F73">
            <v>0</v>
          </cell>
          <cell r="G73">
            <v>0</v>
          </cell>
          <cell r="H73">
            <v>0</v>
          </cell>
          <cell r="I73">
            <v>0</v>
          </cell>
          <cell r="J73">
            <v>0</v>
          </cell>
          <cell r="K73">
            <v>0</v>
          </cell>
          <cell r="L73">
            <v>0</v>
          </cell>
          <cell r="M73">
            <v>0</v>
          </cell>
          <cell r="N73">
            <v>0</v>
          </cell>
          <cell r="O73">
            <v>0</v>
          </cell>
        </row>
        <row r="74">
          <cell r="A74" t="str">
            <v>342</v>
          </cell>
          <cell r="B74" t="str">
            <v>Banks - Districts</v>
          </cell>
          <cell r="D74">
            <v>0</v>
          </cell>
          <cell r="E74">
            <v>0</v>
          </cell>
          <cell r="F74">
            <v>0</v>
          </cell>
          <cell r="G74">
            <v>0</v>
          </cell>
          <cell r="H74">
            <v>0</v>
          </cell>
          <cell r="I74">
            <v>0</v>
          </cell>
          <cell r="J74">
            <v>0</v>
          </cell>
          <cell r="K74">
            <v>0</v>
          </cell>
          <cell r="L74">
            <v>0</v>
          </cell>
          <cell r="M74">
            <v>0</v>
          </cell>
          <cell r="N74">
            <v>0</v>
          </cell>
          <cell r="O74">
            <v>0</v>
          </cell>
        </row>
        <row r="75">
          <cell r="A75" t="str">
            <v>343</v>
          </cell>
          <cell r="B75" t="str">
            <v>Letters of Credits</v>
          </cell>
          <cell r="D75">
            <v>0</v>
          </cell>
          <cell r="E75">
            <v>0</v>
          </cell>
          <cell r="F75">
            <v>0</v>
          </cell>
          <cell r="G75">
            <v>0</v>
          </cell>
          <cell r="H75">
            <v>0</v>
          </cell>
          <cell r="I75">
            <v>0</v>
          </cell>
          <cell r="J75">
            <v>0</v>
          </cell>
          <cell r="K75">
            <v>0</v>
          </cell>
          <cell r="L75">
            <v>0</v>
          </cell>
          <cell r="M75">
            <v>0</v>
          </cell>
          <cell r="N75">
            <v>0</v>
          </cell>
          <cell r="O75">
            <v>0</v>
          </cell>
        </row>
        <row r="76">
          <cell r="A76" t="str">
            <v>344</v>
          </cell>
          <cell r="B76" t="str">
            <v>Imprest - Others</v>
          </cell>
          <cell r="D76">
            <v>0</v>
          </cell>
          <cell r="E76">
            <v>0</v>
          </cell>
          <cell r="F76">
            <v>0</v>
          </cell>
          <cell r="G76">
            <v>0</v>
          </cell>
          <cell r="H76">
            <v>0</v>
          </cell>
          <cell r="I76">
            <v>0</v>
          </cell>
          <cell r="J76">
            <v>0</v>
          </cell>
          <cell r="K76">
            <v>0</v>
          </cell>
          <cell r="L76">
            <v>0</v>
          </cell>
          <cell r="M76">
            <v>0</v>
          </cell>
          <cell r="N76">
            <v>0</v>
          </cell>
          <cell r="O76">
            <v>0</v>
          </cell>
        </row>
        <row r="77">
          <cell r="A77" t="str">
            <v>345</v>
          </cell>
          <cell r="B77" t="str">
            <v>Imprest - Districts</v>
          </cell>
          <cell r="D77">
            <v>0</v>
          </cell>
          <cell r="E77">
            <v>0</v>
          </cell>
          <cell r="F77">
            <v>0</v>
          </cell>
          <cell r="G77">
            <v>0</v>
          </cell>
          <cell r="H77">
            <v>0</v>
          </cell>
          <cell r="I77">
            <v>0</v>
          </cell>
          <cell r="J77">
            <v>0</v>
          </cell>
          <cell r="K77">
            <v>0</v>
          </cell>
          <cell r="L77">
            <v>0</v>
          </cell>
          <cell r="M77">
            <v>0</v>
          </cell>
          <cell r="N77">
            <v>0</v>
          </cell>
          <cell r="O77">
            <v>0</v>
          </cell>
        </row>
        <row r="78">
          <cell r="A78" t="str">
            <v>346</v>
          </cell>
          <cell r="B78" t="str">
            <v>Cash Reciepts Clearing</v>
          </cell>
          <cell r="D78">
            <v>0</v>
          </cell>
          <cell r="E78">
            <v>0</v>
          </cell>
          <cell r="F78">
            <v>0</v>
          </cell>
          <cell r="G78">
            <v>0</v>
          </cell>
          <cell r="H78">
            <v>0</v>
          </cell>
          <cell r="I78">
            <v>0</v>
          </cell>
          <cell r="J78">
            <v>0</v>
          </cell>
          <cell r="K78">
            <v>0</v>
          </cell>
          <cell r="L78">
            <v>0</v>
          </cell>
          <cell r="M78">
            <v>0</v>
          </cell>
          <cell r="N78">
            <v>0</v>
          </cell>
          <cell r="O78">
            <v>0</v>
          </cell>
        </row>
        <row r="79">
          <cell r="A79" t="str">
            <v>347</v>
          </cell>
          <cell r="B79" t="str">
            <v>Cash in Transit</v>
          </cell>
          <cell r="D79">
            <v>0</v>
          </cell>
          <cell r="E79">
            <v>0</v>
          </cell>
          <cell r="F79">
            <v>0</v>
          </cell>
          <cell r="G79">
            <v>0</v>
          </cell>
          <cell r="H79">
            <v>0</v>
          </cell>
          <cell r="I79">
            <v>0</v>
          </cell>
          <cell r="J79">
            <v>0</v>
          </cell>
          <cell r="K79">
            <v>0</v>
          </cell>
          <cell r="L79">
            <v>0</v>
          </cell>
          <cell r="M79">
            <v>0</v>
          </cell>
          <cell r="N79">
            <v>0</v>
          </cell>
          <cell r="O79">
            <v>0</v>
          </cell>
        </row>
        <row r="80">
          <cell r="A80" t="str">
            <v>348</v>
          </cell>
          <cell r="B80" t="str">
            <v>Cash at hand</v>
          </cell>
          <cell r="D80">
            <v>0</v>
          </cell>
          <cell r="E80">
            <v>0</v>
          </cell>
          <cell r="F80">
            <v>0</v>
          </cell>
          <cell r="G80">
            <v>0</v>
          </cell>
          <cell r="H80">
            <v>0</v>
          </cell>
          <cell r="I80">
            <v>0</v>
          </cell>
          <cell r="J80">
            <v>0</v>
          </cell>
          <cell r="K80">
            <v>0</v>
          </cell>
          <cell r="L80">
            <v>0</v>
          </cell>
          <cell r="M80">
            <v>0</v>
          </cell>
          <cell r="N80">
            <v>0</v>
          </cell>
          <cell r="O80">
            <v>0</v>
          </cell>
        </row>
        <row r="81">
          <cell r="A81" t="str">
            <v>349</v>
          </cell>
          <cell r="B81" t="str">
            <v>Cash Under Investiagation</v>
          </cell>
          <cell r="D81">
            <v>0</v>
          </cell>
          <cell r="E81">
            <v>0</v>
          </cell>
          <cell r="F81">
            <v>0</v>
          </cell>
          <cell r="G81">
            <v>0</v>
          </cell>
          <cell r="H81">
            <v>0</v>
          </cell>
          <cell r="I81">
            <v>0</v>
          </cell>
          <cell r="J81">
            <v>0</v>
          </cell>
          <cell r="K81">
            <v>0</v>
          </cell>
          <cell r="L81">
            <v>0</v>
          </cell>
          <cell r="M81">
            <v>0</v>
          </cell>
          <cell r="N81">
            <v>0</v>
          </cell>
          <cell r="O81">
            <v>0</v>
          </cell>
        </row>
        <row r="82">
          <cell r="A82" t="str">
            <v>320</v>
          </cell>
          <cell r="B82" t="str">
            <v>Energy Debtors</v>
          </cell>
          <cell r="D82">
            <v>0</v>
          </cell>
          <cell r="E82">
            <v>0</v>
          </cell>
          <cell r="F82">
            <v>0</v>
          </cell>
          <cell r="G82">
            <v>0</v>
          </cell>
          <cell r="H82">
            <v>0</v>
          </cell>
          <cell r="I82">
            <v>0</v>
          </cell>
          <cell r="J82">
            <v>0</v>
          </cell>
          <cell r="K82">
            <v>0</v>
          </cell>
          <cell r="L82">
            <v>0</v>
          </cell>
          <cell r="M82">
            <v>0</v>
          </cell>
          <cell r="N82">
            <v>0</v>
          </cell>
          <cell r="O82">
            <v>0</v>
          </cell>
        </row>
        <row r="83">
          <cell r="A83" t="str">
            <v>403</v>
          </cell>
          <cell r="B83" t="str">
            <v xml:space="preserve">Provision for Bad Dedts &amp; Aduit fees </v>
          </cell>
          <cell r="D83">
            <v>0</v>
          </cell>
          <cell r="E83">
            <v>0</v>
          </cell>
          <cell r="F83">
            <v>0</v>
          </cell>
          <cell r="G83">
            <v>0</v>
          </cell>
          <cell r="H83">
            <v>0</v>
          </cell>
          <cell r="I83">
            <v>0</v>
          </cell>
          <cell r="J83">
            <v>0</v>
          </cell>
          <cell r="K83">
            <v>0</v>
          </cell>
          <cell r="L83">
            <v>0</v>
          </cell>
          <cell r="M83">
            <v>0</v>
          </cell>
          <cell r="N83">
            <v>0</v>
          </cell>
          <cell r="O83">
            <v>0</v>
          </cell>
        </row>
        <row r="84">
          <cell r="A84" t="str">
            <v>401</v>
          </cell>
          <cell r="B84" t="str">
            <v>Trade Creditors</v>
          </cell>
          <cell r="D84">
            <v>0</v>
          </cell>
          <cell r="E84">
            <v>0</v>
          </cell>
          <cell r="F84">
            <v>0</v>
          </cell>
          <cell r="G84">
            <v>0</v>
          </cell>
          <cell r="H84">
            <v>0</v>
          </cell>
          <cell r="I84">
            <v>0</v>
          </cell>
          <cell r="J84">
            <v>0</v>
          </cell>
          <cell r="K84">
            <v>0</v>
          </cell>
          <cell r="L84">
            <v>0</v>
          </cell>
          <cell r="M84">
            <v>0</v>
          </cell>
          <cell r="N84">
            <v>0</v>
          </cell>
          <cell r="O84">
            <v>0</v>
          </cell>
        </row>
        <row r="85">
          <cell r="A85" t="str">
            <v>402</v>
          </cell>
          <cell r="B85" t="str">
            <v>Withholding Tax Exempt</v>
          </cell>
          <cell r="D85">
            <v>0</v>
          </cell>
          <cell r="E85">
            <v>0</v>
          </cell>
          <cell r="F85">
            <v>0</v>
          </cell>
          <cell r="G85">
            <v>0</v>
          </cell>
          <cell r="H85">
            <v>0</v>
          </cell>
          <cell r="I85">
            <v>0</v>
          </cell>
          <cell r="J85">
            <v>0</v>
          </cell>
          <cell r="K85">
            <v>0</v>
          </cell>
          <cell r="L85">
            <v>0</v>
          </cell>
          <cell r="M85">
            <v>0</v>
          </cell>
          <cell r="N85">
            <v>0</v>
          </cell>
          <cell r="O85">
            <v>0</v>
          </cell>
        </row>
        <row r="86">
          <cell r="A86" t="str">
            <v>405</v>
          </cell>
          <cell r="B86" t="str">
            <v>Accruals (Interest &amp; Others)</v>
          </cell>
          <cell r="D86">
            <v>0</v>
          </cell>
          <cell r="E86">
            <v>0</v>
          </cell>
          <cell r="F86">
            <v>0</v>
          </cell>
          <cell r="G86">
            <v>0</v>
          </cell>
          <cell r="H86">
            <v>0</v>
          </cell>
          <cell r="I86">
            <v>0</v>
          </cell>
          <cell r="J86">
            <v>0</v>
          </cell>
          <cell r="K86">
            <v>0</v>
          </cell>
          <cell r="L86">
            <v>0</v>
          </cell>
          <cell r="M86">
            <v>0</v>
          </cell>
          <cell r="N86">
            <v>0</v>
          </cell>
          <cell r="O86">
            <v>0</v>
          </cell>
        </row>
        <row r="87">
          <cell r="A87" t="str">
            <v>404</v>
          </cell>
          <cell r="B87" t="str">
            <v>Retentions</v>
          </cell>
          <cell r="D87">
            <v>0</v>
          </cell>
          <cell r="E87">
            <v>0</v>
          </cell>
          <cell r="F87">
            <v>0</v>
          </cell>
          <cell r="G87">
            <v>0</v>
          </cell>
          <cell r="H87">
            <v>0</v>
          </cell>
          <cell r="I87">
            <v>0</v>
          </cell>
          <cell r="J87">
            <v>0</v>
          </cell>
          <cell r="K87">
            <v>0</v>
          </cell>
          <cell r="L87">
            <v>0</v>
          </cell>
          <cell r="M87">
            <v>0</v>
          </cell>
          <cell r="N87">
            <v>0</v>
          </cell>
          <cell r="O87">
            <v>0</v>
          </cell>
          <cell r="P87">
            <v>0</v>
          </cell>
        </row>
        <row r="88">
          <cell r="A88" t="str">
            <v>450</v>
          </cell>
          <cell r="B88" t="str">
            <v>VAT</v>
          </cell>
          <cell r="D88">
            <v>0</v>
          </cell>
          <cell r="E88">
            <v>0</v>
          </cell>
          <cell r="F88">
            <v>0</v>
          </cell>
          <cell r="G88">
            <v>0</v>
          </cell>
          <cell r="H88">
            <v>0</v>
          </cell>
          <cell r="I88">
            <v>0</v>
          </cell>
          <cell r="J88">
            <v>0</v>
          </cell>
          <cell r="K88">
            <v>0</v>
          </cell>
          <cell r="L88">
            <v>0</v>
          </cell>
          <cell r="M88">
            <v>0</v>
          </cell>
          <cell r="N88">
            <v>0</v>
          </cell>
          <cell r="O88">
            <v>0</v>
          </cell>
        </row>
        <row r="89">
          <cell r="A89" t="str">
            <v>452</v>
          </cell>
          <cell r="B89" t="str">
            <v>Consumer Deposits</v>
          </cell>
          <cell r="D89">
            <v>0</v>
          </cell>
          <cell r="E89">
            <v>0</v>
          </cell>
          <cell r="F89">
            <v>0</v>
          </cell>
          <cell r="G89">
            <v>0</v>
          </cell>
          <cell r="H89">
            <v>0</v>
          </cell>
          <cell r="I89">
            <v>0</v>
          </cell>
          <cell r="J89">
            <v>0</v>
          </cell>
          <cell r="K89">
            <v>0</v>
          </cell>
          <cell r="L89">
            <v>0</v>
          </cell>
          <cell r="M89">
            <v>0</v>
          </cell>
          <cell r="N89">
            <v>0</v>
          </cell>
          <cell r="O89">
            <v>0</v>
          </cell>
        </row>
        <row r="90">
          <cell r="A90" t="str">
            <v>FIN</v>
          </cell>
          <cell r="B90" t="str">
            <v>Financed by:</v>
          </cell>
          <cell r="D90">
            <v>0</v>
          </cell>
          <cell r="E90">
            <v>0</v>
          </cell>
          <cell r="F90">
            <v>0</v>
          </cell>
          <cell r="G90">
            <v>0</v>
          </cell>
          <cell r="H90">
            <v>0</v>
          </cell>
          <cell r="I90">
            <v>0</v>
          </cell>
          <cell r="J90">
            <v>0</v>
          </cell>
          <cell r="K90">
            <v>0</v>
          </cell>
          <cell r="L90">
            <v>0</v>
          </cell>
          <cell r="M90">
            <v>0</v>
          </cell>
          <cell r="N90">
            <v>0</v>
          </cell>
          <cell r="O90">
            <v>0</v>
          </cell>
        </row>
        <row r="91">
          <cell r="A91" t="str">
            <v>500</v>
          </cell>
          <cell r="B91" t="str">
            <v>Equity Shares</v>
          </cell>
          <cell r="D91">
            <v>0</v>
          </cell>
          <cell r="E91">
            <v>0</v>
          </cell>
          <cell r="F91">
            <v>0</v>
          </cell>
          <cell r="G91">
            <v>0</v>
          </cell>
          <cell r="H91">
            <v>0</v>
          </cell>
          <cell r="I91">
            <v>0</v>
          </cell>
          <cell r="J91">
            <v>0</v>
          </cell>
          <cell r="K91">
            <v>0</v>
          </cell>
          <cell r="L91">
            <v>0</v>
          </cell>
          <cell r="M91">
            <v>0</v>
          </cell>
          <cell r="N91">
            <v>0</v>
          </cell>
          <cell r="O91">
            <v>0</v>
          </cell>
        </row>
        <row r="92">
          <cell r="A92" t="str">
            <v>521</v>
          </cell>
          <cell r="B92" t="str">
            <v>Non-Refundable K Contribution &amp; Reserves</v>
          </cell>
          <cell r="D92">
            <v>0</v>
          </cell>
          <cell r="E92">
            <v>0</v>
          </cell>
          <cell r="F92">
            <v>0</v>
          </cell>
          <cell r="G92">
            <v>0</v>
          </cell>
          <cell r="H92">
            <v>0</v>
          </cell>
          <cell r="I92">
            <v>0</v>
          </cell>
          <cell r="J92">
            <v>0</v>
          </cell>
          <cell r="K92">
            <v>0</v>
          </cell>
          <cell r="L92">
            <v>0</v>
          </cell>
          <cell r="M92">
            <v>0</v>
          </cell>
          <cell r="N92">
            <v>0</v>
          </cell>
          <cell r="O92">
            <v>0</v>
          </cell>
        </row>
        <row r="93">
          <cell r="A93" t="str">
            <v>550</v>
          </cell>
          <cell r="B93" t="str">
            <v>Long Term Laons</v>
          </cell>
          <cell r="D93">
            <v>0</v>
          </cell>
          <cell r="E93">
            <v>0</v>
          </cell>
          <cell r="F93">
            <v>0</v>
          </cell>
          <cell r="G93">
            <v>0</v>
          </cell>
          <cell r="H93">
            <v>0</v>
          </cell>
          <cell r="I93">
            <v>0</v>
          </cell>
          <cell r="J93">
            <v>0</v>
          </cell>
          <cell r="K93">
            <v>0</v>
          </cell>
          <cell r="L93">
            <v>0</v>
          </cell>
          <cell r="M93">
            <v>0</v>
          </cell>
          <cell r="N93">
            <v>0</v>
          </cell>
          <cell r="O93">
            <v>0</v>
          </cell>
        </row>
        <row r="94">
          <cell r="A94" t="str">
            <v>RET</v>
          </cell>
          <cell r="B94" t="str">
            <v>Retained Profits b/f</v>
          </cell>
          <cell r="D94">
            <v>0</v>
          </cell>
          <cell r="E94">
            <v>0</v>
          </cell>
          <cell r="F94">
            <v>0</v>
          </cell>
          <cell r="G94">
            <v>0</v>
          </cell>
          <cell r="H94">
            <v>0</v>
          </cell>
          <cell r="I94">
            <v>0</v>
          </cell>
          <cell r="J94">
            <v>0</v>
          </cell>
          <cell r="K94">
            <v>0</v>
          </cell>
          <cell r="L94">
            <v>0</v>
          </cell>
          <cell r="M94">
            <v>0</v>
          </cell>
          <cell r="N94">
            <v>0</v>
          </cell>
          <cell r="O94">
            <v>0</v>
          </cell>
        </row>
        <row r="95">
          <cell r="A95" t="str">
            <v>303</v>
          </cell>
          <cell r="B95" t="str">
            <v>Trade Debtors - Others</v>
          </cell>
          <cell r="D95">
            <v>0</v>
          </cell>
          <cell r="E95">
            <v>0</v>
          </cell>
          <cell r="F95">
            <v>0</v>
          </cell>
          <cell r="G95">
            <v>0</v>
          </cell>
          <cell r="H95">
            <v>0</v>
          </cell>
          <cell r="I95">
            <v>0</v>
          </cell>
          <cell r="J95">
            <v>0</v>
          </cell>
          <cell r="K95">
            <v>0</v>
          </cell>
          <cell r="L95">
            <v>0</v>
          </cell>
          <cell r="M95">
            <v>0</v>
          </cell>
          <cell r="N95">
            <v>0</v>
          </cell>
          <cell r="O95">
            <v>0</v>
          </cell>
        </row>
        <row r="96">
          <cell r="A96" t="str">
            <v>9999</v>
          </cell>
          <cell r="B96" t="str">
            <v>Retained Profits b/f</v>
          </cell>
          <cell r="D96">
            <v>0</v>
          </cell>
          <cell r="E96">
            <v>0</v>
          </cell>
          <cell r="F96">
            <v>0</v>
          </cell>
          <cell r="G96">
            <v>0</v>
          </cell>
          <cell r="H96">
            <v>0</v>
          </cell>
          <cell r="I96">
            <v>0</v>
          </cell>
          <cell r="J96">
            <v>0</v>
          </cell>
          <cell r="K96">
            <v>0</v>
          </cell>
          <cell r="L96">
            <v>0</v>
          </cell>
          <cell r="M96">
            <v>0</v>
          </cell>
          <cell r="N96">
            <v>0</v>
          </cell>
          <cell r="O96">
            <v>0</v>
          </cell>
        </row>
        <row r="97">
          <cell r="A97" t="str">
            <v>PROFIT</v>
          </cell>
          <cell r="B97" t="str">
            <v>Current Year Profit</v>
          </cell>
          <cell r="D97">
            <v>0</v>
          </cell>
          <cell r="E97">
            <v>0</v>
          </cell>
          <cell r="F97">
            <v>0</v>
          </cell>
          <cell r="G97">
            <v>0</v>
          </cell>
          <cell r="H97">
            <v>0</v>
          </cell>
          <cell r="I97">
            <v>0</v>
          </cell>
          <cell r="J97">
            <v>0</v>
          </cell>
          <cell r="K97">
            <v>0</v>
          </cell>
          <cell r="L97">
            <v>0</v>
          </cell>
          <cell r="M97">
            <v>0</v>
          </cell>
          <cell r="N97">
            <v>0</v>
          </cell>
          <cell r="O97">
            <v>0</v>
          </cell>
        </row>
        <row r="98">
          <cell r="A98" t="str">
            <v>101007</v>
          </cell>
          <cell r="B98" t="str">
            <v>Freehold Land</v>
          </cell>
          <cell r="D98">
            <v>0</v>
          </cell>
          <cell r="E98">
            <v>0</v>
          </cell>
          <cell r="F98">
            <v>0</v>
          </cell>
          <cell r="G98">
            <v>0</v>
          </cell>
          <cell r="H98">
            <v>0</v>
          </cell>
          <cell r="I98">
            <v>0</v>
          </cell>
          <cell r="J98">
            <v>0</v>
          </cell>
          <cell r="K98">
            <v>0</v>
          </cell>
          <cell r="L98">
            <v>0</v>
          </cell>
          <cell r="M98">
            <v>0</v>
          </cell>
          <cell r="N98">
            <v>0</v>
          </cell>
          <cell r="O98">
            <v>0</v>
          </cell>
        </row>
        <row r="99">
          <cell r="A99" t="str">
            <v>220</v>
          </cell>
          <cell r="B99" t="str">
            <v xml:space="preserve">No-Pole </v>
          </cell>
          <cell r="D99">
            <v>0</v>
          </cell>
          <cell r="E99">
            <v>0</v>
          </cell>
          <cell r="F99">
            <v>0</v>
          </cell>
          <cell r="G99">
            <v>0</v>
          </cell>
          <cell r="H99">
            <v>0</v>
          </cell>
          <cell r="I99">
            <v>0</v>
          </cell>
          <cell r="J99">
            <v>0</v>
          </cell>
          <cell r="K99">
            <v>0</v>
          </cell>
          <cell r="L99">
            <v>0</v>
          </cell>
          <cell r="M99">
            <v>0</v>
          </cell>
          <cell r="N99">
            <v>0</v>
          </cell>
          <cell r="O99">
            <v>0</v>
          </cell>
        </row>
        <row r="100">
          <cell r="A100" t="str">
            <v>221</v>
          </cell>
          <cell r="B100" t="str">
            <v>Low Voltage</v>
          </cell>
          <cell r="D100">
            <v>0</v>
          </cell>
          <cell r="E100">
            <v>0</v>
          </cell>
          <cell r="F100">
            <v>0</v>
          </cell>
          <cell r="G100">
            <v>0</v>
          </cell>
          <cell r="H100">
            <v>0</v>
          </cell>
          <cell r="I100">
            <v>0</v>
          </cell>
          <cell r="J100">
            <v>0</v>
          </cell>
          <cell r="K100">
            <v>0</v>
          </cell>
          <cell r="L100">
            <v>0</v>
          </cell>
          <cell r="M100">
            <v>0</v>
          </cell>
          <cell r="N100">
            <v>0</v>
          </cell>
          <cell r="O100">
            <v>0</v>
          </cell>
        </row>
        <row r="101">
          <cell r="A101">
            <v>9994</v>
          </cell>
          <cell r="B101" t="str">
            <v>Depreciation Charge Current Year</v>
          </cell>
          <cell r="D101">
            <v>0</v>
          </cell>
          <cell r="E101">
            <v>0</v>
          </cell>
          <cell r="F101">
            <v>0</v>
          </cell>
          <cell r="G101">
            <v>0</v>
          </cell>
          <cell r="H101">
            <v>0</v>
          </cell>
          <cell r="I101">
            <v>0</v>
          </cell>
          <cell r="J101">
            <v>0</v>
          </cell>
          <cell r="K101">
            <v>0</v>
          </cell>
          <cell r="L101">
            <v>0</v>
          </cell>
          <cell r="M101">
            <v>0</v>
          </cell>
          <cell r="N101">
            <v>0</v>
          </cell>
          <cell r="O101">
            <v>0</v>
          </cell>
        </row>
        <row r="102">
          <cell r="A102" t="str">
            <v>299</v>
          </cell>
          <cell r="B102" t="str">
            <v>Subsistance WIP</v>
          </cell>
          <cell r="D102">
            <v>0</v>
          </cell>
          <cell r="E102">
            <v>0</v>
          </cell>
          <cell r="F102">
            <v>0</v>
          </cell>
          <cell r="G102">
            <v>0</v>
          </cell>
          <cell r="H102">
            <v>0</v>
          </cell>
          <cell r="I102">
            <v>0</v>
          </cell>
          <cell r="J102">
            <v>0</v>
          </cell>
          <cell r="K102">
            <v>0</v>
          </cell>
          <cell r="L102">
            <v>0</v>
          </cell>
          <cell r="M102">
            <v>0</v>
          </cell>
          <cell r="N102">
            <v>0</v>
          </cell>
          <cell r="O102">
            <v>0</v>
          </cell>
        </row>
        <row r="103">
          <cell r="A103" t="str">
            <v>286</v>
          </cell>
          <cell r="B103" t="str">
            <v>JICA Funded Grid Extension</v>
          </cell>
          <cell r="D103">
            <v>0</v>
          </cell>
          <cell r="E103">
            <v>0</v>
          </cell>
          <cell r="F103">
            <v>0</v>
          </cell>
          <cell r="G103">
            <v>0</v>
          </cell>
          <cell r="H103">
            <v>0</v>
          </cell>
          <cell r="I103">
            <v>0</v>
          </cell>
          <cell r="J103">
            <v>0</v>
          </cell>
          <cell r="K103">
            <v>0</v>
          </cell>
          <cell r="L103">
            <v>0</v>
          </cell>
          <cell r="M103">
            <v>0</v>
          </cell>
          <cell r="N103">
            <v>0</v>
          </cell>
          <cell r="O103">
            <v>0</v>
          </cell>
        </row>
        <row r="104">
          <cell r="A104" t="str">
            <v>660</v>
          </cell>
          <cell r="B104" t="str">
            <v>Insurance Claims</v>
          </cell>
          <cell r="D104">
            <v>0</v>
          </cell>
          <cell r="E104">
            <v>0</v>
          </cell>
          <cell r="F104">
            <v>0</v>
          </cell>
          <cell r="G104">
            <v>0</v>
          </cell>
          <cell r="H104">
            <v>0</v>
          </cell>
          <cell r="I104">
            <v>0</v>
          </cell>
          <cell r="J104">
            <v>0</v>
          </cell>
          <cell r="K104">
            <v>0</v>
          </cell>
          <cell r="L104">
            <v>0</v>
          </cell>
          <cell r="M104">
            <v>0</v>
          </cell>
          <cell r="N104">
            <v>0</v>
          </cell>
          <cell r="O104">
            <v>0</v>
          </cell>
        </row>
        <row r="105">
          <cell r="A105" t="str">
            <v>101006</v>
          </cell>
          <cell r="B105" t="str">
            <v>Leased Land</v>
          </cell>
          <cell r="D105">
            <v>0</v>
          </cell>
          <cell r="E105">
            <v>0</v>
          </cell>
          <cell r="F105">
            <v>0</v>
          </cell>
          <cell r="G105">
            <v>0</v>
          </cell>
          <cell r="H105">
            <v>0</v>
          </cell>
          <cell r="I105">
            <v>0</v>
          </cell>
          <cell r="J105">
            <v>0</v>
          </cell>
          <cell r="K105">
            <v>0</v>
          </cell>
          <cell r="L105">
            <v>0</v>
          </cell>
          <cell r="M105">
            <v>0</v>
          </cell>
          <cell r="N105">
            <v>0</v>
          </cell>
          <cell r="O105">
            <v>0</v>
          </cell>
        </row>
        <row r="106">
          <cell r="A106" t="str">
            <v>111006</v>
          </cell>
          <cell r="B106" t="str">
            <v>Depreciation - Leased Land</v>
          </cell>
          <cell r="D106">
            <v>0</v>
          </cell>
          <cell r="E106">
            <v>0</v>
          </cell>
          <cell r="F106">
            <v>0</v>
          </cell>
          <cell r="G106">
            <v>0</v>
          </cell>
          <cell r="H106">
            <v>0</v>
          </cell>
          <cell r="I106">
            <v>0</v>
          </cell>
          <cell r="J106">
            <v>0</v>
          </cell>
          <cell r="K106">
            <v>0</v>
          </cell>
          <cell r="L106">
            <v>0</v>
          </cell>
          <cell r="M106">
            <v>0</v>
          </cell>
          <cell r="N106">
            <v>0</v>
          </cell>
          <cell r="O106">
            <v>0</v>
          </cell>
        </row>
        <row r="107">
          <cell r="A107" t="str">
            <v>266</v>
          </cell>
          <cell r="B107" t="str">
            <v>Urban Power Rehabilitation</v>
          </cell>
          <cell r="D107">
            <v>0</v>
          </cell>
          <cell r="E107">
            <v>0</v>
          </cell>
          <cell r="F107">
            <v>0</v>
          </cell>
          <cell r="G107">
            <v>0</v>
          </cell>
          <cell r="H107">
            <v>0</v>
          </cell>
          <cell r="I107">
            <v>0</v>
          </cell>
          <cell r="J107">
            <v>0</v>
          </cell>
          <cell r="K107">
            <v>0</v>
          </cell>
          <cell r="L107">
            <v>0</v>
          </cell>
          <cell r="M107">
            <v>0</v>
          </cell>
          <cell r="N107">
            <v>0</v>
          </cell>
          <cell r="O107">
            <v>0</v>
          </cell>
        </row>
        <row r="108">
          <cell r="A108" t="str">
            <v>461</v>
          </cell>
          <cell r="B108" t="str">
            <v>Long Term Lease Obligations</v>
          </cell>
          <cell r="D108">
            <v>0</v>
          </cell>
          <cell r="E108">
            <v>0</v>
          </cell>
          <cell r="F108">
            <v>0</v>
          </cell>
          <cell r="G108">
            <v>0</v>
          </cell>
          <cell r="H108">
            <v>0</v>
          </cell>
          <cell r="I108">
            <v>0</v>
          </cell>
          <cell r="J108">
            <v>0</v>
          </cell>
          <cell r="K108">
            <v>0</v>
          </cell>
          <cell r="L108">
            <v>0</v>
          </cell>
          <cell r="M108">
            <v>0</v>
          </cell>
          <cell r="N108">
            <v>0</v>
          </cell>
          <cell r="O108">
            <v>0</v>
          </cell>
        </row>
        <row r="109">
          <cell r="A109" t="str">
            <v>451</v>
          </cell>
          <cell r="B109" t="str">
            <v xml:space="preserve">Deferred Tax </v>
          </cell>
          <cell r="D109">
            <v>0</v>
          </cell>
          <cell r="E109">
            <v>0</v>
          </cell>
          <cell r="F109">
            <v>0</v>
          </cell>
          <cell r="G109">
            <v>0</v>
          </cell>
          <cell r="H109">
            <v>0</v>
          </cell>
          <cell r="I109">
            <v>0</v>
          </cell>
          <cell r="J109">
            <v>0</v>
          </cell>
          <cell r="K109">
            <v>0</v>
          </cell>
          <cell r="L109">
            <v>0</v>
          </cell>
          <cell r="M109">
            <v>0</v>
          </cell>
          <cell r="N109">
            <v>0</v>
          </cell>
          <cell r="O109">
            <v>0</v>
          </cell>
        </row>
        <row r="110">
          <cell r="A110" t="str">
            <v>850</v>
          </cell>
          <cell r="B110" t="str">
            <v>TAX Charges</v>
          </cell>
          <cell r="D110">
            <v>0</v>
          </cell>
          <cell r="E110">
            <v>0</v>
          </cell>
          <cell r="G110">
            <v>0</v>
          </cell>
          <cell r="H110">
            <v>0</v>
          </cell>
          <cell r="K110">
            <v>0</v>
          </cell>
          <cell r="L110">
            <v>0</v>
          </cell>
          <cell r="M110">
            <v>0</v>
          </cell>
          <cell r="N110">
            <v>0</v>
          </cell>
          <cell r="O110">
            <v>0</v>
          </cell>
        </row>
        <row r="111">
          <cell r="A111" t="str">
            <v>930001</v>
          </cell>
          <cell r="B111" t="str">
            <v>UEB Budget Share</v>
          </cell>
          <cell r="D111">
            <v>0</v>
          </cell>
          <cell r="E111">
            <v>0</v>
          </cell>
          <cell r="F111">
            <v>0</v>
          </cell>
          <cell r="G111">
            <v>0</v>
          </cell>
          <cell r="H111">
            <v>0</v>
          </cell>
          <cell r="I111">
            <v>0</v>
          </cell>
          <cell r="K111">
            <v>0</v>
          </cell>
          <cell r="L111">
            <v>0</v>
          </cell>
          <cell r="M111">
            <v>0</v>
          </cell>
          <cell r="N111">
            <v>0</v>
          </cell>
          <cell r="O111">
            <v>0</v>
          </cell>
        </row>
        <row r="112">
          <cell r="A112" t="str">
            <v>299</v>
          </cell>
          <cell r="B112" t="str">
            <v>Fabricated Materials - WIP</v>
          </cell>
          <cell r="D112">
            <v>0</v>
          </cell>
          <cell r="E112">
            <v>0</v>
          </cell>
          <cell r="F112">
            <v>0</v>
          </cell>
          <cell r="G112">
            <v>0</v>
          </cell>
          <cell r="H112">
            <v>0</v>
          </cell>
          <cell r="I112">
            <v>0</v>
          </cell>
          <cell r="K112">
            <v>0</v>
          </cell>
          <cell r="L112">
            <v>0</v>
          </cell>
          <cell r="M112">
            <v>0</v>
          </cell>
          <cell r="N112">
            <v>0</v>
          </cell>
          <cell r="O112">
            <v>0</v>
          </cell>
        </row>
        <row r="113">
          <cell r="A113" t="str">
            <v>930002</v>
          </cell>
          <cell r="B113" t="str">
            <v>Off - Grid Costs</v>
          </cell>
          <cell r="D113">
            <v>0</v>
          </cell>
          <cell r="E113">
            <v>0</v>
          </cell>
          <cell r="F113">
            <v>0</v>
          </cell>
          <cell r="G113">
            <v>0</v>
          </cell>
          <cell r="H113">
            <v>0</v>
          </cell>
          <cell r="I113">
            <v>0</v>
          </cell>
          <cell r="J113">
            <v>0</v>
          </cell>
          <cell r="K113">
            <v>0</v>
          </cell>
          <cell r="L113">
            <v>0</v>
          </cell>
          <cell r="M113">
            <v>0</v>
          </cell>
          <cell r="N113">
            <v>0</v>
          </cell>
          <cell r="O113">
            <v>0</v>
          </cell>
        </row>
        <row r="114">
          <cell r="A114" t="str">
            <v>620</v>
          </cell>
          <cell r="B114" t="str">
            <v>Energy Sales Rwanda</v>
          </cell>
          <cell r="D114">
            <v>0</v>
          </cell>
          <cell r="E114">
            <v>0</v>
          </cell>
          <cell r="F114">
            <v>0</v>
          </cell>
          <cell r="G114">
            <v>0</v>
          </cell>
          <cell r="H114">
            <v>0</v>
          </cell>
          <cell r="I114">
            <v>0</v>
          </cell>
          <cell r="J114">
            <v>0</v>
          </cell>
          <cell r="K114">
            <v>0</v>
          </cell>
          <cell r="L114">
            <v>0</v>
          </cell>
          <cell r="M114">
            <v>0</v>
          </cell>
          <cell r="N114">
            <v>0</v>
          </cell>
          <cell r="O114">
            <v>0</v>
          </cell>
        </row>
        <row r="115">
          <cell r="A115">
            <v>810</v>
          </cell>
          <cell r="B115" t="str">
            <v>Operating Lease charges</v>
          </cell>
          <cell r="D115">
            <v>0</v>
          </cell>
          <cell r="E115">
            <v>0</v>
          </cell>
          <cell r="F115">
            <v>0</v>
          </cell>
          <cell r="G115">
            <v>0</v>
          </cell>
          <cell r="H115">
            <v>0</v>
          </cell>
          <cell r="I115">
            <v>0</v>
          </cell>
          <cell r="J115">
            <v>0</v>
          </cell>
          <cell r="K115">
            <v>0</v>
          </cell>
          <cell r="L115">
            <v>0</v>
          </cell>
          <cell r="M115">
            <v>0</v>
          </cell>
          <cell r="N115">
            <v>0</v>
          </cell>
          <cell r="O115">
            <v>0</v>
          </cell>
        </row>
        <row r="116">
          <cell r="A116" t="str">
            <v>210</v>
          </cell>
          <cell r="B116" t="str">
            <v>Cwip Pre-Op Concession Exps</v>
          </cell>
          <cell r="D116">
            <v>0</v>
          </cell>
          <cell r="E116">
            <v>0</v>
          </cell>
          <cell r="F116">
            <v>0</v>
          </cell>
          <cell r="G116">
            <v>0</v>
          </cell>
          <cell r="H116">
            <v>0</v>
          </cell>
          <cell r="I116">
            <v>0</v>
          </cell>
          <cell r="J116">
            <v>0</v>
          </cell>
          <cell r="K116">
            <v>0</v>
          </cell>
          <cell r="L116">
            <v>0</v>
          </cell>
          <cell r="M116">
            <v>0</v>
          </cell>
          <cell r="N116">
            <v>0</v>
          </cell>
          <cell r="O116">
            <v>0</v>
          </cell>
        </row>
        <row r="117">
          <cell r="A117" t="str">
            <v>102001</v>
          </cell>
          <cell r="B117" t="str">
            <v>Sub-Stations</v>
          </cell>
          <cell r="D117">
            <v>0</v>
          </cell>
          <cell r="E117">
            <v>0</v>
          </cell>
          <cell r="F117">
            <v>0</v>
          </cell>
          <cell r="G117">
            <v>0</v>
          </cell>
          <cell r="H117">
            <v>0</v>
          </cell>
          <cell r="I117">
            <v>0</v>
          </cell>
          <cell r="J117">
            <v>0</v>
          </cell>
          <cell r="K117">
            <v>0</v>
          </cell>
          <cell r="L117">
            <v>0</v>
          </cell>
          <cell r="M117">
            <v>0</v>
          </cell>
          <cell r="N117">
            <v>0</v>
          </cell>
          <cell r="O117">
            <v>0</v>
          </cell>
        </row>
        <row r="118">
          <cell r="A118" t="str">
            <v>102002</v>
          </cell>
          <cell r="B118" t="str">
            <v>Low Volgate Lines</v>
          </cell>
          <cell r="D118">
            <v>0</v>
          </cell>
          <cell r="E118">
            <v>0</v>
          </cell>
          <cell r="F118">
            <v>0</v>
          </cell>
          <cell r="G118">
            <v>0</v>
          </cell>
          <cell r="H118">
            <v>0</v>
          </cell>
          <cell r="I118">
            <v>0</v>
          </cell>
          <cell r="J118">
            <v>0</v>
          </cell>
          <cell r="K118">
            <v>0</v>
          </cell>
          <cell r="L118">
            <v>0</v>
          </cell>
          <cell r="M118">
            <v>0</v>
          </cell>
          <cell r="N118">
            <v>0</v>
          </cell>
          <cell r="O118">
            <v>0</v>
          </cell>
        </row>
        <row r="119">
          <cell r="A119" t="str">
            <v>102003</v>
          </cell>
          <cell r="B119" t="str">
            <v>Services</v>
          </cell>
          <cell r="D119">
            <v>0</v>
          </cell>
          <cell r="E119">
            <v>0</v>
          </cell>
          <cell r="F119">
            <v>0</v>
          </cell>
          <cell r="G119">
            <v>0</v>
          </cell>
          <cell r="H119">
            <v>0</v>
          </cell>
          <cell r="I119">
            <v>0</v>
          </cell>
          <cell r="J119">
            <v>0</v>
          </cell>
          <cell r="K119">
            <v>0</v>
          </cell>
          <cell r="L119">
            <v>0</v>
          </cell>
          <cell r="M119">
            <v>0</v>
          </cell>
          <cell r="N119">
            <v>0</v>
          </cell>
          <cell r="O119">
            <v>0</v>
          </cell>
        </row>
        <row r="120">
          <cell r="A120" t="str">
            <v>102004</v>
          </cell>
          <cell r="B120" t="str">
            <v>Furniture</v>
          </cell>
          <cell r="D120">
            <v>0</v>
          </cell>
          <cell r="E120">
            <v>0</v>
          </cell>
          <cell r="F120">
            <v>0</v>
          </cell>
          <cell r="G120">
            <v>0</v>
          </cell>
          <cell r="H120">
            <v>0</v>
          </cell>
          <cell r="I120">
            <v>0</v>
          </cell>
          <cell r="J120">
            <v>0</v>
          </cell>
          <cell r="K120">
            <v>0</v>
          </cell>
          <cell r="L120">
            <v>0</v>
          </cell>
          <cell r="M120">
            <v>0</v>
          </cell>
          <cell r="N120">
            <v>0</v>
          </cell>
          <cell r="O120">
            <v>0</v>
          </cell>
        </row>
        <row r="121">
          <cell r="A121" t="str">
            <v>102005</v>
          </cell>
          <cell r="B121" t="str">
            <v>Buildings</v>
          </cell>
          <cell r="D121">
            <v>0</v>
          </cell>
          <cell r="E121">
            <v>0</v>
          </cell>
          <cell r="F121">
            <v>0</v>
          </cell>
          <cell r="G121">
            <v>0</v>
          </cell>
          <cell r="H121">
            <v>0</v>
          </cell>
          <cell r="I121">
            <v>0</v>
          </cell>
          <cell r="J121">
            <v>0</v>
          </cell>
          <cell r="K121">
            <v>0</v>
          </cell>
          <cell r="L121">
            <v>0</v>
          </cell>
          <cell r="M121">
            <v>0</v>
          </cell>
          <cell r="N121">
            <v>0</v>
          </cell>
          <cell r="O121">
            <v>0</v>
          </cell>
        </row>
        <row r="122">
          <cell r="A122" t="str">
            <v>102006</v>
          </cell>
          <cell r="B122" t="str">
            <v>Leased Land</v>
          </cell>
          <cell r="D122">
            <v>0</v>
          </cell>
          <cell r="E122">
            <v>0</v>
          </cell>
          <cell r="F122">
            <v>0</v>
          </cell>
          <cell r="G122">
            <v>0</v>
          </cell>
          <cell r="H122">
            <v>0</v>
          </cell>
          <cell r="I122">
            <v>0</v>
          </cell>
          <cell r="J122">
            <v>0</v>
          </cell>
          <cell r="K122">
            <v>0</v>
          </cell>
          <cell r="L122">
            <v>0</v>
          </cell>
          <cell r="M122">
            <v>0</v>
          </cell>
          <cell r="N122">
            <v>0</v>
          </cell>
          <cell r="O122">
            <v>0</v>
          </cell>
        </row>
        <row r="123">
          <cell r="A123" t="str">
            <v>102007</v>
          </cell>
          <cell r="B123" t="str">
            <v>Freehold Land</v>
          </cell>
          <cell r="D123">
            <v>0</v>
          </cell>
          <cell r="E123">
            <v>0</v>
          </cell>
          <cell r="F123">
            <v>0</v>
          </cell>
          <cell r="G123">
            <v>0</v>
          </cell>
          <cell r="H123">
            <v>0</v>
          </cell>
          <cell r="I123">
            <v>0</v>
          </cell>
          <cell r="J123">
            <v>0</v>
          </cell>
          <cell r="K123">
            <v>0</v>
          </cell>
          <cell r="L123">
            <v>0</v>
          </cell>
          <cell r="M123">
            <v>0</v>
          </cell>
          <cell r="N123">
            <v>0</v>
          </cell>
          <cell r="O123">
            <v>0</v>
          </cell>
        </row>
        <row r="124">
          <cell r="A124" t="str">
            <v>102008</v>
          </cell>
          <cell r="B124" t="str">
            <v>Computers and Peripherals</v>
          </cell>
          <cell r="D124">
            <v>0</v>
          </cell>
          <cell r="E124">
            <v>0</v>
          </cell>
          <cell r="F124">
            <v>0</v>
          </cell>
          <cell r="G124">
            <v>0</v>
          </cell>
          <cell r="H124">
            <v>0</v>
          </cell>
          <cell r="I124">
            <v>0</v>
          </cell>
          <cell r="J124">
            <v>0</v>
          </cell>
          <cell r="K124">
            <v>0</v>
          </cell>
          <cell r="L124">
            <v>0</v>
          </cell>
          <cell r="M124">
            <v>0</v>
          </cell>
          <cell r="N124">
            <v>0</v>
          </cell>
          <cell r="O124">
            <v>0</v>
          </cell>
        </row>
        <row r="125">
          <cell r="A125" t="str">
            <v>102009</v>
          </cell>
          <cell r="B125" t="str">
            <v>Communication Equipments</v>
          </cell>
          <cell r="D125">
            <v>0</v>
          </cell>
          <cell r="E125">
            <v>0</v>
          </cell>
          <cell r="F125">
            <v>0</v>
          </cell>
          <cell r="G125">
            <v>0</v>
          </cell>
          <cell r="H125">
            <v>0</v>
          </cell>
          <cell r="I125">
            <v>0</v>
          </cell>
          <cell r="J125">
            <v>0</v>
          </cell>
          <cell r="K125">
            <v>0</v>
          </cell>
          <cell r="L125">
            <v>0</v>
          </cell>
          <cell r="M125">
            <v>0</v>
          </cell>
          <cell r="N125">
            <v>0</v>
          </cell>
          <cell r="O125">
            <v>0</v>
          </cell>
        </row>
        <row r="126">
          <cell r="A126" t="str">
            <v>102010</v>
          </cell>
          <cell r="B126" t="str">
            <v>Office Machine &amp; Equipments</v>
          </cell>
          <cell r="D126">
            <v>0</v>
          </cell>
          <cell r="E126">
            <v>0</v>
          </cell>
          <cell r="F126">
            <v>0</v>
          </cell>
          <cell r="G126">
            <v>0</v>
          </cell>
          <cell r="H126">
            <v>0</v>
          </cell>
          <cell r="I126">
            <v>0</v>
          </cell>
          <cell r="J126">
            <v>0</v>
          </cell>
          <cell r="K126">
            <v>0</v>
          </cell>
          <cell r="L126">
            <v>0</v>
          </cell>
          <cell r="M126">
            <v>0</v>
          </cell>
          <cell r="N126">
            <v>0</v>
          </cell>
          <cell r="O126">
            <v>0</v>
          </cell>
        </row>
        <row r="127">
          <cell r="A127" t="str">
            <v>102011</v>
          </cell>
          <cell r="B127" t="str">
            <v>Motor Vehicles</v>
          </cell>
          <cell r="D127">
            <v>0</v>
          </cell>
          <cell r="E127">
            <v>0</v>
          </cell>
          <cell r="F127">
            <v>0</v>
          </cell>
          <cell r="G127">
            <v>0</v>
          </cell>
          <cell r="H127">
            <v>0</v>
          </cell>
          <cell r="I127">
            <v>0</v>
          </cell>
          <cell r="J127">
            <v>0</v>
          </cell>
          <cell r="K127">
            <v>0</v>
          </cell>
          <cell r="L127">
            <v>0</v>
          </cell>
          <cell r="M127">
            <v>0</v>
          </cell>
          <cell r="N127">
            <v>0</v>
          </cell>
          <cell r="O127">
            <v>0</v>
          </cell>
        </row>
        <row r="128">
          <cell r="A128" t="str">
            <v>102012</v>
          </cell>
          <cell r="B128" t="str">
            <v>Tools and Equipments</v>
          </cell>
          <cell r="D128">
            <v>0</v>
          </cell>
          <cell r="E128">
            <v>0</v>
          </cell>
          <cell r="F128">
            <v>0</v>
          </cell>
          <cell r="G128">
            <v>0</v>
          </cell>
          <cell r="H128">
            <v>0</v>
          </cell>
          <cell r="I128">
            <v>0</v>
          </cell>
          <cell r="J128">
            <v>0</v>
          </cell>
          <cell r="K128">
            <v>0</v>
          </cell>
          <cell r="L128">
            <v>0</v>
          </cell>
          <cell r="M128">
            <v>0</v>
          </cell>
          <cell r="N128">
            <v>0</v>
          </cell>
          <cell r="O128">
            <v>0</v>
          </cell>
        </row>
        <row r="129">
          <cell r="A129" t="str">
            <v>102013</v>
          </cell>
          <cell r="B129" t="str">
            <v>Management Information System</v>
          </cell>
          <cell r="D129">
            <v>0</v>
          </cell>
          <cell r="E129">
            <v>0</v>
          </cell>
          <cell r="F129">
            <v>0</v>
          </cell>
          <cell r="G129">
            <v>0</v>
          </cell>
          <cell r="H129">
            <v>0</v>
          </cell>
          <cell r="I129">
            <v>0</v>
          </cell>
          <cell r="J129">
            <v>0</v>
          </cell>
          <cell r="K129">
            <v>0</v>
          </cell>
          <cell r="L129">
            <v>0</v>
          </cell>
          <cell r="M129">
            <v>0</v>
          </cell>
          <cell r="N129">
            <v>0</v>
          </cell>
          <cell r="O129">
            <v>0</v>
          </cell>
        </row>
        <row r="130">
          <cell r="A130" t="str">
            <v>102014</v>
          </cell>
          <cell r="B130" t="str">
            <v>Intangible &amp; Goodwill</v>
          </cell>
          <cell r="D130">
            <v>0</v>
          </cell>
          <cell r="E130">
            <v>0</v>
          </cell>
          <cell r="F130">
            <v>0</v>
          </cell>
          <cell r="G130">
            <v>0</v>
          </cell>
          <cell r="H130">
            <v>0</v>
          </cell>
          <cell r="I130">
            <v>0</v>
          </cell>
          <cell r="J130">
            <v>0</v>
          </cell>
          <cell r="K130">
            <v>0</v>
          </cell>
          <cell r="L130">
            <v>0</v>
          </cell>
          <cell r="M130">
            <v>0</v>
          </cell>
          <cell r="N130">
            <v>0</v>
          </cell>
          <cell r="O130">
            <v>0</v>
          </cell>
        </row>
        <row r="131">
          <cell r="A131" t="str">
            <v>102015</v>
          </cell>
          <cell r="B131" t="str">
            <v>Preconcession Exp -Capitalized</v>
          </cell>
          <cell r="D131">
            <v>0</v>
          </cell>
          <cell r="E131">
            <v>0</v>
          </cell>
          <cell r="F131">
            <v>0</v>
          </cell>
          <cell r="G131">
            <v>0</v>
          </cell>
          <cell r="H131">
            <v>0</v>
          </cell>
          <cell r="I131">
            <v>0</v>
          </cell>
          <cell r="J131">
            <v>0</v>
          </cell>
          <cell r="K131">
            <v>0</v>
          </cell>
          <cell r="L131">
            <v>0</v>
          </cell>
          <cell r="M131">
            <v>0</v>
          </cell>
          <cell r="N131">
            <v>0</v>
          </cell>
          <cell r="O131">
            <v>0</v>
          </cell>
        </row>
        <row r="132">
          <cell r="D132">
            <v>0</v>
          </cell>
          <cell r="E132">
            <v>0</v>
          </cell>
          <cell r="F132">
            <v>0</v>
          </cell>
          <cell r="G132">
            <v>0</v>
          </cell>
          <cell r="H132">
            <v>0</v>
          </cell>
          <cell r="I132">
            <v>0</v>
          </cell>
          <cell r="J132">
            <v>0</v>
          </cell>
          <cell r="K132">
            <v>0</v>
          </cell>
          <cell r="L132">
            <v>0</v>
          </cell>
          <cell r="M132">
            <v>0</v>
          </cell>
          <cell r="N132">
            <v>0</v>
          </cell>
          <cell r="O132">
            <v>0</v>
          </cell>
        </row>
        <row r="133">
          <cell r="D133">
            <v>0</v>
          </cell>
          <cell r="E133">
            <v>0</v>
          </cell>
          <cell r="F133">
            <v>0</v>
          </cell>
          <cell r="G133">
            <v>0</v>
          </cell>
          <cell r="H133">
            <v>0</v>
          </cell>
          <cell r="I133">
            <v>0</v>
          </cell>
          <cell r="J133">
            <v>0</v>
          </cell>
          <cell r="K133">
            <v>0</v>
          </cell>
          <cell r="L133">
            <v>0</v>
          </cell>
          <cell r="M133">
            <v>0</v>
          </cell>
          <cell r="N133">
            <v>0</v>
          </cell>
          <cell r="O133">
            <v>0</v>
          </cell>
        </row>
        <row r="134">
          <cell r="D134">
            <v>0</v>
          </cell>
          <cell r="E134">
            <v>0</v>
          </cell>
          <cell r="F134">
            <v>0</v>
          </cell>
          <cell r="G134">
            <v>0</v>
          </cell>
          <cell r="H134">
            <v>0</v>
          </cell>
          <cell r="I134">
            <v>0</v>
          </cell>
          <cell r="J134">
            <v>0</v>
          </cell>
          <cell r="K134">
            <v>0</v>
          </cell>
          <cell r="L134">
            <v>0</v>
          </cell>
          <cell r="M134">
            <v>0</v>
          </cell>
          <cell r="N134">
            <v>0</v>
          </cell>
          <cell r="O134">
            <v>0</v>
          </cell>
        </row>
        <row r="135">
          <cell r="D135">
            <v>0</v>
          </cell>
          <cell r="E135">
            <v>0</v>
          </cell>
          <cell r="F135">
            <v>0</v>
          </cell>
          <cell r="G135">
            <v>0</v>
          </cell>
          <cell r="H135">
            <v>0</v>
          </cell>
          <cell r="I135">
            <v>0</v>
          </cell>
          <cell r="J135">
            <v>0</v>
          </cell>
          <cell r="K135">
            <v>0</v>
          </cell>
          <cell r="L135">
            <v>0</v>
          </cell>
          <cell r="M135">
            <v>0</v>
          </cell>
          <cell r="N135">
            <v>0</v>
          </cell>
          <cell r="O135">
            <v>0</v>
          </cell>
        </row>
        <row r="136">
          <cell r="D136">
            <v>0</v>
          </cell>
          <cell r="E136">
            <v>0</v>
          </cell>
          <cell r="F136">
            <v>0</v>
          </cell>
          <cell r="G136">
            <v>0</v>
          </cell>
          <cell r="H136">
            <v>0</v>
          </cell>
          <cell r="I136">
            <v>0</v>
          </cell>
          <cell r="J136">
            <v>0</v>
          </cell>
          <cell r="K136">
            <v>0</v>
          </cell>
          <cell r="L136">
            <v>0</v>
          </cell>
          <cell r="M136">
            <v>0</v>
          </cell>
          <cell r="N136">
            <v>0</v>
          </cell>
          <cell r="O136">
            <v>0</v>
          </cell>
        </row>
        <row r="137">
          <cell r="D137">
            <v>0</v>
          </cell>
          <cell r="E137">
            <v>0</v>
          </cell>
          <cell r="F137">
            <v>0</v>
          </cell>
          <cell r="G137">
            <v>0</v>
          </cell>
          <cell r="H137">
            <v>0</v>
          </cell>
          <cell r="I137">
            <v>0</v>
          </cell>
          <cell r="J137">
            <v>0</v>
          </cell>
          <cell r="K137">
            <v>0</v>
          </cell>
          <cell r="L137">
            <v>0</v>
          </cell>
          <cell r="M137">
            <v>0</v>
          </cell>
          <cell r="N137">
            <v>0</v>
          </cell>
          <cell r="O137">
            <v>0</v>
          </cell>
        </row>
        <row r="138">
          <cell r="D138">
            <v>0</v>
          </cell>
          <cell r="E138">
            <v>0</v>
          </cell>
          <cell r="F138">
            <v>0</v>
          </cell>
          <cell r="G138">
            <v>0</v>
          </cell>
          <cell r="H138">
            <v>0</v>
          </cell>
          <cell r="I138">
            <v>0</v>
          </cell>
          <cell r="J138">
            <v>0</v>
          </cell>
          <cell r="K138">
            <v>0</v>
          </cell>
          <cell r="L138">
            <v>0</v>
          </cell>
          <cell r="M138">
            <v>0</v>
          </cell>
          <cell r="N138">
            <v>0</v>
          </cell>
          <cell r="O138">
            <v>0</v>
          </cell>
        </row>
        <row r="139">
          <cell r="D139">
            <v>0</v>
          </cell>
          <cell r="E139">
            <v>0</v>
          </cell>
          <cell r="F139">
            <v>0</v>
          </cell>
          <cell r="G139">
            <v>0</v>
          </cell>
          <cell r="H139">
            <v>0</v>
          </cell>
          <cell r="I139">
            <v>0</v>
          </cell>
          <cell r="J139">
            <v>0</v>
          </cell>
          <cell r="K139">
            <v>0</v>
          </cell>
          <cell r="L139">
            <v>0</v>
          </cell>
          <cell r="M139">
            <v>0</v>
          </cell>
          <cell r="N139">
            <v>0</v>
          </cell>
          <cell r="O139">
            <v>0</v>
          </cell>
        </row>
        <row r="140">
          <cell r="D140">
            <v>0</v>
          </cell>
          <cell r="E140">
            <v>0</v>
          </cell>
          <cell r="F140">
            <v>0</v>
          </cell>
          <cell r="G140">
            <v>0</v>
          </cell>
          <cell r="H140">
            <v>0</v>
          </cell>
          <cell r="I140">
            <v>0</v>
          </cell>
          <cell r="J140">
            <v>0</v>
          </cell>
          <cell r="K140">
            <v>0</v>
          </cell>
          <cell r="L140">
            <v>0</v>
          </cell>
          <cell r="M140">
            <v>0</v>
          </cell>
          <cell r="N140">
            <v>0</v>
          </cell>
          <cell r="O140">
            <v>0</v>
          </cell>
        </row>
        <row r="141">
          <cell r="D141">
            <v>0</v>
          </cell>
          <cell r="E141">
            <v>0</v>
          </cell>
          <cell r="F141">
            <v>0</v>
          </cell>
          <cell r="G141">
            <v>0</v>
          </cell>
          <cell r="H141">
            <v>0</v>
          </cell>
          <cell r="I141">
            <v>0</v>
          </cell>
          <cell r="J141">
            <v>0</v>
          </cell>
          <cell r="K141">
            <v>0</v>
          </cell>
          <cell r="L141">
            <v>0</v>
          </cell>
          <cell r="M141">
            <v>0</v>
          </cell>
          <cell r="N141">
            <v>0</v>
          </cell>
          <cell r="O141">
            <v>0</v>
          </cell>
        </row>
        <row r="142">
          <cell r="D142">
            <v>0</v>
          </cell>
          <cell r="E142">
            <v>0</v>
          </cell>
          <cell r="F142">
            <v>0</v>
          </cell>
          <cell r="G142">
            <v>0</v>
          </cell>
          <cell r="H142">
            <v>0</v>
          </cell>
          <cell r="I142">
            <v>0</v>
          </cell>
          <cell r="J142">
            <v>0</v>
          </cell>
          <cell r="K142">
            <v>0</v>
          </cell>
          <cell r="L142">
            <v>0</v>
          </cell>
          <cell r="M142">
            <v>0</v>
          </cell>
          <cell r="N142">
            <v>0</v>
          </cell>
          <cell r="O142">
            <v>0</v>
          </cell>
        </row>
        <row r="143">
          <cell r="D143">
            <v>0</v>
          </cell>
          <cell r="E143">
            <v>0</v>
          </cell>
          <cell r="F143">
            <v>0</v>
          </cell>
          <cell r="G143">
            <v>0</v>
          </cell>
          <cell r="H143">
            <v>0</v>
          </cell>
          <cell r="I143">
            <v>0</v>
          </cell>
          <cell r="J143">
            <v>0</v>
          </cell>
          <cell r="K143">
            <v>0</v>
          </cell>
          <cell r="L143">
            <v>0</v>
          </cell>
          <cell r="M143">
            <v>0</v>
          </cell>
          <cell r="N143">
            <v>0</v>
          </cell>
          <cell r="O143">
            <v>0</v>
          </cell>
        </row>
        <row r="144">
          <cell r="D144">
            <v>0</v>
          </cell>
          <cell r="E144">
            <v>0</v>
          </cell>
          <cell r="F144">
            <v>0</v>
          </cell>
          <cell r="G144">
            <v>0</v>
          </cell>
          <cell r="H144">
            <v>0</v>
          </cell>
          <cell r="I144">
            <v>0</v>
          </cell>
          <cell r="J144">
            <v>0</v>
          </cell>
          <cell r="K144">
            <v>0</v>
          </cell>
          <cell r="L144">
            <v>0</v>
          </cell>
          <cell r="M144">
            <v>0</v>
          </cell>
          <cell r="N144">
            <v>0</v>
          </cell>
          <cell r="O144">
            <v>0</v>
          </cell>
        </row>
        <row r="145">
          <cell r="D145">
            <v>0</v>
          </cell>
          <cell r="E145">
            <v>0</v>
          </cell>
          <cell r="F145">
            <v>0</v>
          </cell>
          <cell r="G145">
            <v>0</v>
          </cell>
          <cell r="H145">
            <v>0</v>
          </cell>
          <cell r="I145">
            <v>0</v>
          </cell>
          <cell r="J145">
            <v>0</v>
          </cell>
          <cell r="K145">
            <v>0</v>
          </cell>
          <cell r="L145">
            <v>0</v>
          </cell>
          <cell r="M145">
            <v>0</v>
          </cell>
          <cell r="N145">
            <v>0</v>
          </cell>
          <cell r="O145">
            <v>0</v>
          </cell>
        </row>
        <row r="146">
          <cell r="D146">
            <v>0</v>
          </cell>
          <cell r="E146">
            <v>0</v>
          </cell>
          <cell r="F146">
            <v>0</v>
          </cell>
          <cell r="G146">
            <v>0</v>
          </cell>
          <cell r="H146">
            <v>0</v>
          </cell>
          <cell r="I146">
            <v>0</v>
          </cell>
          <cell r="J146">
            <v>0</v>
          </cell>
          <cell r="K146">
            <v>0</v>
          </cell>
          <cell r="L146">
            <v>0</v>
          </cell>
          <cell r="M146">
            <v>0</v>
          </cell>
          <cell r="N146">
            <v>0</v>
          </cell>
          <cell r="O146">
            <v>0</v>
          </cell>
        </row>
        <row r="147">
          <cell r="D147">
            <v>0</v>
          </cell>
          <cell r="E147">
            <v>0</v>
          </cell>
          <cell r="F147">
            <v>0</v>
          </cell>
          <cell r="G147">
            <v>0</v>
          </cell>
          <cell r="H147">
            <v>0</v>
          </cell>
          <cell r="I147">
            <v>0</v>
          </cell>
          <cell r="J147">
            <v>0</v>
          </cell>
          <cell r="K147">
            <v>0</v>
          </cell>
          <cell r="L147">
            <v>0</v>
          </cell>
          <cell r="M147">
            <v>0</v>
          </cell>
          <cell r="N147">
            <v>0</v>
          </cell>
          <cell r="O147">
            <v>0</v>
          </cell>
        </row>
        <row r="148">
          <cell r="D148">
            <v>0</v>
          </cell>
          <cell r="E148">
            <v>0</v>
          </cell>
          <cell r="F148">
            <v>0</v>
          </cell>
          <cell r="G148">
            <v>0</v>
          </cell>
          <cell r="H148">
            <v>0</v>
          </cell>
          <cell r="I148">
            <v>0</v>
          </cell>
          <cell r="J148">
            <v>0</v>
          </cell>
          <cell r="K148">
            <v>0</v>
          </cell>
          <cell r="L148">
            <v>0</v>
          </cell>
          <cell r="M148">
            <v>0</v>
          </cell>
          <cell r="N148">
            <v>0</v>
          </cell>
          <cell r="O148">
            <v>0</v>
          </cell>
        </row>
        <row r="149">
          <cell r="D149">
            <v>0</v>
          </cell>
          <cell r="E149">
            <v>0</v>
          </cell>
          <cell r="F149">
            <v>0</v>
          </cell>
          <cell r="G149">
            <v>0</v>
          </cell>
          <cell r="H149">
            <v>0</v>
          </cell>
          <cell r="I149">
            <v>0</v>
          </cell>
          <cell r="J149">
            <v>0</v>
          </cell>
          <cell r="K149">
            <v>0</v>
          </cell>
          <cell r="L149">
            <v>0</v>
          </cell>
          <cell r="M149">
            <v>0</v>
          </cell>
          <cell r="N149">
            <v>0</v>
          </cell>
          <cell r="O149">
            <v>0</v>
          </cell>
        </row>
        <row r="150">
          <cell r="D150">
            <v>0</v>
          </cell>
          <cell r="E150">
            <v>0</v>
          </cell>
          <cell r="F150">
            <v>0</v>
          </cell>
          <cell r="G150">
            <v>0</v>
          </cell>
          <cell r="H150">
            <v>0</v>
          </cell>
          <cell r="I150">
            <v>0</v>
          </cell>
          <cell r="J150">
            <v>0</v>
          </cell>
          <cell r="K150">
            <v>0</v>
          </cell>
          <cell r="L150">
            <v>0</v>
          </cell>
          <cell r="M150">
            <v>0</v>
          </cell>
          <cell r="N150">
            <v>0</v>
          </cell>
          <cell r="O150">
            <v>0</v>
          </cell>
        </row>
        <row r="151">
          <cell r="D151">
            <v>0</v>
          </cell>
          <cell r="E151">
            <v>0</v>
          </cell>
          <cell r="F151">
            <v>0</v>
          </cell>
          <cell r="G151">
            <v>0</v>
          </cell>
          <cell r="H151">
            <v>0</v>
          </cell>
          <cell r="I151">
            <v>0</v>
          </cell>
          <cell r="J151">
            <v>0</v>
          </cell>
          <cell r="K151">
            <v>0</v>
          </cell>
          <cell r="L151">
            <v>0</v>
          </cell>
          <cell r="M151">
            <v>0</v>
          </cell>
          <cell r="N151">
            <v>0</v>
          </cell>
          <cell r="O151">
            <v>0</v>
          </cell>
        </row>
        <row r="152">
          <cell r="D152">
            <v>0</v>
          </cell>
          <cell r="E152">
            <v>0</v>
          </cell>
          <cell r="F152">
            <v>0</v>
          </cell>
          <cell r="G152">
            <v>0</v>
          </cell>
          <cell r="H152">
            <v>0</v>
          </cell>
          <cell r="I152">
            <v>0</v>
          </cell>
          <cell r="J152">
            <v>0</v>
          </cell>
          <cell r="K152">
            <v>0</v>
          </cell>
          <cell r="L152">
            <v>0</v>
          </cell>
          <cell r="M152">
            <v>0</v>
          </cell>
          <cell r="N152">
            <v>0</v>
          </cell>
          <cell r="O152">
            <v>0</v>
          </cell>
        </row>
        <row r="153">
          <cell r="D153">
            <v>0</v>
          </cell>
          <cell r="E153">
            <v>0</v>
          </cell>
          <cell r="F153">
            <v>0</v>
          </cell>
          <cell r="G153">
            <v>0</v>
          </cell>
          <cell r="H153">
            <v>0</v>
          </cell>
          <cell r="I153">
            <v>0</v>
          </cell>
          <cell r="J153">
            <v>0</v>
          </cell>
          <cell r="K153">
            <v>0</v>
          </cell>
          <cell r="L153">
            <v>0</v>
          </cell>
          <cell r="M153">
            <v>0</v>
          </cell>
          <cell r="N153">
            <v>0</v>
          </cell>
          <cell r="O153">
            <v>0</v>
          </cell>
        </row>
        <row r="154">
          <cell r="D154">
            <v>0</v>
          </cell>
          <cell r="E154">
            <v>0</v>
          </cell>
          <cell r="F154">
            <v>0</v>
          </cell>
          <cell r="G154">
            <v>0</v>
          </cell>
          <cell r="H154">
            <v>0</v>
          </cell>
          <cell r="I154">
            <v>0</v>
          </cell>
          <cell r="J154">
            <v>0</v>
          </cell>
          <cell r="K154">
            <v>0</v>
          </cell>
          <cell r="L154">
            <v>0</v>
          </cell>
          <cell r="M154">
            <v>0</v>
          </cell>
          <cell r="N154">
            <v>0</v>
          </cell>
          <cell r="O154">
            <v>0</v>
          </cell>
        </row>
        <row r="155">
          <cell r="D155">
            <v>0</v>
          </cell>
          <cell r="E155">
            <v>0</v>
          </cell>
          <cell r="F155">
            <v>0</v>
          </cell>
          <cell r="G155">
            <v>0</v>
          </cell>
          <cell r="H155">
            <v>0</v>
          </cell>
          <cell r="I155">
            <v>0</v>
          </cell>
          <cell r="J155">
            <v>0</v>
          </cell>
          <cell r="K155">
            <v>0</v>
          </cell>
          <cell r="L155">
            <v>0</v>
          </cell>
          <cell r="M155">
            <v>0</v>
          </cell>
          <cell r="N155">
            <v>0</v>
          </cell>
          <cell r="O155">
            <v>0</v>
          </cell>
        </row>
        <row r="156">
          <cell r="D156">
            <v>0</v>
          </cell>
          <cell r="E156">
            <v>0</v>
          </cell>
          <cell r="F156">
            <v>0</v>
          </cell>
          <cell r="G156">
            <v>0</v>
          </cell>
          <cell r="H156">
            <v>0</v>
          </cell>
          <cell r="I156">
            <v>0</v>
          </cell>
          <cell r="J156">
            <v>0</v>
          </cell>
          <cell r="K156">
            <v>0</v>
          </cell>
          <cell r="L156">
            <v>0</v>
          </cell>
          <cell r="M156">
            <v>0</v>
          </cell>
          <cell r="N156">
            <v>0</v>
          </cell>
          <cell r="O156">
            <v>0</v>
          </cell>
        </row>
        <row r="157">
          <cell r="D157">
            <v>0</v>
          </cell>
          <cell r="E157">
            <v>0</v>
          </cell>
          <cell r="F157">
            <v>0</v>
          </cell>
          <cell r="G157">
            <v>0</v>
          </cell>
          <cell r="H157">
            <v>0</v>
          </cell>
          <cell r="I157">
            <v>0</v>
          </cell>
          <cell r="J157">
            <v>0</v>
          </cell>
          <cell r="K157">
            <v>0</v>
          </cell>
          <cell r="L157">
            <v>0</v>
          </cell>
          <cell r="M157">
            <v>0</v>
          </cell>
          <cell r="N157">
            <v>0</v>
          </cell>
          <cell r="O157">
            <v>0</v>
          </cell>
        </row>
        <row r="158">
          <cell r="D158">
            <v>0</v>
          </cell>
          <cell r="E158">
            <v>0</v>
          </cell>
          <cell r="F158">
            <v>0</v>
          </cell>
          <cell r="G158">
            <v>0</v>
          </cell>
          <cell r="H158">
            <v>0</v>
          </cell>
          <cell r="I158">
            <v>0</v>
          </cell>
          <cell r="J158">
            <v>0</v>
          </cell>
          <cell r="K158">
            <v>0</v>
          </cell>
          <cell r="L158">
            <v>0</v>
          </cell>
          <cell r="M158">
            <v>0</v>
          </cell>
          <cell r="N158">
            <v>0</v>
          </cell>
          <cell r="O158">
            <v>0</v>
          </cell>
        </row>
        <row r="159">
          <cell r="D159">
            <v>0</v>
          </cell>
          <cell r="E159">
            <v>0</v>
          </cell>
          <cell r="F159">
            <v>0</v>
          </cell>
          <cell r="G159">
            <v>0</v>
          </cell>
          <cell r="H159">
            <v>0</v>
          </cell>
          <cell r="I159">
            <v>0</v>
          </cell>
          <cell r="J159">
            <v>0</v>
          </cell>
          <cell r="K159">
            <v>0</v>
          </cell>
          <cell r="L159">
            <v>0</v>
          </cell>
          <cell r="M159">
            <v>0</v>
          </cell>
          <cell r="N159">
            <v>0</v>
          </cell>
          <cell r="O159">
            <v>0</v>
          </cell>
        </row>
        <row r="160">
          <cell r="D160">
            <v>0</v>
          </cell>
          <cell r="E160">
            <v>0</v>
          </cell>
          <cell r="F160">
            <v>0</v>
          </cell>
          <cell r="G160">
            <v>0</v>
          </cell>
          <cell r="H160">
            <v>0</v>
          </cell>
          <cell r="I160">
            <v>0</v>
          </cell>
          <cell r="J160">
            <v>0</v>
          </cell>
          <cell r="K160">
            <v>0</v>
          </cell>
          <cell r="L160">
            <v>0</v>
          </cell>
          <cell r="M160">
            <v>0</v>
          </cell>
          <cell r="N160">
            <v>0</v>
          </cell>
          <cell r="O160">
            <v>0</v>
          </cell>
        </row>
        <row r="161">
          <cell r="D161">
            <v>0</v>
          </cell>
          <cell r="E161">
            <v>0</v>
          </cell>
          <cell r="F161">
            <v>0</v>
          </cell>
          <cell r="G161">
            <v>0</v>
          </cell>
          <cell r="H161">
            <v>0</v>
          </cell>
          <cell r="I161">
            <v>0</v>
          </cell>
          <cell r="J161">
            <v>0</v>
          </cell>
          <cell r="K161">
            <v>0</v>
          </cell>
          <cell r="L161">
            <v>0</v>
          </cell>
          <cell r="M161">
            <v>0</v>
          </cell>
          <cell r="N161">
            <v>0</v>
          </cell>
          <cell r="O161">
            <v>0</v>
          </cell>
        </row>
        <row r="162">
          <cell r="D162">
            <v>0</v>
          </cell>
          <cell r="E162">
            <v>0</v>
          </cell>
          <cell r="F162">
            <v>0</v>
          </cell>
          <cell r="G162">
            <v>0</v>
          </cell>
          <cell r="H162">
            <v>0</v>
          </cell>
          <cell r="I162">
            <v>0</v>
          </cell>
          <cell r="J162">
            <v>0</v>
          </cell>
          <cell r="K162">
            <v>0</v>
          </cell>
          <cell r="L162">
            <v>0</v>
          </cell>
          <cell r="M162">
            <v>0</v>
          </cell>
          <cell r="N162">
            <v>0</v>
          </cell>
          <cell r="O162">
            <v>0</v>
          </cell>
        </row>
        <row r="163">
          <cell r="D163">
            <v>0</v>
          </cell>
          <cell r="E163">
            <v>0</v>
          </cell>
          <cell r="F163">
            <v>0</v>
          </cell>
          <cell r="G163">
            <v>0</v>
          </cell>
          <cell r="H163">
            <v>0</v>
          </cell>
          <cell r="I163">
            <v>0</v>
          </cell>
          <cell r="J163">
            <v>0</v>
          </cell>
          <cell r="K163">
            <v>0</v>
          </cell>
          <cell r="L163">
            <v>0</v>
          </cell>
          <cell r="M163">
            <v>0</v>
          </cell>
          <cell r="N163">
            <v>0</v>
          </cell>
          <cell r="O163">
            <v>0</v>
          </cell>
        </row>
        <row r="164">
          <cell r="D164">
            <v>0</v>
          </cell>
          <cell r="E164">
            <v>0</v>
          </cell>
          <cell r="F164">
            <v>0</v>
          </cell>
          <cell r="G164">
            <v>0</v>
          </cell>
          <cell r="H164">
            <v>0</v>
          </cell>
          <cell r="I164">
            <v>0</v>
          </cell>
          <cell r="J164">
            <v>0</v>
          </cell>
          <cell r="K164">
            <v>0</v>
          </cell>
          <cell r="L164">
            <v>0</v>
          </cell>
          <cell r="M164">
            <v>0</v>
          </cell>
          <cell r="N164">
            <v>0</v>
          </cell>
          <cell r="O164">
            <v>0</v>
          </cell>
        </row>
        <row r="165">
          <cell r="D165">
            <v>0</v>
          </cell>
          <cell r="E165">
            <v>0</v>
          </cell>
          <cell r="F165">
            <v>0</v>
          </cell>
          <cell r="G165">
            <v>0</v>
          </cell>
          <cell r="H165">
            <v>0</v>
          </cell>
          <cell r="I165">
            <v>0</v>
          </cell>
          <cell r="J165">
            <v>0</v>
          </cell>
          <cell r="K165">
            <v>0</v>
          </cell>
          <cell r="L165">
            <v>0</v>
          </cell>
          <cell r="M165">
            <v>0</v>
          </cell>
          <cell r="N165">
            <v>0</v>
          </cell>
          <cell r="O165">
            <v>0</v>
          </cell>
        </row>
        <row r="166">
          <cell r="D166">
            <v>0</v>
          </cell>
          <cell r="E166">
            <v>0</v>
          </cell>
          <cell r="F166">
            <v>0</v>
          </cell>
          <cell r="G166">
            <v>0</v>
          </cell>
          <cell r="H166">
            <v>0</v>
          </cell>
          <cell r="I166">
            <v>0</v>
          </cell>
          <cell r="J166">
            <v>0</v>
          </cell>
          <cell r="K166">
            <v>0</v>
          </cell>
          <cell r="L166">
            <v>0</v>
          </cell>
          <cell r="M166">
            <v>0</v>
          </cell>
          <cell r="N166">
            <v>0</v>
          </cell>
          <cell r="O166">
            <v>0</v>
          </cell>
        </row>
        <row r="167">
          <cell r="D167">
            <v>0</v>
          </cell>
          <cell r="E167">
            <v>0</v>
          </cell>
          <cell r="F167">
            <v>0</v>
          </cell>
          <cell r="G167">
            <v>0</v>
          </cell>
          <cell r="H167">
            <v>0</v>
          </cell>
          <cell r="I167">
            <v>0</v>
          </cell>
          <cell r="J167">
            <v>0</v>
          </cell>
          <cell r="K167">
            <v>0</v>
          </cell>
          <cell r="L167">
            <v>0</v>
          </cell>
          <cell r="M167">
            <v>0</v>
          </cell>
          <cell r="N167">
            <v>0</v>
          </cell>
          <cell r="O167">
            <v>0</v>
          </cell>
        </row>
        <row r="168">
          <cell r="D168">
            <v>0</v>
          </cell>
          <cell r="E168">
            <v>0</v>
          </cell>
          <cell r="F168">
            <v>0</v>
          </cell>
          <cell r="G168">
            <v>0</v>
          </cell>
          <cell r="H168">
            <v>0</v>
          </cell>
          <cell r="I168">
            <v>0</v>
          </cell>
          <cell r="J168">
            <v>0</v>
          </cell>
          <cell r="K168">
            <v>0</v>
          </cell>
          <cell r="L168">
            <v>0</v>
          </cell>
          <cell r="M168">
            <v>0</v>
          </cell>
          <cell r="N168">
            <v>0</v>
          </cell>
          <cell r="O168">
            <v>0</v>
          </cell>
        </row>
        <row r="169">
          <cell r="D169">
            <v>0</v>
          </cell>
          <cell r="E169">
            <v>0</v>
          </cell>
          <cell r="F169">
            <v>0</v>
          </cell>
          <cell r="G169">
            <v>0</v>
          </cell>
          <cell r="H169">
            <v>0</v>
          </cell>
          <cell r="I169">
            <v>0</v>
          </cell>
          <cell r="J169">
            <v>0</v>
          </cell>
          <cell r="K169">
            <v>0</v>
          </cell>
          <cell r="L169">
            <v>0</v>
          </cell>
          <cell r="M169">
            <v>0</v>
          </cell>
          <cell r="N169">
            <v>0</v>
          </cell>
          <cell r="O169">
            <v>0</v>
          </cell>
        </row>
        <row r="170">
          <cell r="D170">
            <v>0</v>
          </cell>
          <cell r="E170">
            <v>0</v>
          </cell>
          <cell r="F170">
            <v>0</v>
          </cell>
          <cell r="G170">
            <v>0</v>
          </cell>
          <cell r="H170">
            <v>0</v>
          </cell>
          <cell r="I170">
            <v>0</v>
          </cell>
          <cell r="J170">
            <v>0</v>
          </cell>
          <cell r="K170">
            <v>0</v>
          </cell>
          <cell r="L170">
            <v>0</v>
          </cell>
          <cell r="M170">
            <v>0</v>
          </cell>
          <cell r="N170">
            <v>0</v>
          </cell>
          <cell r="O170">
            <v>0</v>
          </cell>
        </row>
        <row r="171">
          <cell r="D171">
            <v>0</v>
          </cell>
          <cell r="E171">
            <v>0</v>
          </cell>
          <cell r="F171">
            <v>0</v>
          </cell>
          <cell r="G171">
            <v>0</v>
          </cell>
          <cell r="H171">
            <v>0</v>
          </cell>
          <cell r="I171">
            <v>0</v>
          </cell>
          <cell r="J171">
            <v>0</v>
          </cell>
          <cell r="K171">
            <v>0</v>
          </cell>
          <cell r="L171">
            <v>0</v>
          </cell>
          <cell r="M171">
            <v>0</v>
          </cell>
          <cell r="N171">
            <v>0</v>
          </cell>
          <cell r="O171">
            <v>0</v>
          </cell>
        </row>
        <row r="172">
          <cell r="D172">
            <v>0</v>
          </cell>
          <cell r="E172">
            <v>0</v>
          </cell>
          <cell r="F172">
            <v>0</v>
          </cell>
          <cell r="G172">
            <v>0</v>
          </cell>
          <cell r="H172">
            <v>0</v>
          </cell>
          <cell r="I172">
            <v>0</v>
          </cell>
          <cell r="J172">
            <v>0</v>
          </cell>
          <cell r="K172">
            <v>0</v>
          </cell>
          <cell r="L172">
            <v>0</v>
          </cell>
          <cell r="M172">
            <v>0</v>
          </cell>
          <cell r="N172">
            <v>0</v>
          </cell>
          <cell r="O172">
            <v>0</v>
          </cell>
        </row>
        <row r="173">
          <cell r="D173">
            <v>0</v>
          </cell>
          <cell r="E173">
            <v>0</v>
          </cell>
          <cell r="F173">
            <v>0</v>
          </cell>
          <cell r="G173">
            <v>0</v>
          </cell>
          <cell r="H173">
            <v>0</v>
          </cell>
          <cell r="I173">
            <v>0</v>
          </cell>
          <cell r="J173">
            <v>0</v>
          </cell>
          <cell r="K173">
            <v>0</v>
          </cell>
          <cell r="L173">
            <v>0</v>
          </cell>
          <cell r="M173">
            <v>0</v>
          </cell>
          <cell r="N173">
            <v>0</v>
          </cell>
          <cell r="O173">
            <v>0</v>
          </cell>
        </row>
        <row r="174">
          <cell r="D174">
            <v>0</v>
          </cell>
          <cell r="E174">
            <v>0</v>
          </cell>
          <cell r="F174">
            <v>0</v>
          </cell>
          <cell r="G174">
            <v>0</v>
          </cell>
          <cell r="H174">
            <v>0</v>
          </cell>
          <cell r="I174">
            <v>0</v>
          </cell>
          <cell r="J174">
            <v>0</v>
          </cell>
          <cell r="K174">
            <v>0</v>
          </cell>
          <cell r="L174">
            <v>0</v>
          </cell>
          <cell r="M174">
            <v>0</v>
          </cell>
          <cell r="N174">
            <v>0</v>
          </cell>
          <cell r="O174">
            <v>0</v>
          </cell>
        </row>
        <row r="175">
          <cell r="D175">
            <v>0</v>
          </cell>
          <cell r="E175">
            <v>0</v>
          </cell>
          <cell r="F175">
            <v>0</v>
          </cell>
          <cell r="G175">
            <v>0</v>
          </cell>
          <cell r="H175">
            <v>0</v>
          </cell>
          <cell r="I175">
            <v>0</v>
          </cell>
          <cell r="J175">
            <v>0</v>
          </cell>
          <cell r="K175">
            <v>0</v>
          </cell>
          <cell r="L175">
            <v>0</v>
          </cell>
          <cell r="M175">
            <v>0</v>
          </cell>
          <cell r="N175">
            <v>0</v>
          </cell>
          <cell r="O175">
            <v>0</v>
          </cell>
        </row>
        <row r="176">
          <cell r="D176">
            <v>0</v>
          </cell>
          <cell r="E176">
            <v>0</v>
          </cell>
          <cell r="F176">
            <v>0</v>
          </cell>
          <cell r="G176">
            <v>0</v>
          </cell>
          <cell r="H176">
            <v>0</v>
          </cell>
          <cell r="I176">
            <v>0</v>
          </cell>
          <cell r="J176">
            <v>0</v>
          </cell>
          <cell r="K176">
            <v>0</v>
          </cell>
          <cell r="L176">
            <v>0</v>
          </cell>
          <cell r="M176">
            <v>0</v>
          </cell>
          <cell r="N176">
            <v>0</v>
          </cell>
          <cell r="O176">
            <v>0</v>
          </cell>
        </row>
        <row r="177">
          <cell r="D177">
            <v>0</v>
          </cell>
          <cell r="E177">
            <v>0</v>
          </cell>
          <cell r="F177">
            <v>0</v>
          </cell>
          <cell r="G177">
            <v>0</v>
          </cell>
          <cell r="H177">
            <v>0</v>
          </cell>
          <cell r="I177">
            <v>0</v>
          </cell>
          <cell r="J177">
            <v>0</v>
          </cell>
          <cell r="K177">
            <v>0</v>
          </cell>
          <cell r="L177">
            <v>0</v>
          </cell>
          <cell r="M177">
            <v>0</v>
          </cell>
          <cell r="N177">
            <v>0</v>
          </cell>
          <cell r="O177">
            <v>0</v>
          </cell>
        </row>
        <row r="178">
          <cell r="D178">
            <v>0</v>
          </cell>
          <cell r="E178">
            <v>0</v>
          </cell>
          <cell r="F178">
            <v>0</v>
          </cell>
          <cell r="G178">
            <v>0</v>
          </cell>
          <cell r="H178">
            <v>0</v>
          </cell>
          <cell r="I178">
            <v>0</v>
          </cell>
          <cell r="J178">
            <v>0</v>
          </cell>
          <cell r="K178">
            <v>0</v>
          </cell>
          <cell r="L178">
            <v>0</v>
          </cell>
          <cell r="M178">
            <v>0</v>
          </cell>
          <cell r="N178">
            <v>0</v>
          </cell>
          <cell r="O178">
            <v>0</v>
          </cell>
        </row>
        <row r="179">
          <cell r="D179">
            <v>0</v>
          </cell>
          <cell r="E179">
            <v>0</v>
          </cell>
          <cell r="F179">
            <v>0</v>
          </cell>
          <cell r="G179">
            <v>0</v>
          </cell>
          <cell r="H179">
            <v>0</v>
          </cell>
          <cell r="I179">
            <v>0</v>
          </cell>
          <cell r="J179">
            <v>0</v>
          </cell>
          <cell r="K179">
            <v>0</v>
          </cell>
          <cell r="L179">
            <v>0</v>
          </cell>
          <cell r="M179">
            <v>0</v>
          </cell>
          <cell r="N179">
            <v>0</v>
          </cell>
          <cell r="O179">
            <v>0</v>
          </cell>
        </row>
        <row r="180">
          <cell r="D180">
            <v>0</v>
          </cell>
          <cell r="E180">
            <v>0</v>
          </cell>
          <cell r="F180">
            <v>0</v>
          </cell>
          <cell r="G180">
            <v>0</v>
          </cell>
          <cell r="H180">
            <v>0</v>
          </cell>
          <cell r="I180">
            <v>0</v>
          </cell>
          <cell r="J180">
            <v>0</v>
          </cell>
          <cell r="K180">
            <v>0</v>
          </cell>
          <cell r="L180">
            <v>0</v>
          </cell>
          <cell r="M180">
            <v>0</v>
          </cell>
          <cell r="N180">
            <v>0</v>
          </cell>
          <cell r="O180">
            <v>0</v>
          </cell>
        </row>
        <row r="181">
          <cell r="D181">
            <v>0</v>
          </cell>
          <cell r="E181">
            <v>0</v>
          </cell>
          <cell r="F181">
            <v>0</v>
          </cell>
          <cell r="G181">
            <v>0</v>
          </cell>
          <cell r="H181">
            <v>0</v>
          </cell>
          <cell r="I181">
            <v>0</v>
          </cell>
          <cell r="J181">
            <v>0</v>
          </cell>
          <cell r="K181">
            <v>0</v>
          </cell>
          <cell r="L181">
            <v>0</v>
          </cell>
          <cell r="M181">
            <v>0</v>
          </cell>
          <cell r="N181">
            <v>0</v>
          </cell>
          <cell r="O181">
            <v>0</v>
          </cell>
        </row>
        <row r="182">
          <cell r="D182">
            <v>0</v>
          </cell>
          <cell r="E182">
            <v>0</v>
          </cell>
          <cell r="F182">
            <v>0</v>
          </cell>
          <cell r="G182">
            <v>0</v>
          </cell>
          <cell r="H182">
            <v>0</v>
          </cell>
          <cell r="I182">
            <v>0</v>
          </cell>
          <cell r="J182">
            <v>0</v>
          </cell>
          <cell r="K182">
            <v>0</v>
          </cell>
          <cell r="L182">
            <v>0</v>
          </cell>
          <cell r="M182">
            <v>0</v>
          </cell>
          <cell r="N182">
            <v>0</v>
          </cell>
          <cell r="O182">
            <v>0</v>
          </cell>
        </row>
        <row r="183">
          <cell r="D183">
            <v>0</v>
          </cell>
          <cell r="E183">
            <v>0</v>
          </cell>
          <cell r="F183">
            <v>0</v>
          </cell>
          <cell r="G183">
            <v>0</v>
          </cell>
          <cell r="H183">
            <v>0</v>
          </cell>
          <cell r="I183">
            <v>0</v>
          </cell>
          <cell r="J183">
            <v>0</v>
          </cell>
          <cell r="K183">
            <v>0</v>
          </cell>
          <cell r="L183">
            <v>0</v>
          </cell>
          <cell r="M183">
            <v>0</v>
          </cell>
          <cell r="N183">
            <v>0</v>
          </cell>
          <cell r="O183">
            <v>0</v>
          </cell>
        </row>
        <row r="184">
          <cell r="D184">
            <v>0</v>
          </cell>
          <cell r="E184">
            <v>0</v>
          </cell>
          <cell r="F184">
            <v>0</v>
          </cell>
          <cell r="G184">
            <v>0</v>
          </cell>
          <cell r="H184">
            <v>0</v>
          </cell>
          <cell r="I184">
            <v>0</v>
          </cell>
          <cell r="J184">
            <v>0</v>
          </cell>
          <cell r="K184">
            <v>0</v>
          </cell>
          <cell r="L184">
            <v>0</v>
          </cell>
          <cell r="M184">
            <v>0</v>
          </cell>
          <cell r="N184">
            <v>0</v>
          </cell>
          <cell r="O184">
            <v>0</v>
          </cell>
        </row>
        <row r="185">
          <cell r="D185">
            <v>0</v>
          </cell>
          <cell r="E185">
            <v>0</v>
          </cell>
          <cell r="F185">
            <v>0</v>
          </cell>
          <cell r="G185">
            <v>0</v>
          </cell>
          <cell r="H185">
            <v>0</v>
          </cell>
          <cell r="I185">
            <v>0</v>
          </cell>
          <cell r="J185">
            <v>0</v>
          </cell>
          <cell r="K185">
            <v>0</v>
          </cell>
          <cell r="L185">
            <v>0</v>
          </cell>
          <cell r="M185">
            <v>0</v>
          </cell>
          <cell r="N185">
            <v>0</v>
          </cell>
          <cell r="O185">
            <v>0</v>
          </cell>
        </row>
        <row r="186">
          <cell r="D186">
            <v>0</v>
          </cell>
          <cell r="E186">
            <v>0</v>
          </cell>
          <cell r="F186">
            <v>0</v>
          </cell>
          <cell r="G186">
            <v>0</v>
          </cell>
          <cell r="H186">
            <v>0</v>
          </cell>
          <cell r="I186">
            <v>0</v>
          </cell>
          <cell r="J186">
            <v>0</v>
          </cell>
          <cell r="K186">
            <v>0</v>
          </cell>
          <cell r="L186">
            <v>0</v>
          </cell>
          <cell r="M186">
            <v>0</v>
          </cell>
          <cell r="N186">
            <v>0</v>
          </cell>
          <cell r="O186">
            <v>0</v>
          </cell>
        </row>
        <row r="187">
          <cell r="D187">
            <v>0</v>
          </cell>
          <cell r="E187">
            <v>0</v>
          </cell>
          <cell r="F187">
            <v>0</v>
          </cell>
          <cell r="G187">
            <v>0</v>
          </cell>
          <cell r="H187">
            <v>0</v>
          </cell>
          <cell r="I187">
            <v>0</v>
          </cell>
          <cell r="J187">
            <v>0</v>
          </cell>
          <cell r="K187">
            <v>0</v>
          </cell>
          <cell r="L187">
            <v>0</v>
          </cell>
          <cell r="M187">
            <v>0</v>
          </cell>
          <cell r="N187">
            <v>0</v>
          </cell>
          <cell r="O187">
            <v>0</v>
          </cell>
        </row>
        <row r="188">
          <cell r="D188">
            <v>0</v>
          </cell>
          <cell r="E188">
            <v>0</v>
          </cell>
          <cell r="F188">
            <v>0</v>
          </cell>
          <cell r="G188">
            <v>0</v>
          </cell>
          <cell r="H188">
            <v>0</v>
          </cell>
          <cell r="I188">
            <v>0</v>
          </cell>
          <cell r="J188">
            <v>0</v>
          </cell>
          <cell r="K188">
            <v>0</v>
          </cell>
          <cell r="L188">
            <v>0</v>
          </cell>
          <cell r="M188">
            <v>0</v>
          </cell>
          <cell r="N188">
            <v>0</v>
          </cell>
          <cell r="O188">
            <v>0</v>
          </cell>
        </row>
        <row r="189">
          <cell r="D189">
            <v>0</v>
          </cell>
          <cell r="E189">
            <v>0</v>
          </cell>
          <cell r="F189">
            <v>0</v>
          </cell>
          <cell r="G189">
            <v>0</v>
          </cell>
          <cell r="H189">
            <v>0</v>
          </cell>
          <cell r="I189">
            <v>0</v>
          </cell>
          <cell r="J189">
            <v>0</v>
          </cell>
          <cell r="K189">
            <v>0</v>
          </cell>
          <cell r="L189">
            <v>0</v>
          </cell>
          <cell r="M189">
            <v>0</v>
          </cell>
          <cell r="N189">
            <v>0</v>
          </cell>
          <cell r="O189">
            <v>0</v>
          </cell>
        </row>
        <row r="190">
          <cell r="D190">
            <v>0</v>
          </cell>
          <cell r="E190">
            <v>0</v>
          </cell>
          <cell r="F190">
            <v>0</v>
          </cell>
          <cell r="G190">
            <v>0</v>
          </cell>
          <cell r="H190">
            <v>0</v>
          </cell>
          <cell r="I190">
            <v>0</v>
          </cell>
          <cell r="J190">
            <v>0</v>
          </cell>
          <cell r="K190">
            <v>0</v>
          </cell>
          <cell r="L190">
            <v>0</v>
          </cell>
          <cell r="M190">
            <v>0</v>
          </cell>
          <cell r="N190">
            <v>0</v>
          </cell>
          <cell r="O190">
            <v>0</v>
          </cell>
        </row>
        <row r="191">
          <cell r="D191">
            <v>0</v>
          </cell>
          <cell r="E191">
            <v>0</v>
          </cell>
          <cell r="F191">
            <v>0</v>
          </cell>
          <cell r="G191">
            <v>0</v>
          </cell>
          <cell r="H191">
            <v>0</v>
          </cell>
          <cell r="I191">
            <v>0</v>
          </cell>
          <cell r="J191">
            <v>0</v>
          </cell>
          <cell r="K191">
            <v>0</v>
          </cell>
          <cell r="L191">
            <v>0</v>
          </cell>
          <cell r="M191">
            <v>0</v>
          </cell>
          <cell r="N191">
            <v>0</v>
          </cell>
          <cell r="O191">
            <v>0</v>
          </cell>
        </row>
        <row r="192">
          <cell r="D192">
            <v>0</v>
          </cell>
          <cell r="E192">
            <v>0</v>
          </cell>
          <cell r="F192">
            <v>0</v>
          </cell>
          <cell r="G192">
            <v>0</v>
          </cell>
          <cell r="H192">
            <v>0</v>
          </cell>
          <cell r="I192">
            <v>0</v>
          </cell>
          <cell r="J192">
            <v>0</v>
          </cell>
          <cell r="K192">
            <v>0</v>
          </cell>
          <cell r="L192">
            <v>0</v>
          </cell>
          <cell r="M192">
            <v>0</v>
          </cell>
          <cell r="N192">
            <v>0</v>
          </cell>
          <cell r="O192">
            <v>0</v>
          </cell>
        </row>
        <row r="193">
          <cell r="D193">
            <v>0</v>
          </cell>
          <cell r="E193">
            <v>0</v>
          </cell>
          <cell r="F193">
            <v>0</v>
          </cell>
          <cell r="G193">
            <v>0</v>
          </cell>
          <cell r="H193">
            <v>0</v>
          </cell>
          <cell r="I193">
            <v>0</v>
          </cell>
          <cell r="J193">
            <v>0</v>
          </cell>
          <cell r="K193">
            <v>0</v>
          </cell>
          <cell r="L193">
            <v>0</v>
          </cell>
          <cell r="M193">
            <v>0</v>
          </cell>
          <cell r="N193">
            <v>0</v>
          </cell>
          <cell r="O193">
            <v>0</v>
          </cell>
        </row>
        <row r="194">
          <cell r="D194">
            <v>0</v>
          </cell>
          <cell r="E194">
            <v>0</v>
          </cell>
          <cell r="F194">
            <v>0</v>
          </cell>
          <cell r="G194">
            <v>0</v>
          </cell>
          <cell r="H194">
            <v>0</v>
          </cell>
          <cell r="I194">
            <v>0</v>
          </cell>
          <cell r="J194">
            <v>0</v>
          </cell>
          <cell r="K194">
            <v>0</v>
          </cell>
          <cell r="L194">
            <v>0</v>
          </cell>
          <cell r="M194">
            <v>0</v>
          </cell>
          <cell r="N194">
            <v>0</v>
          </cell>
          <cell r="O194">
            <v>0</v>
          </cell>
        </row>
        <row r="195">
          <cell r="D195">
            <v>0</v>
          </cell>
          <cell r="E195">
            <v>0</v>
          </cell>
          <cell r="F195">
            <v>0</v>
          </cell>
          <cell r="G195">
            <v>0</v>
          </cell>
          <cell r="H195">
            <v>0</v>
          </cell>
          <cell r="I195">
            <v>0</v>
          </cell>
          <cell r="J195">
            <v>0</v>
          </cell>
          <cell r="K195">
            <v>0</v>
          </cell>
          <cell r="L195">
            <v>0</v>
          </cell>
          <cell r="M195">
            <v>0</v>
          </cell>
          <cell r="N195">
            <v>0</v>
          </cell>
          <cell r="O195">
            <v>0</v>
          </cell>
        </row>
        <row r="196">
          <cell r="D196">
            <v>0</v>
          </cell>
          <cell r="E196">
            <v>0</v>
          </cell>
          <cell r="F196">
            <v>0</v>
          </cell>
          <cell r="G196">
            <v>0</v>
          </cell>
          <cell r="H196">
            <v>0</v>
          </cell>
          <cell r="I196">
            <v>0</v>
          </cell>
          <cell r="J196">
            <v>0</v>
          </cell>
          <cell r="K196">
            <v>0</v>
          </cell>
          <cell r="L196">
            <v>0</v>
          </cell>
          <cell r="M196">
            <v>0</v>
          </cell>
          <cell r="N196">
            <v>0</v>
          </cell>
          <cell r="O196">
            <v>0</v>
          </cell>
        </row>
        <row r="197">
          <cell r="D197">
            <v>0</v>
          </cell>
          <cell r="E197">
            <v>0</v>
          </cell>
          <cell r="F197">
            <v>0</v>
          </cell>
          <cell r="G197">
            <v>0</v>
          </cell>
          <cell r="H197">
            <v>0</v>
          </cell>
          <cell r="I197">
            <v>0</v>
          </cell>
          <cell r="J197">
            <v>0</v>
          </cell>
          <cell r="K197">
            <v>0</v>
          </cell>
          <cell r="L197">
            <v>0</v>
          </cell>
          <cell r="M197">
            <v>0</v>
          </cell>
          <cell r="N197">
            <v>0</v>
          </cell>
          <cell r="O197">
            <v>0</v>
          </cell>
        </row>
        <row r="198">
          <cell r="D198">
            <v>0</v>
          </cell>
          <cell r="E198">
            <v>0</v>
          </cell>
          <cell r="F198">
            <v>0</v>
          </cell>
          <cell r="G198">
            <v>0</v>
          </cell>
          <cell r="H198">
            <v>0</v>
          </cell>
          <cell r="I198">
            <v>0</v>
          </cell>
          <cell r="J198">
            <v>0</v>
          </cell>
          <cell r="K198">
            <v>0</v>
          </cell>
          <cell r="L198">
            <v>0</v>
          </cell>
          <cell r="M198">
            <v>0</v>
          </cell>
          <cell r="N198">
            <v>0</v>
          </cell>
          <cell r="O198">
            <v>0</v>
          </cell>
        </row>
        <row r="199">
          <cell r="D199">
            <v>0</v>
          </cell>
          <cell r="E199">
            <v>0</v>
          </cell>
          <cell r="F199">
            <v>0</v>
          </cell>
          <cell r="G199">
            <v>0</v>
          </cell>
          <cell r="H199">
            <v>0</v>
          </cell>
          <cell r="I199">
            <v>0</v>
          </cell>
          <cell r="J199">
            <v>0</v>
          </cell>
          <cell r="K199">
            <v>0</v>
          </cell>
          <cell r="L199">
            <v>0</v>
          </cell>
          <cell r="M199">
            <v>0</v>
          </cell>
          <cell r="N199">
            <v>0</v>
          </cell>
          <cell r="O199">
            <v>0</v>
          </cell>
        </row>
        <row r="200">
          <cell r="D200">
            <v>0</v>
          </cell>
          <cell r="E200">
            <v>0</v>
          </cell>
          <cell r="F200">
            <v>0</v>
          </cell>
          <cell r="G200">
            <v>0</v>
          </cell>
          <cell r="H200">
            <v>0</v>
          </cell>
          <cell r="I200">
            <v>0</v>
          </cell>
          <cell r="J200">
            <v>0</v>
          </cell>
          <cell r="K200">
            <v>0</v>
          </cell>
          <cell r="L200">
            <v>0</v>
          </cell>
          <cell r="M200">
            <v>0</v>
          </cell>
          <cell r="N200">
            <v>0</v>
          </cell>
          <cell r="O200">
            <v>0</v>
          </cell>
        </row>
        <row r="201">
          <cell r="D201">
            <v>0</v>
          </cell>
          <cell r="E201">
            <v>0</v>
          </cell>
          <cell r="F201">
            <v>0</v>
          </cell>
          <cell r="G201">
            <v>0</v>
          </cell>
          <cell r="H201">
            <v>0</v>
          </cell>
          <cell r="I201">
            <v>0</v>
          </cell>
          <cell r="J201">
            <v>0</v>
          </cell>
          <cell r="K201">
            <v>0</v>
          </cell>
          <cell r="L201">
            <v>0</v>
          </cell>
          <cell r="M201">
            <v>0</v>
          </cell>
          <cell r="N201">
            <v>0</v>
          </cell>
          <cell r="O201">
            <v>0</v>
          </cell>
        </row>
        <row r="202">
          <cell r="D202">
            <v>0</v>
          </cell>
          <cell r="E202">
            <v>0</v>
          </cell>
          <cell r="F202">
            <v>0</v>
          </cell>
          <cell r="G202">
            <v>0</v>
          </cell>
          <cell r="H202">
            <v>0</v>
          </cell>
          <cell r="I202">
            <v>0</v>
          </cell>
          <cell r="J202">
            <v>0</v>
          </cell>
          <cell r="K202">
            <v>0</v>
          </cell>
          <cell r="L202">
            <v>0</v>
          </cell>
          <cell r="M202">
            <v>0</v>
          </cell>
          <cell r="N202">
            <v>0</v>
          </cell>
          <cell r="O20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row r="5">
          <cell r="A5" t="str">
            <v>Code</v>
          </cell>
          <cell r="B5" t="str">
            <v>AAA</v>
          </cell>
          <cell r="C5" t="str">
            <v>Descriptions</v>
          </cell>
          <cell r="D5" t="str">
            <v>Bal b/f from 2002</v>
          </cell>
          <cell r="E5" t="str">
            <v>January</v>
          </cell>
          <cell r="F5" t="str">
            <v>February</v>
          </cell>
          <cell r="G5" t="str">
            <v>March</v>
          </cell>
          <cell r="H5" t="str">
            <v>April</v>
          </cell>
          <cell r="I5" t="str">
            <v>May</v>
          </cell>
          <cell r="J5" t="str">
            <v>June</v>
          </cell>
          <cell r="K5" t="str">
            <v>July</v>
          </cell>
          <cell r="L5" t="str">
            <v>August</v>
          </cell>
          <cell r="M5" t="str">
            <v>September</v>
          </cell>
          <cell r="N5" t="str">
            <v>October</v>
          </cell>
          <cell r="O5" t="str">
            <v>November</v>
          </cell>
          <cell r="P5" t="str">
            <v>December</v>
          </cell>
          <cell r="Q5" t="str">
            <v>TOTAL2008</v>
          </cell>
          <cell r="R5" t="str">
            <v>Match Status P &amp; L</v>
          </cell>
        </row>
        <row r="6">
          <cell r="A6" t="str">
            <v>701011</v>
          </cell>
          <cell r="B6">
            <v>701</v>
          </cell>
          <cell r="C6" t="str">
            <v>Terminal/Retrenchment Expenses</v>
          </cell>
          <cell r="D6">
            <v>0</v>
          </cell>
          <cell r="E6">
            <v>3279.8152100356924</v>
          </cell>
          <cell r="F6">
            <v>6559.6304200713848</v>
          </cell>
          <cell r="G6">
            <v>9839.4456301070768</v>
          </cell>
          <cell r="H6">
            <v>13119.26084014277</v>
          </cell>
          <cell r="I6">
            <v>16399.076050178461</v>
          </cell>
          <cell r="J6">
            <v>19678.891260214154</v>
          </cell>
          <cell r="K6">
            <v>22958.706470249846</v>
          </cell>
          <cell r="L6">
            <v>26238.521680285539</v>
          </cell>
          <cell r="M6">
            <v>29518.336890321232</v>
          </cell>
          <cell r="N6">
            <v>32798.152100356921</v>
          </cell>
          <cell r="O6">
            <v>36077.967310392618</v>
          </cell>
          <cell r="P6">
            <v>39357.782520428307</v>
          </cell>
          <cell r="Q6">
            <v>39357.782520428307</v>
          </cell>
          <cell r="R6">
            <v>556479.31741745013</v>
          </cell>
        </row>
        <row r="7">
          <cell r="A7" t="str">
            <v>600001</v>
          </cell>
          <cell r="B7">
            <v>600</v>
          </cell>
          <cell r="C7" t="str">
            <v>Domestic</v>
          </cell>
          <cell r="E7">
            <v>-10567215.243024873</v>
          </cell>
          <cell r="F7">
            <v>-21134430.486049745</v>
          </cell>
          <cell r="G7">
            <v>-31701645.72907462</v>
          </cell>
          <cell r="H7">
            <v>-42268860.97209949</v>
          </cell>
          <cell r="I7">
            <v>-52836076.215124361</v>
          </cell>
          <cell r="J7">
            <v>-63403291.458149239</v>
          </cell>
          <cell r="K7">
            <v>-73970506.70117411</v>
          </cell>
          <cell r="L7">
            <v>-84537721.944198981</v>
          </cell>
          <cell r="M7">
            <v>-95104937.187223852</v>
          </cell>
          <cell r="N7">
            <v>-105672152.43024872</v>
          </cell>
          <cell r="O7">
            <v>-116239367.67327359</v>
          </cell>
          <cell r="P7">
            <v>-126806582.91629848</v>
          </cell>
          <cell r="Q7">
            <v>-126806582.91629848</v>
          </cell>
          <cell r="R7" t="str">
            <v>600002</v>
          </cell>
        </row>
        <row r="8">
          <cell r="A8" t="str">
            <v>600002</v>
          </cell>
          <cell r="B8">
            <v>600</v>
          </cell>
          <cell r="C8" t="str">
            <v>Commercial - General</v>
          </cell>
          <cell r="E8">
            <v>-2464135.7567918985</v>
          </cell>
          <cell r="F8">
            <v>-4928271.513583797</v>
          </cell>
          <cell r="G8">
            <v>-7392407.2703756951</v>
          </cell>
          <cell r="H8">
            <v>-9856543.0271675941</v>
          </cell>
          <cell r="I8">
            <v>-12320678.783959493</v>
          </cell>
          <cell r="J8">
            <v>-14784814.54075139</v>
          </cell>
          <cell r="K8">
            <v>-17248950.297543291</v>
          </cell>
          <cell r="L8">
            <v>-19713086.054335188</v>
          </cell>
          <cell r="M8">
            <v>-22177221.811127085</v>
          </cell>
          <cell r="N8">
            <v>-24641357.567918986</v>
          </cell>
          <cell r="O8">
            <v>-27105493.324710883</v>
          </cell>
          <cell r="P8">
            <v>-29569629.08150278</v>
          </cell>
          <cell r="Q8">
            <v>-29569629.08150278</v>
          </cell>
          <cell r="R8" t="str">
            <v>600005</v>
          </cell>
        </row>
        <row r="9">
          <cell r="A9" t="str">
            <v>600003</v>
          </cell>
          <cell r="B9">
            <v>600</v>
          </cell>
          <cell r="C9" t="str">
            <v>Large Industrial</v>
          </cell>
          <cell r="E9">
            <v>0</v>
          </cell>
          <cell r="F9">
            <v>0</v>
          </cell>
          <cell r="G9">
            <v>0</v>
          </cell>
          <cell r="H9">
            <v>0</v>
          </cell>
          <cell r="I9">
            <v>0</v>
          </cell>
          <cell r="J9">
            <v>0</v>
          </cell>
          <cell r="K9">
            <v>0</v>
          </cell>
          <cell r="L9">
            <v>0</v>
          </cell>
          <cell r="M9">
            <v>0</v>
          </cell>
          <cell r="N9">
            <v>0</v>
          </cell>
          <cell r="O9">
            <v>0</v>
          </cell>
          <cell r="P9">
            <v>0</v>
          </cell>
          <cell r="Q9">
            <v>0</v>
          </cell>
          <cell r="R9" t="str">
            <v>600003</v>
          </cell>
        </row>
        <row r="10">
          <cell r="A10" t="str">
            <v>600004</v>
          </cell>
          <cell r="B10">
            <v>600</v>
          </cell>
          <cell r="C10" t="str">
            <v>Off Peak Large Industrial</v>
          </cell>
          <cell r="E10">
            <v>0</v>
          </cell>
          <cell r="F10">
            <v>0</v>
          </cell>
          <cell r="G10">
            <v>0</v>
          </cell>
          <cell r="H10">
            <v>0</v>
          </cell>
          <cell r="I10">
            <v>0</v>
          </cell>
          <cell r="J10">
            <v>0</v>
          </cell>
          <cell r="K10">
            <v>0</v>
          </cell>
          <cell r="L10">
            <v>0</v>
          </cell>
          <cell r="M10">
            <v>0</v>
          </cell>
          <cell r="N10">
            <v>0</v>
          </cell>
          <cell r="O10">
            <v>0</v>
          </cell>
          <cell r="P10">
            <v>0</v>
          </cell>
          <cell r="Q10">
            <v>0</v>
          </cell>
          <cell r="R10" t="str">
            <v>0</v>
          </cell>
        </row>
        <row r="11">
          <cell r="A11" t="str">
            <v>600005</v>
          </cell>
          <cell r="B11">
            <v>600</v>
          </cell>
          <cell r="C11" t="str">
            <v>Medium Industrial</v>
          </cell>
          <cell r="E11">
            <v>-1940.5116360524123</v>
          </cell>
          <cell r="F11">
            <v>-3881.0232721048246</v>
          </cell>
          <cell r="G11">
            <v>-5821.5349081572367</v>
          </cell>
          <cell r="H11">
            <v>-7762.0465442096493</v>
          </cell>
          <cell r="I11">
            <v>-9702.5581802620618</v>
          </cell>
          <cell r="J11">
            <v>-11643.069816314473</v>
          </cell>
          <cell r="K11">
            <v>-13583.581452366887</v>
          </cell>
          <cell r="L11">
            <v>-15524.093088419299</v>
          </cell>
          <cell r="M11">
            <v>-17464.604724471712</v>
          </cell>
          <cell r="N11">
            <v>-19405.116360524124</v>
          </cell>
          <cell r="O11">
            <v>-21345.627996576535</v>
          </cell>
          <cell r="P11">
            <v>-23286.139632628947</v>
          </cell>
          <cell r="Q11">
            <v>-23286.139632628947</v>
          </cell>
          <cell r="R11" t="str">
            <v>600007</v>
          </cell>
        </row>
        <row r="12">
          <cell r="A12" t="str">
            <v>600006</v>
          </cell>
          <cell r="B12">
            <v>600</v>
          </cell>
          <cell r="C12" t="str">
            <v>Off Peak Medium Industrial</v>
          </cell>
          <cell r="E12">
            <v>-3164.3865554572603</v>
          </cell>
          <cell r="F12">
            <v>-6328.7731109145207</v>
          </cell>
          <cell r="G12">
            <v>-9493.159666371781</v>
          </cell>
          <cell r="H12">
            <v>-12657.546221829041</v>
          </cell>
          <cell r="I12">
            <v>-15821.932777286302</v>
          </cell>
          <cell r="J12">
            <v>-18986.319332743562</v>
          </cell>
          <cell r="K12">
            <v>-22150.70588820082</v>
          </cell>
          <cell r="L12">
            <v>-25315.092443658083</v>
          </cell>
          <cell r="M12">
            <v>-28479.478999115345</v>
          </cell>
          <cell r="N12">
            <v>-31643.865554572603</v>
          </cell>
          <cell r="O12">
            <v>-34808.252110029862</v>
          </cell>
          <cell r="P12">
            <v>-37972.638665487124</v>
          </cell>
          <cell r="Q12">
            <v>-37972.638665487124</v>
          </cell>
          <cell r="R12" t="str">
            <v>0</v>
          </cell>
        </row>
        <row r="13">
          <cell r="A13" t="str">
            <v>600007</v>
          </cell>
          <cell r="B13">
            <v>600</v>
          </cell>
          <cell r="C13" t="str">
            <v>Street Lighting</v>
          </cell>
          <cell r="E13">
            <v>-25071.282260118533</v>
          </cell>
          <cell r="F13">
            <v>-50142.564520237065</v>
          </cell>
          <cell r="G13">
            <v>-75213.846780355598</v>
          </cell>
          <cell r="H13">
            <v>-100285.12904047413</v>
          </cell>
          <cell r="I13">
            <v>-125356.41130059266</v>
          </cell>
          <cell r="J13">
            <v>-150427.6935607112</v>
          </cell>
          <cell r="K13">
            <v>-175498.97582082974</v>
          </cell>
          <cell r="L13">
            <v>-200570.25808094826</v>
          </cell>
          <cell r="M13">
            <v>-225641.54034106678</v>
          </cell>
          <cell r="N13">
            <v>-250712.82260118533</v>
          </cell>
          <cell r="O13">
            <v>-275784.10486130387</v>
          </cell>
          <cell r="P13">
            <v>-300855.38712142239</v>
          </cell>
          <cell r="Q13">
            <v>-300855.38712142239</v>
          </cell>
          <cell r="R13" t="str">
            <v>0</v>
          </cell>
        </row>
        <row r="14">
          <cell r="A14" t="str">
            <v>600008</v>
          </cell>
          <cell r="B14">
            <v>600</v>
          </cell>
          <cell r="C14" t="str">
            <v>Domestic (Diplomat)</v>
          </cell>
          <cell r="E14">
            <v>-131980.09030846099</v>
          </cell>
          <cell r="F14">
            <v>-263960.18061692198</v>
          </cell>
          <cell r="G14">
            <v>-395940.27092538297</v>
          </cell>
          <cell r="H14">
            <v>-527920.36123384396</v>
          </cell>
          <cell r="I14">
            <v>-659900.45154230495</v>
          </cell>
          <cell r="J14">
            <v>-791880.54185076593</v>
          </cell>
          <cell r="K14">
            <v>-923860.63215922692</v>
          </cell>
          <cell r="L14">
            <v>-1055840.7224676879</v>
          </cell>
          <cell r="M14">
            <v>-1187820.8127761488</v>
          </cell>
          <cell r="N14">
            <v>-1319800.9030846099</v>
          </cell>
          <cell r="O14">
            <v>-1451780.993393071</v>
          </cell>
          <cell r="P14">
            <v>-1583761.0837015319</v>
          </cell>
          <cell r="Q14">
            <v>-1583761.0837015319</v>
          </cell>
          <cell r="R14" t="str">
            <v>0</v>
          </cell>
        </row>
        <row r="15">
          <cell r="A15" t="str">
            <v>600009</v>
          </cell>
          <cell r="B15">
            <v>600</v>
          </cell>
          <cell r="C15" t="str">
            <v>Commercial ( Diplomat)</v>
          </cell>
          <cell r="E15">
            <v>-72270.725736555571</v>
          </cell>
          <cell r="F15">
            <v>-144541.45147311114</v>
          </cell>
          <cell r="G15">
            <v>-216812.1772096667</v>
          </cell>
          <cell r="H15">
            <v>-289082.90294622228</v>
          </cell>
          <cell r="I15">
            <v>-361353.62868277787</v>
          </cell>
          <cell r="J15">
            <v>-433624.35441933339</v>
          </cell>
          <cell r="K15">
            <v>-505895.08015588898</v>
          </cell>
          <cell r="L15">
            <v>-578165.80589244456</v>
          </cell>
          <cell r="M15">
            <v>-650436.53162900009</v>
          </cell>
          <cell r="N15">
            <v>-722707.25736555574</v>
          </cell>
          <cell r="O15">
            <v>-794977.98310211126</v>
          </cell>
          <cell r="P15">
            <v>-867248.70883866679</v>
          </cell>
          <cell r="Q15">
            <v>-867248.70883866679</v>
          </cell>
          <cell r="R15" t="str">
            <v>0</v>
          </cell>
        </row>
        <row r="16">
          <cell r="A16" t="str">
            <v>600012</v>
          </cell>
          <cell r="B16">
            <v>600</v>
          </cell>
          <cell r="C16" t="str">
            <v>Medium Industrial (Diplomat)</v>
          </cell>
          <cell r="E16">
            <v>-21706.526697906294</v>
          </cell>
          <cell r="F16">
            <v>-43413.053395812589</v>
          </cell>
          <cell r="G16">
            <v>-65119.580093718883</v>
          </cell>
          <cell r="H16">
            <v>-86826.106791625178</v>
          </cell>
          <cell r="I16">
            <v>-108532.63348953146</v>
          </cell>
          <cell r="J16">
            <v>-130239.16018743777</v>
          </cell>
          <cell r="K16">
            <v>-151945.68688534407</v>
          </cell>
          <cell r="L16">
            <v>-173652.21358325036</v>
          </cell>
          <cell r="M16">
            <v>-195358.74028115664</v>
          </cell>
          <cell r="N16">
            <v>-217065.26697906293</v>
          </cell>
          <cell r="O16">
            <v>-238771.79367696925</v>
          </cell>
          <cell r="P16">
            <v>-260478.32037487553</v>
          </cell>
          <cell r="Q16">
            <v>-260478.32037487553</v>
          </cell>
          <cell r="R16" t="str">
            <v>0</v>
          </cell>
        </row>
        <row r="17">
          <cell r="A17" t="str">
            <v>600013</v>
          </cell>
          <cell r="B17">
            <v>600</v>
          </cell>
          <cell r="C17" t="str">
            <v>Off Peak Medium Industrial (Di</v>
          </cell>
          <cell r="E17">
            <v>0</v>
          </cell>
          <cell r="F17">
            <v>0</v>
          </cell>
          <cell r="G17">
            <v>0</v>
          </cell>
          <cell r="H17">
            <v>0</v>
          </cell>
          <cell r="I17">
            <v>0</v>
          </cell>
          <cell r="J17">
            <v>0</v>
          </cell>
          <cell r="K17">
            <v>0</v>
          </cell>
          <cell r="L17">
            <v>0</v>
          </cell>
          <cell r="M17">
            <v>0</v>
          </cell>
          <cell r="N17">
            <v>0</v>
          </cell>
          <cell r="O17">
            <v>0</v>
          </cell>
          <cell r="P17">
            <v>0</v>
          </cell>
          <cell r="Q17">
            <v>0</v>
          </cell>
          <cell r="R17" t="str">
            <v>0</v>
          </cell>
        </row>
        <row r="18">
          <cell r="A18" t="str">
            <v>600014</v>
          </cell>
          <cell r="B18">
            <v>600</v>
          </cell>
          <cell r="C18" t="str">
            <v>Energy Sales-Kccl</v>
          </cell>
          <cell r="E18">
            <v>0</v>
          </cell>
          <cell r="F18">
            <v>0</v>
          </cell>
          <cell r="G18">
            <v>0</v>
          </cell>
          <cell r="H18">
            <v>0</v>
          </cell>
          <cell r="I18">
            <v>0</v>
          </cell>
          <cell r="J18">
            <v>0</v>
          </cell>
          <cell r="K18">
            <v>0</v>
          </cell>
          <cell r="L18">
            <v>0</v>
          </cell>
          <cell r="M18">
            <v>0</v>
          </cell>
          <cell r="N18">
            <v>0</v>
          </cell>
          <cell r="O18">
            <v>0</v>
          </cell>
          <cell r="P18">
            <v>0</v>
          </cell>
          <cell r="Q18">
            <v>0</v>
          </cell>
          <cell r="R18" t="str">
            <v>0</v>
          </cell>
        </row>
        <row r="19">
          <cell r="A19" t="str">
            <v>600015</v>
          </cell>
          <cell r="B19">
            <v>600</v>
          </cell>
          <cell r="C19" t="str">
            <v>Large Industrial - Time of Use</v>
          </cell>
          <cell r="E19">
            <v>-8619199.0192785878</v>
          </cell>
          <cell r="F19">
            <v>-17238398.038557176</v>
          </cell>
          <cell r="G19">
            <v>-25857597.057835765</v>
          </cell>
          <cell r="H19">
            <v>-34476796.077114351</v>
          </cell>
          <cell r="I19">
            <v>-43095995.096392937</v>
          </cell>
          <cell r="J19">
            <v>-51715194.11567153</v>
          </cell>
          <cell r="K19">
            <v>-60334393.134950116</v>
          </cell>
          <cell r="L19">
            <v>-68953592.154228702</v>
          </cell>
          <cell r="M19">
            <v>-77572791.173507288</v>
          </cell>
          <cell r="N19">
            <v>-86191990.192785874</v>
          </cell>
          <cell r="O19">
            <v>-94811189.21206446</v>
          </cell>
          <cell r="P19">
            <v>-103430388.23134306</v>
          </cell>
          <cell r="Q19">
            <v>-103430388.23134306</v>
          </cell>
          <cell r="R19" t="str">
            <v>0</v>
          </cell>
        </row>
        <row r="20">
          <cell r="A20" t="str">
            <v>600016</v>
          </cell>
          <cell r="B20">
            <v>600</v>
          </cell>
          <cell r="C20" t="str">
            <v>Medium Industrial -Time of Use</v>
          </cell>
          <cell r="E20">
            <v>-7380517.3804709837</v>
          </cell>
          <cell r="F20">
            <v>-14761034.760941967</v>
          </cell>
          <cell r="G20">
            <v>-22141552.141412951</v>
          </cell>
          <cell r="H20">
            <v>-29522069.521883935</v>
          </cell>
          <cell r="I20">
            <v>-36902586.902354918</v>
          </cell>
          <cell r="J20">
            <v>-44283104.282825902</v>
          </cell>
          <cell r="K20">
            <v>-51663621.663296886</v>
          </cell>
          <cell r="L20">
            <v>-59044139.043767869</v>
          </cell>
          <cell r="M20">
            <v>-66424656.424238853</v>
          </cell>
          <cell r="N20">
            <v>-73805173.804709837</v>
          </cell>
          <cell r="O20">
            <v>-81185691.185180813</v>
          </cell>
          <cell r="P20">
            <v>-88566208.565651804</v>
          </cell>
          <cell r="Q20">
            <v>-88566208.565651804</v>
          </cell>
          <cell r="R20" t="str">
            <v>650009</v>
          </cell>
        </row>
        <row r="21">
          <cell r="A21" t="str">
            <v>600017</v>
          </cell>
          <cell r="B21">
            <v>600</v>
          </cell>
          <cell r="C21" t="str">
            <v>Commercial - Time of Use</v>
          </cell>
          <cell r="E21">
            <v>-2558080.9018780943</v>
          </cell>
          <cell r="F21">
            <v>-5116161.8037561886</v>
          </cell>
          <cell r="G21">
            <v>-7674242.7056342829</v>
          </cell>
          <cell r="H21">
            <v>-10232323.607512377</v>
          </cell>
          <cell r="I21">
            <v>-12790404.509390472</v>
          </cell>
          <cell r="J21">
            <v>-15348485.411268566</v>
          </cell>
          <cell r="K21">
            <v>-17906566.313146658</v>
          </cell>
          <cell r="L21">
            <v>-20464647.215024754</v>
          </cell>
          <cell r="M21">
            <v>-23022728.116902851</v>
          </cell>
          <cell r="N21">
            <v>-25580809.018780943</v>
          </cell>
          <cell r="O21">
            <v>-28138889.920659035</v>
          </cell>
          <cell r="P21">
            <v>-30696970.822537132</v>
          </cell>
          <cell r="Q21">
            <v>-30696970.822537132</v>
          </cell>
          <cell r="R21" t="str">
            <v>0</v>
          </cell>
        </row>
        <row r="22">
          <cell r="A22" t="str">
            <v>600018</v>
          </cell>
          <cell r="B22">
            <v>600</v>
          </cell>
          <cell r="C22" t="str">
            <v>Medium Ind. Dip - Time of Use</v>
          </cell>
          <cell r="E22">
            <v>-126604.84202767875</v>
          </cell>
          <cell r="F22">
            <v>-253209.6840553575</v>
          </cell>
          <cell r="G22">
            <v>-379814.52608303627</v>
          </cell>
          <cell r="H22">
            <v>-506419.368110715</v>
          </cell>
          <cell r="I22">
            <v>-633024.2101383938</v>
          </cell>
          <cell r="J22">
            <v>-759629.05216607254</v>
          </cell>
          <cell r="K22">
            <v>-886233.89419375127</v>
          </cell>
          <cell r="L22">
            <v>-1012838.73622143</v>
          </cell>
          <cell r="M22">
            <v>-1139443.5782491087</v>
          </cell>
          <cell r="N22">
            <v>-1266048.4202767876</v>
          </cell>
          <cell r="O22">
            <v>-1392653.2623044662</v>
          </cell>
          <cell r="P22">
            <v>-1519258.1043321451</v>
          </cell>
          <cell r="Q22">
            <v>-1519258.1043321451</v>
          </cell>
        </row>
        <row r="23">
          <cell r="A23" t="str">
            <v>620001</v>
          </cell>
          <cell r="B23">
            <v>620</v>
          </cell>
          <cell r="C23" t="str">
            <v>Energy Sales Rwanda</v>
          </cell>
          <cell r="E23">
            <v>0</v>
          </cell>
          <cell r="F23">
            <v>0</v>
          </cell>
          <cell r="G23">
            <v>0</v>
          </cell>
          <cell r="H23">
            <v>0</v>
          </cell>
          <cell r="I23">
            <v>0</v>
          </cell>
          <cell r="J23">
            <v>0</v>
          </cell>
          <cell r="K23">
            <v>0</v>
          </cell>
          <cell r="L23">
            <v>0</v>
          </cell>
          <cell r="M23">
            <v>0</v>
          </cell>
          <cell r="N23">
            <v>0</v>
          </cell>
          <cell r="O23">
            <v>0</v>
          </cell>
          <cell r="P23">
            <v>0</v>
          </cell>
          <cell r="Q23">
            <v>0</v>
          </cell>
          <cell r="R23">
            <v>383662640</v>
          </cell>
        </row>
        <row r="24">
          <cell r="A24" t="str">
            <v>650001</v>
          </cell>
          <cell r="B24">
            <v>650</v>
          </cell>
          <cell r="C24" t="str">
            <v>Meter Rents</v>
          </cell>
          <cell r="E24">
            <v>0</v>
          </cell>
          <cell r="F24">
            <v>0</v>
          </cell>
          <cell r="G24">
            <v>0</v>
          </cell>
          <cell r="H24">
            <v>0</v>
          </cell>
          <cell r="I24">
            <v>0</v>
          </cell>
          <cell r="J24">
            <v>0</v>
          </cell>
          <cell r="K24">
            <v>0</v>
          </cell>
          <cell r="L24">
            <v>0</v>
          </cell>
          <cell r="M24">
            <v>0</v>
          </cell>
          <cell r="N24">
            <v>0</v>
          </cell>
          <cell r="O24">
            <v>0</v>
          </cell>
          <cell r="P24">
            <v>0</v>
          </cell>
          <cell r="Q24">
            <v>0</v>
          </cell>
          <cell r="R24" t="str">
            <v>0</v>
          </cell>
        </row>
        <row r="25">
          <cell r="A25" t="str">
            <v>650002</v>
          </cell>
          <cell r="B25">
            <v>650</v>
          </cell>
          <cell r="C25" t="str">
            <v>Reconnection Fees</v>
          </cell>
          <cell r="E25">
            <v>-26706.349550946514</v>
          </cell>
          <cell r="F25">
            <v>-53412.699101893028</v>
          </cell>
          <cell r="G25">
            <v>-80119.048652839541</v>
          </cell>
          <cell r="H25">
            <v>-106825.39820378606</v>
          </cell>
          <cell r="I25">
            <v>-133531.74775473255</v>
          </cell>
          <cell r="J25">
            <v>-160238.09730567908</v>
          </cell>
          <cell r="K25">
            <v>-186944.44685662561</v>
          </cell>
          <cell r="L25">
            <v>-213650.79640757211</v>
          </cell>
          <cell r="M25">
            <v>-240357.14595851861</v>
          </cell>
          <cell r="N25">
            <v>-267063.49550946511</v>
          </cell>
          <cell r="O25">
            <v>-293769.84506041167</v>
          </cell>
          <cell r="P25">
            <v>-320476.19461135817</v>
          </cell>
          <cell r="Q25">
            <v>-320476.19461135817</v>
          </cell>
          <cell r="R25">
            <v>320476.19461135817</v>
          </cell>
        </row>
        <row r="26">
          <cell r="A26" t="str">
            <v>650003</v>
          </cell>
          <cell r="B26">
            <v>650</v>
          </cell>
          <cell r="C26" t="str">
            <v>Meter /Transformer Test Fees</v>
          </cell>
          <cell r="E26">
            <v>-3943.2431730408557</v>
          </cell>
          <cell r="F26">
            <v>-7886.4863460817114</v>
          </cell>
          <cell r="G26">
            <v>-11829.729519122568</v>
          </cell>
          <cell r="H26">
            <v>-15772.972692163423</v>
          </cell>
          <cell r="I26">
            <v>-19716.215865204278</v>
          </cell>
          <cell r="J26">
            <v>-23659.459038245135</v>
          </cell>
          <cell r="K26">
            <v>-27602.702211285989</v>
          </cell>
          <cell r="L26">
            <v>-31545.945384326846</v>
          </cell>
          <cell r="M26">
            <v>-35489.188557367699</v>
          </cell>
          <cell r="N26">
            <v>-39432.431730408556</v>
          </cell>
          <cell r="O26">
            <v>-43375.674903449413</v>
          </cell>
          <cell r="P26">
            <v>-47318.91807649027</v>
          </cell>
          <cell r="Q26">
            <v>-47318.91807649027</v>
          </cell>
          <cell r="R26">
            <v>47318.91807649027</v>
          </cell>
        </row>
        <row r="27">
          <cell r="A27" t="str">
            <v>650006</v>
          </cell>
          <cell r="B27">
            <v>650</v>
          </cell>
          <cell r="C27" t="str">
            <v>Inspection Fees - Revenue</v>
          </cell>
          <cell r="E27">
            <v>-134516.22670691396</v>
          </cell>
          <cell r="F27">
            <v>-269032.45341382793</v>
          </cell>
          <cell r="G27">
            <v>-403548.68012074189</v>
          </cell>
          <cell r="H27">
            <v>-538064.90682765585</v>
          </cell>
          <cell r="I27">
            <v>-672581.13353456976</v>
          </cell>
          <cell r="J27">
            <v>-807097.36024148378</v>
          </cell>
          <cell r="K27">
            <v>-941613.5869483978</v>
          </cell>
          <cell r="L27">
            <v>-1076129.8136553117</v>
          </cell>
          <cell r="M27">
            <v>-1210646.0403622256</v>
          </cell>
          <cell r="N27">
            <v>-1345162.2670691395</v>
          </cell>
          <cell r="O27">
            <v>-1479678.4937760537</v>
          </cell>
          <cell r="P27">
            <v>-1614194.7204829676</v>
          </cell>
          <cell r="Q27">
            <v>-1614194.7204829676</v>
          </cell>
          <cell r="R27">
            <v>1614194.7204829676</v>
          </cell>
        </row>
        <row r="28">
          <cell r="A28" t="str">
            <v>650009</v>
          </cell>
          <cell r="B28">
            <v>650</v>
          </cell>
          <cell r="C28" t="str">
            <v>Misc Rev. - Recovery &amp; Grants</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650008</v>
          </cell>
          <cell r="B29">
            <v>650</v>
          </cell>
          <cell r="C29" t="str">
            <v>Sale Of Tender Documents</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651001</v>
          </cell>
          <cell r="B30">
            <v>651</v>
          </cell>
          <cell r="C30" t="str">
            <v>Bounced Cheques Fines</v>
          </cell>
          <cell r="E30">
            <v>-6907.2630258179634</v>
          </cell>
          <cell r="F30">
            <v>-13814.526051635927</v>
          </cell>
          <cell r="G30">
            <v>-20721.78907745389</v>
          </cell>
          <cell r="H30">
            <v>-27629.052103271853</v>
          </cell>
          <cell r="I30">
            <v>-34536.315129089817</v>
          </cell>
          <cell r="J30">
            <v>-41443.57815490778</v>
          </cell>
          <cell r="K30">
            <v>-48350.841180725743</v>
          </cell>
          <cell r="L30">
            <v>-55258.104206543707</v>
          </cell>
          <cell r="M30">
            <v>-62165.36723236167</v>
          </cell>
          <cell r="N30">
            <v>-69072.630258179634</v>
          </cell>
          <cell r="O30">
            <v>-75979.893283997604</v>
          </cell>
          <cell r="P30">
            <v>-82887.15630981556</v>
          </cell>
          <cell r="Q30">
            <v>-82887.15630981556</v>
          </cell>
          <cell r="R30">
            <v>82887.15630981556</v>
          </cell>
        </row>
        <row r="31">
          <cell r="A31" t="str">
            <v>651002</v>
          </cell>
          <cell r="B31">
            <v>651</v>
          </cell>
          <cell r="C31" t="str">
            <v>Fines General</v>
          </cell>
          <cell r="E31">
            <v>-164199.20815816047</v>
          </cell>
          <cell r="F31">
            <v>-328398.41631632095</v>
          </cell>
          <cell r="G31">
            <v>-492597.62447448145</v>
          </cell>
          <cell r="H31">
            <v>-656796.83263264189</v>
          </cell>
          <cell r="I31">
            <v>-820996.04079080233</v>
          </cell>
          <cell r="J31">
            <v>-985195.24894896289</v>
          </cell>
          <cell r="K31">
            <v>-1149394.4571071232</v>
          </cell>
          <cell r="L31">
            <v>-1313593.6652652838</v>
          </cell>
          <cell r="M31">
            <v>-1477792.8734234443</v>
          </cell>
          <cell r="N31">
            <v>-1641992.0815816047</v>
          </cell>
          <cell r="O31">
            <v>-1806191.2897397652</v>
          </cell>
          <cell r="P31">
            <v>-1970390.4978979258</v>
          </cell>
          <cell r="Q31">
            <v>-1970390.4978979258</v>
          </cell>
          <cell r="R31">
            <v>1970390.4978979258</v>
          </cell>
        </row>
        <row r="32">
          <cell r="A32" t="str">
            <v>651003</v>
          </cell>
          <cell r="B32">
            <v>651</v>
          </cell>
          <cell r="C32" t="str">
            <v>Sundry Income</v>
          </cell>
          <cell r="E32">
            <v>-64949.005699423848</v>
          </cell>
          <cell r="F32">
            <v>-129898.0113988477</v>
          </cell>
          <cell r="G32">
            <v>-194847.01709827155</v>
          </cell>
          <cell r="H32">
            <v>-259796.02279769539</v>
          </cell>
          <cell r="I32">
            <v>-324745.02849711926</v>
          </cell>
          <cell r="J32">
            <v>-389694.0341965431</v>
          </cell>
          <cell r="K32">
            <v>-454643.03989596694</v>
          </cell>
          <cell r="L32">
            <v>-519592.04559539078</v>
          </cell>
          <cell r="M32">
            <v>-584541.05129481468</v>
          </cell>
          <cell r="N32">
            <v>-649490.05699423852</v>
          </cell>
          <cell r="O32">
            <v>-714439.06269366236</v>
          </cell>
          <cell r="P32">
            <v>-779388.0683930862</v>
          </cell>
          <cell r="Q32">
            <v>-779388.0683930862</v>
          </cell>
          <cell r="R32">
            <v>779388.0683930862</v>
          </cell>
        </row>
        <row r="33">
          <cell r="A33" t="str">
            <v>651004</v>
          </cell>
          <cell r="B33">
            <v>651</v>
          </cell>
          <cell r="C33" t="str">
            <v>Sale; Scrap &amp; Other Disposals</v>
          </cell>
          <cell r="E33">
            <v>-38264.286622563675</v>
          </cell>
          <cell r="F33">
            <v>-76528.573245127351</v>
          </cell>
          <cell r="G33">
            <v>-114792.85986769103</v>
          </cell>
          <cell r="H33">
            <v>-153057.1464902547</v>
          </cell>
          <cell r="I33">
            <v>-191321.43311281837</v>
          </cell>
          <cell r="J33">
            <v>-229585.71973538207</v>
          </cell>
          <cell r="K33">
            <v>-267850.00635794573</v>
          </cell>
          <cell r="L33">
            <v>-306114.2929805094</v>
          </cell>
          <cell r="M33">
            <v>-344378.57960307307</v>
          </cell>
          <cell r="N33">
            <v>-382642.86622563674</v>
          </cell>
          <cell r="O33">
            <v>-420907.15284820041</v>
          </cell>
          <cell r="P33">
            <v>-459171.43947076413</v>
          </cell>
          <cell r="Q33">
            <v>-459171.43947076413</v>
          </cell>
          <cell r="R33">
            <v>459171.43947076413</v>
          </cell>
        </row>
        <row r="34">
          <cell r="A34" t="str">
            <v>651005</v>
          </cell>
          <cell r="B34">
            <v>651</v>
          </cell>
          <cell r="C34" t="str">
            <v>Asset Disposal</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651006</v>
          </cell>
          <cell r="B35">
            <v>651</v>
          </cell>
          <cell r="C35" t="str">
            <v>Court Damages</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6">
          <cell r="A36" t="str">
            <v>651007</v>
          </cell>
          <cell r="B36">
            <v>651</v>
          </cell>
          <cell r="C36" t="str">
            <v>Non Refundable Tender Fee</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651008</v>
          </cell>
          <cell r="B37">
            <v>651</v>
          </cell>
          <cell r="C37" t="str">
            <v>Amortisation-Non Refund K Cont</v>
          </cell>
          <cell r="E37">
            <v>-65056.15519355196</v>
          </cell>
          <cell r="F37">
            <v>-130112.31038710392</v>
          </cell>
          <cell r="G37">
            <v>-195168.46558065587</v>
          </cell>
          <cell r="H37">
            <v>-260224.62077420784</v>
          </cell>
          <cell r="I37">
            <v>-325280.77596775978</v>
          </cell>
          <cell r="J37">
            <v>-390336.93116131175</v>
          </cell>
          <cell r="K37">
            <v>-455393.08635486371</v>
          </cell>
          <cell r="L37">
            <v>-520449.24154841568</v>
          </cell>
          <cell r="M37">
            <v>-585505.39674196765</v>
          </cell>
          <cell r="N37">
            <v>-650561.55193551956</v>
          </cell>
          <cell r="O37">
            <v>-715617.70712907158</v>
          </cell>
          <cell r="P37">
            <v>-780673.86232262349</v>
          </cell>
          <cell r="Q37">
            <v>-780673.86232262349</v>
          </cell>
          <cell r="R37">
            <v>-6054500.8575650314</v>
          </cell>
        </row>
        <row r="38">
          <cell r="A38" t="str">
            <v>651009</v>
          </cell>
          <cell r="B38">
            <v>651</v>
          </cell>
          <cell r="C38" t="str">
            <v>Contn - Fabricated Materials</v>
          </cell>
          <cell r="E38">
            <v>0</v>
          </cell>
          <cell r="F38">
            <v>0</v>
          </cell>
          <cell r="G38">
            <v>0</v>
          </cell>
          <cell r="H38">
            <v>0</v>
          </cell>
          <cell r="I38">
            <v>0</v>
          </cell>
          <cell r="J38">
            <v>0</v>
          </cell>
          <cell r="K38">
            <v>0</v>
          </cell>
          <cell r="L38">
            <v>0</v>
          </cell>
          <cell r="M38">
            <v>0</v>
          </cell>
          <cell r="N38">
            <v>0</v>
          </cell>
          <cell r="O38">
            <v>0</v>
          </cell>
          <cell r="P38">
            <v>0</v>
          </cell>
          <cell r="Q38">
            <v>0</v>
          </cell>
          <cell r="R38">
            <v>83721.599434969015</v>
          </cell>
        </row>
        <row r="39">
          <cell r="A39" t="str">
            <v>670001</v>
          </cell>
          <cell r="B39">
            <v>670</v>
          </cell>
          <cell r="C39" t="str">
            <v>Interest Received</v>
          </cell>
          <cell r="E39">
            <v>-258044.12858333334</v>
          </cell>
          <cell r="F39">
            <v>-516088.25716666668</v>
          </cell>
          <cell r="G39">
            <v>-774132.38575000002</v>
          </cell>
          <cell r="H39">
            <v>-1032176.5143333334</v>
          </cell>
          <cell r="I39">
            <v>-1290220.6429166668</v>
          </cell>
          <cell r="J39">
            <v>-1548264.7715</v>
          </cell>
          <cell r="K39">
            <v>-1806308.9000833333</v>
          </cell>
          <cell r="L39">
            <v>-2064353.0286666667</v>
          </cell>
          <cell r="M39">
            <v>-2322397.1572500002</v>
          </cell>
          <cell r="N39">
            <v>-2580441.2858333336</v>
          </cell>
          <cell r="O39">
            <v>-2838485.4144166666</v>
          </cell>
          <cell r="P39">
            <v>-3096529.5430000001</v>
          </cell>
          <cell r="Q39">
            <v>-3096529.5430000001</v>
          </cell>
          <cell r="R39">
            <v>83721599.434969008</v>
          </cell>
        </row>
        <row r="40">
          <cell r="A40" t="str">
            <v>651010</v>
          </cell>
          <cell r="B40">
            <v>651</v>
          </cell>
          <cell r="C40" t="str">
            <v>BST Offset - UETCL</v>
          </cell>
          <cell r="E40">
            <v>0</v>
          </cell>
          <cell r="F40">
            <v>0</v>
          </cell>
          <cell r="G40">
            <v>0</v>
          </cell>
          <cell r="H40">
            <v>0</v>
          </cell>
          <cell r="I40">
            <v>0</v>
          </cell>
          <cell r="J40">
            <v>0</v>
          </cell>
          <cell r="K40">
            <v>0</v>
          </cell>
          <cell r="L40">
            <v>0</v>
          </cell>
          <cell r="M40">
            <v>0</v>
          </cell>
          <cell r="N40">
            <v>0</v>
          </cell>
          <cell r="O40">
            <v>0</v>
          </cell>
          <cell r="P40">
            <v>0</v>
          </cell>
          <cell r="Q40">
            <v>0</v>
          </cell>
          <cell r="R40" t="str">
            <v>700001</v>
          </cell>
        </row>
        <row r="41">
          <cell r="A41" t="str">
            <v>700001</v>
          </cell>
          <cell r="B41">
            <v>700</v>
          </cell>
          <cell r="C41" t="str">
            <v>Consolidated Salary</v>
          </cell>
          <cell r="E41">
            <v>1352754.3769576473</v>
          </cell>
          <cell r="F41">
            <v>2705508.7539152945</v>
          </cell>
          <cell r="G41">
            <v>4058263.1308729416</v>
          </cell>
          <cell r="H41">
            <v>5411017.5078305891</v>
          </cell>
          <cell r="I41">
            <v>6763771.8847882366</v>
          </cell>
          <cell r="J41">
            <v>8116526.2617458832</v>
          </cell>
          <cell r="K41">
            <v>9469280.6387035307</v>
          </cell>
          <cell r="L41">
            <v>10822035.015661178</v>
          </cell>
          <cell r="M41">
            <v>12174789.392618826</v>
          </cell>
          <cell r="N41">
            <v>13527543.769576473</v>
          </cell>
          <cell r="O41">
            <v>14880298.146534121</v>
          </cell>
          <cell r="P41">
            <v>16233052.523491766</v>
          </cell>
          <cell r="Q41">
            <v>16233052.523491768</v>
          </cell>
          <cell r="R41" t="str">
            <v>701007</v>
          </cell>
        </row>
        <row r="42">
          <cell r="A42" t="str">
            <v>700002</v>
          </cell>
          <cell r="B42">
            <v>700</v>
          </cell>
          <cell r="C42" t="str">
            <v>Overtime</v>
          </cell>
          <cell r="E42">
            <v>52052.792291055353</v>
          </cell>
          <cell r="F42">
            <v>104105.58458211071</v>
          </cell>
          <cell r="G42">
            <v>156158.37687316607</v>
          </cell>
          <cell r="H42">
            <v>208211.16916422141</v>
          </cell>
          <cell r="I42">
            <v>260263.96145527676</v>
          </cell>
          <cell r="J42">
            <v>312316.75374633214</v>
          </cell>
          <cell r="K42">
            <v>364369.54603738745</v>
          </cell>
          <cell r="L42">
            <v>416422.33832844283</v>
          </cell>
          <cell r="M42">
            <v>468475.1306194982</v>
          </cell>
          <cell r="N42">
            <v>520527.92291055352</v>
          </cell>
          <cell r="O42">
            <v>572580.71520160884</v>
          </cell>
          <cell r="P42">
            <v>624633.50749266427</v>
          </cell>
          <cell r="Q42">
            <v>624633.50749266427</v>
          </cell>
          <cell r="R42" t="str">
            <v>701006</v>
          </cell>
        </row>
        <row r="43">
          <cell r="A43" t="str">
            <v>700003</v>
          </cell>
          <cell r="B43">
            <v>700</v>
          </cell>
          <cell r="C43" t="str">
            <v>Lunch Allowance</v>
          </cell>
          <cell r="E43">
            <v>367.11325488794165</v>
          </cell>
          <cell r="F43">
            <v>734.2265097758833</v>
          </cell>
          <cell r="G43">
            <v>1101.339764663825</v>
          </cell>
          <cell r="H43">
            <v>1468.4530195517666</v>
          </cell>
          <cell r="I43">
            <v>1835.5662744397082</v>
          </cell>
          <cell r="J43">
            <v>2202.67952932765</v>
          </cell>
          <cell r="K43">
            <v>2569.7927842155914</v>
          </cell>
          <cell r="L43">
            <v>2936.9060391035332</v>
          </cell>
          <cell r="M43">
            <v>3304.019293991475</v>
          </cell>
          <cell r="N43">
            <v>3671.1325488794164</v>
          </cell>
          <cell r="O43">
            <v>4038.2458037673582</v>
          </cell>
          <cell r="P43">
            <v>4405.3590586553</v>
          </cell>
          <cell r="Q43">
            <v>4405.3590586553</v>
          </cell>
          <cell r="R43" t="str">
            <v>701004</v>
          </cell>
        </row>
        <row r="44">
          <cell r="A44" t="str">
            <v>700004</v>
          </cell>
          <cell r="B44">
            <v>700</v>
          </cell>
          <cell r="C44" t="str">
            <v>N.S.S.F.Contribution</v>
          </cell>
          <cell r="E44">
            <v>135266.91764625304</v>
          </cell>
          <cell r="F44">
            <v>270533.83529250609</v>
          </cell>
          <cell r="G44">
            <v>405800.75293875916</v>
          </cell>
          <cell r="H44">
            <v>541067.67058501218</v>
          </cell>
          <cell r="I44">
            <v>676334.5882312652</v>
          </cell>
          <cell r="J44">
            <v>811601.50587751833</v>
          </cell>
          <cell r="K44">
            <v>946868.42352377134</v>
          </cell>
          <cell r="L44">
            <v>1082135.3411700244</v>
          </cell>
          <cell r="M44">
            <v>1217402.2588162774</v>
          </cell>
          <cell r="N44">
            <v>1352669.1764625304</v>
          </cell>
          <cell r="O44">
            <v>1487936.0941087834</v>
          </cell>
          <cell r="P44">
            <v>1623203.0117550367</v>
          </cell>
          <cell r="Q44">
            <v>1623203.0117550364</v>
          </cell>
          <cell r="R44" t="str">
            <v>700025</v>
          </cell>
        </row>
        <row r="45">
          <cell r="A45" t="str">
            <v>700005</v>
          </cell>
          <cell r="B45">
            <v>700</v>
          </cell>
          <cell r="C45" t="str">
            <v>Acting Allowance</v>
          </cell>
          <cell r="E45">
            <v>86.900241402483573</v>
          </cell>
          <cell r="F45">
            <v>173.80048280496715</v>
          </cell>
          <cell r="G45">
            <v>260.70072420745072</v>
          </cell>
          <cell r="H45">
            <v>347.60096560993429</v>
          </cell>
          <cell r="I45">
            <v>434.50120701241786</v>
          </cell>
          <cell r="J45">
            <v>521.40144841490144</v>
          </cell>
          <cell r="K45">
            <v>608.30168981738507</v>
          </cell>
          <cell r="L45">
            <v>695.20193121986858</v>
          </cell>
          <cell r="M45">
            <v>782.1021726223521</v>
          </cell>
          <cell r="N45">
            <v>869.00241402483573</v>
          </cell>
          <cell r="O45">
            <v>955.90265542731936</v>
          </cell>
          <cell r="P45">
            <v>1042.8028968298029</v>
          </cell>
          <cell r="Q45">
            <v>1042.8028968298029</v>
          </cell>
          <cell r="R45" t="str">
            <v>700004</v>
          </cell>
        </row>
        <row r="46">
          <cell r="A46" t="str">
            <v>700006</v>
          </cell>
          <cell r="B46">
            <v>700</v>
          </cell>
          <cell r="C46" t="str">
            <v>Subsistance Allowance</v>
          </cell>
          <cell r="E46">
            <v>58291.080137648394</v>
          </cell>
          <cell r="F46">
            <v>116582.16027529679</v>
          </cell>
          <cell r="G46">
            <v>174873.24041294519</v>
          </cell>
          <cell r="H46">
            <v>233164.32055059358</v>
          </cell>
          <cell r="I46">
            <v>291455.40068824199</v>
          </cell>
          <cell r="J46">
            <v>349746.48082589038</v>
          </cell>
          <cell r="K46">
            <v>408037.56096353877</v>
          </cell>
          <cell r="L46">
            <v>466328.64110118715</v>
          </cell>
          <cell r="M46">
            <v>524619.7212388356</v>
          </cell>
          <cell r="N46">
            <v>582910.80137648399</v>
          </cell>
          <cell r="O46">
            <v>641201.88151413237</v>
          </cell>
          <cell r="P46">
            <v>699492.96165178076</v>
          </cell>
          <cell r="Q46">
            <v>699492.96165178076</v>
          </cell>
          <cell r="R46" t="str">
            <v>700002</v>
          </cell>
        </row>
        <row r="47">
          <cell r="A47" t="str">
            <v>700007</v>
          </cell>
          <cell r="B47">
            <v>700</v>
          </cell>
          <cell r="C47" t="str">
            <v>Standby Allowance</v>
          </cell>
          <cell r="E47">
            <v>1541.8944626821096</v>
          </cell>
          <cell r="F47">
            <v>3083.7889253642193</v>
          </cell>
          <cell r="G47">
            <v>4625.6833880463291</v>
          </cell>
          <cell r="H47">
            <v>6167.5778507284385</v>
          </cell>
          <cell r="I47">
            <v>7709.4723134105479</v>
          </cell>
          <cell r="J47">
            <v>9251.3667760926583</v>
          </cell>
          <cell r="K47">
            <v>10793.261238774767</v>
          </cell>
          <cell r="L47">
            <v>12335.155701456877</v>
          </cell>
          <cell r="M47">
            <v>13877.050164138987</v>
          </cell>
          <cell r="N47">
            <v>15418.944626821096</v>
          </cell>
          <cell r="O47">
            <v>16960.839089503206</v>
          </cell>
          <cell r="P47">
            <v>18502.733552185317</v>
          </cell>
          <cell r="Q47">
            <v>18502.733552185317</v>
          </cell>
          <cell r="R47" t="str">
            <v>701002</v>
          </cell>
        </row>
        <row r="48">
          <cell r="A48" t="str">
            <v>700008</v>
          </cell>
          <cell r="B48">
            <v>700</v>
          </cell>
          <cell r="C48" t="str">
            <v>Gratuity Allowance</v>
          </cell>
          <cell r="E48">
            <v>1367.6834421048788</v>
          </cell>
          <cell r="F48">
            <v>2735.3668842097577</v>
          </cell>
          <cell r="G48">
            <v>4103.0503263146365</v>
          </cell>
          <cell r="H48">
            <v>5470.7337684195154</v>
          </cell>
          <cell r="I48">
            <v>6838.4172105243942</v>
          </cell>
          <cell r="J48">
            <v>8206.1006526292731</v>
          </cell>
          <cell r="K48">
            <v>9573.7840947341519</v>
          </cell>
          <cell r="L48">
            <v>10941.467536839031</v>
          </cell>
          <cell r="M48">
            <v>12309.15097894391</v>
          </cell>
          <cell r="N48">
            <v>13676.834421048788</v>
          </cell>
          <cell r="O48">
            <v>15044.517863153667</v>
          </cell>
          <cell r="P48">
            <v>16412.201305258546</v>
          </cell>
          <cell r="Q48">
            <v>16412.201305258546</v>
          </cell>
          <cell r="R48" t="str">
            <v>701011</v>
          </cell>
        </row>
        <row r="49">
          <cell r="A49" t="str">
            <v>700009</v>
          </cell>
          <cell r="B49">
            <v>700</v>
          </cell>
          <cell r="C49" t="str">
            <v>Vehicle Maintanance Allowance</v>
          </cell>
          <cell r="E49">
            <v>0</v>
          </cell>
          <cell r="F49">
            <v>0</v>
          </cell>
          <cell r="G49">
            <v>0</v>
          </cell>
          <cell r="H49">
            <v>0</v>
          </cell>
          <cell r="I49">
            <v>0</v>
          </cell>
          <cell r="J49">
            <v>0</v>
          </cell>
          <cell r="K49">
            <v>0</v>
          </cell>
          <cell r="L49">
            <v>0</v>
          </cell>
          <cell r="M49">
            <v>0</v>
          </cell>
          <cell r="N49">
            <v>0</v>
          </cell>
          <cell r="O49">
            <v>0</v>
          </cell>
          <cell r="P49">
            <v>0</v>
          </cell>
          <cell r="Q49">
            <v>0</v>
          </cell>
          <cell r="R49" t="str">
            <v>700027</v>
          </cell>
        </row>
        <row r="50">
          <cell r="A50" t="str">
            <v>700010</v>
          </cell>
          <cell r="B50">
            <v>700</v>
          </cell>
          <cell r="C50" t="str">
            <v>Leave Travel Allowances</v>
          </cell>
          <cell r="E50">
            <v>24931.222261130566</v>
          </cell>
          <cell r="F50">
            <v>49862.444522261132</v>
          </cell>
          <cell r="G50">
            <v>74793.666783391702</v>
          </cell>
          <cell r="H50">
            <v>99724.889044522264</v>
          </cell>
          <cell r="I50">
            <v>124656.11130565283</v>
          </cell>
          <cell r="J50">
            <v>149587.3335667834</v>
          </cell>
          <cell r="K50">
            <v>174518.55582791395</v>
          </cell>
          <cell r="L50">
            <v>199449.77808904453</v>
          </cell>
          <cell r="M50">
            <v>224381.00035017511</v>
          </cell>
          <cell r="N50">
            <v>249312.22261130565</v>
          </cell>
          <cell r="O50">
            <v>274243.44487243623</v>
          </cell>
          <cell r="P50">
            <v>299174.66713356681</v>
          </cell>
          <cell r="Q50">
            <v>299174.66713356681</v>
          </cell>
          <cell r="R50" t="str">
            <v>700018</v>
          </cell>
        </row>
        <row r="51">
          <cell r="A51" t="str">
            <v>700012</v>
          </cell>
          <cell r="B51">
            <v>700</v>
          </cell>
          <cell r="C51" t="str">
            <v>Risk Allowance</v>
          </cell>
          <cell r="E51">
            <v>0</v>
          </cell>
          <cell r="F51">
            <v>0</v>
          </cell>
          <cell r="G51">
            <v>0</v>
          </cell>
          <cell r="H51">
            <v>0</v>
          </cell>
          <cell r="I51">
            <v>0</v>
          </cell>
          <cell r="J51">
            <v>0</v>
          </cell>
          <cell r="K51">
            <v>0</v>
          </cell>
          <cell r="L51">
            <v>0</v>
          </cell>
          <cell r="M51">
            <v>0</v>
          </cell>
          <cell r="N51">
            <v>0</v>
          </cell>
          <cell r="O51">
            <v>0</v>
          </cell>
          <cell r="P51">
            <v>0</v>
          </cell>
          <cell r="Q51">
            <v>0</v>
          </cell>
          <cell r="R51" t="str">
            <v>0</v>
          </cell>
        </row>
        <row r="52">
          <cell r="A52" t="str">
            <v>700013</v>
          </cell>
          <cell r="B52">
            <v>700</v>
          </cell>
          <cell r="C52" t="str">
            <v>GQ Services Ltd - Payments</v>
          </cell>
          <cell r="E52">
            <v>0</v>
          </cell>
          <cell r="F52">
            <v>0</v>
          </cell>
          <cell r="G52">
            <v>0</v>
          </cell>
          <cell r="H52">
            <v>0</v>
          </cell>
          <cell r="I52">
            <v>0</v>
          </cell>
          <cell r="J52">
            <v>0</v>
          </cell>
          <cell r="K52">
            <v>0</v>
          </cell>
          <cell r="L52">
            <v>0</v>
          </cell>
          <cell r="M52">
            <v>0</v>
          </cell>
          <cell r="N52">
            <v>0</v>
          </cell>
          <cell r="O52">
            <v>0</v>
          </cell>
          <cell r="P52">
            <v>0</v>
          </cell>
          <cell r="Q52">
            <v>0</v>
          </cell>
          <cell r="R52" t="str">
            <v>0</v>
          </cell>
        </row>
        <row r="53">
          <cell r="A53" t="str">
            <v>700014</v>
          </cell>
          <cell r="B53">
            <v>700</v>
          </cell>
          <cell r="C53" t="str">
            <v>Eskom Ent. (PTY) Expenses</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700015</v>
          </cell>
          <cell r="B54">
            <v>700</v>
          </cell>
          <cell r="C54" t="str">
            <v>Removal/Relocation  Allowance</v>
          </cell>
          <cell r="E54">
            <v>6049.3158455687326</v>
          </cell>
          <cell r="F54">
            <v>12098.631691137465</v>
          </cell>
          <cell r="G54">
            <v>18147.947536706197</v>
          </cell>
          <cell r="H54">
            <v>24197.26338227493</v>
          </cell>
          <cell r="I54">
            <v>30246.579227843664</v>
          </cell>
          <cell r="J54">
            <v>36295.895073412394</v>
          </cell>
          <cell r="K54">
            <v>42345.210918981131</v>
          </cell>
          <cell r="L54">
            <v>48394.526764549861</v>
          </cell>
          <cell r="M54">
            <v>54443.842610118591</v>
          </cell>
          <cell r="N54">
            <v>60493.158455687328</v>
          </cell>
          <cell r="O54">
            <v>66542.474301256065</v>
          </cell>
          <cell r="P54">
            <v>72591.790146824787</v>
          </cell>
          <cell r="Q54">
            <v>72591.790146824787</v>
          </cell>
          <cell r="R54" t="str">
            <v>0</v>
          </cell>
        </row>
        <row r="55">
          <cell r="A55" t="str">
            <v>700016</v>
          </cell>
          <cell r="B55">
            <v>700</v>
          </cell>
          <cell r="C55" t="str">
            <v>Pay In Lieu Of Leave</v>
          </cell>
          <cell r="E55">
            <v>494.08196320631902</v>
          </cell>
          <cell r="F55">
            <v>988.16392641263803</v>
          </cell>
          <cell r="G55">
            <v>1482.2458896189571</v>
          </cell>
          <cell r="H55">
            <v>1976.3278528252761</v>
          </cell>
          <cell r="I55">
            <v>2470.4098160315953</v>
          </cell>
          <cell r="J55">
            <v>2964.4917792379142</v>
          </cell>
          <cell r="K55">
            <v>3458.5737424442332</v>
          </cell>
          <cell r="L55">
            <v>3952.6557056505521</v>
          </cell>
          <cell r="M55">
            <v>4446.7376688568711</v>
          </cell>
          <cell r="N55">
            <v>4940.8196320631905</v>
          </cell>
          <cell r="O55">
            <v>5434.901595269509</v>
          </cell>
          <cell r="P55">
            <v>5928.9835584758284</v>
          </cell>
          <cell r="Q55">
            <v>5928.9835584758284</v>
          </cell>
          <cell r="R55" t="str">
            <v>740005</v>
          </cell>
        </row>
        <row r="56">
          <cell r="A56" t="str">
            <v>700018</v>
          </cell>
          <cell r="B56">
            <v>700</v>
          </cell>
          <cell r="C56" t="str">
            <v>Casual Labour</v>
          </cell>
          <cell r="E56">
            <v>9646.0510283173189</v>
          </cell>
          <cell r="F56">
            <v>19292.102056634638</v>
          </cell>
          <cell r="G56">
            <v>28938.153084951955</v>
          </cell>
          <cell r="H56">
            <v>38584.204113269276</v>
          </cell>
          <cell r="I56">
            <v>48230.255141586596</v>
          </cell>
          <cell r="J56">
            <v>57876.30616990391</v>
          </cell>
          <cell r="K56">
            <v>67522.357198221231</v>
          </cell>
          <cell r="L56">
            <v>77168.408226538551</v>
          </cell>
          <cell r="M56">
            <v>86814.459254855872</v>
          </cell>
          <cell r="N56">
            <v>96460.510283173193</v>
          </cell>
          <cell r="O56">
            <v>106106.56131149051</v>
          </cell>
          <cell r="P56">
            <v>115752.61233980782</v>
          </cell>
          <cell r="Q56">
            <v>115752.61233980782</v>
          </cell>
          <cell r="R56" t="str">
            <v>740001</v>
          </cell>
        </row>
        <row r="57">
          <cell r="A57" t="str">
            <v>700019</v>
          </cell>
          <cell r="B57">
            <v>700</v>
          </cell>
          <cell r="C57" t="str">
            <v>Shift Allowance</v>
          </cell>
          <cell r="E57">
            <v>7182.7119563303577</v>
          </cell>
          <cell r="F57">
            <v>14365.423912660715</v>
          </cell>
          <cell r="G57">
            <v>21548.135868991074</v>
          </cell>
          <cell r="H57">
            <v>28730.847825321431</v>
          </cell>
          <cell r="I57">
            <v>35913.559781651791</v>
          </cell>
          <cell r="J57">
            <v>43096.271737982148</v>
          </cell>
          <cell r="K57">
            <v>50278.983694312505</v>
          </cell>
          <cell r="L57">
            <v>57461.695650642861</v>
          </cell>
          <cell r="M57">
            <v>64644.407606973218</v>
          </cell>
          <cell r="N57">
            <v>71827.119563303582</v>
          </cell>
          <cell r="O57">
            <v>79009.831519633939</v>
          </cell>
          <cell r="P57">
            <v>86192.543475964296</v>
          </cell>
          <cell r="Q57">
            <v>86192.543475964296</v>
          </cell>
          <cell r="R57" t="str">
            <v>740007</v>
          </cell>
        </row>
        <row r="58">
          <cell r="A58" t="str">
            <v>700020</v>
          </cell>
          <cell r="B58">
            <v>700</v>
          </cell>
          <cell r="C58" t="str">
            <v>Housing Allowances</v>
          </cell>
          <cell r="E58">
            <v>0</v>
          </cell>
          <cell r="F58">
            <v>0</v>
          </cell>
          <cell r="G58">
            <v>0</v>
          </cell>
          <cell r="H58">
            <v>0</v>
          </cell>
          <cell r="I58">
            <v>0</v>
          </cell>
          <cell r="J58">
            <v>0</v>
          </cell>
          <cell r="K58">
            <v>0</v>
          </cell>
          <cell r="L58">
            <v>0</v>
          </cell>
          <cell r="M58">
            <v>0</v>
          </cell>
          <cell r="N58">
            <v>0</v>
          </cell>
          <cell r="O58">
            <v>0</v>
          </cell>
          <cell r="P58">
            <v>0</v>
          </cell>
          <cell r="Q58">
            <v>0</v>
          </cell>
          <cell r="R58" t="str">
            <v>740008</v>
          </cell>
        </row>
        <row r="59">
          <cell r="A59" t="str">
            <v>700022</v>
          </cell>
          <cell r="B59">
            <v>700</v>
          </cell>
          <cell r="C59" t="str">
            <v>Expatriate Costs Others</v>
          </cell>
          <cell r="E59">
            <v>54109.242250000003</v>
          </cell>
          <cell r="F59">
            <v>108218.48450000001</v>
          </cell>
          <cell r="G59">
            <v>162327.72675</v>
          </cell>
          <cell r="H59">
            <v>216436.96900000001</v>
          </cell>
          <cell r="I59">
            <v>270546.21124999999</v>
          </cell>
          <cell r="J59">
            <v>324655.4535</v>
          </cell>
          <cell r="K59">
            <v>378764.69575000001</v>
          </cell>
          <cell r="L59">
            <v>432873.93800000002</v>
          </cell>
          <cell r="M59">
            <v>486983.18025000003</v>
          </cell>
          <cell r="N59">
            <v>541092.42249999999</v>
          </cell>
          <cell r="O59">
            <v>595201.66475</v>
          </cell>
          <cell r="P59">
            <v>649310.90700000001</v>
          </cell>
          <cell r="Q59">
            <v>649310.90700000001</v>
          </cell>
          <cell r="R59" t="str">
            <v>740010</v>
          </cell>
        </row>
        <row r="60">
          <cell r="A60" t="str">
            <v>700023</v>
          </cell>
          <cell r="B60">
            <v>700</v>
          </cell>
          <cell r="C60" t="str">
            <v>Weekend Transport Allowance</v>
          </cell>
          <cell r="E60">
            <v>85.60651176487049</v>
          </cell>
          <cell r="F60">
            <v>171.21302352974098</v>
          </cell>
          <cell r="G60">
            <v>256.81953529461146</v>
          </cell>
          <cell r="H60">
            <v>342.42604705948196</v>
          </cell>
          <cell r="I60">
            <v>428.03255882435246</v>
          </cell>
          <cell r="J60">
            <v>513.63907058922291</v>
          </cell>
          <cell r="K60">
            <v>599.24558235409347</v>
          </cell>
          <cell r="L60">
            <v>684.85209411896392</v>
          </cell>
          <cell r="M60">
            <v>770.45860588383437</v>
          </cell>
          <cell r="N60">
            <v>856.06511764870493</v>
          </cell>
          <cell r="O60">
            <v>941.67162941357537</v>
          </cell>
          <cell r="P60">
            <v>1027.2781411784458</v>
          </cell>
          <cell r="Q60">
            <v>1027.2781411784458</v>
          </cell>
          <cell r="R60" t="str">
            <v>740014</v>
          </cell>
        </row>
        <row r="61">
          <cell r="A61" t="str">
            <v>700024</v>
          </cell>
          <cell r="B61">
            <v>700</v>
          </cell>
          <cell r="C61" t="str">
            <v>Annual Bonus</v>
          </cell>
          <cell r="E61">
            <v>0</v>
          </cell>
          <cell r="F61">
            <v>0</v>
          </cell>
          <cell r="G61">
            <v>0</v>
          </cell>
          <cell r="H61">
            <v>0</v>
          </cell>
          <cell r="I61">
            <v>0</v>
          </cell>
          <cell r="J61">
            <v>0</v>
          </cell>
          <cell r="K61">
            <v>0</v>
          </cell>
          <cell r="L61">
            <v>0</v>
          </cell>
          <cell r="M61">
            <v>0</v>
          </cell>
          <cell r="N61">
            <v>0</v>
          </cell>
          <cell r="O61">
            <v>0</v>
          </cell>
          <cell r="P61">
            <v>0</v>
          </cell>
          <cell r="Q61">
            <v>0</v>
          </cell>
          <cell r="R61" t="str">
            <v>0</v>
          </cell>
        </row>
        <row r="62">
          <cell r="A62" t="str">
            <v>700025</v>
          </cell>
          <cell r="B62">
            <v>700</v>
          </cell>
          <cell r="C62" t="str">
            <v>Performance Bonus</v>
          </cell>
          <cell r="E62">
            <v>128006.53808333333</v>
          </cell>
          <cell r="F62">
            <v>256013.07616666667</v>
          </cell>
          <cell r="G62">
            <v>384019.61424999998</v>
          </cell>
          <cell r="H62">
            <v>512026.15233333333</v>
          </cell>
          <cell r="I62">
            <v>640032.69041666668</v>
          </cell>
          <cell r="J62">
            <v>768039.22849999997</v>
          </cell>
          <cell r="K62">
            <v>896045.76658333337</v>
          </cell>
          <cell r="L62">
            <v>1024052.3046666667</v>
          </cell>
          <cell r="M62">
            <v>1152058.8427500001</v>
          </cell>
          <cell r="N62">
            <v>1280065.3808333334</v>
          </cell>
          <cell r="O62">
            <v>1408071.9189166666</v>
          </cell>
          <cell r="P62">
            <v>1536078.4569999999</v>
          </cell>
          <cell r="Q62">
            <v>1536078.4569999999</v>
          </cell>
          <cell r="R62" t="str">
            <v>0</v>
          </cell>
        </row>
        <row r="63">
          <cell r="A63" t="str">
            <v>700026</v>
          </cell>
          <cell r="B63">
            <v>700</v>
          </cell>
          <cell r="C63" t="str">
            <v>Mobile Phone Allowance</v>
          </cell>
          <cell r="E63">
            <v>0</v>
          </cell>
          <cell r="F63">
            <v>0</v>
          </cell>
          <cell r="G63">
            <v>0</v>
          </cell>
          <cell r="H63">
            <v>0</v>
          </cell>
          <cell r="I63">
            <v>0</v>
          </cell>
          <cell r="J63">
            <v>0</v>
          </cell>
          <cell r="K63">
            <v>0</v>
          </cell>
          <cell r="L63">
            <v>0</v>
          </cell>
          <cell r="M63">
            <v>0</v>
          </cell>
          <cell r="N63">
            <v>0</v>
          </cell>
          <cell r="O63">
            <v>0</v>
          </cell>
          <cell r="P63">
            <v>0</v>
          </cell>
          <cell r="Q63">
            <v>0</v>
          </cell>
          <cell r="R63" t="str">
            <v>0</v>
          </cell>
        </row>
        <row r="64">
          <cell r="A64" t="str">
            <v>700028</v>
          </cell>
          <cell r="B64">
            <v>700</v>
          </cell>
          <cell r="C64" t="str">
            <v>Globeleq Expatriate Services L</v>
          </cell>
          <cell r="E64">
            <v>47423.666666666664</v>
          </cell>
          <cell r="F64">
            <v>94847.333333333328</v>
          </cell>
          <cell r="G64">
            <v>142271</v>
          </cell>
          <cell r="H64">
            <v>189694.66666666666</v>
          </cell>
          <cell r="I64">
            <v>237118.33333333331</v>
          </cell>
          <cell r="J64">
            <v>284542</v>
          </cell>
          <cell r="K64">
            <v>331965.66666666663</v>
          </cell>
          <cell r="L64">
            <v>379389.33333333331</v>
          </cell>
          <cell r="M64">
            <v>426813</v>
          </cell>
          <cell r="N64">
            <v>474236.66666666663</v>
          </cell>
          <cell r="O64">
            <v>521660.33333333331</v>
          </cell>
          <cell r="P64">
            <v>569084</v>
          </cell>
          <cell r="Q64">
            <v>569084</v>
          </cell>
          <cell r="R64" t="str">
            <v>0</v>
          </cell>
        </row>
        <row r="65">
          <cell r="A65" t="str">
            <v>701001</v>
          </cell>
          <cell r="B65">
            <v>701</v>
          </cell>
          <cell r="C65" t="str">
            <v>Duty Travel Within (Uganda)</v>
          </cell>
          <cell r="E65">
            <v>7660.7729689673752</v>
          </cell>
          <cell r="F65">
            <v>15321.54593793475</v>
          </cell>
          <cell r="G65">
            <v>22982.318906902125</v>
          </cell>
          <cell r="H65">
            <v>30643.091875869501</v>
          </cell>
          <cell r="I65">
            <v>38303.864844836877</v>
          </cell>
          <cell r="J65">
            <v>45964.637813804249</v>
          </cell>
          <cell r="K65">
            <v>53625.410782771629</v>
          </cell>
          <cell r="L65">
            <v>61286.183751739001</v>
          </cell>
          <cell r="M65">
            <v>68946.956720706381</v>
          </cell>
          <cell r="N65">
            <v>76607.729689673753</v>
          </cell>
          <cell r="O65">
            <v>84268.502658641126</v>
          </cell>
          <cell r="P65">
            <v>91929.275627608498</v>
          </cell>
          <cell r="Q65">
            <v>91929.275627608498</v>
          </cell>
          <cell r="R65" t="str">
            <v>760006</v>
          </cell>
        </row>
        <row r="66">
          <cell r="A66" t="str">
            <v>701002</v>
          </cell>
          <cell r="B66">
            <v>701</v>
          </cell>
          <cell r="C66" t="str">
            <v>Training/Tuition fees &amp; Exps.</v>
          </cell>
          <cell r="E66">
            <v>16885.660836056366</v>
          </cell>
          <cell r="F66">
            <v>33771.321672112732</v>
          </cell>
          <cell r="G66">
            <v>50656.982508169094</v>
          </cell>
          <cell r="H66">
            <v>67542.643344225464</v>
          </cell>
          <cell r="I66">
            <v>84428.304180281833</v>
          </cell>
          <cell r="J66">
            <v>101313.96501633819</v>
          </cell>
          <cell r="K66">
            <v>118199.62585239456</v>
          </cell>
          <cell r="L66">
            <v>135085.28668845093</v>
          </cell>
          <cell r="M66">
            <v>151970.9475245073</v>
          </cell>
          <cell r="N66">
            <v>168856.60836056367</v>
          </cell>
          <cell r="O66">
            <v>185742.26919662004</v>
          </cell>
          <cell r="P66">
            <v>202627.93003267638</v>
          </cell>
          <cell r="Q66">
            <v>202627.93003267638</v>
          </cell>
          <cell r="R66" t="str">
            <v>760036</v>
          </cell>
        </row>
        <row r="67">
          <cell r="A67" t="str">
            <v>701003</v>
          </cell>
          <cell r="B67">
            <v>701</v>
          </cell>
          <cell r="C67" t="str">
            <v>Subscription To Professional B</v>
          </cell>
          <cell r="E67">
            <v>2454.8044999999997</v>
          </cell>
          <cell r="F67">
            <v>4909.6089999999995</v>
          </cell>
          <cell r="G67">
            <v>7364.4134999999987</v>
          </cell>
          <cell r="H67">
            <v>9819.2179999999989</v>
          </cell>
          <cell r="I67">
            <v>12274.022499999999</v>
          </cell>
          <cell r="J67">
            <v>14728.826999999997</v>
          </cell>
          <cell r="K67">
            <v>17183.6315</v>
          </cell>
          <cell r="L67">
            <v>19638.435999999998</v>
          </cell>
          <cell r="M67">
            <v>22093.240499999996</v>
          </cell>
          <cell r="N67">
            <v>24548.044999999998</v>
          </cell>
          <cell r="O67">
            <v>27002.849499999997</v>
          </cell>
          <cell r="P67">
            <v>29457.653999999995</v>
          </cell>
          <cell r="Q67">
            <v>29457.653999999999</v>
          </cell>
          <cell r="R67" t="str">
            <v>760022</v>
          </cell>
        </row>
        <row r="68">
          <cell r="A68" t="str">
            <v>701004</v>
          </cell>
          <cell r="B68">
            <v>701</v>
          </cell>
          <cell r="C68" t="str">
            <v>Medical &amp; Dental Expenses</v>
          </cell>
          <cell r="E68">
            <v>138976.97358333334</v>
          </cell>
          <cell r="F68">
            <v>277953.94716666668</v>
          </cell>
          <cell r="G68">
            <v>416930.92075000005</v>
          </cell>
          <cell r="H68">
            <v>555907.89433333336</v>
          </cell>
          <cell r="I68">
            <v>694884.86791666667</v>
          </cell>
          <cell r="J68">
            <v>833861.8415000001</v>
          </cell>
          <cell r="K68">
            <v>972838.81508333341</v>
          </cell>
          <cell r="L68">
            <v>1111815.7886666667</v>
          </cell>
          <cell r="M68">
            <v>1250792.7622500001</v>
          </cell>
          <cell r="N68">
            <v>1389769.7358333333</v>
          </cell>
          <cell r="O68">
            <v>1528746.7094166668</v>
          </cell>
          <cell r="P68">
            <v>1667723.6830000002</v>
          </cell>
          <cell r="Q68">
            <v>1667723.683</v>
          </cell>
          <cell r="R68" t="str">
            <v>760019</v>
          </cell>
        </row>
        <row r="69">
          <cell r="A69" t="str">
            <v>701005</v>
          </cell>
          <cell r="B69">
            <v>701</v>
          </cell>
          <cell r="C69" t="str">
            <v>First Aid Materials</v>
          </cell>
          <cell r="E69">
            <v>967.93928059772315</v>
          </cell>
          <cell r="F69">
            <v>1935.8785611954463</v>
          </cell>
          <cell r="G69">
            <v>2903.8178417931695</v>
          </cell>
          <cell r="H69">
            <v>3871.7571223908926</v>
          </cell>
          <cell r="I69">
            <v>4839.6964029886158</v>
          </cell>
          <cell r="J69">
            <v>5807.6356835863389</v>
          </cell>
          <cell r="K69">
            <v>6775.5749641840621</v>
          </cell>
          <cell r="L69">
            <v>7743.5142447817852</v>
          </cell>
          <cell r="M69">
            <v>8711.4535253795075</v>
          </cell>
          <cell r="N69">
            <v>9679.3928059772315</v>
          </cell>
          <cell r="O69">
            <v>10647.332086574956</v>
          </cell>
          <cell r="P69">
            <v>11615.271367172678</v>
          </cell>
          <cell r="Q69">
            <v>11615.271367172678</v>
          </cell>
          <cell r="R69" t="str">
            <v>760020</v>
          </cell>
        </row>
        <row r="70">
          <cell r="A70" t="str">
            <v>701006</v>
          </cell>
          <cell r="B70">
            <v>701</v>
          </cell>
          <cell r="C70" t="str">
            <v>Staff Welfare</v>
          </cell>
          <cell r="E70">
            <v>20522.29973076468</v>
          </cell>
          <cell r="F70">
            <v>41044.59946152936</v>
          </cell>
          <cell r="G70">
            <v>61566.89919229404</v>
          </cell>
          <cell r="H70">
            <v>82089.198923058721</v>
          </cell>
          <cell r="I70">
            <v>102611.49865382339</v>
          </cell>
          <cell r="J70">
            <v>123133.79838458808</v>
          </cell>
          <cell r="K70">
            <v>143656.09811535277</v>
          </cell>
          <cell r="L70">
            <v>164178.39784611744</v>
          </cell>
          <cell r="M70">
            <v>184700.69757688211</v>
          </cell>
          <cell r="N70">
            <v>205222.99730764679</v>
          </cell>
          <cell r="O70">
            <v>225745.29703841149</v>
          </cell>
          <cell r="P70">
            <v>246267.59676917616</v>
          </cell>
          <cell r="Q70">
            <v>246267.59676917616</v>
          </cell>
          <cell r="R70" t="str">
            <v>760038</v>
          </cell>
        </row>
        <row r="71">
          <cell r="A71" t="str">
            <v>701007</v>
          </cell>
          <cell r="B71">
            <v>701</v>
          </cell>
          <cell r="C71" t="str">
            <v>Clothing /Uniform</v>
          </cell>
          <cell r="E71">
            <v>27331.518955444481</v>
          </cell>
          <cell r="F71">
            <v>54663.037910888961</v>
          </cell>
          <cell r="G71">
            <v>81994.556866333442</v>
          </cell>
          <cell r="H71">
            <v>109326.07582177792</v>
          </cell>
          <cell r="I71">
            <v>136657.5947772224</v>
          </cell>
          <cell r="J71">
            <v>163989.11373266688</v>
          </cell>
          <cell r="K71">
            <v>191320.63268811136</v>
          </cell>
          <cell r="L71">
            <v>218652.15164355584</v>
          </cell>
          <cell r="M71">
            <v>245983.67059900032</v>
          </cell>
          <cell r="N71">
            <v>273315.18955444481</v>
          </cell>
          <cell r="O71">
            <v>300646.70850988931</v>
          </cell>
          <cell r="P71">
            <v>327978.22746533377</v>
          </cell>
          <cell r="Q71">
            <v>327978.22746533377</v>
          </cell>
          <cell r="R71" t="str">
            <v>760017</v>
          </cell>
        </row>
        <row r="72">
          <cell r="A72" t="str">
            <v>701012</v>
          </cell>
          <cell r="B72">
            <v>701</v>
          </cell>
          <cell r="C72" t="str">
            <v>Duty Travel Outside (Uganda)</v>
          </cell>
          <cell r="E72">
            <v>40722.323651241153</v>
          </cell>
          <cell r="F72">
            <v>81444.647302482306</v>
          </cell>
          <cell r="G72">
            <v>122166.97095372346</v>
          </cell>
          <cell r="H72">
            <v>162889.29460496461</v>
          </cell>
          <cell r="I72">
            <v>203611.61825620575</v>
          </cell>
          <cell r="J72">
            <v>244333.94190744692</v>
          </cell>
          <cell r="K72">
            <v>285056.26555868809</v>
          </cell>
          <cell r="L72">
            <v>325778.58920992923</v>
          </cell>
          <cell r="M72">
            <v>366500.91286117036</v>
          </cell>
          <cell r="N72">
            <v>407223.2365124115</v>
          </cell>
          <cell r="O72">
            <v>447945.5601636527</v>
          </cell>
          <cell r="P72">
            <v>488667.88381489384</v>
          </cell>
          <cell r="Q72">
            <v>488667.88381489384</v>
          </cell>
          <cell r="R72" t="str">
            <v>760037</v>
          </cell>
        </row>
        <row r="73">
          <cell r="A73" t="str">
            <v>701013</v>
          </cell>
          <cell r="B73">
            <v>701</v>
          </cell>
          <cell r="C73" t="str">
            <v>Staff Costs  Capitalised</v>
          </cell>
          <cell r="E73">
            <v>0</v>
          </cell>
          <cell r="F73">
            <v>0</v>
          </cell>
          <cell r="G73">
            <v>0</v>
          </cell>
          <cell r="H73">
            <v>0</v>
          </cell>
          <cell r="I73">
            <v>0</v>
          </cell>
          <cell r="J73">
            <v>0</v>
          </cell>
          <cell r="K73">
            <v>0</v>
          </cell>
          <cell r="L73">
            <v>0</v>
          </cell>
          <cell r="M73">
            <v>0</v>
          </cell>
          <cell r="N73">
            <v>0</v>
          </cell>
          <cell r="O73">
            <v>0</v>
          </cell>
          <cell r="P73">
            <v>0</v>
          </cell>
          <cell r="Q73">
            <v>0</v>
          </cell>
          <cell r="R73" t="str">
            <v>760001</v>
          </cell>
        </row>
        <row r="74">
          <cell r="A74" t="str">
            <v>701014</v>
          </cell>
          <cell r="B74">
            <v>701</v>
          </cell>
          <cell r="C74" t="str">
            <v>Catering Services</v>
          </cell>
          <cell r="E74">
            <v>0</v>
          </cell>
          <cell r="F74">
            <v>0</v>
          </cell>
          <cell r="G74">
            <v>0</v>
          </cell>
          <cell r="H74">
            <v>0</v>
          </cell>
          <cell r="I74">
            <v>0</v>
          </cell>
          <cell r="J74">
            <v>0</v>
          </cell>
          <cell r="K74">
            <v>0</v>
          </cell>
          <cell r="L74">
            <v>0</v>
          </cell>
          <cell r="M74">
            <v>0</v>
          </cell>
          <cell r="N74">
            <v>0</v>
          </cell>
          <cell r="O74">
            <v>0</v>
          </cell>
          <cell r="P74">
            <v>0</v>
          </cell>
          <cell r="Q74">
            <v>0</v>
          </cell>
          <cell r="R74" t="str">
            <v>760032</v>
          </cell>
        </row>
        <row r="75">
          <cell r="A75" t="str">
            <v>701015</v>
          </cell>
          <cell r="B75">
            <v>701</v>
          </cell>
          <cell r="C75" t="str">
            <v>Mileage &amp; Transport Allowances</v>
          </cell>
          <cell r="E75">
            <v>39804.755212985474</v>
          </cell>
          <cell r="F75">
            <v>79609.510425970948</v>
          </cell>
          <cell r="G75">
            <v>119414.26563895642</v>
          </cell>
          <cell r="H75">
            <v>159219.0208519419</v>
          </cell>
          <cell r="I75">
            <v>199023.77606492737</v>
          </cell>
          <cell r="J75">
            <v>238828.53127791284</v>
          </cell>
          <cell r="K75">
            <v>278633.28649089835</v>
          </cell>
          <cell r="L75">
            <v>318438.04170388379</v>
          </cell>
          <cell r="M75">
            <v>358242.79691686924</v>
          </cell>
          <cell r="N75">
            <v>398047.55212985474</v>
          </cell>
          <cell r="O75">
            <v>437852.30734284024</v>
          </cell>
          <cell r="P75">
            <v>477657.06255582569</v>
          </cell>
          <cell r="Q75">
            <v>477657.06255582569</v>
          </cell>
          <cell r="R75" t="str">
            <v>0</v>
          </cell>
        </row>
        <row r="76">
          <cell r="A76" t="str">
            <v>701016</v>
          </cell>
          <cell r="B76">
            <v>701</v>
          </cell>
          <cell r="C76" t="str">
            <v>Workshop\Conference Fees</v>
          </cell>
          <cell r="E76">
            <v>6147.4412472769718</v>
          </cell>
          <cell r="F76">
            <v>12294.882494553944</v>
          </cell>
          <cell r="G76">
            <v>18442.323741830915</v>
          </cell>
          <cell r="H76">
            <v>24589.764989107887</v>
          </cell>
          <cell r="I76">
            <v>30737.20623638486</v>
          </cell>
          <cell r="J76">
            <v>36884.647483661829</v>
          </cell>
          <cell r="K76">
            <v>43032.088730938805</v>
          </cell>
          <cell r="L76">
            <v>49179.529978215774</v>
          </cell>
          <cell r="M76">
            <v>55326.971225492744</v>
          </cell>
          <cell r="N76">
            <v>61474.41247276972</v>
          </cell>
          <cell r="O76">
            <v>67621.853720046696</v>
          </cell>
          <cell r="P76">
            <v>73769.294967323658</v>
          </cell>
          <cell r="Q76">
            <v>73769.294967323658</v>
          </cell>
          <cell r="R76" t="str">
            <v>0</v>
          </cell>
        </row>
        <row r="77">
          <cell r="A77" t="str">
            <v>701017</v>
          </cell>
          <cell r="B77">
            <v>701</v>
          </cell>
          <cell r="C77" t="str">
            <v>Recruitment Expenses</v>
          </cell>
          <cell r="E77">
            <v>12163.351406630083</v>
          </cell>
          <cell r="F77">
            <v>24326.702813260166</v>
          </cell>
          <cell r="G77">
            <v>36490.054219890248</v>
          </cell>
          <cell r="H77">
            <v>48653.405626520333</v>
          </cell>
          <cell r="I77">
            <v>60816.757033150418</v>
          </cell>
          <cell r="J77">
            <v>72980.108439780495</v>
          </cell>
          <cell r="K77">
            <v>85143.45984641058</v>
          </cell>
          <cell r="L77">
            <v>97306.811253040665</v>
          </cell>
          <cell r="M77">
            <v>109470.16265967075</v>
          </cell>
          <cell r="N77">
            <v>121633.51406630084</v>
          </cell>
          <cell r="O77">
            <v>133796.86547293092</v>
          </cell>
          <cell r="P77">
            <v>145960.21687956099</v>
          </cell>
          <cell r="Q77">
            <v>145960.21687956099</v>
          </cell>
          <cell r="R77" t="str">
            <v>0</v>
          </cell>
        </row>
        <row r="78">
          <cell r="A78" t="str">
            <v>701018</v>
          </cell>
          <cell r="B78">
            <v>701</v>
          </cell>
          <cell r="C78" t="str">
            <v>Education Allowances</v>
          </cell>
          <cell r="E78">
            <v>27862.39066666667</v>
          </cell>
          <cell r="F78">
            <v>55724.78133333334</v>
          </cell>
          <cell r="G78">
            <v>83587.172000000006</v>
          </cell>
          <cell r="H78">
            <v>111449.56266666668</v>
          </cell>
          <cell r="I78">
            <v>139311.95333333334</v>
          </cell>
          <cell r="J78">
            <v>167174.34400000001</v>
          </cell>
          <cell r="K78">
            <v>195036.73466666669</v>
          </cell>
          <cell r="L78">
            <v>222899.12533333336</v>
          </cell>
          <cell r="M78">
            <v>250761.51600000003</v>
          </cell>
          <cell r="N78">
            <v>278623.90666666668</v>
          </cell>
          <cell r="O78">
            <v>306486.29733333335</v>
          </cell>
          <cell r="P78">
            <v>334348.68800000002</v>
          </cell>
          <cell r="Q78">
            <v>334348.68800000002</v>
          </cell>
          <cell r="R78" t="str">
            <v>0</v>
          </cell>
        </row>
        <row r="79">
          <cell r="A79" t="str">
            <v>720001</v>
          </cell>
          <cell r="B79">
            <v>720</v>
          </cell>
          <cell r="C79" t="str">
            <v>Generation Levy</v>
          </cell>
          <cell r="E79">
            <v>90231.244226575582</v>
          </cell>
          <cell r="F79">
            <v>180462.48845315116</v>
          </cell>
          <cell r="G79">
            <v>270693.73267972673</v>
          </cell>
          <cell r="H79">
            <v>360924.97690630233</v>
          </cell>
          <cell r="I79">
            <v>451156.22113287792</v>
          </cell>
          <cell r="J79">
            <v>541387.46535945346</v>
          </cell>
          <cell r="K79">
            <v>631618.70958602906</v>
          </cell>
          <cell r="L79">
            <v>721849.95381260465</v>
          </cell>
          <cell r="M79">
            <v>812081.19803918025</v>
          </cell>
          <cell r="N79">
            <v>902312.44226575585</v>
          </cell>
          <cell r="O79">
            <v>992543.68649233144</v>
          </cell>
          <cell r="P79">
            <v>1082774.9307189069</v>
          </cell>
          <cell r="Q79">
            <v>1082774.9307189069</v>
          </cell>
          <cell r="R79" t="str">
            <v>0</v>
          </cell>
        </row>
        <row r="80">
          <cell r="A80" t="str">
            <v>720002</v>
          </cell>
          <cell r="B80">
            <v>720</v>
          </cell>
          <cell r="C80" t="str">
            <v>BST&amp;Colln Offset-Charges</v>
          </cell>
          <cell r="E80">
            <v>195401.50202056381</v>
          </cell>
          <cell r="F80">
            <v>390803.00404112763</v>
          </cell>
          <cell r="G80">
            <v>586204.50606169144</v>
          </cell>
          <cell r="H80">
            <v>781606.00808225526</v>
          </cell>
          <cell r="I80">
            <v>977007.51010281907</v>
          </cell>
          <cell r="J80">
            <v>1172409.0121233829</v>
          </cell>
          <cell r="K80">
            <v>1367810.5141439466</v>
          </cell>
          <cell r="L80">
            <v>1563212.0161645105</v>
          </cell>
          <cell r="M80">
            <v>1758613.5181850744</v>
          </cell>
          <cell r="N80">
            <v>1954015.0202056381</v>
          </cell>
          <cell r="O80">
            <v>2149416.5222262018</v>
          </cell>
          <cell r="P80">
            <v>2344818.0242467658</v>
          </cell>
          <cell r="Q80">
            <v>2344818.0242467658</v>
          </cell>
          <cell r="R80" t="str">
            <v>780020</v>
          </cell>
        </row>
        <row r="81">
          <cell r="A81" t="str">
            <v>720003</v>
          </cell>
          <cell r="B81">
            <v>720</v>
          </cell>
          <cell r="C81" t="str">
            <v>Electricity Purchase-Kilembe</v>
          </cell>
          <cell r="E81">
            <v>0</v>
          </cell>
          <cell r="F81">
            <v>0</v>
          </cell>
          <cell r="G81">
            <v>0</v>
          </cell>
          <cell r="H81">
            <v>0</v>
          </cell>
          <cell r="I81">
            <v>0</v>
          </cell>
          <cell r="J81">
            <v>0</v>
          </cell>
          <cell r="K81">
            <v>0</v>
          </cell>
          <cell r="L81">
            <v>0</v>
          </cell>
          <cell r="M81">
            <v>0</v>
          </cell>
          <cell r="N81">
            <v>0</v>
          </cell>
          <cell r="O81">
            <v>0</v>
          </cell>
          <cell r="P81">
            <v>0</v>
          </cell>
          <cell r="Q81">
            <v>0</v>
          </cell>
          <cell r="R81" t="str">
            <v>780030</v>
          </cell>
        </row>
        <row r="82">
          <cell r="A82" t="str">
            <v>720004</v>
          </cell>
          <cell r="B82">
            <v>720</v>
          </cell>
          <cell r="C82" t="str">
            <v>Hydraulic Oils (Hydro Power St</v>
          </cell>
          <cell r="E82">
            <v>0</v>
          </cell>
          <cell r="F82">
            <v>0</v>
          </cell>
          <cell r="G82">
            <v>0</v>
          </cell>
          <cell r="H82">
            <v>0</v>
          </cell>
          <cell r="I82">
            <v>0</v>
          </cell>
          <cell r="J82">
            <v>0</v>
          </cell>
          <cell r="K82">
            <v>0</v>
          </cell>
          <cell r="L82">
            <v>0</v>
          </cell>
          <cell r="M82">
            <v>0</v>
          </cell>
          <cell r="N82">
            <v>0</v>
          </cell>
          <cell r="O82">
            <v>0</v>
          </cell>
          <cell r="P82">
            <v>0</v>
          </cell>
          <cell r="Q82">
            <v>0</v>
          </cell>
          <cell r="R82" t="str">
            <v>780028</v>
          </cell>
        </row>
        <row r="83">
          <cell r="A83" t="str">
            <v>720005</v>
          </cell>
          <cell r="B83">
            <v>720</v>
          </cell>
          <cell r="C83" t="str">
            <v>Electricity Purchase- Uetcl</v>
          </cell>
          <cell r="E83">
            <v>18849094.253752861</v>
          </cell>
          <cell r="F83">
            <v>37698188.507505722</v>
          </cell>
          <cell r="G83">
            <v>56547282.761258587</v>
          </cell>
          <cell r="H83">
            <v>75396377.015011445</v>
          </cell>
          <cell r="I83">
            <v>94245471.268764302</v>
          </cell>
          <cell r="J83">
            <v>113094565.52251717</v>
          </cell>
          <cell r="K83">
            <v>131943659.77627003</v>
          </cell>
          <cell r="L83">
            <v>150792754.03002289</v>
          </cell>
          <cell r="M83">
            <v>169641848.28377575</v>
          </cell>
          <cell r="N83">
            <v>188490942.5375286</v>
          </cell>
          <cell r="O83">
            <v>207340036.79128146</v>
          </cell>
          <cell r="P83">
            <v>226189131.04503435</v>
          </cell>
          <cell r="Q83">
            <v>226189131.04503432</v>
          </cell>
          <cell r="R83">
            <v>229616724</v>
          </cell>
        </row>
        <row r="84">
          <cell r="A84" t="str">
            <v>720006</v>
          </cell>
          <cell r="B84">
            <v>720</v>
          </cell>
          <cell r="C84" t="str">
            <v>Elect Purchase-Kccl</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720007</v>
          </cell>
          <cell r="B85">
            <v>720</v>
          </cell>
          <cell r="C85" t="str">
            <v>Elect Purchase-Eletrogas</v>
          </cell>
          <cell r="E85">
            <v>0</v>
          </cell>
          <cell r="F85">
            <v>0</v>
          </cell>
          <cell r="G85">
            <v>0</v>
          </cell>
          <cell r="H85">
            <v>0</v>
          </cell>
          <cell r="I85">
            <v>0</v>
          </cell>
          <cell r="J85">
            <v>0</v>
          </cell>
          <cell r="K85">
            <v>0</v>
          </cell>
          <cell r="L85">
            <v>0</v>
          </cell>
          <cell r="M85">
            <v>0</v>
          </cell>
          <cell r="N85">
            <v>0</v>
          </cell>
          <cell r="O85">
            <v>0</v>
          </cell>
          <cell r="P85">
            <v>0</v>
          </cell>
          <cell r="Q85">
            <v>0</v>
          </cell>
          <cell r="R85" t="str">
            <v>780022</v>
          </cell>
        </row>
        <row r="86">
          <cell r="A86" t="str">
            <v>740001</v>
          </cell>
          <cell r="B86">
            <v>740</v>
          </cell>
          <cell r="C86" t="str">
            <v>Vehicle Spares</v>
          </cell>
          <cell r="E86">
            <v>45262.605539926961</v>
          </cell>
          <cell r="F86">
            <v>90525.211079853922</v>
          </cell>
          <cell r="G86">
            <v>135787.81661978088</v>
          </cell>
          <cell r="H86">
            <v>181050.42215970784</v>
          </cell>
          <cell r="I86">
            <v>226313.02769963481</v>
          </cell>
          <cell r="J86">
            <v>271575.63323956175</v>
          </cell>
          <cell r="K86">
            <v>316838.23877948872</v>
          </cell>
          <cell r="L86">
            <v>362100.84431941569</v>
          </cell>
          <cell r="M86">
            <v>407363.44985934265</v>
          </cell>
          <cell r="N86">
            <v>452626.05539926962</v>
          </cell>
          <cell r="O86">
            <v>497888.66093919659</v>
          </cell>
          <cell r="P86">
            <v>543151.2664791235</v>
          </cell>
          <cell r="Q86">
            <v>543151.2664791235</v>
          </cell>
          <cell r="R86" t="str">
            <v>780033</v>
          </cell>
        </row>
        <row r="87">
          <cell r="A87" t="str">
            <v>740002</v>
          </cell>
          <cell r="B87">
            <v>740</v>
          </cell>
          <cell r="C87" t="str">
            <v>Tyres/Tubes/Batteries</v>
          </cell>
          <cell r="E87">
            <v>13327.863344981592</v>
          </cell>
          <cell r="F87">
            <v>26655.726689963183</v>
          </cell>
          <cell r="G87">
            <v>39983.590034944777</v>
          </cell>
          <cell r="H87">
            <v>53311.453379926366</v>
          </cell>
          <cell r="I87">
            <v>66639.316724907956</v>
          </cell>
          <cell r="J87">
            <v>79967.180069889553</v>
          </cell>
          <cell r="K87">
            <v>93295.043414871136</v>
          </cell>
          <cell r="L87">
            <v>106622.90675985273</v>
          </cell>
          <cell r="M87">
            <v>119950.77010483433</v>
          </cell>
          <cell r="N87">
            <v>133278.63344981591</v>
          </cell>
          <cell r="O87">
            <v>146606.49679479751</v>
          </cell>
          <cell r="P87">
            <v>159934.36013977911</v>
          </cell>
          <cell r="Q87">
            <v>159934.36013977911</v>
          </cell>
          <cell r="R87" t="str">
            <v>780025</v>
          </cell>
        </row>
        <row r="88">
          <cell r="A88" t="str">
            <v>740003</v>
          </cell>
          <cell r="B88">
            <v>740</v>
          </cell>
          <cell r="C88" t="str">
            <v>Motor Vehicle Costs -Labour</v>
          </cell>
          <cell r="E88">
            <v>17971.310359488853</v>
          </cell>
          <cell r="F88">
            <v>35942.620718977705</v>
          </cell>
          <cell r="G88">
            <v>53913.931078466558</v>
          </cell>
          <cell r="H88">
            <v>71885.24143795541</v>
          </cell>
          <cell r="I88">
            <v>89856.551797444263</v>
          </cell>
          <cell r="J88">
            <v>107827.86215693312</v>
          </cell>
          <cell r="K88">
            <v>125799.17251642197</v>
          </cell>
          <cell r="L88">
            <v>143770.48287591082</v>
          </cell>
          <cell r="M88">
            <v>161741.79323539967</v>
          </cell>
          <cell r="N88">
            <v>179713.10359488853</v>
          </cell>
          <cell r="O88">
            <v>197684.41395437738</v>
          </cell>
          <cell r="P88">
            <v>215655.72431386623</v>
          </cell>
          <cell r="Q88">
            <v>215655.72431386623</v>
          </cell>
          <cell r="R88" t="str">
            <v>780013</v>
          </cell>
        </row>
        <row r="89">
          <cell r="A89" t="str">
            <v>740004</v>
          </cell>
          <cell r="B89">
            <v>740</v>
          </cell>
          <cell r="C89" t="str">
            <v>Petrol - Vehicles</v>
          </cell>
          <cell r="E89">
            <v>48600.102980367672</v>
          </cell>
          <cell r="F89">
            <v>97200.205960735344</v>
          </cell>
          <cell r="G89">
            <v>145800.30894110302</v>
          </cell>
          <cell r="H89">
            <v>194400.41192147069</v>
          </cell>
          <cell r="I89">
            <v>243000.51490183835</v>
          </cell>
          <cell r="J89">
            <v>291600.61788220605</v>
          </cell>
          <cell r="K89">
            <v>340200.72086257371</v>
          </cell>
          <cell r="L89">
            <v>388800.82384294138</v>
          </cell>
          <cell r="M89">
            <v>437400.92682330904</v>
          </cell>
          <cell r="N89">
            <v>486001.02980367671</v>
          </cell>
          <cell r="O89">
            <v>534601.13278404437</v>
          </cell>
          <cell r="P89">
            <v>583201.23576441209</v>
          </cell>
          <cell r="Q89">
            <v>583201.23576441209</v>
          </cell>
          <cell r="R89" t="str">
            <v>780038</v>
          </cell>
        </row>
        <row r="90">
          <cell r="A90" t="str">
            <v>740005</v>
          </cell>
          <cell r="B90">
            <v>740</v>
          </cell>
          <cell r="C90" t="str">
            <v>Diesel - Vehicles</v>
          </cell>
          <cell r="E90">
            <v>132618.61493629901</v>
          </cell>
          <cell r="F90">
            <v>265237.22987259802</v>
          </cell>
          <cell r="G90">
            <v>397855.844808897</v>
          </cell>
          <cell r="H90">
            <v>530474.45974519604</v>
          </cell>
          <cell r="I90">
            <v>663093.07468149508</v>
          </cell>
          <cell r="J90">
            <v>795711.68961779401</v>
          </cell>
          <cell r="K90">
            <v>928330.30455409305</v>
          </cell>
          <cell r="L90">
            <v>1060948.9194903921</v>
          </cell>
          <cell r="M90">
            <v>1193567.534426691</v>
          </cell>
          <cell r="N90">
            <v>1326186.1493629902</v>
          </cell>
          <cell r="O90">
            <v>1458804.7642992891</v>
          </cell>
          <cell r="P90">
            <v>1591423.379235588</v>
          </cell>
          <cell r="Q90">
            <v>1591423.379235588</v>
          </cell>
          <cell r="R90" t="str">
            <v>780039</v>
          </cell>
        </row>
        <row r="91">
          <cell r="A91" t="str">
            <v>740006</v>
          </cell>
          <cell r="B91">
            <v>740</v>
          </cell>
          <cell r="C91" t="str">
            <v>Lubricating Oils</v>
          </cell>
          <cell r="E91">
            <v>6682.94173934839</v>
          </cell>
          <cell r="F91">
            <v>13365.88347869678</v>
          </cell>
          <cell r="G91">
            <v>20048.825218045171</v>
          </cell>
          <cell r="H91">
            <v>26731.76695739356</v>
          </cell>
          <cell r="I91">
            <v>33414.708696741953</v>
          </cell>
          <cell r="J91">
            <v>40097.650436090342</v>
          </cell>
          <cell r="K91">
            <v>46780.592175438731</v>
          </cell>
          <cell r="L91">
            <v>53463.53391478712</v>
          </cell>
          <cell r="M91">
            <v>60146.475654135509</v>
          </cell>
          <cell r="N91">
            <v>66829.417393483905</v>
          </cell>
          <cell r="O91">
            <v>73512.359132832295</v>
          </cell>
          <cell r="P91">
            <v>80195.300872180684</v>
          </cell>
          <cell r="Q91">
            <v>80195.300872180684</v>
          </cell>
          <cell r="R91" t="str">
            <v>780006</v>
          </cell>
        </row>
        <row r="92">
          <cell r="A92" t="str">
            <v>740007</v>
          </cell>
          <cell r="B92">
            <v>740</v>
          </cell>
          <cell r="C92" t="str">
            <v>Motor Vehicle Insurance</v>
          </cell>
          <cell r="E92">
            <v>0</v>
          </cell>
          <cell r="F92">
            <v>0</v>
          </cell>
          <cell r="G92">
            <v>0</v>
          </cell>
          <cell r="H92">
            <v>0</v>
          </cell>
          <cell r="I92">
            <v>0</v>
          </cell>
          <cell r="J92">
            <v>0</v>
          </cell>
          <cell r="K92">
            <v>0</v>
          </cell>
          <cell r="L92">
            <v>0</v>
          </cell>
          <cell r="M92">
            <v>0</v>
          </cell>
          <cell r="N92">
            <v>0</v>
          </cell>
          <cell r="O92">
            <v>0</v>
          </cell>
          <cell r="P92">
            <v>0</v>
          </cell>
          <cell r="Q92">
            <v>0</v>
          </cell>
          <cell r="R92" t="str">
            <v>780001</v>
          </cell>
        </row>
        <row r="93">
          <cell r="A93" t="str">
            <v>740008</v>
          </cell>
          <cell r="B93">
            <v>740</v>
          </cell>
          <cell r="C93" t="str">
            <v>Vehicle Licence &amp; Inspection F</v>
          </cell>
          <cell r="E93">
            <v>3593.0304519864617</v>
          </cell>
          <cell r="F93">
            <v>7186.0609039729234</v>
          </cell>
          <cell r="G93">
            <v>10779.091355959385</v>
          </cell>
          <cell r="H93">
            <v>14372.121807945847</v>
          </cell>
          <cell r="I93">
            <v>17965.152259932307</v>
          </cell>
          <cell r="J93">
            <v>21558.182711918769</v>
          </cell>
          <cell r="K93">
            <v>25151.213163905231</v>
          </cell>
          <cell r="L93">
            <v>28744.243615891693</v>
          </cell>
          <cell r="M93">
            <v>32337.274067878156</v>
          </cell>
          <cell r="N93">
            <v>35930.304519864614</v>
          </cell>
          <cell r="O93">
            <v>39523.33497185108</v>
          </cell>
          <cell r="P93">
            <v>43116.365423837538</v>
          </cell>
          <cell r="Q93">
            <v>43116.365423837538</v>
          </cell>
          <cell r="R93" t="str">
            <v>780008</v>
          </cell>
        </row>
        <row r="94">
          <cell r="A94" t="str">
            <v>740009</v>
          </cell>
          <cell r="B94">
            <v>740</v>
          </cell>
          <cell r="C94" t="str">
            <v>Road Toll</v>
          </cell>
          <cell r="E94">
            <v>32.561688993175117</v>
          </cell>
          <cell r="F94">
            <v>65.123377986350235</v>
          </cell>
          <cell r="G94">
            <v>97.685066979525345</v>
          </cell>
          <cell r="H94">
            <v>130.24675597270047</v>
          </cell>
          <cell r="I94">
            <v>162.80844496587559</v>
          </cell>
          <cell r="J94">
            <v>195.37013395905069</v>
          </cell>
          <cell r="K94">
            <v>227.93182295222582</v>
          </cell>
          <cell r="L94">
            <v>260.49351194540094</v>
          </cell>
          <cell r="M94">
            <v>293.05520093857604</v>
          </cell>
          <cell r="N94">
            <v>325.61688993175119</v>
          </cell>
          <cell r="O94">
            <v>358.17857892492628</v>
          </cell>
          <cell r="P94">
            <v>390.74026791810138</v>
          </cell>
          <cell r="Q94">
            <v>390.74026791810144</v>
          </cell>
          <cell r="R94" t="str">
            <v>780004</v>
          </cell>
        </row>
        <row r="95">
          <cell r="A95" t="str">
            <v>740010</v>
          </cell>
          <cell r="B95">
            <v>740</v>
          </cell>
          <cell r="C95" t="str">
            <v>Hire Of Transport</v>
          </cell>
          <cell r="E95">
            <v>77807.971540723884</v>
          </cell>
          <cell r="F95">
            <v>155615.94308144777</v>
          </cell>
          <cell r="G95">
            <v>233423.91462217167</v>
          </cell>
          <cell r="H95">
            <v>311231.88616289553</v>
          </cell>
          <cell r="I95">
            <v>389039.8577036194</v>
          </cell>
          <cell r="J95">
            <v>466847.82924434333</v>
          </cell>
          <cell r="K95">
            <v>544655.80078506714</v>
          </cell>
          <cell r="L95">
            <v>622463.77232579107</v>
          </cell>
          <cell r="M95">
            <v>700271.743866515</v>
          </cell>
          <cell r="N95">
            <v>778079.71540723881</v>
          </cell>
          <cell r="O95">
            <v>855887.68694796273</v>
          </cell>
          <cell r="P95">
            <v>933695.65848868666</v>
          </cell>
          <cell r="Q95">
            <v>933695.65848868666</v>
          </cell>
          <cell r="R95" t="str">
            <v>780003</v>
          </cell>
        </row>
        <row r="96">
          <cell r="A96" t="str">
            <v>740011</v>
          </cell>
          <cell r="B96">
            <v>740</v>
          </cell>
          <cell r="C96" t="str">
            <v>Consumable Tools &amp; Equipment</v>
          </cell>
          <cell r="E96">
            <v>2464.7885122220955</v>
          </cell>
          <cell r="F96">
            <v>4929.577024444191</v>
          </cell>
          <cell r="G96">
            <v>7394.3655366662861</v>
          </cell>
          <cell r="H96">
            <v>9859.154048888382</v>
          </cell>
          <cell r="I96">
            <v>12323.942561110478</v>
          </cell>
          <cell r="J96">
            <v>14788.731073332572</v>
          </cell>
          <cell r="K96">
            <v>17253.51958555467</v>
          </cell>
          <cell r="L96">
            <v>19718.308097776764</v>
          </cell>
          <cell r="M96">
            <v>22183.096609998858</v>
          </cell>
          <cell r="N96">
            <v>24647.885122220956</v>
          </cell>
          <cell r="O96">
            <v>27112.67363444305</v>
          </cell>
          <cell r="P96">
            <v>29577.462146665144</v>
          </cell>
          <cell r="Q96">
            <v>29577.462146665148</v>
          </cell>
          <cell r="R96" t="str">
            <v>780015</v>
          </cell>
        </row>
        <row r="97">
          <cell r="A97" t="str">
            <v>740012</v>
          </cell>
          <cell r="B97">
            <v>740</v>
          </cell>
          <cell r="C97" t="str">
            <v>Vehicle Washing</v>
          </cell>
          <cell r="E97">
            <v>0</v>
          </cell>
          <cell r="F97">
            <v>0</v>
          </cell>
          <cell r="G97">
            <v>0</v>
          </cell>
          <cell r="H97">
            <v>0</v>
          </cell>
          <cell r="I97">
            <v>0</v>
          </cell>
          <cell r="J97">
            <v>0</v>
          </cell>
          <cell r="K97">
            <v>0</v>
          </cell>
          <cell r="L97">
            <v>0</v>
          </cell>
          <cell r="M97">
            <v>0</v>
          </cell>
          <cell r="N97">
            <v>0</v>
          </cell>
          <cell r="O97">
            <v>0</v>
          </cell>
          <cell r="P97">
            <v>0</v>
          </cell>
          <cell r="Q97">
            <v>0</v>
          </cell>
          <cell r="R97" t="str">
            <v>780023</v>
          </cell>
        </row>
        <row r="98">
          <cell r="A98" t="str">
            <v>740013</v>
          </cell>
          <cell r="B98">
            <v>740</v>
          </cell>
          <cell r="C98" t="str">
            <v>Fleet Advantage Card-Charges</v>
          </cell>
          <cell r="E98">
            <v>204.85830823520772</v>
          </cell>
          <cell r="F98">
            <v>409.71661647041543</v>
          </cell>
          <cell r="G98">
            <v>614.57492470562318</v>
          </cell>
          <cell r="H98">
            <v>819.43323294083086</v>
          </cell>
          <cell r="I98">
            <v>1024.2915411760387</v>
          </cell>
          <cell r="J98">
            <v>1229.1498494112464</v>
          </cell>
          <cell r="K98">
            <v>1434.008157646454</v>
          </cell>
          <cell r="L98">
            <v>1638.8664658816617</v>
          </cell>
          <cell r="M98">
            <v>1843.7247741168694</v>
          </cell>
          <cell r="N98">
            <v>2048.5830823520773</v>
          </cell>
          <cell r="O98">
            <v>2253.4413905872848</v>
          </cell>
          <cell r="P98">
            <v>2458.2996988224927</v>
          </cell>
          <cell r="Q98">
            <v>2458.2996988224927</v>
          </cell>
          <cell r="R98" t="str">
            <v>780046</v>
          </cell>
        </row>
        <row r="99">
          <cell r="A99" t="str">
            <v>740014</v>
          </cell>
          <cell r="B99">
            <v>740</v>
          </cell>
          <cell r="C99" t="str">
            <v>Other Transport Costs</v>
          </cell>
          <cell r="E99">
            <v>103.01726409339871</v>
          </cell>
          <cell r="F99">
            <v>206.03452818679742</v>
          </cell>
          <cell r="G99">
            <v>309.05179228019614</v>
          </cell>
          <cell r="H99">
            <v>412.06905637359483</v>
          </cell>
          <cell r="I99">
            <v>515.08632046699358</v>
          </cell>
          <cell r="J99">
            <v>618.10358456039228</v>
          </cell>
          <cell r="K99">
            <v>721.12084865379097</v>
          </cell>
          <cell r="L99">
            <v>824.13811274718967</v>
          </cell>
          <cell r="M99">
            <v>927.15537684058836</v>
          </cell>
          <cell r="N99">
            <v>1030.1726409339872</v>
          </cell>
          <cell r="O99">
            <v>1133.1899050273857</v>
          </cell>
          <cell r="P99">
            <v>1236.2071691207846</v>
          </cell>
          <cell r="Q99">
            <v>1236.2071691207846</v>
          </cell>
          <cell r="R99">
            <v>4184036</v>
          </cell>
        </row>
        <row r="100">
          <cell r="A100" t="str">
            <v>760001</v>
          </cell>
          <cell r="B100">
            <v>760</v>
          </cell>
          <cell r="C100" t="str">
            <v>General Plant &amp; Machinery</v>
          </cell>
          <cell r="E100">
            <v>39461.884632870999</v>
          </cell>
          <cell r="F100">
            <v>78923.769265741998</v>
          </cell>
          <cell r="G100">
            <v>118385.653898613</v>
          </cell>
          <cell r="H100">
            <v>157847.538531484</v>
          </cell>
          <cell r="I100">
            <v>197309.42316435499</v>
          </cell>
          <cell r="J100">
            <v>236771.30779722601</v>
          </cell>
          <cell r="K100">
            <v>276233.19243009697</v>
          </cell>
          <cell r="L100">
            <v>315695.07706296799</v>
          </cell>
          <cell r="M100">
            <v>355156.96169583901</v>
          </cell>
          <cell r="N100">
            <v>394618.84632870997</v>
          </cell>
          <cell r="O100">
            <v>434080.73096158099</v>
          </cell>
          <cell r="P100">
            <v>473542.61559445201</v>
          </cell>
          <cell r="Q100">
            <v>473542.61559445201</v>
          </cell>
          <cell r="R100">
            <v>2009411.3849999998</v>
          </cell>
        </row>
        <row r="101">
          <cell r="A101" t="str">
            <v>760002</v>
          </cell>
          <cell r="B101">
            <v>760</v>
          </cell>
          <cell r="C101" t="str">
            <v>Plant Repairs</v>
          </cell>
          <cell r="E101">
            <v>4739.555324286117</v>
          </cell>
          <cell r="F101">
            <v>9479.1106485722339</v>
          </cell>
          <cell r="G101">
            <v>14218.665972858351</v>
          </cell>
          <cell r="H101">
            <v>18958.221297144468</v>
          </cell>
          <cell r="I101">
            <v>23697.776621430585</v>
          </cell>
          <cell r="J101">
            <v>28437.331945716702</v>
          </cell>
          <cell r="K101">
            <v>33176.887270002815</v>
          </cell>
          <cell r="L101">
            <v>37916.442594288936</v>
          </cell>
          <cell r="M101">
            <v>42655.997918575056</v>
          </cell>
          <cell r="N101">
            <v>47395.55324286117</v>
          </cell>
          <cell r="O101">
            <v>52135.108567147283</v>
          </cell>
          <cell r="P101">
            <v>56874.663891433403</v>
          </cell>
          <cell r="Q101">
            <v>56874.663891433403</v>
          </cell>
          <cell r="R101">
            <v>0</v>
          </cell>
        </row>
        <row r="102">
          <cell r="A102" t="str">
            <v>760003</v>
          </cell>
          <cell r="B102">
            <v>760</v>
          </cell>
          <cell r="C102" t="str">
            <v>Wood Poles</v>
          </cell>
          <cell r="E102">
            <v>154076.47213399564</v>
          </cell>
          <cell r="F102">
            <v>308152.94426799129</v>
          </cell>
          <cell r="G102">
            <v>462229.41640198696</v>
          </cell>
          <cell r="H102">
            <v>616305.88853598258</v>
          </cell>
          <cell r="I102">
            <v>770382.3606699782</v>
          </cell>
          <cell r="J102">
            <v>924458.83280397393</v>
          </cell>
          <cell r="K102">
            <v>1078535.3049379694</v>
          </cell>
          <cell r="L102">
            <v>1232611.7770719652</v>
          </cell>
          <cell r="M102">
            <v>1386688.2492059609</v>
          </cell>
          <cell r="N102">
            <v>1540764.7213399564</v>
          </cell>
          <cell r="O102">
            <v>1694841.1934739521</v>
          </cell>
          <cell r="P102">
            <v>1848917.6656079479</v>
          </cell>
          <cell r="Q102">
            <v>1848917.6656079476</v>
          </cell>
          <cell r="R102">
            <v>59</v>
          </cell>
        </row>
        <row r="103">
          <cell r="A103" t="str">
            <v>760004</v>
          </cell>
          <cell r="B103">
            <v>760</v>
          </cell>
          <cell r="C103" t="str">
            <v>Pole Preservation</v>
          </cell>
          <cell r="E103">
            <v>60.690904492503243</v>
          </cell>
          <cell r="F103">
            <v>121.38180898500649</v>
          </cell>
          <cell r="G103">
            <v>182.07271347750972</v>
          </cell>
          <cell r="H103">
            <v>242.76361797001297</v>
          </cell>
          <cell r="I103">
            <v>303.45452246251619</v>
          </cell>
          <cell r="J103">
            <v>364.14542695501945</v>
          </cell>
          <cell r="K103">
            <v>424.8363314475227</v>
          </cell>
          <cell r="L103">
            <v>485.52723594002595</v>
          </cell>
          <cell r="M103">
            <v>546.21814043252914</v>
          </cell>
          <cell r="N103">
            <v>606.90904492503239</v>
          </cell>
          <cell r="O103">
            <v>667.59994941753564</v>
          </cell>
          <cell r="P103">
            <v>728.29085391003889</v>
          </cell>
          <cell r="Q103">
            <v>728.29085391003889</v>
          </cell>
          <cell r="R103">
            <v>60</v>
          </cell>
        </row>
        <row r="104">
          <cell r="A104" t="str">
            <v>760005</v>
          </cell>
          <cell r="B104">
            <v>760</v>
          </cell>
          <cell r="C104" t="str">
            <v>Tools &amp; Equipment</v>
          </cell>
          <cell r="E104">
            <v>104183.13542432549</v>
          </cell>
          <cell r="F104">
            <v>208366.27084865098</v>
          </cell>
          <cell r="G104">
            <v>312549.40627297648</v>
          </cell>
          <cell r="H104">
            <v>416732.54169730196</v>
          </cell>
          <cell r="I104">
            <v>520915.67712162744</v>
          </cell>
          <cell r="J104">
            <v>625098.81254595297</v>
          </cell>
          <cell r="K104">
            <v>729281.94797027844</v>
          </cell>
          <cell r="L104">
            <v>833465.08339460392</v>
          </cell>
          <cell r="M104">
            <v>937648.2188189294</v>
          </cell>
          <cell r="N104">
            <v>1041831.3542432549</v>
          </cell>
          <cell r="O104">
            <v>1146014.4896675805</v>
          </cell>
          <cell r="P104">
            <v>1250197.6250919059</v>
          </cell>
          <cell r="Q104">
            <v>1250197.6250919059</v>
          </cell>
          <cell r="R104">
            <v>61</v>
          </cell>
        </row>
        <row r="105">
          <cell r="A105" t="str">
            <v>760006</v>
          </cell>
          <cell r="B105">
            <v>760</v>
          </cell>
          <cell r="C105" t="str">
            <v>Substation</v>
          </cell>
          <cell r="E105">
            <v>138325.99569631196</v>
          </cell>
          <cell r="F105">
            <v>276651.99139262392</v>
          </cell>
          <cell r="G105">
            <v>414977.98708893592</v>
          </cell>
          <cell r="H105">
            <v>553303.98278524785</v>
          </cell>
          <cell r="I105">
            <v>691629.97848155978</v>
          </cell>
          <cell r="J105">
            <v>829955.97417787183</v>
          </cell>
          <cell r="K105">
            <v>968281.96987418376</v>
          </cell>
          <cell r="L105">
            <v>1106607.9655704957</v>
          </cell>
          <cell r="M105">
            <v>1244933.9612668077</v>
          </cell>
          <cell r="N105">
            <v>1383259.9569631196</v>
          </cell>
          <cell r="O105">
            <v>1521585.9526594316</v>
          </cell>
          <cell r="P105">
            <v>1659911.9483557437</v>
          </cell>
          <cell r="Q105">
            <v>1659911.9483557437</v>
          </cell>
          <cell r="R105">
            <v>62</v>
          </cell>
        </row>
        <row r="106">
          <cell r="A106" t="str">
            <v>760007</v>
          </cell>
          <cell r="B106">
            <v>760</v>
          </cell>
          <cell r="C106" t="str">
            <v>Buildings - Operational</v>
          </cell>
          <cell r="E106">
            <v>12347.427974654553</v>
          </cell>
          <cell r="F106">
            <v>24694.855949309105</v>
          </cell>
          <cell r="G106">
            <v>37042.28392396366</v>
          </cell>
          <cell r="H106">
            <v>49389.71189861821</v>
          </cell>
          <cell r="I106">
            <v>61737.139873272761</v>
          </cell>
          <cell r="J106">
            <v>74084.567847927319</v>
          </cell>
          <cell r="K106">
            <v>86431.99582258187</v>
          </cell>
          <cell r="L106">
            <v>98779.423797236421</v>
          </cell>
          <cell r="M106">
            <v>111126.85177189097</v>
          </cell>
          <cell r="N106">
            <v>123474.27974654552</v>
          </cell>
          <cell r="O106">
            <v>135821.70772120007</v>
          </cell>
          <cell r="P106">
            <v>148169.13569585464</v>
          </cell>
          <cell r="Q106">
            <v>148169.13569585464</v>
          </cell>
          <cell r="R106">
            <v>63</v>
          </cell>
        </row>
        <row r="107">
          <cell r="A107" t="str">
            <v>760008</v>
          </cell>
          <cell r="B107">
            <v>760</v>
          </cell>
          <cell r="C107" t="str">
            <v>Buildings - Residential</v>
          </cell>
          <cell r="E107">
            <v>0</v>
          </cell>
          <cell r="F107">
            <v>0</v>
          </cell>
          <cell r="G107">
            <v>0</v>
          </cell>
          <cell r="H107">
            <v>0</v>
          </cell>
          <cell r="I107">
            <v>0</v>
          </cell>
          <cell r="J107">
            <v>0</v>
          </cell>
          <cell r="K107">
            <v>0</v>
          </cell>
          <cell r="L107">
            <v>0</v>
          </cell>
          <cell r="M107">
            <v>0</v>
          </cell>
          <cell r="N107">
            <v>0</v>
          </cell>
          <cell r="O107">
            <v>0</v>
          </cell>
          <cell r="P107">
            <v>0</v>
          </cell>
          <cell r="Q107">
            <v>0</v>
          </cell>
          <cell r="R107" t="e">
            <v>#N/A</v>
          </cell>
        </row>
        <row r="108">
          <cell r="A108" t="str">
            <v>760009</v>
          </cell>
          <cell r="B108">
            <v>760</v>
          </cell>
          <cell r="C108" t="str">
            <v>Buildings - Rented</v>
          </cell>
          <cell r="E108">
            <v>962.34079834982606</v>
          </cell>
          <cell r="F108">
            <v>1924.6815966996521</v>
          </cell>
          <cell r="G108">
            <v>2887.0223950494783</v>
          </cell>
          <cell r="H108">
            <v>3849.3631933993042</v>
          </cell>
          <cell r="I108">
            <v>4811.7039917491302</v>
          </cell>
          <cell r="J108">
            <v>5774.0447900989566</v>
          </cell>
          <cell r="K108">
            <v>6736.3855884487821</v>
          </cell>
          <cell r="L108">
            <v>7698.7263867986085</v>
          </cell>
          <cell r="M108">
            <v>8661.0671851484349</v>
          </cell>
          <cell r="N108">
            <v>9623.4079834982604</v>
          </cell>
          <cell r="O108">
            <v>10585.748781848086</v>
          </cell>
          <cell r="P108">
            <v>11548.089580197913</v>
          </cell>
          <cell r="Q108">
            <v>11548.089580197913</v>
          </cell>
          <cell r="R108">
            <v>64</v>
          </cell>
        </row>
        <row r="109">
          <cell r="A109" t="str">
            <v>760010</v>
          </cell>
          <cell r="B109">
            <v>760</v>
          </cell>
          <cell r="C109" t="str">
            <v>Electrical Materials</v>
          </cell>
          <cell r="E109">
            <v>5363.1875515009606</v>
          </cell>
          <cell r="F109">
            <v>10726.375103001921</v>
          </cell>
          <cell r="G109">
            <v>16089.562654502883</v>
          </cell>
          <cell r="H109">
            <v>21452.750206003842</v>
          </cell>
          <cell r="I109">
            <v>26815.937757504802</v>
          </cell>
          <cell r="J109">
            <v>32179.125309005765</v>
          </cell>
          <cell r="K109">
            <v>37542.312860506725</v>
          </cell>
          <cell r="L109">
            <v>42905.500412007685</v>
          </cell>
          <cell r="M109">
            <v>48268.687963508644</v>
          </cell>
          <cell r="N109">
            <v>53631.875515009604</v>
          </cell>
          <cell r="O109">
            <v>58995.063066510564</v>
          </cell>
          <cell r="P109">
            <v>64358.250618011531</v>
          </cell>
          <cell r="Q109">
            <v>64358.250618011531</v>
          </cell>
          <cell r="R109">
            <v>65</v>
          </cell>
        </row>
        <row r="110">
          <cell r="A110" t="str">
            <v>760011</v>
          </cell>
          <cell r="B110">
            <v>760</v>
          </cell>
          <cell r="C110" t="str">
            <v>Furniture</v>
          </cell>
          <cell r="E110">
            <v>1141.2352450401113</v>
          </cell>
          <cell r="F110">
            <v>2282.4704900802226</v>
          </cell>
          <cell r="G110">
            <v>3423.7057351203339</v>
          </cell>
          <cell r="H110">
            <v>4564.9409801604452</v>
          </cell>
          <cell r="I110">
            <v>5706.1762252005565</v>
          </cell>
          <cell r="J110">
            <v>6847.4114702406678</v>
          </cell>
          <cell r="K110">
            <v>7988.6467152807791</v>
          </cell>
          <cell r="L110">
            <v>9129.8819603208904</v>
          </cell>
          <cell r="M110">
            <v>10271.117205361003</v>
          </cell>
          <cell r="N110">
            <v>11412.352450401113</v>
          </cell>
          <cell r="O110">
            <v>12553.587695441223</v>
          </cell>
          <cell r="P110">
            <v>13694.822940481336</v>
          </cell>
          <cell r="Q110">
            <v>13694.822940481336</v>
          </cell>
          <cell r="R110">
            <v>66</v>
          </cell>
        </row>
        <row r="111">
          <cell r="A111" t="str">
            <v>760012</v>
          </cell>
          <cell r="B111">
            <v>760</v>
          </cell>
          <cell r="C111" t="str">
            <v>Computers</v>
          </cell>
          <cell r="E111">
            <v>22486.457886769331</v>
          </cell>
          <cell r="F111">
            <v>44972.915773538662</v>
          </cell>
          <cell r="G111">
            <v>67459.373660307989</v>
          </cell>
          <cell r="H111">
            <v>89945.831547077323</v>
          </cell>
          <cell r="I111">
            <v>112432.28943384666</v>
          </cell>
          <cell r="J111">
            <v>134918.74732061598</v>
          </cell>
          <cell r="K111">
            <v>157405.20520738533</v>
          </cell>
          <cell r="L111">
            <v>179891.66309415465</v>
          </cell>
          <cell r="M111">
            <v>202378.12098092397</v>
          </cell>
          <cell r="N111">
            <v>224864.57886769332</v>
          </cell>
          <cell r="O111">
            <v>247351.03675446264</v>
          </cell>
          <cell r="P111">
            <v>269837.49464123196</v>
          </cell>
          <cell r="Q111">
            <v>269837.49464123196</v>
          </cell>
          <cell r="R111">
            <v>67</v>
          </cell>
        </row>
        <row r="112">
          <cell r="A112" t="str">
            <v>760013</v>
          </cell>
          <cell r="B112">
            <v>760</v>
          </cell>
          <cell r="C112" t="str">
            <v>Communication Equipment</v>
          </cell>
          <cell r="E112">
            <v>3008.0879634321932</v>
          </cell>
          <cell r="F112">
            <v>6016.1759268643864</v>
          </cell>
          <cell r="G112">
            <v>9024.2638902965791</v>
          </cell>
          <cell r="H112">
            <v>12032.351853728773</v>
          </cell>
          <cell r="I112">
            <v>15040.439817160966</v>
          </cell>
          <cell r="J112">
            <v>18048.527780593158</v>
          </cell>
          <cell r="K112">
            <v>21056.615744025352</v>
          </cell>
          <cell r="L112">
            <v>24064.703707457546</v>
          </cell>
          <cell r="M112">
            <v>27072.791670889739</v>
          </cell>
          <cell r="N112">
            <v>30080.879634321933</v>
          </cell>
          <cell r="O112">
            <v>33088.967597754126</v>
          </cell>
          <cell r="P112">
            <v>36097.055561186316</v>
          </cell>
          <cell r="Q112">
            <v>36097.055561186316</v>
          </cell>
          <cell r="R112">
            <v>68</v>
          </cell>
        </row>
        <row r="113">
          <cell r="A113" t="str">
            <v>760014</v>
          </cell>
          <cell r="B113">
            <v>760</v>
          </cell>
          <cell r="C113" t="str">
            <v>Office Equipment</v>
          </cell>
          <cell r="E113">
            <v>2461.9604685967902</v>
          </cell>
          <cell r="F113">
            <v>4923.9209371935804</v>
          </cell>
          <cell r="G113">
            <v>7385.881405790371</v>
          </cell>
          <cell r="H113">
            <v>9847.8418743871607</v>
          </cell>
          <cell r="I113">
            <v>12309.80234298395</v>
          </cell>
          <cell r="J113">
            <v>14771.762811580742</v>
          </cell>
          <cell r="K113">
            <v>17233.723280177532</v>
          </cell>
          <cell r="L113">
            <v>19695.683748774321</v>
          </cell>
          <cell r="M113">
            <v>22157.644217371111</v>
          </cell>
          <cell r="N113">
            <v>24619.604685967901</v>
          </cell>
          <cell r="O113">
            <v>27081.565154564691</v>
          </cell>
          <cell r="P113">
            <v>29543.525623161484</v>
          </cell>
          <cell r="Q113">
            <v>29543.525623161484</v>
          </cell>
          <cell r="R113">
            <v>69</v>
          </cell>
        </row>
        <row r="114">
          <cell r="A114" t="str">
            <v>760017</v>
          </cell>
          <cell r="B114">
            <v>760</v>
          </cell>
          <cell r="C114" t="str">
            <v>Wayleaves</v>
          </cell>
          <cell r="E114">
            <v>1514.706092546433</v>
          </cell>
          <cell r="F114">
            <v>3029.4121850928659</v>
          </cell>
          <cell r="G114">
            <v>4544.1182776392989</v>
          </cell>
          <cell r="H114">
            <v>6058.8243701857318</v>
          </cell>
          <cell r="I114">
            <v>7573.5304627321648</v>
          </cell>
          <cell r="J114">
            <v>9088.2365552785977</v>
          </cell>
          <cell r="K114">
            <v>10602.942647825032</v>
          </cell>
          <cell r="L114">
            <v>12117.648740371464</v>
          </cell>
          <cell r="M114">
            <v>13632.354832917896</v>
          </cell>
          <cell r="N114">
            <v>15147.06092546433</v>
          </cell>
          <cell r="O114">
            <v>16661.767018010763</v>
          </cell>
          <cell r="P114">
            <v>18176.473110557195</v>
          </cell>
          <cell r="Q114">
            <v>18176.473110557195</v>
          </cell>
          <cell r="R114">
            <v>70</v>
          </cell>
        </row>
        <row r="115">
          <cell r="A115" t="str">
            <v>760018</v>
          </cell>
          <cell r="B115">
            <v>760</v>
          </cell>
          <cell r="C115" t="str">
            <v>Surveying</v>
          </cell>
          <cell r="E115">
            <v>12.227851811787088</v>
          </cell>
          <cell r="F115">
            <v>24.455703623574177</v>
          </cell>
          <cell r="G115">
            <v>36.683555435361264</v>
          </cell>
          <cell r="H115">
            <v>48.911407247148354</v>
          </cell>
          <cell r="I115">
            <v>61.139259058935444</v>
          </cell>
          <cell r="J115">
            <v>73.367110870722527</v>
          </cell>
          <cell r="K115">
            <v>85.594962682509617</v>
          </cell>
          <cell r="L115">
            <v>97.822814494296708</v>
          </cell>
          <cell r="M115">
            <v>110.0506663060838</v>
          </cell>
          <cell r="N115">
            <v>122.27851811787089</v>
          </cell>
          <cell r="O115">
            <v>134.50636992965798</v>
          </cell>
          <cell r="P115">
            <v>146.73422174144505</v>
          </cell>
          <cell r="Q115">
            <v>146.73422174144505</v>
          </cell>
          <cell r="R115">
            <v>71</v>
          </cell>
        </row>
        <row r="116">
          <cell r="A116" t="str">
            <v>760019</v>
          </cell>
          <cell r="B116">
            <v>760</v>
          </cell>
          <cell r="C116" t="str">
            <v>Distribution (Over Head)</v>
          </cell>
          <cell r="E116">
            <v>191954.04938737702</v>
          </cell>
          <cell r="F116">
            <v>383908.09877475403</v>
          </cell>
          <cell r="G116">
            <v>575862.14816213108</v>
          </cell>
          <cell r="H116">
            <v>767816.19754950807</v>
          </cell>
          <cell r="I116">
            <v>959770.24693688506</v>
          </cell>
          <cell r="J116">
            <v>1151724.2963242622</v>
          </cell>
          <cell r="K116">
            <v>1343678.3457116392</v>
          </cell>
          <cell r="L116">
            <v>1535632.3950990161</v>
          </cell>
          <cell r="M116">
            <v>1727586.4444863931</v>
          </cell>
          <cell r="N116">
            <v>1919540.4938737701</v>
          </cell>
          <cell r="O116">
            <v>2111494.5432611471</v>
          </cell>
          <cell r="P116">
            <v>2303448.5926485243</v>
          </cell>
          <cell r="Q116">
            <v>2303448.5926485243</v>
          </cell>
          <cell r="R116">
            <v>72</v>
          </cell>
        </row>
        <row r="117">
          <cell r="A117" t="str">
            <v>760020</v>
          </cell>
          <cell r="B117">
            <v>760</v>
          </cell>
          <cell r="C117" t="str">
            <v>Distribution (Under Ground)</v>
          </cell>
          <cell r="E117">
            <v>256777.33664017403</v>
          </cell>
          <cell r="F117">
            <v>513554.67328034807</v>
          </cell>
          <cell r="G117">
            <v>770332.0099205221</v>
          </cell>
          <cell r="H117">
            <v>1027109.3465606961</v>
          </cell>
          <cell r="I117">
            <v>1283886.6832008702</v>
          </cell>
          <cell r="J117">
            <v>1540664.0198410442</v>
          </cell>
          <cell r="K117">
            <v>1797441.3564812182</v>
          </cell>
          <cell r="L117">
            <v>2054218.6931213923</v>
          </cell>
          <cell r="M117">
            <v>2310996.0297615663</v>
          </cell>
          <cell r="N117">
            <v>2567773.3664017403</v>
          </cell>
          <cell r="O117">
            <v>2824550.7030419144</v>
          </cell>
          <cell r="P117">
            <v>3081328.0396820884</v>
          </cell>
          <cell r="Q117">
            <v>3081328.0396820884</v>
          </cell>
          <cell r="R117">
            <v>73</v>
          </cell>
        </row>
        <row r="118">
          <cell r="A118" t="str">
            <v>760021</v>
          </cell>
          <cell r="B118">
            <v>760</v>
          </cell>
          <cell r="C118" t="str">
            <v>Transformer Oil</v>
          </cell>
          <cell r="E118">
            <v>66.262551752830575</v>
          </cell>
          <cell r="F118">
            <v>132.52510350566115</v>
          </cell>
          <cell r="G118">
            <v>198.78765525849172</v>
          </cell>
          <cell r="H118">
            <v>265.0502070113223</v>
          </cell>
          <cell r="I118">
            <v>331.31275876415287</v>
          </cell>
          <cell r="J118">
            <v>397.57531051698345</v>
          </cell>
          <cell r="K118">
            <v>463.83786226981402</v>
          </cell>
          <cell r="L118">
            <v>530.1004140226446</v>
          </cell>
          <cell r="M118">
            <v>596.36296577547523</v>
          </cell>
          <cell r="N118">
            <v>662.62551752830575</v>
          </cell>
          <cell r="O118">
            <v>728.88806928113627</v>
          </cell>
          <cell r="P118">
            <v>795.1506210339669</v>
          </cell>
          <cell r="Q118">
            <v>795.1506210339669</v>
          </cell>
          <cell r="R118">
            <v>74</v>
          </cell>
        </row>
        <row r="119">
          <cell r="A119" t="str">
            <v>760022</v>
          </cell>
          <cell r="B119">
            <v>760</v>
          </cell>
          <cell r="C119" t="str">
            <v>Transformers (Distribution)</v>
          </cell>
          <cell r="E119">
            <v>255571.28084381871</v>
          </cell>
          <cell r="F119">
            <v>511142.56168763741</v>
          </cell>
          <cell r="G119">
            <v>766713.84253145615</v>
          </cell>
          <cell r="H119">
            <v>1022285.1233752748</v>
          </cell>
          <cell r="I119">
            <v>1277856.4042190935</v>
          </cell>
          <cell r="J119">
            <v>1533427.6850629123</v>
          </cell>
          <cell r="K119">
            <v>1788998.9659067309</v>
          </cell>
          <cell r="L119">
            <v>2044570.2467505496</v>
          </cell>
          <cell r="M119">
            <v>2300141.5275943684</v>
          </cell>
          <cell r="N119">
            <v>2555712.808438187</v>
          </cell>
          <cell r="O119">
            <v>2811284.0892820056</v>
          </cell>
          <cell r="P119">
            <v>3066855.3701258246</v>
          </cell>
          <cell r="Q119">
            <v>3066855.3701258246</v>
          </cell>
          <cell r="R119">
            <v>75</v>
          </cell>
        </row>
        <row r="120">
          <cell r="A120" t="str">
            <v>760023</v>
          </cell>
          <cell r="B120">
            <v>760</v>
          </cell>
          <cell r="C120" t="str">
            <v>Meters &amp; Other Elec Test Instr</v>
          </cell>
          <cell r="E120">
            <v>91641.869504775168</v>
          </cell>
          <cell r="F120">
            <v>183283.73900955034</v>
          </cell>
          <cell r="G120">
            <v>274925.60851432552</v>
          </cell>
          <cell r="H120">
            <v>366567.47801910067</v>
          </cell>
          <cell r="I120">
            <v>458209.34752387583</v>
          </cell>
          <cell r="J120">
            <v>549851.21702865104</v>
          </cell>
          <cell r="K120">
            <v>641493.08653342619</v>
          </cell>
          <cell r="L120">
            <v>733134.95603820134</v>
          </cell>
          <cell r="M120">
            <v>824776.8255429765</v>
          </cell>
          <cell r="N120">
            <v>916418.69504775165</v>
          </cell>
          <cell r="O120">
            <v>1008060.5645525268</v>
          </cell>
          <cell r="P120">
            <v>1099702.4340573021</v>
          </cell>
          <cell r="Q120">
            <v>1099702.4340573021</v>
          </cell>
          <cell r="R120">
            <v>76</v>
          </cell>
        </row>
        <row r="121">
          <cell r="A121" t="str">
            <v>760024</v>
          </cell>
          <cell r="B121">
            <v>760</v>
          </cell>
          <cell r="C121" t="str">
            <v>Street Lighting</v>
          </cell>
          <cell r="E121">
            <v>6.2025335277180877</v>
          </cell>
          <cell r="F121">
            <v>12.405067055436175</v>
          </cell>
          <cell r="G121">
            <v>18.607600583154262</v>
          </cell>
          <cell r="H121">
            <v>24.810134110872351</v>
          </cell>
          <cell r="I121">
            <v>31.01266763859044</v>
          </cell>
          <cell r="J121">
            <v>37.215201166308525</v>
          </cell>
          <cell r="K121">
            <v>43.417734694026613</v>
          </cell>
          <cell r="L121">
            <v>49.620268221744702</v>
          </cell>
          <cell r="M121">
            <v>55.822801749462791</v>
          </cell>
          <cell r="N121">
            <v>62.025335277180879</v>
          </cell>
          <cell r="O121">
            <v>68.227868804898961</v>
          </cell>
          <cell r="P121">
            <v>74.430402332617049</v>
          </cell>
          <cell r="Q121">
            <v>74.430402332617049</v>
          </cell>
          <cell r="R121">
            <v>77</v>
          </cell>
        </row>
        <row r="122">
          <cell r="A122" t="str">
            <v>760025</v>
          </cell>
          <cell r="B122">
            <v>760</v>
          </cell>
          <cell r="C122" t="str">
            <v>Line Clearance</v>
          </cell>
          <cell r="E122">
            <v>80232.491169200614</v>
          </cell>
          <cell r="F122">
            <v>160464.98233840123</v>
          </cell>
          <cell r="G122">
            <v>240697.47350760183</v>
          </cell>
          <cell r="H122">
            <v>320929.96467680245</v>
          </cell>
          <cell r="I122">
            <v>401162.45584600308</v>
          </cell>
          <cell r="J122">
            <v>481394.94701520365</v>
          </cell>
          <cell r="K122">
            <v>561627.43818440428</v>
          </cell>
          <cell r="L122">
            <v>641859.92935360491</v>
          </cell>
          <cell r="M122">
            <v>722092.42052280554</v>
          </cell>
          <cell r="N122">
            <v>802324.91169200616</v>
          </cell>
          <cell r="O122">
            <v>882557.40286120679</v>
          </cell>
          <cell r="P122">
            <v>962789.8940304073</v>
          </cell>
          <cell r="Q122">
            <v>962789.8940304073</v>
          </cell>
          <cell r="R122">
            <v>78</v>
          </cell>
        </row>
        <row r="123">
          <cell r="A123" t="str">
            <v>760027</v>
          </cell>
          <cell r="B123">
            <v>760</v>
          </cell>
          <cell r="C123" t="str">
            <v>Board Bicycles</v>
          </cell>
          <cell r="E123">
            <v>0</v>
          </cell>
          <cell r="F123">
            <v>0</v>
          </cell>
          <cell r="G123">
            <v>0</v>
          </cell>
          <cell r="H123">
            <v>0</v>
          </cell>
          <cell r="I123">
            <v>0</v>
          </cell>
          <cell r="J123">
            <v>0</v>
          </cell>
          <cell r="K123">
            <v>0</v>
          </cell>
          <cell r="L123">
            <v>0</v>
          </cell>
          <cell r="M123">
            <v>0</v>
          </cell>
          <cell r="N123">
            <v>0</v>
          </cell>
          <cell r="O123">
            <v>0</v>
          </cell>
          <cell r="P123">
            <v>0</v>
          </cell>
          <cell r="Q123">
            <v>0</v>
          </cell>
          <cell r="R123">
            <v>79</v>
          </cell>
        </row>
        <row r="124">
          <cell r="A124" t="str">
            <v>760028</v>
          </cell>
          <cell r="B124">
            <v>760</v>
          </cell>
          <cell r="C124" t="str">
            <v>Misc. Diesel</v>
          </cell>
          <cell r="E124">
            <v>0</v>
          </cell>
          <cell r="F124">
            <v>0</v>
          </cell>
          <cell r="G124">
            <v>0</v>
          </cell>
          <cell r="H124">
            <v>0</v>
          </cell>
          <cell r="I124">
            <v>0</v>
          </cell>
          <cell r="J124">
            <v>0</v>
          </cell>
          <cell r="K124">
            <v>0</v>
          </cell>
          <cell r="L124">
            <v>0</v>
          </cell>
          <cell r="M124">
            <v>0</v>
          </cell>
          <cell r="N124">
            <v>0</v>
          </cell>
          <cell r="O124">
            <v>0</v>
          </cell>
          <cell r="P124">
            <v>0</v>
          </cell>
          <cell r="Q124">
            <v>0</v>
          </cell>
          <cell r="R124" t="e">
            <v>#N/A</v>
          </cell>
        </row>
        <row r="125">
          <cell r="A125" t="str">
            <v>760029</v>
          </cell>
          <cell r="B125">
            <v>760</v>
          </cell>
          <cell r="C125" t="str">
            <v>Misc. Oil</v>
          </cell>
          <cell r="E125">
            <v>1.8075954852206995</v>
          </cell>
          <cell r="F125">
            <v>3.6151909704413989</v>
          </cell>
          <cell r="G125">
            <v>5.4227864556620986</v>
          </cell>
          <cell r="H125">
            <v>7.2303819408827978</v>
          </cell>
          <cell r="I125">
            <v>9.0379774261034971</v>
          </cell>
          <cell r="J125">
            <v>10.845572911324197</v>
          </cell>
          <cell r="K125">
            <v>12.653168396544896</v>
          </cell>
          <cell r="L125">
            <v>14.460763881765596</v>
          </cell>
          <cell r="M125">
            <v>16.268359366986296</v>
          </cell>
          <cell r="N125">
            <v>18.075954852206994</v>
          </cell>
          <cell r="O125">
            <v>19.883550337427693</v>
          </cell>
          <cell r="P125">
            <v>21.691145822648394</v>
          </cell>
          <cell r="Q125">
            <v>21.691145822648394</v>
          </cell>
          <cell r="R125">
            <v>80</v>
          </cell>
        </row>
        <row r="126">
          <cell r="A126" t="str">
            <v>760030</v>
          </cell>
          <cell r="B126">
            <v>760</v>
          </cell>
          <cell r="C126" t="str">
            <v>Misc. Petrol</v>
          </cell>
          <cell r="E126">
            <v>1.8607600583154262</v>
          </cell>
          <cell r="F126">
            <v>3.7215201166308525</v>
          </cell>
          <cell r="G126">
            <v>5.5822801749462787</v>
          </cell>
          <cell r="H126">
            <v>7.4430402332617049</v>
          </cell>
          <cell r="I126">
            <v>9.3038002915771312</v>
          </cell>
          <cell r="J126">
            <v>11.164560349892557</v>
          </cell>
          <cell r="K126">
            <v>13.025320408207984</v>
          </cell>
          <cell r="L126">
            <v>14.88608046652341</v>
          </cell>
          <cell r="M126">
            <v>16.746840524838838</v>
          </cell>
          <cell r="N126">
            <v>18.607600583154262</v>
          </cell>
          <cell r="O126">
            <v>20.468360641469687</v>
          </cell>
          <cell r="P126">
            <v>22.329120699785115</v>
          </cell>
          <cell r="Q126">
            <v>22.329120699785115</v>
          </cell>
          <cell r="R126">
            <v>81</v>
          </cell>
        </row>
        <row r="127">
          <cell r="A127" t="str">
            <v>760031</v>
          </cell>
          <cell r="B127">
            <v>760</v>
          </cell>
          <cell r="C127" t="str">
            <v>Cleaning &amp; Related Materials</v>
          </cell>
          <cell r="E127">
            <v>26280.423063358201</v>
          </cell>
          <cell r="F127">
            <v>52560.846126716402</v>
          </cell>
          <cell r="G127">
            <v>78841.269190074599</v>
          </cell>
          <cell r="H127">
            <v>105121.6922534328</v>
          </cell>
          <cell r="I127">
            <v>131402.11531679099</v>
          </cell>
          <cell r="J127">
            <v>157682.5383801492</v>
          </cell>
          <cell r="K127">
            <v>183962.9614435074</v>
          </cell>
          <cell r="L127">
            <v>210243.38450686561</v>
          </cell>
          <cell r="M127">
            <v>236523.80757022381</v>
          </cell>
          <cell r="N127">
            <v>262804.23063358199</v>
          </cell>
          <cell r="O127">
            <v>289084.65369694022</v>
          </cell>
          <cell r="P127">
            <v>315365.0767602984</v>
          </cell>
          <cell r="Q127">
            <v>315365.0767602984</v>
          </cell>
          <cell r="R127">
            <v>82</v>
          </cell>
        </row>
        <row r="128">
          <cell r="A128" t="str">
            <v>760032</v>
          </cell>
          <cell r="B128">
            <v>760</v>
          </cell>
          <cell r="C128" t="str">
            <v>Miscellaneous</v>
          </cell>
          <cell r="E128">
            <v>0</v>
          </cell>
          <cell r="F128">
            <v>0</v>
          </cell>
          <cell r="G128">
            <v>0</v>
          </cell>
          <cell r="H128">
            <v>0</v>
          </cell>
          <cell r="I128">
            <v>0</v>
          </cell>
          <cell r="J128">
            <v>0</v>
          </cell>
          <cell r="K128">
            <v>0</v>
          </cell>
          <cell r="L128">
            <v>0</v>
          </cell>
          <cell r="M128">
            <v>0</v>
          </cell>
          <cell r="N128">
            <v>0</v>
          </cell>
          <cell r="O128">
            <v>0</v>
          </cell>
          <cell r="P128">
            <v>0</v>
          </cell>
          <cell r="Q128">
            <v>0</v>
          </cell>
          <cell r="R128">
            <v>84</v>
          </cell>
        </row>
        <row r="129">
          <cell r="A129" t="str">
            <v>760036</v>
          </cell>
          <cell r="B129">
            <v>760</v>
          </cell>
          <cell r="C129" t="str">
            <v>Switchgear</v>
          </cell>
          <cell r="E129">
            <v>616.71666815430387</v>
          </cell>
          <cell r="F129">
            <v>1233.4333363086077</v>
          </cell>
          <cell r="G129">
            <v>1850.1500044629115</v>
          </cell>
          <cell r="H129">
            <v>2466.8666726172155</v>
          </cell>
          <cell r="I129">
            <v>3083.5833407715195</v>
          </cell>
          <cell r="J129">
            <v>3700.300008925823</v>
          </cell>
          <cell r="K129">
            <v>4317.016677080127</v>
          </cell>
          <cell r="L129">
            <v>4933.733345234431</v>
          </cell>
          <cell r="M129">
            <v>5550.450013388735</v>
          </cell>
          <cell r="N129">
            <v>6167.166681543039</v>
          </cell>
          <cell r="O129">
            <v>6783.883349697343</v>
          </cell>
          <cell r="P129">
            <v>7400.600017851646</v>
          </cell>
          <cell r="Q129">
            <v>7400.600017851647</v>
          </cell>
          <cell r="R129">
            <v>16719548.000000002</v>
          </cell>
        </row>
        <row r="130">
          <cell r="A130" t="str">
            <v>760037</v>
          </cell>
          <cell r="B130">
            <v>760</v>
          </cell>
          <cell r="C130" t="str">
            <v>LV Systems</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A131" t="str">
            <v>760038</v>
          </cell>
          <cell r="B131">
            <v>760</v>
          </cell>
          <cell r="C131" t="str">
            <v>PTM</v>
          </cell>
          <cell r="E131">
            <v>0</v>
          </cell>
          <cell r="F131">
            <v>0</v>
          </cell>
          <cell r="G131">
            <v>0</v>
          </cell>
          <cell r="H131">
            <v>0</v>
          </cell>
          <cell r="I131">
            <v>0</v>
          </cell>
          <cell r="J131">
            <v>0</v>
          </cell>
          <cell r="K131">
            <v>0</v>
          </cell>
          <cell r="L131">
            <v>0</v>
          </cell>
          <cell r="M131">
            <v>0</v>
          </cell>
          <cell r="N131">
            <v>0</v>
          </cell>
          <cell r="O131">
            <v>0</v>
          </cell>
          <cell r="P131">
            <v>0</v>
          </cell>
          <cell r="Q131">
            <v>0</v>
          </cell>
          <cell r="R131" t="e">
            <v>#N/A</v>
          </cell>
        </row>
        <row r="132">
          <cell r="A132" t="str">
            <v>780001</v>
          </cell>
          <cell r="B132">
            <v>780</v>
          </cell>
          <cell r="C132" t="str">
            <v>Audit Fees Expense</v>
          </cell>
          <cell r="E132">
            <v>19471.083333333332</v>
          </cell>
          <cell r="F132">
            <v>38942.166666666664</v>
          </cell>
          <cell r="G132">
            <v>58413.25</v>
          </cell>
          <cell r="H132">
            <v>77884.333333333328</v>
          </cell>
          <cell r="I132">
            <v>97355.416666666657</v>
          </cell>
          <cell r="J132">
            <v>116826.5</v>
          </cell>
          <cell r="K132">
            <v>136297.58333333331</v>
          </cell>
          <cell r="L132">
            <v>155768.66666666666</v>
          </cell>
          <cell r="M132">
            <v>175239.75</v>
          </cell>
          <cell r="N132">
            <v>194710.83333333331</v>
          </cell>
          <cell r="O132">
            <v>214181.91666666666</v>
          </cell>
          <cell r="P132">
            <v>233653</v>
          </cell>
          <cell r="Q132">
            <v>233653</v>
          </cell>
          <cell r="R132" t="e">
            <v>#N/A</v>
          </cell>
        </row>
        <row r="133">
          <cell r="A133" t="str">
            <v>780002</v>
          </cell>
          <cell r="B133">
            <v>780</v>
          </cell>
          <cell r="C133" t="str">
            <v>Directors Allowance</v>
          </cell>
          <cell r="E133">
            <v>0</v>
          </cell>
          <cell r="F133">
            <v>0</v>
          </cell>
          <cell r="G133">
            <v>0</v>
          </cell>
          <cell r="H133">
            <v>0</v>
          </cell>
          <cell r="I133">
            <v>0</v>
          </cell>
          <cell r="J133">
            <v>0</v>
          </cell>
          <cell r="K133">
            <v>0</v>
          </cell>
          <cell r="L133">
            <v>0</v>
          </cell>
          <cell r="M133">
            <v>0</v>
          </cell>
          <cell r="N133">
            <v>0</v>
          </cell>
          <cell r="O133">
            <v>0</v>
          </cell>
          <cell r="P133">
            <v>0</v>
          </cell>
          <cell r="Q133">
            <v>0</v>
          </cell>
          <cell r="R133" t="e">
            <v>#N/A</v>
          </cell>
        </row>
        <row r="134">
          <cell r="A134" t="str">
            <v>780003</v>
          </cell>
          <cell r="B134">
            <v>780</v>
          </cell>
          <cell r="C134" t="str">
            <v>Directors Expenses &amp; Allowance</v>
          </cell>
          <cell r="E134">
            <v>1701.1816740169145</v>
          </cell>
          <cell r="F134">
            <v>3402.363348033829</v>
          </cell>
          <cell r="G134">
            <v>5103.5450220507437</v>
          </cell>
          <cell r="H134">
            <v>6804.7266960676579</v>
          </cell>
          <cell r="I134">
            <v>8505.9083700845731</v>
          </cell>
          <cell r="J134">
            <v>10207.090044101487</v>
          </cell>
          <cell r="K134">
            <v>11908.271718118402</v>
          </cell>
          <cell r="L134">
            <v>13609.453392135316</v>
          </cell>
          <cell r="M134">
            <v>15310.63506615223</v>
          </cell>
          <cell r="N134">
            <v>17011.816740169146</v>
          </cell>
          <cell r="O134">
            <v>18712.998414186059</v>
          </cell>
          <cell r="P134">
            <v>20414.180088202975</v>
          </cell>
          <cell r="Q134">
            <v>20414.180088202975</v>
          </cell>
        </row>
        <row r="135">
          <cell r="A135" t="str">
            <v>780004</v>
          </cell>
          <cell r="B135">
            <v>780</v>
          </cell>
          <cell r="C135" t="str">
            <v>Professional Fees</v>
          </cell>
          <cell r="E135">
            <v>16400.12194469829</v>
          </cell>
          <cell r="F135">
            <v>32800.243889396581</v>
          </cell>
          <cell r="G135">
            <v>49200.365834094875</v>
          </cell>
          <cell r="H135">
            <v>65600.487778793162</v>
          </cell>
          <cell r="I135">
            <v>82000.609723491449</v>
          </cell>
          <cell r="J135">
            <v>98400.73166818975</v>
          </cell>
          <cell r="K135">
            <v>114800.85361288804</v>
          </cell>
          <cell r="L135">
            <v>131200.97555758632</v>
          </cell>
          <cell r="M135">
            <v>147601.09750228463</v>
          </cell>
          <cell r="N135">
            <v>164001.2194469829</v>
          </cell>
          <cell r="O135">
            <v>180401.3413916812</v>
          </cell>
          <cell r="P135">
            <v>196801.4633363795</v>
          </cell>
          <cell r="Q135">
            <v>196801.4633363795</v>
          </cell>
        </row>
        <row r="136">
          <cell r="A136" t="str">
            <v>780005</v>
          </cell>
          <cell r="B136">
            <v>780</v>
          </cell>
          <cell r="C136" t="str">
            <v>Consultancy Fees</v>
          </cell>
          <cell r="E136">
            <v>91334.985913990255</v>
          </cell>
          <cell r="F136">
            <v>182669.97182798051</v>
          </cell>
          <cell r="G136">
            <v>274004.95774197078</v>
          </cell>
          <cell r="H136">
            <v>365339.94365596102</v>
          </cell>
          <cell r="I136">
            <v>456674.92956995126</v>
          </cell>
          <cell r="J136">
            <v>548009.91548394156</v>
          </cell>
          <cell r="K136">
            <v>639344.90139793174</v>
          </cell>
          <cell r="L136">
            <v>730679.88731192204</v>
          </cell>
          <cell r="M136">
            <v>822014.87322591234</v>
          </cell>
          <cell r="N136">
            <v>913349.85913990252</v>
          </cell>
          <cell r="O136">
            <v>1004684.8450538928</v>
          </cell>
          <cell r="P136">
            <v>1096019.8309678831</v>
          </cell>
          <cell r="Q136">
            <v>1096019.8309678831</v>
          </cell>
        </row>
        <row r="137">
          <cell r="A137" t="str">
            <v>780006</v>
          </cell>
          <cell r="B137">
            <v>780</v>
          </cell>
          <cell r="C137" t="str">
            <v>Legal Fees</v>
          </cell>
          <cell r="E137">
            <v>34868.666666666664</v>
          </cell>
          <cell r="F137">
            <v>69737.333333333328</v>
          </cell>
          <cell r="G137">
            <v>104606</v>
          </cell>
          <cell r="H137">
            <v>139474.66666666666</v>
          </cell>
          <cell r="I137">
            <v>174343.33333333331</v>
          </cell>
          <cell r="J137">
            <v>209212</v>
          </cell>
          <cell r="K137">
            <v>244080.66666666666</v>
          </cell>
          <cell r="L137">
            <v>278949.33333333331</v>
          </cell>
          <cell r="M137">
            <v>313818</v>
          </cell>
          <cell r="N137">
            <v>348686.66666666663</v>
          </cell>
          <cell r="O137">
            <v>383555.33333333331</v>
          </cell>
          <cell r="P137">
            <v>418424</v>
          </cell>
          <cell r="Q137">
            <v>418424</v>
          </cell>
        </row>
        <row r="138">
          <cell r="A138" t="str">
            <v>780007</v>
          </cell>
          <cell r="B138">
            <v>780</v>
          </cell>
          <cell r="C138" t="str">
            <v>Legal Expenses</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t="str">
            <v>780008</v>
          </cell>
          <cell r="B139">
            <v>780</v>
          </cell>
          <cell r="C139" t="str">
            <v>Compensation To Third Parties</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t="str">
            <v>780009</v>
          </cell>
          <cell r="B140">
            <v>780</v>
          </cell>
          <cell r="C140" t="str">
            <v>Publicity &amp; Advertisement</v>
          </cell>
          <cell r="E140">
            <v>40339.132752676414</v>
          </cell>
          <cell r="F140">
            <v>80678.265505352829</v>
          </cell>
          <cell r="G140">
            <v>121017.39825802925</v>
          </cell>
          <cell r="H140">
            <v>161356.53101070566</v>
          </cell>
          <cell r="I140">
            <v>201695.66376338206</v>
          </cell>
          <cell r="J140">
            <v>242034.7965160585</v>
          </cell>
          <cell r="K140">
            <v>282373.92926873488</v>
          </cell>
          <cell r="L140">
            <v>322713.06202141132</v>
          </cell>
          <cell r="M140">
            <v>363052.19477408775</v>
          </cell>
          <cell r="N140">
            <v>403391.32752676413</v>
          </cell>
          <cell r="O140">
            <v>443730.46027944057</v>
          </cell>
          <cell r="P140">
            <v>484069.593032117</v>
          </cell>
          <cell r="Q140">
            <v>484069.593032117</v>
          </cell>
        </row>
        <row r="141">
          <cell r="A141" t="str">
            <v>780010</v>
          </cell>
          <cell r="B141">
            <v>780</v>
          </cell>
          <cell r="C141" t="str">
            <v>Advertising</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t="str">
            <v>780011</v>
          </cell>
          <cell r="B142">
            <v>780</v>
          </cell>
          <cell r="C142" t="str">
            <v>Entertainment</v>
          </cell>
          <cell r="E142">
            <v>532.75</v>
          </cell>
          <cell r="F142">
            <v>1065.5</v>
          </cell>
          <cell r="G142">
            <v>1598.25</v>
          </cell>
          <cell r="H142">
            <v>2131</v>
          </cell>
          <cell r="I142">
            <v>2663.75</v>
          </cell>
          <cell r="J142">
            <v>3196.5</v>
          </cell>
          <cell r="K142">
            <v>3729.25</v>
          </cell>
          <cell r="L142">
            <v>4262</v>
          </cell>
          <cell r="M142">
            <v>4794.75</v>
          </cell>
          <cell r="N142">
            <v>5327.5</v>
          </cell>
          <cell r="O142">
            <v>5860.25</v>
          </cell>
          <cell r="P142">
            <v>6393</v>
          </cell>
          <cell r="Q142">
            <v>6393</v>
          </cell>
        </row>
        <row r="143">
          <cell r="A143" t="str">
            <v>780012</v>
          </cell>
          <cell r="B143">
            <v>780</v>
          </cell>
          <cell r="C143" t="str">
            <v>Agency Fees</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780013</v>
          </cell>
          <cell r="B144">
            <v>780</v>
          </cell>
          <cell r="C144" t="str">
            <v>Stationery</v>
          </cell>
          <cell r="E144">
            <v>49520.166666666664</v>
          </cell>
          <cell r="F144">
            <v>99040.333333333328</v>
          </cell>
          <cell r="G144">
            <v>148560.5</v>
          </cell>
          <cell r="H144">
            <v>198080.66666666666</v>
          </cell>
          <cell r="I144">
            <v>247600.83333333331</v>
          </cell>
          <cell r="J144">
            <v>297121</v>
          </cell>
          <cell r="K144">
            <v>346641.16666666663</v>
          </cell>
          <cell r="L144">
            <v>396161.33333333331</v>
          </cell>
          <cell r="M144">
            <v>445681.5</v>
          </cell>
          <cell r="N144">
            <v>495201.66666666663</v>
          </cell>
          <cell r="O144">
            <v>544721.83333333326</v>
          </cell>
          <cell r="P144">
            <v>594242</v>
          </cell>
          <cell r="Q144">
            <v>594242</v>
          </cell>
        </row>
        <row r="145">
          <cell r="A145" t="str">
            <v>780014</v>
          </cell>
          <cell r="B145">
            <v>780</v>
          </cell>
          <cell r="C145" t="str">
            <v>Printing - Annual Report</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780015</v>
          </cell>
          <cell r="B146">
            <v>780</v>
          </cell>
          <cell r="C146" t="str">
            <v>Printing - General</v>
          </cell>
          <cell r="E146">
            <v>192.63533218541431</v>
          </cell>
          <cell r="F146">
            <v>385.27066437082863</v>
          </cell>
          <cell r="G146">
            <v>577.90599655624294</v>
          </cell>
          <cell r="H146">
            <v>770.54132874165725</v>
          </cell>
          <cell r="I146">
            <v>963.17666092707157</v>
          </cell>
          <cell r="J146">
            <v>1155.8119931124859</v>
          </cell>
          <cell r="K146">
            <v>1348.4473252979001</v>
          </cell>
          <cell r="L146">
            <v>1541.0826574833145</v>
          </cell>
          <cell r="M146">
            <v>1733.7179896687289</v>
          </cell>
          <cell r="N146">
            <v>1926.3533218541431</v>
          </cell>
          <cell r="O146">
            <v>2118.9886540395573</v>
          </cell>
          <cell r="P146">
            <v>2311.6239862249718</v>
          </cell>
          <cell r="Q146">
            <v>2311.6239862249718</v>
          </cell>
        </row>
        <row r="147">
          <cell r="A147" t="str">
            <v>780016</v>
          </cell>
          <cell r="B147">
            <v>780</v>
          </cell>
          <cell r="C147" t="str">
            <v>Hire of Computer &amp; Equipments</v>
          </cell>
          <cell r="E147">
            <v>0</v>
          </cell>
          <cell r="F147">
            <v>0</v>
          </cell>
          <cell r="G147">
            <v>0</v>
          </cell>
          <cell r="H147">
            <v>0</v>
          </cell>
          <cell r="I147">
            <v>0</v>
          </cell>
          <cell r="J147">
            <v>0</v>
          </cell>
          <cell r="K147">
            <v>0</v>
          </cell>
          <cell r="L147">
            <v>0</v>
          </cell>
          <cell r="M147">
            <v>0</v>
          </cell>
          <cell r="N147">
            <v>0</v>
          </cell>
          <cell r="O147">
            <v>0</v>
          </cell>
          <cell r="P147">
            <v>0</v>
          </cell>
          <cell r="Q147">
            <v>0</v>
          </cell>
        </row>
        <row r="148">
          <cell r="A148" t="str">
            <v>780017</v>
          </cell>
          <cell r="B148">
            <v>780</v>
          </cell>
          <cell r="C148" t="str">
            <v>Photocopying</v>
          </cell>
          <cell r="E148">
            <v>2049.4590326674524</v>
          </cell>
          <cell r="F148">
            <v>4098.9180653349049</v>
          </cell>
          <cell r="G148">
            <v>6148.3770980023573</v>
          </cell>
          <cell r="H148">
            <v>8197.8361306698098</v>
          </cell>
          <cell r="I148">
            <v>10247.295163337261</v>
          </cell>
          <cell r="J148">
            <v>12296.754196004715</v>
          </cell>
          <cell r="K148">
            <v>14346.213228672168</v>
          </cell>
          <cell r="L148">
            <v>16395.67226133962</v>
          </cell>
          <cell r="M148">
            <v>18445.131294007071</v>
          </cell>
          <cell r="N148">
            <v>20494.590326674523</v>
          </cell>
          <cell r="O148">
            <v>22544.049359341978</v>
          </cell>
          <cell r="P148">
            <v>24593.508392009429</v>
          </cell>
          <cell r="Q148">
            <v>24593.508392009429</v>
          </cell>
        </row>
        <row r="149">
          <cell r="A149" t="str">
            <v>780018</v>
          </cell>
          <cell r="B149">
            <v>780</v>
          </cell>
          <cell r="C149" t="str">
            <v>Books &amp; Periodicals</v>
          </cell>
          <cell r="E149">
            <v>1120.9896549506598</v>
          </cell>
          <cell r="F149">
            <v>2241.9793099013195</v>
          </cell>
          <cell r="G149">
            <v>3362.9689648519793</v>
          </cell>
          <cell r="H149">
            <v>4483.9586198026391</v>
          </cell>
          <cell r="I149">
            <v>5604.9482747532984</v>
          </cell>
          <cell r="J149">
            <v>6725.9379297039586</v>
          </cell>
          <cell r="K149">
            <v>7846.9275846546188</v>
          </cell>
          <cell r="L149">
            <v>8967.9172396052782</v>
          </cell>
          <cell r="M149">
            <v>10088.906894555937</v>
          </cell>
          <cell r="N149">
            <v>11209.896549506597</v>
          </cell>
          <cell r="O149">
            <v>12330.886204457258</v>
          </cell>
          <cell r="P149">
            <v>13451.875859407917</v>
          </cell>
          <cell r="Q149">
            <v>13451.875859407917</v>
          </cell>
        </row>
        <row r="150">
          <cell r="A150" t="str">
            <v>780019</v>
          </cell>
          <cell r="B150">
            <v>780</v>
          </cell>
          <cell r="C150" t="str">
            <v>Drawing Office Supplies</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t="str">
            <v>780020</v>
          </cell>
          <cell r="B151">
            <v>780</v>
          </cell>
          <cell r="C151" t="str">
            <v>Telephone &amp; Telegraphic</v>
          </cell>
          <cell r="E151">
            <v>137232.33333333334</v>
          </cell>
          <cell r="F151">
            <v>274464.66666666669</v>
          </cell>
          <cell r="G151">
            <v>411697</v>
          </cell>
          <cell r="H151">
            <v>548929.33333333337</v>
          </cell>
          <cell r="I151">
            <v>686161.66666666674</v>
          </cell>
          <cell r="J151">
            <v>823394</v>
          </cell>
          <cell r="K151">
            <v>960626.33333333337</v>
          </cell>
          <cell r="L151">
            <v>1097858.6666666667</v>
          </cell>
          <cell r="M151">
            <v>1235091</v>
          </cell>
          <cell r="N151">
            <v>1372323.3333333335</v>
          </cell>
          <cell r="O151">
            <v>1509555.6666666667</v>
          </cell>
          <cell r="P151">
            <v>1646788</v>
          </cell>
          <cell r="Q151">
            <v>1646788</v>
          </cell>
        </row>
        <row r="152">
          <cell r="A152" t="str">
            <v>780021</v>
          </cell>
          <cell r="B152">
            <v>780</v>
          </cell>
          <cell r="C152" t="str">
            <v>Postage</v>
          </cell>
          <cell r="E152">
            <v>4307</v>
          </cell>
          <cell r="F152">
            <v>8614</v>
          </cell>
          <cell r="G152">
            <v>12921</v>
          </cell>
          <cell r="H152">
            <v>17228</v>
          </cell>
          <cell r="I152">
            <v>21535</v>
          </cell>
          <cell r="J152">
            <v>25842</v>
          </cell>
          <cell r="K152">
            <v>30149</v>
          </cell>
          <cell r="L152">
            <v>34456</v>
          </cell>
          <cell r="M152">
            <v>38763</v>
          </cell>
          <cell r="N152">
            <v>43070</v>
          </cell>
          <cell r="O152">
            <v>47377</v>
          </cell>
          <cell r="P152">
            <v>51684</v>
          </cell>
          <cell r="Q152">
            <v>51684</v>
          </cell>
        </row>
        <row r="153">
          <cell r="A153" t="str">
            <v>780022</v>
          </cell>
          <cell r="B153">
            <v>780</v>
          </cell>
          <cell r="C153" t="str">
            <v>Bank Charges</v>
          </cell>
          <cell r="E153">
            <v>21128.25</v>
          </cell>
          <cell r="F153">
            <v>42256.5</v>
          </cell>
          <cell r="G153">
            <v>63384.75</v>
          </cell>
          <cell r="H153">
            <v>84513</v>
          </cell>
          <cell r="I153">
            <v>105641.25</v>
          </cell>
          <cell r="J153">
            <v>126769.5</v>
          </cell>
          <cell r="K153">
            <v>147897.75</v>
          </cell>
          <cell r="L153">
            <v>169026</v>
          </cell>
          <cell r="M153">
            <v>190154.25</v>
          </cell>
          <cell r="N153">
            <v>211282.5</v>
          </cell>
          <cell r="O153">
            <v>232410.75</v>
          </cell>
          <cell r="P153">
            <v>253539</v>
          </cell>
          <cell r="Q153">
            <v>253539</v>
          </cell>
        </row>
        <row r="154">
          <cell r="A154" t="str">
            <v>780023</v>
          </cell>
          <cell r="B154">
            <v>780</v>
          </cell>
          <cell r="C154" t="str">
            <v>Rates</v>
          </cell>
          <cell r="E154">
            <v>2382.3811862996977</v>
          </cell>
          <cell r="F154">
            <v>4764.7623725993953</v>
          </cell>
          <cell r="G154">
            <v>7147.1435588990935</v>
          </cell>
          <cell r="H154">
            <v>9529.5247451987907</v>
          </cell>
          <cell r="I154">
            <v>11911.905931498488</v>
          </cell>
          <cell r="J154">
            <v>14294.287117798187</v>
          </cell>
          <cell r="K154">
            <v>16676.668304097882</v>
          </cell>
          <cell r="L154">
            <v>19059.049490397581</v>
          </cell>
          <cell r="M154">
            <v>21441.43067669728</v>
          </cell>
          <cell r="N154">
            <v>23823.811862996976</v>
          </cell>
          <cell r="O154">
            <v>26206.193049296675</v>
          </cell>
          <cell r="P154">
            <v>28588.574235596374</v>
          </cell>
          <cell r="Q154">
            <v>28588.574235596374</v>
          </cell>
        </row>
        <row r="155">
          <cell r="A155" t="str">
            <v>780024</v>
          </cell>
          <cell r="B155">
            <v>780</v>
          </cell>
          <cell r="C155" t="str">
            <v>Retail Licencing</v>
          </cell>
          <cell r="E155">
            <v>0</v>
          </cell>
          <cell r="F155">
            <v>0</v>
          </cell>
          <cell r="G155">
            <v>0</v>
          </cell>
          <cell r="H155">
            <v>0</v>
          </cell>
          <cell r="I155">
            <v>0</v>
          </cell>
          <cell r="J155">
            <v>0</v>
          </cell>
          <cell r="K155">
            <v>0</v>
          </cell>
          <cell r="L155">
            <v>0</v>
          </cell>
          <cell r="M155">
            <v>0</v>
          </cell>
          <cell r="N155">
            <v>0</v>
          </cell>
          <cell r="O155">
            <v>0</v>
          </cell>
          <cell r="P155">
            <v>0</v>
          </cell>
          <cell r="Q155">
            <v>0</v>
          </cell>
        </row>
        <row r="156">
          <cell r="A156" t="str">
            <v>780025</v>
          </cell>
          <cell r="B156">
            <v>780</v>
          </cell>
          <cell r="C156" t="str">
            <v>Security/Police Guards</v>
          </cell>
          <cell r="E156">
            <v>112411.16666666667</v>
          </cell>
          <cell r="F156">
            <v>224822.33333333334</v>
          </cell>
          <cell r="G156">
            <v>337233.5</v>
          </cell>
          <cell r="H156">
            <v>449644.66666666669</v>
          </cell>
          <cell r="I156">
            <v>562055.83333333337</v>
          </cell>
          <cell r="J156">
            <v>674467</v>
          </cell>
          <cell r="K156">
            <v>786878.16666666674</v>
          </cell>
          <cell r="L156">
            <v>899289.33333333337</v>
          </cell>
          <cell r="M156">
            <v>1011700.5</v>
          </cell>
          <cell r="N156">
            <v>1124111.6666666667</v>
          </cell>
          <cell r="O156">
            <v>1236522.8333333335</v>
          </cell>
          <cell r="P156">
            <v>1348934</v>
          </cell>
          <cell r="Q156">
            <v>1348934</v>
          </cell>
        </row>
        <row r="157">
          <cell r="A157" t="str">
            <v>780026</v>
          </cell>
          <cell r="B157">
            <v>780</v>
          </cell>
          <cell r="C157" t="str">
            <v>Electricity</v>
          </cell>
          <cell r="E157">
            <v>63037.612603585607</v>
          </cell>
          <cell r="F157">
            <v>126075.22520717121</v>
          </cell>
          <cell r="G157">
            <v>189112.83781075681</v>
          </cell>
          <cell r="H157">
            <v>252150.45041434243</v>
          </cell>
          <cell r="I157">
            <v>315188.06301792804</v>
          </cell>
          <cell r="J157">
            <v>378225.67562151363</v>
          </cell>
          <cell r="K157">
            <v>441263.28822509927</v>
          </cell>
          <cell r="L157">
            <v>504300.90082868485</v>
          </cell>
          <cell r="M157">
            <v>567338.5134322705</v>
          </cell>
          <cell r="N157">
            <v>630376.12603585608</v>
          </cell>
          <cell r="O157">
            <v>693413.73863944167</v>
          </cell>
          <cell r="P157">
            <v>756451.35124302725</v>
          </cell>
          <cell r="Q157">
            <v>756451.35124302725</v>
          </cell>
        </row>
        <row r="158">
          <cell r="A158" t="str">
            <v>780027</v>
          </cell>
          <cell r="B158">
            <v>780</v>
          </cell>
          <cell r="C158" t="str">
            <v>Water</v>
          </cell>
          <cell r="E158">
            <v>4897.470729747718</v>
          </cell>
          <cell r="F158">
            <v>9794.941459495436</v>
          </cell>
          <cell r="G158">
            <v>14692.412189243154</v>
          </cell>
          <cell r="H158">
            <v>19589.882918990872</v>
          </cell>
          <cell r="I158">
            <v>24487.35364873859</v>
          </cell>
          <cell r="J158">
            <v>29384.824378486308</v>
          </cell>
          <cell r="K158">
            <v>34282.29510823403</v>
          </cell>
          <cell r="L158">
            <v>39179.765837981744</v>
          </cell>
          <cell r="M158">
            <v>44077.236567729458</v>
          </cell>
          <cell r="N158">
            <v>48974.70729747718</v>
          </cell>
          <cell r="O158">
            <v>53872.178027224902</v>
          </cell>
          <cell r="P158">
            <v>58769.648756972616</v>
          </cell>
          <cell r="Q158">
            <v>58769.648756972616</v>
          </cell>
        </row>
        <row r="159">
          <cell r="A159" t="str">
            <v>780028</v>
          </cell>
          <cell r="B159">
            <v>780</v>
          </cell>
          <cell r="C159" t="str">
            <v>Miscellaneous</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780029</v>
          </cell>
          <cell r="B160">
            <v>780</v>
          </cell>
          <cell r="C160" t="str">
            <v>Parking Fees</v>
          </cell>
          <cell r="E160">
            <v>507.54227824112394</v>
          </cell>
          <cell r="F160">
            <v>1015.0845564822479</v>
          </cell>
          <cell r="G160">
            <v>1522.6268347233718</v>
          </cell>
          <cell r="H160">
            <v>2030.1691129644958</v>
          </cell>
          <cell r="I160">
            <v>2537.7113912056197</v>
          </cell>
          <cell r="J160">
            <v>3045.2536694467435</v>
          </cell>
          <cell r="K160">
            <v>3552.7959476878677</v>
          </cell>
          <cell r="L160">
            <v>4060.3382259289915</v>
          </cell>
          <cell r="M160">
            <v>4567.8805041701153</v>
          </cell>
          <cell r="N160">
            <v>5075.4227824112395</v>
          </cell>
          <cell r="O160">
            <v>5582.9650606523637</v>
          </cell>
          <cell r="P160">
            <v>6090.507338893487</v>
          </cell>
          <cell r="Q160">
            <v>6090.507338893487</v>
          </cell>
        </row>
        <row r="161">
          <cell r="A161" t="str">
            <v>780030</v>
          </cell>
          <cell r="B161">
            <v>780</v>
          </cell>
          <cell r="C161" t="str">
            <v>Rent -  Buildings/Offices</v>
          </cell>
          <cell r="E161">
            <v>103145.41666666667</v>
          </cell>
          <cell r="F161">
            <v>206290.83333333334</v>
          </cell>
          <cell r="G161">
            <v>309436.25</v>
          </cell>
          <cell r="H161">
            <v>412581.66666666669</v>
          </cell>
          <cell r="I161">
            <v>515727.08333333337</v>
          </cell>
          <cell r="J161">
            <v>618872.5</v>
          </cell>
          <cell r="K161">
            <v>722017.91666666674</v>
          </cell>
          <cell r="L161">
            <v>825163.33333333337</v>
          </cell>
          <cell r="M161">
            <v>928308.75</v>
          </cell>
          <cell r="N161">
            <v>1031454.1666666667</v>
          </cell>
          <cell r="O161">
            <v>1134599.5833333335</v>
          </cell>
          <cell r="P161">
            <v>1237745</v>
          </cell>
          <cell r="Q161">
            <v>1237745</v>
          </cell>
        </row>
        <row r="162">
          <cell r="A162" t="str">
            <v>780031</v>
          </cell>
          <cell r="B162">
            <v>780</v>
          </cell>
          <cell r="C162" t="str">
            <v>Stock Adjust &amp; Write off</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t="str">
            <v>780033</v>
          </cell>
          <cell r="B163">
            <v>780</v>
          </cell>
          <cell r="C163" t="str">
            <v>Customer Verification Expenses</v>
          </cell>
          <cell r="E163">
            <v>630.33235977322113</v>
          </cell>
          <cell r="F163">
            <v>1260.6647195464423</v>
          </cell>
          <cell r="G163">
            <v>1890.9970793196635</v>
          </cell>
          <cell r="H163">
            <v>2521.3294390928845</v>
          </cell>
          <cell r="I163">
            <v>3151.6617988661055</v>
          </cell>
          <cell r="J163">
            <v>3781.994158639327</v>
          </cell>
          <cell r="K163">
            <v>4412.3265184125476</v>
          </cell>
          <cell r="L163">
            <v>5042.658878185769</v>
          </cell>
          <cell r="M163">
            <v>5672.9912379589905</v>
          </cell>
          <cell r="N163">
            <v>6303.3235977322111</v>
          </cell>
          <cell r="O163">
            <v>6933.6559575054325</v>
          </cell>
          <cell r="P163">
            <v>7563.988317278654</v>
          </cell>
          <cell r="Q163">
            <v>7563.9883172786531</v>
          </cell>
        </row>
        <row r="164">
          <cell r="A164" t="str">
            <v>780034</v>
          </cell>
          <cell r="B164">
            <v>780</v>
          </cell>
          <cell r="C164" t="str">
            <v>Refuse Collection</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t="str">
            <v>780035</v>
          </cell>
          <cell r="B165">
            <v>780</v>
          </cell>
          <cell r="C165" t="str">
            <v>OwnerShip Licence Fee</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780036</v>
          </cell>
          <cell r="B166">
            <v>780</v>
          </cell>
          <cell r="C166" t="str">
            <v>Pre-Shipment Inspection</v>
          </cell>
          <cell r="E166">
            <v>0</v>
          </cell>
          <cell r="F166">
            <v>0</v>
          </cell>
          <cell r="G166">
            <v>0</v>
          </cell>
          <cell r="H166">
            <v>0</v>
          </cell>
          <cell r="I166">
            <v>0</v>
          </cell>
          <cell r="J166">
            <v>0</v>
          </cell>
          <cell r="K166">
            <v>0</v>
          </cell>
          <cell r="L166">
            <v>0</v>
          </cell>
          <cell r="M166">
            <v>0</v>
          </cell>
          <cell r="N166">
            <v>0</v>
          </cell>
          <cell r="O166">
            <v>0</v>
          </cell>
          <cell r="P166">
            <v>0</v>
          </cell>
          <cell r="Q166">
            <v>0</v>
          </cell>
        </row>
        <row r="167">
          <cell r="A167" t="str">
            <v>780037</v>
          </cell>
          <cell r="B167">
            <v>780</v>
          </cell>
          <cell r="C167" t="str">
            <v>Generation Levy fees</v>
          </cell>
          <cell r="E167">
            <v>0</v>
          </cell>
          <cell r="F167">
            <v>0</v>
          </cell>
          <cell r="G167">
            <v>0</v>
          </cell>
          <cell r="H167">
            <v>0</v>
          </cell>
          <cell r="I167">
            <v>0</v>
          </cell>
          <cell r="J167">
            <v>0</v>
          </cell>
          <cell r="K167">
            <v>0</v>
          </cell>
          <cell r="L167">
            <v>0</v>
          </cell>
          <cell r="M167">
            <v>0</v>
          </cell>
          <cell r="N167">
            <v>0</v>
          </cell>
          <cell r="O167">
            <v>0</v>
          </cell>
          <cell r="P167">
            <v>0</v>
          </cell>
          <cell r="Q167">
            <v>0</v>
          </cell>
        </row>
        <row r="168">
          <cell r="A168" t="str">
            <v>780038</v>
          </cell>
          <cell r="B168">
            <v>780</v>
          </cell>
          <cell r="C168" t="str">
            <v>Era Licencing Fees</v>
          </cell>
          <cell r="E168">
            <v>44707.083333333336</v>
          </cell>
          <cell r="F168">
            <v>89414.166666666672</v>
          </cell>
          <cell r="G168">
            <v>134121.25</v>
          </cell>
          <cell r="H168">
            <v>178828.33333333334</v>
          </cell>
          <cell r="I168">
            <v>223535.41666666669</v>
          </cell>
          <cell r="J168">
            <v>268242.5</v>
          </cell>
          <cell r="K168">
            <v>312949.58333333337</v>
          </cell>
          <cell r="L168">
            <v>357656.66666666669</v>
          </cell>
          <cell r="M168">
            <v>402363.75</v>
          </cell>
          <cell r="N168">
            <v>447070.83333333337</v>
          </cell>
          <cell r="O168">
            <v>491777.91666666669</v>
          </cell>
          <cell r="P168">
            <v>536485</v>
          </cell>
          <cell r="Q168">
            <v>536485</v>
          </cell>
        </row>
        <row r="169">
          <cell r="A169" t="str">
            <v>780039</v>
          </cell>
          <cell r="B169">
            <v>780</v>
          </cell>
          <cell r="C169" t="str">
            <v>Software Support Agreements</v>
          </cell>
          <cell r="E169">
            <v>45350.833333333336</v>
          </cell>
          <cell r="F169">
            <v>90701.666666666672</v>
          </cell>
          <cell r="G169">
            <v>136052.5</v>
          </cell>
          <cell r="H169">
            <v>181403.33333333334</v>
          </cell>
          <cell r="I169">
            <v>226754.16666666669</v>
          </cell>
          <cell r="J169">
            <v>272105</v>
          </cell>
          <cell r="K169">
            <v>317455.83333333337</v>
          </cell>
          <cell r="L169">
            <v>362806.66666666669</v>
          </cell>
          <cell r="M169">
            <v>408157.5</v>
          </cell>
          <cell r="N169">
            <v>453508.33333333337</v>
          </cell>
          <cell r="O169">
            <v>498859.16666666669</v>
          </cell>
          <cell r="P169">
            <v>544210</v>
          </cell>
          <cell r="Q169">
            <v>544210</v>
          </cell>
        </row>
        <row r="170">
          <cell r="A170" t="str">
            <v>780040</v>
          </cell>
          <cell r="B170">
            <v>780</v>
          </cell>
          <cell r="C170" t="str">
            <v>Debt Collection Expenses</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t="str">
            <v>780041</v>
          </cell>
          <cell r="B171">
            <v>780</v>
          </cell>
          <cell r="C171" t="str">
            <v>Financial Reward To Public</v>
          </cell>
          <cell r="E171">
            <v>195.63458219247238</v>
          </cell>
          <cell r="F171">
            <v>391.26916438494476</v>
          </cell>
          <cell r="G171">
            <v>586.90374657741711</v>
          </cell>
          <cell r="H171">
            <v>782.53832876988952</v>
          </cell>
          <cell r="I171">
            <v>978.17291096236193</v>
          </cell>
          <cell r="J171">
            <v>1173.8074931548342</v>
          </cell>
          <cell r="K171">
            <v>1369.4420753473066</v>
          </cell>
          <cell r="L171">
            <v>1565.076657539779</v>
          </cell>
          <cell r="M171">
            <v>1760.7112397322514</v>
          </cell>
          <cell r="N171">
            <v>1956.3458219247239</v>
          </cell>
          <cell r="O171">
            <v>2151.980404117196</v>
          </cell>
          <cell r="P171">
            <v>2347.6149863096684</v>
          </cell>
          <cell r="Q171">
            <v>2347.6149863096684</v>
          </cell>
        </row>
        <row r="172">
          <cell r="A172" t="str">
            <v>780042</v>
          </cell>
          <cell r="B172">
            <v>780</v>
          </cell>
          <cell r="C172" t="str">
            <v>Internet/E-Mail Fees &amp; Charges</v>
          </cell>
          <cell r="E172">
            <v>9572.3333333333339</v>
          </cell>
          <cell r="F172">
            <v>19144.666666666668</v>
          </cell>
          <cell r="G172">
            <v>28717</v>
          </cell>
          <cell r="H172">
            <v>38289.333333333336</v>
          </cell>
          <cell r="I172">
            <v>47861.666666666672</v>
          </cell>
          <cell r="J172">
            <v>57434</v>
          </cell>
          <cell r="K172">
            <v>67006.333333333343</v>
          </cell>
          <cell r="L172">
            <v>76578.666666666672</v>
          </cell>
          <cell r="M172">
            <v>86151</v>
          </cell>
          <cell r="N172">
            <v>95723.333333333343</v>
          </cell>
          <cell r="O172">
            <v>105295.66666666667</v>
          </cell>
          <cell r="P172">
            <v>114868</v>
          </cell>
          <cell r="Q172">
            <v>114868</v>
          </cell>
        </row>
        <row r="173">
          <cell r="A173" t="str">
            <v>780043</v>
          </cell>
          <cell r="B173">
            <v>780</v>
          </cell>
          <cell r="C173" t="str">
            <v>Generator Running - Fuel</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t="str">
            <v>780044</v>
          </cell>
          <cell r="B174">
            <v>780</v>
          </cell>
          <cell r="C174" t="str">
            <v>Bill Delivery Expenses</v>
          </cell>
          <cell r="E174">
            <v>62093.631333333331</v>
          </cell>
          <cell r="F174">
            <v>124187.26266666666</v>
          </cell>
          <cell r="G174">
            <v>186280.894</v>
          </cell>
          <cell r="H174">
            <v>248374.52533333332</v>
          </cell>
          <cell r="I174">
            <v>310468.15666666668</v>
          </cell>
          <cell r="J174">
            <v>372561.788</v>
          </cell>
          <cell r="K174">
            <v>434655.41933333332</v>
          </cell>
          <cell r="L174">
            <v>496749.05066666665</v>
          </cell>
          <cell r="M174">
            <v>558842.68200000003</v>
          </cell>
          <cell r="N174">
            <v>620936.31333333335</v>
          </cell>
          <cell r="O174">
            <v>683029.94466666668</v>
          </cell>
          <cell r="P174">
            <v>745123.576</v>
          </cell>
          <cell r="Q174">
            <v>745123.576</v>
          </cell>
        </row>
        <row r="175">
          <cell r="A175" t="str">
            <v>780045</v>
          </cell>
          <cell r="B175">
            <v>780</v>
          </cell>
          <cell r="C175" t="str">
            <v>Donations/Pledges to Public</v>
          </cell>
          <cell r="E175">
            <v>1824</v>
          </cell>
          <cell r="F175">
            <v>3648</v>
          </cell>
          <cell r="G175">
            <v>5472</v>
          </cell>
          <cell r="H175">
            <v>7296</v>
          </cell>
          <cell r="I175">
            <v>9120</v>
          </cell>
          <cell r="J175">
            <v>10944</v>
          </cell>
          <cell r="K175">
            <v>12768</v>
          </cell>
          <cell r="L175">
            <v>14592</v>
          </cell>
          <cell r="M175">
            <v>16416</v>
          </cell>
          <cell r="N175">
            <v>18240</v>
          </cell>
          <cell r="O175">
            <v>20064</v>
          </cell>
          <cell r="P175">
            <v>21888</v>
          </cell>
          <cell r="Q175">
            <v>21888</v>
          </cell>
        </row>
        <row r="176">
          <cell r="A176" t="str">
            <v>780046</v>
          </cell>
          <cell r="B176">
            <v>780</v>
          </cell>
          <cell r="C176" t="str">
            <v>Public Incentives</v>
          </cell>
          <cell r="E176">
            <v>517.43854774526619</v>
          </cell>
          <cell r="F176">
            <v>1034.8770954905324</v>
          </cell>
          <cell r="G176">
            <v>1552.3156432357987</v>
          </cell>
          <cell r="H176">
            <v>2069.7541909810648</v>
          </cell>
          <cell r="I176">
            <v>2587.1927387263308</v>
          </cell>
          <cell r="J176">
            <v>3104.6312864715974</v>
          </cell>
          <cell r="K176">
            <v>3622.0698342168635</v>
          </cell>
          <cell r="L176">
            <v>4139.5083819621295</v>
          </cell>
          <cell r="M176">
            <v>4656.9469297073956</v>
          </cell>
          <cell r="N176">
            <v>5174.3854774526617</v>
          </cell>
          <cell r="O176">
            <v>5691.8240251979278</v>
          </cell>
          <cell r="P176">
            <v>6209.2625729431948</v>
          </cell>
          <cell r="Q176">
            <v>6209.2625729431948</v>
          </cell>
        </row>
        <row r="177">
          <cell r="A177" t="str">
            <v>780047</v>
          </cell>
          <cell r="B177">
            <v>780</v>
          </cell>
          <cell r="C177" t="str">
            <v>IDA Guarantee Fees</v>
          </cell>
          <cell r="E177">
            <v>3151.8676216774602</v>
          </cell>
          <cell r="F177">
            <v>6303.7352433549204</v>
          </cell>
          <cell r="G177">
            <v>9455.6028650323806</v>
          </cell>
          <cell r="H177">
            <v>12607.470486709841</v>
          </cell>
          <cell r="I177">
            <v>15759.338108387301</v>
          </cell>
          <cell r="J177">
            <v>18911.205730064761</v>
          </cell>
          <cell r="K177">
            <v>22063.07335174222</v>
          </cell>
          <cell r="L177">
            <v>25214.940973419682</v>
          </cell>
          <cell r="M177">
            <v>28366.808595097144</v>
          </cell>
          <cell r="N177">
            <v>31518.676216774602</v>
          </cell>
          <cell r="O177">
            <v>34670.54383845206</v>
          </cell>
          <cell r="P177">
            <v>37822.411460129522</v>
          </cell>
          <cell r="Q177">
            <v>37822.411460129522</v>
          </cell>
        </row>
        <row r="178">
          <cell r="A178" t="str">
            <v>780048</v>
          </cell>
          <cell r="B178">
            <v>780</v>
          </cell>
          <cell r="C178" t="str">
            <v>GQ Services -InterCo. Pay't</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t="str">
            <v>780049</v>
          </cell>
          <cell r="B179">
            <v>780</v>
          </cell>
          <cell r="C179" t="str">
            <v>Frequency Licence Fees</v>
          </cell>
          <cell r="E179">
            <v>545.74021342056972</v>
          </cell>
          <cell r="F179">
            <v>1091.4804268411394</v>
          </cell>
          <cell r="G179">
            <v>1637.2206402617091</v>
          </cell>
          <cell r="H179">
            <v>2182.9608536822789</v>
          </cell>
          <cell r="I179">
            <v>2728.7010671028484</v>
          </cell>
          <cell r="J179">
            <v>3274.4412805234183</v>
          </cell>
          <cell r="K179">
            <v>3820.1814939439882</v>
          </cell>
          <cell r="L179">
            <v>4365.9217073645577</v>
          </cell>
          <cell r="M179">
            <v>4911.6619207851272</v>
          </cell>
          <cell r="N179">
            <v>5457.4021342056967</v>
          </cell>
          <cell r="O179">
            <v>6003.1423476262671</v>
          </cell>
          <cell r="P179">
            <v>6548.8825610468366</v>
          </cell>
          <cell r="Q179">
            <v>6548.8825610468366</v>
          </cell>
        </row>
        <row r="180">
          <cell r="A180" t="str">
            <v>780050</v>
          </cell>
          <cell r="B180">
            <v>780</v>
          </cell>
          <cell r="C180" t="str">
            <v>Stamp Duty</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780051</v>
          </cell>
          <cell r="B181">
            <v>780</v>
          </cell>
          <cell r="C181" t="str">
            <v>Work Permit &amp; Immigration Expe</v>
          </cell>
          <cell r="E181">
            <v>380.17557213145028</v>
          </cell>
          <cell r="F181">
            <v>760.35114426290056</v>
          </cell>
          <cell r="G181">
            <v>1140.5267163943508</v>
          </cell>
          <cell r="H181">
            <v>1520.7022885258011</v>
          </cell>
          <cell r="I181">
            <v>1900.8778606572514</v>
          </cell>
          <cell r="J181">
            <v>2281.0534327887017</v>
          </cell>
          <cell r="K181">
            <v>2661.229004920152</v>
          </cell>
          <cell r="L181">
            <v>3041.4045770516022</v>
          </cell>
          <cell r="M181">
            <v>3421.5801491830525</v>
          </cell>
          <cell r="N181">
            <v>3801.7557213145028</v>
          </cell>
          <cell r="O181">
            <v>4181.9312934459531</v>
          </cell>
          <cell r="P181">
            <v>4562.1068655774034</v>
          </cell>
          <cell r="Q181">
            <v>4562.1068655774034</v>
          </cell>
        </row>
        <row r="182">
          <cell r="A182" t="str">
            <v>780052</v>
          </cell>
          <cell r="B182">
            <v>780</v>
          </cell>
          <cell r="C182" t="str">
            <v>GQ Africa Holdings-InterCoPayt</v>
          </cell>
          <cell r="E182">
            <v>20940.091083333333</v>
          </cell>
          <cell r="F182">
            <v>41880.182166666666</v>
          </cell>
          <cell r="G182">
            <v>62820.273249999998</v>
          </cell>
          <cell r="H182">
            <v>83760.364333333331</v>
          </cell>
          <cell r="I182">
            <v>104700.45541666666</v>
          </cell>
          <cell r="J182">
            <v>125640.5465</v>
          </cell>
          <cell r="K182">
            <v>146580.63758333333</v>
          </cell>
          <cell r="L182">
            <v>167520.72866666666</v>
          </cell>
          <cell r="M182">
            <v>188460.81975</v>
          </cell>
          <cell r="N182">
            <v>209400.91083333333</v>
          </cell>
          <cell r="O182">
            <v>230341.00191666666</v>
          </cell>
          <cell r="P182">
            <v>251281.09299999999</v>
          </cell>
          <cell r="Q182">
            <v>251281.09299999999</v>
          </cell>
        </row>
        <row r="183">
          <cell r="A183">
            <v>9998</v>
          </cell>
          <cell r="B183">
            <v>999</v>
          </cell>
          <cell r="C183" t="str">
            <v>Suspense</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800001</v>
          </cell>
          <cell r="B184">
            <v>800</v>
          </cell>
          <cell r="C184" t="str">
            <v>Depreciation - Umeme Assets</v>
          </cell>
          <cell r="E184">
            <v>860524.35900000005</v>
          </cell>
          <cell r="F184">
            <v>1721048.7180000001</v>
          </cell>
          <cell r="G184">
            <v>2581573.077</v>
          </cell>
          <cell r="H184">
            <v>3442097.4360000002</v>
          </cell>
          <cell r="I184">
            <v>4302621.7949999999</v>
          </cell>
          <cell r="J184">
            <v>5163146.1540000001</v>
          </cell>
          <cell r="K184">
            <v>6023670.5130000003</v>
          </cell>
          <cell r="L184">
            <v>6884194.8720000004</v>
          </cell>
          <cell r="M184">
            <v>7744719.2310000006</v>
          </cell>
          <cell r="N184">
            <v>8605243.5899999999</v>
          </cell>
          <cell r="O184">
            <v>9465767.949000001</v>
          </cell>
          <cell r="P184">
            <v>10326292.308</v>
          </cell>
          <cell r="Q184">
            <v>10326292.308</v>
          </cell>
        </row>
        <row r="185">
          <cell r="A185" t="str">
            <v>800002</v>
          </cell>
          <cell r="B185">
            <v>800</v>
          </cell>
          <cell r="C185" t="str">
            <v>Depreciation-Finance Lease(UED</v>
          </cell>
          <cell r="E185">
            <v>1135531.8910000001</v>
          </cell>
          <cell r="F185">
            <v>2271063.7820000001</v>
          </cell>
          <cell r="G185">
            <v>3406595.6730000004</v>
          </cell>
          <cell r="H185">
            <v>4542127.5640000002</v>
          </cell>
          <cell r="I185">
            <v>5677659.4550000001</v>
          </cell>
          <cell r="J185">
            <v>6813191.3460000008</v>
          </cell>
          <cell r="K185">
            <v>7948723.2370000007</v>
          </cell>
          <cell r="L185">
            <v>9084255.1280000005</v>
          </cell>
          <cell r="M185">
            <v>10219787.019000001</v>
          </cell>
          <cell r="N185">
            <v>11355318.91</v>
          </cell>
          <cell r="O185">
            <v>12490850.801000001</v>
          </cell>
          <cell r="P185">
            <v>13626382.692000002</v>
          </cell>
          <cell r="Q185">
            <v>13626382.692</v>
          </cell>
        </row>
        <row r="186">
          <cell r="A186" t="str">
            <v>800003</v>
          </cell>
          <cell r="B186">
            <v>800</v>
          </cell>
          <cell r="C186" t="str">
            <v>Amortization -Intangible Asset</v>
          </cell>
          <cell r="E186">
            <v>15263.416666666666</v>
          </cell>
          <cell r="F186">
            <v>30526.833333333332</v>
          </cell>
          <cell r="G186">
            <v>45790.25</v>
          </cell>
          <cell r="H186">
            <v>61053.666666666664</v>
          </cell>
          <cell r="I186">
            <v>76317.083333333328</v>
          </cell>
          <cell r="J186">
            <v>91580.5</v>
          </cell>
          <cell r="K186">
            <v>106843.91666666666</v>
          </cell>
          <cell r="L186">
            <v>122107.33333333333</v>
          </cell>
          <cell r="M186">
            <v>137370.75</v>
          </cell>
          <cell r="N186">
            <v>152634.16666666666</v>
          </cell>
          <cell r="O186">
            <v>167897.58333333331</v>
          </cell>
          <cell r="P186">
            <v>183161</v>
          </cell>
          <cell r="Q186">
            <v>183161</v>
          </cell>
        </row>
        <row r="187">
          <cell r="A187" t="str">
            <v>850002</v>
          </cell>
          <cell r="B187">
            <v>850</v>
          </cell>
          <cell r="C187" t="str">
            <v>Corporation Tax Charge</v>
          </cell>
          <cell r="E187">
            <v>793534.82024999999</v>
          </cell>
          <cell r="F187">
            <v>1587069.6405</v>
          </cell>
          <cell r="G187">
            <v>2380604.4607500001</v>
          </cell>
          <cell r="H187">
            <v>3174139.281</v>
          </cell>
          <cell r="I187">
            <v>3967674.1012499998</v>
          </cell>
          <cell r="J187">
            <v>4761208.9215000002</v>
          </cell>
          <cell r="K187">
            <v>5554743.74175</v>
          </cell>
          <cell r="L187">
            <v>6348278.5619999999</v>
          </cell>
          <cell r="M187">
            <v>7141813.3822499998</v>
          </cell>
          <cell r="N187">
            <v>7935348.2024999997</v>
          </cell>
          <cell r="O187">
            <v>8728883.0227499995</v>
          </cell>
          <cell r="P187">
            <v>9522417.8430000003</v>
          </cell>
          <cell r="Q187">
            <v>9522417.8430000003</v>
          </cell>
        </row>
        <row r="188">
          <cell r="A188" t="str">
            <v>850003</v>
          </cell>
          <cell r="B188">
            <v>850</v>
          </cell>
          <cell r="C188" t="str">
            <v>Deferred Tax Charge</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850004</v>
          </cell>
          <cell r="B189">
            <v>850</v>
          </cell>
          <cell r="C189" t="str">
            <v>Other Taxes</v>
          </cell>
          <cell r="E189">
            <v>0</v>
          </cell>
          <cell r="F189">
            <v>0</v>
          </cell>
          <cell r="G189">
            <v>0</v>
          </cell>
          <cell r="H189">
            <v>0</v>
          </cell>
          <cell r="I189">
            <v>0</v>
          </cell>
          <cell r="J189">
            <v>0</v>
          </cell>
          <cell r="K189">
            <v>0</v>
          </cell>
          <cell r="L189">
            <v>0</v>
          </cell>
          <cell r="M189">
            <v>0</v>
          </cell>
          <cell r="N189">
            <v>0</v>
          </cell>
          <cell r="O189">
            <v>0</v>
          </cell>
          <cell r="P189">
            <v>0</v>
          </cell>
          <cell r="Q189">
            <v>0</v>
          </cell>
        </row>
        <row r="190">
          <cell r="A190" t="str">
            <v>810001</v>
          </cell>
          <cell r="B190">
            <v>810</v>
          </cell>
          <cell r="C190" t="str">
            <v>Pre-Concession Expenses</v>
          </cell>
          <cell r="E190">
            <v>0</v>
          </cell>
          <cell r="F190">
            <v>0</v>
          </cell>
          <cell r="G190">
            <v>0</v>
          </cell>
          <cell r="H190">
            <v>0</v>
          </cell>
          <cell r="I190">
            <v>0</v>
          </cell>
          <cell r="J190">
            <v>0</v>
          </cell>
          <cell r="K190">
            <v>0</v>
          </cell>
          <cell r="L190">
            <v>0</v>
          </cell>
          <cell r="M190">
            <v>0</v>
          </cell>
          <cell r="N190">
            <v>0</v>
          </cell>
          <cell r="O190">
            <v>0</v>
          </cell>
          <cell r="P190">
            <v>0</v>
          </cell>
          <cell r="Q190">
            <v>0</v>
          </cell>
        </row>
        <row r="191">
          <cell r="A191" t="str">
            <v>810002</v>
          </cell>
          <cell r="B191">
            <v>810</v>
          </cell>
          <cell r="C191" t="str">
            <v>Operating Lease Charge</v>
          </cell>
          <cell r="E191">
            <v>275027.66666666669</v>
          </cell>
          <cell r="F191">
            <v>550055.33333333337</v>
          </cell>
          <cell r="G191">
            <v>825083</v>
          </cell>
          <cell r="H191">
            <v>1100110.6666666667</v>
          </cell>
          <cell r="I191">
            <v>1375138.3333333335</v>
          </cell>
          <cell r="J191">
            <v>1650166</v>
          </cell>
          <cell r="K191">
            <v>1925193.6666666667</v>
          </cell>
          <cell r="L191">
            <v>2200221.3333333335</v>
          </cell>
          <cell r="M191">
            <v>2475249</v>
          </cell>
          <cell r="N191">
            <v>2750276.666666667</v>
          </cell>
          <cell r="O191">
            <v>3025304.3333333335</v>
          </cell>
          <cell r="P191">
            <v>3300332</v>
          </cell>
          <cell r="Q191">
            <v>3300332</v>
          </cell>
        </row>
        <row r="192">
          <cell r="A192" t="str">
            <v>810003</v>
          </cell>
          <cell r="B192">
            <v>810</v>
          </cell>
          <cell r="C192" t="str">
            <v>Imprests Lost</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820001</v>
          </cell>
          <cell r="B193">
            <v>820</v>
          </cell>
          <cell r="C193" t="str">
            <v>Insurance General</v>
          </cell>
          <cell r="E193">
            <v>138035.91666666666</v>
          </cell>
          <cell r="F193">
            <v>276071.83333333331</v>
          </cell>
          <cell r="G193">
            <v>414107.75</v>
          </cell>
          <cell r="H193">
            <v>552143.66666666663</v>
          </cell>
          <cell r="I193">
            <v>690179.58333333326</v>
          </cell>
          <cell r="J193">
            <v>828215.5</v>
          </cell>
          <cell r="K193">
            <v>966251.41666666663</v>
          </cell>
          <cell r="L193">
            <v>1104287.3333333333</v>
          </cell>
          <cell r="M193">
            <v>1242323.25</v>
          </cell>
          <cell r="N193">
            <v>1380359.1666666665</v>
          </cell>
          <cell r="O193">
            <v>1518395.0833333333</v>
          </cell>
          <cell r="P193">
            <v>1656431</v>
          </cell>
          <cell r="Q193">
            <v>1656431</v>
          </cell>
        </row>
        <row r="194">
          <cell r="A194" t="str">
            <v>830001</v>
          </cell>
          <cell r="B194">
            <v>830</v>
          </cell>
          <cell r="C194" t="str">
            <v>Bad Debts Written Off</v>
          </cell>
          <cell r="E194">
            <v>2571150.6666666665</v>
          </cell>
          <cell r="F194">
            <v>5142301.333333333</v>
          </cell>
          <cell r="G194">
            <v>7713452</v>
          </cell>
          <cell r="H194">
            <v>10284602.666666666</v>
          </cell>
          <cell r="I194">
            <v>12855753.333333332</v>
          </cell>
          <cell r="J194">
            <v>15426904</v>
          </cell>
          <cell r="K194">
            <v>17998054.666666664</v>
          </cell>
          <cell r="L194">
            <v>20569205.333333332</v>
          </cell>
          <cell r="M194">
            <v>23140356</v>
          </cell>
          <cell r="N194">
            <v>25711506.666666664</v>
          </cell>
          <cell r="O194">
            <v>28282657.333333332</v>
          </cell>
          <cell r="P194">
            <v>30853808</v>
          </cell>
          <cell r="Q194">
            <v>30853808</v>
          </cell>
        </row>
        <row r="195">
          <cell r="A195" t="str">
            <v>840001</v>
          </cell>
          <cell r="B195">
            <v>840</v>
          </cell>
          <cell r="C195" t="str">
            <v>Interest On Loans - Eskom</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t="str">
            <v>840001A</v>
          </cell>
          <cell r="B196">
            <v>840</v>
          </cell>
          <cell r="C196" t="str">
            <v>Interest Charge - GQ</v>
          </cell>
          <cell r="E196">
            <v>449132.25</v>
          </cell>
          <cell r="F196">
            <v>898264.5</v>
          </cell>
          <cell r="G196">
            <v>1347396.75</v>
          </cell>
          <cell r="H196">
            <v>1796529</v>
          </cell>
          <cell r="I196">
            <v>2245661.25</v>
          </cell>
          <cell r="J196">
            <v>2694793.5</v>
          </cell>
          <cell r="K196">
            <v>3143925.75</v>
          </cell>
          <cell r="L196">
            <v>3593058</v>
          </cell>
          <cell r="M196">
            <v>4042190.25</v>
          </cell>
          <cell r="N196">
            <v>4491322.5</v>
          </cell>
          <cell r="O196">
            <v>4940454.75</v>
          </cell>
          <cell r="P196">
            <v>5389587</v>
          </cell>
          <cell r="Q196">
            <v>5389587</v>
          </cell>
        </row>
        <row r="197">
          <cell r="A197" t="str">
            <v>840002</v>
          </cell>
          <cell r="B197">
            <v>840</v>
          </cell>
          <cell r="C197" t="str">
            <v>Loss/(Gain) On Exchange</v>
          </cell>
          <cell r="E197">
            <v>654070.33333333337</v>
          </cell>
          <cell r="F197">
            <v>1308140.6666666667</v>
          </cell>
          <cell r="G197">
            <v>1962211</v>
          </cell>
          <cell r="H197">
            <v>2616281.3333333335</v>
          </cell>
          <cell r="I197">
            <v>3270351.666666667</v>
          </cell>
          <cell r="J197">
            <v>3924422</v>
          </cell>
          <cell r="K197">
            <v>4578492.333333334</v>
          </cell>
          <cell r="L197">
            <v>5232562.666666667</v>
          </cell>
          <cell r="M197">
            <v>5886633</v>
          </cell>
          <cell r="N197">
            <v>6540703.333333334</v>
          </cell>
          <cell r="O197">
            <v>7194773.666666667</v>
          </cell>
          <cell r="P197">
            <v>7848844</v>
          </cell>
          <cell r="Q197">
            <v>7848844</v>
          </cell>
        </row>
        <row r="198">
          <cell r="A198" t="str">
            <v>840003</v>
          </cell>
          <cell r="B198">
            <v>840</v>
          </cell>
          <cell r="C198" t="str">
            <v>Finance Charge Leased Assets</v>
          </cell>
          <cell r="E198">
            <v>1181572.5</v>
          </cell>
          <cell r="F198">
            <v>2363145</v>
          </cell>
          <cell r="G198">
            <v>3544717.5</v>
          </cell>
          <cell r="H198">
            <v>4726290</v>
          </cell>
          <cell r="I198">
            <v>5907862.5</v>
          </cell>
          <cell r="J198">
            <v>7089435</v>
          </cell>
          <cell r="K198">
            <v>8271007.5</v>
          </cell>
          <cell r="L198">
            <v>9452580</v>
          </cell>
          <cell r="M198">
            <v>10634152.5</v>
          </cell>
          <cell r="N198">
            <v>11815725</v>
          </cell>
          <cell r="O198">
            <v>12997297.5</v>
          </cell>
          <cell r="P198">
            <v>14178870</v>
          </cell>
          <cell r="Q198">
            <v>14178870</v>
          </cell>
        </row>
        <row r="199">
          <cell r="A199" t="str">
            <v>930001</v>
          </cell>
          <cell r="B199">
            <v>930</v>
          </cell>
          <cell r="C199" t="str">
            <v>Share Of Uebs Expenses</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860001</v>
          </cell>
          <cell r="B200">
            <v>860</v>
          </cell>
          <cell r="C200" t="str">
            <v>Dividends - Shareholders</v>
          </cell>
          <cell r="E200">
            <v>461000</v>
          </cell>
          <cell r="F200">
            <v>922000</v>
          </cell>
          <cell r="G200">
            <v>1383000</v>
          </cell>
          <cell r="H200">
            <v>1844000</v>
          </cell>
          <cell r="I200">
            <v>2305000</v>
          </cell>
          <cell r="J200">
            <v>2766000</v>
          </cell>
          <cell r="K200">
            <v>3227000</v>
          </cell>
          <cell r="L200">
            <v>3688000</v>
          </cell>
          <cell r="M200">
            <v>4149000</v>
          </cell>
          <cell r="N200">
            <v>4610000</v>
          </cell>
          <cell r="O200">
            <v>5071000</v>
          </cell>
          <cell r="P200">
            <v>5532000</v>
          </cell>
          <cell r="Q200">
            <v>5532000</v>
          </cell>
        </row>
        <row r="201">
          <cell r="A201" t="str">
            <v>660001</v>
          </cell>
          <cell r="B201">
            <v>660</v>
          </cell>
          <cell r="C201" t="str">
            <v>Insurance &amp; Third Party Claims</v>
          </cell>
          <cell r="E201">
            <v>-6976.7999529140916</v>
          </cell>
          <cell r="F201">
            <v>-13953.599905828183</v>
          </cell>
          <cell r="G201">
            <v>-20930.399858742276</v>
          </cell>
          <cell r="H201">
            <v>-27907.199811656366</v>
          </cell>
          <cell r="I201">
            <v>-34883.999764570457</v>
          </cell>
          <cell r="J201">
            <v>-41860.799717484551</v>
          </cell>
          <cell r="K201">
            <v>-48837.599670398638</v>
          </cell>
          <cell r="L201">
            <v>-55814.399623312733</v>
          </cell>
          <cell r="M201">
            <v>-62791.199576226827</v>
          </cell>
          <cell r="N201">
            <v>-69767.999529140914</v>
          </cell>
          <cell r="O201">
            <v>-76744.799482055008</v>
          </cell>
          <cell r="P201">
            <v>-83721.599434969103</v>
          </cell>
          <cell r="Q201">
            <v>-83721.599434969103</v>
          </cell>
        </row>
      </sheetData>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MENU"/>
      <sheetName val="OFFGRID MENU"/>
      <sheetName val="Sheet10"/>
      <sheetName val="UMEME MENU"/>
      <sheetName val="Financial Year Analysis"/>
      <sheetName val="Bi-Annual"/>
      <sheetName val="Quarter"/>
      <sheetName val="UMEME Annual Fact sheet"/>
      <sheetName val="FINANCIAL"/>
      <sheetName val="Employee to Energy sales Ratio"/>
      <sheetName val="O&amp;M for Energy sold"/>
      <sheetName val="Employee cost per kwh sold"/>
      <sheetName val="O&amp;M per KM"/>
      <sheetName val="UMEME Network Length (Kms)"/>
      <sheetName val="customers per KM"/>
      <sheetName val="MINIGRIDS MENU"/>
      <sheetName val="customers Growth Rate"/>
      <sheetName val="Sales &amp; Purchases (GWh)"/>
      <sheetName val="UMEME Monthly Energy sales"/>
      <sheetName val="UMEME Monthly sales -2"/>
      <sheetName val="Medium Indu Aver. Consum"/>
      <sheetName val="Large&amp; Xtr Indu Aver. Consum"/>
      <sheetName val="UMEME Employees"/>
      <sheetName val="O&amp;M"/>
      <sheetName val="Sheet5"/>
      <sheetName val="UMEME Billing data"/>
      <sheetName val="Targets"/>
      <sheetName val="Billing Summary- Umeme"/>
      <sheetName val="Minigrids Energy Sales by Years"/>
      <sheetName val="Minigrids Energy Purc by Yea"/>
      <sheetName val="Minigrids Energy Purch by Qtr"/>
      <sheetName val="Overall Sales by Quart"/>
      <sheetName val="Minigrid sales&amp;Purc overall"/>
      <sheetName val="Mingrid Customers Overall"/>
      <sheetName val="Minigrid Customers by Utility"/>
      <sheetName val="Minigrid Ener sales by cust cat"/>
      <sheetName val="Minigrid Customer employee rati"/>
      <sheetName val="Minigrid Employee to Energy sal"/>
      <sheetName val="Minigrid Avg. Cons per Customer"/>
      <sheetName val="Minigrid O&amp;M per kwh"/>
      <sheetName val="Minigrid Employee cost per kwh"/>
      <sheetName val="Comput Minigrid Quarter"/>
      <sheetName val="Comput Minigri Annual"/>
      <sheetName val="Annual Fact sheet Computations"/>
      <sheetName val="Sheet6"/>
      <sheetName val="UMEME Quarter Fact sheet comput"/>
      <sheetName val="UMEME District performances"/>
      <sheetName val="UMEME Quarterly Fact sheet"/>
      <sheetName val="UMEME"/>
      <sheetName val="Minigrids"/>
      <sheetName val="Sheet11"/>
      <sheetName val="Sheet8"/>
      <sheetName val="UEDCL"/>
      <sheetName val="Offgrid Database"/>
      <sheetName val="OFFGRID REF"/>
      <sheetName val="Sheet7"/>
      <sheetName val="Distributions Monthly"/>
      <sheetName val="Sheet1"/>
      <sheetName val="FINANCIAL (2)"/>
      <sheetName val="Financials"/>
      <sheetName val="Sheet2"/>
      <sheetName val="Performance Indicators"/>
      <sheetName val="Sales GWh by Customer categorie"/>
      <sheetName val="Six Year Summary sheet"/>
      <sheetName val="Targets (2)"/>
      <sheetName val="Purch &amp; Sales across Quarters"/>
      <sheetName val="Purchases by ToU"/>
      <sheetName val="Sheet4"/>
      <sheetName val="Sheet3"/>
      <sheetName val="UMEME Customers"/>
      <sheetName val="Energy sales per customer"/>
      <sheetName val="Domestic Aver. Consum"/>
      <sheetName val="Customer to Employee Ratio"/>
      <sheetName val="Commer Aver. Co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B1">
            <v>2</v>
          </cell>
          <cell r="C1">
            <v>3</v>
          </cell>
          <cell r="Q1">
            <v>17</v>
          </cell>
        </row>
        <row r="2">
          <cell r="B2" t="str">
            <v>Month</v>
          </cell>
          <cell r="C2" t="str">
            <v>Year</v>
          </cell>
          <cell r="Q2" t="str">
            <v>Total customers</v>
          </cell>
        </row>
        <row r="3">
          <cell r="B3" t="str">
            <v>Jan</v>
          </cell>
          <cell r="C3" t="str">
            <v>2011</v>
          </cell>
          <cell r="Q3">
            <v>409801</v>
          </cell>
        </row>
        <row r="4">
          <cell r="B4" t="str">
            <v>Feb</v>
          </cell>
          <cell r="C4" t="str">
            <v>2011</v>
          </cell>
          <cell r="Q4">
            <v>413250</v>
          </cell>
        </row>
        <row r="5">
          <cell r="B5" t="str">
            <v>Mar</v>
          </cell>
          <cell r="C5" t="str">
            <v>2011</v>
          </cell>
          <cell r="Q5">
            <v>418563</v>
          </cell>
        </row>
        <row r="6">
          <cell r="B6" t="str">
            <v>Apr</v>
          </cell>
          <cell r="C6" t="str">
            <v>2011</v>
          </cell>
          <cell r="Q6">
            <v>421851</v>
          </cell>
        </row>
        <row r="7">
          <cell r="B7" t="str">
            <v>May</v>
          </cell>
          <cell r="C7" t="str">
            <v>2011</v>
          </cell>
          <cell r="Q7">
            <v>425395</v>
          </cell>
        </row>
        <row r="8">
          <cell r="B8" t="str">
            <v>Jun</v>
          </cell>
          <cell r="C8" t="str">
            <v>2011</v>
          </cell>
          <cell r="Q8">
            <v>428506</v>
          </cell>
        </row>
        <row r="9">
          <cell r="B9" t="str">
            <v>Jul</v>
          </cell>
          <cell r="C9" t="str">
            <v>2011</v>
          </cell>
          <cell r="Q9">
            <v>434031</v>
          </cell>
        </row>
        <row r="10">
          <cell r="B10" t="str">
            <v>Aug</v>
          </cell>
          <cell r="C10" t="str">
            <v>2011</v>
          </cell>
          <cell r="Q10">
            <v>435052</v>
          </cell>
        </row>
        <row r="11">
          <cell r="B11" t="str">
            <v>Sep</v>
          </cell>
          <cell r="C11" t="str">
            <v>2011</v>
          </cell>
          <cell r="Q11">
            <v>440714</v>
          </cell>
        </row>
        <row r="12">
          <cell r="B12" t="str">
            <v>Oct</v>
          </cell>
          <cell r="C12" t="str">
            <v>2011</v>
          </cell>
          <cell r="Q12">
            <v>440327</v>
          </cell>
        </row>
        <row r="13">
          <cell r="B13" t="str">
            <v>Nov</v>
          </cell>
          <cell r="C13" t="str">
            <v>2011</v>
          </cell>
          <cell r="Q13">
            <v>444981</v>
          </cell>
        </row>
        <row r="14">
          <cell r="B14" t="str">
            <v>Dec</v>
          </cell>
          <cell r="C14" t="str">
            <v>2011</v>
          </cell>
          <cell r="Q14">
            <v>447227</v>
          </cell>
        </row>
        <row r="15">
          <cell r="B15" t="str">
            <v>Jan</v>
          </cell>
          <cell r="C15" t="str">
            <v>2012</v>
          </cell>
          <cell r="Q15" t="e">
            <v>#REF!</v>
          </cell>
        </row>
        <row r="16">
          <cell r="B16" t="str">
            <v>Feb</v>
          </cell>
          <cell r="C16" t="str">
            <v>2012</v>
          </cell>
          <cell r="Q16" t="e">
            <v>#REF!</v>
          </cell>
        </row>
        <row r="17">
          <cell r="B17" t="str">
            <v>Mar</v>
          </cell>
          <cell r="C17" t="str">
            <v>2012</v>
          </cell>
          <cell r="Q17">
            <v>467607</v>
          </cell>
        </row>
        <row r="18">
          <cell r="B18" t="str">
            <v>Apr</v>
          </cell>
          <cell r="C18" t="str">
            <v>2012</v>
          </cell>
          <cell r="Q18">
            <v>469937</v>
          </cell>
        </row>
        <row r="19">
          <cell r="B19" t="str">
            <v>May</v>
          </cell>
          <cell r="C19" t="str">
            <v>2012</v>
          </cell>
          <cell r="Q19">
            <v>496938</v>
          </cell>
        </row>
        <row r="20">
          <cell r="B20" t="str">
            <v>Jun</v>
          </cell>
          <cell r="C20" t="str">
            <v>2012</v>
          </cell>
          <cell r="Q20">
            <v>480637</v>
          </cell>
        </row>
        <row r="21">
          <cell r="B21" t="str">
            <v>Jul</v>
          </cell>
          <cell r="C21" t="str">
            <v>2012</v>
          </cell>
          <cell r="Q21">
            <v>486243</v>
          </cell>
        </row>
        <row r="22">
          <cell r="B22" t="str">
            <v>Aug</v>
          </cell>
          <cell r="C22" t="str">
            <v>2012</v>
          </cell>
          <cell r="Q22">
            <v>491309</v>
          </cell>
        </row>
        <row r="23">
          <cell r="B23" t="str">
            <v>Sep</v>
          </cell>
          <cell r="C23" t="str">
            <v>2012</v>
          </cell>
          <cell r="Q23">
            <v>496106</v>
          </cell>
        </row>
        <row r="24">
          <cell r="B24" t="str">
            <v>Oct</v>
          </cell>
          <cell r="C24" t="str">
            <v>2012</v>
          </cell>
          <cell r="Q24">
            <v>501758</v>
          </cell>
        </row>
        <row r="25">
          <cell r="B25" t="str">
            <v>Nov</v>
          </cell>
          <cell r="C25" t="str">
            <v>2012</v>
          </cell>
          <cell r="Q25">
            <v>503954</v>
          </cell>
        </row>
        <row r="26">
          <cell r="B26" t="str">
            <v>Dec</v>
          </cell>
          <cell r="C26" t="str">
            <v>2012</v>
          </cell>
          <cell r="Q26">
            <v>506545</v>
          </cell>
        </row>
        <row r="27">
          <cell r="B27" t="str">
            <v>Jan</v>
          </cell>
          <cell r="C27" t="str">
            <v>2013</v>
          </cell>
          <cell r="Q27">
            <v>517281</v>
          </cell>
        </row>
        <row r="28">
          <cell r="B28" t="str">
            <v>Feb</v>
          </cell>
          <cell r="C28" t="str">
            <v>2013</v>
          </cell>
          <cell r="Q28">
            <v>518898</v>
          </cell>
        </row>
        <row r="29">
          <cell r="B29" t="str">
            <v>Mar</v>
          </cell>
          <cell r="C29" t="str">
            <v>2013</v>
          </cell>
          <cell r="Q29" t="e">
            <v>#REF!</v>
          </cell>
        </row>
        <row r="30">
          <cell r="B30" t="str">
            <v>Apr</v>
          </cell>
          <cell r="C30" t="str">
            <v>2013</v>
          </cell>
          <cell r="Q30">
            <v>529902</v>
          </cell>
        </row>
        <row r="31">
          <cell r="B31" t="str">
            <v>May</v>
          </cell>
          <cell r="C31" t="str">
            <v>2013</v>
          </cell>
          <cell r="Q31">
            <v>536058</v>
          </cell>
        </row>
        <row r="32">
          <cell r="B32" t="str">
            <v>Jun</v>
          </cell>
          <cell r="C32" t="str">
            <v>2013</v>
          </cell>
          <cell r="Q32" t="e">
            <v>#REF!</v>
          </cell>
        </row>
        <row r="33">
          <cell r="B33" t="str">
            <v>Jul</v>
          </cell>
          <cell r="C33" t="str">
            <v>2013</v>
          </cell>
          <cell r="Q33" t="e">
            <v>#REF!</v>
          </cell>
        </row>
        <row r="34">
          <cell r="B34" t="str">
            <v>Aug</v>
          </cell>
          <cell r="C34" t="str">
            <v>2013</v>
          </cell>
          <cell r="Q34" t="e">
            <v>#REF!</v>
          </cell>
        </row>
        <row r="35">
          <cell r="B35" t="str">
            <v>Sep</v>
          </cell>
          <cell r="C35" t="str">
            <v>2013</v>
          </cell>
          <cell r="Q35">
            <v>555459</v>
          </cell>
        </row>
        <row r="36">
          <cell r="B36" t="str">
            <v>Oct</v>
          </cell>
          <cell r="C36" t="str">
            <v>2013</v>
          </cell>
          <cell r="Q36">
            <v>559708</v>
          </cell>
        </row>
        <row r="37">
          <cell r="B37" t="str">
            <v>Nov</v>
          </cell>
          <cell r="C37" t="str">
            <v>2013</v>
          </cell>
          <cell r="Q37">
            <v>565975</v>
          </cell>
        </row>
        <row r="38">
          <cell r="B38" t="str">
            <v>Dec</v>
          </cell>
          <cell r="C38" t="str">
            <v>2013</v>
          </cell>
          <cell r="Q38">
            <v>574465</v>
          </cell>
        </row>
        <row r="39">
          <cell r="B39" t="str">
            <v>Jan</v>
          </cell>
          <cell r="C39" t="str">
            <v>2014</v>
          </cell>
          <cell r="Q39">
            <v>578481</v>
          </cell>
        </row>
        <row r="40">
          <cell r="B40" t="str">
            <v>Feb</v>
          </cell>
          <cell r="C40" t="str">
            <v>2014</v>
          </cell>
          <cell r="Q40">
            <v>587384</v>
          </cell>
        </row>
        <row r="41">
          <cell r="B41" t="str">
            <v>Mar</v>
          </cell>
          <cell r="C41" t="str">
            <v>2014</v>
          </cell>
          <cell r="Q41">
            <v>594671</v>
          </cell>
        </row>
        <row r="42">
          <cell r="B42" t="str">
            <v>Apr</v>
          </cell>
          <cell r="C42" t="str">
            <v>2014</v>
          </cell>
          <cell r="Q42">
            <v>604996</v>
          </cell>
        </row>
        <row r="43">
          <cell r="B43" t="str">
            <v>May</v>
          </cell>
          <cell r="C43" t="str">
            <v>2014</v>
          </cell>
          <cell r="Q43">
            <v>607382</v>
          </cell>
        </row>
        <row r="44">
          <cell r="B44" t="str">
            <v>Jun</v>
          </cell>
          <cell r="C44" t="str">
            <v>2014</v>
          </cell>
          <cell r="Q44">
            <v>613444</v>
          </cell>
        </row>
        <row r="45">
          <cell r="B45" t="str">
            <v>Jul</v>
          </cell>
          <cell r="C45" t="str">
            <v>2014</v>
          </cell>
          <cell r="Q45">
            <v>623313</v>
          </cell>
        </row>
        <row r="46">
          <cell r="B46" t="str">
            <v>Aug</v>
          </cell>
          <cell r="C46" t="str">
            <v>2014</v>
          </cell>
          <cell r="Q46">
            <v>630442</v>
          </cell>
        </row>
        <row r="47">
          <cell r="B47" t="str">
            <v>Sep</v>
          </cell>
          <cell r="C47" t="str">
            <v>2014</v>
          </cell>
          <cell r="Q47">
            <v>629671</v>
          </cell>
        </row>
        <row r="48">
          <cell r="B48" t="str">
            <v>Oct</v>
          </cell>
          <cell r="C48" t="str">
            <v>2014</v>
          </cell>
          <cell r="Q48">
            <v>638985</v>
          </cell>
        </row>
        <row r="49">
          <cell r="B49" t="str">
            <v>Nov</v>
          </cell>
          <cell r="C49" t="str">
            <v>2014</v>
          </cell>
          <cell r="Q49">
            <v>648972</v>
          </cell>
        </row>
        <row r="50">
          <cell r="B50" t="str">
            <v>Dec</v>
          </cell>
          <cell r="C50" t="str">
            <v>2014</v>
          </cell>
          <cell r="Q50">
            <v>650573</v>
          </cell>
        </row>
        <row r="51">
          <cell r="B51" t="str">
            <v>Jan</v>
          </cell>
          <cell r="C51" t="str">
            <v>2015</v>
          </cell>
          <cell r="Q51">
            <v>663338</v>
          </cell>
        </row>
        <row r="52">
          <cell r="B52" t="str">
            <v>Feb</v>
          </cell>
          <cell r="C52" t="str">
            <v>2015</v>
          </cell>
          <cell r="Q52">
            <v>667719</v>
          </cell>
        </row>
        <row r="53">
          <cell r="B53" t="str">
            <v>Mar</v>
          </cell>
          <cell r="C53" t="str">
            <v>2015</v>
          </cell>
          <cell r="Q53">
            <v>694828</v>
          </cell>
        </row>
        <row r="54">
          <cell r="B54" t="str">
            <v>Apr</v>
          </cell>
          <cell r="C54" t="str">
            <v>2015</v>
          </cell>
          <cell r="Q54">
            <v>701969</v>
          </cell>
        </row>
        <row r="55">
          <cell r="B55" t="str">
            <v>May</v>
          </cell>
          <cell r="C55" t="str">
            <v>2015</v>
          </cell>
          <cell r="Q55">
            <v>724250</v>
          </cell>
        </row>
        <row r="56">
          <cell r="B56" t="str">
            <v>Jun</v>
          </cell>
          <cell r="C56" t="str">
            <v>2015</v>
          </cell>
          <cell r="Q56">
            <v>713756</v>
          </cell>
        </row>
        <row r="57">
          <cell r="B57" t="str">
            <v>Jul</v>
          </cell>
          <cell r="C57" t="str">
            <v>2015</v>
          </cell>
          <cell r="Q57">
            <v>733647</v>
          </cell>
        </row>
        <row r="58">
          <cell r="B58" t="str">
            <v>Aug</v>
          </cell>
          <cell r="C58" t="str">
            <v>2015</v>
          </cell>
          <cell r="Q58">
            <v>751722</v>
          </cell>
        </row>
        <row r="59">
          <cell r="B59" t="str">
            <v>Sep</v>
          </cell>
          <cell r="C59" t="str">
            <v>2015</v>
          </cell>
          <cell r="Q59">
            <v>770676</v>
          </cell>
        </row>
        <row r="60">
          <cell r="B60" t="str">
            <v>Oct</v>
          </cell>
          <cell r="C60" t="str">
            <v>2015</v>
          </cell>
          <cell r="Q60">
            <v>772239</v>
          </cell>
        </row>
        <row r="61">
          <cell r="B61" t="str">
            <v>Nov</v>
          </cell>
          <cell r="C61" t="str">
            <v>2015</v>
          </cell>
          <cell r="Q61">
            <v>791144</v>
          </cell>
        </row>
        <row r="62">
          <cell r="B62" t="str">
            <v>Dec</v>
          </cell>
          <cell r="C62" t="str">
            <v>2015</v>
          </cell>
          <cell r="Q62">
            <v>793544</v>
          </cell>
        </row>
        <row r="63">
          <cell r="B63" t="str">
            <v>Jan</v>
          </cell>
          <cell r="C63" t="str">
            <v>2016</v>
          </cell>
          <cell r="Q63">
            <v>796311</v>
          </cell>
        </row>
        <row r="64">
          <cell r="B64" t="str">
            <v>Feb</v>
          </cell>
          <cell r="C64" t="str">
            <v>2016</v>
          </cell>
          <cell r="Q64">
            <v>804343</v>
          </cell>
        </row>
        <row r="65">
          <cell r="B65" t="str">
            <v>Mar</v>
          </cell>
          <cell r="C65" t="str">
            <v>2016</v>
          </cell>
          <cell r="Q65">
            <v>821169</v>
          </cell>
        </row>
        <row r="66">
          <cell r="B66" t="str">
            <v>Apr</v>
          </cell>
          <cell r="C66" t="str">
            <v>2016</v>
          </cell>
          <cell r="Q66">
            <v>839639</v>
          </cell>
        </row>
        <row r="67">
          <cell r="B67" t="str">
            <v>May</v>
          </cell>
          <cell r="C67" t="str">
            <v>2016</v>
          </cell>
          <cell r="Q67">
            <v>847159</v>
          </cell>
        </row>
        <row r="68">
          <cell r="B68" t="str">
            <v>Jun</v>
          </cell>
          <cell r="C68" t="str">
            <v>2016</v>
          </cell>
          <cell r="Q68">
            <v>860563</v>
          </cell>
        </row>
        <row r="69">
          <cell r="B69" t="str">
            <v>Jul</v>
          </cell>
          <cell r="C69" t="str">
            <v>2016</v>
          </cell>
          <cell r="Q69">
            <v>877238</v>
          </cell>
        </row>
        <row r="70">
          <cell r="B70" t="str">
            <v>Aug</v>
          </cell>
          <cell r="C70" t="str">
            <v>2016</v>
          </cell>
          <cell r="Q70">
            <v>880084</v>
          </cell>
        </row>
        <row r="71">
          <cell r="B71" t="str">
            <v>Sep</v>
          </cell>
          <cell r="C71" t="str">
            <v>2016</v>
          </cell>
          <cell r="Q71">
            <v>894017</v>
          </cell>
        </row>
        <row r="72">
          <cell r="B72" t="str">
            <v>Oct</v>
          </cell>
          <cell r="C72" t="str">
            <v>2016</v>
          </cell>
          <cell r="Q72">
            <v>908130</v>
          </cell>
        </row>
        <row r="73">
          <cell r="B73" t="str">
            <v>Nov</v>
          </cell>
          <cell r="C73" t="str">
            <v>2016</v>
          </cell>
          <cell r="Q73">
            <v>928435</v>
          </cell>
        </row>
        <row r="74">
          <cell r="B74" t="str">
            <v>Dec</v>
          </cell>
          <cell r="C74" t="str">
            <v>2016</v>
          </cell>
          <cell r="Q74" t="e">
            <v>#REF!</v>
          </cell>
        </row>
        <row r="75">
          <cell r="B75" t="str">
            <v>Jan</v>
          </cell>
          <cell r="C75" t="str">
            <v>2017</v>
          </cell>
          <cell r="Q75">
            <v>950898</v>
          </cell>
        </row>
        <row r="76">
          <cell r="B76" t="str">
            <v>Feb</v>
          </cell>
          <cell r="C76" t="str">
            <v>2017</v>
          </cell>
          <cell r="Q76">
            <v>972153</v>
          </cell>
        </row>
        <row r="77">
          <cell r="B77" t="str">
            <v>Mar</v>
          </cell>
          <cell r="C77" t="str">
            <v>2017</v>
          </cell>
          <cell r="Q77">
            <v>988478</v>
          </cell>
        </row>
        <row r="78">
          <cell r="B78" t="str">
            <v>Apr</v>
          </cell>
          <cell r="C78" t="str">
            <v>2017</v>
          </cell>
          <cell r="Q78" t="e">
            <v>#REF!</v>
          </cell>
        </row>
        <row r="79">
          <cell r="B79" t="str">
            <v>May</v>
          </cell>
          <cell r="C79" t="str">
            <v>2017</v>
          </cell>
          <cell r="Q79" t="e">
            <v>#REF!</v>
          </cell>
        </row>
        <row r="80">
          <cell r="B80" t="str">
            <v>Jun</v>
          </cell>
          <cell r="C80" t="str">
            <v>2017</v>
          </cell>
          <cell r="Q80" t="e">
            <v>#REF!</v>
          </cell>
        </row>
        <row r="81">
          <cell r="B81" t="str">
            <v>Jul</v>
          </cell>
          <cell r="C81" t="str">
            <v>2017</v>
          </cell>
          <cell r="Q81" t="e">
            <v>#REF!</v>
          </cell>
        </row>
        <row r="82">
          <cell r="B82" t="str">
            <v>Aug</v>
          </cell>
          <cell r="C82" t="str">
            <v>2017</v>
          </cell>
          <cell r="Q82" t="e">
            <v>#REF!</v>
          </cell>
        </row>
        <row r="83">
          <cell r="B83" t="str">
            <v>Sep</v>
          </cell>
          <cell r="C83" t="str">
            <v>2017</v>
          </cell>
          <cell r="Q83" t="e">
            <v>#REF!</v>
          </cell>
        </row>
        <row r="84">
          <cell r="B84" t="str">
            <v>Oct</v>
          </cell>
          <cell r="C84" t="str">
            <v>2017</v>
          </cell>
          <cell r="Q84" t="e">
            <v>#REF!</v>
          </cell>
        </row>
        <row r="85">
          <cell r="B85" t="str">
            <v>Nov</v>
          </cell>
          <cell r="C85" t="str">
            <v>2017</v>
          </cell>
          <cell r="Q85" t="e">
            <v>#REF!</v>
          </cell>
        </row>
        <row r="86">
          <cell r="B86" t="str">
            <v>Dec</v>
          </cell>
          <cell r="C86" t="str">
            <v>2017</v>
          </cell>
          <cell r="Q86" t="e">
            <v>#REF!</v>
          </cell>
        </row>
        <row r="87">
          <cell r="B87" t="str">
            <v>Jan</v>
          </cell>
          <cell r="C87" t="str">
            <v>2018</v>
          </cell>
          <cell r="Q87">
            <v>0</v>
          </cell>
        </row>
        <row r="88">
          <cell r="B88" t="str">
            <v>Feb</v>
          </cell>
          <cell r="C88" t="str">
            <v>2018</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1">
          <cell r="A1" t="str">
            <v>Years</v>
          </cell>
          <cell r="B1" t="str">
            <v>Quarters</v>
          </cell>
        </row>
        <row r="2">
          <cell r="A2">
            <v>2018</v>
          </cell>
          <cell r="B2" t="str">
            <v>Q4</v>
          </cell>
        </row>
        <row r="3">
          <cell r="A3">
            <v>2018</v>
          </cell>
          <cell r="B3" t="str">
            <v>Q3</v>
          </cell>
        </row>
        <row r="4">
          <cell r="A4">
            <v>2018</v>
          </cell>
          <cell r="B4" t="str">
            <v>Q2</v>
          </cell>
        </row>
        <row r="5">
          <cell r="A5">
            <v>2018</v>
          </cell>
          <cell r="B5" t="str">
            <v>Q1</v>
          </cell>
        </row>
        <row r="6">
          <cell r="A6">
            <v>2017</v>
          </cell>
          <cell r="B6" t="str">
            <v>Q4</v>
          </cell>
        </row>
        <row r="7">
          <cell r="A7">
            <v>2017</v>
          </cell>
          <cell r="B7" t="str">
            <v>Q3</v>
          </cell>
        </row>
        <row r="8">
          <cell r="A8">
            <v>2017</v>
          </cell>
          <cell r="B8" t="str">
            <v>Q2</v>
          </cell>
        </row>
        <row r="9">
          <cell r="A9">
            <v>2017</v>
          </cell>
          <cell r="B9" t="str">
            <v>Q1</v>
          </cell>
        </row>
        <row r="10">
          <cell r="A10">
            <v>2016</v>
          </cell>
          <cell r="B10" t="str">
            <v>Q4</v>
          </cell>
        </row>
        <row r="11">
          <cell r="A11">
            <v>2016</v>
          </cell>
          <cell r="B11" t="str">
            <v>Q3</v>
          </cell>
        </row>
        <row r="12">
          <cell r="A12">
            <v>2016</v>
          </cell>
          <cell r="B12" t="str">
            <v>Q2</v>
          </cell>
        </row>
        <row r="13">
          <cell r="A13">
            <v>2016</v>
          </cell>
          <cell r="B13" t="str">
            <v>Q1</v>
          </cell>
        </row>
        <row r="14">
          <cell r="A14">
            <v>2015</v>
          </cell>
          <cell r="B14" t="str">
            <v>Q4</v>
          </cell>
        </row>
        <row r="15">
          <cell r="A15">
            <v>2015</v>
          </cell>
          <cell r="B15" t="str">
            <v>Q3</v>
          </cell>
        </row>
        <row r="16">
          <cell r="A16">
            <v>2015</v>
          </cell>
          <cell r="B16" t="str">
            <v>Q2</v>
          </cell>
        </row>
        <row r="17">
          <cell r="A17">
            <v>2015</v>
          </cell>
          <cell r="B17" t="str">
            <v>Q1</v>
          </cell>
        </row>
        <row r="18">
          <cell r="A18">
            <v>2014</v>
          </cell>
          <cell r="B18" t="str">
            <v>Q4</v>
          </cell>
        </row>
        <row r="19">
          <cell r="A19">
            <v>2014</v>
          </cell>
          <cell r="B19" t="str">
            <v>Q3</v>
          </cell>
        </row>
        <row r="20">
          <cell r="A20">
            <v>2014</v>
          </cell>
          <cell r="B20" t="str">
            <v>Q2</v>
          </cell>
        </row>
        <row r="21">
          <cell r="A21">
            <v>2014</v>
          </cell>
          <cell r="B21" t="str">
            <v>Q1</v>
          </cell>
        </row>
        <row r="22">
          <cell r="A22">
            <v>2013</v>
          </cell>
          <cell r="B22" t="str">
            <v>Q4</v>
          </cell>
        </row>
        <row r="23">
          <cell r="A23">
            <v>2013</v>
          </cell>
          <cell r="B23" t="str">
            <v>Q3</v>
          </cell>
        </row>
        <row r="24">
          <cell r="A24">
            <v>2013</v>
          </cell>
          <cell r="B24" t="str">
            <v>Q2</v>
          </cell>
        </row>
        <row r="25">
          <cell r="A25">
            <v>2013</v>
          </cell>
          <cell r="B25" t="str">
            <v>Q1</v>
          </cell>
        </row>
        <row r="26">
          <cell r="A26">
            <v>2012</v>
          </cell>
          <cell r="B26" t="str">
            <v>Q4</v>
          </cell>
        </row>
        <row r="27">
          <cell r="A27">
            <v>2012</v>
          </cell>
          <cell r="B27" t="str">
            <v>Q3</v>
          </cell>
        </row>
        <row r="28">
          <cell r="A28">
            <v>2012</v>
          </cell>
          <cell r="B28" t="str">
            <v>Q2</v>
          </cell>
        </row>
        <row r="29">
          <cell r="A29">
            <v>2012</v>
          </cell>
          <cell r="B29" t="str">
            <v>Q1</v>
          </cell>
        </row>
        <row r="30">
          <cell r="A30">
            <v>2011</v>
          </cell>
          <cell r="B30" t="str">
            <v>Q4</v>
          </cell>
        </row>
        <row r="31">
          <cell r="A31">
            <v>2011</v>
          </cell>
          <cell r="B31" t="str">
            <v>Q3</v>
          </cell>
        </row>
        <row r="32">
          <cell r="A32">
            <v>2011</v>
          </cell>
          <cell r="B32" t="str">
            <v>Q2</v>
          </cell>
        </row>
        <row r="33">
          <cell r="A33">
            <v>2011</v>
          </cell>
          <cell r="B33" t="str">
            <v>Q1</v>
          </cell>
        </row>
        <row r="34">
          <cell r="A34">
            <v>2010</v>
          </cell>
          <cell r="B34" t="str">
            <v>Q4</v>
          </cell>
        </row>
        <row r="35">
          <cell r="A35">
            <v>2010</v>
          </cell>
          <cell r="B35" t="str">
            <v>Q3</v>
          </cell>
        </row>
        <row r="36">
          <cell r="A36">
            <v>2010</v>
          </cell>
          <cell r="B36" t="str">
            <v>Q2</v>
          </cell>
        </row>
        <row r="37">
          <cell r="A37">
            <v>2010</v>
          </cell>
          <cell r="B37" t="str">
            <v>Q1</v>
          </cell>
        </row>
        <row r="38">
          <cell r="A38">
            <v>2009</v>
          </cell>
          <cell r="B38" t="str">
            <v>Q4</v>
          </cell>
        </row>
        <row r="39">
          <cell r="A39">
            <v>2009</v>
          </cell>
          <cell r="B39" t="str">
            <v>Q3</v>
          </cell>
        </row>
        <row r="40">
          <cell r="A40">
            <v>2009</v>
          </cell>
          <cell r="B40" t="str">
            <v>Q2</v>
          </cell>
        </row>
        <row r="41">
          <cell r="A41">
            <v>2009</v>
          </cell>
          <cell r="B41" t="str">
            <v>Q1</v>
          </cell>
        </row>
        <row r="42">
          <cell r="A42">
            <v>2008</v>
          </cell>
          <cell r="B42" t="str">
            <v>Q4</v>
          </cell>
        </row>
        <row r="43">
          <cell r="A43">
            <v>2008</v>
          </cell>
          <cell r="B43" t="str">
            <v>Q3</v>
          </cell>
        </row>
        <row r="44">
          <cell r="A44">
            <v>2008</v>
          </cell>
          <cell r="B44" t="str">
            <v>Q2</v>
          </cell>
        </row>
        <row r="45">
          <cell r="A45">
            <v>2008</v>
          </cell>
          <cell r="B45" t="str">
            <v>Q1</v>
          </cell>
        </row>
        <row r="46">
          <cell r="A46">
            <v>2019</v>
          </cell>
          <cell r="B46" t="str">
            <v>Q1</v>
          </cell>
        </row>
      </sheetData>
      <sheetData sheetId="49"/>
      <sheetData sheetId="50"/>
      <sheetData sheetId="51"/>
      <sheetData sheetId="52"/>
      <sheetData sheetId="53"/>
      <sheetData sheetId="54">
        <row r="1">
          <cell r="A1" t="str">
            <v>Utility</v>
          </cell>
          <cell r="B1" t="str">
            <v>Type</v>
          </cell>
          <cell r="C1" t="str">
            <v>Code</v>
          </cell>
        </row>
        <row r="2">
          <cell r="A2" t="str">
            <v>Kalangala Infrastructure Services</v>
          </cell>
          <cell r="B2" t="str">
            <v>Offgrid</v>
          </cell>
          <cell r="C2" t="str">
            <v>OFF_01</v>
          </cell>
        </row>
        <row r="3">
          <cell r="A3" t="str">
            <v>West Nile Rural Electrification Company</v>
          </cell>
          <cell r="B3" t="str">
            <v>Offgrid</v>
          </cell>
          <cell r="C3" t="str">
            <v>OFF_02</v>
          </cell>
        </row>
        <row r="4">
          <cell r="A4" t="str">
            <v>Kabalega Hydromax</v>
          </cell>
          <cell r="B4" t="str">
            <v>Offgrid</v>
          </cell>
          <cell r="C4" t="str">
            <v>OFF_03</v>
          </cell>
        </row>
        <row r="5">
          <cell r="A5" t="str">
            <v>Kisiizi Hospital</v>
          </cell>
          <cell r="B5" t="str">
            <v>Offgrid</v>
          </cell>
          <cell r="C5" t="str">
            <v>OFF_04</v>
          </cell>
        </row>
        <row r="6">
          <cell r="A6" t="str">
            <v>Pamoja Energy Ltd</v>
          </cell>
          <cell r="B6" t="str">
            <v>Offgrid</v>
          </cell>
          <cell r="C6" t="str">
            <v>OFF_05</v>
          </cell>
        </row>
        <row r="7">
          <cell r="A7" t="str">
            <v>Absolute Energy - Kitobo</v>
          </cell>
          <cell r="B7" t="str">
            <v>Offgrid</v>
          </cell>
          <cell r="C7" t="str">
            <v>OFF_06</v>
          </cell>
        </row>
      </sheetData>
      <sheetData sheetId="55"/>
      <sheetData sheetId="56"/>
      <sheetData sheetId="57"/>
      <sheetData sheetId="58"/>
      <sheetData sheetId="59">
        <row r="1">
          <cell r="F1" t="str">
            <v xml:space="preserve">Average Equity </v>
          </cell>
          <cell r="G1" t="str">
            <v xml:space="preserve">Average Assets </v>
          </cell>
          <cell r="H1" t="str">
            <v>Current Assets</v>
          </cell>
          <cell r="I1" t="str">
            <v>Current Liabilities/Debit</v>
          </cell>
          <cell r="J1" t="str">
            <v>PBIT</v>
          </cell>
          <cell r="L1" t="str">
            <v xml:space="preserve">Capital employed </v>
          </cell>
        </row>
        <row r="2">
          <cell r="F2">
            <v>177425</v>
          </cell>
          <cell r="G2">
            <v>578765.78200000001</v>
          </cell>
          <cell r="H2">
            <v>444173.7</v>
          </cell>
          <cell r="I2">
            <v>359294.26699999999</v>
          </cell>
          <cell r="J2">
            <v>49692.623</v>
          </cell>
          <cell r="L2">
            <v>219471.51500000001</v>
          </cell>
        </row>
        <row r="3">
          <cell r="F3">
            <v>176235</v>
          </cell>
          <cell r="G3">
            <v>36706.421999999999</v>
          </cell>
          <cell r="H3">
            <v>290136.37300000002</v>
          </cell>
          <cell r="I3">
            <v>277226.68599999999</v>
          </cell>
          <cell r="J3">
            <v>3580.4630000000002</v>
          </cell>
          <cell r="L3">
            <v>89839.736000000004</v>
          </cell>
        </row>
        <row r="4">
          <cell r="F4">
            <v>175085</v>
          </cell>
          <cell r="G4">
            <v>340526.06900000002</v>
          </cell>
          <cell r="H4">
            <v>254522.79199999999</v>
          </cell>
          <cell r="I4">
            <v>282004.62300000002</v>
          </cell>
          <cell r="J4">
            <v>-74735.645999999993</v>
          </cell>
          <cell r="L4">
            <v>-27481.830999999998</v>
          </cell>
        </row>
        <row r="5">
          <cell r="F5">
            <v>172935</v>
          </cell>
          <cell r="G5">
            <v>298313.28399999999</v>
          </cell>
          <cell r="H5">
            <v>233699.41800000001</v>
          </cell>
          <cell r="I5">
            <v>165168.69200000001</v>
          </cell>
          <cell r="J5">
            <v>-101055.82</v>
          </cell>
          <cell r="L5">
            <v>-164870.37899999999</v>
          </cell>
        </row>
        <row r="6">
          <cell r="F6">
            <v>164635</v>
          </cell>
          <cell r="G6">
            <v>297789.636</v>
          </cell>
          <cell r="H6">
            <v>237642.30300000001</v>
          </cell>
          <cell r="I6">
            <v>65830.974000000002</v>
          </cell>
          <cell r="J6">
            <v>27715.685000000001</v>
          </cell>
          <cell r="L6">
            <v>231958.66200000001</v>
          </cell>
        </row>
        <row r="7">
          <cell r="F7">
            <v>22196928</v>
          </cell>
          <cell r="G7">
            <v>48667921.5</v>
          </cell>
          <cell r="H7">
            <v>1676285</v>
          </cell>
          <cell r="I7">
            <v>12391416</v>
          </cell>
          <cell r="J7">
            <v>951782</v>
          </cell>
          <cell r="L7">
            <v>35383772</v>
          </cell>
        </row>
        <row r="8">
          <cell r="F8">
            <v>23550891</v>
          </cell>
          <cell r="G8">
            <v>50751827.5</v>
          </cell>
          <cell r="H8">
            <v>1354795</v>
          </cell>
          <cell r="I8">
            <v>11147894</v>
          </cell>
          <cell r="J8">
            <v>388845</v>
          </cell>
          <cell r="L8">
            <v>38412761</v>
          </cell>
        </row>
        <row r="9">
          <cell r="F9">
            <v>24745907</v>
          </cell>
          <cell r="G9">
            <v>50861748</v>
          </cell>
          <cell r="H9">
            <v>1559645</v>
          </cell>
          <cell r="I9">
            <v>11620375</v>
          </cell>
          <cell r="J9">
            <v>-326300</v>
          </cell>
          <cell r="L9">
            <v>40322625</v>
          </cell>
        </row>
        <row r="10">
          <cell r="F10">
            <v>20497934</v>
          </cell>
          <cell r="G10">
            <v>42948877</v>
          </cell>
          <cell r="H10">
            <v>1332042</v>
          </cell>
          <cell r="I10">
            <v>14151892</v>
          </cell>
          <cell r="J10">
            <v>-2882234</v>
          </cell>
          <cell r="L10">
            <v>35628605</v>
          </cell>
        </row>
        <row r="11">
          <cell r="F11">
            <v>15490764</v>
          </cell>
          <cell r="G11">
            <v>36117258</v>
          </cell>
          <cell r="H11">
            <v>977562</v>
          </cell>
          <cell r="I11">
            <v>9430781</v>
          </cell>
          <cell r="J11">
            <v>-1456120</v>
          </cell>
          <cell r="L11">
            <v>26686477</v>
          </cell>
        </row>
        <row r="12">
          <cell r="F12">
            <v>411744</v>
          </cell>
          <cell r="G12">
            <v>16562347.790999999</v>
          </cell>
          <cell r="H12">
            <v>1189568.709</v>
          </cell>
          <cell r="I12">
            <v>996631.21600000001</v>
          </cell>
          <cell r="J12">
            <v>-298586.32699999999</v>
          </cell>
          <cell r="L12">
            <v>16755295.284</v>
          </cell>
        </row>
        <row r="13">
          <cell r="F13">
            <v>301774</v>
          </cell>
          <cell r="G13">
            <v>16745905.913000001</v>
          </cell>
          <cell r="H13">
            <v>316522.19699999999</v>
          </cell>
          <cell r="I13">
            <v>1066563.6610000001</v>
          </cell>
          <cell r="J13">
            <v>191626.448</v>
          </cell>
          <cell r="L13">
            <v>15679342.252</v>
          </cell>
        </row>
        <row r="14">
          <cell r="F14">
            <v>252764</v>
          </cell>
          <cell r="G14">
            <v>10536077.541999999</v>
          </cell>
          <cell r="H14">
            <v>247770.973</v>
          </cell>
          <cell r="I14">
            <v>1421960.1640000001</v>
          </cell>
          <cell r="J14">
            <v>-148437.94399999999</v>
          </cell>
          <cell r="L14">
            <v>9114117.3779999986</v>
          </cell>
        </row>
        <row r="15">
          <cell r="F15">
            <v>231944</v>
          </cell>
          <cell r="G15">
            <v>6746553.0990000004</v>
          </cell>
          <cell r="H15">
            <v>214780.20199999999</v>
          </cell>
          <cell r="I15">
            <v>897354.08299999998</v>
          </cell>
          <cell r="J15">
            <v>-294774.67300000001</v>
          </cell>
          <cell r="L15">
            <v>5849199.0160000008</v>
          </cell>
        </row>
        <row r="16">
          <cell r="F16">
            <v>219834</v>
          </cell>
          <cell r="G16">
            <v>6361752.4979999997</v>
          </cell>
          <cell r="H16">
            <v>74320.305999999997</v>
          </cell>
          <cell r="I16">
            <v>351258.93900000001</v>
          </cell>
          <cell r="J16">
            <v>-18000.647000000001</v>
          </cell>
          <cell r="L16">
            <v>6010493.5589999994</v>
          </cell>
        </row>
        <row r="17">
          <cell r="F17">
            <v>178274</v>
          </cell>
          <cell r="G17">
            <v>6173238.9110000003</v>
          </cell>
          <cell r="H17">
            <v>60665.718999999997</v>
          </cell>
          <cell r="I17">
            <v>164052.52799999999</v>
          </cell>
          <cell r="J17">
            <v>-3471.864</v>
          </cell>
          <cell r="L17">
            <v>-102313.617</v>
          </cell>
        </row>
        <row r="18">
          <cell r="F18">
            <v>56860.5</v>
          </cell>
          <cell r="G18">
            <v>1111858.3400000001</v>
          </cell>
          <cell r="H18">
            <v>334783.66499999998</v>
          </cell>
          <cell r="I18">
            <v>791929.83299999998</v>
          </cell>
          <cell r="J18">
            <v>56956.707000000002</v>
          </cell>
          <cell r="L18">
            <v>319928.50699999998</v>
          </cell>
        </row>
        <row r="19">
          <cell r="F19">
            <v>56630.5</v>
          </cell>
          <cell r="G19">
            <v>771753.00800000003</v>
          </cell>
          <cell r="H19">
            <v>399452.484</v>
          </cell>
          <cell r="I19">
            <v>508781.20799999998</v>
          </cell>
          <cell r="J19">
            <v>23195.909</v>
          </cell>
          <cell r="L19">
            <v>262971.8</v>
          </cell>
        </row>
        <row r="20">
          <cell r="F20">
            <v>53795.5</v>
          </cell>
          <cell r="G20">
            <v>332632.8775</v>
          </cell>
          <cell r="H20">
            <v>142536.611</v>
          </cell>
          <cell r="I20">
            <v>234372.38699999999</v>
          </cell>
          <cell r="J20">
            <v>-62865.481</v>
          </cell>
          <cell r="L20">
            <v>239315.891</v>
          </cell>
        </row>
        <row r="21">
          <cell r="F21">
            <v>44250.5</v>
          </cell>
          <cell r="G21">
            <v>162690.0085</v>
          </cell>
          <cell r="H21">
            <v>86929.998999999996</v>
          </cell>
          <cell r="I21">
            <v>192668.80600000001</v>
          </cell>
          <cell r="J21">
            <v>-107090.255</v>
          </cell>
          <cell r="L21">
            <v>-1091.329</v>
          </cell>
        </row>
        <row r="22">
          <cell r="F22">
            <v>33573</v>
          </cell>
          <cell r="G22">
            <v>132443.20050000001</v>
          </cell>
          <cell r="H22">
            <v>34801.078999999998</v>
          </cell>
          <cell r="I22">
            <v>41683.612999999998</v>
          </cell>
          <cell r="J22">
            <v>-3699.4189999999999</v>
          </cell>
          <cell r="L22">
            <v>92118.926999999996</v>
          </cell>
        </row>
        <row r="23">
          <cell r="F23">
            <v>29835.5</v>
          </cell>
          <cell r="G23">
            <v>131083.861</v>
          </cell>
          <cell r="H23">
            <v>97044.800000000003</v>
          </cell>
          <cell r="I23">
            <v>42740.514999999999</v>
          </cell>
          <cell r="J23">
            <v>20372.174999999999</v>
          </cell>
          <cell r="L23">
            <v>88343.346000000005</v>
          </cell>
        </row>
        <row r="24">
          <cell r="F24">
            <v>255572.11600000001</v>
          </cell>
          <cell r="G24">
            <v>4648704.7659999998</v>
          </cell>
          <cell r="H24">
            <v>3809028.781</v>
          </cell>
          <cell r="I24">
            <v>11052183.366</v>
          </cell>
          <cell r="J24">
            <v>-1581427</v>
          </cell>
          <cell r="L24">
            <v>-5607705.1689999998</v>
          </cell>
        </row>
        <row r="25">
          <cell r="F25">
            <v>315043.85800000001</v>
          </cell>
          <cell r="G25">
            <v>4432848.1919999998</v>
          </cell>
          <cell r="H25">
            <v>2634525.2400000002</v>
          </cell>
          <cell r="I25">
            <v>7576213.6299999999</v>
          </cell>
          <cell r="J25">
            <v>-699964</v>
          </cell>
          <cell r="L25">
            <v>-3723282.2949999999</v>
          </cell>
        </row>
        <row r="26">
          <cell r="F26">
            <v>274515.59999999998</v>
          </cell>
          <cell r="G26">
            <v>3096992.8650000002</v>
          </cell>
          <cell r="H26">
            <v>3755239.6949999998</v>
          </cell>
          <cell r="I26">
            <v>5407409.2869999995</v>
          </cell>
          <cell r="J26">
            <v>211833</v>
          </cell>
          <cell r="L26">
            <v>-394644.23800000001</v>
          </cell>
        </row>
        <row r="27">
          <cell r="F27">
            <v>274515.59999999998</v>
          </cell>
          <cell r="G27">
            <v>1086510.8565</v>
          </cell>
          <cell r="H27">
            <v>770860.77599999995</v>
          </cell>
          <cell r="I27">
            <v>1638669.95</v>
          </cell>
          <cell r="J27">
            <v>108418</v>
          </cell>
          <cell r="L27">
            <v>-457449.26899999997</v>
          </cell>
        </row>
        <row r="28">
          <cell r="F28">
            <v>274515.59999999998</v>
          </cell>
          <cell r="G28">
            <v>991801.03200000001</v>
          </cell>
          <cell r="H28">
            <v>545427.70400000003</v>
          </cell>
          <cell r="I28">
            <v>1427594.679</v>
          </cell>
          <cell r="J28">
            <v>130330</v>
          </cell>
          <cell r="L28">
            <v>-435793.647</v>
          </cell>
        </row>
        <row r="29">
          <cell r="F29">
            <v>274515.59999999998</v>
          </cell>
          <cell r="G29">
            <v>907247.60900000005</v>
          </cell>
          <cell r="H29">
            <v>433453.23300000001</v>
          </cell>
          <cell r="I29">
            <v>1397192.077</v>
          </cell>
          <cell r="J29">
            <v>-140414</v>
          </cell>
          <cell r="L29">
            <v>-489944.46799999999</v>
          </cell>
        </row>
        <row r="30">
          <cell r="F30">
            <v>592052</v>
          </cell>
          <cell r="G30">
            <v>2191859</v>
          </cell>
          <cell r="H30">
            <v>441507</v>
          </cell>
          <cell r="I30">
            <v>544214</v>
          </cell>
          <cell r="J30">
            <v>194665</v>
          </cell>
          <cell r="L30">
            <v>1647645</v>
          </cell>
        </row>
        <row r="31">
          <cell r="F31">
            <v>503775</v>
          </cell>
          <cell r="G31">
            <v>1774869</v>
          </cell>
          <cell r="H31">
            <v>416314</v>
          </cell>
          <cell r="I31">
            <v>410526</v>
          </cell>
          <cell r="J31">
            <v>190641</v>
          </cell>
          <cell r="L31">
            <v>1364343</v>
          </cell>
        </row>
        <row r="32">
          <cell r="F32">
            <v>313712</v>
          </cell>
          <cell r="G32">
            <v>1211939</v>
          </cell>
          <cell r="H32">
            <v>485474</v>
          </cell>
          <cell r="I32">
            <v>469467</v>
          </cell>
          <cell r="J32">
            <v>124110</v>
          </cell>
          <cell r="L32">
            <v>742472</v>
          </cell>
        </row>
        <row r="33">
          <cell r="F33">
            <v>285765</v>
          </cell>
          <cell r="G33">
            <v>888906</v>
          </cell>
          <cell r="H33">
            <v>404355</v>
          </cell>
          <cell r="I33">
            <v>379633</v>
          </cell>
          <cell r="J33">
            <v>137851</v>
          </cell>
          <cell r="L33">
            <v>509273</v>
          </cell>
        </row>
        <row r="34">
          <cell r="F34">
            <v>239447</v>
          </cell>
          <cell r="G34">
            <v>755933</v>
          </cell>
          <cell r="H34">
            <v>323314</v>
          </cell>
          <cell r="I34">
            <v>304357</v>
          </cell>
          <cell r="J34">
            <v>93975</v>
          </cell>
          <cell r="L34">
            <v>451576</v>
          </cell>
        </row>
        <row r="35">
          <cell r="F35">
            <v>107167</v>
          </cell>
          <cell r="G35">
            <v>559249</v>
          </cell>
          <cell r="H35">
            <v>212411</v>
          </cell>
          <cell r="I35">
            <v>196451</v>
          </cell>
          <cell r="J35">
            <v>76116</v>
          </cell>
          <cell r="L35">
            <v>362798</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ownLoad"/>
      <sheetName val="Adjustments"/>
      <sheetName val="P and L"/>
      <sheetName val="Workings B_S"/>
      <sheetName val="Final B_S"/>
      <sheetName val="CashFlow"/>
      <sheetName val="Capital Asset Schedule"/>
      <sheetName val="Graphs"/>
      <sheetName val="CWIP Detailed"/>
      <sheetName val="Budget 04"/>
    </sheetNames>
    <sheetDataSet>
      <sheetData sheetId="0">
        <row r="23">
          <cell r="F23" t="str">
            <v>TOTAL2008</v>
          </cell>
        </row>
      </sheetData>
      <sheetData sheetId="1"/>
      <sheetData sheetId="2"/>
      <sheetData sheetId="3"/>
      <sheetData sheetId="4"/>
      <sheetData sheetId="5"/>
      <sheetData sheetId="6"/>
      <sheetData sheetId="7"/>
      <sheetData sheetId="8"/>
      <sheetData sheetId="9"/>
      <sheetData sheetId="10">
        <row r="5">
          <cell r="B5" t="str">
            <v>AAA</v>
          </cell>
          <cell r="C5" t="str">
            <v>Descriptions</v>
          </cell>
          <cell r="D5" t="str">
            <v>Bal b/f from 2002</v>
          </cell>
          <cell r="E5" t="str">
            <v>January</v>
          </cell>
          <cell r="F5" t="str">
            <v>February</v>
          </cell>
          <cell r="G5" t="str">
            <v>March</v>
          </cell>
          <cell r="H5" t="str">
            <v>April</v>
          </cell>
          <cell r="I5" t="str">
            <v>May</v>
          </cell>
          <cell r="J5" t="str">
            <v>June</v>
          </cell>
          <cell r="K5" t="str">
            <v>July</v>
          </cell>
          <cell r="L5" t="str">
            <v>August</v>
          </cell>
          <cell r="M5" t="str">
            <v>September</v>
          </cell>
          <cell r="N5" t="str">
            <v>October</v>
          </cell>
          <cell r="O5" t="str">
            <v>November</v>
          </cell>
          <cell r="P5" t="str">
            <v>December</v>
          </cell>
          <cell r="Q5" t="str">
            <v>TOTAL2008</v>
          </cell>
          <cell r="R5" t="str">
            <v>Match Status P &amp; L</v>
          </cell>
        </row>
        <row r="6">
          <cell r="B6">
            <v>701</v>
          </cell>
          <cell r="C6" t="str">
            <v>Terminal/Retrenchment Expenses</v>
          </cell>
          <cell r="D6">
            <v>0</v>
          </cell>
          <cell r="E6">
            <v>3279.8152100356924</v>
          </cell>
          <cell r="F6">
            <v>6559.6304200713848</v>
          </cell>
          <cell r="G6">
            <v>9839.4456301070768</v>
          </cell>
          <cell r="H6">
            <v>13119.26084014277</v>
          </cell>
          <cell r="I6">
            <v>16399.076050178461</v>
          </cell>
          <cell r="J6">
            <v>19678.891260214154</v>
          </cell>
          <cell r="K6">
            <v>22958.706470249846</v>
          </cell>
          <cell r="L6">
            <v>26238.521680285539</v>
          </cell>
          <cell r="M6">
            <v>29518.336890321232</v>
          </cell>
          <cell r="N6">
            <v>32798.152100356921</v>
          </cell>
          <cell r="O6">
            <v>36077.967310392618</v>
          </cell>
          <cell r="P6">
            <v>39357.782520428307</v>
          </cell>
          <cell r="Q6">
            <v>39357.782520428307</v>
          </cell>
          <cell r="R6">
            <v>556479.31741745013</v>
          </cell>
        </row>
        <row r="7">
          <cell r="B7">
            <v>600</v>
          </cell>
          <cell r="C7" t="str">
            <v>Domestic</v>
          </cell>
          <cell r="E7">
            <v>-10567215.243024873</v>
          </cell>
          <cell r="F7">
            <v>-21134430.486049745</v>
          </cell>
          <cell r="G7">
            <v>-31701645.72907462</v>
          </cell>
          <cell r="H7">
            <v>-42268860.97209949</v>
          </cell>
          <cell r="I7">
            <v>-52836076.215124361</v>
          </cell>
          <cell r="J7">
            <v>-63403291.458149239</v>
          </cell>
          <cell r="K7">
            <v>-73970506.70117411</v>
          </cell>
          <cell r="L7">
            <v>-84537721.944198981</v>
          </cell>
          <cell r="M7">
            <v>-95104937.187223852</v>
          </cell>
          <cell r="N7">
            <v>-105672152.43024872</v>
          </cell>
          <cell r="O7">
            <v>-116239367.67327359</v>
          </cell>
          <cell r="P7">
            <v>-126806582.91629848</v>
          </cell>
          <cell r="Q7">
            <v>-126806582.91629848</v>
          </cell>
          <cell r="R7" t="str">
            <v>600002</v>
          </cell>
        </row>
        <row r="8">
          <cell r="B8">
            <v>600</v>
          </cell>
          <cell r="C8" t="str">
            <v>Commercial - General</v>
          </cell>
          <cell r="E8">
            <v>-2464135.7567918985</v>
          </cell>
          <cell r="F8">
            <v>-4928271.513583797</v>
          </cell>
          <cell r="G8">
            <v>-7392407.2703756951</v>
          </cell>
          <cell r="H8">
            <v>-9856543.0271675941</v>
          </cell>
          <cell r="I8">
            <v>-12320678.783959493</v>
          </cell>
          <cell r="J8">
            <v>-14784814.54075139</v>
          </cell>
          <cell r="K8">
            <v>-17248950.297543291</v>
          </cell>
          <cell r="L8">
            <v>-19713086.054335188</v>
          </cell>
          <cell r="M8">
            <v>-22177221.811127085</v>
          </cell>
          <cell r="N8">
            <v>-24641357.567918986</v>
          </cell>
          <cell r="O8">
            <v>-27105493.324710883</v>
          </cell>
          <cell r="P8">
            <v>-29569629.08150278</v>
          </cell>
          <cell r="Q8">
            <v>-29569629.08150278</v>
          </cell>
          <cell r="R8" t="str">
            <v>600005</v>
          </cell>
        </row>
        <row r="9">
          <cell r="B9">
            <v>600</v>
          </cell>
          <cell r="C9" t="str">
            <v>Large Industrial</v>
          </cell>
          <cell r="E9">
            <v>0</v>
          </cell>
          <cell r="F9">
            <v>0</v>
          </cell>
          <cell r="G9">
            <v>0</v>
          </cell>
          <cell r="H9">
            <v>0</v>
          </cell>
          <cell r="I9">
            <v>0</v>
          </cell>
          <cell r="J9">
            <v>0</v>
          </cell>
          <cell r="K9">
            <v>0</v>
          </cell>
          <cell r="L9">
            <v>0</v>
          </cell>
          <cell r="M9">
            <v>0</v>
          </cell>
          <cell r="N9">
            <v>0</v>
          </cell>
          <cell r="O9">
            <v>0</v>
          </cell>
          <cell r="P9">
            <v>0</v>
          </cell>
          <cell r="Q9">
            <v>0</v>
          </cell>
          <cell r="R9" t="str">
            <v>600003</v>
          </cell>
        </row>
        <row r="10">
          <cell r="B10">
            <v>600</v>
          </cell>
          <cell r="C10" t="str">
            <v>Off Peak Large Industrial</v>
          </cell>
          <cell r="E10">
            <v>0</v>
          </cell>
          <cell r="F10">
            <v>0</v>
          </cell>
          <cell r="G10">
            <v>0</v>
          </cell>
          <cell r="H10">
            <v>0</v>
          </cell>
          <cell r="I10">
            <v>0</v>
          </cell>
          <cell r="J10">
            <v>0</v>
          </cell>
          <cell r="K10">
            <v>0</v>
          </cell>
          <cell r="L10">
            <v>0</v>
          </cell>
          <cell r="M10">
            <v>0</v>
          </cell>
          <cell r="N10">
            <v>0</v>
          </cell>
          <cell r="O10">
            <v>0</v>
          </cell>
          <cell r="P10">
            <v>0</v>
          </cell>
          <cell r="Q10">
            <v>0</v>
          </cell>
          <cell r="R10" t="str">
            <v>0</v>
          </cell>
        </row>
        <row r="11">
          <cell r="B11">
            <v>600</v>
          </cell>
          <cell r="C11" t="str">
            <v>Medium Industrial</v>
          </cell>
          <cell r="E11">
            <v>-1940.5116360524123</v>
          </cell>
          <cell r="F11">
            <v>-3881.0232721048246</v>
          </cell>
          <cell r="G11">
            <v>-5821.5349081572367</v>
          </cell>
          <cell r="H11">
            <v>-7762.0465442096493</v>
          </cell>
          <cell r="I11">
            <v>-9702.5581802620618</v>
          </cell>
          <cell r="J11">
            <v>-11643.069816314473</v>
          </cell>
          <cell r="K11">
            <v>-13583.581452366887</v>
          </cell>
          <cell r="L11">
            <v>-15524.093088419299</v>
          </cell>
          <cell r="M11">
            <v>-17464.604724471712</v>
          </cell>
          <cell r="N11">
            <v>-19405.116360524124</v>
          </cell>
          <cell r="O11">
            <v>-21345.627996576535</v>
          </cell>
          <cell r="P11">
            <v>-23286.139632628947</v>
          </cell>
          <cell r="Q11">
            <v>-23286.139632628947</v>
          </cell>
          <cell r="R11" t="str">
            <v>600007</v>
          </cell>
        </row>
        <row r="12">
          <cell r="B12">
            <v>600</v>
          </cell>
          <cell r="C12" t="str">
            <v>Off Peak Medium Industrial</v>
          </cell>
          <cell r="E12">
            <v>-3164.3865554572603</v>
          </cell>
          <cell r="F12">
            <v>-6328.7731109145207</v>
          </cell>
          <cell r="G12">
            <v>-9493.159666371781</v>
          </cell>
          <cell r="H12">
            <v>-12657.546221829041</v>
          </cell>
          <cell r="I12">
            <v>-15821.932777286302</v>
          </cell>
          <cell r="J12">
            <v>-18986.319332743562</v>
          </cell>
          <cell r="K12">
            <v>-22150.70588820082</v>
          </cell>
          <cell r="L12">
            <v>-25315.092443658083</v>
          </cell>
          <cell r="M12">
            <v>-28479.478999115345</v>
          </cell>
          <cell r="N12">
            <v>-31643.865554572603</v>
          </cell>
          <cell r="O12">
            <v>-34808.252110029862</v>
          </cell>
          <cell r="P12">
            <v>-37972.638665487124</v>
          </cell>
          <cell r="Q12">
            <v>-37972.638665487124</v>
          </cell>
          <cell r="R12" t="str">
            <v>0</v>
          </cell>
        </row>
        <row r="13">
          <cell r="B13">
            <v>600</v>
          </cell>
          <cell r="C13" t="str">
            <v>Street Lighting</v>
          </cell>
          <cell r="E13">
            <v>-25071.282260118533</v>
          </cell>
          <cell r="F13">
            <v>-50142.564520237065</v>
          </cell>
          <cell r="G13">
            <v>-75213.846780355598</v>
          </cell>
          <cell r="H13">
            <v>-100285.12904047413</v>
          </cell>
          <cell r="I13">
            <v>-125356.41130059266</v>
          </cell>
          <cell r="J13">
            <v>-150427.6935607112</v>
          </cell>
          <cell r="K13">
            <v>-175498.97582082974</v>
          </cell>
          <cell r="L13">
            <v>-200570.25808094826</v>
          </cell>
          <cell r="M13">
            <v>-225641.54034106678</v>
          </cell>
          <cell r="N13">
            <v>-250712.82260118533</v>
          </cell>
          <cell r="O13">
            <v>-275784.10486130387</v>
          </cell>
          <cell r="P13">
            <v>-300855.38712142239</v>
          </cell>
          <cell r="Q13">
            <v>-300855.38712142239</v>
          </cell>
          <cell r="R13" t="str">
            <v>0</v>
          </cell>
        </row>
        <row r="14">
          <cell r="B14">
            <v>600</v>
          </cell>
          <cell r="C14" t="str">
            <v>Domestic (Diplomat)</v>
          </cell>
          <cell r="E14">
            <v>-131980.09030846099</v>
          </cell>
          <cell r="F14">
            <v>-263960.18061692198</v>
          </cell>
          <cell r="G14">
            <v>-395940.27092538297</v>
          </cell>
          <cell r="H14">
            <v>-527920.36123384396</v>
          </cell>
          <cell r="I14">
            <v>-659900.45154230495</v>
          </cell>
          <cell r="J14">
            <v>-791880.54185076593</v>
          </cell>
          <cell r="K14">
            <v>-923860.63215922692</v>
          </cell>
          <cell r="L14">
            <v>-1055840.7224676879</v>
          </cell>
          <cell r="M14">
            <v>-1187820.8127761488</v>
          </cell>
          <cell r="N14">
            <v>-1319800.9030846099</v>
          </cell>
          <cell r="O14">
            <v>-1451780.993393071</v>
          </cell>
          <cell r="P14">
            <v>-1583761.0837015319</v>
          </cell>
          <cell r="Q14">
            <v>-1583761.0837015319</v>
          </cell>
          <cell r="R14" t="str">
            <v>0</v>
          </cell>
        </row>
        <row r="15">
          <cell r="B15">
            <v>600</v>
          </cell>
          <cell r="C15" t="str">
            <v>Commercial ( Diplomat)</v>
          </cell>
          <cell r="E15">
            <v>-72270.725736555571</v>
          </cell>
          <cell r="F15">
            <v>-144541.45147311114</v>
          </cell>
          <cell r="G15">
            <v>-216812.1772096667</v>
          </cell>
          <cell r="H15">
            <v>-289082.90294622228</v>
          </cell>
          <cell r="I15">
            <v>-361353.62868277787</v>
          </cell>
          <cell r="J15">
            <v>-433624.35441933339</v>
          </cell>
          <cell r="K15">
            <v>-505895.08015588898</v>
          </cell>
          <cell r="L15">
            <v>-578165.80589244456</v>
          </cell>
          <cell r="M15">
            <v>-650436.53162900009</v>
          </cell>
          <cell r="N15">
            <v>-722707.25736555574</v>
          </cell>
          <cell r="O15">
            <v>-794977.98310211126</v>
          </cell>
          <cell r="P15">
            <v>-867248.70883866679</v>
          </cell>
          <cell r="Q15">
            <v>-867248.70883866679</v>
          </cell>
          <cell r="R15" t="str">
            <v>0</v>
          </cell>
        </row>
        <row r="16">
          <cell r="B16">
            <v>600</v>
          </cell>
          <cell r="C16" t="str">
            <v>Medium Industrial (Diplomat)</v>
          </cell>
          <cell r="E16">
            <v>-21706.526697906294</v>
          </cell>
          <cell r="F16">
            <v>-43413.053395812589</v>
          </cell>
          <cell r="G16">
            <v>-65119.580093718883</v>
          </cell>
          <cell r="H16">
            <v>-86826.106791625178</v>
          </cell>
          <cell r="I16">
            <v>-108532.63348953146</v>
          </cell>
          <cell r="J16">
            <v>-130239.16018743777</v>
          </cell>
          <cell r="K16">
            <v>-151945.68688534407</v>
          </cell>
          <cell r="L16">
            <v>-173652.21358325036</v>
          </cell>
          <cell r="M16">
            <v>-195358.74028115664</v>
          </cell>
          <cell r="N16">
            <v>-217065.26697906293</v>
          </cell>
          <cell r="O16">
            <v>-238771.79367696925</v>
          </cell>
          <cell r="P16">
            <v>-260478.32037487553</v>
          </cell>
          <cell r="Q16">
            <v>-260478.32037487553</v>
          </cell>
          <cell r="R16" t="str">
            <v>0</v>
          </cell>
        </row>
        <row r="17">
          <cell r="B17">
            <v>600</v>
          </cell>
          <cell r="C17" t="str">
            <v>Off Peak Medium Industrial (Di</v>
          </cell>
          <cell r="E17">
            <v>0</v>
          </cell>
          <cell r="F17">
            <v>0</v>
          </cell>
          <cell r="G17">
            <v>0</v>
          </cell>
          <cell r="H17">
            <v>0</v>
          </cell>
          <cell r="I17">
            <v>0</v>
          </cell>
          <cell r="J17">
            <v>0</v>
          </cell>
          <cell r="K17">
            <v>0</v>
          </cell>
          <cell r="L17">
            <v>0</v>
          </cell>
          <cell r="M17">
            <v>0</v>
          </cell>
          <cell r="N17">
            <v>0</v>
          </cell>
          <cell r="O17">
            <v>0</v>
          </cell>
          <cell r="P17">
            <v>0</v>
          </cell>
          <cell r="Q17">
            <v>0</v>
          </cell>
          <cell r="R17" t="str">
            <v>0</v>
          </cell>
        </row>
        <row r="18">
          <cell r="B18">
            <v>600</v>
          </cell>
          <cell r="C18" t="str">
            <v>Energy Sales-Kccl</v>
          </cell>
          <cell r="E18">
            <v>0</v>
          </cell>
          <cell r="F18">
            <v>0</v>
          </cell>
          <cell r="G18">
            <v>0</v>
          </cell>
          <cell r="H18">
            <v>0</v>
          </cell>
          <cell r="I18">
            <v>0</v>
          </cell>
          <cell r="J18">
            <v>0</v>
          </cell>
          <cell r="K18">
            <v>0</v>
          </cell>
          <cell r="L18">
            <v>0</v>
          </cell>
          <cell r="M18">
            <v>0</v>
          </cell>
          <cell r="N18">
            <v>0</v>
          </cell>
          <cell r="O18">
            <v>0</v>
          </cell>
          <cell r="P18">
            <v>0</v>
          </cell>
          <cell r="Q18">
            <v>0</v>
          </cell>
          <cell r="R18" t="str">
            <v>0</v>
          </cell>
        </row>
        <row r="19">
          <cell r="B19">
            <v>600</v>
          </cell>
          <cell r="C19" t="str">
            <v>Large Industrial - Time of Use</v>
          </cell>
          <cell r="E19">
            <v>-8619199.0192785878</v>
          </cell>
          <cell r="F19">
            <v>-17238398.038557176</v>
          </cell>
          <cell r="G19">
            <v>-25857597.057835765</v>
          </cell>
          <cell r="H19">
            <v>-34476796.077114351</v>
          </cell>
          <cell r="I19">
            <v>-43095995.096392937</v>
          </cell>
          <cell r="J19">
            <v>-51715194.11567153</v>
          </cell>
          <cell r="K19">
            <v>-60334393.134950116</v>
          </cell>
          <cell r="L19">
            <v>-68953592.154228702</v>
          </cell>
          <cell r="M19">
            <v>-77572791.173507288</v>
          </cell>
          <cell r="N19">
            <v>-86191990.192785874</v>
          </cell>
          <cell r="O19">
            <v>-94811189.21206446</v>
          </cell>
          <cell r="P19">
            <v>-103430388.23134306</v>
          </cell>
          <cell r="Q19">
            <v>-103430388.23134306</v>
          </cell>
          <cell r="R19" t="str">
            <v>0</v>
          </cell>
        </row>
        <row r="20">
          <cell r="B20">
            <v>600</v>
          </cell>
          <cell r="C20" t="str">
            <v>Medium Industrial -Time of Use</v>
          </cell>
          <cell r="E20">
            <v>-7380517.3804709837</v>
          </cell>
          <cell r="F20">
            <v>-14761034.760941967</v>
          </cell>
          <cell r="G20">
            <v>-22141552.141412951</v>
          </cell>
          <cell r="H20">
            <v>-29522069.521883935</v>
          </cell>
          <cell r="I20">
            <v>-36902586.902354918</v>
          </cell>
          <cell r="J20">
            <v>-44283104.282825902</v>
          </cell>
          <cell r="K20">
            <v>-51663621.663296886</v>
          </cell>
          <cell r="L20">
            <v>-59044139.043767869</v>
          </cell>
          <cell r="M20">
            <v>-66424656.424238853</v>
          </cell>
          <cell r="N20">
            <v>-73805173.804709837</v>
          </cell>
          <cell r="O20">
            <v>-81185691.185180813</v>
          </cell>
          <cell r="P20">
            <v>-88566208.565651804</v>
          </cell>
          <cell r="Q20">
            <v>-88566208.565651804</v>
          </cell>
          <cell r="R20" t="str">
            <v>650009</v>
          </cell>
        </row>
        <row r="21">
          <cell r="B21">
            <v>600</v>
          </cell>
          <cell r="C21" t="str">
            <v>Commercial - Time of Use</v>
          </cell>
          <cell r="E21">
            <v>-2558080.9018780943</v>
          </cell>
          <cell r="F21">
            <v>-5116161.8037561886</v>
          </cell>
          <cell r="G21">
            <v>-7674242.7056342829</v>
          </cell>
          <cell r="H21">
            <v>-10232323.607512377</v>
          </cell>
          <cell r="I21">
            <v>-12790404.509390472</v>
          </cell>
          <cell r="J21">
            <v>-15348485.411268566</v>
          </cell>
          <cell r="K21">
            <v>-17906566.313146658</v>
          </cell>
          <cell r="L21">
            <v>-20464647.215024754</v>
          </cell>
          <cell r="M21">
            <v>-23022728.116902851</v>
          </cell>
          <cell r="N21">
            <v>-25580809.018780943</v>
          </cell>
          <cell r="O21">
            <v>-28138889.920659035</v>
          </cell>
          <cell r="P21">
            <v>-30696970.822537132</v>
          </cell>
          <cell r="Q21">
            <v>-30696970.822537132</v>
          </cell>
          <cell r="R21" t="str">
            <v>0</v>
          </cell>
        </row>
        <row r="22">
          <cell r="B22">
            <v>600</v>
          </cell>
          <cell r="C22" t="str">
            <v>Medium Ind. Dip - Time of Use</v>
          </cell>
          <cell r="E22">
            <v>-126604.84202767875</v>
          </cell>
          <cell r="F22">
            <v>-253209.6840553575</v>
          </cell>
          <cell r="G22">
            <v>-379814.52608303627</v>
          </cell>
          <cell r="H22">
            <v>-506419.368110715</v>
          </cell>
          <cell r="I22">
            <v>-633024.2101383938</v>
          </cell>
          <cell r="J22">
            <v>-759629.05216607254</v>
          </cell>
          <cell r="K22">
            <v>-886233.89419375127</v>
          </cell>
          <cell r="L22">
            <v>-1012838.73622143</v>
          </cell>
          <cell r="M22">
            <v>-1139443.5782491087</v>
          </cell>
          <cell r="N22">
            <v>-1266048.4202767876</v>
          </cell>
          <cell r="O22">
            <v>-1392653.2623044662</v>
          </cell>
          <cell r="P22">
            <v>-1519258.1043321451</v>
          </cell>
          <cell r="Q22">
            <v>-1519258.1043321451</v>
          </cell>
        </row>
        <row r="23">
          <cell r="B23">
            <v>620</v>
          </cell>
          <cell r="C23" t="str">
            <v>Energy Sales Rwanda</v>
          </cell>
          <cell r="E23">
            <v>0</v>
          </cell>
          <cell r="F23">
            <v>0</v>
          </cell>
          <cell r="G23">
            <v>0</v>
          </cell>
          <cell r="H23">
            <v>0</v>
          </cell>
          <cell r="I23">
            <v>0</v>
          </cell>
          <cell r="J23">
            <v>0</v>
          </cell>
          <cell r="K23">
            <v>0</v>
          </cell>
          <cell r="L23">
            <v>0</v>
          </cell>
          <cell r="M23">
            <v>0</v>
          </cell>
          <cell r="N23">
            <v>0</v>
          </cell>
          <cell r="O23">
            <v>0</v>
          </cell>
          <cell r="P23">
            <v>0</v>
          </cell>
          <cell r="Q23">
            <v>0</v>
          </cell>
          <cell r="R23">
            <v>383662640</v>
          </cell>
        </row>
        <row r="24">
          <cell r="B24">
            <v>650</v>
          </cell>
          <cell r="C24" t="str">
            <v>Meter Rents</v>
          </cell>
          <cell r="E24">
            <v>0</v>
          </cell>
          <cell r="F24">
            <v>0</v>
          </cell>
          <cell r="G24">
            <v>0</v>
          </cell>
          <cell r="H24">
            <v>0</v>
          </cell>
          <cell r="I24">
            <v>0</v>
          </cell>
          <cell r="J24">
            <v>0</v>
          </cell>
          <cell r="K24">
            <v>0</v>
          </cell>
          <cell r="L24">
            <v>0</v>
          </cell>
          <cell r="M24">
            <v>0</v>
          </cell>
          <cell r="N24">
            <v>0</v>
          </cell>
          <cell r="O24">
            <v>0</v>
          </cell>
          <cell r="P24">
            <v>0</v>
          </cell>
          <cell r="Q24">
            <v>0</v>
          </cell>
          <cell r="R24" t="str">
            <v>0</v>
          </cell>
        </row>
        <row r="25">
          <cell r="B25">
            <v>650</v>
          </cell>
          <cell r="C25" t="str">
            <v>Reconnection Fees</v>
          </cell>
          <cell r="E25">
            <v>-26706.349550946514</v>
          </cell>
          <cell r="F25">
            <v>-53412.699101893028</v>
          </cell>
          <cell r="G25">
            <v>-80119.048652839541</v>
          </cell>
          <cell r="H25">
            <v>-106825.39820378606</v>
          </cell>
          <cell r="I25">
            <v>-133531.74775473255</v>
          </cell>
          <cell r="J25">
            <v>-160238.09730567908</v>
          </cell>
          <cell r="K25">
            <v>-186944.44685662561</v>
          </cell>
          <cell r="L25">
            <v>-213650.79640757211</v>
          </cell>
          <cell r="M25">
            <v>-240357.14595851861</v>
          </cell>
          <cell r="N25">
            <v>-267063.49550946511</v>
          </cell>
          <cell r="O25">
            <v>-293769.84506041167</v>
          </cell>
          <cell r="P25">
            <v>-320476.19461135817</v>
          </cell>
          <cell r="Q25">
            <v>-320476.19461135817</v>
          </cell>
          <cell r="R25">
            <v>320476.19461135817</v>
          </cell>
        </row>
        <row r="26">
          <cell r="B26">
            <v>650</v>
          </cell>
          <cell r="C26" t="str">
            <v>Meter /Transformer Test Fees</v>
          </cell>
          <cell r="E26">
            <v>-3943.2431730408557</v>
          </cell>
          <cell r="F26">
            <v>-7886.4863460817114</v>
          </cell>
          <cell r="G26">
            <v>-11829.729519122568</v>
          </cell>
          <cell r="H26">
            <v>-15772.972692163423</v>
          </cell>
          <cell r="I26">
            <v>-19716.215865204278</v>
          </cell>
          <cell r="J26">
            <v>-23659.459038245135</v>
          </cell>
          <cell r="K26">
            <v>-27602.702211285989</v>
          </cell>
          <cell r="L26">
            <v>-31545.945384326846</v>
          </cell>
          <cell r="M26">
            <v>-35489.188557367699</v>
          </cell>
          <cell r="N26">
            <v>-39432.431730408556</v>
          </cell>
          <cell r="O26">
            <v>-43375.674903449413</v>
          </cell>
          <cell r="P26">
            <v>-47318.91807649027</v>
          </cell>
          <cell r="Q26">
            <v>-47318.91807649027</v>
          </cell>
          <cell r="R26">
            <v>47318.91807649027</v>
          </cell>
        </row>
        <row r="27">
          <cell r="B27">
            <v>650</v>
          </cell>
          <cell r="C27" t="str">
            <v>Inspection Fees - Revenue</v>
          </cell>
          <cell r="E27">
            <v>-134516.22670691396</v>
          </cell>
          <cell r="F27">
            <v>-269032.45341382793</v>
          </cell>
          <cell r="G27">
            <v>-403548.68012074189</v>
          </cell>
          <cell r="H27">
            <v>-538064.90682765585</v>
          </cell>
          <cell r="I27">
            <v>-672581.13353456976</v>
          </cell>
          <cell r="J27">
            <v>-807097.36024148378</v>
          </cell>
          <cell r="K27">
            <v>-941613.5869483978</v>
          </cell>
          <cell r="L27">
            <v>-1076129.8136553117</v>
          </cell>
          <cell r="M27">
            <v>-1210646.0403622256</v>
          </cell>
          <cell r="N27">
            <v>-1345162.2670691395</v>
          </cell>
          <cell r="O27">
            <v>-1479678.4937760537</v>
          </cell>
          <cell r="P27">
            <v>-1614194.7204829676</v>
          </cell>
          <cell r="Q27">
            <v>-1614194.7204829676</v>
          </cell>
          <cell r="R27">
            <v>1614194.7204829676</v>
          </cell>
        </row>
        <row r="28">
          <cell r="B28">
            <v>650</v>
          </cell>
          <cell r="C28" t="str">
            <v>Misc Rev. - Recovery &amp; Grants</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B29">
            <v>650</v>
          </cell>
          <cell r="C29" t="str">
            <v>Sale Of Tender Documents</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B30">
            <v>651</v>
          </cell>
          <cell r="C30" t="str">
            <v>Bounced Cheques Fines</v>
          </cell>
          <cell r="E30">
            <v>-6907.2630258179634</v>
          </cell>
          <cell r="F30">
            <v>-13814.526051635927</v>
          </cell>
          <cell r="G30">
            <v>-20721.78907745389</v>
          </cell>
          <cell r="H30">
            <v>-27629.052103271853</v>
          </cell>
          <cell r="I30">
            <v>-34536.315129089817</v>
          </cell>
          <cell r="J30">
            <v>-41443.57815490778</v>
          </cell>
          <cell r="K30">
            <v>-48350.841180725743</v>
          </cell>
          <cell r="L30">
            <v>-55258.104206543707</v>
          </cell>
          <cell r="M30">
            <v>-62165.36723236167</v>
          </cell>
          <cell r="N30">
            <v>-69072.630258179634</v>
          </cell>
          <cell r="O30">
            <v>-75979.893283997604</v>
          </cell>
          <cell r="P30">
            <v>-82887.15630981556</v>
          </cell>
          <cell r="Q30">
            <v>-82887.15630981556</v>
          </cell>
          <cell r="R30">
            <v>82887.15630981556</v>
          </cell>
        </row>
        <row r="31">
          <cell r="B31">
            <v>651</v>
          </cell>
          <cell r="C31" t="str">
            <v>Fines General</v>
          </cell>
          <cell r="E31">
            <v>-164199.20815816047</v>
          </cell>
          <cell r="F31">
            <v>-328398.41631632095</v>
          </cell>
          <cell r="G31">
            <v>-492597.62447448145</v>
          </cell>
          <cell r="H31">
            <v>-656796.83263264189</v>
          </cell>
          <cell r="I31">
            <v>-820996.04079080233</v>
          </cell>
          <cell r="J31">
            <v>-985195.24894896289</v>
          </cell>
          <cell r="K31">
            <v>-1149394.4571071232</v>
          </cell>
          <cell r="L31">
            <v>-1313593.6652652838</v>
          </cell>
          <cell r="M31">
            <v>-1477792.8734234443</v>
          </cell>
          <cell r="N31">
            <v>-1641992.0815816047</v>
          </cell>
          <cell r="O31">
            <v>-1806191.2897397652</v>
          </cell>
          <cell r="P31">
            <v>-1970390.4978979258</v>
          </cell>
          <cell r="Q31">
            <v>-1970390.4978979258</v>
          </cell>
          <cell r="R31">
            <v>1970390.4978979258</v>
          </cell>
        </row>
        <row r="32">
          <cell r="B32">
            <v>651</v>
          </cell>
          <cell r="C32" t="str">
            <v>Sundry Income</v>
          </cell>
          <cell r="E32">
            <v>-64949.005699423848</v>
          </cell>
          <cell r="F32">
            <v>-129898.0113988477</v>
          </cell>
          <cell r="G32">
            <v>-194847.01709827155</v>
          </cell>
          <cell r="H32">
            <v>-259796.02279769539</v>
          </cell>
          <cell r="I32">
            <v>-324745.02849711926</v>
          </cell>
          <cell r="J32">
            <v>-389694.0341965431</v>
          </cell>
          <cell r="K32">
            <v>-454643.03989596694</v>
          </cell>
          <cell r="L32">
            <v>-519592.04559539078</v>
          </cell>
          <cell r="M32">
            <v>-584541.05129481468</v>
          </cell>
          <cell r="N32">
            <v>-649490.05699423852</v>
          </cell>
          <cell r="O32">
            <v>-714439.06269366236</v>
          </cell>
          <cell r="P32">
            <v>-779388.0683930862</v>
          </cell>
          <cell r="Q32">
            <v>-779388.0683930862</v>
          </cell>
          <cell r="R32">
            <v>779388.0683930862</v>
          </cell>
        </row>
        <row r="33">
          <cell r="B33">
            <v>651</v>
          </cell>
          <cell r="C33" t="str">
            <v>Sale; Scrap &amp; Other Disposals</v>
          </cell>
          <cell r="E33">
            <v>-38264.286622563675</v>
          </cell>
          <cell r="F33">
            <v>-76528.573245127351</v>
          </cell>
          <cell r="G33">
            <v>-114792.85986769103</v>
          </cell>
          <cell r="H33">
            <v>-153057.1464902547</v>
          </cell>
          <cell r="I33">
            <v>-191321.43311281837</v>
          </cell>
          <cell r="J33">
            <v>-229585.71973538207</v>
          </cell>
          <cell r="K33">
            <v>-267850.00635794573</v>
          </cell>
          <cell r="L33">
            <v>-306114.2929805094</v>
          </cell>
          <cell r="M33">
            <v>-344378.57960307307</v>
          </cell>
          <cell r="N33">
            <v>-382642.86622563674</v>
          </cell>
          <cell r="O33">
            <v>-420907.15284820041</v>
          </cell>
          <cell r="P33">
            <v>-459171.43947076413</v>
          </cell>
          <cell r="Q33">
            <v>-459171.43947076413</v>
          </cell>
          <cell r="R33">
            <v>459171.43947076413</v>
          </cell>
        </row>
        <row r="34">
          <cell r="B34">
            <v>651</v>
          </cell>
          <cell r="C34" t="str">
            <v>Asset Disposal</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B35">
            <v>651</v>
          </cell>
          <cell r="C35" t="str">
            <v>Court Damages</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6">
          <cell r="B36">
            <v>651</v>
          </cell>
          <cell r="C36" t="str">
            <v>Non Refundable Tender Fee</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B37">
            <v>651</v>
          </cell>
          <cell r="C37" t="str">
            <v>Amortisation-Non Refund K Cont</v>
          </cell>
          <cell r="E37">
            <v>-65056.15519355196</v>
          </cell>
          <cell r="F37">
            <v>-130112.31038710392</v>
          </cell>
          <cell r="G37">
            <v>-195168.46558065587</v>
          </cell>
          <cell r="H37">
            <v>-260224.62077420784</v>
          </cell>
          <cell r="I37">
            <v>-325280.77596775978</v>
          </cell>
          <cell r="J37">
            <v>-390336.93116131175</v>
          </cell>
          <cell r="K37">
            <v>-455393.08635486371</v>
          </cell>
          <cell r="L37">
            <v>-520449.24154841568</v>
          </cell>
          <cell r="M37">
            <v>-585505.39674196765</v>
          </cell>
          <cell r="N37">
            <v>-650561.55193551956</v>
          </cell>
          <cell r="O37">
            <v>-715617.70712907158</v>
          </cell>
          <cell r="P37">
            <v>-780673.86232262349</v>
          </cell>
          <cell r="Q37">
            <v>-780673.86232262349</v>
          </cell>
          <cell r="R37">
            <v>-6054500.8575650314</v>
          </cell>
        </row>
        <row r="38">
          <cell r="B38">
            <v>651</v>
          </cell>
          <cell r="C38" t="str">
            <v>Contn - Fabricated Materials</v>
          </cell>
          <cell r="E38">
            <v>0</v>
          </cell>
          <cell r="F38">
            <v>0</v>
          </cell>
          <cell r="G38">
            <v>0</v>
          </cell>
          <cell r="H38">
            <v>0</v>
          </cell>
          <cell r="I38">
            <v>0</v>
          </cell>
          <cell r="J38">
            <v>0</v>
          </cell>
          <cell r="K38">
            <v>0</v>
          </cell>
          <cell r="L38">
            <v>0</v>
          </cell>
          <cell r="M38">
            <v>0</v>
          </cell>
          <cell r="N38">
            <v>0</v>
          </cell>
          <cell r="O38">
            <v>0</v>
          </cell>
          <cell r="P38">
            <v>0</v>
          </cell>
          <cell r="Q38">
            <v>0</v>
          </cell>
          <cell r="R38">
            <v>83721.599434969015</v>
          </cell>
        </row>
        <row r="39">
          <cell r="B39">
            <v>670</v>
          </cell>
          <cell r="C39" t="str">
            <v>Interest Received</v>
          </cell>
          <cell r="E39">
            <v>-258044.12858333334</v>
          </cell>
          <cell r="F39">
            <v>-516088.25716666668</v>
          </cell>
          <cell r="G39">
            <v>-774132.38575000002</v>
          </cell>
          <cell r="H39">
            <v>-1032176.5143333334</v>
          </cell>
          <cell r="I39">
            <v>-1290220.6429166668</v>
          </cell>
          <cell r="J39">
            <v>-1548264.7715</v>
          </cell>
          <cell r="K39">
            <v>-1806308.9000833333</v>
          </cell>
          <cell r="L39">
            <v>-2064353.0286666667</v>
          </cell>
          <cell r="M39">
            <v>-2322397.1572500002</v>
          </cell>
          <cell r="N39">
            <v>-2580441.2858333336</v>
          </cell>
          <cell r="O39">
            <v>-2838485.4144166666</v>
          </cell>
          <cell r="P39">
            <v>-3096529.5430000001</v>
          </cell>
          <cell r="Q39">
            <v>-3096529.5430000001</v>
          </cell>
          <cell r="R39">
            <v>83721599.434969008</v>
          </cell>
        </row>
        <row r="40">
          <cell r="B40">
            <v>670</v>
          </cell>
          <cell r="C40" t="str">
            <v>Contract Revenue-Asset Additns</v>
          </cell>
          <cell r="E40">
            <v>0</v>
          </cell>
          <cell r="F40">
            <v>0</v>
          </cell>
          <cell r="G40">
            <v>0</v>
          </cell>
          <cell r="H40">
            <v>0</v>
          </cell>
          <cell r="I40">
            <v>0</v>
          </cell>
          <cell r="J40">
            <v>0</v>
          </cell>
          <cell r="K40">
            <v>0</v>
          </cell>
          <cell r="L40">
            <v>0</v>
          </cell>
          <cell r="M40">
            <v>0</v>
          </cell>
          <cell r="N40">
            <v>0</v>
          </cell>
          <cell r="O40">
            <v>0</v>
          </cell>
          <cell r="P40">
            <v>0</v>
          </cell>
          <cell r="Q40">
            <v>0</v>
          </cell>
          <cell r="R40">
            <v>83721599434.969009</v>
          </cell>
        </row>
        <row r="41">
          <cell r="B41">
            <v>651</v>
          </cell>
          <cell r="C41" t="str">
            <v>BST Offset - UETCL</v>
          </cell>
          <cell r="E41">
            <v>0</v>
          </cell>
          <cell r="F41">
            <v>0</v>
          </cell>
          <cell r="G41">
            <v>0</v>
          </cell>
          <cell r="H41">
            <v>0</v>
          </cell>
          <cell r="I41">
            <v>0</v>
          </cell>
          <cell r="J41">
            <v>0</v>
          </cell>
          <cell r="K41">
            <v>0</v>
          </cell>
          <cell r="L41">
            <v>0</v>
          </cell>
          <cell r="M41">
            <v>0</v>
          </cell>
          <cell r="N41">
            <v>0</v>
          </cell>
          <cell r="O41">
            <v>0</v>
          </cell>
          <cell r="P41">
            <v>0</v>
          </cell>
          <cell r="Q41">
            <v>0</v>
          </cell>
          <cell r="R41" t="str">
            <v>700001</v>
          </cell>
        </row>
        <row r="42">
          <cell r="B42">
            <v>700</v>
          </cell>
          <cell r="C42" t="str">
            <v>Consolidated Salary</v>
          </cell>
          <cell r="E42">
            <v>1352754.3769576473</v>
          </cell>
          <cell r="F42">
            <v>2705508.7539152945</v>
          </cell>
          <cell r="G42">
            <v>4058263.1308729416</v>
          </cell>
          <cell r="H42">
            <v>5411017.5078305891</v>
          </cell>
          <cell r="I42">
            <v>6763771.8847882366</v>
          </cell>
          <cell r="J42">
            <v>8116526.2617458832</v>
          </cell>
          <cell r="K42">
            <v>9469280.6387035307</v>
          </cell>
          <cell r="L42">
            <v>10822035.015661178</v>
          </cell>
          <cell r="M42">
            <v>12174789.392618826</v>
          </cell>
          <cell r="N42">
            <v>13527543.769576473</v>
          </cell>
          <cell r="O42">
            <v>14880298.146534121</v>
          </cell>
          <cell r="P42">
            <v>16233052.523491766</v>
          </cell>
          <cell r="Q42">
            <v>16233052.523491768</v>
          </cell>
          <cell r="R42" t="str">
            <v>701007</v>
          </cell>
        </row>
        <row r="43">
          <cell r="B43">
            <v>700</v>
          </cell>
          <cell r="C43" t="str">
            <v>Overtime</v>
          </cell>
          <cell r="E43">
            <v>52052.792291055353</v>
          </cell>
          <cell r="F43">
            <v>104105.58458211071</v>
          </cell>
          <cell r="G43">
            <v>156158.37687316607</v>
          </cell>
          <cell r="H43">
            <v>208211.16916422141</v>
          </cell>
          <cell r="I43">
            <v>260263.96145527676</v>
          </cell>
          <cell r="J43">
            <v>312316.75374633214</v>
          </cell>
          <cell r="K43">
            <v>364369.54603738745</v>
          </cell>
          <cell r="L43">
            <v>416422.33832844283</v>
          </cell>
          <cell r="M43">
            <v>468475.1306194982</v>
          </cell>
          <cell r="N43">
            <v>520527.92291055352</v>
          </cell>
          <cell r="O43">
            <v>572580.71520160884</v>
          </cell>
          <cell r="P43">
            <v>624633.50749266427</v>
          </cell>
          <cell r="Q43">
            <v>624633.50749266427</v>
          </cell>
          <cell r="R43" t="str">
            <v>701006</v>
          </cell>
        </row>
        <row r="44">
          <cell r="B44">
            <v>700</v>
          </cell>
          <cell r="C44" t="str">
            <v>Lunch Allowance</v>
          </cell>
          <cell r="E44">
            <v>367.11325488794165</v>
          </cell>
          <cell r="F44">
            <v>734.2265097758833</v>
          </cell>
          <cell r="G44">
            <v>1101.339764663825</v>
          </cell>
          <cell r="H44">
            <v>1468.4530195517666</v>
          </cell>
          <cell r="I44">
            <v>1835.5662744397082</v>
          </cell>
          <cell r="J44">
            <v>2202.67952932765</v>
          </cell>
          <cell r="K44">
            <v>2569.7927842155914</v>
          </cell>
          <cell r="L44">
            <v>2936.9060391035332</v>
          </cell>
          <cell r="M44">
            <v>3304.019293991475</v>
          </cell>
          <cell r="N44">
            <v>3671.1325488794164</v>
          </cell>
          <cell r="O44">
            <v>4038.2458037673582</v>
          </cell>
          <cell r="P44">
            <v>4405.3590586553</v>
          </cell>
          <cell r="Q44">
            <v>4405.3590586553</v>
          </cell>
          <cell r="R44" t="str">
            <v>701004</v>
          </cell>
        </row>
        <row r="45">
          <cell r="B45">
            <v>700</v>
          </cell>
          <cell r="C45" t="str">
            <v>N.S.S.F.Contribution</v>
          </cell>
          <cell r="E45">
            <v>135266.91764625304</v>
          </cell>
          <cell r="F45">
            <v>270533.83529250609</v>
          </cell>
          <cell r="G45">
            <v>405800.75293875916</v>
          </cell>
          <cell r="H45">
            <v>541067.67058501218</v>
          </cell>
          <cell r="I45">
            <v>676334.5882312652</v>
          </cell>
          <cell r="J45">
            <v>811601.50587751833</v>
          </cell>
          <cell r="K45">
            <v>946868.42352377134</v>
          </cell>
          <cell r="L45">
            <v>1082135.3411700244</v>
          </cell>
          <cell r="M45">
            <v>1217402.2588162774</v>
          </cell>
          <cell r="N45">
            <v>1352669.1764625304</v>
          </cell>
          <cell r="O45">
            <v>1487936.0941087834</v>
          </cell>
          <cell r="P45">
            <v>1623203.0117550367</v>
          </cell>
          <cell r="Q45">
            <v>1623203.0117550364</v>
          </cell>
          <cell r="R45" t="str">
            <v>700025</v>
          </cell>
        </row>
        <row r="46">
          <cell r="B46">
            <v>700</v>
          </cell>
          <cell r="C46" t="str">
            <v>Acting Allowance</v>
          </cell>
          <cell r="E46">
            <v>86.900241402483573</v>
          </cell>
          <cell r="F46">
            <v>173.80048280496715</v>
          </cell>
          <cell r="G46">
            <v>260.70072420745072</v>
          </cell>
          <cell r="H46">
            <v>347.60096560993429</v>
          </cell>
          <cell r="I46">
            <v>434.50120701241786</v>
          </cell>
          <cell r="J46">
            <v>521.40144841490144</v>
          </cell>
          <cell r="K46">
            <v>608.30168981738507</v>
          </cell>
          <cell r="L46">
            <v>695.20193121986858</v>
          </cell>
          <cell r="M46">
            <v>782.1021726223521</v>
          </cell>
          <cell r="N46">
            <v>869.00241402483573</v>
          </cell>
          <cell r="O46">
            <v>955.90265542731936</v>
          </cell>
          <cell r="P46">
            <v>1042.8028968298029</v>
          </cell>
          <cell r="Q46">
            <v>1042.8028968298029</v>
          </cell>
          <cell r="R46" t="str">
            <v>700004</v>
          </cell>
        </row>
        <row r="47">
          <cell r="B47">
            <v>700</v>
          </cell>
          <cell r="C47" t="str">
            <v>Subsistance Allowance</v>
          </cell>
          <cell r="E47">
            <v>58291.080137648394</v>
          </cell>
          <cell r="F47">
            <v>116582.16027529679</v>
          </cell>
          <cell r="G47">
            <v>174873.24041294519</v>
          </cell>
          <cell r="H47">
            <v>233164.32055059358</v>
          </cell>
          <cell r="I47">
            <v>291455.40068824199</v>
          </cell>
          <cell r="J47">
            <v>349746.48082589038</v>
          </cell>
          <cell r="K47">
            <v>408037.56096353877</v>
          </cell>
          <cell r="L47">
            <v>466328.64110118715</v>
          </cell>
          <cell r="M47">
            <v>524619.7212388356</v>
          </cell>
          <cell r="N47">
            <v>582910.80137648399</v>
          </cell>
          <cell r="O47">
            <v>641201.88151413237</v>
          </cell>
          <cell r="P47">
            <v>699492.96165178076</v>
          </cell>
          <cell r="Q47">
            <v>699492.96165178076</v>
          </cell>
          <cell r="R47" t="str">
            <v>700002</v>
          </cell>
        </row>
        <row r="48">
          <cell r="B48">
            <v>700</v>
          </cell>
          <cell r="C48" t="str">
            <v>Standby Allowance</v>
          </cell>
          <cell r="E48">
            <v>1541.8944626821096</v>
          </cell>
          <cell r="F48">
            <v>3083.7889253642193</v>
          </cell>
          <cell r="G48">
            <v>4625.6833880463291</v>
          </cell>
          <cell r="H48">
            <v>6167.5778507284385</v>
          </cell>
          <cell r="I48">
            <v>7709.4723134105479</v>
          </cell>
          <cell r="J48">
            <v>9251.3667760926583</v>
          </cell>
          <cell r="K48">
            <v>10793.261238774767</v>
          </cell>
          <cell r="L48">
            <v>12335.155701456877</v>
          </cell>
          <cell r="M48">
            <v>13877.050164138987</v>
          </cell>
          <cell r="N48">
            <v>15418.944626821096</v>
          </cell>
          <cell r="O48">
            <v>16960.839089503206</v>
          </cell>
          <cell r="P48">
            <v>18502.733552185317</v>
          </cell>
          <cell r="Q48">
            <v>18502.733552185317</v>
          </cell>
          <cell r="R48" t="str">
            <v>701002</v>
          </cell>
        </row>
        <row r="49">
          <cell r="B49">
            <v>700</v>
          </cell>
          <cell r="C49" t="str">
            <v>Gratuity Allowance</v>
          </cell>
          <cell r="E49">
            <v>1367.6834421048788</v>
          </cell>
          <cell r="F49">
            <v>2735.3668842097577</v>
          </cell>
          <cell r="G49">
            <v>4103.0503263146365</v>
          </cell>
          <cell r="H49">
            <v>5470.7337684195154</v>
          </cell>
          <cell r="I49">
            <v>6838.4172105243942</v>
          </cell>
          <cell r="J49">
            <v>8206.1006526292731</v>
          </cell>
          <cell r="K49">
            <v>9573.7840947341519</v>
          </cell>
          <cell r="L49">
            <v>10941.467536839031</v>
          </cell>
          <cell r="M49">
            <v>12309.15097894391</v>
          </cell>
          <cell r="N49">
            <v>13676.834421048788</v>
          </cell>
          <cell r="O49">
            <v>15044.517863153667</v>
          </cell>
          <cell r="P49">
            <v>16412.201305258546</v>
          </cell>
          <cell r="Q49">
            <v>16412.201305258546</v>
          </cell>
          <cell r="R49" t="str">
            <v>701011</v>
          </cell>
        </row>
        <row r="50">
          <cell r="B50">
            <v>700</v>
          </cell>
          <cell r="C50" t="str">
            <v>Vehicle Maintanance Allowance</v>
          </cell>
          <cell r="E50">
            <v>0</v>
          </cell>
          <cell r="F50">
            <v>0</v>
          </cell>
          <cell r="G50">
            <v>0</v>
          </cell>
          <cell r="H50">
            <v>0</v>
          </cell>
          <cell r="I50">
            <v>0</v>
          </cell>
          <cell r="J50">
            <v>0</v>
          </cell>
          <cell r="K50">
            <v>0</v>
          </cell>
          <cell r="L50">
            <v>0</v>
          </cell>
          <cell r="M50">
            <v>0</v>
          </cell>
          <cell r="N50">
            <v>0</v>
          </cell>
          <cell r="O50">
            <v>0</v>
          </cell>
          <cell r="P50">
            <v>0</v>
          </cell>
          <cell r="Q50">
            <v>0</v>
          </cell>
          <cell r="R50" t="str">
            <v>700027</v>
          </cell>
        </row>
        <row r="51">
          <cell r="B51">
            <v>700</v>
          </cell>
          <cell r="C51" t="str">
            <v>Leave Travel Allowances</v>
          </cell>
          <cell r="E51">
            <v>24931.222261130566</v>
          </cell>
          <cell r="F51">
            <v>49862.444522261132</v>
          </cell>
          <cell r="G51">
            <v>74793.666783391702</v>
          </cell>
          <cell r="H51">
            <v>99724.889044522264</v>
          </cell>
          <cell r="I51">
            <v>124656.11130565283</v>
          </cell>
          <cell r="J51">
            <v>149587.3335667834</v>
          </cell>
          <cell r="K51">
            <v>174518.55582791395</v>
          </cell>
          <cell r="L51">
            <v>199449.77808904453</v>
          </cell>
          <cell r="M51">
            <v>224381.00035017511</v>
          </cell>
          <cell r="N51">
            <v>249312.22261130565</v>
          </cell>
          <cell r="O51">
            <v>274243.44487243623</v>
          </cell>
          <cell r="P51">
            <v>299174.66713356681</v>
          </cell>
          <cell r="Q51">
            <v>299174.66713356681</v>
          </cell>
          <cell r="R51" t="str">
            <v>700018</v>
          </cell>
        </row>
        <row r="52">
          <cell r="B52">
            <v>700</v>
          </cell>
          <cell r="C52" t="str">
            <v>Risk Allowance</v>
          </cell>
          <cell r="E52">
            <v>0</v>
          </cell>
          <cell r="F52">
            <v>0</v>
          </cell>
          <cell r="G52">
            <v>0</v>
          </cell>
          <cell r="H52">
            <v>0</v>
          </cell>
          <cell r="I52">
            <v>0</v>
          </cell>
          <cell r="J52">
            <v>0</v>
          </cell>
          <cell r="K52">
            <v>0</v>
          </cell>
          <cell r="L52">
            <v>0</v>
          </cell>
          <cell r="M52">
            <v>0</v>
          </cell>
          <cell r="N52">
            <v>0</v>
          </cell>
          <cell r="O52">
            <v>0</v>
          </cell>
          <cell r="P52">
            <v>0</v>
          </cell>
          <cell r="Q52">
            <v>0</v>
          </cell>
          <cell r="R52" t="str">
            <v>0</v>
          </cell>
        </row>
        <row r="53">
          <cell r="B53">
            <v>700</v>
          </cell>
          <cell r="C53" t="str">
            <v>GQ Services Ltd - Payments</v>
          </cell>
          <cell r="E53">
            <v>0</v>
          </cell>
          <cell r="F53">
            <v>0</v>
          </cell>
          <cell r="G53">
            <v>0</v>
          </cell>
          <cell r="H53">
            <v>0</v>
          </cell>
          <cell r="I53">
            <v>0</v>
          </cell>
          <cell r="J53">
            <v>0</v>
          </cell>
          <cell r="K53">
            <v>0</v>
          </cell>
          <cell r="L53">
            <v>0</v>
          </cell>
          <cell r="M53">
            <v>0</v>
          </cell>
          <cell r="N53">
            <v>0</v>
          </cell>
          <cell r="O53">
            <v>0</v>
          </cell>
          <cell r="P53">
            <v>0</v>
          </cell>
          <cell r="Q53">
            <v>0</v>
          </cell>
          <cell r="R53" t="str">
            <v>0</v>
          </cell>
        </row>
        <row r="54">
          <cell r="B54">
            <v>700</v>
          </cell>
          <cell r="C54" t="str">
            <v>Eskom Ent. (PTY) Expenses</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B55">
            <v>700</v>
          </cell>
          <cell r="C55" t="str">
            <v>Removal/Relocation  Allowance</v>
          </cell>
          <cell r="E55">
            <v>6049.3158455687326</v>
          </cell>
          <cell r="F55">
            <v>12098.631691137465</v>
          </cell>
          <cell r="G55">
            <v>18147.947536706197</v>
          </cell>
          <cell r="H55">
            <v>24197.26338227493</v>
          </cell>
          <cell r="I55">
            <v>30246.579227843664</v>
          </cell>
          <cell r="J55">
            <v>36295.895073412394</v>
          </cell>
          <cell r="K55">
            <v>42345.210918981131</v>
          </cell>
          <cell r="L55">
            <v>48394.526764549861</v>
          </cell>
          <cell r="M55">
            <v>54443.842610118591</v>
          </cell>
          <cell r="N55">
            <v>60493.158455687328</v>
          </cell>
          <cell r="O55">
            <v>66542.474301256065</v>
          </cell>
          <cell r="P55">
            <v>72591.790146824787</v>
          </cell>
          <cell r="Q55">
            <v>72591.790146824787</v>
          </cell>
          <cell r="R55" t="str">
            <v>0</v>
          </cell>
        </row>
        <row r="56">
          <cell r="B56">
            <v>700</v>
          </cell>
          <cell r="C56" t="str">
            <v>Pay In Lieu Of Leave</v>
          </cell>
          <cell r="E56">
            <v>494.08196320631902</v>
          </cell>
          <cell r="F56">
            <v>988.16392641263803</v>
          </cell>
          <cell r="G56">
            <v>1482.2458896189571</v>
          </cell>
          <cell r="H56">
            <v>1976.3278528252761</v>
          </cell>
          <cell r="I56">
            <v>2470.4098160315953</v>
          </cell>
          <cell r="J56">
            <v>2964.4917792379142</v>
          </cell>
          <cell r="K56">
            <v>3458.5737424442332</v>
          </cell>
          <cell r="L56">
            <v>3952.6557056505521</v>
          </cell>
          <cell r="M56">
            <v>4446.7376688568711</v>
          </cell>
          <cell r="N56">
            <v>4940.8196320631905</v>
          </cell>
          <cell r="O56">
            <v>5434.901595269509</v>
          </cell>
          <cell r="P56">
            <v>5928.9835584758284</v>
          </cell>
          <cell r="Q56">
            <v>5928.9835584758284</v>
          </cell>
          <cell r="R56" t="str">
            <v>740005</v>
          </cell>
        </row>
        <row r="57">
          <cell r="B57">
            <v>700</v>
          </cell>
          <cell r="C57" t="str">
            <v>Casual Labour</v>
          </cell>
          <cell r="E57">
            <v>9646.0510283173189</v>
          </cell>
          <cell r="F57">
            <v>19292.102056634638</v>
          </cell>
          <cell r="G57">
            <v>28938.153084951955</v>
          </cell>
          <cell r="H57">
            <v>38584.204113269276</v>
          </cell>
          <cell r="I57">
            <v>48230.255141586596</v>
          </cell>
          <cell r="J57">
            <v>57876.30616990391</v>
          </cell>
          <cell r="K57">
            <v>67522.357198221231</v>
          </cell>
          <cell r="L57">
            <v>77168.408226538551</v>
          </cell>
          <cell r="M57">
            <v>86814.459254855872</v>
          </cell>
          <cell r="N57">
            <v>96460.510283173193</v>
          </cell>
          <cell r="O57">
            <v>106106.56131149051</v>
          </cell>
          <cell r="P57">
            <v>115752.61233980782</v>
          </cell>
          <cell r="Q57">
            <v>115752.61233980782</v>
          </cell>
          <cell r="R57" t="str">
            <v>740001</v>
          </cell>
        </row>
        <row r="58">
          <cell r="B58">
            <v>700</v>
          </cell>
          <cell r="C58" t="str">
            <v>Shift Allowance</v>
          </cell>
          <cell r="E58">
            <v>7182.7119563303577</v>
          </cell>
          <cell r="F58">
            <v>14365.423912660715</v>
          </cell>
          <cell r="G58">
            <v>21548.135868991074</v>
          </cell>
          <cell r="H58">
            <v>28730.847825321431</v>
          </cell>
          <cell r="I58">
            <v>35913.559781651791</v>
          </cell>
          <cell r="J58">
            <v>43096.271737982148</v>
          </cell>
          <cell r="K58">
            <v>50278.983694312505</v>
          </cell>
          <cell r="L58">
            <v>57461.695650642861</v>
          </cell>
          <cell r="M58">
            <v>64644.407606973218</v>
          </cell>
          <cell r="N58">
            <v>71827.119563303582</v>
          </cell>
          <cell r="O58">
            <v>79009.831519633939</v>
          </cell>
          <cell r="P58">
            <v>86192.543475964296</v>
          </cell>
          <cell r="Q58">
            <v>86192.543475964296</v>
          </cell>
          <cell r="R58" t="str">
            <v>740007</v>
          </cell>
        </row>
        <row r="59">
          <cell r="B59">
            <v>700</v>
          </cell>
          <cell r="C59" t="str">
            <v>Housing Allowances</v>
          </cell>
          <cell r="E59">
            <v>0</v>
          </cell>
          <cell r="F59">
            <v>0</v>
          </cell>
          <cell r="G59">
            <v>0</v>
          </cell>
          <cell r="H59">
            <v>0</v>
          </cell>
          <cell r="I59">
            <v>0</v>
          </cell>
          <cell r="J59">
            <v>0</v>
          </cell>
          <cell r="K59">
            <v>0</v>
          </cell>
          <cell r="L59">
            <v>0</v>
          </cell>
          <cell r="M59">
            <v>0</v>
          </cell>
          <cell r="N59">
            <v>0</v>
          </cell>
          <cell r="O59">
            <v>0</v>
          </cell>
          <cell r="P59">
            <v>0</v>
          </cell>
          <cell r="Q59">
            <v>0</v>
          </cell>
          <cell r="R59" t="str">
            <v>740008</v>
          </cell>
        </row>
        <row r="60">
          <cell r="B60">
            <v>700</v>
          </cell>
          <cell r="C60" t="str">
            <v>Expatriate Costs Others</v>
          </cell>
          <cell r="E60">
            <v>54109.242250000003</v>
          </cell>
          <cell r="F60">
            <v>108218.48450000001</v>
          </cell>
          <cell r="G60">
            <v>162327.72675</v>
          </cell>
          <cell r="H60">
            <v>216436.96900000001</v>
          </cell>
          <cell r="I60">
            <v>270546.21124999999</v>
          </cell>
          <cell r="J60">
            <v>324655.4535</v>
          </cell>
          <cell r="K60">
            <v>378764.69575000001</v>
          </cell>
          <cell r="L60">
            <v>432873.93800000002</v>
          </cell>
          <cell r="M60">
            <v>486983.18025000003</v>
          </cell>
          <cell r="N60">
            <v>541092.42249999999</v>
          </cell>
          <cell r="O60">
            <v>595201.66475</v>
          </cell>
          <cell r="P60">
            <v>649310.90700000001</v>
          </cell>
          <cell r="Q60">
            <v>649310.90700000001</v>
          </cell>
          <cell r="R60" t="str">
            <v>740010</v>
          </cell>
        </row>
        <row r="61">
          <cell r="B61">
            <v>700</v>
          </cell>
          <cell r="C61" t="str">
            <v>Weekend Transport Allowance</v>
          </cell>
          <cell r="E61">
            <v>85.60651176487049</v>
          </cell>
          <cell r="F61">
            <v>171.21302352974098</v>
          </cell>
          <cell r="G61">
            <v>256.81953529461146</v>
          </cell>
          <cell r="H61">
            <v>342.42604705948196</v>
          </cell>
          <cell r="I61">
            <v>428.03255882435246</v>
          </cell>
          <cell r="J61">
            <v>513.63907058922291</v>
          </cell>
          <cell r="K61">
            <v>599.24558235409347</v>
          </cell>
          <cell r="L61">
            <v>684.85209411896392</v>
          </cell>
          <cell r="M61">
            <v>770.45860588383437</v>
          </cell>
          <cell r="N61">
            <v>856.06511764870493</v>
          </cell>
          <cell r="O61">
            <v>941.67162941357537</v>
          </cell>
          <cell r="P61">
            <v>1027.2781411784458</v>
          </cell>
          <cell r="Q61">
            <v>1027.2781411784458</v>
          </cell>
          <cell r="R61" t="str">
            <v>740014</v>
          </cell>
        </row>
        <row r="62">
          <cell r="B62">
            <v>700</v>
          </cell>
          <cell r="C62" t="str">
            <v>Annual Bonus</v>
          </cell>
          <cell r="E62">
            <v>0</v>
          </cell>
          <cell r="F62">
            <v>0</v>
          </cell>
          <cell r="G62">
            <v>0</v>
          </cell>
          <cell r="H62">
            <v>0</v>
          </cell>
          <cell r="I62">
            <v>0</v>
          </cell>
          <cell r="J62">
            <v>0</v>
          </cell>
          <cell r="K62">
            <v>0</v>
          </cell>
          <cell r="L62">
            <v>0</v>
          </cell>
          <cell r="M62">
            <v>0</v>
          </cell>
          <cell r="N62">
            <v>0</v>
          </cell>
          <cell r="O62">
            <v>0</v>
          </cell>
          <cell r="P62">
            <v>0</v>
          </cell>
          <cell r="Q62">
            <v>0</v>
          </cell>
          <cell r="R62" t="str">
            <v>0</v>
          </cell>
        </row>
        <row r="63">
          <cell r="B63">
            <v>700</v>
          </cell>
          <cell r="C63" t="str">
            <v>Performance Bonus</v>
          </cell>
          <cell r="E63">
            <v>128006.53808333333</v>
          </cell>
          <cell r="F63">
            <v>256013.07616666667</v>
          </cell>
          <cell r="G63">
            <v>384019.61424999998</v>
          </cell>
          <cell r="H63">
            <v>512026.15233333333</v>
          </cell>
          <cell r="I63">
            <v>640032.69041666668</v>
          </cell>
          <cell r="J63">
            <v>768039.22849999997</v>
          </cell>
          <cell r="K63">
            <v>896045.76658333337</v>
          </cell>
          <cell r="L63">
            <v>1024052.3046666667</v>
          </cell>
          <cell r="M63">
            <v>1152058.8427500001</v>
          </cell>
          <cell r="N63">
            <v>1280065.3808333334</v>
          </cell>
          <cell r="O63">
            <v>1408071.9189166666</v>
          </cell>
          <cell r="P63">
            <v>1536078.4569999999</v>
          </cell>
          <cell r="Q63">
            <v>1536078.4569999999</v>
          </cell>
          <cell r="R63" t="str">
            <v>0</v>
          </cell>
        </row>
        <row r="64">
          <cell r="B64">
            <v>700</v>
          </cell>
          <cell r="C64" t="str">
            <v>Mobile Phone Allowance</v>
          </cell>
          <cell r="E64">
            <v>0</v>
          </cell>
          <cell r="F64">
            <v>0</v>
          </cell>
          <cell r="G64">
            <v>0</v>
          </cell>
          <cell r="H64">
            <v>0</v>
          </cell>
          <cell r="I64">
            <v>0</v>
          </cell>
          <cell r="J64">
            <v>0</v>
          </cell>
          <cell r="K64">
            <v>0</v>
          </cell>
          <cell r="L64">
            <v>0</v>
          </cell>
          <cell r="M64">
            <v>0</v>
          </cell>
          <cell r="N64">
            <v>0</v>
          </cell>
          <cell r="O64">
            <v>0</v>
          </cell>
          <cell r="P64">
            <v>0</v>
          </cell>
          <cell r="Q64">
            <v>0</v>
          </cell>
          <cell r="R64" t="str">
            <v>0</v>
          </cell>
        </row>
        <row r="65">
          <cell r="B65">
            <v>700</v>
          </cell>
          <cell r="C65" t="str">
            <v>Globeleq Expatriate Services L</v>
          </cell>
          <cell r="E65">
            <v>47423.666666666664</v>
          </cell>
          <cell r="F65">
            <v>94847.333333333328</v>
          </cell>
          <cell r="G65">
            <v>142271</v>
          </cell>
          <cell r="H65">
            <v>189694.66666666666</v>
          </cell>
          <cell r="I65">
            <v>237118.33333333331</v>
          </cell>
          <cell r="J65">
            <v>284542</v>
          </cell>
          <cell r="K65">
            <v>331965.66666666663</v>
          </cell>
          <cell r="L65">
            <v>379389.33333333331</v>
          </cell>
          <cell r="M65">
            <v>426813</v>
          </cell>
          <cell r="N65">
            <v>474236.66666666663</v>
          </cell>
          <cell r="O65">
            <v>521660.33333333331</v>
          </cell>
          <cell r="P65">
            <v>569084</v>
          </cell>
          <cell r="Q65">
            <v>569084</v>
          </cell>
          <cell r="R65" t="str">
            <v>0</v>
          </cell>
        </row>
        <row r="66">
          <cell r="B66">
            <v>701</v>
          </cell>
          <cell r="C66" t="str">
            <v>Duty Travel Within (Uganda)</v>
          </cell>
          <cell r="E66">
            <v>7660.7729689673752</v>
          </cell>
          <cell r="F66">
            <v>15321.54593793475</v>
          </cell>
          <cell r="G66">
            <v>22982.318906902125</v>
          </cell>
          <cell r="H66">
            <v>30643.091875869501</v>
          </cell>
          <cell r="I66">
            <v>38303.864844836877</v>
          </cell>
          <cell r="J66">
            <v>45964.637813804249</v>
          </cell>
          <cell r="K66">
            <v>53625.410782771629</v>
          </cell>
          <cell r="L66">
            <v>61286.183751739001</v>
          </cell>
          <cell r="M66">
            <v>68946.956720706381</v>
          </cell>
          <cell r="N66">
            <v>76607.729689673753</v>
          </cell>
          <cell r="O66">
            <v>84268.502658641126</v>
          </cell>
          <cell r="P66">
            <v>91929.275627608498</v>
          </cell>
          <cell r="Q66">
            <v>91929.275627608498</v>
          </cell>
          <cell r="R66" t="str">
            <v>760006</v>
          </cell>
        </row>
        <row r="67">
          <cell r="B67">
            <v>701</v>
          </cell>
          <cell r="C67" t="str">
            <v>Training/Tuition fees &amp; Exps.</v>
          </cell>
          <cell r="E67">
            <v>16885.660836056366</v>
          </cell>
          <cell r="F67">
            <v>33771.321672112732</v>
          </cell>
          <cell r="G67">
            <v>50656.982508169094</v>
          </cell>
          <cell r="H67">
            <v>67542.643344225464</v>
          </cell>
          <cell r="I67">
            <v>84428.304180281833</v>
          </cell>
          <cell r="J67">
            <v>101313.96501633819</v>
          </cell>
          <cell r="K67">
            <v>118199.62585239456</v>
          </cell>
          <cell r="L67">
            <v>135085.28668845093</v>
          </cell>
          <cell r="M67">
            <v>151970.9475245073</v>
          </cell>
          <cell r="N67">
            <v>168856.60836056367</v>
          </cell>
          <cell r="O67">
            <v>185742.26919662004</v>
          </cell>
          <cell r="P67">
            <v>202627.93003267638</v>
          </cell>
          <cell r="Q67">
            <v>202627.93003267638</v>
          </cell>
          <cell r="R67" t="str">
            <v>760036</v>
          </cell>
        </row>
        <row r="68">
          <cell r="B68">
            <v>701</v>
          </cell>
          <cell r="C68" t="str">
            <v>Subscription To Professional B</v>
          </cell>
          <cell r="E68">
            <v>2454.8044999999997</v>
          </cell>
          <cell r="F68">
            <v>4909.6089999999995</v>
          </cell>
          <cell r="G68">
            <v>7364.4134999999987</v>
          </cell>
          <cell r="H68">
            <v>9819.2179999999989</v>
          </cell>
          <cell r="I68">
            <v>12274.022499999999</v>
          </cell>
          <cell r="J68">
            <v>14728.826999999997</v>
          </cell>
          <cell r="K68">
            <v>17183.6315</v>
          </cell>
          <cell r="L68">
            <v>19638.435999999998</v>
          </cell>
          <cell r="M68">
            <v>22093.240499999996</v>
          </cell>
          <cell r="N68">
            <v>24548.044999999998</v>
          </cell>
          <cell r="O68">
            <v>27002.849499999997</v>
          </cell>
          <cell r="P68">
            <v>29457.653999999995</v>
          </cell>
          <cell r="Q68">
            <v>29457.653999999999</v>
          </cell>
          <cell r="R68" t="str">
            <v>760022</v>
          </cell>
        </row>
        <row r="69">
          <cell r="B69">
            <v>701</v>
          </cell>
          <cell r="C69" t="str">
            <v>Medical &amp; Dental Expenses</v>
          </cell>
          <cell r="E69">
            <v>138976.97358333334</v>
          </cell>
          <cell r="F69">
            <v>277953.94716666668</v>
          </cell>
          <cell r="G69">
            <v>416930.92075000005</v>
          </cell>
          <cell r="H69">
            <v>555907.89433333336</v>
          </cell>
          <cell r="I69">
            <v>694884.86791666667</v>
          </cell>
          <cell r="J69">
            <v>833861.8415000001</v>
          </cell>
          <cell r="K69">
            <v>972838.81508333341</v>
          </cell>
          <cell r="L69">
            <v>1111815.7886666667</v>
          </cell>
          <cell r="M69">
            <v>1250792.7622500001</v>
          </cell>
          <cell r="N69">
            <v>1389769.7358333333</v>
          </cell>
          <cell r="O69">
            <v>1528746.7094166668</v>
          </cell>
          <cell r="P69">
            <v>1667723.6830000002</v>
          </cell>
          <cell r="Q69">
            <v>1667723.683</v>
          </cell>
          <cell r="R69" t="str">
            <v>760019</v>
          </cell>
        </row>
        <row r="70">
          <cell r="B70">
            <v>701</v>
          </cell>
          <cell r="C70" t="str">
            <v>First Aid Materials</v>
          </cell>
          <cell r="E70">
            <v>967.93928059772315</v>
          </cell>
          <cell r="F70">
            <v>1935.8785611954463</v>
          </cell>
          <cell r="G70">
            <v>2903.8178417931695</v>
          </cell>
          <cell r="H70">
            <v>3871.7571223908926</v>
          </cell>
          <cell r="I70">
            <v>4839.6964029886158</v>
          </cell>
          <cell r="J70">
            <v>5807.6356835863389</v>
          </cell>
          <cell r="K70">
            <v>6775.5749641840621</v>
          </cell>
          <cell r="L70">
            <v>7743.5142447817852</v>
          </cell>
          <cell r="M70">
            <v>8711.4535253795075</v>
          </cell>
          <cell r="N70">
            <v>9679.3928059772315</v>
          </cell>
          <cell r="O70">
            <v>10647.332086574956</v>
          </cell>
          <cell r="P70">
            <v>11615.271367172678</v>
          </cell>
          <cell r="Q70">
            <v>11615.271367172678</v>
          </cell>
          <cell r="R70" t="str">
            <v>760020</v>
          </cell>
        </row>
        <row r="71">
          <cell r="B71">
            <v>701</v>
          </cell>
          <cell r="C71" t="str">
            <v>Staff Welfare</v>
          </cell>
          <cell r="E71">
            <v>20522.29973076468</v>
          </cell>
          <cell r="F71">
            <v>41044.59946152936</v>
          </cell>
          <cell r="G71">
            <v>61566.89919229404</v>
          </cell>
          <cell r="H71">
            <v>82089.198923058721</v>
          </cell>
          <cell r="I71">
            <v>102611.49865382339</v>
          </cell>
          <cell r="J71">
            <v>123133.79838458808</v>
          </cell>
          <cell r="K71">
            <v>143656.09811535277</v>
          </cell>
          <cell r="L71">
            <v>164178.39784611744</v>
          </cell>
          <cell r="M71">
            <v>184700.69757688211</v>
          </cell>
          <cell r="N71">
            <v>205222.99730764679</v>
          </cell>
          <cell r="O71">
            <v>225745.29703841149</v>
          </cell>
          <cell r="P71">
            <v>246267.59676917616</v>
          </cell>
          <cell r="Q71">
            <v>246267.59676917616</v>
          </cell>
          <cell r="R71" t="str">
            <v>760038</v>
          </cell>
        </row>
        <row r="72">
          <cell r="B72">
            <v>701</v>
          </cell>
          <cell r="C72" t="str">
            <v>Clothing /Uniform</v>
          </cell>
          <cell r="E72">
            <v>27331.518955444481</v>
          </cell>
          <cell r="F72">
            <v>54663.037910888961</v>
          </cell>
          <cell r="G72">
            <v>81994.556866333442</v>
          </cell>
          <cell r="H72">
            <v>109326.07582177792</v>
          </cell>
          <cell r="I72">
            <v>136657.5947772224</v>
          </cell>
          <cell r="J72">
            <v>163989.11373266688</v>
          </cell>
          <cell r="K72">
            <v>191320.63268811136</v>
          </cell>
          <cell r="L72">
            <v>218652.15164355584</v>
          </cell>
          <cell r="M72">
            <v>245983.67059900032</v>
          </cell>
          <cell r="N72">
            <v>273315.18955444481</v>
          </cell>
          <cell r="O72">
            <v>300646.70850988931</v>
          </cell>
          <cell r="P72">
            <v>327978.22746533377</v>
          </cell>
          <cell r="Q72">
            <v>327978.22746533377</v>
          </cell>
          <cell r="R72" t="str">
            <v>760017</v>
          </cell>
        </row>
        <row r="73">
          <cell r="B73">
            <v>701</v>
          </cell>
          <cell r="C73" t="str">
            <v>Duty Travel Outside (Uganda)</v>
          </cell>
          <cell r="E73">
            <v>40722.323651241153</v>
          </cell>
          <cell r="F73">
            <v>81444.647302482306</v>
          </cell>
          <cell r="G73">
            <v>122166.97095372346</v>
          </cell>
          <cell r="H73">
            <v>162889.29460496461</v>
          </cell>
          <cell r="I73">
            <v>203611.61825620575</v>
          </cell>
          <cell r="J73">
            <v>244333.94190744692</v>
          </cell>
          <cell r="K73">
            <v>285056.26555868809</v>
          </cell>
          <cell r="L73">
            <v>325778.58920992923</v>
          </cell>
          <cell r="M73">
            <v>366500.91286117036</v>
          </cell>
          <cell r="N73">
            <v>407223.2365124115</v>
          </cell>
          <cell r="O73">
            <v>447945.5601636527</v>
          </cell>
          <cell r="P73">
            <v>488667.88381489384</v>
          </cell>
          <cell r="Q73">
            <v>488667.88381489384</v>
          </cell>
          <cell r="R73" t="str">
            <v>760037</v>
          </cell>
        </row>
        <row r="74">
          <cell r="B74">
            <v>701</v>
          </cell>
          <cell r="C74" t="str">
            <v>Staff Costs  Capitalised</v>
          </cell>
          <cell r="E74">
            <v>0</v>
          </cell>
          <cell r="F74">
            <v>0</v>
          </cell>
          <cell r="G74">
            <v>0</v>
          </cell>
          <cell r="H74">
            <v>0</v>
          </cell>
          <cell r="I74">
            <v>0</v>
          </cell>
          <cell r="J74">
            <v>0</v>
          </cell>
          <cell r="K74">
            <v>0</v>
          </cell>
          <cell r="L74">
            <v>0</v>
          </cell>
          <cell r="M74">
            <v>0</v>
          </cell>
          <cell r="N74">
            <v>0</v>
          </cell>
          <cell r="O74">
            <v>0</v>
          </cell>
          <cell r="P74">
            <v>0</v>
          </cell>
          <cell r="Q74">
            <v>0</v>
          </cell>
          <cell r="R74" t="str">
            <v>760001</v>
          </cell>
        </row>
        <row r="75">
          <cell r="B75">
            <v>701</v>
          </cell>
          <cell r="C75" t="str">
            <v>Catering Services</v>
          </cell>
          <cell r="E75">
            <v>0</v>
          </cell>
          <cell r="F75">
            <v>0</v>
          </cell>
          <cell r="G75">
            <v>0</v>
          </cell>
          <cell r="H75">
            <v>0</v>
          </cell>
          <cell r="I75">
            <v>0</v>
          </cell>
          <cell r="J75">
            <v>0</v>
          </cell>
          <cell r="K75">
            <v>0</v>
          </cell>
          <cell r="L75">
            <v>0</v>
          </cell>
          <cell r="M75">
            <v>0</v>
          </cell>
          <cell r="N75">
            <v>0</v>
          </cell>
          <cell r="O75">
            <v>0</v>
          </cell>
          <cell r="P75">
            <v>0</v>
          </cell>
          <cell r="Q75">
            <v>0</v>
          </cell>
          <cell r="R75" t="str">
            <v>760032</v>
          </cell>
        </row>
        <row r="76">
          <cell r="B76">
            <v>701</v>
          </cell>
          <cell r="C76" t="str">
            <v>Mileage &amp; Transport Allowances</v>
          </cell>
          <cell r="E76">
            <v>39804.755212985474</v>
          </cell>
          <cell r="F76">
            <v>79609.510425970948</v>
          </cell>
          <cell r="G76">
            <v>119414.26563895642</v>
          </cell>
          <cell r="H76">
            <v>159219.0208519419</v>
          </cell>
          <cell r="I76">
            <v>199023.77606492737</v>
          </cell>
          <cell r="J76">
            <v>238828.53127791284</v>
          </cell>
          <cell r="K76">
            <v>278633.28649089835</v>
          </cell>
          <cell r="L76">
            <v>318438.04170388379</v>
          </cell>
          <cell r="M76">
            <v>358242.79691686924</v>
          </cell>
          <cell r="N76">
            <v>398047.55212985474</v>
          </cell>
          <cell r="O76">
            <v>437852.30734284024</v>
          </cell>
          <cell r="P76">
            <v>477657.06255582569</v>
          </cell>
          <cell r="Q76">
            <v>477657.06255582569</v>
          </cell>
          <cell r="R76" t="str">
            <v>0</v>
          </cell>
        </row>
        <row r="77">
          <cell r="B77">
            <v>701</v>
          </cell>
          <cell r="C77" t="str">
            <v>Workshop\Conference Fees</v>
          </cell>
          <cell r="E77">
            <v>6147.4412472769718</v>
          </cell>
          <cell r="F77">
            <v>12294.882494553944</v>
          </cell>
          <cell r="G77">
            <v>18442.323741830915</v>
          </cell>
          <cell r="H77">
            <v>24589.764989107887</v>
          </cell>
          <cell r="I77">
            <v>30737.20623638486</v>
          </cell>
          <cell r="J77">
            <v>36884.647483661829</v>
          </cell>
          <cell r="K77">
            <v>43032.088730938805</v>
          </cell>
          <cell r="L77">
            <v>49179.529978215774</v>
          </cell>
          <cell r="M77">
            <v>55326.971225492744</v>
          </cell>
          <cell r="N77">
            <v>61474.41247276972</v>
          </cell>
          <cell r="O77">
            <v>67621.853720046696</v>
          </cell>
          <cell r="P77">
            <v>73769.294967323658</v>
          </cell>
          <cell r="Q77">
            <v>73769.294967323658</v>
          </cell>
          <cell r="R77" t="str">
            <v>0</v>
          </cell>
        </row>
        <row r="78">
          <cell r="B78">
            <v>701</v>
          </cell>
          <cell r="C78" t="str">
            <v>Recruitment Expenses</v>
          </cell>
          <cell r="E78">
            <v>12163.351406630083</v>
          </cell>
          <cell r="F78">
            <v>24326.702813260166</v>
          </cell>
          <cell r="G78">
            <v>36490.054219890248</v>
          </cell>
          <cell r="H78">
            <v>48653.405626520333</v>
          </cell>
          <cell r="I78">
            <v>60816.757033150418</v>
          </cell>
          <cell r="J78">
            <v>72980.108439780495</v>
          </cell>
          <cell r="K78">
            <v>85143.45984641058</v>
          </cell>
          <cell r="L78">
            <v>97306.811253040665</v>
          </cell>
          <cell r="M78">
            <v>109470.16265967075</v>
          </cell>
          <cell r="N78">
            <v>121633.51406630084</v>
          </cell>
          <cell r="O78">
            <v>133796.86547293092</v>
          </cell>
          <cell r="P78">
            <v>145960.21687956099</v>
          </cell>
          <cell r="Q78">
            <v>145960.21687956099</v>
          </cell>
          <cell r="R78" t="str">
            <v>0</v>
          </cell>
        </row>
        <row r="79">
          <cell r="B79">
            <v>701</v>
          </cell>
          <cell r="C79" t="str">
            <v>Education Allowances</v>
          </cell>
          <cell r="E79">
            <v>27862.39066666667</v>
          </cell>
          <cell r="F79">
            <v>55724.78133333334</v>
          </cell>
          <cell r="G79">
            <v>83587.172000000006</v>
          </cell>
          <cell r="H79">
            <v>111449.56266666668</v>
          </cell>
          <cell r="I79">
            <v>139311.95333333334</v>
          </cell>
          <cell r="J79">
            <v>167174.34400000001</v>
          </cell>
          <cell r="K79">
            <v>195036.73466666669</v>
          </cell>
          <cell r="L79">
            <v>222899.12533333336</v>
          </cell>
          <cell r="M79">
            <v>250761.51600000003</v>
          </cell>
          <cell r="N79">
            <v>278623.90666666668</v>
          </cell>
          <cell r="O79">
            <v>306486.29733333335</v>
          </cell>
          <cell r="P79">
            <v>334348.68800000002</v>
          </cell>
          <cell r="Q79">
            <v>334348.68800000002</v>
          </cell>
          <cell r="R79" t="str">
            <v>0</v>
          </cell>
        </row>
        <row r="80">
          <cell r="B80">
            <v>720</v>
          </cell>
          <cell r="C80" t="str">
            <v>Generation Levy</v>
          </cell>
          <cell r="E80">
            <v>90231.244226575582</v>
          </cell>
          <cell r="F80">
            <v>180462.48845315116</v>
          </cell>
          <cell r="G80">
            <v>270693.73267972673</v>
          </cell>
          <cell r="H80">
            <v>360924.97690630233</v>
          </cell>
          <cell r="I80">
            <v>451156.22113287792</v>
          </cell>
          <cell r="J80">
            <v>541387.46535945346</v>
          </cell>
          <cell r="K80">
            <v>631618.70958602906</v>
          </cell>
          <cell r="L80">
            <v>721849.95381260465</v>
          </cell>
          <cell r="M80">
            <v>812081.19803918025</v>
          </cell>
          <cell r="N80">
            <v>902312.44226575585</v>
          </cell>
          <cell r="O80">
            <v>992543.68649233144</v>
          </cell>
          <cell r="P80">
            <v>1082774.9307189069</v>
          </cell>
          <cell r="Q80">
            <v>1082774.9307189069</v>
          </cell>
          <cell r="R80" t="str">
            <v>0</v>
          </cell>
        </row>
        <row r="81">
          <cell r="B81">
            <v>720</v>
          </cell>
          <cell r="C81" t="str">
            <v>BST&amp;Colln Offset-Charges</v>
          </cell>
          <cell r="E81">
            <v>195401.50202056381</v>
          </cell>
          <cell r="F81">
            <v>390803.00404112763</v>
          </cell>
          <cell r="G81">
            <v>586204.50606169144</v>
          </cell>
          <cell r="H81">
            <v>781606.00808225526</v>
          </cell>
          <cell r="I81">
            <v>977007.51010281907</v>
          </cell>
          <cell r="J81">
            <v>1172409.0121233829</v>
          </cell>
          <cell r="K81">
            <v>1367810.5141439466</v>
          </cell>
          <cell r="L81">
            <v>1563212.0161645105</v>
          </cell>
          <cell r="M81">
            <v>1758613.5181850744</v>
          </cell>
          <cell r="N81">
            <v>1954015.0202056381</v>
          </cell>
          <cell r="O81">
            <v>2149416.5222262018</v>
          </cell>
          <cell r="P81">
            <v>2344818.0242467658</v>
          </cell>
          <cell r="Q81">
            <v>2344818.0242467658</v>
          </cell>
          <cell r="R81" t="str">
            <v>780020</v>
          </cell>
        </row>
        <row r="82">
          <cell r="B82">
            <v>720</v>
          </cell>
          <cell r="C82" t="str">
            <v>Electricity Purchase-Kilembe</v>
          </cell>
          <cell r="E82">
            <v>0</v>
          </cell>
          <cell r="F82">
            <v>0</v>
          </cell>
          <cell r="G82">
            <v>0</v>
          </cell>
          <cell r="H82">
            <v>0</v>
          </cell>
          <cell r="I82">
            <v>0</v>
          </cell>
          <cell r="J82">
            <v>0</v>
          </cell>
          <cell r="K82">
            <v>0</v>
          </cell>
          <cell r="L82">
            <v>0</v>
          </cell>
          <cell r="M82">
            <v>0</v>
          </cell>
          <cell r="N82">
            <v>0</v>
          </cell>
          <cell r="O82">
            <v>0</v>
          </cell>
          <cell r="P82">
            <v>0</v>
          </cell>
          <cell r="Q82">
            <v>0</v>
          </cell>
          <cell r="R82" t="str">
            <v>780030</v>
          </cell>
        </row>
        <row r="83">
          <cell r="B83">
            <v>720</v>
          </cell>
          <cell r="C83" t="str">
            <v>Hydraulic Oils (Hydro Power St</v>
          </cell>
          <cell r="E83">
            <v>0</v>
          </cell>
          <cell r="F83">
            <v>0</v>
          </cell>
          <cell r="G83">
            <v>0</v>
          </cell>
          <cell r="H83">
            <v>0</v>
          </cell>
          <cell r="I83">
            <v>0</v>
          </cell>
          <cell r="J83">
            <v>0</v>
          </cell>
          <cell r="K83">
            <v>0</v>
          </cell>
          <cell r="L83">
            <v>0</v>
          </cell>
          <cell r="M83">
            <v>0</v>
          </cell>
          <cell r="N83">
            <v>0</v>
          </cell>
          <cell r="O83">
            <v>0</v>
          </cell>
          <cell r="P83">
            <v>0</v>
          </cell>
          <cell r="Q83">
            <v>0</v>
          </cell>
          <cell r="R83" t="str">
            <v>780028</v>
          </cell>
        </row>
        <row r="84">
          <cell r="B84">
            <v>720</v>
          </cell>
          <cell r="C84" t="str">
            <v>Electricity Purchase- Uetcl</v>
          </cell>
          <cell r="E84">
            <v>18849094.253752861</v>
          </cell>
          <cell r="F84">
            <v>37698188.507505722</v>
          </cell>
          <cell r="G84">
            <v>56547282.761258587</v>
          </cell>
          <cell r="H84">
            <v>75396377.015011445</v>
          </cell>
          <cell r="I84">
            <v>94245471.268764302</v>
          </cell>
          <cell r="J84">
            <v>113094565.52251717</v>
          </cell>
          <cell r="K84">
            <v>131943659.77627003</v>
          </cell>
          <cell r="L84">
            <v>150792754.03002289</v>
          </cell>
          <cell r="M84">
            <v>169641848.28377575</v>
          </cell>
          <cell r="N84">
            <v>188490942.5375286</v>
          </cell>
          <cell r="O84">
            <v>207340036.79128146</v>
          </cell>
          <cell r="P84">
            <v>226189131.04503435</v>
          </cell>
          <cell r="Q84">
            <v>226189131.04503432</v>
          </cell>
          <cell r="R84">
            <v>229616724</v>
          </cell>
        </row>
        <row r="85">
          <cell r="B85">
            <v>720</v>
          </cell>
          <cell r="C85" t="str">
            <v>Elect Purchase-Kccl</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B86">
            <v>730</v>
          </cell>
          <cell r="C86" t="str">
            <v>Contract C.O.S-Asset Additions</v>
          </cell>
          <cell r="E86">
            <v>0</v>
          </cell>
          <cell r="F86">
            <v>0</v>
          </cell>
          <cell r="G86">
            <v>0</v>
          </cell>
          <cell r="H86">
            <v>0</v>
          </cell>
          <cell r="I86">
            <v>0</v>
          </cell>
          <cell r="J86">
            <v>0</v>
          </cell>
          <cell r="K86">
            <v>0</v>
          </cell>
          <cell r="L86">
            <v>0</v>
          </cell>
          <cell r="M86">
            <v>0</v>
          </cell>
          <cell r="N86">
            <v>0</v>
          </cell>
          <cell r="O86">
            <v>0</v>
          </cell>
          <cell r="P86">
            <v>0</v>
          </cell>
          <cell r="Q86">
            <v>0</v>
          </cell>
          <cell r="R86" t="str">
            <v>780022</v>
          </cell>
        </row>
        <row r="87">
          <cell r="B87">
            <v>740</v>
          </cell>
          <cell r="C87" t="str">
            <v>Vehicle Spares</v>
          </cell>
          <cell r="E87">
            <v>45262.605539926961</v>
          </cell>
          <cell r="F87">
            <v>90525.211079853922</v>
          </cell>
          <cell r="G87">
            <v>135787.81661978088</v>
          </cell>
          <cell r="H87">
            <v>181050.42215970784</v>
          </cell>
          <cell r="I87">
            <v>226313.02769963481</v>
          </cell>
          <cell r="J87">
            <v>271575.63323956175</v>
          </cell>
          <cell r="K87">
            <v>316838.23877948872</v>
          </cell>
          <cell r="L87">
            <v>362100.84431941569</v>
          </cell>
          <cell r="M87">
            <v>407363.44985934265</v>
          </cell>
          <cell r="N87">
            <v>452626.05539926962</v>
          </cell>
          <cell r="O87">
            <v>497888.66093919659</v>
          </cell>
          <cell r="P87">
            <v>543151.2664791235</v>
          </cell>
          <cell r="Q87">
            <v>543151.2664791235</v>
          </cell>
          <cell r="R87" t="str">
            <v>780033</v>
          </cell>
        </row>
        <row r="88">
          <cell r="B88">
            <v>740</v>
          </cell>
          <cell r="C88" t="str">
            <v>Tyres/Tubes/Batteries</v>
          </cell>
          <cell r="E88">
            <v>13327.863344981592</v>
          </cell>
          <cell r="F88">
            <v>26655.726689963183</v>
          </cell>
          <cell r="G88">
            <v>39983.590034944777</v>
          </cell>
          <cell r="H88">
            <v>53311.453379926366</v>
          </cell>
          <cell r="I88">
            <v>66639.316724907956</v>
          </cell>
          <cell r="J88">
            <v>79967.180069889553</v>
          </cell>
          <cell r="K88">
            <v>93295.043414871136</v>
          </cell>
          <cell r="L88">
            <v>106622.90675985273</v>
          </cell>
          <cell r="M88">
            <v>119950.77010483433</v>
          </cell>
          <cell r="N88">
            <v>133278.63344981591</v>
          </cell>
          <cell r="O88">
            <v>146606.49679479751</v>
          </cell>
          <cell r="P88">
            <v>159934.36013977911</v>
          </cell>
          <cell r="Q88">
            <v>159934.36013977911</v>
          </cell>
          <cell r="R88" t="str">
            <v>780025</v>
          </cell>
        </row>
        <row r="89">
          <cell r="B89">
            <v>740</v>
          </cell>
          <cell r="C89" t="str">
            <v>Motor Vehicle Costs -Labour</v>
          </cell>
          <cell r="E89">
            <v>17971.310359488853</v>
          </cell>
          <cell r="F89">
            <v>35942.620718977705</v>
          </cell>
          <cell r="G89">
            <v>53913.931078466558</v>
          </cell>
          <cell r="H89">
            <v>71885.24143795541</v>
          </cell>
          <cell r="I89">
            <v>89856.551797444263</v>
          </cell>
          <cell r="J89">
            <v>107827.86215693312</v>
          </cell>
          <cell r="K89">
            <v>125799.17251642197</v>
          </cell>
          <cell r="L89">
            <v>143770.48287591082</v>
          </cell>
          <cell r="M89">
            <v>161741.79323539967</v>
          </cell>
          <cell r="N89">
            <v>179713.10359488853</v>
          </cell>
          <cell r="O89">
            <v>197684.41395437738</v>
          </cell>
          <cell r="P89">
            <v>215655.72431386623</v>
          </cell>
          <cell r="Q89">
            <v>215655.72431386623</v>
          </cell>
          <cell r="R89" t="str">
            <v>780013</v>
          </cell>
        </row>
        <row r="90">
          <cell r="B90">
            <v>740</v>
          </cell>
          <cell r="C90" t="str">
            <v>Petrol - Vehicles</v>
          </cell>
          <cell r="E90">
            <v>48600.102980367672</v>
          </cell>
          <cell r="F90">
            <v>97200.205960735344</v>
          </cell>
          <cell r="G90">
            <v>145800.30894110302</v>
          </cell>
          <cell r="H90">
            <v>194400.41192147069</v>
          </cell>
          <cell r="I90">
            <v>243000.51490183835</v>
          </cell>
          <cell r="J90">
            <v>291600.61788220605</v>
          </cell>
          <cell r="K90">
            <v>340200.72086257371</v>
          </cell>
          <cell r="L90">
            <v>388800.82384294138</v>
          </cell>
          <cell r="M90">
            <v>437400.92682330904</v>
          </cell>
          <cell r="N90">
            <v>486001.02980367671</v>
          </cell>
          <cell r="O90">
            <v>534601.13278404437</v>
          </cell>
          <cell r="P90">
            <v>583201.23576441209</v>
          </cell>
          <cell r="Q90">
            <v>583201.23576441209</v>
          </cell>
          <cell r="R90" t="str">
            <v>780038</v>
          </cell>
        </row>
        <row r="91">
          <cell r="B91">
            <v>740</v>
          </cell>
          <cell r="C91" t="str">
            <v>Diesel - Vehicles</v>
          </cell>
          <cell r="E91">
            <v>132618.61493629901</v>
          </cell>
          <cell r="F91">
            <v>265237.22987259802</v>
          </cell>
          <cell r="G91">
            <v>397855.844808897</v>
          </cell>
          <cell r="H91">
            <v>530474.45974519604</v>
          </cell>
          <cell r="I91">
            <v>663093.07468149508</v>
          </cell>
          <cell r="J91">
            <v>795711.68961779401</v>
          </cell>
          <cell r="K91">
            <v>928330.30455409305</v>
          </cell>
          <cell r="L91">
            <v>1060948.9194903921</v>
          </cell>
          <cell r="M91">
            <v>1193567.534426691</v>
          </cell>
          <cell r="N91">
            <v>1326186.1493629902</v>
          </cell>
          <cell r="O91">
            <v>1458804.7642992891</v>
          </cell>
          <cell r="P91">
            <v>1591423.379235588</v>
          </cell>
          <cell r="Q91">
            <v>1591423.379235588</v>
          </cell>
          <cell r="R91" t="str">
            <v>780039</v>
          </cell>
        </row>
        <row r="92">
          <cell r="B92">
            <v>740</v>
          </cell>
          <cell r="C92" t="str">
            <v>Lubricating Oils</v>
          </cell>
          <cell r="E92">
            <v>6682.94173934839</v>
          </cell>
          <cell r="F92">
            <v>13365.88347869678</v>
          </cell>
          <cell r="G92">
            <v>20048.825218045171</v>
          </cell>
          <cell r="H92">
            <v>26731.76695739356</v>
          </cell>
          <cell r="I92">
            <v>33414.708696741953</v>
          </cell>
          <cell r="J92">
            <v>40097.650436090342</v>
          </cell>
          <cell r="K92">
            <v>46780.592175438731</v>
          </cell>
          <cell r="L92">
            <v>53463.53391478712</v>
          </cell>
          <cell r="M92">
            <v>60146.475654135509</v>
          </cell>
          <cell r="N92">
            <v>66829.417393483905</v>
          </cell>
          <cell r="O92">
            <v>73512.359132832295</v>
          </cell>
          <cell r="P92">
            <v>80195.300872180684</v>
          </cell>
          <cell r="Q92">
            <v>80195.300872180684</v>
          </cell>
          <cell r="R92" t="str">
            <v>780006</v>
          </cell>
        </row>
        <row r="93">
          <cell r="B93">
            <v>740</v>
          </cell>
          <cell r="C93" t="str">
            <v>Motor Vehicle Insurance</v>
          </cell>
          <cell r="E93">
            <v>0</v>
          </cell>
          <cell r="F93">
            <v>0</v>
          </cell>
          <cell r="G93">
            <v>0</v>
          </cell>
          <cell r="H93">
            <v>0</v>
          </cell>
          <cell r="I93">
            <v>0</v>
          </cell>
          <cell r="J93">
            <v>0</v>
          </cell>
          <cell r="K93">
            <v>0</v>
          </cell>
          <cell r="L93">
            <v>0</v>
          </cell>
          <cell r="M93">
            <v>0</v>
          </cell>
          <cell r="N93">
            <v>0</v>
          </cell>
          <cell r="O93">
            <v>0</v>
          </cell>
          <cell r="P93">
            <v>0</v>
          </cell>
          <cell r="Q93">
            <v>0</v>
          </cell>
          <cell r="R93" t="str">
            <v>780001</v>
          </cell>
        </row>
        <row r="94">
          <cell r="B94">
            <v>740</v>
          </cell>
          <cell r="C94" t="str">
            <v>Vehicle Licence &amp; Inspection F</v>
          </cell>
          <cell r="E94">
            <v>3593.0304519864617</v>
          </cell>
          <cell r="F94">
            <v>7186.0609039729234</v>
          </cell>
          <cell r="G94">
            <v>10779.091355959385</v>
          </cell>
          <cell r="H94">
            <v>14372.121807945847</v>
          </cell>
          <cell r="I94">
            <v>17965.152259932307</v>
          </cell>
          <cell r="J94">
            <v>21558.182711918769</v>
          </cell>
          <cell r="K94">
            <v>25151.213163905231</v>
          </cell>
          <cell r="L94">
            <v>28744.243615891693</v>
          </cell>
          <cell r="M94">
            <v>32337.274067878156</v>
          </cell>
          <cell r="N94">
            <v>35930.304519864614</v>
          </cell>
          <cell r="O94">
            <v>39523.33497185108</v>
          </cell>
          <cell r="P94">
            <v>43116.365423837538</v>
          </cell>
          <cell r="Q94">
            <v>43116.365423837538</v>
          </cell>
          <cell r="R94" t="str">
            <v>780008</v>
          </cell>
        </row>
        <row r="95">
          <cell r="B95">
            <v>740</v>
          </cell>
          <cell r="C95" t="str">
            <v>Road Toll</v>
          </cell>
          <cell r="E95">
            <v>32.561688993175117</v>
          </cell>
          <cell r="F95">
            <v>65.123377986350235</v>
          </cell>
          <cell r="G95">
            <v>97.685066979525345</v>
          </cell>
          <cell r="H95">
            <v>130.24675597270047</v>
          </cell>
          <cell r="I95">
            <v>162.80844496587559</v>
          </cell>
          <cell r="J95">
            <v>195.37013395905069</v>
          </cell>
          <cell r="K95">
            <v>227.93182295222582</v>
          </cell>
          <cell r="L95">
            <v>260.49351194540094</v>
          </cell>
          <cell r="M95">
            <v>293.05520093857604</v>
          </cell>
          <cell r="N95">
            <v>325.61688993175119</v>
          </cell>
          <cell r="O95">
            <v>358.17857892492628</v>
          </cell>
          <cell r="P95">
            <v>390.74026791810138</v>
          </cell>
          <cell r="Q95">
            <v>390.74026791810144</v>
          </cell>
          <cell r="R95" t="str">
            <v>780004</v>
          </cell>
        </row>
        <row r="96">
          <cell r="B96">
            <v>740</v>
          </cell>
          <cell r="C96" t="str">
            <v>Hire Of Transport</v>
          </cell>
          <cell r="E96">
            <v>77807.971540723884</v>
          </cell>
          <cell r="F96">
            <v>155615.94308144777</v>
          </cell>
          <cell r="G96">
            <v>233423.91462217167</v>
          </cell>
          <cell r="H96">
            <v>311231.88616289553</v>
          </cell>
          <cell r="I96">
            <v>389039.8577036194</v>
          </cell>
          <cell r="J96">
            <v>466847.82924434333</v>
          </cell>
          <cell r="K96">
            <v>544655.80078506714</v>
          </cell>
          <cell r="L96">
            <v>622463.77232579107</v>
          </cell>
          <cell r="M96">
            <v>700271.743866515</v>
          </cell>
          <cell r="N96">
            <v>778079.71540723881</v>
          </cell>
          <cell r="O96">
            <v>855887.68694796273</v>
          </cell>
          <cell r="P96">
            <v>933695.65848868666</v>
          </cell>
          <cell r="Q96">
            <v>933695.65848868666</v>
          </cell>
          <cell r="R96" t="str">
            <v>780003</v>
          </cell>
        </row>
        <row r="97">
          <cell r="B97">
            <v>740</v>
          </cell>
          <cell r="C97" t="str">
            <v>Consumable Tools &amp; Equipment</v>
          </cell>
          <cell r="E97">
            <v>2464.7885122220955</v>
          </cell>
          <cell r="F97">
            <v>4929.577024444191</v>
          </cell>
          <cell r="G97">
            <v>7394.3655366662861</v>
          </cell>
          <cell r="H97">
            <v>9859.154048888382</v>
          </cell>
          <cell r="I97">
            <v>12323.942561110478</v>
          </cell>
          <cell r="J97">
            <v>14788.731073332572</v>
          </cell>
          <cell r="K97">
            <v>17253.51958555467</v>
          </cell>
          <cell r="L97">
            <v>19718.308097776764</v>
          </cell>
          <cell r="M97">
            <v>22183.096609998858</v>
          </cell>
          <cell r="N97">
            <v>24647.885122220956</v>
          </cell>
          <cell r="O97">
            <v>27112.67363444305</v>
          </cell>
          <cell r="P97">
            <v>29577.462146665144</v>
          </cell>
          <cell r="Q97">
            <v>29577.462146665148</v>
          </cell>
          <cell r="R97" t="str">
            <v>780015</v>
          </cell>
        </row>
        <row r="98">
          <cell r="B98">
            <v>740</v>
          </cell>
          <cell r="C98" t="str">
            <v>Vehicle Washing</v>
          </cell>
          <cell r="E98">
            <v>0</v>
          </cell>
          <cell r="F98">
            <v>0</v>
          </cell>
          <cell r="G98">
            <v>0</v>
          </cell>
          <cell r="H98">
            <v>0</v>
          </cell>
          <cell r="I98">
            <v>0</v>
          </cell>
          <cell r="J98">
            <v>0</v>
          </cell>
          <cell r="K98">
            <v>0</v>
          </cell>
          <cell r="L98">
            <v>0</v>
          </cell>
          <cell r="M98">
            <v>0</v>
          </cell>
          <cell r="N98">
            <v>0</v>
          </cell>
          <cell r="O98">
            <v>0</v>
          </cell>
          <cell r="P98">
            <v>0</v>
          </cell>
          <cell r="Q98">
            <v>0</v>
          </cell>
          <cell r="R98" t="str">
            <v>780023</v>
          </cell>
        </row>
        <row r="99">
          <cell r="B99">
            <v>740</v>
          </cell>
          <cell r="C99" t="str">
            <v>Fleet Advantage Card-Charges</v>
          </cell>
          <cell r="E99">
            <v>204.85830823520772</v>
          </cell>
          <cell r="F99">
            <v>409.71661647041543</v>
          </cell>
          <cell r="G99">
            <v>614.57492470562318</v>
          </cell>
          <cell r="H99">
            <v>819.43323294083086</v>
          </cell>
          <cell r="I99">
            <v>1024.2915411760387</v>
          </cell>
          <cell r="J99">
            <v>1229.1498494112464</v>
          </cell>
          <cell r="K99">
            <v>1434.008157646454</v>
          </cell>
          <cell r="L99">
            <v>1638.8664658816617</v>
          </cell>
          <cell r="M99">
            <v>1843.7247741168694</v>
          </cell>
          <cell r="N99">
            <v>2048.5830823520773</v>
          </cell>
          <cell r="O99">
            <v>2253.4413905872848</v>
          </cell>
          <cell r="P99">
            <v>2458.2996988224927</v>
          </cell>
          <cell r="Q99">
            <v>2458.2996988224927</v>
          </cell>
          <cell r="R99" t="str">
            <v>780046</v>
          </cell>
        </row>
        <row r="100">
          <cell r="B100">
            <v>740</v>
          </cell>
          <cell r="C100" t="str">
            <v>Other Transport Costs</v>
          </cell>
          <cell r="E100">
            <v>103.01726409339871</v>
          </cell>
          <cell r="F100">
            <v>206.03452818679742</v>
          </cell>
          <cell r="G100">
            <v>309.05179228019614</v>
          </cell>
          <cell r="H100">
            <v>412.06905637359483</v>
          </cell>
          <cell r="I100">
            <v>515.08632046699358</v>
          </cell>
          <cell r="J100">
            <v>618.10358456039228</v>
          </cell>
          <cell r="K100">
            <v>721.12084865379097</v>
          </cell>
          <cell r="L100">
            <v>824.13811274718967</v>
          </cell>
          <cell r="M100">
            <v>927.15537684058836</v>
          </cell>
          <cell r="N100">
            <v>1030.1726409339872</v>
          </cell>
          <cell r="O100">
            <v>1133.1899050273857</v>
          </cell>
          <cell r="P100">
            <v>1236.2071691207846</v>
          </cell>
          <cell r="Q100">
            <v>1236.2071691207846</v>
          </cell>
          <cell r="R100">
            <v>4184036</v>
          </cell>
        </row>
        <row r="101">
          <cell r="B101">
            <v>760</v>
          </cell>
          <cell r="C101" t="str">
            <v>General Plant &amp; Machinery</v>
          </cell>
          <cell r="E101">
            <v>39461.884632870999</v>
          </cell>
          <cell r="F101">
            <v>78923.769265741998</v>
          </cell>
          <cell r="G101">
            <v>118385.653898613</v>
          </cell>
          <cell r="H101">
            <v>157847.538531484</v>
          </cell>
          <cell r="I101">
            <v>197309.42316435499</v>
          </cell>
          <cell r="J101">
            <v>236771.30779722601</v>
          </cell>
          <cell r="K101">
            <v>276233.19243009697</v>
          </cell>
          <cell r="L101">
            <v>315695.07706296799</v>
          </cell>
          <cell r="M101">
            <v>355156.96169583901</v>
          </cell>
          <cell r="N101">
            <v>394618.84632870997</v>
          </cell>
          <cell r="O101">
            <v>434080.73096158099</v>
          </cell>
          <cell r="P101">
            <v>473542.61559445201</v>
          </cell>
          <cell r="Q101">
            <v>473542.61559445201</v>
          </cell>
          <cell r="R101">
            <v>2009411.3849999998</v>
          </cell>
        </row>
        <row r="102">
          <cell r="B102">
            <v>760</v>
          </cell>
          <cell r="C102" t="str">
            <v>Plant Repairs</v>
          </cell>
          <cell r="E102">
            <v>4739.555324286117</v>
          </cell>
          <cell r="F102">
            <v>9479.1106485722339</v>
          </cell>
          <cell r="G102">
            <v>14218.665972858351</v>
          </cell>
          <cell r="H102">
            <v>18958.221297144468</v>
          </cell>
          <cell r="I102">
            <v>23697.776621430585</v>
          </cell>
          <cell r="J102">
            <v>28437.331945716702</v>
          </cell>
          <cell r="K102">
            <v>33176.887270002815</v>
          </cell>
          <cell r="L102">
            <v>37916.442594288936</v>
          </cell>
          <cell r="M102">
            <v>42655.997918575056</v>
          </cell>
          <cell r="N102">
            <v>47395.55324286117</v>
          </cell>
          <cell r="O102">
            <v>52135.108567147283</v>
          </cell>
          <cell r="P102">
            <v>56874.663891433403</v>
          </cell>
          <cell r="Q102">
            <v>56874.663891433403</v>
          </cell>
          <cell r="R102">
            <v>0</v>
          </cell>
        </row>
        <row r="103">
          <cell r="B103">
            <v>760</v>
          </cell>
          <cell r="C103" t="str">
            <v>Wood Poles</v>
          </cell>
          <cell r="E103">
            <v>154076.47213399564</v>
          </cell>
          <cell r="F103">
            <v>308152.94426799129</v>
          </cell>
          <cell r="G103">
            <v>462229.41640198696</v>
          </cell>
          <cell r="H103">
            <v>616305.88853598258</v>
          </cell>
          <cell r="I103">
            <v>770382.3606699782</v>
          </cell>
          <cell r="J103">
            <v>924458.83280397393</v>
          </cell>
          <cell r="K103">
            <v>1078535.3049379694</v>
          </cell>
          <cell r="L103">
            <v>1232611.7770719652</v>
          </cell>
          <cell r="M103">
            <v>1386688.2492059609</v>
          </cell>
          <cell r="N103">
            <v>1540764.7213399564</v>
          </cell>
          <cell r="O103">
            <v>1694841.1934739521</v>
          </cell>
          <cell r="P103">
            <v>1848917.6656079479</v>
          </cell>
          <cell r="Q103">
            <v>1848917.6656079476</v>
          </cell>
          <cell r="R103">
            <v>62</v>
          </cell>
        </row>
        <row r="104">
          <cell r="B104">
            <v>760</v>
          </cell>
          <cell r="C104" t="str">
            <v>Pole Preservation</v>
          </cell>
          <cell r="E104">
            <v>60.690904492503243</v>
          </cell>
          <cell r="F104">
            <v>121.38180898500649</v>
          </cell>
          <cell r="G104">
            <v>182.07271347750972</v>
          </cell>
          <cell r="H104">
            <v>242.76361797001297</v>
          </cell>
          <cell r="I104">
            <v>303.45452246251619</v>
          </cell>
          <cell r="J104">
            <v>364.14542695501945</v>
          </cell>
          <cell r="K104">
            <v>424.8363314475227</v>
          </cell>
          <cell r="L104">
            <v>485.52723594002595</v>
          </cell>
          <cell r="M104">
            <v>546.21814043252914</v>
          </cell>
          <cell r="N104">
            <v>606.90904492503239</v>
          </cell>
          <cell r="O104">
            <v>667.59994941753564</v>
          </cell>
          <cell r="P104">
            <v>728.29085391003889</v>
          </cell>
          <cell r="Q104">
            <v>728.29085391003889</v>
          </cell>
          <cell r="R104">
            <v>63</v>
          </cell>
        </row>
        <row r="105">
          <cell r="B105">
            <v>760</v>
          </cell>
          <cell r="C105" t="str">
            <v>Tools &amp; Equipment</v>
          </cell>
          <cell r="E105">
            <v>104183.13542432549</v>
          </cell>
          <cell r="F105">
            <v>208366.27084865098</v>
          </cell>
          <cell r="G105">
            <v>312549.40627297648</v>
          </cell>
          <cell r="H105">
            <v>416732.54169730196</v>
          </cell>
          <cell r="I105">
            <v>520915.67712162744</v>
          </cell>
          <cell r="J105">
            <v>625098.81254595297</v>
          </cell>
          <cell r="K105">
            <v>729281.94797027844</v>
          </cell>
          <cell r="L105">
            <v>833465.08339460392</v>
          </cell>
          <cell r="M105">
            <v>937648.2188189294</v>
          </cell>
          <cell r="N105">
            <v>1041831.3542432549</v>
          </cell>
          <cell r="O105">
            <v>1146014.4896675805</v>
          </cell>
          <cell r="P105">
            <v>1250197.6250919059</v>
          </cell>
          <cell r="Q105">
            <v>1250197.6250919059</v>
          </cell>
          <cell r="R105">
            <v>64</v>
          </cell>
        </row>
        <row r="106">
          <cell r="B106">
            <v>760</v>
          </cell>
          <cell r="C106" t="str">
            <v>Substation</v>
          </cell>
          <cell r="E106">
            <v>138325.99569631196</v>
          </cell>
          <cell r="F106">
            <v>276651.99139262392</v>
          </cell>
          <cell r="G106">
            <v>414977.98708893592</v>
          </cell>
          <cell r="H106">
            <v>553303.98278524785</v>
          </cell>
          <cell r="I106">
            <v>691629.97848155978</v>
          </cell>
          <cell r="J106">
            <v>829955.97417787183</v>
          </cell>
          <cell r="K106">
            <v>968281.96987418376</v>
          </cell>
          <cell r="L106">
            <v>1106607.9655704957</v>
          </cell>
          <cell r="M106">
            <v>1244933.9612668077</v>
          </cell>
          <cell r="N106">
            <v>1383259.9569631196</v>
          </cell>
          <cell r="O106">
            <v>1521585.9526594316</v>
          </cell>
          <cell r="P106">
            <v>1659911.9483557437</v>
          </cell>
          <cell r="Q106">
            <v>1659911.9483557437</v>
          </cell>
          <cell r="R106">
            <v>65</v>
          </cell>
        </row>
        <row r="107">
          <cell r="B107">
            <v>760</v>
          </cell>
          <cell r="C107" t="str">
            <v>Buildings - Operational</v>
          </cell>
          <cell r="E107">
            <v>12347.427974654553</v>
          </cell>
          <cell r="F107">
            <v>24694.855949309105</v>
          </cell>
          <cell r="G107">
            <v>37042.28392396366</v>
          </cell>
          <cell r="H107">
            <v>49389.71189861821</v>
          </cell>
          <cell r="I107">
            <v>61737.139873272761</v>
          </cell>
          <cell r="J107">
            <v>74084.567847927319</v>
          </cell>
          <cell r="K107">
            <v>86431.99582258187</v>
          </cell>
          <cell r="L107">
            <v>98779.423797236421</v>
          </cell>
          <cell r="M107">
            <v>111126.85177189097</v>
          </cell>
          <cell r="N107">
            <v>123474.27974654552</v>
          </cell>
          <cell r="O107">
            <v>135821.70772120007</v>
          </cell>
          <cell r="P107">
            <v>148169.13569585464</v>
          </cell>
          <cell r="Q107">
            <v>148169.13569585464</v>
          </cell>
          <cell r="R107">
            <v>66</v>
          </cell>
        </row>
        <row r="108">
          <cell r="B108">
            <v>760</v>
          </cell>
          <cell r="C108" t="str">
            <v>Buildings - Residential</v>
          </cell>
          <cell r="E108">
            <v>0</v>
          </cell>
          <cell r="F108">
            <v>0</v>
          </cell>
          <cell r="G108">
            <v>0</v>
          </cell>
          <cell r="H108">
            <v>0</v>
          </cell>
          <cell r="I108">
            <v>0</v>
          </cell>
          <cell r="J108">
            <v>0</v>
          </cell>
          <cell r="K108">
            <v>0</v>
          </cell>
          <cell r="L108">
            <v>0</v>
          </cell>
          <cell r="M108">
            <v>0</v>
          </cell>
          <cell r="N108">
            <v>0</v>
          </cell>
          <cell r="O108">
            <v>0</v>
          </cell>
          <cell r="P108">
            <v>0</v>
          </cell>
          <cell r="Q108">
            <v>0</v>
          </cell>
          <cell r="R108" t="e">
            <v>#N/A</v>
          </cell>
        </row>
        <row r="109">
          <cell r="B109">
            <v>760</v>
          </cell>
          <cell r="C109" t="str">
            <v>Buildings - Rented</v>
          </cell>
          <cell r="E109">
            <v>962.34079834982606</v>
          </cell>
          <cell r="F109">
            <v>1924.6815966996521</v>
          </cell>
          <cell r="G109">
            <v>2887.0223950494783</v>
          </cell>
          <cell r="H109">
            <v>3849.3631933993042</v>
          </cell>
          <cell r="I109">
            <v>4811.7039917491302</v>
          </cell>
          <cell r="J109">
            <v>5774.0447900989566</v>
          </cell>
          <cell r="K109">
            <v>6736.3855884487821</v>
          </cell>
          <cell r="L109">
            <v>7698.7263867986085</v>
          </cell>
          <cell r="M109">
            <v>8661.0671851484349</v>
          </cell>
          <cell r="N109">
            <v>9623.4079834982604</v>
          </cell>
          <cell r="O109">
            <v>10585.748781848086</v>
          </cell>
          <cell r="P109">
            <v>11548.089580197913</v>
          </cell>
          <cell r="Q109">
            <v>11548.089580197913</v>
          </cell>
          <cell r="R109">
            <v>67</v>
          </cell>
        </row>
        <row r="110">
          <cell r="B110">
            <v>760</v>
          </cell>
          <cell r="C110" t="str">
            <v>Electrical Materials</v>
          </cell>
          <cell r="E110">
            <v>5363.1875515009606</v>
          </cell>
          <cell r="F110">
            <v>10726.375103001921</v>
          </cell>
          <cell r="G110">
            <v>16089.562654502883</v>
          </cell>
          <cell r="H110">
            <v>21452.750206003842</v>
          </cell>
          <cell r="I110">
            <v>26815.937757504802</v>
          </cell>
          <cell r="J110">
            <v>32179.125309005765</v>
          </cell>
          <cell r="K110">
            <v>37542.312860506725</v>
          </cell>
          <cell r="L110">
            <v>42905.500412007685</v>
          </cell>
          <cell r="M110">
            <v>48268.687963508644</v>
          </cell>
          <cell r="N110">
            <v>53631.875515009604</v>
          </cell>
          <cell r="O110">
            <v>58995.063066510564</v>
          </cell>
          <cell r="P110">
            <v>64358.250618011531</v>
          </cell>
          <cell r="Q110">
            <v>64358.250618011531</v>
          </cell>
          <cell r="R110">
            <v>68</v>
          </cell>
        </row>
        <row r="111">
          <cell r="B111">
            <v>760</v>
          </cell>
          <cell r="C111" t="str">
            <v>Furniture</v>
          </cell>
          <cell r="E111">
            <v>1141.2352450401113</v>
          </cell>
          <cell r="F111">
            <v>2282.4704900802226</v>
          </cell>
          <cell r="G111">
            <v>3423.7057351203339</v>
          </cell>
          <cell r="H111">
            <v>4564.9409801604452</v>
          </cell>
          <cell r="I111">
            <v>5706.1762252005565</v>
          </cell>
          <cell r="J111">
            <v>6847.4114702406678</v>
          </cell>
          <cell r="K111">
            <v>7988.6467152807791</v>
          </cell>
          <cell r="L111">
            <v>9129.8819603208904</v>
          </cell>
          <cell r="M111">
            <v>10271.117205361003</v>
          </cell>
          <cell r="N111">
            <v>11412.352450401113</v>
          </cell>
          <cell r="O111">
            <v>12553.587695441223</v>
          </cell>
          <cell r="P111">
            <v>13694.822940481336</v>
          </cell>
          <cell r="Q111">
            <v>13694.822940481336</v>
          </cell>
          <cell r="R111">
            <v>69</v>
          </cell>
        </row>
        <row r="112">
          <cell r="B112">
            <v>760</v>
          </cell>
          <cell r="C112" t="str">
            <v>Computers &amp; Peripherals</v>
          </cell>
          <cell r="E112">
            <v>22486.457886769331</v>
          </cell>
          <cell r="F112">
            <v>44972.915773538662</v>
          </cell>
          <cell r="G112">
            <v>67459.373660307989</v>
          </cell>
          <cell r="H112">
            <v>89945.831547077323</v>
          </cell>
          <cell r="I112">
            <v>112432.28943384666</v>
          </cell>
          <cell r="J112">
            <v>134918.74732061598</v>
          </cell>
          <cell r="K112">
            <v>157405.20520738533</v>
          </cell>
          <cell r="L112">
            <v>179891.66309415465</v>
          </cell>
          <cell r="M112">
            <v>202378.12098092397</v>
          </cell>
          <cell r="N112">
            <v>224864.57886769332</v>
          </cell>
          <cell r="O112">
            <v>247351.03675446264</v>
          </cell>
          <cell r="P112">
            <v>269837.49464123196</v>
          </cell>
          <cell r="Q112">
            <v>269837.49464123196</v>
          </cell>
          <cell r="R112">
            <v>70</v>
          </cell>
        </row>
        <row r="113">
          <cell r="B113">
            <v>760</v>
          </cell>
          <cell r="C113" t="str">
            <v>Communication Equipment</v>
          </cell>
          <cell r="E113">
            <v>3008.0879634321932</v>
          </cell>
          <cell r="F113">
            <v>6016.1759268643864</v>
          </cell>
          <cell r="G113">
            <v>9024.2638902965791</v>
          </cell>
          <cell r="H113">
            <v>12032.351853728773</v>
          </cell>
          <cell r="I113">
            <v>15040.439817160966</v>
          </cell>
          <cell r="J113">
            <v>18048.527780593158</v>
          </cell>
          <cell r="K113">
            <v>21056.615744025352</v>
          </cell>
          <cell r="L113">
            <v>24064.703707457546</v>
          </cell>
          <cell r="M113">
            <v>27072.791670889739</v>
          </cell>
          <cell r="N113">
            <v>30080.879634321933</v>
          </cell>
          <cell r="O113">
            <v>33088.967597754126</v>
          </cell>
          <cell r="P113">
            <v>36097.055561186316</v>
          </cell>
          <cell r="Q113">
            <v>36097.055561186316</v>
          </cell>
          <cell r="R113">
            <v>71</v>
          </cell>
        </row>
        <row r="114">
          <cell r="B114">
            <v>760</v>
          </cell>
          <cell r="C114" t="str">
            <v>Office Equipment</v>
          </cell>
          <cell r="E114">
            <v>2461.9604685967902</v>
          </cell>
          <cell r="F114">
            <v>4923.9209371935804</v>
          </cell>
          <cell r="G114">
            <v>7385.881405790371</v>
          </cell>
          <cell r="H114">
            <v>9847.8418743871607</v>
          </cell>
          <cell r="I114">
            <v>12309.80234298395</v>
          </cell>
          <cell r="J114">
            <v>14771.762811580742</v>
          </cell>
          <cell r="K114">
            <v>17233.723280177532</v>
          </cell>
          <cell r="L114">
            <v>19695.683748774321</v>
          </cell>
          <cell r="M114">
            <v>22157.644217371111</v>
          </cell>
          <cell r="N114">
            <v>24619.604685967901</v>
          </cell>
          <cell r="O114">
            <v>27081.565154564691</v>
          </cell>
          <cell r="P114">
            <v>29543.525623161484</v>
          </cell>
          <cell r="Q114">
            <v>29543.525623161484</v>
          </cell>
          <cell r="R114">
            <v>72</v>
          </cell>
        </row>
        <row r="115">
          <cell r="B115">
            <v>760</v>
          </cell>
          <cell r="C115" t="str">
            <v>Wayleaves</v>
          </cell>
          <cell r="E115">
            <v>1514.706092546433</v>
          </cell>
          <cell r="F115">
            <v>3029.4121850928659</v>
          </cell>
          <cell r="G115">
            <v>4544.1182776392989</v>
          </cell>
          <cell r="H115">
            <v>6058.8243701857318</v>
          </cell>
          <cell r="I115">
            <v>7573.5304627321648</v>
          </cell>
          <cell r="J115">
            <v>9088.2365552785977</v>
          </cell>
          <cell r="K115">
            <v>10602.942647825032</v>
          </cell>
          <cell r="L115">
            <v>12117.648740371464</v>
          </cell>
          <cell r="M115">
            <v>13632.354832917896</v>
          </cell>
          <cell r="N115">
            <v>15147.06092546433</v>
          </cell>
          <cell r="O115">
            <v>16661.767018010763</v>
          </cell>
          <cell r="P115">
            <v>18176.473110557195</v>
          </cell>
          <cell r="Q115">
            <v>18176.473110557195</v>
          </cell>
          <cell r="R115">
            <v>73</v>
          </cell>
        </row>
        <row r="116">
          <cell r="B116">
            <v>760</v>
          </cell>
          <cell r="C116" t="str">
            <v>Surveying</v>
          </cell>
          <cell r="E116">
            <v>12.227851811787088</v>
          </cell>
          <cell r="F116">
            <v>24.455703623574177</v>
          </cell>
          <cell r="G116">
            <v>36.683555435361264</v>
          </cell>
          <cell r="H116">
            <v>48.911407247148354</v>
          </cell>
          <cell r="I116">
            <v>61.139259058935444</v>
          </cell>
          <cell r="J116">
            <v>73.367110870722527</v>
          </cell>
          <cell r="K116">
            <v>85.594962682509617</v>
          </cell>
          <cell r="L116">
            <v>97.822814494296708</v>
          </cell>
          <cell r="M116">
            <v>110.0506663060838</v>
          </cell>
          <cell r="N116">
            <v>122.27851811787089</v>
          </cell>
          <cell r="O116">
            <v>134.50636992965798</v>
          </cell>
          <cell r="P116">
            <v>146.73422174144505</v>
          </cell>
          <cell r="Q116">
            <v>146.73422174144505</v>
          </cell>
          <cell r="R116">
            <v>74</v>
          </cell>
        </row>
        <row r="117">
          <cell r="B117">
            <v>760</v>
          </cell>
          <cell r="C117" t="str">
            <v>Distribution (Over Head)</v>
          </cell>
          <cell r="E117">
            <v>191954.04938737702</v>
          </cell>
          <cell r="F117">
            <v>383908.09877475403</v>
          </cell>
          <cell r="G117">
            <v>575862.14816213108</v>
          </cell>
          <cell r="H117">
            <v>767816.19754950807</v>
          </cell>
          <cell r="I117">
            <v>959770.24693688506</v>
          </cell>
          <cell r="J117">
            <v>1151724.2963242622</v>
          </cell>
          <cell r="K117">
            <v>1343678.3457116392</v>
          </cell>
          <cell r="L117">
            <v>1535632.3950990161</v>
          </cell>
          <cell r="M117">
            <v>1727586.4444863931</v>
          </cell>
          <cell r="N117">
            <v>1919540.4938737701</v>
          </cell>
          <cell r="O117">
            <v>2111494.5432611471</v>
          </cell>
          <cell r="P117">
            <v>2303448.5926485243</v>
          </cell>
          <cell r="Q117">
            <v>2303448.5926485243</v>
          </cell>
          <cell r="R117">
            <v>75</v>
          </cell>
        </row>
        <row r="118">
          <cell r="B118">
            <v>760</v>
          </cell>
          <cell r="C118" t="str">
            <v>Distribution (Under Ground)</v>
          </cell>
          <cell r="E118">
            <v>256777.33664017403</v>
          </cell>
          <cell r="F118">
            <v>513554.67328034807</v>
          </cell>
          <cell r="G118">
            <v>770332.0099205221</v>
          </cell>
          <cell r="H118">
            <v>1027109.3465606961</v>
          </cell>
          <cell r="I118">
            <v>1283886.6832008702</v>
          </cell>
          <cell r="J118">
            <v>1540664.0198410442</v>
          </cell>
          <cell r="K118">
            <v>1797441.3564812182</v>
          </cell>
          <cell r="L118">
            <v>2054218.6931213923</v>
          </cell>
          <cell r="M118">
            <v>2310996.0297615663</v>
          </cell>
          <cell r="N118">
            <v>2567773.3664017403</v>
          </cell>
          <cell r="O118">
            <v>2824550.7030419144</v>
          </cell>
          <cell r="P118">
            <v>3081328.0396820884</v>
          </cell>
          <cell r="Q118">
            <v>3081328.0396820884</v>
          </cell>
          <cell r="R118">
            <v>76</v>
          </cell>
        </row>
        <row r="119">
          <cell r="B119">
            <v>760</v>
          </cell>
          <cell r="C119" t="str">
            <v>Transformer Oil</v>
          </cell>
          <cell r="E119">
            <v>66.262551752830575</v>
          </cell>
          <cell r="F119">
            <v>132.52510350566115</v>
          </cell>
          <cell r="G119">
            <v>198.78765525849172</v>
          </cell>
          <cell r="H119">
            <v>265.0502070113223</v>
          </cell>
          <cell r="I119">
            <v>331.31275876415287</v>
          </cell>
          <cell r="J119">
            <v>397.57531051698345</v>
          </cell>
          <cell r="K119">
            <v>463.83786226981402</v>
          </cell>
          <cell r="L119">
            <v>530.1004140226446</v>
          </cell>
          <cell r="M119">
            <v>596.36296577547523</v>
          </cell>
          <cell r="N119">
            <v>662.62551752830575</v>
          </cell>
          <cell r="O119">
            <v>728.88806928113627</v>
          </cell>
          <cell r="P119">
            <v>795.1506210339669</v>
          </cell>
          <cell r="Q119">
            <v>795.1506210339669</v>
          </cell>
          <cell r="R119">
            <v>77</v>
          </cell>
        </row>
        <row r="120">
          <cell r="B120">
            <v>760</v>
          </cell>
          <cell r="C120" t="str">
            <v>Transformers (Distribution)</v>
          </cell>
          <cell r="E120">
            <v>255571.28084381871</v>
          </cell>
          <cell r="F120">
            <v>511142.56168763741</v>
          </cell>
          <cell r="G120">
            <v>766713.84253145615</v>
          </cell>
          <cell r="H120">
            <v>1022285.1233752748</v>
          </cell>
          <cell r="I120">
            <v>1277856.4042190935</v>
          </cell>
          <cell r="J120">
            <v>1533427.6850629123</v>
          </cell>
          <cell r="K120">
            <v>1788998.9659067309</v>
          </cell>
          <cell r="L120">
            <v>2044570.2467505496</v>
          </cell>
          <cell r="M120">
            <v>2300141.5275943684</v>
          </cell>
          <cell r="N120">
            <v>2555712.808438187</v>
          </cell>
          <cell r="O120">
            <v>2811284.0892820056</v>
          </cell>
          <cell r="P120">
            <v>3066855.3701258246</v>
          </cell>
          <cell r="Q120">
            <v>3066855.3701258246</v>
          </cell>
          <cell r="R120">
            <v>78</v>
          </cell>
        </row>
        <row r="121">
          <cell r="B121">
            <v>760</v>
          </cell>
          <cell r="C121" t="str">
            <v>Meters &amp; Other Elec Test Instr</v>
          </cell>
          <cell r="E121">
            <v>91641.869504775168</v>
          </cell>
          <cell r="F121">
            <v>183283.73900955034</v>
          </cell>
          <cell r="G121">
            <v>274925.60851432552</v>
          </cell>
          <cell r="H121">
            <v>366567.47801910067</v>
          </cell>
          <cell r="I121">
            <v>458209.34752387583</v>
          </cell>
          <cell r="J121">
            <v>549851.21702865104</v>
          </cell>
          <cell r="K121">
            <v>641493.08653342619</v>
          </cell>
          <cell r="L121">
            <v>733134.95603820134</v>
          </cell>
          <cell r="M121">
            <v>824776.8255429765</v>
          </cell>
          <cell r="N121">
            <v>916418.69504775165</v>
          </cell>
          <cell r="O121">
            <v>1008060.5645525268</v>
          </cell>
          <cell r="P121">
            <v>1099702.4340573021</v>
          </cell>
          <cell r="Q121">
            <v>1099702.4340573021</v>
          </cell>
          <cell r="R121">
            <v>79</v>
          </cell>
        </row>
        <row r="122">
          <cell r="B122">
            <v>760</v>
          </cell>
          <cell r="C122" t="str">
            <v>Street Lighting</v>
          </cell>
          <cell r="E122">
            <v>6.2025335277180877</v>
          </cell>
          <cell r="F122">
            <v>12.405067055436175</v>
          </cell>
          <cell r="G122">
            <v>18.607600583154262</v>
          </cell>
          <cell r="H122">
            <v>24.810134110872351</v>
          </cell>
          <cell r="I122">
            <v>31.01266763859044</v>
          </cell>
          <cell r="J122">
            <v>37.215201166308525</v>
          </cell>
          <cell r="K122">
            <v>43.417734694026613</v>
          </cell>
          <cell r="L122">
            <v>49.620268221744702</v>
          </cell>
          <cell r="M122">
            <v>55.822801749462791</v>
          </cell>
          <cell r="N122">
            <v>62.025335277180879</v>
          </cell>
          <cell r="O122">
            <v>68.227868804898961</v>
          </cell>
          <cell r="P122">
            <v>74.430402332617049</v>
          </cell>
          <cell r="Q122">
            <v>74.430402332617049</v>
          </cell>
          <cell r="R122">
            <v>80</v>
          </cell>
        </row>
        <row r="123">
          <cell r="B123">
            <v>760</v>
          </cell>
          <cell r="C123" t="str">
            <v>Line Clearance</v>
          </cell>
          <cell r="E123">
            <v>80232.491169200614</v>
          </cell>
          <cell r="F123">
            <v>160464.98233840123</v>
          </cell>
          <cell r="G123">
            <v>240697.47350760183</v>
          </cell>
          <cell r="H123">
            <v>320929.96467680245</v>
          </cell>
          <cell r="I123">
            <v>401162.45584600308</v>
          </cell>
          <cell r="J123">
            <v>481394.94701520365</v>
          </cell>
          <cell r="K123">
            <v>561627.43818440428</v>
          </cell>
          <cell r="L123">
            <v>641859.92935360491</v>
          </cell>
          <cell r="M123">
            <v>722092.42052280554</v>
          </cell>
          <cell r="N123">
            <v>802324.91169200616</v>
          </cell>
          <cell r="O123">
            <v>882557.40286120679</v>
          </cell>
          <cell r="P123">
            <v>962789.8940304073</v>
          </cell>
          <cell r="Q123">
            <v>962789.8940304073</v>
          </cell>
          <cell r="R123">
            <v>81</v>
          </cell>
        </row>
        <row r="124">
          <cell r="B124">
            <v>760</v>
          </cell>
          <cell r="C124" t="str">
            <v>Board Bicycles</v>
          </cell>
          <cell r="E124">
            <v>0</v>
          </cell>
          <cell r="F124">
            <v>0</v>
          </cell>
          <cell r="G124">
            <v>0</v>
          </cell>
          <cell r="H124">
            <v>0</v>
          </cell>
          <cell r="I124">
            <v>0</v>
          </cell>
          <cell r="J124">
            <v>0</v>
          </cell>
          <cell r="K124">
            <v>0</v>
          </cell>
          <cell r="L124">
            <v>0</v>
          </cell>
          <cell r="M124">
            <v>0</v>
          </cell>
          <cell r="N124">
            <v>0</v>
          </cell>
          <cell r="O124">
            <v>0</v>
          </cell>
          <cell r="P124">
            <v>0</v>
          </cell>
          <cell r="Q124">
            <v>0</v>
          </cell>
          <cell r="R124">
            <v>82</v>
          </cell>
        </row>
        <row r="125">
          <cell r="B125">
            <v>760</v>
          </cell>
          <cell r="C125" t="str">
            <v>Misc. Diesel</v>
          </cell>
          <cell r="E125">
            <v>0</v>
          </cell>
          <cell r="F125">
            <v>0</v>
          </cell>
          <cell r="G125">
            <v>0</v>
          </cell>
          <cell r="H125">
            <v>0</v>
          </cell>
          <cell r="I125">
            <v>0</v>
          </cell>
          <cell r="J125">
            <v>0</v>
          </cell>
          <cell r="K125">
            <v>0</v>
          </cell>
          <cell r="L125">
            <v>0</v>
          </cell>
          <cell r="M125">
            <v>0</v>
          </cell>
          <cell r="N125">
            <v>0</v>
          </cell>
          <cell r="O125">
            <v>0</v>
          </cell>
          <cell r="P125">
            <v>0</v>
          </cell>
          <cell r="Q125">
            <v>0</v>
          </cell>
          <cell r="R125" t="e">
            <v>#N/A</v>
          </cell>
        </row>
        <row r="126">
          <cell r="B126">
            <v>760</v>
          </cell>
          <cell r="C126" t="str">
            <v>Misc. Oil</v>
          </cell>
          <cell r="E126">
            <v>1.8075954852206995</v>
          </cell>
          <cell r="F126">
            <v>3.6151909704413989</v>
          </cell>
          <cell r="G126">
            <v>5.4227864556620986</v>
          </cell>
          <cell r="H126">
            <v>7.2303819408827978</v>
          </cell>
          <cell r="I126">
            <v>9.0379774261034971</v>
          </cell>
          <cell r="J126">
            <v>10.845572911324197</v>
          </cell>
          <cell r="K126">
            <v>12.653168396544896</v>
          </cell>
          <cell r="L126">
            <v>14.460763881765596</v>
          </cell>
          <cell r="M126">
            <v>16.268359366986296</v>
          </cell>
          <cell r="N126">
            <v>18.075954852206994</v>
          </cell>
          <cell r="O126">
            <v>19.883550337427693</v>
          </cell>
          <cell r="P126">
            <v>21.691145822648394</v>
          </cell>
          <cell r="Q126">
            <v>21.691145822648394</v>
          </cell>
          <cell r="R126">
            <v>83</v>
          </cell>
        </row>
        <row r="127">
          <cell r="B127">
            <v>760</v>
          </cell>
          <cell r="C127" t="str">
            <v>Misc. Petrol</v>
          </cell>
          <cell r="E127">
            <v>1.8607600583154262</v>
          </cell>
          <cell r="F127">
            <v>3.7215201166308525</v>
          </cell>
          <cell r="G127">
            <v>5.5822801749462787</v>
          </cell>
          <cell r="H127">
            <v>7.4430402332617049</v>
          </cell>
          <cell r="I127">
            <v>9.3038002915771312</v>
          </cell>
          <cell r="J127">
            <v>11.164560349892557</v>
          </cell>
          <cell r="K127">
            <v>13.025320408207984</v>
          </cell>
          <cell r="L127">
            <v>14.88608046652341</v>
          </cell>
          <cell r="M127">
            <v>16.746840524838838</v>
          </cell>
          <cell r="N127">
            <v>18.607600583154262</v>
          </cell>
          <cell r="O127">
            <v>20.468360641469687</v>
          </cell>
          <cell r="P127">
            <v>22.329120699785115</v>
          </cell>
          <cell r="Q127">
            <v>22.329120699785115</v>
          </cell>
          <cell r="R127">
            <v>84</v>
          </cell>
        </row>
        <row r="128">
          <cell r="B128">
            <v>760</v>
          </cell>
          <cell r="C128" t="str">
            <v>Cleaning &amp; Related Materials</v>
          </cell>
          <cell r="E128">
            <v>26280.423063358201</v>
          </cell>
          <cell r="F128">
            <v>52560.846126716402</v>
          </cell>
          <cell r="G128">
            <v>78841.269190074599</v>
          </cell>
          <cell r="H128">
            <v>105121.6922534328</v>
          </cell>
          <cell r="I128">
            <v>131402.11531679099</v>
          </cell>
          <cell r="J128">
            <v>157682.5383801492</v>
          </cell>
          <cell r="K128">
            <v>183962.9614435074</v>
          </cell>
          <cell r="L128">
            <v>210243.38450686561</v>
          </cell>
          <cell r="M128">
            <v>236523.80757022381</v>
          </cell>
          <cell r="N128">
            <v>262804.23063358199</v>
          </cell>
          <cell r="O128">
            <v>289084.65369694022</v>
          </cell>
          <cell r="P128">
            <v>315365.0767602984</v>
          </cell>
          <cell r="Q128">
            <v>315365.0767602984</v>
          </cell>
          <cell r="R128">
            <v>85</v>
          </cell>
        </row>
        <row r="129">
          <cell r="B129">
            <v>760</v>
          </cell>
          <cell r="C129" t="str">
            <v>Miscellaneous</v>
          </cell>
          <cell r="E129">
            <v>0</v>
          </cell>
          <cell r="F129">
            <v>0</v>
          </cell>
          <cell r="G129">
            <v>0</v>
          </cell>
          <cell r="H129">
            <v>0</v>
          </cell>
          <cell r="I129">
            <v>0</v>
          </cell>
          <cell r="J129">
            <v>0</v>
          </cell>
          <cell r="K129">
            <v>0</v>
          </cell>
          <cell r="L129">
            <v>0</v>
          </cell>
          <cell r="M129">
            <v>0</v>
          </cell>
          <cell r="N129">
            <v>0</v>
          </cell>
          <cell r="O129">
            <v>0</v>
          </cell>
          <cell r="P129">
            <v>0</v>
          </cell>
          <cell r="Q129">
            <v>0</v>
          </cell>
          <cell r="R129" t="e">
            <v>#N/A</v>
          </cell>
        </row>
        <row r="130">
          <cell r="B130">
            <v>760</v>
          </cell>
          <cell r="C130" t="str">
            <v>Switchgear</v>
          </cell>
          <cell r="E130">
            <v>616.71666815430387</v>
          </cell>
          <cell r="F130">
            <v>1233.4333363086077</v>
          </cell>
          <cell r="G130">
            <v>1850.1500044629115</v>
          </cell>
          <cell r="H130">
            <v>2466.8666726172155</v>
          </cell>
          <cell r="I130">
            <v>3083.5833407715195</v>
          </cell>
          <cell r="J130">
            <v>3700.300008925823</v>
          </cell>
          <cell r="K130">
            <v>4317.016677080127</v>
          </cell>
          <cell r="L130">
            <v>4933.733345234431</v>
          </cell>
          <cell r="M130">
            <v>5550.450013388735</v>
          </cell>
          <cell r="N130">
            <v>6167.166681543039</v>
          </cell>
          <cell r="O130">
            <v>6783.883349697343</v>
          </cell>
          <cell r="P130">
            <v>7400.600017851646</v>
          </cell>
          <cell r="Q130">
            <v>7400.600017851647</v>
          </cell>
          <cell r="R130">
            <v>16719548.000000002</v>
          </cell>
        </row>
        <row r="131">
          <cell r="B131">
            <v>760</v>
          </cell>
          <cell r="C131" t="str">
            <v>LV Systems</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B132">
            <v>760</v>
          </cell>
          <cell r="C132" t="str">
            <v>PTM</v>
          </cell>
          <cell r="E132">
            <v>0</v>
          </cell>
          <cell r="F132">
            <v>0</v>
          </cell>
          <cell r="G132">
            <v>0</v>
          </cell>
          <cell r="H132">
            <v>0</v>
          </cell>
          <cell r="I132">
            <v>0</v>
          </cell>
          <cell r="J132">
            <v>0</v>
          </cell>
          <cell r="K132">
            <v>0</v>
          </cell>
          <cell r="L132">
            <v>0</v>
          </cell>
          <cell r="M132">
            <v>0</v>
          </cell>
          <cell r="N132">
            <v>0</v>
          </cell>
          <cell r="O132">
            <v>0</v>
          </cell>
          <cell r="P132">
            <v>0</v>
          </cell>
          <cell r="Q132">
            <v>0</v>
          </cell>
          <cell r="R132" t="e">
            <v>#N/A</v>
          </cell>
        </row>
        <row r="133">
          <cell r="B133">
            <v>780</v>
          </cell>
          <cell r="C133" t="str">
            <v>Audit Fees Expense</v>
          </cell>
          <cell r="E133">
            <v>19471.083333333332</v>
          </cell>
          <cell r="F133">
            <v>38942.166666666664</v>
          </cell>
          <cell r="G133">
            <v>58413.25</v>
          </cell>
          <cell r="H133">
            <v>77884.333333333328</v>
          </cell>
          <cell r="I133">
            <v>97355.416666666657</v>
          </cell>
          <cell r="J133">
            <v>116826.5</v>
          </cell>
          <cell r="K133">
            <v>136297.58333333331</v>
          </cell>
          <cell r="L133">
            <v>155768.66666666666</v>
          </cell>
          <cell r="M133">
            <v>175239.75</v>
          </cell>
          <cell r="N133">
            <v>194710.83333333331</v>
          </cell>
          <cell r="O133">
            <v>214181.91666666666</v>
          </cell>
          <cell r="P133">
            <v>233653</v>
          </cell>
          <cell r="Q133">
            <v>233653</v>
          </cell>
          <cell r="R133" t="e">
            <v>#N/A</v>
          </cell>
        </row>
        <row r="134">
          <cell r="B134">
            <v>780</v>
          </cell>
          <cell r="C134" t="str">
            <v>Directors Allowance</v>
          </cell>
          <cell r="E134">
            <v>0</v>
          </cell>
          <cell r="F134">
            <v>0</v>
          </cell>
          <cell r="G134">
            <v>0</v>
          </cell>
          <cell r="H134">
            <v>0</v>
          </cell>
          <cell r="I134">
            <v>0</v>
          </cell>
          <cell r="J134">
            <v>0</v>
          </cell>
          <cell r="K134">
            <v>0</v>
          </cell>
          <cell r="L134">
            <v>0</v>
          </cell>
          <cell r="M134">
            <v>0</v>
          </cell>
          <cell r="N134">
            <v>0</v>
          </cell>
          <cell r="O134">
            <v>0</v>
          </cell>
          <cell r="P134">
            <v>0</v>
          </cell>
          <cell r="Q134">
            <v>0</v>
          </cell>
          <cell r="R134" t="e">
            <v>#N/A</v>
          </cell>
        </row>
        <row r="135">
          <cell r="B135">
            <v>780</v>
          </cell>
          <cell r="C135" t="str">
            <v>Directors Expenses &amp; Allowance</v>
          </cell>
          <cell r="E135">
            <v>1701.1816740169145</v>
          </cell>
          <cell r="F135">
            <v>3402.363348033829</v>
          </cell>
          <cell r="G135">
            <v>5103.5450220507437</v>
          </cell>
          <cell r="H135">
            <v>6804.7266960676579</v>
          </cell>
          <cell r="I135">
            <v>8505.9083700845731</v>
          </cell>
          <cell r="J135">
            <v>10207.090044101487</v>
          </cell>
          <cell r="K135">
            <v>11908.271718118402</v>
          </cell>
          <cell r="L135">
            <v>13609.453392135316</v>
          </cell>
          <cell r="M135">
            <v>15310.63506615223</v>
          </cell>
          <cell r="N135">
            <v>17011.816740169146</v>
          </cell>
          <cell r="O135">
            <v>18712.998414186059</v>
          </cell>
          <cell r="P135">
            <v>20414.180088202975</v>
          </cell>
          <cell r="Q135">
            <v>20414.180088202975</v>
          </cell>
        </row>
        <row r="136">
          <cell r="B136">
            <v>780</v>
          </cell>
          <cell r="C136" t="str">
            <v>Professional Fees</v>
          </cell>
          <cell r="E136">
            <v>16400.12194469829</v>
          </cell>
          <cell r="F136">
            <v>32800.243889396581</v>
          </cell>
          <cell r="G136">
            <v>49200.365834094875</v>
          </cell>
          <cell r="H136">
            <v>65600.487778793162</v>
          </cell>
          <cell r="I136">
            <v>82000.609723491449</v>
          </cell>
          <cell r="J136">
            <v>98400.73166818975</v>
          </cell>
          <cell r="K136">
            <v>114800.85361288804</v>
          </cell>
          <cell r="L136">
            <v>131200.97555758632</v>
          </cell>
          <cell r="M136">
            <v>147601.09750228463</v>
          </cell>
          <cell r="N136">
            <v>164001.2194469829</v>
          </cell>
          <cell r="O136">
            <v>180401.3413916812</v>
          </cell>
          <cell r="P136">
            <v>196801.4633363795</v>
          </cell>
          <cell r="Q136">
            <v>196801.4633363795</v>
          </cell>
        </row>
        <row r="137">
          <cell r="B137">
            <v>780</v>
          </cell>
          <cell r="C137" t="str">
            <v>Consultancy Fees</v>
          </cell>
          <cell r="E137">
            <v>91334.985913990255</v>
          </cell>
          <cell r="F137">
            <v>182669.97182798051</v>
          </cell>
          <cell r="G137">
            <v>274004.95774197078</v>
          </cell>
          <cell r="H137">
            <v>365339.94365596102</v>
          </cell>
          <cell r="I137">
            <v>456674.92956995126</v>
          </cell>
          <cell r="J137">
            <v>548009.91548394156</v>
          </cell>
          <cell r="K137">
            <v>639344.90139793174</v>
          </cell>
          <cell r="L137">
            <v>730679.88731192204</v>
          </cell>
          <cell r="M137">
            <v>822014.87322591234</v>
          </cell>
          <cell r="N137">
            <v>913349.85913990252</v>
          </cell>
          <cell r="O137">
            <v>1004684.8450538928</v>
          </cell>
          <cell r="P137">
            <v>1096019.8309678831</v>
          </cell>
          <cell r="Q137">
            <v>1096019.8309678831</v>
          </cell>
        </row>
        <row r="138">
          <cell r="B138">
            <v>780</v>
          </cell>
          <cell r="C138" t="str">
            <v>Legal Fees</v>
          </cell>
          <cell r="E138">
            <v>34868.666666666664</v>
          </cell>
          <cell r="F138">
            <v>69737.333333333328</v>
          </cell>
          <cell r="G138">
            <v>104606</v>
          </cell>
          <cell r="H138">
            <v>139474.66666666666</v>
          </cell>
          <cell r="I138">
            <v>174343.33333333331</v>
          </cell>
          <cell r="J138">
            <v>209212</v>
          </cell>
          <cell r="K138">
            <v>244080.66666666666</v>
          </cell>
          <cell r="L138">
            <v>278949.33333333331</v>
          </cell>
          <cell r="M138">
            <v>313818</v>
          </cell>
          <cell r="N138">
            <v>348686.66666666663</v>
          </cell>
          <cell r="O138">
            <v>383555.33333333331</v>
          </cell>
          <cell r="P138">
            <v>418424</v>
          </cell>
          <cell r="Q138">
            <v>418424</v>
          </cell>
        </row>
        <row r="139">
          <cell r="B139">
            <v>780</v>
          </cell>
          <cell r="C139" t="str">
            <v>Legal Expenses</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B140">
            <v>780</v>
          </cell>
          <cell r="C140" t="str">
            <v>Compensation To Third Parties</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B141">
            <v>780</v>
          </cell>
          <cell r="C141" t="str">
            <v>Publicity &amp; Advertisement</v>
          </cell>
          <cell r="E141">
            <v>40339.132752676414</v>
          </cell>
          <cell r="F141">
            <v>80678.265505352829</v>
          </cell>
          <cell r="G141">
            <v>121017.39825802925</v>
          </cell>
          <cell r="H141">
            <v>161356.53101070566</v>
          </cell>
          <cell r="I141">
            <v>201695.66376338206</v>
          </cell>
          <cell r="J141">
            <v>242034.7965160585</v>
          </cell>
          <cell r="K141">
            <v>282373.92926873488</v>
          </cell>
          <cell r="L141">
            <v>322713.06202141132</v>
          </cell>
          <cell r="M141">
            <v>363052.19477408775</v>
          </cell>
          <cell r="N141">
            <v>403391.32752676413</v>
          </cell>
          <cell r="O141">
            <v>443730.46027944057</v>
          </cell>
          <cell r="P141">
            <v>484069.593032117</v>
          </cell>
          <cell r="Q141">
            <v>484069.593032117</v>
          </cell>
        </row>
        <row r="142">
          <cell r="B142">
            <v>780</v>
          </cell>
          <cell r="C142" t="str">
            <v>Advertising</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B143">
            <v>780</v>
          </cell>
          <cell r="C143" t="str">
            <v>Entertainment</v>
          </cell>
          <cell r="E143">
            <v>532.75</v>
          </cell>
          <cell r="F143">
            <v>1065.5</v>
          </cell>
          <cell r="G143">
            <v>1598.25</v>
          </cell>
          <cell r="H143">
            <v>2131</v>
          </cell>
          <cell r="I143">
            <v>2663.75</v>
          </cell>
          <cell r="J143">
            <v>3196.5</v>
          </cell>
          <cell r="K143">
            <v>3729.25</v>
          </cell>
          <cell r="L143">
            <v>4262</v>
          </cell>
          <cell r="M143">
            <v>4794.75</v>
          </cell>
          <cell r="N143">
            <v>5327.5</v>
          </cell>
          <cell r="O143">
            <v>5860.25</v>
          </cell>
          <cell r="P143">
            <v>6393</v>
          </cell>
          <cell r="Q143">
            <v>6393</v>
          </cell>
        </row>
        <row r="144">
          <cell r="B144">
            <v>780</v>
          </cell>
          <cell r="C144" t="str">
            <v>Agency Fees</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B145">
            <v>780</v>
          </cell>
          <cell r="C145" t="str">
            <v>Stationery</v>
          </cell>
          <cell r="E145">
            <v>49520.166666666664</v>
          </cell>
          <cell r="F145">
            <v>99040.333333333328</v>
          </cell>
          <cell r="G145">
            <v>148560.5</v>
          </cell>
          <cell r="H145">
            <v>198080.66666666666</v>
          </cell>
          <cell r="I145">
            <v>247600.83333333331</v>
          </cell>
          <cell r="J145">
            <v>297121</v>
          </cell>
          <cell r="K145">
            <v>346641.16666666663</v>
          </cell>
          <cell r="L145">
            <v>396161.33333333331</v>
          </cell>
          <cell r="M145">
            <v>445681.5</v>
          </cell>
          <cell r="N145">
            <v>495201.66666666663</v>
          </cell>
          <cell r="O145">
            <v>544721.83333333326</v>
          </cell>
          <cell r="P145">
            <v>594242</v>
          </cell>
          <cell r="Q145">
            <v>594242</v>
          </cell>
        </row>
        <row r="146">
          <cell r="B146">
            <v>780</v>
          </cell>
          <cell r="C146" t="str">
            <v>Printing - Annual Report</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B147">
            <v>780</v>
          </cell>
          <cell r="C147" t="str">
            <v>Printing - General</v>
          </cell>
          <cell r="E147">
            <v>192.63533218541431</v>
          </cell>
          <cell r="F147">
            <v>385.27066437082863</v>
          </cell>
          <cell r="G147">
            <v>577.90599655624294</v>
          </cell>
          <cell r="H147">
            <v>770.54132874165725</v>
          </cell>
          <cell r="I147">
            <v>963.17666092707157</v>
          </cell>
          <cell r="J147">
            <v>1155.8119931124859</v>
          </cell>
          <cell r="K147">
            <v>1348.4473252979001</v>
          </cell>
          <cell r="L147">
            <v>1541.0826574833145</v>
          </cell>
          <cell r="M147">
            <v>1733.7179896687289</v>
          </cell>
          <cell r="N147">
            <v>1926.3533218541431</v>
          </cell>
          <cell r="O147">
            <v>2118.9886540395573</v>
          </cell>
          <cell r="P147">
            <v>2311.6239862249718</v>
          </cell>
          <cell r="Q147">
            <v>2311.6239862249718</v>
          </cell>
        </row>
        <row r="148">
          <cell r="B148">
            <v>780</v>
          </cell>
          <cell r="C148" t="str">
            <v>Hire of Computer &amp; Equipments</v>
          </cell>
          <cell r="E148">
            <v>0</v>
          </cell>
          <cell r="F148">
            <v>0</v>
          </cell>
          <cell r="G148">
            <v>0</v>
          </cell>
          <cell r="H148">
            <v>0</v>
          </cell>
          <cell r="I148">
            <v>0</v>
          </cell>
          <cell r="J148">
            <v>0</v>
          </cell>
          <cell r="K148">
            <v>0</v>
          </cell>
          <cell r="L148">
            <v>0</v>
          </cell>
          <cell r="M148">
            <v>0</v>
          </cell>
          <cell r="N148">
            <v>0</v>
          </cell>
          <cell r="O148">
            <v>0</v>
          </cell>
          <cell r="P148">
            <v>0</v>
          </cell>
          <cell r="Q148">
            <v>0</v>
          </cell>
        </row>
        <row r="149">
          <cell r="B149">
            <v>780</v>
          </cell>
          <cell r="C149" t="str">
            <v>Photocopying</v>
          </cell>
          <cell r="E149">
            <v>2049.4590326674524</v>
          </cell>
          <cell r="F149">
            <v>4098.9180653349049</v>
          </cell>
          <cell r="G149">
            <v>6148.3770980023573</v>
          </cell>
          <cell r="H149">
            <v>8197.8361306698098</v>
          </cell>
          <cell r="I149">
            <v>10247.295163337261</v>
          </cell>
          <cell r="J149">
            <v>12296.754196004715</v>
          </cell>
          <cell r="K149">
            <v>14346.213228672168</v>
          </cell>
          <cell r="L149">
            <v>16395.67226133962</v>
          </cell>
          <cell r="M149">
            <v>18445.131294007071</v>
          </cell>
          <cell r="N149">
            <v>20494.590326674523</v>
          </cell>
          <cell r="O149">
            <v>22544.049359341978</v>
          </cell>
          <cell r="P149">
            <v>24593.508392009429</v>
          </cell>
          <cell r="Q149">
            <v>24593.508392009429</v>
          </cell>
        </row>
        <row r="150">
          <cell r="B150">
            <v>780</v>
          </cell>
          <cell r="C150" t="str">
            <v>Books &amp; Periodicals</v>
          </cell>
          <cell r="E150">
            <v>1120.9896549506598</v>
          </cell>
          <cell r="F150">
            <v>2241.9793099013195</v>
          </cell>
          <cell r="G150">
            <v>3362.9689648519793</v>
          </cell>
          <cell r="H150">
            <v>4483.9586198026391</v>
          </cell>
          <cell r="I150">
            <v>5604.9482747532984</v>
          </cell>
          <cell r="J150">
            <v>6725.9379297039586</v>
          </cell>
          <cell r="K150">
            <v>7846.9275846546188</v>
          </cell>
          <cell r="L150">
            <v>8967.9172396052782</v>
          </cell>
          <cell r="M150">
            <v>10088.906894555937</v>
          </cell>
          <cell r="N150">
            <v>11209.896549506597</v>
          </cell>
          <cell r="O150">
            <v>12330.886204457258</v>
          </cell>
          <cell r="P150">
            <v>13451.875859407917</v>
          </cell>
          <cell r="Q150">
            <v>13451.875859407917</v>
          </cell>
        </row>
        <row r="151">
          <cell r="B151">
            <v>780</v>
          </cell>
          <cell r="C151" t="str">
            <v>Drawing Office Supplies</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B152">
            <v>780</v>
          </cell>
          <cell r="C152" t="str">
            <v>Telephone &amp; Telegraphic</v>
          </cell>
          <cell r="E152">
            <v>137232.33333333334</v>
          </cell>
          <cell r="F152">
            <v>274464.66666666669</v>
          </cell>
          <cell r="G152">
            <v>411697</v>
          </cell>
          <cell r="H152">
            <v>548929.33333333337</v>
          </cell>
          <cell r="I152">
            <v>686161.66666666674</v>
          </cell>
          <cell r="J152">
            <v>823394</v>
          </cell>
          <cell r="K152">
            <v>960626.33333333337</v>
          </cell>
          <cell r="L152">
            <v>1097858.6666666667</v>
          </cell>
          <cell r="M152">
            <v>1235091</v>
          </cell>
          <cell r="N152">
            <v>1372323.3333333335</v>
          </cell>
          <cell r="O152">
            <v>1509555.6666666667</v>
          </cell>
          <cell r="P152">
            <v>1646788</v>
          </cell>
          <cell r="Q152">
            <v>1646788</v>
          </cell>
        </row>
        <row r="153">
          <cell r="B153">
            <v>780</v>
          </cell>
          <cell r="C153" t="str">
            <v>Postage</v>
          </cell>
          <cell r="E153">
            <v>4307</v>
          </cell>
          <cell r="F153">
            <v>8614</v>
          </cell>
          <cell r="G153">
            <v>12921</v>
          </cell>
          <cell r="H153">
            <v>17228</v>
          </cell>
          <cell r="I153">
            <v>21535</v>
          </cell>
          <cell r="J153">
            <v>25842</v>
          </cell>
          <cell r="K153">
            <v>30149</v>
          </cell>
          <cell r="L153">
            <v>34456</v>
          </cell>
          <cell r="M153">
            <v>38763</v>
          </cell>
          <cell r="N153">
            <v>43070</v>
          </cell>
          <cell r="O153">
            <v>47377</v>
          </cell>
          <cell r="P153">
            <v>51684</v>
          </cell>
          <cell r="Q153">
            <v>51684</v>
          </cell>
        </row>
        <row r="154">
          <cell r="B154">
            <v>780</v>
          </cell>
          <cell r="C154" t="str">
            <v>Bank Charges</v>
          </cell>
          <cell r="E154">
            <v>21128.25</v>
          </cell>
          <cell r="F154">
            <v>42256.5</v>
          </cell>
          <cell r="G154">
            <v>63384.75</v>
          </cell>
          <cell r="H154">
            <v>84513</v>
          </cell>
          <cell r="I154">
            <v>105641.25</v>
          </cell>
          <cell r="J154">
            <v>126769.5</v>
          </cell>
          <cell r="K154">
            <v>147897.75</v>
          </cell>
          <cell r="L154">
            <v>169026</v>
          </cell>
          <cell r="M154">
            <v>190154.25</v>
          </cell>
          <cell r="N154">
            <v>211282.5</v>
          </cell>
          <cell r="O154">
            <v>232410.75</v>
          </cell>
          <cell r="P154">
            <v>253539</v>
          </cell>
          <cell r="Q154">
            <v>253539</v>
          </cell>
        </row>
        <row r="155">
          <cell r="B155">
            <v>780</v>
          </cell>
          <cell r="C155" t="str">
            <v>Rates</v>
          </cell>
          <cell r="E155">
            <v>2382.3811862996977</v>
          </cell>
          <cell r="F155">
            <v>4764.7623725993953</v>
          </cell>
          <cell r="G155">
            <v>7147.1435588990935</v>
          </cell>
          <cell r="H155">
            <v>9529.5247451987907</v>
          </cell>
          <cell r="I155">
            <v>11911.905931498488</v>
          </cell>
          <cell r="J155">
            <v>14294.287117798187</v>
          </cell>
          <cell r="K155">
            <v>16676.668304097882</v>
          </cell>
          <cell r="L155">
            <v>19059.049490397581</v>
          </cell>
          <cell r="M155">
            <v>21441.43067669728</v>
          </cell>
          <cell r="N155">
            <v>23823.811862996976</v>
          </cell>
          <cell r="O155">
            <v>26206.193049296675</v>
          </cell>
          <cell r="P155">
            <v>28588.574235596374</v>
          </cell>
          <cell r="Q155">
            <v>28588.574235596374</v>
          </cell>
        </row>
        <row r="156">
          <cell r="B156">
            <v>780</v>
          </cell>
          <cell r="C156" t="str">
            <v>Retail Licencing</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B157">
            <v>780</v>
          </cell>
          <cell r="C157" t="str">
            <v>Security/Police Guards</v>
          </cell>
          <cell r="E157">
            <v>112411.16666666667</v>
          </cell>
          <cell r="F157">
            <v>224822.33333333334</v>
          </cell>
          <cell r="G157">
            <v>337233.5</v>
          </cell>
          <cell r="H157">
            <v>449644.66666666669</v>
          </cell>
          <cell r="I157">
            <v>562055.83333333337</v>
          </cell>
          <cell r="J157">
            <v>674467</v>
          </cell>
          <cell r="K157">
            <v>786878.16666666674</v>
          </cell>
          <cell r="L157">
            <v>899289.33333333337</v>
          </cell>
          <cell r="M157">
            <v>1011700.5</v>
          </cell>
          <cell r="N157">
            <v>1124111.6666666667</v>
          </cell>
          <cell r="O157">
            <v>1236522.8333333335</v>
          </cell>
          <cell r="P157">
            <v>1348934</v>
          </cell>
          <cell r="Q157">
            <v>1348934</v>
          </cell>
        </row>
        <row r="158">
          <cell r="B158">
            <v>780</v>
          </cell>
          <cell r="C158" t="str">
            <v>Electricity</v>
          </cell>
          <cell r="E158">
            <v>63037.612603585607</v>
          </cell>
          <cell r="F158">
            <v>126075.22520717121</v>
          </cell>
          <cell r="G158">
            <v>189112.83781075681</v>
          </cell>
          <cell r="H158">
            <v>252150.45041434243</v>
          </cell>
          <cell r="I158">
            <v>315188.06301792804</v>
          </cell>
          <cell r="J158">
            <v>378225.67562151363</v>
          </cell>
          <cell r="K158">
            <v>441263.28822509927</v>
          </cell>
          <cell r="L158">
            <v>504300.90082868485</v>
          </cell>
          <cell r="M158">
            <v>567338.5134322705</v>
          </cell>
          <cell r="N158">
            <v>630376.12603585608</v>
          </cell>
          <cell r="O158">
            <v>693413.73863944167</v>
          </cell>
          <cell r="P158">
            <v>756451.35124302725</v>
          </cell>
          <cell r="Q158">
            <v>756451.35124302725</v>
          </cell>
        </row>
        <row r="159">
          <cell r="B159">
            <v>780</v>
          </cell>
          <cell r="C159" t="str">
            <v>Water</v>
          </cell>
          <cell r="E159">
            <v>4897.470729747718</v>
          </cell>
          <cell r="F159">
            <v>9794.941459495436</v>
          </cell>
          <cell r="G159">
            <v>14692.412189243154</v>
          </cell>
          <cell r="H159">
            <v>19589.882918990872</v>
          </cell>
          <cell r="I159">
            <v>24487.35364873859</v>
          </cell>
          <cell r="J159">
            <v>29384.824378486308</v>
          </cell>
          <cell r="K159">
            <v>34282.29510823403</v>
          </cell>
          <cell r="L159">
            <v>39179.765837981744</v>
          </cell>
          <cell r="M159">
            <v>44077.236567729458</v>
          </cell>
          <cell r="N159">
            <v>48974.70729747718</v>
          </cell>
          <cell r="O159">
            <v>53872.178027224902</v>
          </cell>
          <cell r="P159">
            <v>58769.648756972616</v>
          </cell>
          <cell r="Q159">
            <v>58769.648756972616</v>
          </cell>
        </row>
        <row r="160">
          <cell r="B160">
            <v>780</v>
          </cell>
          <cell r="C160" t="str">
            <v>Miscellaneous</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B161">
            <v>780</v>
          </cell>
          <cell r="C161" t="str">
            <v>Parking Fees</v>
          </cell>
          <cell r="E161">
            <v>507.54227824112394</v>
          </cell>
          <cell r="F161">
            <v>1015.0845564822479</v>
          </cell>
          <cell r="G161">
            <v>1522.6268347233718</v>
          </cell>
          <cell r="H161">
            <v>2030.1691129644958</v>
          </cell>
          <cell r="I161">
            <v>2537.7113912056197</v>
          </cell>
          <cell r="J161">
            <v>3045.2536694467435</v>
          </cell>
          <cell r="K161">
            <v>3552.7959476878677</v>
          </cell>
          <cell r="L161">
            <v>4060.3382259289915</v>
          </cell>
          <cell r="M161">
            <v>4567.8805041701153</v>
          </cell>
          <cell r="N161">
            <v>5075.4227824112395</v>
          </cell>
          <cell r="O161">
            <v>5582.9650606523637</v>
          </cell>
          <cell r="P161">
            <v>6090.507338893487</v>
          </cell>
          <cell r="Q161">
            <v>6090.507338893487</v>
          </cell>
        </row>
        <row r="162">
          <cell r="B162">
            <v>780</v>
          </cell>
          <cell r="C162" t="str">
            <v>Rent -  Buildings/Offices</v>
          </cell>
          <cell r="E162">
            <v>103145.41666666667</v>
          </cell>
          <cell r="F162">
            <v>206290.83333333334</v>
          </cell>
          <cell r="G162">
            <v>309436.25</v>
          </cell>
          <cell r="H162">
            <v>412581.66666666669</v>
          </cell>
          <cell r="I162">
            <v>515727.08333333337</v>
          </cell>
          <cell r="J162">
            <v>618872.5</v>
          </cell>
          <cell r="K162">
            <v>722017.91666666674</v>
          </cell>
          <cell r="L162">
            <v>825163.33333333337</v>
          </cell>
          <cell r="M162">
            <v>928308.75</v>
          </cell>
          <cell r="N162">
            <v>1031454.1666666667</v>
          </cell>
          <cell r="O162">
            <v>1134599.5833333335</v>
          </cell>
          <cell r="P162">
            <v>1237745</v>
          </cell>
          <cell r="Q162">
            <v>1237745</v>
          </cell>
        </row>
        <row r="163">
          <cell r="B163">
            <v>780</v>
          </cell>
          <cell r="C163" t="str">
            <v>Stock Adjust &amp; Write off</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B164">
            <v>780</v>
          </cell>
          <cell r="C164" t="str">
            <v>Customer Verification Expenses</v>
          </cell>
          <cell r="E164">
            <v>630.33235977322113</v>
          </cell>
          <cell r="F164">
            <v>1260.6647195464423</v>
          </cell>
          <cell r="G164">
            <v>1890.9970793196635</v>
          </cell>
          <cell r="H164">
            <v>2521.3294390928845</v>
          </cell>
          <cell r="I164">
            <v>3151.6617988661055</v>
          </cell>
          <cell r="J164">
            <v>3781.994158639327</v>
          </cell>
          <cell r="K164">
            <v>4412.3265184125476</v>
          </cell>
          <cell r="L164">
            <v>5042.658878185769</v>
          </cell>
          <cell r="M164">
            <v>5672.9912379589905</v>
          </cell>
          <cell r="N164">
            <v>6303.3235977322111</v>
          </cell>
          <cell r="O164">
            <v>6933.6559575054325</v>
          </cell>
          <cell r="P164">
            <v>7563.988317278654</v>
          </cell>
          <cell r="Q164">
            <v>7563.9883172786531</v>
          </cell>
        </row>
        <row r="165">
          <cell r="B165">
            <v>780</v>
          </cell>
          <cell r="C165" t="str">
            <v>Refuse Collection</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B166">
            <v>780</v>
          </cell>
          <cell r="C166" t="str">
            <v>OwnerShip Licence Fee</v>
          </cell>
          <cell r="E166">
            <v>0</v>
          </cell>
          <cell r="F166">
            <v>0</v>
          </cell>
          <cell r="G166">
            <v>0</v>
          </cell>
          <cell r="H166">
            <v>0</v>
          </cell>
          <cell r="I166">
            <v>0</v>
          </cell>
          <cell r="J166">
            <v>0</v>
          </cell>
          <cell r="K166">
            <v>0</v>
          </cell>
          <cell r="L166">
            <v>0</v>
          </cell>
          <cell r="M166">
            <v>0</v>
          </cell>
          <cell r="N166">
            <v>0</v>
          </cell>
          <cell r="O166">
            <v>0</v>
          </cell>
          <cell r="P166">
            <v>0</v>
          </cell>
          <cell r="Q166">
            <v>0</v>
          </cell>
        </row>
        <row r="167">
          <cell r="B167">
            <v>780</v>
          </cell>
          <cell r="C167" t="str">
            <v>Pre-Shipment Inspection</v>
          </cell>
          <cell r="E167">
            <v>0</v>
          </cell>
          <cell r="F167">
            <v>0</v>
          </cell>
          <cell r="G167">
            <v>0</v>
          </cell>
          <cell r="H167">
            <v>0</v>
          </cell>
          <cell r="I167">
            <v>0</v>
          </cell>
          <cell r="J167">
            <v>0</v>
          </cell>
          <cell r="K167">
            <v>0</v>
          </cell>
          <cell r="L167">
            <v>0</v>
          </cell>
          <cell r="M167">
            <v>0</v>
          </cell>
          <cell r="N167">
            <v>0</v>
          </cell>
          <cell r="O167">
            <v>0</v>
          </cell>
          <cell r="P167">
            <v>0</v>
          </cell>
          <cell r="Q167">
            <v>0</v>
          </cell>
        </row>
        <row r="168">
          <cell r="B168">
            <v>780</v>
          </cell>
          <cell r="C168" t="str">
            <v>Generation Levy fees</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B169">
            <v>780</v>
          </cell>
          <cell r="C169" t="str">
            <v>Era Licencing Fees</v>
          </cell>
          <cell r="E169">
            <v>44707.083333333336</v>
          </cell>
          <cell r="F169">
            <v>89414.166666666672</v>
          </cell>
          <cell r="G169">
            <v>134121.25</v>
          </cell>
          <cell r="H169">
            <v>178828.33333333334</v>
          </cell>
          <cell r="I169">
            <v>223535.41666666669</v>
          </cell>
          <cell r="J169">
            <v>268242.5</v>
          </cell>
          <cell r="K169">
            <v>312949.58333333337</v>
          </cell>
          <cell r="L169">
            <v>357656.66666666669</v>
          </cell>
          <cell r="M169">
            <v>402363.75</v>
          </cell>
          <cell r="N169">
            <v>447070.83333333337</v>
          </cell>
          <cell r="O169">
            <v>491777.91666666669</v>
          </cell>
          <cell r="P169">
            <v>536485</v>
          </cell>
          <cell r="Q169">
            <v>536485</v>
          </cell>
        </row>
        <row r="170">
          <cell r="B170">
            <v>780</v>
          </cell>
          <cell r="C170" t="str">
            <v>Software Support Agreements</v>
          </cell>
          <cell r="E170">
            <v>45350.833333333336</v>
          </cell>
          <cell r="F170">
            <v>90701.666666666672</v>
          </cell>
          <cell r="G170">
            <v>136052.5</v>
          </cell>
          <cell r="H170">
            <v>181403.33333333334</v>
          </cell>
          <cell r="I170">
            <v>226754.16666666669</v>
          </cell>
          <cell r="J170">
            <v>272105</v>
          </cell>
          <cell r="K170">
            <v>317455.83333333337</v>
          </cell>
          <cell r="L170">
            <v>362806.66666666669</v>
          </cell>
          <cell r="M170">
            <v>408157.5</v>
          </cell>
          <cell r="N170">
            <v>453508.33333333337</v>
          </cell>
          <cell r="O170">
            <v>498859.16666666669</v>
          </cell>
          <cell r="P170">
            <v>544210</v>
          </cell>
          <cell r="Q170">
            <v>544210</v>
          </cell>
        </row>
        <row r="171">
          <cell r="B171">
            <v>780</v>
          </cell>
          <cell r="C171" t="str">
            <v>Debt Collection Expenses</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B172">
            <v>780</v>
          </cell>
          <cell r="C172" t="str">
            <v>Financial Reward To Public</v>
          </cell>
          <cell r="E172">
            <v>195.63458219247238</v>
          </cell>
          <cell r="F172">
            <v>391.26916438494476</v>
          </cell>
          <cell r="G172">
            <v>586.90374657741711</v>
          </cell>
          <cell r="H172">
            <v>782.53832876988952</v>
          </cell>
          <cell r="I172">
            <v>978.17291096236193</v>
          </cell>
          <cell r="J172">
            <v>1173.8074931548342</v>
          </cell>
          <cell r="K172">
            <v>1369.4420753473066</v>
          </cell>
          <cell r="L172">
            <v>1565.076657539779</v>
          </cell>
          <cell r="M172">
            <v>1760.7112397322514</v>
          </cell>
          <cell r="N172">
            <v>1956.3458219247239</v>
          </cell>
          <cell r="O172">
            <v>2151.980404117196</v>
          </cell>
          <cell r="P172">
            <v>2347.6149863096684</v>
          </cell>
          <cell r="Q172">
            <v>2347.6149863096684</v>
          </cell>
        </row>
        <row r="173">
          <cell r="B173">
            <v>780</v>
          </cell>
          <cell r="C173" t="str">
            <v>Internet/E-Mail Fees &amp; Charges</v>
          </cell>
          <cell r="E173">
            <v>9572.3333333333339</v>
          </cell>
          <cell r="F173">
            <v>19144.666666666668</v>
          </cell>
          <cell r="G173">
            <v>28717</v>
          </cell>
          <cell r="H173">
            <v>38289.333333333336</v>
          </cell>
          <cell r="I173">
            <v>47861.666666666672</v>
          </cell>
          <cell r="J173">
            <v>57434</v>
          </cell>
          <cell r="K173">
            <v>67006.333333333343</v>
          </cell>
          <cell r="L173">
            <v>76578.666666666672</v>
          </cell>
          <cell r="M173">
            <v>86151</v>
          </cell>
          <cell r="N173">
            <v>95723.333333333343</v>
          </cell>
          <cell r="O173">
            <v>105295.66666666667</v>
          </cell>
          <cell r="P173">
            <v>114868</v>
          </cell>
          <cell r="Q173">
            <v>114868</v>
          </cell>
        </row>
        <row r="174">
          <cell r="B174">
            <v>780</v>
          </cell>
          <cell r="C174" t="str">
            <v>Generator Running - Fuel</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B175">
            <v>780</v>
          </cell>
          <cell r="C175" t="str">
            <v>Bill Delivery Expenses</v>
          </cell>
          <cell r="E175">
            <v>62093.631333333331</v>
          </cell>
          <cell r="F175">
            <v>124187.26266666666</v>
          </cell>
          <cell r="G175">
            <v>186280.894</v>
          </cell>
          <cell r="H175">
            <v>248374.52533333332</v>
          </cell>
          <cell r="I175">
            <v>310468.15666666668</v>
          </cell>
          <cell r="J175">
            <v>372561.788</v>
          </cell>
          <cell r="K175">
            <v>434655.41933333332</v>
          </cell>
          <cell r="L175">
            <v>496749.05066666665</v>
          </cell>
          <cell r="M175">
            <v>558842.68200000003</v>
          </cell>
          <cell r="N175">
            <v>620936.31333333335</v>
          </cell>
          <cell r="O175">
            <v>683029.94466666668</v>
          </cell>
          <cell r="P175">
            <v>745123.576</v>
          </cell>
          <cell r="Q175">
            <v>745123.576</v>
          </cell>
        </row>
        <row r="176">
          <cell r="B176">
            <v>780</v>
          </cell>
          <cell r="C176" t="str">
            <v>Donations/Pledges to Public</v>
          </cell>
          <cell r="E176">
            <v>1824</v>
          </cell>
          <cell r="F176">
            <v>3648</v>
          </cell>
          <cell r="G176">
            <v>5472</v>
          </cell>
          <cell r="H176">
            <v>7296</v>
          </cell>
          <cell r="I176">
            <v>9120</v>
          </cell>
          <cell r="J176">
            <v>10944</v>
          </cell>
          <cell r="K176">
            <v>12768</v>
          </cell>
          <cell r="L176">
            <v>14592</v>
          </cell>
          <cell r="M176">
            <v>16416</v>
          </cell>
          <cell r="N176">
            <v>18240</v>
          </cell>
          <cell r="O176">
            <v>20064</v>
          </cell>
          <cell r="P176">
            <v>21888</v>
          </cell>
          <cell r="Q176">
            <v>21888</v>
          </cell>
        </row>
        <row r="177">
          <cell r="B177">
            <v>780</v>
          </cell>
          <cell r="C177" t="str">
            <v>Public Incentives</v>
          </cell>
          <cell r="E177">
            <v>517.43854774526619</v>
          </cell>
          <cell r="F177">
            <v>1034.8770954905324</v>
          </cell>
          <cell r="G177">
            <v>1552.3156432357987</v>
          </cell>
          <cell r="H177">
            <v>2069.7541909810648</v>
          </cell>
          <cell r="I177">
            <v>2587.1927387263308</v>
          </cell>
          <cell r="J177">
            <v>3104.6312864715974</v>
          </cell>
          <cell r="K177">
            <v>3622.0698342168635</v>
          </cell>
          <cell r="L177">
            <v>4139.5083819621295</v>
          </cell>
          <cell r="M177">
            <v>4656.9469297073956</v>
          </cell>
          <cell r="N177">
            <v>5174.3854774526617</v>
          </cell>
          <cell r="O177">
            <v>5691.8240251979278</v>
          </cell>
          <cell r="P177">
            <v>6209.2625729431948</v>
          </cell>
          <cell r="Q177">
            <v>6209.2625729431948</v>
          </cell>
        </row>
        <row r="178">
          <cell r="B178">
            <v>780</v>
          </cell>
          <cell r="C178" t="str">
            <v>IDA Guarantee Fees</v>
          </cell>
          <cell r="E178">
            <v>3151.8676216774602</v>
          </cell>
          <cell r="F178">
            <v>6303.7352433549204</v>
          </cell>
          <cell r="G178">
            <v>9455.6028650323806</v>
          </cell>
          <cell r="H178">
            <v>12607.470486709841</v>
          </cell>
          <cell r="I178">
            <v>15759.338108387301</v>
          </cell>
          <cell r="J178">
            <v>18911.205730064761</v>
          </cell>
          <cell r="K178">
            <v>22063.07335174222</v>
          </cell>
          <cell r="L178">
            <v>25214.940973419682</v>
          </cell>
          <cell r="M178">
            <v>28366.808595097144</v>
          </cell>
          <cell r="N178">
            <v>31518.676216774602</v>
          </cell>
          <cell r="O178">
            <v>34670.54383845206</v>
          </cell>
          <cell r="P178">
            <v>37822.411460129522</v>
          </cell>
          <cell r="Q178">
            <v>37822.411460129522</v>
          </cell>
        </row>
        <row r="179">
          <cell r="B179">
            <v>780</v>
          </cell>
          <cell r="C179" t="str">
            <v>GQ Services -InterCo. Pay't</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B180">
            <v>780</v>
          </cell>
          <cell r="C180" t="str">
            <v>Frequency Licence Fees</v>
          </cell>
          <cell r="E180">
            <v>545.74021342056972</v>
          </cell>
          <cell r="F180">
            <v>1091.4804268411394</v>
          </cell>
          <cell r="G180">
            <v>1637.2206402617091</v>
          </cell>
          <cell r="H180">
            <v>2182.9608536822789</v>
          </cell>
          <cell r="I180">
            <v>2728.7010671028484</v>
          </cell>
          <cell r="J180">
            <v>3274.4412805234183</v>
          </cell>
          <cell r="K180">
            <v>3820.1814939439882</v>
          </cell>
          <cell r="L180">
            <v>4365.9217073645577</v>
          </cell>
          <cell r="M180">
            <v>4911.6619207851272</v>
          </cell>
          <cell r="N180">
            <v>5457.4021342056967</v>
          </cell>
          <cell r="O180">
            <v>6003.1423476262671</v>
          </cell>
          <cell r="P180">
            <v>6548.8825610468366</v>
          </cell>
          <cell r="Q180">
            <v>6548.8825610468366</v>
          </cell>
        </row>
        <row r="181">
          <cell r="B181">
            <v>780</v>
          </cell>
          <cell r="C181" t="str">
            <v>Stamp Duty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B182">
            <v>780</v>
          </cell>
          <cell r="C182" t="str">
            <v>Work Permit &amp; Immigration Expe</v>
          </cell>
          <cell r="E182">
            <v>380.17557213145028</v>
          </cell>
          <cell r="F182">
            <v>760.35114426290056</v>
          </cell>
          <cell r="G182">
            <v>1140.5267163943508</v>
          </cell>
          <cell r="H182">
            <v>1520.7022885258011</v>
          </cell>
          <cell r="I182">
            <v>1900.8778606572514</v>
          </cell>
          <cell r="J182">
            <v>2281.0534327887017</v>
          </cell>
          <cell r="K182">
            <v>2661.229004920152</v>
          </cell>
          <cell r="L182">
            <v>3041.4045770516022</v>
          </cell>
          <cell r="M182">
            <v>3421.5801491830525</v>
          </cell>
          <cell r="N182">
            <v>3801.7557213145028</v>
          </cell>
          <cell r="O182">
            <v>4181.9312934459531</v>
          </cell>
          <cell r="P182">
            <v>4562.1068655774034</v>
          </cell>
          <cell r="Q182">
            <v>4562.1068655774034</v>
          </cell>
        </row>
        <row r="183">
          <cell r="B183">
            <v>780</v>
          </cell>
          <cell r="C183" t="str">
            <v>GQ Africa Holdings-InterCoPayt</v>
          </cell>
          <cell r="E183">
            <v>20940.091083333333</v>
          </cell>
          <cell r="F183">
            <v>41880.182166666666</v>
          </cell>
          <cell r="G183">
            <v>62820.273249999998</v>
          </cell>
          <cell r="H183">
            <v>83760.364333333331</v>
          </cell>
          <cell r="I183">
            <v>104700.45541666666</v>
          </cell>
          <cell r="J183">
            <v>125640.5465</v>
          </cell>
          <cell r="K183">
            <v>146580.63758333333</v>
          </cell>
          <cell r="L183">
            <v>167520.72866666666</v>
          </cell>
          <cell r="M183">
            <v>188460.81975</v>
          </cell>
          <cell r="N183">
            <v>209400.91083333333</v>
          </cell>
          <cell r="O183">
            <v>230341.00191666666</v>
          </cell>
          <cell r="P183">
            <v>251281.09299999999</v>
          </cell>
          <cell r="Q183">
            <v>251281.09299999999</v>
          </cell>
        </row>
        <row r="184">
          <cell r="B184">
            <v>999</v>
          </cell>
          <cell r="C184" t="str">
            <v>Suspense</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B185">
            <v>800</v>
          </cell>
          <cell r="C185" t="str">
            <v>Amortization - Umeme Assets</v>
          </cell>
          <cell r="E185">
            <v>860524.35900000005</v>
          </cell>
          <cell r="F185">
            <v>1721048.7180000001</v>
          </cell>
          <cell r="G185">
            <v>2581573.077</v>
          </cell>
          <cell r="H185">
            <v>3442097.4360000002</v>
          </cell>
          <cell r="I185">
            <v>4302621.7949999999</v>
          </cell>
          <cell r="J185">
            <v>5163146.1540000001</v>
          </cell>
          <cell r="K185">
            <v>6023670.5130000003</v>
          </cell>
          <cell r="L185">
            <v>6884194.8720000004</v>
          </cell>
          <cell r="M185">
            <v>7744719.2310000006</v>
          </cell>
          <cell r="N185">
            <v>8605243.5899999999</v>
          </cell>
          <cell r="O185">
            <v>9465767.949000001</v>
          </cell>
          <cell r="P185">
            <v>10326292.308</v>
          </cell>
          <cell r="Q185">
            <v>10326292.308</v>
          </cell>
        </row>
        <row r="186">
          <cell r="B186">
            <v>800</v>
          </cell>
          <cell r="C186" t="str">
            <v>Amortization-Finance Lease(UED</v>
          </cell>
          <cell r="E186">
            <v>1135531.8910000001</v>
          </cell>
          <cell r="F186">
            <v>2271063.7820000001</v>
          </cell>
          <cell r="G186">
            <v>3406595.6730000004</v>
          </cell>
          <cell r="H186">
            <v>4542127.5640000002</v>
          </cell>
          <cell r="I186">
            <v>5677659.4550000001</v>
          </cell>
          <cell r="J186">
            <v>6813191.3460000008</v>
          </cell>
          <cell r="K186">
            <v>7948723.2370000007</v>
          </cell>
          <cell r="L186">
            <v>9084255.1280000005</v>
          </cell>
          <cell r="M186">
            <v>10219787.019000001</v>
          </cell>
          <cell r="N186">
            <v>11355318.91</v>
          </cell>
          <cell r="O186">
            <v>12490850.801000001</v>
          </cell>
          <cell r="P186">
            <v>13626382.692000002</v>
          </cell>
          <cell r="Q186">
            <v>13626382.692</v>
          </cell>
        </row>
        <row r="187">
          <cell r="B187">
            <v>800</v>
          </cell>
          <cell r="C187" t="str">
            <v>Amortization -Intangible Asset</v>
          </cell>
          <cell r="E187">
            <v>15263.416666666666</v>
          </cell>
          <cell r="F187">
            <v>30526.833333333332</v>
          </cell>
          <cell r="G187">
            <v>45790.25</v>
          </cell>
          <cell r="H187">
            <v>61053.666666666664</v>
          </cell>
          <cell r="I187">
            <v>76317.083333333328</v>
          </cell>
          <cell r="J187">
            <v>91580.5</v>
          </cell>
          <cell r="K187">
            <v>106843.91666666666</v>
          </cell>
          <cell r="L187">
            <v>122107.33333333333</v>
          </cell>
          <cell r="M187">
            <v>137370.75</v>
          </cell>
          <cell r="N187">
            <v>152634.16666666666</v>
          </cell>
          <cell r="O187">
            <v>167897.58333333331</v>
          </cell>
          <cell r="P187">
            <v>183161</v>
          </cell>
          <cell r="Q187">
            <v>183161</v>
          </cell>
        </row>
        <row r="188">
          <cell r="B188">
            <v>850</v>
          </cell>
          <cell r="C188" t="str">
            <v>Corporation Tax Charge</v>
          </cell>
          <cell r="E188">
            <v>793534.82024999999</v>
          </cell>
          <cell r="F188">
            <v>1587069.6405</v>
          </cell>
          <cell r="G188">
            <v>2380604.4607500001</v>
          </cell>
          <cell r="H188">
            <v>3174139.281</v>
          </cell>
          <cell r="I188">
            <v>3967674.1012499998</v>
          </cell>
          <cell r="J188">
            <v>4761208.9215000002</v>
          </cell>
          <cell r="K188">
            <v>5554743.74175</v>
          </cell>
          <cell r="L188">
            <v>6348278.5619999999</v>
          </cell>
          <cell r="M188">
            <v>7141813.3822499998</v>
          </cell>
          <cell r="N188">
            <v>7935348.2024999997</v>
          </cell>
          <cell r="O188">
            <v>8728883.0227499995</v>
          </cell>
          <cell r="P188">
            <v>9522417.8430000003</v>
          </cell>
          <cell r="Q188">
            <v>9522417.8430000003</v>
          </cell>
        </row>
        <row r="189">
          <cell r="B189">
            <v>850</v>
          </cell>
          <cell r="C189" t="str">
            <v>Deferred Tax Charge</v>
          </cell>
          <cell r="E189">
            <v>0</v>
          </cell>
          <cell r="F189">
            <v>0</v>
          </cell>
          <cell r="G189">
            <v>0</v>
          </cell>
          <cell r="H189">
            <v>0</v>
          </cell>
          <cell r="I189">
            <v>0</v>
          </cell>
          <cell r="J189">
            <v>0</v>
          </cell>
          <cell r="K189">
            <v>0</v>
          </cell>
          <cell r="L189">
            <v>0</v>
          </cell>
          <cell r="M189">
            <v>0</v>
          </cell>
          <cell r="N189">
            <v>0</v>
          </cell>
          <cell r="O189">
            <v>0</v>
          </cell>
          <cell r="P189">
            <v>0</v>
          </cell>
          <cell r="Q189">
            <v>0</v>
          </cell>
        </row>
        <row r="190">
          <cell r="B190">
            <v>850</v>
          </cell>
          <cell r="C190" t="str">
            <v>Other Taxes</v>
          </cell>
          <cell r="E190">
            <v>0</v>
          </cell>
          <cell r="F190">
            <v>0</v>
          </cell>
          <cell r="G190">
            <v>0</v>
          </cell>
          <cell r="H190">
            <v>0</v>
          </cell>
          <cell r="I190">
            <v>0</v>
          </cell>
          <cell r="J190">
            <v>0</v>
          </cell>
          <cell r="K190">
            <v>0</v>
          </cell>
          <cell r="L190">
            <v>0</v>
          </cell>
          <cell r="M190">
            <v>0</v>
          </cell>
          <cell r="N190">
            <v>0</v>
          </cell>
          <cell r="O190">
            <v>0</v>
          </cell>
          <cell r="P190">
            <v>0</v>
          </cell>
          <cell r="Q190">
            <v>0</v>
          </cell>
        </row>
        <row r="191">
          <cell r="B191">
            <v>810</v>
          </cell>
          <cell r="C191" t="str">
            <v>Pre-Concession Expenses</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B192">
            <v>810</v>
          </cell>
          <cell r="C192" t="str">
            <v>Operating Lease Charge</v>
          </cell>
          <cell r="E192">
            <v>275027.66666666669</v>
          </cell>
          <cell r="F192">
            <v>550055.33333333337</v>
          </cell>
          <cell r="G192">
            <v>825083</v>
          </cell>
          <cell r="H192">
            <v>1100110.6666666667</v>
          </cell>
          <cell r="I192">
            <v>1375138.3333333335</v>
          </cell>
          <cell r="J192">
            <v>1650166</v>
          </cell>
          <cell r="K192">
            <v>1925193.6666666667</v>
          </cell>
          <cell r="L192">
            <v>2200221.3333333335</v>
          </cell>
          <cell r="M192">
            <v>2475249</v>
          </cell>
          <cell r="N192">
            <v>2750276.666666667</v>
          </cell>
          <cell r="O192">
            <v>3025304.3333333335</v>
          </cell>
          <cell r="P192">
            <v>3300332</v>
          </cell>
          <cell r="Q192">
            <v>3300332</v>
          </cell>
        </row>
        <row r="193">
          <cell r="B193">
            <v>810</v>
          </cell>
          <cell r="C193" t="str">
            <v>Imprests Lost</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B194">
            <v>820</v>
          </cell>
          <cell r="C194" t="str">
            <v>Insurance General</v>
          </cell>
          <cell r="E194">
            <v>138035.91666666666</v>
          </cell>
          <cell r="F194">
            <v>276071.83333333331</v>
          </cell>
          <cell r="G194">
            <v>414107.75</v>
          </cell>
          <cell r="H194">
            <v>552143.66666666663</v>
          </cell>
          <cell r="I194">
            <v>690179.58333333326</v>
          </cell>
          <cell r="J194">
            <v>828215.5</v>
          </cell>
          <cell r="K194">
            <v>966251.41666666663</v>
          </cell>
          <cell r="L194">
            <v>1104287.3333333333</v>
          </cell>
          <cell r="M194">
            <v>1242323.25</v>
          </cell>
          <cell r="N194">
            <v>1380359.1666666665</v>
          </cell>
          <cell r="O194">
            <v>1518395.0833333333</v>
          </cell>
          <cell r="P194">
            <v>1656431</v>
          </cell>
          <cell r="Q194">
            <v>1656431</v>
          </cell>
        </row>
        <row r="195">
          <cell r="B195">
            <v>830</v>
          </cell>
          <cell r="C195" t="str">
            <v>Bad Debts Written Off</v>
          </cell>
          <cell r="E195">
            <v>2571150.6666666665</v>
          </cell>
          <cell r="F195">
            <v>5142301.333333333</v>
          </cell>
          <cell r="G195">
            <v>7713452</v>
          </cell>
          <cell r="H195">
            <v>10284602.666666666</v>
          </cell>
          <cell r="I195">
            <v>12855753.333333332</v>
          </cell>
          <cell r="J195">
            <v>15426904</v>
          </cell>
          <cell r="K195">
            <v>17998054.666666664</v>
          </cell>
          <cell r="L195">
            <v>20569205.333333332</v>
          </cell>
          <cell r="M195">
            <v>23140356</v>
          </cell>
          <cell r="N195">
            <v>25711506.666666664</v>
          </cell>
          <cell r="O195">
            <v>28282657.333333332</v>
          </cell>
          <cell r="P195">
            <v>30853808</v>
          </cell>
          <cell r="Q195">
            <v>30853808</v>
          </cell>
        </row>
        <row r="196">
          <cell r="B196">
            <v>840</v>
          </cell>
          <cell r="C196" t="str">
            <v>Interest On Loans - Eskom</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B197">
            <v>840</v>
          </cell>
          <cell r="C197" t="str">
            <v>Interest Charge - GQ</v>
          </cell>
          <cell r="E197">
            <v>449132.25</v>
          </cell>
          <cell r="F197">
            <v>898264.5</v>
          </cell>
          <cell r="G197">
            <v>1347396.75</v>
          </cell>
          <cell r="H197">
            <v>1796529</v>
          </cell>
          <cell r="I197">
            <v>2245661.25</v>
          </cell>
          <cell r="J197">
            <v>2694793.5</v>
          </cell>
          <cell r="K197">
            <v>3143925.75</v>
          </cell>
          <cell r="L197">
            <v>3593058</v>
          </cell>
          <cell r="M197">
            <v>4042190.25</v>
          </cell>
          <cell r="N197">
            <v>4491322.5</v>
          </cell>
          <cell r="O197">
            <v>4940454.75</v>
          </cell>
          <cell r="P197">
            <v>5389587</v>
          </cell>
          <cell r="Q197">
            <v>5389587</v>
          </cell>
        </row>
        <row r="198">
          <cell r="B198">
            <v>840</v>
          </cell>
          <cell r="C198" t="str">
            <v>Loss/(Gain) On Exchange</v>
          </cell>
          <cell r="E198">
            <v>654070.33333333337</v>
          </cell>
          <cell r="F198">
            <v>1308140.6666666667</v>
          </cell>
          <cell r="G198">
            <v>1962211</v>
          </cell>
          <cell r="H198">
            <v>2616281.3333333335</v>
          </cell>
          <cell r="I198">
            <v>3270351.666666667</v>
          </cell>
          <cell r="J198">
            <v>3924422</v>
          </cell>
          <cell r="K198">
            <v>4578492.333333334</v>
          </cell>
          <cell r="L198">
            <v>5232562.666666667</v>
          </cell>
          <cell r="M198">
            <v>5886633</v>
          </cell>
          <cell r="N198">
            <v>6540703.333333334</v>
          </cell>
          <cell r="O198">
            <v>7194773.666666667</v>
          </cell>
          <cell r="P198">
            <v>7848844</v>
          </cell>
          <cell r="Q198">
            <v>7848844</v>
          </cell>
        </row>
        <row r="199">
          <cell r="B199">
            <v>840</v>
          </cell>
          <cell r="C199" t="str">
            <v>Finance Charge Leased Assets</v>
          </cell>
          <cell r="E199">
            <v>1181572.5</v>
          </cell>
          <cell r="F199">
            <v>2363145</v>
          </cell>
          <cell r="G199">
            <v>3544717.5</v>
          </cell>
          <cell r="H199">
            <v>4726290</v>
          </cell>
          <cell r="I199">
            <v>5907862.5</v>
          </cell>
          <cell r="J199">
            <v>7089435</v>
          </cell>
          <cell r="K199">
            <v>8271007.5</v>
          </cell>
          <cell r="L199">
            <v>9452580</v>
          </cell>
          <cell r="M199">
            <v>10634152.5</v>
          </cell>
          <cell r="N199">
            <v>11815725</v>
          </cell>
          <cell r="O199">
            <v>12997297.5</v>
          </cell>
          <cell r="P199">
            <v>14178870</v>
          </cell>
          <cell r="Q199">
            <v>14178870</v>
          </cell>
        </row>
        <row r="200">
          <cell r="B200">
            <v>930</v>
          </cell>
          <cell r="C200" t="str">
            <v>Share Of Uebs Expenses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B201">
            <v>860</v>
          </cell>
          <cell r="C201" t="str">
            <v>Dividends - Shareholders</v>
          </cell>
          <cell r="E201">
            <v>461000</v>
          </cell>
          <cell r="F201">
            <v>922000</v>
          </cell>
          <cell r="G201">
            <v>1383000</v>
          </cell>
          <cell r="H201">
            <v>1844000</v>
          </cell>
          <cell r="I201">
            <v>2305000</v>
          </cell>
          <cell r="J201">
            <v>2766000</v>
          </cell>
          <cell r="K201">
            <v>3227000</v>
          </cell>
          <cell r="L201">
            <v>3688000</v>
          </cell>
          <cell r="M201">
            <v>4149000</v>
          </cell>
          <cell r="N201">
            <v>4610000</v>
          </cell>
          <cell r="O201">
            <v>5071000</v>
          </cell>
          <cell r="P201">
            <v>5532000</v>
          </cell>
          <cell r="Q201">
            <v>5532000</v>
          </cell>
        </row>
        <row r="202">
          <cell r="B202">
            <v>660</v>
          </cell>
          <cell r="C202" t="str">
            <v>Insurance &amp; Third Party Claims</v>
          </cell>
          <cell r="E202">
            <v>-6976.7999529140916</v>
          </cell>
          <cell r="F202">
            <v>-13953.599905828183</v>
          </cell>
          <cell r="G202">
            <v>-20930.399858742276</v>
          </cell>
          <cell r="H202">
            <v>-27907.199811656366</v>
          </cell>
          <cell r="I202">
            <v>-34883.999764570457</v>
          </cell>
          <cell r="J202">
            <v>-41860.799717484551</v>
          </cell>
          <cell r="K202">
            <v>-48837.599670398638</v>
          </cell>
          <cell r="L202">
            <v>-55814.399623312733</v>
          </cell>
          <cell r="M202">
            <v>-62791.199576226827</v>
          </cell>
          <cell r="N202">
            <v>-69767.999529140914</v>
          </cell>
          <cell r="O202">
            <v>-76744.799482055008</v>
          </cell>
          <cell r="P202">
            <v>-83721.599434969103</v>
          </cell>
          <cell r="Q202">
            <v>-83721.599434969103</v>
          </cell>
        </row>
        <row r="203">
          <cell r="C203" t="str">
            <v>Total Costs</v>
          </cell>
          <cell r="Q203">
            <v>390266475.46104461</v>
          </cell>
          <cell r="R203">
            <v>-5.6810677051544189E-8</v>
          </cell>
        </row>
        <row r="204">
          <cell r="C204" t="str">
            <v>Net Profit/(Loss)</v>
          </cell>
          <cell r="D204">
            <v>0</v>
          </cell>
          <cell r="E204">
            <v>208986.42975000953</v>
          </cell>
          <cell r="F204">
            <v>417972.85950001905</v>
          </cell>
          <cell r="G204">
            <v>626959.28924997826</v>
          </cell>
          <cell r="H204">
            <v>835945.71900003811</v>
          </cell>
          <cell r="I204">
            <v>1044932.1487499638</v>
          </cell>
          <cell r="J204">
            <v>1253918.5784999565</v>
          </cell>
          <cell r="K204">
            <v>1462905.0082500109</v>
          </cell>
          <cell r="L204">
            <v>1671891.4380000762</v>
          </cell>
          <cell r="M204">
            <v>1880877.8677500912</v>
          </cell>
          <cell r="N204">
            <v>2089864.2974999277</v>
          </cell>
          <cell r="O204">
            <v>2298850.7272498906</v>
          </cell>
          <cell r="P204">
            <v>2507837.156999913</v>
          </cell>
          <cell r="Q204">
            <v>2507837.1569999428</v>
          </cell>
          <cell r="R204">
            <v>8039837.1569999428</v>
          </cell>
        </row>
        <row r="207">
          <cell r="C207" t="str">
            <v>BALANCE SHEET 2008 BUDGET</v>
          </cell>
        </row>
        <row r="208">
          <cell r="C208" t="str">
            <v>Non Current assets</v>
          </cell>
          <cell r="D208" t="str">
            <v>Act. Bal b/f</v>
          </cell>
          <cell r="E208" t="str">
            <v>January</v>
          </cell>
          <cell r="F208" t="str">
            <v>February</v>
          </cell>
          <cell r="G208" t="str">
            <v>March</v>
          </cell>
          <cell r="H208" t="str">
            <v>April</v>
          </cell>
          <cell r="I208" t="str">
            <v>May</v>
          </cell>
          <cell r="J208" t="str">
            <v>June</v>
          </cell>
          <cell r="K208" t="str">
            <v>July</v>
          </cell>
          <cell r="L208" t="str">
            <v>August</v>
          </cell>
          <cell r="M208" t="str">
            <v>September</v>
          </cell>
          <cell r="N208" t="str">
            <v>October</v>
          </cell>
          <cell r="O208" t="str">
            <v>November</v>
          </cell>
          <cell r="P208" t="str">
            <v>December</v>
          </cell>
          <cell r="R208">
            <v>215124368.79999998</v>
          </cell>
        </row>
        <row r="209">
          <cell r="D209">
            <v>0</v>
          </cell>
          <cell r="E209">
            <v>0</v>
          </cell>
          <cell r="F209">
            <v>0</v>
          </cell>
          <cell r="G209">
            <v>0</v>
          </cell>
          <cell r="H209">
            <v>0</v>
          </cell>
          <cell r="I209">
            <v>0</v>
          </cell>
          <cell r="J209">
            <v>0</v>
          </cell>
          <cell r="K209">
            <v>0</v>
          </cell>
          <cell r="L209">
            <v>0</v>
          </cell>
          <cell r="M209">
            <v>0</v>
          </cell>
          <cell r="N209">
            <v>0</v>
          </cell>
          <cell r="O209">
            <v>0</v>
          </cell>
          <cell r="P209">
            <v>0</v>
          </cell>
          <cell r="R209">
            <v>215785709.11764157</v>
          </cell>
        </row>
        <row r="210">
          <cell r="C210" t="str">
            <v>Intangible Assets-Leased (Net)</v>
          </cell>
          <cell r="D210">
            <v>182081073.95700005</v>
          </cell>
          <cell r="E210">
            <v>178976551.45789468</v>
          </cell>
          <cell r="F210">
            <v>188468648.41633347</v>
          </cell>
          <cell r="G210">
            <v>193231837.35082114</v>
          </cell>
          <cell r="H210">
            <v>195695216.92729005</v>
          </cell>
          <cell r="I210">
            <v>196977033.93831202</v>
          </cell>
          <cell r="J210">
            <v>197660012.38263232</v>
          </cell>
          <cell r="K210">
            <v>198035111.39542514</v>
          </cell>
          <cell r="L210">
            <v>198247387.53686699</v>
          </cell>
          <cell r="M210">
            <v>198742865.40146124</v>
          </cell>
          <cell r="N210">
            <v>199201877.23610941</v>
          </cell>
          <cell r="O210">
            <v>199642656.05578792</v>
          </cell>
          <cell r="P210">
            <v>200083434.87516657</v>
          </cell>
        </row>
        <row r="211">
          <cell r="C211" t="str">
            <v>Work In Progress</v>
          </cell>
          <cell r="D211">
            <v>7972575.3650000002</v>
          </cell>
          <cell r="E211">
            <v>5315050.2433333332</v>
          </cell>
          <cell r="F211">
            <v>5580802.7555</v>
          </cell>
          <cell r="G211">
            <v>5859842.8932750002</v>
          </cell>
          <cell r="H211">
            <v>6152835.0379387503</v>
          </cell>
          <cell r="I211">
            <v>6460476.7898356877</v>
          </cell>
          <cell r="J211">
            <v>6783500.6293274723</v>
          </cell>
          <cell r="K211">
            <v>7122675.6607938465</v>
          </cell>
          <cell r="L211">
            <v>7478809.4438335393</v>
          </cell>
          <cell r="M211">
            <v>7478809.4438335393</v>
          </cell>
          <cell r="N211">
            <v>7478809.4438335393</v>
          </cell>
          <cell r="O211">
            <v>7478809.4438335393</v>
          </cell>
          <cell r="P211">
            <v>7478809.4438335393</v>
          </cell>
        </row>
        <row r="212">
          <cell r="C212" t="str">
            <v>Total Non Current Assets</v>
          </cell>
          <cell r="D212">
            <v>190053649.32200006</v>
          </cell>
          <cell r="E212">
            <v>184291601.70122802</v>
          </cell>
          <cell r="F212">
            <v>194049451.17183346</v>
          </cell>
          <cell r="G212">
            <v>199091680.24409613</v>
          </cell>
          <cell r="H212">
            <v>201848051.9652288</v>
          </cell>
          <cell r="I212">
            <v>203437510.72814772</v>
          </cell>
          <cell r="J212">
            <v>204443513.01195979</v>
          </cell>
          <cell r="K212">
            <v>205157787.05621898</v>
          </cell>
          <cell r="L212">
            <v>205726196.98070052</v>
          </cell>
          <cell r="M212">
            <v>206221674.84529477</v>
          </cell>
          <cell r="N212">
            <v>206680686.67994294</v>
          </cell>
          <cell r="O212">
            <v>207121465.49962145</v>
          </cell>
          <cell r="P212">
            <v>207562244.3190001</v>
          </cell>
        </row>
        <row r="213">
          <cell r="C213" t="str">
            <v>Current Assets</v>
          </cell>
        </row>
        <row r="214">
          <cell r="C214" t="str">
            <v>Stores</v>
          </cell>
          <cell r="D214">
            <v>9339727.9309999999</v>
          </cell>
          <cell r="E214">
            <v>10704443</v>
          </cell>
          <cell r="F214">
            <v>10924789.5</v>
          </cell>
          <cell r="G214">
            <v>11034962.75</v>
          </cell>
          <cell r="H214">
            <v>11090049.375</v>
          </cell>
          <cell r="I214">
            <v>11117592.6875</v>
          </cell>
          <cell r="J214">
            <v>11131364.34375</v>
          </cell>
          <cell r="K214">
            <v>11138250.171875</v>
          </cell>
          <cell r="L214">
            <v>11141693.0859375</v>
          </cell>
          <cell r="M214">
            <v>11143414.54296875</v>
          </cell>
          <cell r="N214">
            <v>11144275.271484375</v>
          </cell>
          <cell r="O214">
            <v>11144705.635742188</v>
          </cell>
          <cell r="P214">
            <v>11145136</v>
          </cell>
        </row>
        <row r="215">
          <cell r="C215" t="str">
            <v>Trade Debtors and other receivables</v>
          </cell>
          <cell r="D215">
            <v>181602174.51499999</v>
          </cell>
          <cell r="E215">
            <v>181207027.91165197</v>
          </cell>
          <cell r="F215">
            <v>184047521.97551274</v>
          </cell>
          <cell r="G215">
            <v>186900102.36647797</v>
          </cell>
          <cell r="H215">
            <v>189758725.92099535</v>
          </cell>
          <cell r="I215">
            <v>192620371.05728889</v>
          </cell>
          <cell r="J215">
            <v>195483526.9844704</v>
          </cell>
          <cell r="K215">
            <v>198347438.30709597</v>
          </cell>
          <cell r="L215">
            <v>201211727.32744357</v>
          </cell>
          <cell r="M215">
            <v>204076205.19665217</v>
          </cell>
          <cell r="N215">
            <v>206940777.49029124</v>
          </cell>
          <cell r="O215">
            <v>184805396.99614561</v>
          </cell>
          <cell r="P215">
            <v>187670016.50200003</v>
          </cell>
        </row>
        <row r="216">
          <cell r="D216">
            <v>0</v>
          </cell>
          <cell r="E216">
            <v>0</v>
          </cell>
          <cell r="F216">
            <v>0</v>
          </cell>
          <cell r="G216">
            <v>0</v>
          </cell>
          <cell r="H216">
            <v>0</v>
          </cell>
          <cell r="I216">
            <v>0</v>
          </cell>
          <cell r="J216">
            <v>0</v>
          </cell>
          <cell r="K216">
            <v>0</v>
          </cell>
          <cell r="L216">
            <v>0</v>
          </cell>
          <cell r="M216">
            <v>0</v>
          </cell>
          <cell r="N216">
            <v>0</v>
          </cell>
          <cell r="O216">
            <v>0</v>
          </cell>
          <cell r="P216">
            <v>0</v>
          </cell>
        </row>
        <row r="217">
          <cell r="C217" t="str">
            <v>Bank and Cash balances</v>
          </cell>
          <cell r="D217">
            <v>46380307.607000001</v>
          </cell>
          <cell r="E217">
            <v>76147877.812666714</v>
          </cell>
          <cell r="F217">
            <v>67075016.677333325</v>
          </cell>
          <cell r="G217">
            <v>62688988.567999989</v>
          </cell>
          <cell r="H217">
            <v>60646376.971666597</v>
          </cell>
          <cell r="I217">
            <v>59775473.631833322</v>
          </cell>
          <cell r="J217">
            <v>59490424.420250043</v>
          </cell>
          <cell r="K217">
            <v>59498302.272791646</v>
          </cell>
          <cell r="L217">
            <v>59652643.65739581</v>
          </cell>
          <cell r="M217">
            <v>59880216.808031224</v>
          </cell>
          <cell r="N217">
            <v>60144405.841682084</v>
          </cell>
          <cell r="O217">
            <v>60426902.816841058</v>
          </cell>
          <cell r="P217">
            <v>55792064</v>
          </cell>
        </row>
        <row r="218">
          <cell r="C218" t="str">
            <v>Total Current Assets</v>
          </cell>
          <cell r="D218">
            <v>237322210.05299997</v>
          </cell>
          <cell r="E218">
            <v>268059348.72431868</v>
          </cell>
          <cell r="F218">
            <v>262047328.15284607</v>
          </cell>
          <cell r="G218">
            <v>260624053.68447796</v>
          </cell>
          <cell r="H218">
            <v>261495152.26766196</v>
          </cell>
          <cell r="I218">
            <v>263513437.3766222</v>
          </cell>
          <cell r="J218">
            <v>266105315.74847043</v>
          </cell>
          <cell r="K218">
            <v>268983990.75176263</v>
          </cell>
          <cell r="L218">
            <v>272006064.07077688</v>
          </cell>
          <cell r="M218">
            <v>275099836.54765213</v>
          </cell>
          <cell r="N218">
            <v>278229458.60345769</v>
          </cell>
          <cell r="O218">
            <v>256377005.44872886</v>
          </cell>
          <cell r="P218">
            <v>254607216.50200003</v>
          </cell>
        </row>
        <row r="219">
          <cell r="C219" t="str">
            <v>Current Liabilities</v>
          </cell>
        </row>
        <row r="220">
          <cell r="C220" t="str">
            <v>Trade Payables</v>
          </cell>
          <cell r="D220">
            <v>56576092.943999998</v>
          </cell>
          <cell r="E220">
            <v>58964005.833333336</v>
          </cell>
          <cell r="F220">
            <v>59460271.666666672</v>
          </cell>
          <cell r="G220">
            <v>59956537.500000007</v>
          </cell>
          <cell r="H220">
            <v>60452803.333333343</v>
          </cell>
          <cell r="I220">
            <v>60949069.166666679</v>
          </cell>
          <cell r="J220">
            <v>61445335.000000015</v>
          </cell>
          <cell r="K220">
            <v>61941600.833333351</v>
          </cell>
          <cell r="L220">
            <v>62437866.666666687</v>
          </cell>
          <cell r="M220">
            <v>62934132.500000022</v>
          </cell>
          <cell r="N220">
            <v>63430398.333333358</v>
          </cell>
          <cell r="O220">
            <v>63926664.166666694</v>
          </cell>
          <cell r="P220">
            <v>64422930</v>
          </cell>
        </row>
        <row r="221">
          <cell r="C221" t="str">
            <v>Consumer Deposits</v>
          </cell>
          <cell r="D221">
            <v>7183909.1619999995</v>
          </cell>
          <cell r="E221">
            <v>7363506.8910499988</v>
          </cell>
          <cell r="F221">
            <v>7547594.563326248</v>
          </cell>
          <cell r="G221">
            <v>7736284.427409404</v>
          </cell>
          <cell r="H221">
            <v>7929691.5380946379</v>
          </cell>
          <cell r="I221">
            <v>8127933.8265470034</v>
          </cell>
          <cell r="J221">
            <v>8331132.1722106775</v>
          </cell>
          <cell r="K221">
            <v>8539410.4765159432</v>
          </cell>
          <cell r="L221">
            <v>8752895.7384288404</v>
          </cell>
          <cell r="M221">
            <v>8971718.1318895612</v>
          </cell>
          <cell r="N221">
            <v>9196011.0851868</v>
          </cell>
          <cell r="O221">
            <v>9425911.3623164687</v>
          </cell>
          <cell r="P221">
            <v>9661559.1463743802</v>
          </cell>
        </row>
        <row r="222">
          <cell r="C222" t="str">
            <v xml:space="preserve">Accruals </v>
          </cell>
          <cell r="D222">
            <v>13973963.813999999</v>
          </cell>
          <cell r="E222">
            <v>9358708.0975330602</v>
          </cell>
          <cell r="F222">
            <v>9362404.1845067758</v>
          </cell>
          <cell r="G222">
            <v>9361498.0796735827</v>
          </cell>
          <cell r="H222">
            <v>9355874.7282383759</v>
          </cell>
          <cell r="I222">
            <v>9345416.1990361549</v>
          </cell>
          <cell r="J222">
            <v>9330001.6126226261</v>
          </cell>
          <cell r="K222">
            <v>9309507.0675671417</v>
          </cell>
          <cell r="L222">
            <v>9283805.5649043955</v>
          </cell>
          <cell r="M222">
            <v>9252766.930693699</v>
          </cell>
          <cell r="N222">
            <v>9216257.7366461772</v>
          </cell>
          <cell r="O222">
            <v>9174141.2187667172</v>
          </cell>
          <cell r="P222">
            <v>4208941.4019588539</v>
          </cell>
        </row>
        <row r="223">
          <cell r="C223" t="str">
            <v>Provision for Bad Debts</v>
          </cell>
          <cell r="D223">
            <v>127348136.502</v>
          </cell>
          <cell r="E223">
            <v>129919287.16866668</v>
          </cell>
          <cell r="F223">
            <v>132490437.83533333</v>
          </cell>
          <cell r="G223">
            <v>135061588.502</v>
          </cell>
          <cell r="H223">
            <v>137632739.16866666</v>
          </cell>
          <cell r="I223">
            <v>140203889.83533335</v>
          </cell>
          <cell r="J223">
            <v>142775040.502</v>
          </cell>
          <cell r="K223">
            <v>145346191.16866666</v>
          </cell>
          <cell r="L223">
            <v>147917341.83533335</v>
          </cell>
          <cell r="M223">
            <v>150488492.502</v>
          </cell>
          <cell r="N223">
            <v>153059643.16866666</v>
          </cell>
          <cell r="O223">
            <v>130630793.83533335</v>
          </cell>
          <cell r="P223">
            <v>133201944.50200002</v>
          </cell>
        </row>
        <row r="224">
          <cell r="C224" t="str">
            <v>VAT Payable</v>
          </cell>
          <cell r="D224">
            <v>-350005.196</v>
          </cell>
          <cell r="E224">
            <v>866666.66666666663</v>
          </cell>
          <cell r="F224">
            <v>866666.66666666663</v>
          </cell>
          <cell r="G224">
            <v>866666.66666666663</v>
          </cell>
          <cell r="H224">
            <v>866666.66666666663</v>
          </cell>
          <cell r="I224">
            <v>866666.66666666663</v>
          </cell>
          <cell r="J224">
            <v>866666.66666666663</v>
          </cell>
          <cell r="K224">
            <v>866666.66666666663</v>
          </cell>
          <cell r="L224">
            <v>866666.66666666663</v>
          </cell>
          <cell r="M224">
            <v>866666.66666666663</v>
          </cell>
          <cell r="N224">
            <v>866666.66666666663</v>
          </cell>
          <cell r="O224">
            <v>866666.66666666663</v>
          </cell>
          <cell r="P224">
            <v>866666.66666666663</v>
          </cell>
        </row>
        <row r="225">
          <cell r="C225" t="str">
            <v>Corporation &amp; Deferred Tax</v>
          </cell>
          <cell r="D225">
            <v>-5054313.2</v>
          </cell>
          <cell r="E225">
            <v>-4260778.3797500003</v>
          </cell>
          <cell r="F225">
            <v>-3467243.5595000004</v>
          </cell>
          <cell r="G225">
            <v>-2673708.7392500006</v>
          </cell>
          <cell r="H225">
            <v>-1880173.9190000007</v>
          </cell>
          <cell r="I225">
            <v>-1086639.0987500008</v>
          </cell>
          <cell r="J225">
            <v>-293104.27850000048</v>
          </cell>
          <cell r="K225">
            <v>500430.54174999986</v>
          </cell>
          <cell r="L225">
            <v>1293965.3619999997</v>
          </cell>
          <cell r="M225">
            <v>2087500.1822499996</v>
          </cell>
          <cell r="N225">
            <v>2881035.0024999995</v>
          </cell>
          <cell r="O225">
            <v>3674569.8227499994</v>
          </cell>
          <cell r="P225">
            <v>4468104.6430000011</v>
          </cell>
        </row>
        <row r="226">
          <cell r="C226" t="str">
            <v>Total Current Liabilities</v>
          </cell>
          <cell r="D226">
            <v>199677784.02599999</v>
          </cell>
          <cell r="E226">
            <v>202211396.27749971</v>
          </cell>
          <cell r="F226">
            <v>206260131.3569997</v>
          </cell>
          <cell r="G226">
            <v>210308866.43649966</v>
          </cell>
          <cell r="H226">
            <v>214357601.51599967</v>
          </cell>
          <cell r="I226">
            <v>218406336.59549984</v>
          </cell>
          <cell r="J226">
            <v>222455071.67499998</v>
          </cell>
          <cell r="K226">
            <v>226503806.75449976</v>
          </cell>
          <cell r="L226">
            <v>230552541.8339999</v>
          </cell>
          <cell r="M226">
            <v>234601276.91349995</v>
          </cell>
          <cell r="N226">
            <v>238650011.99299964</v>
          </cell>
          <cell r="O226">
            <v>217698747.07249987</v>
          </cell>
          <cell r="P226">
            <v>216830146.35999992</v>
          </cell>
        </row>
        <row r="227">
          <cell r="C227" t="str">
            <v>Net Working Assets</v>
          </cell>
          <cell r="D227">
            <v>37644426.02699998</v>
          </cell>
          <cell r="E227">
            <v>65847952.446818978</v>
          </cell>
          <cell r="F227">
            <v>55787196.795846373</v>
          </cell>
          <cell r="G227">
            <v>50315187.2479783</v>
          </cell>
          <cell r="H227">
            <v>47137550.751662284</v>
          </cell>
          <cell r="I227">
            <v>45107100.781122357</v>
          </cell>
          <cell r="J227">
            <v>43650244.073470443</v>
          </cell>
          <cell r="K227">
            <v>42480183.997262865</v>
          </cell>
          <cell r="L227">
            <v>41453522.236776978</v>
          </cell>
          <cell r="M227">
            <v>40498559.634152174</v>
          </cell>
          <cell r="N227">
            <v>39579446.610458046</v>
          </cell>
          <cell r="O227">
            <v>38678258.376228988</v>
          </cell>
          <cell r="P227">
            <v>37777070.142000109</v>
          </cell>
        </row>
        <row r="228">
          <cell r="C228" t="str">
            <v>Non Current Liabilities</v>
          </cell>
        </row>
        <row r="229">
          <cell r="C229" t="str">
            <v>Long Term Loans - External</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C230" t="str">
            <v>Long TermLease Obligations</v>
          </cell>
          <cell r="D230">
            <v>167037261.13299999</v>
          </cell>
          <cell r="E230">
            <v>163550573.84900001</v>
          </cell>
          <cell r="F230">
            <v>163788681.23888287</v>
          </cell>
          <cell r="G230">
            <v>163572882.89882421</v>
          </cell>
          <cell r="H230">
            <v>163130131.69389087</v>
          </cell>
          <cell r="I230">
            <v>162573904.05651984</v>
          </cell>
          <cell r="J230">
            <v>161960938.20293009</v>
          </cell>
          <cell r="K230">
            <v>161319603.24123162</v>
          </cell>
          <cell r="L230">
            <v>160664083.72547728</v>
          </cell>
          <cell r="M230">
            <v>160001471.93269679</v>
          </cell>
          <cell r="N230">
            <v>159335314.00140083</v>
          </cell>
          <cell r="O230">
            <v>158667383.00085023</v>
          </cell>
          <cell r="P230">
            <v>157999452</v>
          </cell>
        </row>
        <row r="231">
          <cell r="C231" t="str">
            <v>Total Net Assets</v>
          </cell>
          <cell r="D231">
            <v>60660814.21600005</v>
          </cell>
          <cell r="E231">
            <v>86588980.299046993</v>
          </cell>
          <cell r="F231">
            <v>86047966.728796959</v>
          </cell>
          <cell r="G231">
            <v>85833984.593250215</v>
          </cell>
          <cell r="H231">
            <v>85855471.023000211</v>
          </cell>
          <cell r="I231">
            <v>85970707.452750236</v>
          </cell>
          <cell r="J231">
            <v>86132818.882500142</v>
          </cell>
          <cell r="K231">
            <v>86318367.812250227</v>
          </cell>
          <cell r="L231">
            <v>86515635.492000222</v>
          </cell>
          <cell r="M231">
            <v>86718762.546750158</v>
          </cell>
          <cell r="N231">
            <v>86924819.289000154</v>
          </cell>
          <cell r="O231">
            <v>87132340.875000209</v>
          </cell>
          <cell r="P231">
            <v>87339862.461000204</v>
          </cell>
        </row>
        <row r="232">
          <cell r="C232" t="str">
            <v>Financed by:</v>
          </cell>
        </row>
        <row r="233">
          <cell r="C233" t="str">
            <v>Shareholder's Equity</v>
          </cell>
          <cell r="D233">
            <v>11736929.52</v>
          </cell>
          <cell r="E233">
            <v>24030262.853333335</v>
          </cell>
          <cell r="F233">
            <v>24030262.853333335</v>
          </cell>
          <cell r="G233">
            <v>24030262.853333335</v>
          </cell>
          <cell r="H233">
            <v>24030262.853333335</v>
          </cell>
          <cell r="I233">
            <v>24030262.853333335</v>
          </cell>
          <cell r="J233">
            <v>24030262.853333335</v>
          </cell>
          <cell r="K233">
            <v>24030262.853333335</v>
          </cell>
          <cell r="L233">
            <v>24030262.853333335</v>
          </cell>
          <cell r="M233">
            <v>24030262.853333335</v>
          </cell>
          <cell r="N233">
            <v>24030262.853333335</v>
          </cell>
          <cell r="O233">
            <v>24030262.853333335</v>
          </cell>
          <cell r="P233">
            <v>24030262.853333335</v>
          </cell>
        </row>
        <row r="234">
          <cell r="C234" t="str">
            <v>Amount Due to Shareholders</v>
          </cell>
          <cell r="D234">
            <v>24451488.276999999</v>
          </cell>
          <cell r="E234">
            <v>49670128.61066667</v>
          </cell>
          <cell r="F234">
            <v>49670128.61066667</v>
          </cell>
          <cell r="G234">
            <v>49670128.61066667</v>
          </cell>
          <cell r="H234">
            <v>49670128.61066667</v>
          </cell>
          <cell r="I234">
            <v>49670128.61066667</v>
          </cell>
          <cell r="J234">
            <v>49670128.61066667</v>
          </cell>
          <cell r="K234">
            <v>49670128.61066667</v>
          </cell>
          <cell r="L234">
            <v>49670128.61066667</v>
          </cell>
          <cell r="M234">
            <v>49670128.61066667</v>
          </cell>
          <cell r="N234">
            <v>49670128.61066667</v>
          </cell>
          <cell r="O234">
            <v>49670128.61066667</v>
          </cell>
          <cell r="P234">
            <v>49670128.61066667</v>
          </cell>
        </row>
        <row r="235">
          <cell r="C235" t="str">
            <v>Non-Refundable Capital Contribution</v>
          </cell>
          <cell r="D235">
            <v>18237250.703000002</v>
          </cell>
          <cell r="E235">
            <v>9687413.6070000008</v>
          </cell>
          <cell r="F235">
            <v>8937413.6070000008</v>
          </cell>
          <cell r="G235">
            <v>8562413.6070000008</v>
          </cell>
          <cell r="H235">
            <v>8374913.6069999998</v>
          </cell>
          <cell r="I235">
            <v>8281163.6069999998</v>
          </cell>
          <cell r="J235">
            <v>8234288.6069999998</v>
          </cell>
          <cell r="K235">
            <v>8210851.1069999998</v>
          </cell>
          <cell r="L235">
            <v>8199132.3569999998</v>
          </cell>
          <cell r="M235">
            <v>8193272.9819999998</v>
          </cell>
          <cell r="N235">
            <v>8190343.2944999998</v>
          </cell>
          <cell r="O235">
            <v>8188878.4507499998</v>
          </cell>
          <cell r="P235">
            <v>8187413.6069999998</v>
          </cell>
        </row>
        <row r="236">
          <cell r="C236" t="str">
            <v>Retained Profit/(Loss) b/f</v>
          </cell>
          <cell r="D236">
            <v>-1950249.7669998098</v>
          </cell>
          <cell r="E236">
            <v>2992188.7982969605</v>
          </cell>
          <cell r="F236">
            <v>2992188.7982969605</v>
          </cell>
          <cell r="G236">
            <v>2944220.2330001905</v>
          </cell>
          <cell r="H236">
            <v>2944220.2330001905</v>
          </cell>
          <cell r="I236">
            <v>2944220.2330001905</v>
          </cell>
          <cell r="J236">
            <v>2944220.2330001905</v>
          </cell>
          <cell r="K236">
            <v>2944220.2330001905</v>
          </cell>
          <cell r="L236">
            <v>2944220.2330001905</v>
          </cell>
          <cell r="M236">
            <v>2944220.2330001905</v>
          </cell>
          <cell r="N236">
            <v>2944220.2330001905</v>
          </cell>
          <cell r="O236">
            <v>2944220.2330001905</v>
          </cell>
          <cell r="P236">
            <v>2944220.2330001905</v>
          </cell>
        </row>
        <row r="237">
          <cell r="C237" t="str">
            <v>Profit/(Loss) for the year</v>
          </cell>
          <cell r="D237">
            <v>8185395.4830000438</v>
          </cell>
          <cell r="E237">
            <v>208986.42974999666</v>
          </cell>
          <cell r="F237">
            <v>417972.85949999333</v>
          </cell>
          <cell r="G237">
            <v>626959.28924999002</v>
          </cell>
          <cell r="H237">
            <v>835945.71899998665</v>
          </cell>
          <cell r="I237">
            <v>1044932.1487499833</v>
          </cell>
          <cell r="J237">
            <v>1253918.57849998</v>
          </cell>
          <cell r="K237">
            <v>1462905.0082499767</v>
          </cell>
          <cell r="L237">
            <v>1671891.4379999733</v>
          </cell>
          <cell r="M237">
            <v>1880877.8677499699</v>
          </cell>
          <cell r="N237">
            <v>2089864.2974999666</v>
          </cell>
          <cell r="O237">
            <v>2298850.7272499632</v>
          </cell>
          <cell r="P237">
            <v>2507837.1569999601</v>
          </cell>
        </row>
        <row r="238">
          <cell r="C238" t="str">
            <v>Total Net Financing</v>
          </cell>
          <cell r="D238">
            <v>60660814.216000229</v>
          </cell>
          <cell r="E238">
            <v>86588980.299046963</v>
          </cell>
          <cell r="F238">
            <v>86047966.728796959</v>
          </cell>
          <cell r="G238">
            <v>85833984.593250185</v>
          </cell>
          <cell r="H238">
            <v>85855471.023000166</v>
          </cell>
          <cell r="I238">
            <v>85970707.452750161</v>
          </cell>
          <cell r="J238">
            <v>86132818.882500157</v>
          </cell>
          <cell r="K238">
            <v>86318367.812250167</v>
          </cell>
          <cell r="L238">
            <v>86515635.492000163</v>
          </cell>
          <cell r="M238">
            <v>86718762.546750158</v>
          </cell>
          <cell r="N238">
            <v>86924819.289000154</v>
          </cell>
          <cell r="O238">
            <v>87132340.875000149</v>
          </cell>
          <cell r="P238">
            <v>87339862.461000144</v>
          </cell>
        </row>
        <row r="241">
          <cell r="D241">
            <v>1.7881393432617188E-4</v>
          </cell>
          <cell r="E241">
            <v>0</v>
          </cell>
          <cell r="F241">
            <v>0</v>
          </cell>
          <cell r="G241">
            <v>0</v>
          </cell>
          <cell r="H241">
            <v>0</v>
          </cell>
          <cell r="I241">
            <v>0</v>
          </cell>
          <cell r="J241">
            <v>0</v>
          </cell>
          <cell r="K241">
            <v>0</v>
          </cell>
          <cell r="L241">
            <v>0</v>
          </cell>
          <cell r="M241">
            <v>0</v>
          </cell>
          <cell r="N241">
            <v>0</v>
          </cell>
          <cell r="O241">
            <v>0</v>
          </cell>
          <cell r="P241">
            <v>0</v>
          </cell>
          <cell r="Q241">
            <v>0</v>
          </cell>
        </row>
        <row r="242">
          <cell r="D242" t="str">
            <v>Debtors</v>
          </cell>
          <cell r="E242" t="str">
            <v>Non-Refund K</v>
          </cell>
        </row>
        <row r="243">
          <cell r="C243" t="str">
            <v>Annual Rate of Interest</v>
          </cell>
          <cell r="D243">
            <v>0.3</v>
          </cell>
          <cell r="E243">
            <v>0.12</v>
          </cell>
        </row>
        <row r="244">
          <cell r="C244" t="str">
            <v>Monthly Effective Rate of Interest {(1+r)^(n/12)-1}</v>
          </cell>
          <cell r="D244">
            <v>2.2104450593615876E-2</v>
          </cell>
          <cell r="E244">
            <v>9.4887929345830457E-3</v>
          </cell>
        </row>
        <row r="245">
          <cell r="R245" t="str">
            <v>CASHFLOW STATEMENT 2008 BUDGET - Cummulative</v>
          </cell>
        </row>
        <row r="246">
          <cell r="C246" t="str">
            <v>CASHFLOW STATEMENT 2008 BUDGET - Monthly</v>
          </cell>
          <cell r="E246" t="str">
            <v>January</v>
          </cell>
          <cell r="F246" t="str">
            <v>February</v>
          </cell>
          <cell r="G246" t="str">
            <v>March</v>
          </cell>
          <cell r="H246" t="str">
            <v>April</v>
          </cell>
          <cell r="I246" t="str">
            <v>May</v>
          </cell>
          <cell r="J246" t="str">
            <v>June</v>
          </cell>
          <cell r="K246" t="str">
            <v>July</v>
          </cell>
          <cell r="L246" t="str">
            <v>August</v>
          </cell>
          <cell r="M246" t="str">
            <v>September</v>
          </cell>
          <cell r="N246" t="str">
            <v>October</v>
          </cell>
          <cell r="O246" t="str">
            <v>November</v>
          </cell>
          <cell r="P246" t="str">
            <v>December</v>
          </cell>
          <cell r="R246" t="str">
            <v>January</v>
          </cell>
        </row>
        <row r="247">
          <cell r="C247" t="str">
            <v>Profit before tax</v>
          </cell>
          <cell r="E247">
            <v>669986.429749995</v>
          </cell>
          <cell r="F247">
            <v>669986.42974996066</v>
          </cell>
          <cell r="G247">
            <v>669986.42975006916</v>
          </cell>
          <cell r="H247">
            <v>669986.42974994949</v>
          </cell>
          <cell r="I247">
            <v>669986.42975008395</v>
          </cell>
          <cell r="J247">
            <v>669986.42974999524</v>
          </cell>
          <cell r="K247">
            <v>669986.42975018499</v>
          </cell>
          <cell r="L247">
            <v>669986.42974943924</v>
          </cell>
          <cell r="M247">
            <v>669986.42975027277</v>
          </cell>
          <cell r="N247">
            <v>669986.42975010304</v>
          </cell>
          <cell r="O247">
            <v>669986.42974995798</v>
          </cell>
          <cell r="P247">
            <v>669986.42975006485</v>
          </cell>
          <cell r="R247">
            <v>669986.429749995</v>
          </cell>
        </row>
        <row r="248">
          <cell r="C248" t="str">
            <v>Adjustments for:</v>
          </cell>
          <cell r="R248">
            <v>0</v>
          </cell>
        </row>
        <row r="249">
          <cell r="C249" t="str">
            <v>- Mov't in provision for bad debt; Increase/(Decrease)</v>
          </cell>
          <cell r="E249">
            <v>2571150.6666666716</v>
          </cell>
          <cell r="F249">
            <v>2571150.6666666567</v>
          </cell>
          <cell r="G249">
            <v>2571150.6666666716</v>
          </cell>
          <cell r="H249">
            <v>2571150.6666666567</v>
          </cell>
          <cell r="I249">
            <v>2571150.6666666865</v>
          </cell>
          <cell r="J249">
            <v>2571150.6666666567</v>
          </cell>
          <cell r="K249">
            <v>2571150.6666666567</v>
          </cell>
          <cell r="L249">
            <v>2571150.6666666865</v>
          </cell>
          <cell r="M249">
            <v>2571150.6666666567</v>
          </cell>
          <cell r="N249">
            <v>2571150.6666666567</v>
          </cell>
          <cell r="O249">
            <v>-22428849.333333313</v>
          </cell>
          <cell r="P249">
            <v>2571150.6666666716</v>
          </cell>
          <cell r="R249">
            <v>2571150.6666666716</v>
          </cell>
        </row>
        <row r="250">
          <cell r="C250" t="str">
            <v>-Amortization intangibles; Increase/(Decrease)</v>
          </cell>
          <cell r="E250">
            <v>2011319.6666666667</v>
          </cell>
          <cell r="F250">
            <v>2011319.6666666665</v>
          </cell>
          <cell r="G250">
            <v>2011319.6666666667</v>
          </cell>
          <cell r="H250">
            <v>2011319.6666666667</v>
          </cell>
          <cell r="I250">
            <v>2011319.6666666665</v>
          </cell>
          <cell r="J250">
            <v>2011319.6666666667</v>
          </cell>
          <cell r="K250">
            <v>2011319.666666667</v>
          </cell>
          <cell r="L250">
            <v>2011319.666666666</v>
          </cell>
          <cell r="M250">
            <v>2011319.666666667</v>
          </cell>
          <cell r="N250">
            <v>2011319.666666667</v>
          </cell>
          <cell r="O250">
            <v>2011319.666666666</v>
          </cell>
          <cell r="P250">
            <v>2011319.666666667</v>
          </cell>
          <cell r="R250">
            <v>2011319.6666666667</v>
          </cell>
        </row>
        <row r="251">
          <cell r="C251" t="str">
            <v>Return on Investment and Servicing of finance</v>
          </cell>
          <cell r="R251">
            <v>0</v>
          </cell>
        </row>
        <row r="252">
          <cell r="C252" t="str">
            <v>-Accruals &amp;  Interest Expenses; Increase/(Decrease)</v>
          </cell>
          <cell r="E252">
            <v>-13412684.48163446</v>
          </cell>
          <cell r="F252">
            <v>-13013239.577298284</v>
          </cell>
          <cell r="G252">
            <v>-8821677.5229760855</v>
          </cell>
          <cell r="H252">
            <v>-3309948.6132756597</v>
          </cell>
          <cell r="I252">
            <v>-2269492.7295592753</v>
          </cell>
          <cell r="J252">
            <v>-1751803.2560279323</v>
          </cell>
          <cell r="K252">
            <v>-1495560.4492981192</v>
          </cell>
          <cell r="L252">
            <v>-1370106.0242212615</v>
          </cell>
          <cell r="M252">
            <v>-1310112.4644252299</v>
          </cell>
          <cell r="N252">
            <v>-4968781.7119225757</v>
          </cell>
          <cell r="O252">
            <v>20091652.029078219</v>
          </cell>
          <cell r="P252">
            <v>-4963803.8695502123</v>
          </cell>
          <cell r="R252">
            <v>-13412684.48163446</v>
          </cell>
        </row>
        <row r="253">
          <cell r="E253">
            <v>-8160227.7185511272</v>
          </cell>
          <cell r="F253">
            <v>-7760782.8142149998</v>
          </cell>
          <cell r="G253">
            <v>-3569220.7598926779</v>
          </cell>
          <cell r="H253">
            <v>1942508.1498076129</v>
          </cell>
          <cell r="I253">
            <v>2982964.0335241621</v>
          </cell>
          <cell r="J253">
            <v>3500653.5070553869</v>
          </cell>
          <cell r="K253">
            <v>3756896.3137853891</v>
          </cell>
          <cell r="L253">
            <v>3882350.7388615306</v>
          </cell>
          <cell r="M253">
            <v>3942344.2986583668</v>
          </cell>
          <cell r="N253">
            <v>283675.05116085056</v>
          </cell>
          <cell r="O253">
            <v>344108.79216152802</v>
          </cell>
          <cell r="P253">
            <v>288652.89353319164</v>
          </cell>
          <cell r="R253">
            <v>-8160227.7185511272</v>
          </cell>
        </row>
        <row r="254">
          <cell r="C254" t="str">
            <v>Change in working Capital</v>
          </cell>
          <cell r="R254">
            <v>0</v>
          </cell>
        </row>
        <row r="255">
          <cell r="C255" t="str">
            <v>- Prepayments; (Increase)\Decrease</v>
          </cell>
          <cell r="E255">
            <v>0</v>
          </cell>
          <cell r="F255">
            <v>0</v>
          </cell>
          <cell r="G255">
            <v>0</v>
          </cell>
          <cell r="H255">
            <v>0</v>
          </cell>
          <cell r="I255">
            <v>0</v>
          </cell>
          <cell r="J255">
            <v>0</v>
          </cell>
          <cell r="K255">
            <v>0</v>
          </cell>
          <cell r="L255">
            <v>0</v>
          </cell>
          <cell r="M255">
            <v>0</v>
          </cell>
          <cell r="N255">
            <v>0</v>
          </cell>
          <cell r="O255">
            <v>0</v>
          </cell>
          <cell r="P255">
            <v>0</v>
          </cell>
          <cell r="R255">
            <v>0</v>
          </cell>
        </row>
        <row r="256">
          <cell r="C256" t="str">
            <v>- Stores ; (Increase)/Decrease</v>
          </cell>
          <cell r="E256">
            <v>-440693.00000000099</v>
          </cell>
          <cell r="F256">
            <v>-220346.5</v>
          </cell>
          <cell r="G256">
            <v>-110173.25</v>
          </cell>
          <cell r="H256">
            <v>-55086.625</v>
          </cell>
          <cell r="I256">
            <v>-27543.3125</v>
          </cell>
          <cell r="J256">
            <v>-13771.65625</v>
          </cell>
          <cell r="K256">
            <v>-6885.828125</v>
          </cell>
          <cell r="L256">
            <v>-3442.9140625</v>
          </cell>
          <cell r="M256">
            <v>-1721.4570312004089</v>
          </cell>
          <cell r="N256">
            <v>-860.72851569938655</v>
          </cell>
          <cell r="O256">
            <v>-430.36425780105589</v>
          </cell>
          <cell r="P256">
            <v>-430.36425779914856</v>
          </cell>
          <cell r="R256">
            <v>-440693.00000000099</v>
          </cell>
        </row>
        <row r="257">
          <cell r="C257" t="str">
            <v>- Debtors and other receivables ; (Increase)/Decrease</v>
          </cell>
          <cell r="E257">
            <v>-245170.7429852575</v>
          </cell>
          <cell r="F257">
            <v>-269343.39719418215</v>
          </cell>
          <cell r="G257">
            <v>-281429.72429848311</v>
          </cell>
          <cell r="H257">
            <v>-287472.8878507769</v>
          </cell>
          <cell r="I257">
            <v>-290494.46962677786</v>
          </cell>
          <cell r="J257">
            <v>-292005.26051494002</v>
          </cell>
          <cell r="K257">
            <v>-292760.65595886542</v>
          </cell>
          <cell r="L257">
            <v>-293138.35368098214</v>
          </cell>
          <cell r="M257">
            <v>-293327.20254187559</v>
          </cell>
          <cell r="N257">
            <v>-293421.62697247695</v>
          </cell>
          <cell r="O257">
            <v>-293468.83918764303</v>
          </cell>
          <cell r="P257">
            <v>-293468.83918774745</v>
          </cell>
          <cell r="R257">
            <v>-245170.7429852575</v>
          </cell>
        </row>
        <row r="258">
          <cell r="C258" t="str">
            <v>- Creditors and other payables ; Increase/(Decrease)</v>
          </cell>
          <cell r="E258">
            <v>-3464854.1524635646</v>
          </cell>
          <cell r="F258">
            <v>1477584.4128331605</v>
          </cell>
          <cell r="G258">
            <v>1477584.4128336487</v>
          </cell>
          <cell r="H258">
            <v>1477584.4128325195</v>
          </cell>
          <cell r="I258">
            <v>1477584.4128338012</v>
          </cell>
          <cell r="J258">
            <v>1477584.4128338622</v>
          </cell>
          <cell r="K258">
            <v>1477584.4128318024</v>
          </cell>
          <cell r="L258">
            <v>1477584.4128360902</v>
          </cell>
          <cell r="M258">
            <v>1477584.4128316499</v>
          </cell>
          <cell r="N258">
            <v>1477584.4128330841</v>
          </cell>
          <cell r="O258">
            <v>1477584.4128339691</v>
          </cell>
          <cell r="P258">
            <v>-3439751.3791669314</v>
          </cell>
          <cell r="R258">
            <v>-3464854.1524635646</v>
          </cell>
        </row>
        <row r="259">
          <cell r="C259" t="str">
            <v>- Investments; (Increase)\Decrease</v>
          </cell>
          <cell r="E259">
            <v>0</v>
          </cell>
          <cell r="F259">
            <v>0</v>
          </cell>
          <cell r="G259">
            <v>0</v>
          </cell>
          <cell r="H259">
            <v>0</v>
          </cell>
          <cell r="I259">
            <v>0</v>
          </cell>
          <cell r="J259">
            <v>0</v>
          </cell>
          <cell r="K259">
            <v>0</v>
          </cell>
          <cell r="L259">
            <v>0</v>
          </cell>
          <cell r="M259">
            <v>0</v>
          </cell>
          <cell r="N259">
            <v>0</v>
          </cell>
          <cell r="O259">
            <v>0</v>
          </cell>
          <cell r="P259">
            <v>0</v>
          </cell>
          <cell r="R259">
            <v>0</v>
          </cell>
        </row>
        <row r="260">
          <cell r="C260" t="str">
            <v>- Mov't in Consumer deposits; Increase/(Decrease)</v>
          </cell>
          <cell r="E260">
            <v>179597.72904999927</v>
          </cell>
          <cell r="F260">
            <v>184087.67227624916</v>
          </cell>
          <cell r="G260">
            <v>188689.86408315599</v>
          </cell>
          <cell r="H260">
            <v>193407.11068523396</v>
          </cell>
          <cell r="I260">
            <v>198242.28845236544</v>
          </cell>
          <cell r="J260">
            <v>203198.34566367418</v>
          </cell>
          <cell r="K260">
            <v>208278.30430526566</v>
          </cell>
          <cell r="L260">
            <v>213485.26191289723</v>
          </cell>
          <cell r="M260">
            <v>218822.39346072078</v>
          </cell>
          <cell r="N260">
            <v>224292.9532972388</v>
          </cell>
          <cell r="O260">
            <v>229900.27712966874</v>
          </cell>
          <cell r="P260">
            <v>235647.78405791149</v>
          </cell>
          <cell r="R260">
            <v>179597.72904999927</v>
          </cell>
        </row>
        <row r="261">
          <cell r="C261" t="str">
            <v>Net cash flow from operations</v>
          </cell>
          <cell r="E261">
            <v>-12131347.884949952</v>
          </cell>
          <cell r="F261">
            <v>-6588800.6262997724</v>
          </cell>
          <cell r="G261">
            <v>-2294549.4572743564</v>
          </cell>
          <cell r="H261">
            <v>3270940.1604745896</v>
          </cell>
          <cell r="I261">
            <v>4340752.9526835512</v>
          </cell>
          <cell r="J261">
            <v>4875659.3487879829</v>
          </cell>
          <cell r="K261">
            <v>5143112.5468385918</v>
          </cell>
          <cell r="L261">
            <v>5276839.1458670357</v>
          </cell>
          <cell r="M261">
            <v>5343702.4453776609</v>
          </cell>
          <cell r="N261">
            <v>1691270.0618029973</v>
          </cell>
          <cell r="O261">
            <v>1757694.2786797218</v>
          </cell>
          <cell r="P261">
            <v>-3209349.905021375</v>
          </cell>
          <cell r="R261">
            <v>-12131347.884949952</v>
          </cell>
        </row>
        <row r="262">
          <cell r="R262">
            <v>0</v>
          </cell>
        </row>
        <row r="263">
          <cell r="C263" t="str">
            <v>Operating activities:</v>
          </cell>
          <cell r="R263">
            <v>0</v>
          </cell>
        </row>
        <row r="264">
          <cell r="C264" t="str">
            <v>Net cash inflow from operations</v>
          </cell>
          <cell r="E264">
            <v>-12131347.884949952</v>
          </cell>
          <cell r="F264">
            <v>-6588800.6262997724</v>
          </cell>
          <cell r="G264">
            <v>-2294549.4572743564</v>
          </cell>
          <cell r="H264">
            <v>3270940.1604745896</v>
          </cell>
          <cell r="I264">
            <v>4340752.9526835512</v>
          </cell>
          <cell r="J264">
            <v>4875659.3487879829</v>
          </cell>
          <cell r="K264">
            <v>5143112.5468385918</v>
          </cell>
          <cell r="L264">
            <v>5276839.1458670357</v>
          </cell>
          <cell r="M264">
            <v>5343702.4453776609</v>
          </cell>
          <cell r="N264">
            <v>1691270.0618029973</v>
          </cell>
          <cell r="O264">
            <v>1757694.2786797218</v>
          </cell>
          <cell r="P264">
            <v>-3209349.905021375</v>
          </cell>
          <cell r="R264">
            <v>-12131347.884949952</v>
          </cell>
        </row>
        <row r="265">
          <cell r="C265" t="str">
            <v>Taxations</v>
          </cell>
          <cell r="R265">
            <v>0</v>
          </cell>
        </row>
        <row r="266">
          <cell r="C266" t="str">
            <v>VAT; Increase/(Decrease)</v>
          </cell>
          <cell r="E266">
            <v>1216671.8626666665</v>
          </cell>
          <cell r="F266">
            <v>1216671.8626666665</v>
          </cell>
          <cell r="G266">
            <v>1216671.8626666665</v>
          </cell>
          <cell r="H266">
            <v>1216671.8626666665</v>
          </cell>
          <cell r="I266">
            <v>1216671.8626666665</v>
          </cell>
          <cell r="J266">
            <v>1216671.8626666665</v>
          </cell>
          <cell r="K266">
            <v>1216671.8626666665</v>
          </cell>
          <cell r="L266">
            <v>1216671.8626666665</v>
          </cell>
          <cell r="M266">
            <v>1216671.8626666665</v>
          </cell>
          <cell r="N266">
            <v>1216671.8626666665</v>
          </cell>
          <cell r="O266">
            <v>1216671.8626666665</v>
          </cell>
          <cell r="P266">
            <v>1216671.8626666665</v>
          </cell>
          <cell r="R266">
            <v>1216671.8626666665</v>
          </cell>
        </row>
        <row r="267">
          <cell r="C267" t="str">
            <v>Corporation &amp; Deferred Tax</v>
          </cell>
          <cell r="E267">
            <v>793534.82024999987</v>
          </cell>
          <cell r="F267">
            <v>793534.82024999987</v>
          </cell>
          <cell r="G267">
            <v>793534.82024999987</v>
          </cell>
          <cell r="H267">
            <v>793534.82024999987</v>
          </cell>
          <cell r="I267">
            <v>793534.82024999987</v>
          </cell>
          <cell r="J267">
            <v>793534.82025000034</v>
          </cell>
          <cell r="K267">
            <v>793534.82025000034</v>
          </cell>
          <cell r="L267">
            <v>793534.82024999987</v>
          </cell>
          <cell r="M267">
            <v>793534.82024999987</v>
          </cell>
          <cell r="N267">
            <v>793534.82024999987</v>
          </cell>
          <cell r="O267">
            <v>793534.82024999987</v>
          </cell>
          <cell r="P267">
            <v>793534.82025000174</v>
          </cell>
          <cell r="R267">
            <v>793534.82024999987</v>
          </cell>
        </row>
        <row r="268">
          <cell r="C268" t="str">
            <v>Equity Dividends paid</v>
          </cell>
          <cell r="R268">
            <v>0</v>
          </cell>
        </row>
        <row r="269">
          <cell r="C269" t="str">
            <v>Investing Activities:</v>
          </cell>
          <cell r="R269">
            <v>0</v>
          </cell>
        </row>
        <row r="270">
          <cell r="C270" t="str">
            <v>- Mov't for plant, buildings &amp; equip't (Increase)\Decrease</v>
          </cell>
          <cell r="E270">
            <v>-5867874.8773332005</v>
          </cell>
          <cell r="F270">
            <v>-2966622.0696666031</v>
          </cell>
          <cell r="G270">
            <v>-2856846.8571416298</v>
          </cell>
          <cell r="H270">
            <v>-6213015.0901278993</v>
          </cell>
          <cell r="I270">
            <v>-6170493.586165553</v>
          </cell>
          <cell r="J270">
            <v>-6141175.5502061257</v>
          </cell>
          <cell r="K270">
            <v>-6118056.3840492461</v>
          </cell>
          <cell r="L270">
            <v>-6097613.6453847773</v>
          </cell>
          <cell r="M270">
            <v>-6452005.4348788997</v>
          </cell>
          <cell r="N270">
            <v>-2765270.4047727901</v>
          </cell>
          <cell r="O270">
            <v>-2814543.2983863908</v>
          </cell>
          <cell r="P270">
            <v>-2764834.9063863899</v>
          </cell>
          <cell r="R270">
            <v>-5867874.8773332005</v>
          </cell>
        </row>
        <row r="271">
          <cell r="C271" t="str">
            <v>- WIP ; (Increase)/Decrease</v>
          </cell>
          <cell r="E271">
            <v>2657525.1216666671</v>
          </cell>
          <cell r="F271">
            <v>-265752.5121666668</v>
          </cell>
          <cell r="G271">
            <v>-279040.13777500018</v>
          </cell>
          <cell r="H271">
            <v>-292992.14466375019</v>
          </cell>
          <cell r="I271">
            <v>-307641.75189693738</v>
          </cell>
          <cell r="J271">
            <v>-323023.83949178457</v>
          </cell>
          <cell r="K271">
            <v>-339175.03146637417</v>
          </cell>
          <cell r="L271">
            <v>-356133.78303969279</v>
          </cell>
          <cell r="M271">
            <v>0</v>
          </cell>
          <cell r="N271">
            <v>0</v>
          </cell>
          <cell r="O271">
            <v>0</v>
          </cell>
          <cell r="P271">
            <v>0</v>
          </cell>
          <cell r="R271">
            <v>2657525.1216666671</v>
          </cell>
        </row>
        <row r="272">
          <cell r="C272" t="str">
            <v>- Freehold Land; (Increase)/Decrease</v>
          </cell>
          <cell r="E272">
            <v>0</v>
          </cell>
          <cell r="F272">
            <v>0</v>
          </cell>
          <cell r="G272">
            <v>0</v>
          </cell>
          <cell r="H272">
            <v>0</v>
          </cell>
          <cell r="I272">
            <v>0</v>
          </cell>
          <cell r="J272">
            <v>0</v>
          </cell>
          <cell r="K272">
            <v>0</v>
          </cell>
          <cell r="L272">
            <v>0</v>
          </cell>
          <cell r="M272">
            <v>0</v>
          </cell>
          <cell r="N272">
            <v>0</v>
          </cell>
          <cell r="O272">
            <v>0</v>
          </cell>
          <cell r="P272">
            <v>0</v>
          </cell>
          <cell r="R272">
            <v>0</v>
          </cell>
        </row>
        <row r="273">
          <cell r="C273" t="str">
            <v>Financing Activities:</v>
          </cell>
          <cell r="R273">
            <v>0</v>
          </cell>
        </row>
        <row r="274">
          <cell r="C274" t="str">
            <v>- Capital Contributions - Equity; Increase/(Decrease)</v>
          </cell>
          <cell r="E274">
            <v>12293333.333333297</v>
          </cell>
          <cell r="F274">
            <v>3.8146972656250001E-9</v>
          </cell>
          <cell r="G274">
            <v>0</v>
          </cell>
          <cell r="H274">
            <v>0</v>
          </cell>
          <cell r="I274">
            <v>0</v>
          </cell>
          <cell r="J274">
            <v>0</v>
          </cell>
          <cell r="K274">
            <v>0</v>
          </cell>
          <cell r="L274">
            <v>0</v>
          </cell>
          <cell r="M274">
            <v>0</v>
          </cell>
          <cell r="N274">
            <v>-3.8146972656250001E-9</v>
          </cell>
          <cell r="O274">
            <v>3.8146972656250001E-9</v>
          </cell>
          <cell r="P274">
            <v>0</v>
          </cell>
          <cell r="R274">
            <v>12293333.333333297</v>
          </cell>
        </row>
        <row r="275">
          <cell r="C275" t="str">
            <v>- Non refundable contributions: customers; Increase</v>
          </cell>
          <cell r="E275">
            <v>-4760955.0786334611</v>
          </cell>
          <cell r="F275">
            <v>-750000</v>
          </cell>
          <cell r="G275">
            <v>-375000</v>
          </cell>
          <cell r="H275">
            <v>-187500.00000000093</v>
          </cell>
          <cell r="I275">
            <v>-93750</v>
          </cell>
          <cell r="J275">
            <v>-46875</v>
          </cell>
          <cell r="K275">
            <v>-23437.5</v>
          </cell>
          <cell r="L275">
            <v>-11718.75</v>
          </cell>
          <cell r="M275">
            <v>-5859.375</v>
          </cell>
          <cell r="N275">
            <v>-2929.6875</v>
          </cell>
          <cell r="O275">
            <v>-1464.84375</v>
          </cell>
          <cell r="P275">
            <v>-1464.84375</v>
          </cell>
          <cell r="R275">
            <v>-4760955.0786334611</v>
          </cell>
        </row>
        <row r="276">
          <cell r="C276" t="str">
            <v>- Long-term Loans; Increase/(Decrease)</v>
          </cell>
          <cell r="E276">
            <v>24232585.515666701</v>
          </cell>
          <cell r="F276">
            <v>-511892.61011700437</v>
          </cell>
          <cell r="G276">
            <v>-590798.34005899052</v>
          </cell>
          <cell r="H276">
            <v>-630251.20493301388</v>
          </cell>
          <cell r="I276">
            <v>-649977.63737100223</v>
          </cell>
          <cell r="J276">
            <v>-659840.85358999635</v>
          </cell>
          <cell r="K276">
            <v>-664772.46169799799</v>
          </cell>
          <cell r="L276">
            <v>-667238.26575501252</v>
          </cell>
          <cell r="M276">
            <v>-668471.16777999874</v>
          </cell>
          <cell r="N276">
            <v>-669087.61879598233</v>
          </cell>
          <cell r="O276">
            <v>-669395.84430099488</v>
          </cell>
          <cell r="P276">
            <v>-669395.84460000612</v>
          </cell>
          <cell r="R276">
            <v>24232585.515666701</v>
          </cell>
        </row>
        <row r="277">
          <cell r="C277" t="str">
            <v>Increase/(decrease) in Cash &amp; Cash equivalent</v>
          </cell>
          <cell r="E277">
            <v>18433472.812666714</v>
          </cell>
          <cell r="F277">
            <v>-9072861.135333376</v>
          </cell>
          <cell r="G277">
            <v>-4386028.1093333103</v>
          </cell>
          <cell r="H277">
            <v>-2042611.5963334087</v>
          </cell>
          <cell r="I277">
            <v>-870903.33983327495</v>
          </cell>
          <cell r="J277">
            <v>-285049.2115832573</v>
          </cell>
          <cell r="K277">
            <v>7877.8525416399352</v>
          </cell>
          <cell r="L277">
            <v>154341.38460421946</v>
          </cell>
          <cell r="M277">
            <v>227573.15063542884</v>
          </cell>
          <cell r="N277">
            <v>264189.03365088732</v>
          </cell>
          <cell r="O277">
            <v>282496.97515900654</v>
          </cell>
          <cell r="P277">
            <v>-4634838.8168411031</v>
          </cell>
          <cell r="R277">
            <v>18433472.812666714</v>
          </cell>
        </row>
        <row r="278">
          <cell r="C278" t="str">
            <v>Opening Cash and Cash equivalent</v>
          </cell>
          <cell r="E278">
            <v>57714405</v>
          </cell>
          <cell r="F278">
            <v>76147877.812666699</v>
          </cell>
          <cell r="G278">
            <v>67075016.677333295</v>
          </cell>
          <cell r="H278">
            <v>62688988.568000004</v>
          </cell>
          <cell r="I278">
            <v>60646376.971666597</v>
          </cell>
          <cell r="J278">
            <v>59775473.6318333</v>
          </cell>
          <cell r="K278">
            <v>59490424.420249999</v>
          </cell>
          <cell r="L278">
            <v>59498302.272791594</v>
          </cell>
          <cell r="M278">
            <v>59652643.657395795</v>
          </cell>
          <cell r="N278">
            <v>59880216.808031201</v>
          </cell>
          <cell r="O278">
            <v>60144405.841682099</v>
          </cell>
          <cell r="P278">
            <v>60426902.816841096</v>
          </cell>
          <cell r="R278">
            <v>57714405</v>
          </cell>
        </row>
        <row r="279">
          <cell r="C279" t="str">
            <v xml:space="preserve">Closing cash &amp; cash equivalent </v>
          </cell>
          <cell r="E279">
            <v>76147877.812666714</v>
          </cell>
          <cell r="F279">
            <v>67075016.677333325</v>
          </cell>
          <cell r="G279">
            <v>62688988.567999989</v>
          </cell>
          <cell r="H279">
            <v>60646376.971666597</v>
          </cell>
          <cell r="I279">
            <v>59775473.631833322</v>
          </cell>
          <cell r="J279">
            <v>59490424.420250043</v>
          </cell>
          <cell r="K279">
            <v>59498302.272791639</v>
          </cell>
          <cell r="L279">
            <v>59652643.657395817</v>
          </cell>
          <cell r="M279">
            <v>59880216.808031224</v>
          </cell>
          <cell r="N279">
            <v>60144405.841682091</v>
          </cell>
          <cell r="O279">
            <v>60426902.816841103</v>
          </cell>
          <cell r="P279">
            <v>55792063.999999993</v>
          </cell>
          <cell r="R279">
            <v>76147877.812666714</v>
          </cell>
        </row>
        <row r="282">
          <cell r="C282" t="str">
            <v>Note: Difference must be NIL</v>
          </cell>
          <cell r="E282">
            <v>0</v>
          </cell>
          <cell r="F282">
            <v>0</v>
          </cell>
          <cell r="G282">
            <v>0</v>
          </cell>
          <cell r="H282">
            <v>0</v>
          </cell>
          <cell r="I282">
            <v>0</v>
          </cell>
          <cell r="J282">
            <v>0</v>
          </cell>
          <cell r="K282">
            <v>0</v>
          </cell>
          <cell r="L282">
            <v>0</v>
          </cell>
          <cell r="M282">
            <v>0</v>
          </cell>
          <cell r="N282">
            <v>0</v>
          </cell>
          <cell r="O282">
            <v>0</v>
          </cell>
          <cell r="P282">
            <v>0</v>
          </cell>
        </row>
        <row r="283">
          <cell r="F283">
            <v>4015445.0218594698</v>
          </cell>
          <cell r="G283">
            <v>-9072861.1353334337</v>
          </cell>
          <cell r="H283">
            <v>4587264.4602686102</v>
          </cell>
          <cell r="I283">
            <v>4685849.6380356699</v>
          </cell>
          <cell r="J283">
            <v>4737680.6952469796</v>
          </cell>
          <cell r="K283">
            <v>4766198.1538884901</v>
          </cell>
          <cell r="L283">
            <v>4783123.8614963004</v>
          </cell>
          <cell r="M283">
            <v>4794320.3680440197</v>
          </cell>
          <cell r="N283">
            <v>4802720.6153805302</v>
          </cell>
          <cell r="O283">
            <v>-20190207.217036851</v>
          </cell>
          <cell r="P283">
            <v>10347540.2898912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
      <sheetName val="Alltex Full report"/>
      <sheetName val="FKL full report"/>
      <sheetName val="FC Lfull report"/>
      <sheetName val="KLL Full report"/>
      <sheetName val="Alltex"/>
      <sheetName val="FKL"/>
      <sheetName val="FCL"/>
      <sheetName val="KLL"/>
      <sheetName val="Allpack"/>
      <sheetName val="WPL"/>
      <sheetName val="PFIL"/>
      <sheetName val="PRIL"/>
      <sheetName val="Kamyn"/>
      <sheetName val="Tsavo"/>
      <sheetName val="LIK"/>
      <sheetName val="KENYA"/>
      <sheetName val="TANZANIA"/>
      <sheetName val="UGANDA"/>
    </sheetNames>
    <sheetDataSet>
      <sheetData sheetId="0" refreshError="1"/>
      <sheetData sheetId="1">
        <row r="1">
          <cell r="A1" t="str">
            <v>Alltex (Kenya)</v>
          </cell>
          <cell r="I1">
            <v>38626</v>
          </cell>
          <cell r="L1">
            <v>82000</v>
          </cell>
        </row>
        <row r="2">
          <cell r="A2" t="str">
            <v>Other industries</v>
          </cell>
        </row>
        <row r="4">
          <cell r="C4" t="str">
            <v>Year to Date</v>
          </cell>
          <cell r="H4" t="str">
            <v>Full Year</v>
          </cell>
        </row>
        <row r="5">
          <cell r="A5" t="str">
            <v>USD mio</v>
          </cell>
          <cell r="B5" t="str">
            <v>Month</v>
          </cell>
          <cell r="C5" t="str">
            <v>Prior Year</v>
          </cell>
          <cell r="D5" t="str">
            <v>Budget</v>
          </cell>
          <cell r="E5" t="str">
            <v>Actual</v>
          </cell>
          <cell r="F5" t="str">
            <v>% Actual compared to</v>
          </cell>
          <cell r="H5" t="str">
            <v>Budget</v>
          </cell>
          <cell r="I5" t="str">
            <v>Forecast</v>
          </cell>
        </row>
        <row r="6">
          <cell r="C6" t="str">
            <v>PY</v>
          </cell>
          <cell r="D6" t="str">
            <v>Bud</v>
          </cell>
          <cell r="E6" t="str">
            <v>Act</v>
          </cell>
          <cell r="F6" t="str">
            <v>Prior Year</v>
          </cell>
          <cell r="G6" t="str">
            <v>Budget</v>
          </cell>
          <cell r="H6">
            <v>2005</v>
          </cell>
          <cell r="I6">
            <v>2005</v>
          </cell>
        </row>
        <row r="7">
          <cell r="A7" t="str">
            <v>Financial data</v>
          </cell>
        </row>
        <row r="8">
          <cell r="A8" t="str">
            <v>Sales</v>
          </cell>
          <cell r="B8">
            <v>0.51965853658536587</v>
          </cell>
          <cell r="C8">
            <v>4.7255731707317077</v>
          </cell>
          <cell r="D8">
            <v>13.69170731707317</v>
          </cell>
          <cell r="E8">
            <v>4.6405000000000003</v>
          </cell>
          <cell r="F8">
            <v>-1.8002720021058242E-2</v>
          </cell>
          <cell r="G8">
            <v>-0.66107221747185407</v>
          </cell>
          <cell r="H8">
            <v>17.134829268292684</v>
          </cell>
          <cell r="I8">
            <v>6.9845731707317071</v>
          </cell>
        </row>
        <row r="9">
          <cell r="A9" t="str">
            <v>Other income</v>
          </cell>
          <cell r="B9">
            <v>0</v>
          </cell>
          <cell r="C9">
            <v>0</v>
          </cell>
          <cell r="D9">
            <v>0</v>
          </cell>
          <cell r="E9">
            <v>0</v>
          </cell>
          <cell r="F9" t="str">
            <v xml:space="preserve">-  </v>
          </cell>
          <cell r="G9" t="str">
            <v xml:space="preserve">-  </v>
          </cell>
          <cell r="H9">
            <v>0</v>
          </cell>
          <cell r="I9">
            <v>0</v>
          </cell>
        </row>
        <row r="10">
          <cell r="A10" t="str">
            <v>Cost of Material</v>
          </cell>
          <cell r="B10">
            <v>-0.33362195121951221</v>
          </cell>
          <cell r="C10">
            <v>-2.9624024390243902</v>
          </cell>
          <cell r="D10">
            <v>-9.493990243902438</v>
          </cell>
          <cell r="E10">
            <v>-3.1252250121951222</v>
          </cell>
          <cell r="F10">
            <v>5.4963016174248924E-2</v>
          </cell>
          <cell r="G10">
            <v>-0.67082070531910298</v>
          </cell>
          <cell r="H10">
            <v>-11.880146341463414</v>
          </cell>
          <cell r="I10">
            <v>-4.6873780487804879</v>
          </cell>
        </row>
        <row r="11">
          <cell r="A11" t="str">
            <v>Cost of Personnel</v>
          </cell>
          <cell r="B11">
            <v>-0.10691463414634146</v>
          </cell>
          <cell r="C11">
            <v>-1.4309024390243903</v>
          </cell>
          <cell r="D11">
            <v>-1.6695492682926827</v>
          </cell>
          <cell r="E11">
            <v>-1.0941762317073171</v>
          </cell>
          <cell r="F11">
            <v>-0.23532436463429182</v>
          </cell>
          <cell r="G11">
            <v>-0.34462776721393462</v>
          </cell>
          <cell r="H11">
            <v>-2.0600121951219514</v>
          </cell>
          <cell r="I11">
            <v>-1.3860365853658536</v>
          </cell>
        </row>
        <row r="12">
          <cell r="A12" t="str">
            <v>Other operating expenses</v>
          </cell>
          <cell r="B12">
            <v>-5.2743902439024389E-2</v>
          </cell>
          <cell r="C12">
            <v>0</v>
          </cell>
          <cell r="D12">
            <v>-1.1888780487804878</v>
          </cell>
          <cell r="E12">
            <v>-0.52786585365853655</v>
          </cell>
          <cell r="F12" t="str">
            <v xml:space="preserve">-  </v>
          </cell>
          <cell r="G12">
            <v>-0.55599663548334155</v>
          </cell>
          <cell r="H12">
            <v>-1.4895975609756098</v>
          </cell>
          <cell r="I12">
            <v>-0.70065853658536581</v>
          </cell>
        </row>
        <row r="13">
          <cell r="A13" t="str">
            <v>EBITDA</v>
          </cell>
          <cell r="B13">
            <v>2.6378048780487807E-2</v>
          </cell>
          <cell r="C13">
            <v>0.33226829268292724</v>
          </cell>
          <cell r="D13">
            <v>1.3392897560975621</v>
          </cell>
          <cell r="E13">
            <v>-0.10676709756097558</v>
          </cell>
          <cell r="F13">
            <v>-1.3213279747485864</v>
          </cell>
          <cell r="G13">
            <v>-1.0797191922620799</v>
          </cell>
          <cell r="H13">
            <v>1.7050731707317088</v>
          </cell>
          <cell r="I13">
            <v>0.2104999999999998</v>
          </cell>
        </row>
        <row r="14">
          <cell r="A14" t="str">
            <v>PBT</v>
          </cell>
          <cell r="B14">
            <v>-5.9670731707317071E-2</v>
          </cell>
          <cell r="C14">
            <v>-0.90319512195121954</v>
          </cell>
          <cell r="D14">
            <v>0.71917712195121952</v>
          </cell>
          <cell r="E14">
            <v>-0.8920853658536585</v>
          </cell>
          <cell r="F14">
            <v>1.2300504982312188E-2</v>
          </cell>
          <cell r="G14">
            <v>-2.2404251172969976</v>
          </cell>
          <cell r="H14">
            <v>0.98190243902439023</v>
          </cell>
          <cell r="I14">
            <v>-0.76456097560975611</v>
          </cell>
        </row>
        <row r="15">
          <cell r="A15" t="str">
            <v>% of revenue</v>
          </cell>
          <cell r="C15">
            <v>-0.19112922164558693</v>
          </cell>
          <cell r="D15">
            <v>5.2526474989311671E-2</v>
          </cell>
          <cell r="E15">
            <v>-0.19223906170750102</v>
          </cell>
        </row>
        <row r="16">
          <cell r="A16" t="str">
            <v>Net intercompany (debt)</v>
          </cell>
          <cell r="B16">
            <v>0</v>
          </cell>
          <cell r="C16">
            <v>0</v>
          </cell>
          <cell r="D16">
            <v>0</v>
          </cell>
          <cell r="E16">
            <v>0</v>
          </cell>
          <cell r="H16">
            <v>0</v>
          </cell>
          <cell r="I16">
            <v>0</v>
          </cell>
        </row>
        <row r="17">
          <cell r="A17" t="str">
            <v>Net bank (debt)</v>
          </cell>
          <cell r="B17">
            <v>4.5731707317073168E-3</v>
          </cell>
          <cell r="C17">
            <v>0</v>
          </cell>
          <cell r="D17">
            <v>0</v>
          </cell>
          <cell r="E17">
            <v>-2.5410121951219513</v>
          </cell>
          <cell r="H17">
            <v>-5.242719512195122</v>
          </cell>
          <cell r="I17">
            <v>-4.3360731707317077</v>
          </cell>
        </row>
        <row r="18">
          <cell r="A18" t="str">
            <v>Net cash (overdraft)</v>
          </cell>
          <cell r="B18">
            <v>-0.23152439024390245</v>
          </cell>
          <cell r="C18">
            <v>0</v>
          </cell>
          <cell r="D18">
            <v>0</v>
          </cell>
          <cell r="E18">
            <v>-2.2250000000000001</v>
          </cell>
        </row>
        <row r="19">
          <cell r="A19" t="str">
            <v>Total net (debt)</v>
          </cell>
          <cell r="B19">
            <v>-0.22695121951219513</v>
          </cell>
          <cell r="C19">
            <v>0</v>
          </cell>
          <cell r="D19">
            <v>0</v>
          </cell>
          <cell r="E19">
            <v>-4.7660121951219514</v>
          </cell>
          <cell r="H19">
            <v>-5.242719512195122</v>
          </cell>
          <cell r="I19">
            <v>-4.3360731707317077</v>
          </cell>
        </row>
        <row r="20">
          <cell r="A20" t="str">
            <v>Performance ratios</v>
          </cell>
        </row>
        <row r="21">
          <cell r="A21" t="str">
            <v>Inventory / days of sales</v>
          </cell>
          <cell r="B21">
            <v>90</v>
          </cell>
          <cell r="H21">
            <v>77</v>
          </cell>
          <cell r="I21">
            <v>75</v>
          </cell>
        </row>
        <row r="22">
          <cell r="A22" t="str">
            <v>Receivables / days of sales</v>
          </cell>
          <cell r="B22">
            <v>70</v>
          </cell>
          <cell r="H22">
            <v>41</v>
          </cell>
          <cell r="I22">
            <v>69</v>
          </cell>
        </row>
        <row r="23">
          <cell r="A23" t="str">
            <v>Payables / days of purchase</v>
          </cell>
          <cell r="B23">
            <v>140</v>
          </cell>
          <cell r="H23">
            <v>81</v>
          </cell>
          <cell r="I23">
            <v>100</v>
          </cell>
        </row>
        <row r="24">
          <cell r="A24" t="str">
            <v>Avg N° garments per machine</v>
          </cell>
          <cell r="B24">
            <v>15</v>
          </cell>
          <cell r="D24">
            <v>16</v>
          </cell>
          <cell r="H24">
            <v>18</v>
          </cell>
          <cell r="I24">
            <v>15</v>
          </cell>
        </row>
        <row r="25">
          <cell r="A25" t="str">
            <v>Workers per machine</v>
          </cell>
          <cell r="B25">
            <v>2.06</v>
          </cell>
          <cell r="D25">
            <v>2.1</v>
          </cell>
          <cell r="H25">
            <v>0</v>
          </cell>
          <cell r="I25">
            <v>0</v>
          </cell>
        </row>
        <row r="26">
          <cell r="A26" t="str">
            <v>% Woven Capacity for the month</v>
          </cell>
          <cell r="B26">
            <v>0.55000000000000004</v>
          </cell>
          <cell r="H26">
            <v>0</v>
          </cell>
          <cell r="I26" t="str">
            <v>40 to 60%</v>
          </cell>
        </row>
        <row r="27">
          <cell r="H27">
            <v>0</v>
          </cell>
          <cell r="I27">
            <v>0</v>
          </cell>
        </row>
        <row r="30">
          <cell r="A30" t="str">
            <v>Sales &amp; Profit (Loss) Before Tax ($ million)</v>
          </cell>
          <cell r="D30" t="str">
            <v>Avg N° garments per machine</v>
          </cell>
        </row>
        <row r="37">
          <cell r="A37" t="str">
            <v>October 2005 Review</v>
          </cell>
        </row>
        <row r="38">
          <cell r="A38" t="str">
            <v>• Production activity in October increased from 40% to 55% of woven capacity utilisation at month end, with productivity maintained at 15 garments.</v>
          </cell>
        </row>
        <row r="39">
          <cell r="A39" t="str">
            <v xml:space="preserve">• The gap between budgeted and actual sales remained at -66%.  The main orders were for Dockers shorts, Dockers Chinos trousers and local sub-contracted work.  </v>
          </cell>
        </row>
        <row r="40">
          <cell r="A40" t="str">
            <v>• Dockers have indicated a continuation of the Chinos trousers after the completion of the current order ending January 2006, at the same rate of 60,000 per month.  The order for 1 million Levis 5 pocket jeans is still on hand, although it was delayed due</v>
          </cell>
        </row>
        <row r="41">
          <cell r="A41" t="str">
            <v>• The company's cash flow forecast continues to make full use of its overdraft facility.</v>
          </cell>
        </row>
        <row r="42">
          <cell r="A42" t="str">
            <v>• The loss generated by the company was $1.6 mio behind budget, at -$0.9 mio.</v>
          </cell>
        </row>
        <row r="43">
          <cell r="A43" t="str">
            <v xml:space="preserve">• </v>
          </cell>
          <cell r="L43" t="str">
            <v>This cash flow should be completed on a rolling 12 month basis, i.e. in any given month, there should be a 12 month forecast (previous months being adjusted to actual)</v>
          </cell>
        </row>
        <row r="44">
          <cell r="L44" t="str">
            <v>Year</v>
          </cell>
          <cell r="M44">
            <v>2005</v>
          </cell>
          <cell r="N44">
            <v>2005</v>
          </cell>
          <cell r="O44">
            <v>2005</v>
          </cell>
          <cell r="P44">
            <v>2005</v>
          </cell>
          <cell r="Q44">
            <v>2005</v>
          </cell>
          <cell r="R44">
            <v>2005</v>
          </cell>
          <cell r="S44">
            <v>2005</v>
          </cell>
          <cell r="T44">
            <v>2005</v>
          </cell>
          <cell r="U44">
            <v>2005</v>
          </cell>
          <cell r="V44">
            <v>2005</v>
          </cell>
          <cell r="W44">
            <v>2005</v>
          </cell>
          <cell r="X44">
            <v>2005</v>
          </cell>
          <cell r="Y44">
            <v>2006</v>
          </cell>
          <cell r="Z44">
            <v>2006</v>
          </cell>
          <cell r="AA44">
            <v>2006</v>
          </cell>
          <cell r="AB44">
            <v>2006</v>
          </cell>
          <cell r="AC44">
            <v>2006</v>
          </cell>
          <cell r="AD44">
            <v>2006</v>
          </cell>
        </row>
        <row r="45">
          <cell r="A45" t="str">
            <v xml:space="preserve">• </v>
          </cell>
          <cell r="L45" t="str">
            <v>Month</v>
          </cell>
          <cell r="M45">
            <v>1</v>
          </cell>
          <cell r="N45">
            <v>2</v>
          </cell>
          <cell r="O45">
            <v>3</v>
          </cell>
          <cell r="P45">
            <v>4</v>
          </cell>
          <cell r="Q45">
            <v>5</v>
          </cell>
          <cell r="R45">
            <v>6</v>
          </cell>
          <cell r="S45">
            <v>7</v>
          </cell>
          <cell r="T45">
            <v>8</v>
          </cell>
          <cell r="U45">
            <v>9</v>
          </cell>
          <cell r="V45">
            <v>10</v>
          </cell>
          <cell r="W45">
            <v>11</v>
          </cell>
          <cell r="X45">
            <v>12</v>
          </cell>
          <cell r="Y45">
            <v>1</v>
          </cell>
          <cell r="Z45">
            <v>2</v>
          </cell>
          <cell r="AA45">
            <v>3</v>
          </cell>
          <cell r="AB45">
            <v>4</v>
          </cell>
          <cell r="AC45">
            <v>5</v>
          </cell>
          <cell r="AD45">
            <v>6</v>
          </cell>
        </row>
        <row r="46">
          <cell r="A46" t="str">
            <v>6 month cash flow forecast</v>
          </cell>
          <cell r="B46">
            <v>10</v>
          </cell>
          <cell r="C46">
            <v>11</v>
          </cell>
          <cell r="D46">
            <v>12</v>
          </cell>
          <cell r="E46">
            <v>1</v>
          </cell>
          <cell r="F46">
            <v>2</v>
          </cell>
          <cell r="G46">
            <v>3</v>
          </cell>
          <cell r="L46" t="str">
            <v>12 month rolling cash flow</v>
          </cell>
          <cell r="M46">
            <v>2005</v>
          </cell>
          <cell r="Y46">
            <v>2006</v>
          </cell>
        </row>
        <row r="47">
          <cell r="A47" t="str">
            <v>$ million</v>
          </cell>
          <cell r="B47">
            <v>38626</v>
          </cell>
          <cell r="C47">
            <v>38657</v>
          </cell>
          <cell r="D47">
            <v>38688</v>
          </cell>
          <cell r="E47">
            <v>38719</v>
          </cell>
          <cell r="F47">
            <v>38750</v>
          </cell>
          <cell r="G47">
            <v>38781</v>
          </cell>
          <cell r="L47" t="str">
            <v>Cash flow - KES '000</v>
          </cell>
          <cell r="M47">
            <v>38353</v>
          </cell>
          <cell r="N47">
            <v>38384</v>
          </cell>
          <cell r="O47">
            <v>38412</v>
          </cell>
          <cell r="P47">
            <v>38443</v>
          </cell>
          <cell r="Q47">
            <v>38473</v>
          </cell>
          <cell r="R47">
            <v>38504</v>
          </cell>
          <cell r="S47">
            <v>38534</v>
          </cell>
          <cell r="T47">
            <v>38565</v>
          </cell>
          <cell r="U47">
            <v>38596</v>
          </cell>
          <cell r="V47">
            <v>38626</v>
          </cell>
          <cell r="W47">
            <v>38657</v>
          </cell>
          <cell r="X47">
            <v>38687</v>
          </cell>
          <cell r="Y47">
            <v>38718</v>
          </cell>
          <cell r="Z47">
            <v>38749</v>
          </cell>
          <cell r="AA47">
            <v>38777</v>
          </cell>
          <cell r="AB47">
            <v>38808</v>
          </cell>
          <cell r="AC47">
            <v>38838</v>
          </cell>
          <cell r="AD47">
            <v>38869</v>
          </cell>
        </row>
        <row r="48">
          <cell r="A48" t="str">
            <v>Opening balance</v>
          </cell>
          <cell r="B48">
            <v>-1.9934756097560977</v>
          </cell>
          <cell r="C48">
            <v>-2.2250000000000001</v>
          </cell>
          <cell r="D48">
            <v>-2.3294756097560976</v>
          </cell>
          <cell r="E48">
            <v>-2.2867682926829267</v>
          </cell>
          <cell r="F48">
            <v>-2.2867686075252824</v>
          </cell>
          <cell r="G48">
            <v>-2.2867683944080901</v>
          </cell>
          <cell r="L48" t="str">
            <v>Opening balance</v>
          </cell>
          <cell r="N48">
            <v>0</v>
          </cell>
          <cell r="O48">
            <v>0</v>
          </cell>
          <cell r="P48">
            <v>-3.6780121951219513</v>
          </cell>
          <cell r="Q48">
            <v>-3.6369146341463416</v>
          </cell>
          <cell r="R48">
            <v>-2.1654390243902442</v>
          </cell>
          <cell r="S48">
            <v>-2.3044146341463416</v>
          </cell>
          <cell r="T48">
            <v>-2.2595975609756098</v>
          </cell>
          <cell r="U48">
            <v>-1.7423780487804879</v>
          </cell>
          <cell r="V48">
            <v>-1.9934756097560977</v>
          </cell>
          <cell r="W48">
            <v>-2.2250000000000001</v>
          </cell>
          <cell r="X48">
            <v>-2.3294756097560976</v>
          </cell>
          <cell r="Y48">
            <v>-2.2867682926829267</v>
          </cell>
          <cell r="Z48">
            <v>-2.3125853658536584</v>
          </cell>
          <cell r="AA48">
            <v>-2.2951097560975606</v>
          </cell>
          <cell r="AB48">
            <v>-2.265743902439024</v>
          </cell>
          <cell r="AC48">
            <v>-2.265743902439024</v>
          </cell>
          <cell r="AD48">
            <v>-2.265743902439024</v>
          </cell>
        </row>
        <row r="49">
          <cell r="A49" t="str">
            <v>Net movements</v>
          </cell>
          <cell r="B49">
            <v>-0.23152439024390245</v>
          </cell>
          <cell r="C49">
            <v>-0.10447560975609757</v>
          </cell>
          <cell r="D49">
            <v>4.2707317073170714E-2</v>
          </cell>
          <cell r="E49">
            <v>-3.1484235574063068E-7</v>
          </cell>
          <cell r="F49">
            <v>2.1311719214753125E-7</v>
          </cell>
          <cell r="G49">
            <v>3.5812016656751933E-7</v>
          </cell>
          <cell r="L49" t="str">
            <v>Net movements</v>
          </cell>
          <cell r="P49">
            <v>4.1097560975609758E-2</v>
          </cell>
          <cell r="Q49">
            <v>1.4714756097560975</v>
          </cell>
          <cell r="R49">
            <v>-0.13897560975609757</v>
          </cell>
          <cell r="S49">
            <v>4.4817073170731705E-2</v>
          </cell>
          <cell r="T49">
            <v>0.51721951219512197</v>
          </cell>
          <cell r="U49">
            <v>-0.25109756097560976</v>
          </cell>
          <cell r="V49">
            <v>-0.23152439024390245</v>
          </cell>
          <cell r="W49">
            <v>-0.10447560975609757</v>
          </cell>
          <cell r="X49">
            <v>4.2707317073170714E-2</v>
          </cell>
          <cell r="Y49">
            <v>-2.5817073170731716E-2</v>
          </cell>
          <cell r="Z49">
            <v>1.7475609756097563E-2</v>
          </cell>
          <cell r="AA49">
            <v>2.9365853658536584E-2</v>
          </cell>
        </row>
        <row r="50">
          <cell r="A50" t="str">
            <v>Closing balance</v>
          </cell>
          <cell r="B50">
            <v>-2.2250000000000001</v>
          </cell>
          <cell r="C50">
            <v>-2.3294756097560976</v>
          </cell>
          <cell r="D50">
            <v>-2.2867682926829267</v>
          </cell>
          <cell r="E50">
            <v>-2.2867686075252824</v>
          </cell>
          <cell r="F50">
            <v>-2.2867683944080901</v>
          </cell>
          <cell r="G50">
            <v>-2.2867680362879237</v>
          </cell>
          <cell r="L50" t="str">
            <v>Closing balance</v>
          </cell>
          <cell r="M50">
            <v>0</v>
          </cell>
          <cell r="N50">
            <v>0</v>
          </cell>
          <cell r="O50">
            <v>-3.6780121951219513</v>
          </cell>
          <cell r="P50">
            <v>-3.6369146341463416</v>
          </cell>
          <cell r="Q50">
            <v>-2.1654390243902442</v>
          </cell>
          <cell r="R50">
            <v>-2.3044146341463416</v>
          </cell>
          <cell r="S50">
            <v>-2.2595975609756098</v>
          </cell>
          <cell r="T50">
            <v>-1.7423780487804879</v>
          </cell>
          <cell r="U50">
            <v>-1.9934756097560977</v>
          </cell>
          <cell r="V50">
            <v>-2.2250000000000001</v>
          </cell>
          <cell r="W50">
            <v>-2.3294756097560976</v>
          </cell>
          <cell r="X50">
            <v>-2.2867682926829267</v>
          </cell>
          <cell r="Y50">
            <v>-2.3125853658536584</v>
          </cell>
          <cell r="Z50">
            <v>-2.2951097560975606</v>
          </cell>
          <cell r="AA50">
            <v>-2.265743902439024</v>
          </cell>
          <cell r="AB50">
            <v>-2.265743902439024</v>
          </cell>
          <cell r="AC50">
            <v>-2.265743902439024</v>
          </cell>
          <cell r="AD50">
            <v>-2.265743902439024</v>
          </cell>
        </row>
        <row r="51">
          <cell r="L51" t="str">
            <v>Closing balance USD mio</v>
          </cell>
          <cell r="M51">
            <v>0</v>
          </cell>
          <cell r="N51">
            <v>0</v>
          </cell>
          <cell r="O51">
            <v>-3.6780121951219513</v>
          </cell>
          <cell r="P51">
            <v>-3.6369146341463416</v>
          </cell>
          <cell r="Q51">
            <v>-2.1654390243902442</v>
          </cell>
          <cell r="R51">
            <v>-2.3044146341463416</v>
          </cell>
          <cell r="S51">
            <v>-2.2595975609756098</v>
          </cell>
          <cell r="T51">
            <v>-1.7423780487804879</v>
          </cell>
          <cell r="U51">
            <v>-1.9934756097560977</v>
          </cell>
          <cell r="V51">
            <v>-2.7134146341463417E-5</v>
          </cell>
          <cell r="W51">
            <v>-2.8408239143367045E-5</v>
          </cell>
          <cell r="X51">
            <v>-2.7887418203450327E-5</v>
          </cell>
          <cell r="Y51">
            <v>-2.8202260559190955E-5</v>
          </cell>
          <cell r="Z51">
            <v>-2.7989143367043422E-5</v>
          </cell>
          <cell r="AA51">
            <v>-2.7631023200475903E-5</v>
          </cell>
          <cell r="AB51">
            <v>-2.7631023200475903E-5</v>
          </cell>
          <cell r="AC51">
            <v>-2.7631023200475903E-5</v>
          </cell>
          <cell r="AD51">
            <v>-2.7631023200475903E-5</v>
          </cell>
        </row>
      </sheetData>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56236C9-2296-4507-A155-6198246B5DA2}" name="Energy_Purchased_kWh" displayName="Energy_Purchased_kWh" ref="A1:D735" totalsRowShown="0">
  <autoFilter ref="A1:D735" xr:uid="{823E95C5-0D5E-42EE-B441-46DFF254C06B}"/>
  <tableColumns count="4">
    <tableColumn id="1" xr3:uid="{A40AFEF6-9138-47B0-8037-4ABA446E976E}" name="Utility"/>
    <tableColumn id="2" xr3:uid="{795C9CB2-E9FF-4F7E-936B-A18BC0035893}" name="Year"/>
    <tableColumn id="3" xr3:uid="{4EA39E11-5520-45E4-AACD-E5BE3768AF39}" name="Quarter"/>
    <tableColumn id="4" xr3:uid="{2703606A-C6FE-40BF-9FD6-E29573D9BB55}" name="Energy Purchased" dataDxfId="17" dataCellStyle="Comma [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33EB88D-D286-4077-8EE6-EBFDE92ADCA4}" name="Energy_Sales_kWh" displayName="Energy_Sales_kWh" ref="A1:E1693" totalsRowShown="0">
  <autoFilter ref="A1:E1693" xr:uid="{DFE59F8A-366C-4585-9C07-933577337C8C}"/>
  <tableColumns count="5">
    <tableColumn id="1" xr3:uid="{5141F7C8-7476-4F33-9A93-DC11B65CF082}" name="Utility"/>
    <tableColumn id="2" xr3:uid="{616CF699-5D95-4CAF-926E-A6CBBE3CFF49}" name="category"/>
    <tableColumn id="3" xr3:uid="{545629AA-9181-43C8-BB1D-ED162FCDB1C5}" name="Year"/>
    <tableColumn id="4" xr3:uid="{891E5D6C-CF70-4FCB-BD52-CB3617350D53}" name="Quarter"/>
    <tableColumn id="5" xr3:uid="{41D16B57-BAF0-47A9-B57F-0F92FAE0BAE2}" name="Energy Sales"/>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84D5D36-D354-4474-9E5C-19BED980EA2D}" name="Customer_Numbers" displayName="Customer_Numbers" ref="A1:E1846" totalsRowShown="0">
  <autoFilter ref="A1:E1846" xr:uid="{DC63EBAE-ACF3-43F9-9141-D95F54E6690C}"/>
  <tableColumns count="5">
    <tableColumn id="1" xr3:uid="{E691F098-874F-4A21-8A0B-B52B2784A8F6}" name="Utility"/>
    <tableColumn id="2" xr3:uid="{4CB9CA82-6AA2-4A42-BDDD-D9A30BE9B7B1}" name="Category"/>
    <tableColumn id="3" xr3:uid="{25AF3196-8066-45E2-ABD1-621501B16C43}" name="Year"/>
    <tableColumn id="4" xr3:uid="{F5C32494-CB99-4DB1-96B2-C01390097A3E}" name="Quarter"/>
    <tableColumn id="5" xr3:uid="{A09F1CE5-74CD-4658-B8C4-871D83DB79E9}" name="Customers"/>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839602C-6DD0-417C-B25D-6B19B7118185}" name="Network_Length_Kms" displayName="Network_Length_Kms" ref="A1:E1560" totalsRowShown="0">
  <autoFilter ref="A1:E1560" xr:uid="{DA4D6CCE-DF18-4B1C-B278-60FF8C2C0979}"/>
  <tableColumns count="5">
    <tableColumn id="1" xr3:uid="{6BABB08B-73A3-44FC-896B-DC62BA7C3CB9}" name="Utility"/>
    <tableColumn id="2" xr3:uid="{FAF61A66-F198-4871-8B45-E87ECD59A2CF}" name="Category"/>
    <tableColumn id="3" xr3:uid="{0CA6D4E6-9429-4A41-AB1B-550476737A7C}" name="Year"/>
    <tableColumn id="4" xr3:uid="{C0A56C53-B8D7-4243-B8D2-07D8EE58A695}" name="Quarter"/>
    <tableColumn id="5" xr3:uid="{50479438-3D2A-47D7-B3C2-BC393DA247DA}" name="Length"/>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E5A7D-04D9-4254-8857-2F8E38C93D68}">
  <sheetPr codeName="Sheet16"/>
  <dimension ref="A1:T98"/>
  <sheetViews>
    <sheetView view="pageBreakPreview" topLeftCell="B1" zoomScaleNormal="100" zoomScaleSheetLayoutView="100" workbookViewId="0">
      <selection activeCell="E3" sqref="E3"/>
    </sheetView>
  </sheetViews>
  <sheetFormatPr defaultColWidth="9.1796875" defaultRowHeight="14.5"/>
  <cols>
    <col min="1" max="1" width="39.453125" style="30" hidden="1" customWidth="1"/>
    <col min="2" max="2" width="33.54296875" style="30" customWidth="1"/>
    <col min="3" max="7" width="15.81640625" style="30" bestFit="1" customWidth="1"/>
    <col min="8" max="8" width="11.1796875" style="30" bestFit="1" customWidth="1"/>
    <col min="9" max="9" width="12.81640625" style="30" bestFit="1" customWidth="1"/>
    <col min="10" max="10" width="12.26953125" style="30" customWidth="1"/>
    <col min="11" max="11" width="5.26953125" style="32" bestFit="1" customWidth="1"/>
    <col min="12" max="12" width="19.54296875" style="32" bestFit="1" customWidth="1"/>
    <col min="13" max="17" width="7.81640625" style="32" bestFit="1" customWidth="1"/>
    <col min="18" max="18" width="7.81640625" style="33" bestFit="1" customWidth="1"/>
    <col min="19" max="19" width="9.1796875" style="30"/>
    <col min="20" max="20" width="0" style="30" hidden="1" customWidth="1"/>
    <col min="21" max="16384" width="9.1796875" style="30"/>
  </cols>
  <sheetData>
    <row r="1" spans="1:18" ht="15" thickBot="1"/>
    <row r="2" spans="1:18" ht="15.5" thickTop="1" thickBot="1">
      <c r="B2" s="104" t="s">
        <v>234</v>
      </c>
      <c r="C2" s="105">
        <v>2021</v>
      </c>
      <c r="D2" s="106" t="s">
        <v>726</v>
      </c>
      <c r="E2" s="31"/>
      <c r="F2" s="31"/>
      <c r="G2" s="31"/>
      <c r="H2" s="31"/>
      <c r="I2" s="103"/>
    </row>
    <row r="3" spans="1:18" s="32" customFormat="1" ht="15.5" thickTop="1" thickBot="1">
      <c r="A3" s="30"/>
      <c r="B3" s="104" t="s">
        <v>235</v>
      </c>
      <c r="C3" s="105" t="s">
        <v>6</v>
      </c>
      <c r="D3" s="106" t="s">
        <v>727</v>
      </c>
      <c r="E3" s="31"/>
      <c r="F3" s="31"/>
      <c r="G3" s="31"/>
      <c r="H3" s="31"/>
      <c r="I3" s="103"/>
      <c r="J3" s="30"/>
      <c r="R3" s="33"/>
    </row>
    <row r="4" spans="1:18" s="32" customFormat="1" ht="15.5" thickTop="1" thickBot="1">
      <c r="A4" s="30"/>
      <c r="B4" s="104" t="s">
        <v>728</v>
      </c>
      <c r="C4" s="105" t="s">
        <v>47</v>
      </c>
      <c r="D4" s="106" t="s">
        <v>729</v>
      </c>
      <c r="E4" s="31"/>
      <c r="F4" s="31"/>
      <c r="G4" s="31"/>
      <c r="H4" s="31"/>
      <c r="I4" s="103"/>
      <c r="J4" s="30"/>
      <c r="R4" s="33"/>
    </row>
    <row r="5" spans="1:18" s="32" customFormat="1">
      <c r="A5" s="31"/>
      <c r="B5" s="31"/>
      <c r="C5" s="31"/>
      <c r="D5" s="31"/>
      <c r="E5" s="31"/>
      <c r="F5" s="31"/>
      <c r="G5" s="31"/>
      <c r="H5" s="31"/>
      <c r="I5" s="103"/>
      <c r="J5" s="31"/>
      <c r="R5" s="33"/>
    </row>
    <row r="6" spans="1:18" hidden="1">
      <c r="A6" s="31"/>
      <c r="B6" s="31"/>
      <c r="C6" s="31"/>
      <c r="D6" s="31"/>
      <c r="E6" s="31"/>
      <c r="F6" s="31"/>
      <c r="G6" s="31"/>
      <c r="H6" s="31"/>
      <c r="I6" s="31"/>
      <c r="J6" s="31"/>
    </row>
    <row r="7" spans="1:18" ht="21.65" hidden="1" customHeight="1">
      <c r="B7" s="31"/>
      <c r="C7" s="107">
        <f t="shared" ref="C7:F7" si="0">IF(D8="Q1",D7-1,D7)</f>
        <v>2019</v>
      </c>
      <c r="D7" s="107">
        <f t="shared" si="0"/>
        <v>2020</v>
      </c>
      <c r="E7" s="107">
        <f t="shared" si="0"/>
        <v>2020</v>
      </c>
      <c r="F7" s="107">
        <f t="shared" si="0"/>
        <v>2020</v>
      </c>
      <c r="G7" s="107">
        <f>IF(H8="Q1",H7-1,H7)</f>
        <v>2020</v>
      </c>
      <c r="H7" s="107">
        <f>C2</f>
        <v>2021</v>
      </c>
    </row>
    <row r="8" spans="1:18" ht="21.65" hidden="1" customHeight="1">
      <c r="B8" s="31"/>
      <c r="C8" s="107" t="str">
        <f t="shared" ref="C8:F8" si="1">IF(D8="Q1","Q4",IF(D8="Q2","Q1",IF(D8="Q3","Q2",IF(D8="Q4","Q3"))))</f>
        <v>Q4</v>
      </c>
      <c r="D8" s="107" t="str">
        <f t="shared" si="1"/>
        <v>Q1</v>
      </c>
      <c r="E8" s="107" t="str">
        <f t="shared" si="1"/>
        <v>Q2</v>
      </c>
      <c r="F8" s="107" t="str">
        <f t="shared" si="1"/>
        <v>Q3</v>
      </c>
      <c r="G8" s="107" t="str">
        <f>IF(H8="Q1","Q4",IF(H8="Q2","Q1",IF(H8="Q3","Q2",IF(H8="Q4","Q3"))))</f>
        <v>Q4</v>
      </c>
      <c r="H8" s="107" t="str">
        <f>C3</f>
        <v>Q1</v>
      </c>
    </row>
    <row r="9" spans="1:18" s="32" customFormat="1" hidden="1">
      <c r="A9" s="30"/>
      <c r="C9" s="108"/>
      <c r="D9" s="108"/>
      <c r="E9" s="108"/>
      <c r="F9" s="108"/>
      <c r="G9" s="108"/>
      <c r="H9" s="108"/>
      <c r="I9" s="30"/>
      <c r="J9" s="30"/>
      <c r="R9" s="33"/>
    </row>
    <row r="10" spans="1:18" s="32" customFormat="1" hidden="1">
      <c r="A10" s="30"/>
      <c r="C10" s="108"/>
      <c r="D10" s="108"/>
      <c r="E10" s="108"/>
      <c r="F10" s="108"/>
      <c r="G10" s="108"/>
      <c r="H10" s="108"/>
      <c r="I10" s="30"/>
      <c r="J10" s="30"/>
      <c r="R10" s="33"/>
    </row>
    <row r="11" spans="1:18" s="32" customFormat="1" ht="17.5" customHeight="1">
      <c r="A11" s="30"/>
      <c r="B11" s="109" t="s">
        <v>730</v>
      </c>
      <c r="C11" s="110" t="str">
        <f>IF(C8="","",C7&amp;"-"&amp;C8)</f>
        <v>2019-Q4</v>
      </c>
      <c r="D11" s="110" t="str">
        <f t="shared" ref="D11:G11" si="2">IF(D8="","",D7&amp;"-"&amp;D8)</f>
        <v>2020-Q1</v>
      </c>
      <c r="E11" s="110" t="str">
        <f t="shared" si="2"/>
        <v>2020-Q2</v>
      </c>
      <c r="F11" s="110" t="str">
        <f t="shared" si="2"/>
        <v>2020-Q3</v>
      </c>
      <c r="G11" s="110" t="str">
        <f t="shared" si="2"/>
        <v>2020-Q4</v>
      </c>
      <c r="H11" s="110" t="str">
        <f t="shared" ref="H11" si="3">H7&amp;"-"&amp;H8</f>
        <v>2021-Q1</v>
      </c>
      <c r="I11" s="111"/>
      <c r="J11" s="30"/>
      <c r="R11" s="33"/>
    </row>
    <row r="12" spans="1:18" s="32" customFormat="1">
      <c r="A12" s="30"/>
      <c r="B12" s="112" t="s">
        <v>240</v>
      </c>
      <c r="C12" s="113">
        <v>10.532682724500432</v>
      </c>
      <c r="D12" s="113">
        <v>11.444336140000001</v>
      </c>
      <c r="E12" s="113">
        <v>11.500771800000001</v>
      </c>
      <c r="F12" s="113">
        <v>11.500771800000001</v>
      </c>
      <c r="G12" s="113">
        <v>11.808915860599999</v>
      </c>
      <c r="H12" s="113">
        <v>11.081641074546001</v>
      </c>
      <c r="I12" s="103"/>
      <c r="J12" s="30"/>
      <c r="L12" s="34"/>
      <c r="R12" s="33"/>
    </row>
    <row r="13" spans="1:18" s="32" customFormat="1">
      <c r="A13" s="30"/>
      <c r="B13" s="112" t="s">
        <v>241</v>
      </c>
      <c r="C13" s="113">
        <v>4.4579511000000069</v>
      </c>
      <c r="D13" s="113">
        <v>4.8001793000000132</v>
      </c>
      <c r="E13" s="113">
        <v>4.1026804750829564</v>
      </c>
      <c r="F13" s="113">
        <v>4.1026804750829564</v>
      </c>
      <c r="G13" s="113">
        <v>4.9640970000000033</v>
      </c>
      <c r="H13" s="113">
        <v>5.1215862000000021</v>
      </c>
      <c r="I13" s="103"/>
      <c r="J13" s="30"/>
      <c r="L13" s="34"/>
      <c r="R13" s="33"/>
    </row>
    <row r="14" spans="1:18" s="32" customFormat="1">
      <c r="A14" s="30"/>
      <c r="B14" s="112" t="s">
        <v>242</v>
      </c>
      <c r="C14" s="113">
        <v>6.0747316245004255</v>
      </c>
      <c r="D14" s="113">
        <v>6.6441568399999875</v>
      </c>
      <c r="E14" s="113">
        <v>7.3980913249170444</v>
      </c>
      <c r="F14" s="113">
        <v>7.3980913249170444</v>
      </c>
      <c r="G14" s="113">
        <v>6.8448188605999958</v>
      </c>
      <c r="H14" s="113">
        <v>5.9600548745459987</v>
      </c>
      <c r="I14" s="103"/>
      <c r="J14" s="30"/>
      <c r="R14" s="33"/>
    </row>
    <row r="15" spans="1:18" s="33" customFormat="1">
      <c r="A15" s="30"/>
      <c r="B15" s="112" t="s">
        <v>243</v>
      </c>
      <c r="C15" s="114">
        <f>IFERROR(C14/C12,"")</f>
        <v>0.57675065160462724</v>
      </c>
      <c r="D15" s="114">
        <f t="shared" ref="D15:G15" si="4">IFERROR(D14/D12,"")</f>
        <v>0.58056288794047839</v>
      </c>
      <c r="E15" s="114">
        <f t="shared" si="4"/>
        <v>0.64326911737497861</v>
      </c>
      <c r="F15" s="114">
        <f t="shared" si="4"/>
        <v>0.64326911737497861</v>
      </c>
      <c r="G15" s="114">
        <f t="shared" si="4"/>
        <v>0.57963143623010094</v>
      </c>
      <c r="H15" s="114">
        <f>IFERROR(H14/H12,"")</f>
        <v>0.53783143078293338</v>
      </c>
      <c r="I15" s="103"/>
      <c r="J15" s="30"/>
      <c r="K15" s="32"/>
      <c r="L15" s="32"/>
      <c r="M15" s="32"/>
      <c r="N15" s="32"/>
      <c r="O15" s="32"/>
      <c r="P15" s="32"/>
      <c r="Q15" s="32"/>
    </row>
    <row r="16" spans="1:18" s="33" customFormat="1">
      <c r="A16" s="30"/>
      <c r="B16" s="112"/>
      <c r="C16" s="115"/>
      <c r="D16" s="115"/>
      <c r="E16" s="115"/>
      <c r="F16" s="115"/>
      <c r="G16" s="115"/>
      <c r="H16" s="115"/>
      <c r="I16" s="103"/>
      <c r="J16" s="30"/>
      <c r="K16" s="32"/>
      <c r="L16" s="32"/>
      <c r="M16" s="32"/>
      <c r="N16" s="32"/>
      <c r="O16" s="32"/>
      <c r="P16" s="32"/>
      <c r="Q16" s="32"/>
    </row>
    <row r="17" spans="1:20" s="32" customFormat="1">
      <c r="A17" s="30"/>
      <c r="B17" s="116" t="s">
        <v>731</v>
      </c>
      <c r="C17" s="110" t="str">
        <f t="shared" ref="C17:H17" si="5">IF(OR($C$3="Q1",$C$3="Q2",$C$3="Q3",$C$3="Q4"),C$7&amp;"-"&amp;$C$3,IF($C$3="Financial Year",C$7-1&amp;"/"&amp;C7,IF($C$3="Calender Year",C$7,IF($C$3="Jan - June (Bi-annual)","Jan-Jun,"&amp;C7,IF($C$3="Jan - Sept","Jan-Sep,"&amp;C7,IF($C$3="Jul - Dec (Bi-annual)","Jul-Dec,"&amp;C7,""))))))</f>
        <v>2019-Q1</v>
      </c>
      <c r="D17" s="110" t="str">
        <f t="shared" si="5"/>
        <v>2020-Q1</v>
      </c>
      <c r="E17" s="110" t="str">
        <f t="shared" si="5"/>
        <v>2020-Q1</v>
      </c>
      <c r="F17" s="110" t="str">
        <f t="shared" si="5"/>
        <v>2020-Q1</v>
      </c>
      <c r="G17" s="110" t="str">
        <f t="shared" si="5"/>
        <v>2020-Q1</v>
      </c>
      <c r="H17" s="110" t="str">
        <f t="shared" si="5"/>
        <v>2021-Q1</v>
      </c>
      <c r="I17" s="103"/>
      <c r="J17" s="30"/>
      <c r="R17" s="33"/>
    </row>
    <row r="18" spans="1:20" s="32" customFormat="1">
      <c r="A18" s="30"/>
      <c r="B18" s="117" t="s">
        <v>18</v>
      </c>
      <c r="C18" s="118">
        <v>18856</v>
      </c>
      <c r="D18" s="118">
        <v>19819</v>
      </c>
      <c r="E18" s="118">
        <v>20063</v>
      </c>
      <c r="F18" s="118">
        <v>20063</v>
      </c>
      <c r="G18" s="118">
        <v>21120</v>
      </c>
      <c r="H18" s="118">
        <v>21443</v>
      </c>
      <c r="I18" s="103"/>
      <c r="J18" s="30"/>
      <c r="K18" s="35"/>
      <c r="M18" s="34"/>
      <c r="R18" s="33"/>
    </row>
    <row r="19" spans="1:20" s="32" customFormat="1">
      <c r="A19" s="30"/>
      <c r="B19" s="117" t="s">
        <v>17</v>
      </c>
      <c r="C19" s="118">
        <v>531</v>
      </c>
      <c r="D19" s="118">
        <v>563</v>
      </c>
      <c r="E19" s="118">
        <v>572</v>
      </c>
      <c r="F19" s="118">
        <v>572</v>
      </c>
      <c r="G19" s="118">
        <v>640</v>
      </c>
      <c r="H19" s="118">
        <v>661</v>
      </c>
      <c r="I19" s="103"/>
      <c r="J19" s="30"/>
      <c r="M19" s="34"/>
      <c r="R19" s="33"/>
    </row>
    <row r="20" spans="1:20" s="32" customFormat="1">
      <c r="A20" s="30"/>
      <c r="B20" s="117" t="s">
        <v>22</v>
      </c>
      <c r="C20" s="118">
        <v>47</v>
      </c>
      <c r="D20" s="118">
        <v>49</v>
      </c>
      <c r="E20" s="118">
        <v>46</v>
      </c>
      <c r="F20" s="118">
        <v>46</v>
      </c>
      <c r="G20" s="118">
        <v>42</v>
      </c>
      <c r="H20" s="118">
        <v>42</v>
      </c>
      <c r="I20" s="103"/>
      <c r="J20" s="30"/>
      <c r="M20" s="34"/>
      <c r="R20" s="33"/>
    </row>
    <row r="21" spans="1:20" s="32" customFormat="1">
      <c r="A21" s="30"/>
      <c r="B21" s="117" t="s">
        <v>50</v>
      </c>
      <c r="C21" s="118">
        <v>5</v>
      </c>
      <c r="D21" s="118">
        <v>5</v>
      </c>
      <c r="E21" s="118">
        <v>5</v>
      </c>
      <c r="F21" s="118">
        <v>5</v>
      </c>
      <c r="G21" s="118">
        <v>5</v>
      </c>
      <c r="H21" s="119">
        <v>5</v>
      </c>
      <c r="I21" s="120"/>
      <c r="J21" s="30"/>
      <c r="M21" s="34"/>
      <c r="R21" s="33"/>
    </row>
    <row r="22" spans="1:20" s="32" customFormat="1">
      <c r="A22" s="30"/>
      <c r="B22" s="117" t="s">
        <v>237</v>
      </c>
      <c r="C22" s="118">
        <v>0</v>
      </c>
      <c r="D22" s="118">
        <v>0</v>
      </c>
      <c r="E22" s="118">
        <v>3</v>
      </c>
      <c r="F22" s="118">
        <v>3</v>
      </c>
      <c r="G22" s="118">
        <v>3</v>
      </c>
      <c r="H22" s="119">
        <v>3</v>
      </c>
      <c r="I22" s="121"/>
      <c r="J22" s="122"/>
      <c r="M22" s="34"/>
      <c r="R22" s="33"/>
    </row>
    <row r="23" spans="1:20" s="32" customFormat="1">
      <c r="A23" s="30"/>
      <c r="B23" s="117" t="s">
        <v>21</v>
      </c>
      <c r="C23" s="118">
        <v>3</v>
      </c>
      <c r="D23" s="118">
        <v>3</v>
      </c>
      <c r="E23" s="118">
        <v>0</v>
      </c>
      <c r="F23" s="118">
        <v>0</v>
      </c>
      <c r="G23" s="118">
        <v>0</v>
      </c>
      <c r="H23" s="119">
        <v>0</v>
      </c>
      <c r="I23" s="120"/>
      <c r="J23" s="30"/>
      <c r="M23" s="34"/>
      <c r="R23" s="33"/>
    </row>
    <row r="24" spans="1:20" s="32" customFormat="1">
      <c r="A24" s="30"/>
      <c r="B24" s="117" t="s">
        <v>238</v>
      </c>
      <c r="C24" s="118">
        <v>19442</v>
      </c>
      <c r="D24" s="118">
        <v>20439</v>
      </c>
      <c r="E24" s="118">
        <v>20689</v>
      </c>
      <c r="F24" s="118">
        <v>20689</v>
      </c>
      <c r="G24" s="118">
        <v>21810</v>
      </c>
      <c r="H24" s="119">
        <v>22154</v>
      </c>
      <c r="I24" s="120"/>
      <c r="J24" s="30"/>
      <c r="L24" s="123"/>
      <c r="M24" s="34"/>
      <c r="R24" s="33"/>
    </row>
    <row r="25" spans="1:20" s="32" customFormat="1">
      <c r="A25" s="30"/>
      <c r="B25" s="117"/>
      <c r="C25" s="124"/>
      <c r="D25" s="124"/>
      <c r="E25" s="124"/>
      <c r="F25" s="124"/>
      <c r="G25" s="124"/>
      <c r="H25" s="125"/>
      <c r="I25" s="120"/>
      <c r="J25" s="30"/>
      <c r="L25" s="123"/>
      <c r="M25" s="34"/>
      <c r="R25" s="33"/>
    </row>
    <row r="26" spans="1:20" s="32" customFormat="1" ht="17.5" customHeight="1">
      <c r="A26" s="30"/>
      <c r="B26" s="109" t="s">
        <v>732</v>
      </c>
      <c r="C26" s="110" t="str">
        <f t="shared" ref="C26:H26" si="6">C11</f>
        <v>2019-Q4</v>
      </c>
      <c r="D26" s="110" t="str">
        <f t="shared" si="6"/>
        <v>2020-Q1</v>
      </c>
      <c r="E26" s="110" t="str">
        <f t="shared" si="6"/>
        <v>2020-Q2</v>
      </c>
      <c r="F26" s="110" t="str">
        <f t="shared" si="6"/>
        <v>2020-Q3</v>
      </c>
      <c r="G26" s="110" t="str">
        <f t="shared" si="6"/>
        <v>2020-Q4</v>
      </c>
      <c r="H26" s="126" t="str">
        <f t="shared" si="6"/>
        <v>2021-Q1</v>
      </c>
      <c r="I26" s="120"/>
      <c r="J26" s="30"/>
      <c r="R26" s="33"/>
    </row>
    <row r="27" spans="1:20" s="32" customFormat="1">
      <c r="A27" s="30"/>
      <c r="B27" s="117" t="s">
        <v>18</v>
      </c>
      <c r="C27" s="127">
        <v>1.8343188000000072</v>
      </c>
      <c r="D27" s="127">
        <v>1.7642243000000108</v>
      </c>
      <c r="E27" s="127">
        <v>1.5015572891841464</v>
      </c>
      <c r="F27" s="127">
        <v>1.5015572891841464</v>
      </c>
      <c r="G27" s="127">
        <v>1.9734236000000047</v>
      </c>
      <c r="H27" s="128">
        <v>1.9510755000000031</v>
      </c>
      <c r="I27" s="129"/>
      <c r="J27" s="130"/>
      <c r="K27" s="35"/>
      <c r="L27" s="36"/>
      <c r="M27" s="34"/>
      <c r="N27" s="34"/>
      <c r="O27" s="34"/>
      <c r="P27" s="34"/>
      <c r="Q27" s="34"/>
      <c r="R27" s="34"/>
      <c r="S27" s="34"/>
    </row>
    <row r="28" spans="1:20" s="32" customFormat="1">
      <c r="A28" s="30"/>
      <c r="B28" s="117" t="s">
        <v>17</v>
      </c>
      <c r="C28" s="131">
        <v>1.1780533</v>
      </c>
      <c r="D28" s="131">
        <v>1.4984658000000017</v>
      </c>
      <c r="E28" s="131">
        <v>1.0935424858988096</v>
      </c>
      <c r="F28" s="131">
        <v>1.0935424858988096</v>
      </c>
      <c r="G28" s="131">
        <v>1.4634358999999988</v>
      </c>
      <c r="H28" s="128">
        <v>1.7306626999999992</v>
      </c>
      <c r="I28" s="120"/>
      <c r="J28" s="30"/>
      <c r="K28" s="35"/>
      <c r="L28" s="36"/>
      <c r="M28" s="34"/>
      <c r="N28" s="34"/>
      <c r="O28" s="34"/>
      <c r="P28" s="34"/>
      <c r="Q28" s="34"/>
      <c r="R28" s="34"/>
      <c r="S28" s="34"/>
    </row>
    <row r="29" spans="1:20" s="32" customFormat="1">
      <c r="A29" s="30"/>
      <c r="B29" s="117" t="s">
        <v>22</v>
      </c>
      <c r="C29" s="132">
        <v>0.67214099999999999</v>
      </c>
      <c r="D29" s="132">
        <v>1.0576292</v>
      </c>
      <c r="E29" s="132">
        <v>0.59839169999999997</v>
      </c>
      <c r="F29" s="132">
        <v>0.59839169999999997</v>
      </c>
      <c r="G29" s="132">
        <v>0.47703449999999997</v>
      </c>
      <c r="H29" s="128">
        <v>0.799736</v>
      </c>
      <c r="I29" s="120"/>
      <c r="J29" s="30"/>
      <c r="K29" s="35"/>
      <c r="L29" s="36"/>
      <c r="M29" s="34"/>
      <c r="N29" s="34"/>
      <c r="O29" s="34"/>
      <c r="P29" s="34"/>
      <c r="Q29" s="34"/>
      <c r="R29" s="34"/>
      <c r="S29" s="34"/>
    </row>
    <row r="30" spans="1:20" s="32" customFormat="1">
      <c r="A30" s="30"/>
      <c r="B30" s="117" t="s">
        <v>50</v>
      </c>
      <c r="C30" s="127">
        <v>0.77343799999999996</v>
      </c>
      <c r="D30" s="127">
        <v>0.47986000000000001</v>
      </c>
      <c r="E30" s="127">
        <v>0.90918900000000002</v>
      </c>
      <c r="F30" s="127">
        <v>0.90918900000000002</v>
      </c>
      <c r="G30" s="133">
        <v>1.050203</v>
      </c>
      <c r="H30" s="134">
        <v>0.64011200000000001</v>
      </c>
      <c r="I30" s="120"/>
      <c r="J30" s="30"/>
      <c r="K30" s="35"/>
      <c r="L30" s="36"/>
      <c r="M30" s="34"/>
      <c r="N30" s="34"/>
      <c r="O30" s="34"/>
      <c r="P30" s="34"/>
      <c r="Q30" s="34"/>
      <c r="R30" s="34"/>
      <c r="S30" s="34"/>
    </row>
    <row r="31" spans="1:20" s="32" customFormat="1">
      <c r="A31" s="30"/>
      <c r="B31" s="117" t="s">
        <v>237</v>
      </c>
      <c r="C31" s="127">
        <v>0</v>
      </c>
      <c r="D31" s="127">
        <v>0</v>
      </c>
      <c r="E31" s="127">
        <v>0</v>
      </c>
      <c r="F31" s="127">
        <v>0</v>
      </c>
      <c r="G31" s="127">
        <v>0</v>
      </c>
      <c r="H31" s="134">
        <v>0</v>
      </c>
      <c r="I31" s="121"/>
      <c r="J31" s="122"/>
      <c r="K31" s="35"/>
      <c r="L31" s="36"/>
      <c r="M31" s="34"/>
      <c r="N31" s="34"/>
      <c r="O31" s="34"/>
      <c r="P31" s="34"/>
      <c r="Q31" s="34"/>
      <c r="R31" s="34"/>
      <c r="S31" s="34"/>
      <c r="T31" s="37">
        <f>24/67</f>
        <v>0.35820895522388058</v>
      </c>
    </row>
    <row r="32" spans="1:20" s="32" customFormat="1">
      <c r="A32" s="30"/>
      <c r="B32" s="117" t="s">
        <v>21</v>
      </c>
      <c r="C32" s="135">
        <v>0</v>
      </c>
      <c r="D32" s="135">
        <v>0</v>
      </c>
      <c r="E32" s="135">
        <v>0</v>
      </c>
      <c r="F32" s="135">
        <v>0</v>
      </c>
      <c r="G32" s="135">
        <v>0</v>
      </c>
      <c r="H32" s="128">
        <v>0</v>
      </c>
      <c r="I32" s="120"/>
      <c r="J32" s="30"/>
      <c r="K32" s="35"/>
      <c r="L32" s="36"/>
      <c r="M32" s="34"/>
      <c r="N32" s="34"/>
      <c r="O32" s="34"/>
      <c r="P32" s="34"/>
      <c r="Q32" s="34"/>
      <c r="R32" s="34"/>
      <c r="S32" s="34"/>
    </row>
    <row r="33" spans="1:19" s="32" customFormat="1">
      <c r="A33" s="30"/>
      <c r="B33" s="117" t="s">
        <v>238</v>
      </c>
      <c r="C33" s="113">
        <v>4.4579511000000069</v>
      </c>
      <c r="D33" s="113">
        <v>4.8001793000000132</v>
      </c>
      <c r="E33" s="113">
        <v>4.1026804750829564</v>
      </c>
      <c r="F33" s="113">
        <v>4.1026804750829564</v>
      </c>
      <c r="G33" s="113">
        <v>4.9640970000000033</v>
      </c>
      <c r="H33" s="136">
        <v>5.1215862000000021</v>
      </c>
      <c r="I33" s="137"/>
      <c r="J33" s="38"/>
      <c r="K33" s="35"/>
      <c r="L33" s="36"/>
      <c r="M33" s="34"/>
      <c r="N33" s="34"/>
      <c r="O33" s="34"/>
      <c r="P33" s="34"/>
      <c r="Q33" s="34"/>
      <c r="R33" s="34"/>
      <c r="S33" s="34"/>
    </row>
    <row r="34" spans="1:19" s="32" customFormat="1">
      <c r="A34" s="30"/>
      <c r="B34" s="138"/>
      <c r="C34" s="124"/>
      <c r="D34" s="124"/>
      <c r="E34" s="124"/>
      <c r="F34" s="124"/>
      <c r="G34" s="124"/>
      <c r="H34" s="125"/>
      <c r="I34" s="120"/>
      <c r="J34" s="30"/>
      <c r="M34" s="34"/>
      <c r="R34" s="33"/>
    </row>
    <row r="35" spans="1:19" s="32" customFormat="1" hidden="1">
      <c r="A35" s="30"/>
      <c r="B35" s="138"/>
      <c r="C35" s="139"/>
      <c r="D35" s="139"/>
      <c r="E35" s="139"/>
      <c r="F35" s="139"/>
      <c r="G35" s="139"/>
      <c r="H35" s="139"/>
      <c r="I35" s="120"/>
      <c r="J35" s="30"/>
      <c r="L35" s="39"/>
      <c r="R35" s="33"/>
    </row>
    <row r="36" spans="1:19" s="32" customFormat="1" hidden="1">
      <c r="A36" s="30"/>
      <c r="B36" s="138"/>
      <c r="C36" s="140" t="str">
        <f t="shared" ref="C36:H36" si="7">C26</f>
        <v>2019-Q4</v>
      </c>
      <c r="D36" s="140" t="str">
        <f t="shared" si="7"/>
        <v>2020-Q1</v>
      </c>
      <c r="E36" s="140" t="str">
        <f t="shared" si="7"/>
        <v>2020-Q2</v>
      </c>
      <c r="F36" s="140" t="str">
        <f t="shared" si="7"/>
        <v>2020-Q3</v>
      </c>
      <c r="G36" s="140" t="str">
        <f t="shared" si="7"/>
        <v>2020-Q4</v>
      </c>
      <c r="H36" s="141" t="str">
        <f t="shared" si="7"/>
        <v>2021-Q1</v>
      </c>
      <c r="I36" s="120"/>
      <c r="J36" s="30"/>
      <c r="L36" s="39"/>
      <c r="R36" s="33"/>
    </row>
    <row r="37" spans="1:19" s="32" customFormat="1" hidden="1">
      <c r="A37" s="30"/>
      <c r="B37" s="138" t="str">
        <f>B27</f>
        <v>Domestic</v>
      </c>
      <c r="C37" s="40">
        <f t="shared" ref="C37:H43" si="8">C27/C$33</f>
        <v>0.4114712698396365</v>
      </c>
      <c r="D37" s="40">
        <f t="shared" si="8"/>
        <v>0.36753300027772001</v>
      </c>
      <c r="E37" s="40">
        <f t="shared" si="8"/>
        <v>0.36599420751960582</v>
      </c>
      <c r="F37" s="40">
        <f t="shared" si="8"/>
        <v>0.36599420751960582</v>
      </c>
      <c r="G37" s="40">
        <f t="shared" si="8"/>
        <v>0.39753929063030063</v>
      </c>
      <c r="H37" s="40">
        <f t="shared" si="8"/>
        <v>0.38095141306027464</v>
      </c>
      <c r="I37" s="120"/>
      <c r="J37" s="30"/>
      <c r="L37" s="39"/>
      <c r="R37" s="33"/>
    </row>
    <row r="38" spans="1:19" s="32" customFormat="1" hidden="1">
      <c r="A38" s="30"/>
      <c r="B38" s="138" t="str">
        <f t="shared" ref="B38:B43" si="9">B28</f>
        <v>Commercial</v>
      </c>
      <c r="C38" s="40">
        <f t="shared" si="8"/>
        <v>0.26425891033214743</v>
      </c>
      <c r="D38" s="40">
        <f t="shared" si="8"/>
        <v>0.31216871419782122</v>
      </c>
      <c r="E38" s="40">
        <f t="shared" si="8"/>
        <v>0.26654342022009359</v>
      </c>
      <c r="F38" s="40">
        <f t="shared" si="8"/>
        <v>0.26654342022009359</v>
      </c>
      <c r="G38" s="40">
        <f t="shared" si="8"/>
        <v>0.29480404996115062</v>
      </c>
      <c r="H38" s="40">
        <f t="shared" si="8"/>
        <v>0.33791537082788892</v>
      </c>
      <c r="I38" s="120"/>
      <c r="J38" s="30"/>
      <c r="L38" s="39"/>
      <c r="R38" s="33"/>
    </row>
    <row r="39" spans="1:19" s="32" customFormat="1" hidden="1">
      <c r="A39" s="30"/>
      <c r="B39" s="138" t="str">
        <f t="shared" si="9"/>
        <v>Medium Industrial</v>
      </c>
      <c r="C39" s="40">
        <f t="shared" si="8"/>
        <v>0.15077352463556609</v>
      </c>
      <c r="D39" s="40">
        <f t="shared" si="8"/>
        <v>0.22033118637880822</v>
      </c>
      <c r="E39" s="40">
        <f t="shared" si="8"/>
        <v>0.14585383961394177</v>
      </c>
      <c r="F39" s="40">
        <f t="shared" si="8"/>
        <v>0.14585383961394177</v>
      </c>
      <c r="G39" s="40">
        <f t="shared" si="8"/>
        <v>9.6096933641707571E-2</v>
      </c>
      <c r="H39" s="40">
        <f t="shared" si="8"/>
        <v>0.15615006147900032</v>
      </c>
      <c r="I39" s="120"/>
      <c r="J39" s="30"/>
      <c r="L39" s="39"/>
      <c r="R39" s="33"/>
    </row>
    <row r="40" spans="1:19" s="32" customFormat="1" hidden="1">
      <c r="A40" s="30"/>
      <c r="B40" s="138" t="str">
        <f t="shared" si="9"/>
        <v>Large Industrial</v>
      </c>
      <c r="C40" s="40">
        <f t="shared" si="8"/>
        <v>0.17349629519265</v>
      </c>
      <c r="D40" s="40">
        <f t="shared" si="8"/>
        <v>9.9967099145650384E-2</v>
      </c>
      <c r="E40" s="40">
        <f t="shared" si="8"/>
        <v>0.22160853264635877</v>
      </c>
      <c r="F40" s="40">
        <f t="shared" si="8"/>
        <v>0.22160853264635877</v>
      </c>
      <c r="G40" s="40">
        <f t="shared" si="8"/>
        <v>0.21155972576684123</v>
      </c>
      <c r="H40" s="40">
        <f t="shared" si="8"/>
        <v>0.12498315463283616</v>
      </c>
      <c r="I40" s="120"/>
      <c r="J40" s="30"/>
      <c r="L40" s="39"/>
      <c r="R40" s="33"/>
    </row>
    <row r="41" spans="1:19" s="32" customFormat="1" hidden="1">
      <c r="A41" s="30"/>
      <c r="B41" s="138" t="str">
        <f t="shared" si="9"/>
        <v>Extra Large Industrial</v>
      </c>
      <c r="C41" s="40">
        <f t="shared" si="8"/>
        <v>0</v>
      </c>
      <c r="D41" s="40">
        <f t="shared" si="8"/>
        <v>0</v>
      </c>
      <c r="E41" s="40">
        <f t="shared" si="8"/>
        <v>0</v>
      </c>
      <c r="F41" s="40">
        <f t="shared" si="8"/>
        <v>0</v>
      </c>
      <c r="G41" s="40">
        <f t="shared" si="8"/>
        <v>0</v>
      </c>
      <c r="H41" s="40">
        <f t="shared" si="8"/>
        <v>0</v>
      </c>
      <c r="I41" s="120"/>
      <c r="J41" s="30"/>
      <c r="L41" s="39"/>
      <c r="R41" s="33"/>
    </row>
    <row r="42" spans="1:19" s="32" customFormat="1" hidden="1">
      <c r="A42" s="30"/>
      <c r="B42" s="138" t="str">
        <f t="shared" si="9"/>
        <v>Street Lights</v>
      </c>
      <c r="C42" s="40">
        <f t="shared" si="8"/>
        <v>0</v>
      </c>
      <c r="D42" s="40">
        <f t="shared" si="8"/>
        <v>0</v>
      </c>
      <c r="E42" s="40">
        <f t="shared" si="8"/>
        <v>0</v>
      </c>
      <c r="F42" s="40">
        <f t="shared" si="8"/>
        <v>0</v>
      </c>
      <c r="G42" s="40">
        <f t="shared" si="8"/>
        <v>0</v>
      </c>
      <c r="H42" s="40">
        <f t="shared" si="8"/>
        <v>0</v>
      </c>
      <c r="I42" s="120"/>
      <c r="J42" s="30"/>
      <c r="L42" s="39"/>
      <c r="R42" s="33"/>
    </row>
    <row r="43" spans="1:19" s="32" customFormat="1" hidden="1">
      <c r="A43" s="30"/>
      <c r="B43" s="138" t="str">
        <f t="shared" si="9"/>
        <v>Total</v>
      </c>
      <c r="C43" s="40">
        <f t="shared" si="8"/>
        <v>1</v>
      </c>
      <c r="D43" s="40">
        <f t="shared" si="8"/>
        <v>1</v>
      </c>
      <c r="E43" s="40">
        <f t="shared" si="8"/>
        <v>1</v>
      </c>
      <c r="F43" s="40">
        <f t="shared" si="8"/>
        <v>1</v>
      </c>
      <c r="G43" s="40">
        <f t="shared" si="8"/>
        <v>1</v>
      </c>
      <c r="H43" s="40">
        <f t="shared" si="8"/>
        <v>1</v>
      </c>
      <c r="I43" s="120"/>
      <c r="J43" s="30"/>
      <c r="L43" s="39"/>
      <c r="R43" s="33"/>
    </row>
    <row r="44" spans="1:19" s="32" customFormat="1" hidden="1">
      <c r="A44" s="30"/>
      <c r="B44" s="138"/>
      <c r="C44" s="139"/>
      <c r="D44" s="139"/>
      <c r="E44" s="139"/>
      <c r="F44" s="139"/>
      <c r="G44" s="139"/>
      <c r="H44" s="139"/>
      <c r="I44" s="120"/>
      <c r="J44" s="30"/>
      <c r="L44" s="39"/>
      <c r="R44" s="33"/>
    </row>
    <row r="45" spans="1:19" s="32" customFormat="1">
      <c r="A45" s="30"/>
      <c r="B45" s="109" t="s">
        <v>733</v>
      </c>
      <c r="C45" s="109" t="str">
        <f>C26</f>
        <v>2019-Q4</v>
      </c>
      <c r="D45" s="110" t="str">
        <f t="shared" ref="D45:H45" si="10">D26</f>
        <v>2020-Q1</v>
      </c>
      <c r="E45" s="110" t="str">
        <f t="shared" si="10"/>
        <v>2020-Q2</v>
      </c>
      <c r="F45" s="110" t="str">
        <f t="shared" si="10"/>
        <v>2020-Q3</v>
      </c>
      <c r="G45" s="110" t="str">
        <f t="shared" si="10"/>
        <v>2020-Q4</v>
      </c>
      <c r="H45" s="126" t="str">
        <f t="shared" si="10"/>
        <v>2021-Q1</v>
      </c>
      <c r="I45" s="142"/>
      <c r="J45" s="143"/>
      <c r="K45" s="144"/>
      <c r="L45" s="144"/>
      <c r="M45" s="144"/>
      <c r="N45" s="144"/>
      <c r="O45" s="144"/>
      <c r="P45" s="144"/>
      <c r="Q45" s="144"/>
      <c r="R45" s="144"/>
    </row>
    <row r="46" spans="1:19" s="32" customFormat="1">
      <c r="A46" s="30"/>
      <c r="B46" s="145" t="s">
        <v>56</v>
      </c>
      <c r="C46" s="127">
        <v>938.7</v>
      </c>
      <c r="D46" s="127">
        <v>1101</v>
      </c>
      <c r="E46" s="127">
        <v>1101</v>
      </c>
      <c r="F46" s="127">
        <v>1101</v>
      </c>
      <c r="G46" s="127">
        <v>1101</v>
      </c>
      <c r="H46" s="146">
        <v>1130.8510000000001</v>
      </c>
      <c r="I46" s="120"/>
      <c r="J46" s="30"/>
      <c r="R46" s="33"/>
    </row>
    <row r="47" spans="1:19" s="32" customFormat="1">
      <c r="A47" s="30"/>
      <c r="B47" s="145" t="s">
        <v>245</v>
      </c>
      <c r="C47" s="127">
        <v>0</v>
      </c>
      <c r="D47" s="127">
        <v>0</v>
      </c>
      <c r="E47" s="127">
        <v>0</v>
      </c>
      <c r="F47" s="127">
        <v>0</v>
      </c>
      <c r="G47" s="127">
        <v>0</v>
      </c>
      <c r="H47" s="146">
        <v>0</v>
      </c>
      <c r="I47" s="120"/>
      <c r="J47" s="30"/>
      <c r="R47" s="33"/>
    </row>
    <row r="48" spans="1:19" s="32" customFormat="1">
      <c r="A48" s="30"/>
      <c r="B48" s="145" t="s">
        <v>246</v>
      </c>
      <c r="C48" s="127">
        <v>1510</v>
      </c>
      <c r="D48" s="127">
        <v>1700.42</v>
      </c>
      <c r="E48" s="127">
        <v>1700.42</v>
      </c>
      <c r="F48" s="127">
        <v>1700.42</v>
      </c>
      <c r="G48" s="127">
        <v>1700.42</v>
      </c>
      <c r="H48" s="146">
        <v>1770.856</v>
      </c>
      <c r="I48" s="120"/>
      <c r="J48" s="30"/>
      <c r="R48" s="33"/>
    </row>
    <row r="49" spans="1:18" s="32" customFormat="1">
      <c r="A49" s="30"/>
      <c r="B49" s="145" t="s">
        <v>238</v>
      </c>
      <c r="C49" s="127">
        <v>2448.6999999999998</v>
      </c>
      <c r="D49" s="127">
        <v>2801.42</v>
      </c>
      <c r="E49" s="127">
        <v>2801.42</v>
      </c>
      <c r="F49" s="127">
        <v>2801.42</v>
      </c>
      <c r="G49" s="127">
        <v>2801.42</v>
      </c>
      <c r="H49" s="146">
        <v>2901.7070000000003</v>
      </c>
      <c r="I49" s="120"/>
      <c r="J49" s="30"/>
      <c r="L49" s="41"/>
      <c r="R49" s="33"/>
    </row>
    <row r="50" spans="1:18" s="32" customFormat="1">
      <c r="A50" s="30"/>
      <c r="B50" s="147"/>
      <c r="C50" s="148"/>
      <c r="D50" s="148"/>
      <c r="E50" s="148"/>
      <c r="F50" s="148"/>
      <c r="G50" s="148"/>
      <c r="H50" s="148"/>
      <c r="I50" s="120"/>
      <c r="J50" s="30"/>
      <c r="L50" s="41"/>
      <c r="R50" s="33"/>
    </row>
    <row r="51" spans="1:18" s="150" customFormat="1">
      <c r="A51" s="149"/>
      <c r="B51" s="109" t="s">
        <v>734</v>
      </c>
      <c r="C51" s="109" t="str">
        <f>C45</f>
        <v>2019-Q4</v>
      </c>
      <c r="D51" s="110" t="str">
        <f t="shared" ref="D51:H51" si="11">D45</f>
        <v>2020-Q1</v>
      </c>
      <c r="E51" s="110" t="str">
        <f t="shared" si="11"/>
        <v>2020-Q2</v>
      </c>
      <c r="F51" s="110" t="str">
        <f t="shared" si="11"/>
        <v>2020-Q3</v>
      </c>
      <c r="G51" s="110" t="str">
        <f t="shared" si="11"/>
        <v>2020-Q4</v>
      </c>
      <c r="H51" s="126" t="str">
        <f t="shared" si="11"/>
        <v>2021-Q1</v>
      </c>
      <c r="I51" s="120"/>
      <c r="J51" s="149"/>
    </row>
    <row r="52" spans="1:18" s="150" customFormat="1">
      <c r="A52" s="149"/>
      <c r="B52" s="151"/>
      <c r="C52" s="127">
        <v>64</v>
      </c>
      <c r="D52" s="127">
        <v>64</v>
      </c>
      <c r="E52" s="127">
        <v>64</v>
      </c>
      <c r="F52" s="127">
        <v>64</v>
      </c>
      <c r="G52" s="127">
        <v>64</v>
      </c>
      <c r="H52" s="146">
        <v>66</v>
      </c>
      <c r="I52" s="120"/>
      <c r="J52" s="149"/>
    </row>
    <row r="53" spans="1:18" s="150" customFormat="1">
      <c r="A53" s="149"/>
      <c r="B53" s="151"/>
      <c r="C53" s="127"/>
      <c r="D53" s="127"/>
      <c r="E53" s="127"/>
      <c r="F53" s="127"/>
      <c r="G53" s="127"/>
      <c r="H53" s="146"/>
      <c r="I53" s="120"/>
      <c r="J53" s="149"/>
    </row>
    <row r="54" spans="1:18" s="150" customFormat="1">
      <c r="A54" s="149"/>
      <c r="B54" s="109" t="s">
        <v>496</v>
      </c>
      <c r="C54" s="109" t="str">
        <f>C51</f>
        <v>2019-Q4</v>
      </c>
      <c r="D54" s="109" t="str">
        <f t="shared" ref="D54:H54" si="12">D51</f>
        <v>2020-Q1</v>
      </c>
      <c r="E54" s="109" t="str">
        <f t="shared" si="12"/>
        <v>2020-Q2</v>
      </c>
      <c r="F54" s="109" t="str">
        <f t="shared" si="12"/>
        <v>2020-Q3</v>
      </c>
      <c r="G54" s="109" t="str">
        <f t="shared" si="12"/>
        <v>2020-Q4</v>
      </c>
      <c r="H54" s="152" t="str">
        <f t="shared" si="12"/>
        <v>2021-Q1</v>
      </c>
      <c r="I54" s="120"/>
      <c r="J54" s="149"/>
    </row>
    <row r="55" spans="1:18" s="150" customFormat="1">
      <c r="A55" s="149"/>
      <c r="B55" s="153" t="s">
        <v>735</v>
      </c>
      <c r="C55" s="127">
        <v>0</v>
      </c>
      <c r="D55" s="127">
        <v>52800</v>
      </c>
      <c r="E55" s="127">
        <v>52975</v>
      </c>
      <c r="F55" s="127">
        <v>53275</v>
      </c>
      <c r="G55" s="154">
        <v>53275</v>
      </c>
      <c r="H55" s="146">
        <v>57815</v>
      </c>
      <c r="I55" s="155"/>
      <c r="J55" s="156"/>
    </row>
    <row r="56" spans="1:18" s="150" customFormat="1">
      <c r="A56" s="149"/>
      <c r="B56" s="153" t="s">
        <v>123</v>
      </c>
      <c r="C56" s="127">
        <v>547</v>
      </c>
      <c r="D56" s="127">
        <v>600</v>
      </c>
      <c r="E56" s="127">
        <v>603</v>
      </c>
      <c r="F56" s="127">
        <v>609</v>
      </c>
      <c r="G56" s="154">
        <v>609</v>
      </c>
      <c r="H56" s="146">
        <v>639</v>
      </c>
      <c r="I56" s="155"/>
      <c r="J56" s="156"/>
    </row>
    <row r="57" spans="1:18" s="150" customFormat="1">
      <c r="A57" s="149"/>
      <c r="B57" s="157" t="s">
        <v>736</v>
      </c>
      <c r="C57" s="158">
        <v>0</v>
      </c>
      <c r="D57" s="158">
        <v>0</v>
      </c>
      <c r="E57" s="158">
        <v>0</v>
      </c>
      <c r="F57" s="158">
        <v>0</v>
      </c>
      <c r="G57" s="158">
        <v>0</v>
      </c>
      <c r="H57" s="158">
        <v>0</v>
      </c>
      <c r="I57" s="155"/>
      <c r="J57" s="156"/>
    </row>
    <row r="58" spans="1:18" s="150" customFormat="1">
      <c r="A58" s="149"/>
      <c r="B58" s="157" t="s">
        <v>737</v>
      </c>
      <c r="C58" s="158">
        <v>92</v>
      </c>
      <c r="D58" s="158">
        <v>89</v>
      </c>
      <c r="E58" s="158">
        <v>90</v>
      </c>
      <c r="F58" s="158">
        <v>90</v>
      </c>
      <c r="G58" s="159">
        <v>90</v>
      </c>
      <c r="H58" s="158">
        <v>88</v>
      </c>
      <c r="I58" s="155"/>
      <c r="J58" s="156"/>
    </row>
    <row r="59" spans="1:18" s="150" customFormat="1">
      <c r="A59" s="149"/>
      <c r="B59" s="157" t="s">
        <v>738</v>
      </c>
      <c r="C59" s="158">
        <v>277</v>
      </c>
      <c r="D59" s="158">
        <v>301</v>
      </c>
      <c r="E59" s="158">
        <v>302</v>
      </c>
      <c r="F59" s="158">
        <v>308</v>
      </c>
      <c r="G59" s="158">
        <v>308</v>
      </c>
      <c r="H59" s="158">
        <v>320</v>
      </c>
      <c r="I59" s="155"/>
      <c r="J59" s="156"/>
    </row>
    <row r="60" spans="1:18" s="150" customFormat="1">
      <c r="A60" s="149"/>
      <c r="B60" s="157" t="s">
        <v>739</v>
      </c>
      <c r="C60" s="158">
        <v>93</v>
      </c>
      <c r="D60" s="158">
        <v>118</v>
      </c>
      <c r="E60" s="158">
        <v>119</v>
      </c>
      <c r="F60" s="158">
        <v>119</v>
      </c>
      <c r="G60" s="158">
        <v>119</v>
      </c>
      <c r="H60" s="158">
        <v>126</v>
      </c>
      <c r="I60" s="155"/>
      <c r="J60" s="156"/>
    </row>
    <row r="61" spans="1:18" s="150" customFormat="1">
      <c r="A61" s="149"/>
      <c r="B61" s="157" t="s">
        <v>740</v>
      </c>
      <c r="C61" s="158">
        <v>0</v>
      </c>
      <c r="D61" s="158">
        <v>0</v>
      </c>
      <c r="E61" s="158">
        <v>0</v>
      </c>
      <c r="F61" s="158">
        <v>0</v>
      </c>
      <c r="G61" s="158">
        <v>0</v>
      </c>
      <c r="H61" s="158">
        <v>0</v>
      </c>
      <c r="I61" s="155"/>
      <c r="J61" s="156"/>
    </row>
    <row r="62" spans="1:18" s="150" customFormat="1">
      <c r="A62" s="149"/>
      <c r="B62" s="157" t="s">
        <v>741</v>
      </c>
      <c r="C62" s="158">
        <v>41</v>
      </c>
      <c r="D62" s="158">
        <v>44</v>
      </c>
      <c r="E62" s="158">
        <v>44</v>
      </c>
      <c r="F62" s="158">
        <v>44</v>
      </c>
      <c r="G62" s="159">
        <v>44</v>
      </c>
      <c r="H62" s="158">
        <v>51</v>
      </c>
      <c r="I62" s="155"/>
      <c r="J62" s="158"/>
      <c r="K62" s="158"/>
      <c r="L62" s="158"/>
      <c r="M62" s="158"/>
      <c r="N62" s="158"/>
      <c r="O62" s="158"/>
      <c r="P62" s="158"/>
      <c r="Q62" s="158"/>
      <c r="R62" s="158"/>
    </row>
    <row r="63" spans="1:18" s="150" customFormat="1">
      <c r="A63" s="149"/>
      <c r="B63" s="157" t="s">
        <v>60</v>
      </c>
      <c r="C63" s="158">
        <v>3</v>
      </c>
      <c r="D63" s="158">
        <v>3</v>
      </c>
      <c r="E63" s="158">
        <v>3</v>
      </c>
      <c r="F63" s="158">
        <v>3</v>
      </c>
      <c r="G63" s="158">
        <v>3</v>
      </c>
      <c r="H63" s="158">
        <v>3</v>
      </c>
      <c r="I63" s="155"/>
      <c r="J63" s="156"/>
    </row>
    <row r="64" spans="1:18" s="150" customFormat="1">
      <c r="A64" s="149"/>
      <c r="B64" s="157" t="s">
        <v>742</v>
      </c>
      <c r="C64" s="158">
        <v>0</v>
      </c>
      <c r="D64" s="158">
        <v>0</v>
      </c>
      <c r="E64" s="158">
        <v>0</v>
      </c>
      <c r="F64" s="158">
        <v>0</v>
      </c>
      <c r="G64" s="158">
        <v>0</v>
      </c>
      <c r="H64" s="158">
        <v>0</v>
      </c>
      <c r="I64" s="155"/>
      <c r="J64" s="156"/>
    </row>
    <row r="65" spans="1:10" s="150" customFormat="1">
      <c r="A65" s="149"/>
      <c r="B65" s="157" t="s">
        <v>743</v>
      </c>
      <c r="C65" s="158">
        <v>28</v>
      </c>
      <c r="D65" s="158">
        <v>30</v>
      </c>
      <c r="E65" s="158">
        <v>30</v>
      </c>
      <c r="F65" s="158">
        <v>30</v>
      </c>
      <c r="G65" s="158">
        <v>30</v>
      </c>
      <c r="H65" s="158">
        <v>34</v>
      </c>
      <c r="I65" s="155"/>
      <c r="J65" s="156"/>
    </row>
    <row r="66" spans="1:10" s="150" customFormat="1">
      <c r="A66" s="149"/>
      <c r="B66" s="157" t="s">
        <v>744</v>
      </c>
      <c r="C66" s="158">
        <v>13</v>
      </c>
      <c r="D66" s="158">
        <v>15</v>
      </c>
      <c r="E66" s="158">
        <v>15</v>
      </c>
      <c r="F66" s="158">
        <v>15</v>
      </c>
      <c r="G66" s="158">
        <v>15</v>
      </c>
      <c r="H66" s="158">
        <v>17</v>
      </c>
      <c r="I66" s="155"/>
      <c r="J66" s="156"/>
    </row>
    <row r="67" spans="1:10" s="150" customFormat="1">
      <c r="A67" s="149"/>
      <c r="B67" s="157" t="s">
        <v>745</v>
      </c>
      <c r="C67" s="158">
        <v>0</v>
      </c>
      <c r="D67" s="158">
        <v>0</v>
      </c>
      <c r="E67" s="158">
        <v>0</v>
      </c>
      <c r="F67" s="158">
        <v>0</v>
      </c>
      <c r="G67" s="158">
        <v>0</v>
      </c>
      <c r="H67" s="158">
        <v>0</v>
      </c>
      <c r="I67" s="155"/>
      <c r="J67" s="156"/>
    </row>
    <row r="68" spans="1:10" s="150" customFormat="1">
      <c r="A68" s="149"/>
      <c r="B68" s="109" t="s">
        <v>746</v>
      </c>
      <c r="C68" s="109" t="str">
        <f>C54</f>
        <v>2019-Q4</v>
      </c>
      <c r="D68" s="109" t="str">
        <f t="shared" ref="D68:H68" si="13">D54</f>
        <v>2020-Q1</v>
      </c>
      <c r="E68" s="109" t="str">
        <f t="shared" si="13"/>
        <v>2020-Q2</v>
      </c>
      <c r="F68" s="109" t="str">
        <f t="shared" si="13"/>
        <v>2020-Q3</v>
      </c>
      <c r="G68" s="109" t="str">
        <f t="shared" si="13"/>
        <v>2020-Q4</v>
      </c>
      <c r="H68" s="152" t="str">
        <f t="shared" si="13"/>
        <v>2021-Q1</v>
      </c>
      <c r="I68" s="120"/>
      <c r="J68" s="149"/>
    </row>
    <row r="69" spans="1:10" s="150" customFormat="1">
      <c r="A69" s="149"/>
      <c r="B69" s="157" t="s">
        <v>747</v>
      </c>
      <c r="C69" s="158">
        <v>1003.4054480000001</v>
      </c>
      <c r="D69" s="158">
        <v>886.300342</v>
      </c>
      <c r="E69" s="158">
        <v>781.57890999999995</v>
      </c>
      <c r="F69" s="158">
        <v>781.57890999999995</v>
      </c>
      <c r="G69" s="159">
        <v>1306.1788160000001</v>
      </c>
      <c r="H69" s="158">
        <v>1031.406268</v>
      </c>
      <c r="I69" s="155"/>
      <c r="J69" s="156"/>
    </row>
    <row r="70" spans="1:10" s="150" customFormat="1">
      <c r="A70" s="149"/>
      <c r="B70" s="157" t="s">
        <v>748</v>
      </c>
      <c r="C70" s="158">
        <v>510.89767000000001</v>
      </c>
      <c r="D70" s="158">
        <v>491.483248</v>
      </c>
      <c r="E70" s="158">
        <v>473.71452999999997</v>
      </c>
      <c r="F70" s="158">
        <v>473.71452999999997</v>
      </c>
      <c r="G70" s="158">
        <v>583.13560699999994</v>
      </c>
      <c r="H70" s="158">
        <v>594.45265799999993</v>
      </c>
      <c r="I70" s="155"/>
      <c r="J70" s="156"/>
    </row>
    <row r="71" spans="1:10" s="150" customFormat="1">
      <c r="A71" s="149"/>
      <c r="B71" s="157" t="s">
        <v>749</v>
      </c>
      <c r="C71" s="158">
        <v>340.27063599999997</v>
      </c>
      <c r="D71" s="158">
        <v>217.11558200000002</v>
      </c>
      <c r="E71" s="158">
        <v>191.61231100000001</v>
      </c>
      <c r="F71" s="158">
        <v>191.61231100000001</v>
      </c>
      <c r="G71" s="159">
        <v>531.70961699999998</v>
      </c>
      <c r="H71" s="158">
        <v>253.87903299999999</v>
      </c>
      <c r="I71" s="155"/>
      <c r="J71" s="156"/>
    </row>
    <row r="72" spans="1:10" s="150" customFormat="1">
      <c r="A72" s="149"/>
      <c r="B72" s="157" t="s">
        <v>750</v>
      </c>
      <c r="C72" s="158">
        <v>74.666122000000001</v>
      </c>
      <c r="D72" s="158">
        <v>104.260694</v>
      </c>
      <c r="E72" s="158">
        <v>55.518680000000003</v>
      </c>
      <c r="F72" s="158">
        <v>55.518680000000003</v>
      </c>
      <c r="G72" s="158">
        <v>90.389780999999999</v>
      </c>
      <c r="H72" s="158">
        <v>70.232726999999997</v>
      </c>
      <c r="I72" s="155"/>
      <c r="J72" s="156"/>
    </row>
    <row r="73" spans="1:10" s="150" customFormat="1">
      <c r="A73" s="149"/>
      <c r="B73" s="157" t="s">
        <v>751</v>
      </c>
      <c r="C73" s="158">
        <v>71.960621000000003</v>
      </c>
      <c r="D73" s="158">
        <v>73.440818000000007</v>
      </c>
      <c r="E73" s="158">
        <v>60.733389000000003</v>
      </c>
      <c r="F73" s="158">
        <v>60.733389000000003</v>
      </c>
      <c r="G73" s="158">
        <v>95.145425999999986</v>
      </c>
      <c r="H73" s="158">
        <v>105.968934</v>
      </c>
      <c r="I73" s="155"/>
      <c r="J73" s="156"/>
    </row>
    <row r="74" spans="1:10" s="150" customFormat="1">
      <c r="A74" s="149"/>
      <c r="B74" s="157" t="s">
        <v>752</v>
      </c>
      <c r="C74" s="158">
        <v>5.6103990000000001</v>
      </c>
      <c r="D74" s="158">
        <v>0</v>
      </c>
      <c r="E74" s="158">
        <v>0</v>
      </c>
      <c r="F74" s="158">
        <v>0</v>
      </c>
      <c r="G74" s="158">
        <v>5.7983850000000006</v>
      </c>
      <c r="H74" s="158">
        <v>6.872916</v>
      </c>
      <c r="I74" s="155"/>
      <c r="J74" s="156"/>
    </row>
    <row r="75" spans="1:10" s="150" customFormat="1">
      <c r="A75" s="149"/>
      <c r="B75" s="157"/>
      <c r="C75" s="158"/>
      <c r="D75" s="158"/>
      <c r="E75" s="158"/>
      <c r="F75" s="158"/>
      <c r="G75" s="158"/>
      <c r="H75" s="158"/>
      <c r="I75" s="155"/>
      <c r="J75" s="156"/>
    </row>
    <row r="76" spans="1:10" s="150" customFormat="1">
      <c r="A76" s="149"/>
      <c r="B76" s="109" t="s">
        <v>753</v>
      </c>
      <c r="C76" s="109" t="str">
        <f>C68</f>
        <v>2019-Q4</v>
      </c>
      <c r="D76" s="109" t="str">
        <f t="shared" ref="D76:H76" si="14">D68</f>
        <v>2020-Q1</v>
      </c>
      <c r="E76" s="109" t="str">
        <f t="shared" si="14"/>
        <v>2020-Q2</v>
      </c>
      <c r="F76" s="109" t="str">
        <f t="shared" si="14"/>
        <v>2020-Q3</v>
      </c>
      <c r="G76" s="109" t="str">
        <f t="shared" si="14"/>
        <v>2020-Q4</v>
      </c>
      <c r="H76" s="152" t="str">
        <f t="shared" si="14"/>
        <v>2021-Q1</v>
      </c>
      <c r="I76" s="120"/>
      <c r="J76" s="149"/>
    </row>
    <row r="77" spans="1:10" s="150" customFormat="1">
      <c r="A77" s="149"/>
      <c r="B77" s="157" t="s">
        <v>754</v>
      </c>
      <c r="C77" s="158">
        <v>3189.1268785741304</v>
      </c>
      <c r="D77" s="158">
        <v>1329.7237339999999</v>
      </c>
      <c r="E77" s="158">
        <v>3591.7215959999994</v>
      </c>
      <c r="F77" s="158">
        <v>3591.7215959999994</v>
      </c>
      <c r="G77" s="158">
        <v>2353.3884082126597</v>
      </c>
      <c r="H77" s="158">
        <v>2223.5231975050001</v>
      </c>
      <c r="I77" s="155"/>
      <c r="J77" s="156"/>
    </row>
    <row r="78" spans="1:10" s="150" customFormat="1">
      <c r="A78" s="149"/>
      <c r="B78" s="157" t="s">
        <v>755</v>
      </c>
      <c r="C78" s="158">
        <v>3034.7084202197902</v>
      </c>
      <c r="D78" s="158">
        <v>3267.3492547527899</v>
      </c>
      <c r="E78" s="158">
        <v>2685.1922359999999</v>
      </c>
      <c r="F78" s="158">
        <v>2685.1922359999999</v>
      </c>
      <c r="G78" s="158">
        <v>3240.8684063803721</v>
      </c>
      <c r="H78" s="158">
        <v>3274.5768536067767</v>
      </c>
      <c r="I78" s="155"/>
      <c r="J78" s="156"/>
    </row>
    <row r="79" spans="1:10" s="150" customFormat="1">
      <c r="A79" s="149"/>
      <c r="B79" s="157" t="s">
        <v>756</v>
      </c>
      <c r="C79" s="158">
        <v>302.78391194256653</v>
      </c>
      <c r="D79" s="158">
        <v>116.19055205416223</v>
      </c>
      <c r="E79" s="158">
        <v>312.30265746164957</v>
      </c>
      <c r="F79" s="158">
        <v>312.30265746164957</v>
      </c>
      <c r="G79" s="158">
        <v>199.28911646027146</v>
      </c>
      <c r="H79" s="158">
        <v>200.64927049589494</v>
      </c>
      <c r="I79" s="155"/>
      <c r="J79" s="156"/>
    </row>
    <row r="80" spans="1:10" s="150" customFormat="1">
      <c r="A80" s="149"/>
      <c r="B80" s="157" t="s">
        <v>757</v>
      </c>
      <c r="C80" s="158">
        <v>680.74062549043788</v>
      </c>
      <c r="D80" s="158">
        <v>680.67233545896534</v>
      </c>
      <c r="E80" s="158">
        <v>654.49704219183809</v>
      </c>
      <c r="F80" s="158">
        <v>654.49704219183809</v>
      </c>
      <c r="G80" s="158">
        <v>652.86161942048466</v>
      </c>
      <c r="H80" s="158">
        <v>639.36771260567195</v>
      </c>
      <c r="I80" s="155"/>
      <c r="J80" s="156"/>
    </row>
    <row r="81" spans="1:18" s="150" customFormat="1">
      <c r="A81" s="149"/>
      <c r="B81" s="157"/>
      <c r="C81" s="158"/>
      <c r="D81" s="158"/>
      <c r="E81" s="158"/>
      <c r="F81" s="158"/>
      <c r="G81" s="158"/>
      <c r="H81" s="158"/>
      <c r="I81" s="155"/>
      <c r="J81" s="156"/>
    </row>
    <row r="82" spans="1:18" s="32" customFormat="1">
      <c r="A82" s="30"/>
      <c r="B82" s="109" t="s">
        <v>758</v>
      </c>
      <c r="C82" s="109" t="str">
        <f>C76</f>
        <v>2019-Q4</v>
      </c>
      <c r="D82" s="109" t="str">
        <f t="shared" ref="D82:H82" si="15">D76</f>
        <v>2020-Q1</v>
      </c>
      <c r="E82" s="109" t="str">
        <f t="shared" si="15"/>
        <v>2020-Q2</v>
      </c>
      <c r="F82" s="109" t="str">
        <f t="shared" si="15"/>
        <v>2020-Q3</v>
      </c>
      <c r="G82" s="109" t="str">
        <f t="shared" si="15"/>
        <v>2020-Q4</v>
      </c>
      <c r="H82" s="152" t="str">
        <f t="shared" si="15"/>
        <v>2021-Q1</v>
      </c>
      <c r="I82" s="120"/>
      <c r="J82" s="42"/>
      <c r="R82" s="33"/>
    </row>
    <row r="83" spans="1:18" s="32" customFormat="1">
      <c r="A83" s="30"/>
      <c r="B83" s="160" t="s">
        <v>759</v>
      </c>
      <c r="C83" s="161">
        <f t="shared" ref="C83:H83" si="16">IFERROR(C24/C52,"")</f>
        <v>303.78125</v>
      </c>
      <c r="D83" s="161">
        <f t="shared" si="16"/>
        <v>319.359375</v>
      </c>
      <c r="E83" s="161">
        <f t="shared" si="16"/>
        <v>323.265625</v>
      </c>
      <c r="F83" s="161">
        <f t="shared" si="16"/>
        <v>323.265625</v>
      </c>
      <c r="G83" s="161">
        <f t="shared" si="16"/>
        <v>340.78125</v>
      </c>
      <c r="H83" s="161">
        <f t="shared" si="16"/>
        <v>335.66666666666669</v>
      </c>
      <c r="I83" s="120"/>
      <c r="J83" s="42"/>
      <c r="R83" s="33"/>
    </row>
    <row r="84" spans="1:18" s="32" customFormat="1">
      <c r="A84" s="30"/>
      <c r="B84" s="160" t="s">
        <v>760</v>
      </c>
      <c r="C84" s="161">
        <f t="shared" ref="C84:H84" si="17">IFERROR((C13*10^3)/C52,"")</f>
        <v>69.655485937500103</v>
      </c>
      <c r="D84" s="161">
        <f t="shared" si="17"/>
        <v>75.00280156250021</v>
      </c>
      <c r="E84" s="161">
        <f t="shared" si="17"/>
        <v>64.104382423171188</v>
      </c>
      <c r="F84" s="161">
        <f t="shared" si="17"/>
        <v>64.104382423171188</v>
      </c>
      <c r="G84" s="161">
        <f t="shared" si="17"/>
        <v>77.564015625000053</v>
      </c>
      <c r="H84" s="161">
        <f t="shared" si="17"/>
        <v>77.599790909090942</v>
      </c>
      <c r="I84" s="120"/>
      <c r="J84" s="42"/>
      <c r="R84" s="33"/>
    </row>
    <row r="85" spans="1:18" s="32" customFormat="1" ht="29">
      <c r="A85" s="30"/>
      <c r="B85" s="160" t="s">
        <v>761</v>
      </c>
      <c r="C85" s="161">
        <f t="shared" ref="C85:H85" si="18">(C13*10^3)/C24</f>
        <v>0.22929488221376434</v>
      </c>
      <c r="D85" s="161">
        <f t="shared" si="18"/>
        <v>0.23485392142472789</v>
      </c>
      <c r="E85" s="161">
        <f t="shared" si="18"/>
        <v>0.19830250254159001</v>
      </c>
      <c r="F85" s="161">
        <f t="shared" si="18"/>
        <v>0.19830250254159001</v>
      </c>
      <c r="G85" s="161">
        <f t="shared" si="18"/>
        <v>0.22760646492434677</v>
      </c>
      <c r="H85" s="161">
        <f t="shared" si="18"/>
        <v>0.23118110499232655</v>
      </c>
      <c r="I85" s="120"/>
      <c r="J85" s="42"/>
      <c r="R85" s="33"/>
    </row>
    <row r="86" spans="1:18" s="32" customFormat="1">
      <c r="A86" s="30"/>
      <c r="B86" s="160" t="s">
        <v>762</v>
      </c>
      <c r="C86" s="161">
        <f t="shared" ref="C86:H86" si="19">(C69*10^6)/(C13*10^6)</f>
        <v>225.08220155218808</v>
      </c>
      <c r="D86" s="161">
        <f t="shared" si="19"/>
        <v>184.63900754707177</v>
      </c>
      <c r="E86" s="161">
        <f t="shared" si="19"/>
        <v>190.50445550093599</v>
      </c>
      <c r="F86" s="161">
        <f t="shared" si="19"/>
        <v>190.50445550093599</v>
      </c>
      <c r="G86" s="161">
        <f t="shared" si="19"/>
        <v>263.12515972189885</v>
      </c>
      <c r="H86" s="161">
        <f t="shared" si="19"/>
        <v>201.38414696603166</v>
      </c>
      <c r="I86" s="120"/>
      <c r="J86" s="42"/>
      <c r="R86" s="33"/>
    </row>
    <row r="87" spans="1:18" s="165" customFormat="1" ht="29">
      <c r="A87" s="162"/>
      <c r="B87" s="163" t="s">
        <v>763</v>
      </c>
      <c r="C87" s="161">
        <f t="shared" ref="C87:H87" si="20">IFERROR((C69)/C49,"")</f>
        <v>0.40977067341854867</v>
      </c>
      <c r="D87" s="161">
        <f t="shared" si="20"/>
        <v>0.31637538890990996</v>
      </c>
      <c r="E87" s="161">
        <f t="shared" si="20"/>
        <v>0.27899383526925631</v>
      </c>
      <c r="F87" s="161">
        <f t="shared" si="20"/>
        <v>0.27899383526925631</v>
      </c>
      <c r="G87" s="161">
        <f t="shared" si="20"/>
        <v>0.46625597589793749</v>
      </c>
      <c r="H87" s="161">
        <f t="shared" si="20"/>
        <v>0.35544810968164597</v>
      </c>
      <c r="I87" s="120"/>
      <c r="J87" s="164"/>
      <c r="R87" s="166"/>
    </row>
    <row r="88" spans="1:18" s="165" customFormat="1">
      <c r="A88" s="162"/>
      <c r="B88" s="160" t="s">
        <v>764</v>
      </c>
      <c r="C88" s="167">
        <f t="shared" ref="C88:H88" si="21">C15</f>
        <v>0.57675065160462724</v>
      </c>
      <c r="D88" s="167">
        <f t="shared" si="21"/>
        <v>0.58056288794047839</v>
      </c>
      <c r="E88" s="167">
        <f t="shared" si="21"/>
        <v>0.64326911737497861</v>
      </c>
      <c r="F88" s="167">
        <f t="shared" si="21"/>
        <v>0.64326911737497861</v>
      </c>
      <c r="G88" s="167">
        <f t="shared" si="21"/>
        <v>0.57963143623010094</v>
      </c>
      <c r="H88" s="167">
        <f t="shared" si="21"/>
        <v>0.53783143078293338</v>
      </c>
      <c r="I88" s="120"/>
      <c r="J88" s="164"/>
      <c r="R88" s="166"/>
    </row>
    <row r="89" spans="1:18" s="165" customFormat="1">
      <c r="A89" s="162"/>
      <c r="B89" s="168"/>
      <c r="C89" s="167"/>
      <c r="D89" s="167"/>
      <c r="E89" s="167"/>
      <c r="F89" s="167"/>
      <c r="G89" s="167"/>
      <c r="H89" s="167"/>
      <c r="I89" s="120"/>
      <c r="J89" s="164"/>
      <c r="R89" s="166"/>
    </row>
    <row r="90" spans="1:18" s="165" customFormat="1">
      <c r="A90" s="162"/>
      <c r="B90" s="109" t="s">
        <v>765</v>
      </c>
      <c r="C90" s="109" t="str">
        <f>C82</f>
        <v>2019-Q4</v>
      </c>
      <c r="D90" s="109" t="str">
        <f t="shared" ref="D90:H90" si="22">D82</f>
        <v>2020-Q1</v>
      </c>
      <c r="E90" s="109" t="str">
        <f t="shared" si="22"/>
        <v>2020-Q2</v>
      </c>
      <c r="F90" s="109" t="str">
        <f t="shared" si="22"/>
        <v>2020-Q3</v>
      </c>
      <c r="G90" s="109" t="str">
        <f t="shared" si="22"/>
        <v>2020-Q4</v>
      </c>
      <c r="H90" s="152" t="str">
        <f t="shared" si="22"/>
        <v>2021-Q1</v>
      </c>
      <c r="I90" s="120"/>
      <c r="J90" s="164"/>
      <c r="R90" s="166"/>
    </row>
    <row r="91" spans="1:18" s="165" customFormat="1">
      <c r="A91" s="162"/>
      <c r="B91" s="169" t="s">
        <v>766</v>
      </c>
      <c r="C91" s="161">
        <f t="shared" ref="C91:H96" si="23">IFERROR((C27*10^6)/C18,"")</f>
        <v>97.28037759864273</v>
      </c>
      <c r="D91" s="161">
        <f t="shared" si="23"/>
        <v>89.016817195620902</v>
      </c>
      <c r="E91" s="161">
        <f t="shared" si="23"/>
        <v>74.842111807015215</v>
      </c>
      <c r="F91" s="161">
        <f t="shared" si="23"/>
        <v>74.842111807015215</v>
      </c>
      <c r="G91" s="161">
        <f t="shared" si="23"/>
        <v>93.438617424242651</v>
      </c>
      <c r="H91" s="161">
        <f t="shared" si="23"/>
        <v>90.988924124423036</v>
      </c>
      <c r="I91" s="120"/>
      <c r="J91" s="164"/>
      <c r="R91" s="166"/>
    </row>
    <row r="92" spans="1:18" s="165" customFormat="1">
      <c r="A92" s="162"/>
      <c r="B92" s="170" t="s">
        <v>767</v>
      </c>
      <c r="C92" s="161">
        <f t="shared" si="23"/>
        <v>2218.556120527307</v>
      </c>
      <c r="D92" s="161">
        <f t="shared" si="23"/>
        <v>2661.5733570159887</v>
      </c>
      <c r="E92" s="161">
        <f t="shared" si="23"/>
        <v>1911.7875627601568</v>
      </c>
      <c r="F92" s="161">
        <f t="shared" si="23"/>
        <v>1911.7875627601568</v>
      </c>
      <c r="G92" s="161">
        <f t="shared" si="23"/>
        <v>2286.6185937499981</v>
      </c>
      <c r="H92" s="161">
        <f t="shared" si="23"/>
        <v>2618.2491679273817</v>
      </c>
      <c r="I92" s="120"/>
      <c r="J92" s="164"/>
      <c r="R92" s="166"/>
    </row>
    <row r="93" spans="1:18" s="165" customFormat="1">
      <c r="A93" s="162"/>
      <c r="B93" s="170" t="s">
        <v>768</v>
      </c>
      <c r="C93" s="161">
        <f t="shared" si="23"/>
        <v>14300.872340425532</v>
      </c>
      <c r="D93" s="161">
        <f t="shared" si="23"/>
        <v>21584.269387755103</v>
      </c>
      <c r="E93" s="161">
        <f t="shared" si="23"/>
        <v>13008.515217391303</v>
      </c>
      <c r="F93" s="161">
        <f t="shared" si="23"/>
        <v>13008.515217391303</v>
      </c>
      <c r="G93" s="161">
        <f t="shared" si="23"/>
        <v>11357.964285714286</v>
      </c>
      <c r="H93" s="161">
        <f t="shared" si="23"/>
        <v>19041.333333333332</v>
      </c>
      <c r="I93" s="120"/>
      <c r="J93" s="164"/>
      <c r="R93" s="166"/>
    </row>
    <row r="94" spans="1:18" s="165" customFormat="1">
      <c r="A94" s="162"/>
      <c r="B94" s="170" t="s">
        <v>769</v>
      </c>
      <c r="C94" s="161">
        <f t="shared" si="23"/>
        <v>154687.6</v>
      </c>
      <c r="D94" s="161">
        <f t="shared" si="23"/>
        <v>95972</v>
      </c>
      <c r="E94" s="161">
        <f t="shared" si="23"/>
        <v>181837.8</v>
      </c>
      <c r="F94" s="161">
        <f t="shared" si="23"/>
        <v>181837.8</v>
      </c>
      <c r="G94" s="161">
        <f t="shared" si="23"/>
        <v>210040.6</v>
      </c>
      <c r="H94" s="161">
        <f t="shared" si="23"/>
        <v>128022.39999999999</v>
      </c>
      <c r="I94" s="120"/>
      <c r="J94" s="164"/>
      <c r="R94" s="166"/>
    </row>
    <row r="95" spans="1:18" s="165" customFormat="1">
      <c r="A95" s="162"/>
      <c r="B95" s="170" t="s">
        <v>770</v>
      </c>
      <c r="C95" s="161" t="str">
        <f t="shared" si="23"/>
        <v/>
      </c>
      <c r="D95" s="161" t="str">
        <f t="shared" si="23"/>
        <v/>
      </c>
      <c r="E95" s="161">
        <f t="shared" si="23"/>
        <v>0</v>
      </c>
      <c r="F95" s="161">
        <f t="shared" si="23"/>
        <v>0</v>
      </c>
      <c r="G95" s="161">
        <f t="shared" si="23"/>
        <v>0</v>
      </c>
      <c r="H95" s="161">
        <f t="shared" si="23"/>
        <v>0</v>
      </c>
      <c r="I95" s="120"/>
      <c r="J95" s="164"/>
      <c r="R95" s="166"/>
    </row>
    <row r="96" spans="1:18" s="165" customFormat="1" ht="15" thickBot="1">
      <c r="A96" s="162"/>
      <c r="B96" s="170" t="s">
        <v>21</v>
      </c>
      <c r="C96" s="161">
        <f t="shared" si="23"/>
        <v>0</v>
      </c>
      <c r="D96" s="161">
        <f t="shared" si="23"/>
        <v>0</v>
      </c>
      <c r="E96" s="161" t="str">
        <f t="shared" si="23"/>
        <v/>
      </c>
      <c r="F96" s="161" t="str">
        <f t="shared" si="23"/>
        <v/>
      </c>
      <c r="G96" s="161" t="str">
        <f t="shared" si="23"/>
        <v/>
      </c>
      <c r="H96" s="161" t="str">
        <f t="shared" si="23"/>
        <v/>
      </c>
      <c r="I96" s="120"/>
      <c r="J96" s="164"/>
      <c r="R96" s="166"/>
    </row>
    <row r="97" spans="1:18" s="165" customFormat="1" ht="15.5" thickTop="1" thickBot="1">
      <c r="A97" s="162"/>
      <c r="B97" s="171" t="s">
        <v>771</v>
      </c>
      <c r="C97" s="172">
        <f t="shared" ref="C97:H97" si="24">IFERROR(C55/C49,"")</f>
        <v>0</v>
      </c>
      <c r="D97" s="172">
        <f t="shared" si="24"/>
        <v>18.847584439320059</v>
      </c>
      <c r="E97" s="172">
        <f t="shared" si="24"/>
        <v>18.910052758957956</v>
      </c>
      <c r="F97" s="172">
        <f t="shared" si="24"/>
        <v>19.017141306908638</v>
      </c>
      <c r="G97" s="172">
        <f t="shared" si="24"/>
        <v>19.017141306908638</v>
      </c>
      <c r="H97" s="172">
        <f t="shared" si="24"/>
        <v>19.924478936019383</v>
      </c>
      <c r="I97" s="120"/>
      <c r="J97" s="164"/>
      <c r="R97" s="166"/>
    </row>
    <row r="98" spans="1:18" ht="15" thickTop="1"/>
  </sheetData>
  <dataValidations count="2">
    <dataValidation type="list" allowBlank="1" showInputMessage="1" showErrorMessage="1" sqref="C3" xr:uid="{A06E3E7B-4008-4F7E-8C38-D71DF8EB461C}">
      <formula1>Report_period</formula1>
    </dataValidation>
    <dataValidation type="list" allowBlank="1" showInputMessage="1" showErrorMessage="1" sqref="C2" xr:uid="{4715F6CD-C265-4931-A179-0CD0923BF4BF}">
      <formula1>Years</formula1>
    </dataValidation>
  </dataValidations>
  <pageMargins left="0.70866141732283472" right="0.70866141732283472" top="0.74803149606299213" bottom="0.74803149606299213" header="0.31496062992125984" footer="0.31496062992125984"/>
  <pageSetup scale="68" orientation="portrait" horizontalDpi="4294967295" verticalDpi="4294967295" r:id="rId1"/>
  <rowBreaks count="1" manualBreakCount="1">
    <brk id="8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5121FDD-0A99-48A4-9350-4BD6F53D3368}">
          <x14:formula1>
            <xm:f>'C:\Users\m.mbaziira.ERA\Desktop\DC\Working Documents\Online Files\[ESI_Database_09_2019-DESKTOP-7GOBKDM 16.04.2022v3.xlsx]REFERENCES'!#REF!</xm:f>
          </x14:formula1>
          <xm:sqref>C4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1FBB-7315-4791-B0D6-142081B5B137}">
  <sheetPr codeName="Sheet7">
    <tabColor rgb="FF92D050"/>
  </sheetPr>
  <dimension ref="A2:CA95"/>
  <sheetViews>
    <sheetView showGridLines="0" zoomScaleNormal="100" zoomScaleSheetLayoutView="100" workbookViewId="0">
      <selection activeCell="BZ8" sqref="BZ8"/>
    </sheetView>
  </sheetViews>
  <sheetFormatPr defaultColWidth="8.81640625" defaultRowHeight="12.5"/>
  <cols>
    <col min="1" max="1" width="17.54296875" style="189" customWidth="1"/>
    <col min="2" max="67" width="15.54296875" style="59" customWidth="1"/>
    <col min="68" max="68" width="13.81640625" style="59" customWidth="1"/>
    <col min="69" max="69" width="13.1796875" style="59" bestFit="1" customWidth="1"/>
    <col min="70" max="70" width="12.1796875" style="59" bestFit="1" customWidth="1"/>
    <col min="71" max="71" width="9.54296875" style="59" bestFit="1" customWidth="1"/>
    <col min="72" max="72" width="13.7265625" style="59" bestFit="1" customWidth="1"/>
    <col min="73" max="73" width="12" style="59" bestFit="1" customWidth="1"/>
    <col min="74" max="74" width="15.7265625" style="59" customWidth="1"/>
    <col min="75" max="75" width="11.7265625" style="59" customWidth="1"/>
    <col min="76" max="76" width="11.54296875" style="59" customWidth="1"/>
    <col min="77" max="77" width="11.26953125" style="59" customWidth="1"/>
    <col min="78" max="16384" width="8.81640625" style="59"/>
  </cols>
  <sheetData>
    <row r="2" spans="1:79" ht="13" thickBot="1"/>
    <row r="3" spans="1:79" ht="16" customHeight="1" thickBot="1">
      <c r="A3" s="1244"/>
      <c r="B3" s="1245" t="s">
        <v>3</v>
      </c>
      <c r="C3" s="1246"/>
      <c r="D3" s="466" t="s">
        <v>0</v>
      </c>
      <c r="E3" s="467"/>
      <c r="F3" s="467"/>
      <c r="G3" s="467"/>
      <c r="H3" s="466" t="s">
        <v>23</v>
      </c>
      <c r="I3" s="467"/>
      <c r="J3" s="467"/>
      <c r="K3" s="467"/>
      <c r="L3" s="367"/>
      <c r="M3" s="466" t="s">
        <v>44</v>
      </c>
      <c r="N3" s="467"/>
      <c r="O3" s="467"/>
      <c r="P3" s="467"/>
      <c r="Q3" s="367"/>
      <c r="R3" s="466" t="s">
        <v>43</v>
      </c>
      <c r="S3" s="467"/>
      <c r="T3" s="467"/>
      <c r="U3" s="467"/>
      <c r="V3" s="367"/>
      <c r="W3" s="466" t="s">
        <v>42</v>
      </c>
      <c r="X3" s="467"/>
      <c r="Y3" s="467"/>
      <c r="Z3" s="467"/>
      <c r="AA3" s="367"/>
      <c r="AB3" s="466" t="s">
        <v>41</v>
      </c>
      <c r="AC3" s="467"/>
      <c r="AD3" s="467"/>
      <c r="AE3" s="467"/>
      <c r="AF3" s="367"/>
      <c r="AG3" s="466" t="s">
        <v>40</v>
      </c>
      <c r="AH3" s="467"/>
      <c r="AI3" s="467"/>
      <c r="AJ3" s="467"/>
      <c r="AK3" s="367"/>
      <c r="AL3" s="466" t="s">
        <v>810</v>
      </c>
      <c r="AM3" s="467"/>
      <c r="AN3" s="467"/>
      <c r="AO3" s="467"/>
      <c r="AP3" s="367"/>
      <c r="AQ3" s="466" t="s">
        <v>811</v>
      </c>
      <c r="AR3" s="467"/>
      <c r="AS3" s="467"/>
      <c r="AT3" s="467"/>
      <c r="AU3" s="367"/>
      <c r="AV3" s="466" t="s">
        <v>812</v>
      </c>
      <c r="AW3" s="467"/>
      <c r="AX3" s="467"/>
      <c r="AY3" s="467"/>
      <c r="AZ3" s="367"/>
      <c r="BA3" s="466" t="s">
        <v>822</v>
      </c>
      <c r="BB3" s="467"/>
      <c r="BC3" s="467"/>
      <c r="BD3" s="467"/>
      <c r="BE3" s="367"/>
      <c r="BF3" s="466" t="s">
        <v>824</v>
      </c>
      <c r="BG3" s="467"/>
      <c r="BH3" s="467"/>
      <c r="BI3" s="467"/>
      <c r="BJ3" s="367"/>
      <c r="BK3" s="466" t="s">
        <v>826</v>
      </c>
      <c r="BL3" s="467"/>
      <c r="BM3" s="467"/>
      <c r="BN3" s="467"/>
      <c r="BO3" s="367"/>
      <c r="BP3" s="1247" t="s">
        <v>850</v>
      </c>
      <c r="BQ3" s="1248"/>
      <c r="BR3" s="1248"/>
      <c r="BS3" s="1248"/>
      <c r="BT3" s="1209"/>
      <c r="BU3" s="466" t="s">
        <v>851</v>
      </c>
      <c r="BV3" s="467"/>
      <c r="BW3" s="467"/>
      <c r="BX3" s="467"/>
      <c r="BY3" s="367"/>
    </row>
    <row r="4" spans="1:79" ht="47" thickTop="1">
      <c r="A4" s="1244"/>
      <c r="B4" s="743" t="s">
        <v>4</v>
      </c>
      <c r="C4" s="470" t="s">
        <v>5</v>
      </c>
      <c r="D4" s="473" t="s">
        <v>24</v>
      </c>
      <c r="E4" s="474" t="s">
        <v>25</v>
      </c>
      <c r="F4" s="474" t="s">
        <v>27</v>
      </c>
      <c r="G4" s="475" t="s">
        <v>555</v>
      </c>
      <c r="H4" s="473" t="s">
        <v>24</v>
      </c>
      <c r="I4" s="474" t="s">
        <v>25</v>
      </c>
      <c r="J4" s="474" t="s">
        <v>26</v>
      </c>
      <c r="K4" s="474" t="s">
        <v>27</v>
      </c>
      <c r="L4" s="475" t="s">
        <v>549</v>
      </c>
      <c r="M4" s="473" t="s">
        <v>24</v>
      </c>
      <c r="N4" s="474" t="s">
        <v>25</v>
      </c>
      <c r="O4" s="474" t="s">
        <v>26</v>
      </c>
      <c r="P4" s="474" t="s">
        <v>27</v>
      </c>
      <c r="Q4" s="475" t="s">
        <v>549</v>
      </c>
      <c r="R4" s="473" t="s">
        <v>24</v>
      </c>
      <c r="S4" s="474" t="s">
        <v>25</v>
      </c>
      <c r="T4" s="474" t="s">
        <v>26</v>
      </c>
      <c r="U4" s="474" t="s">
        <v>27</v>
      </c>
      <c r="V4" s="475" t="s">
        <v>549</v>
      </c>
      <c r="W4" s="473" t="s">
        <v>24</v>
      </c>
      <c r="X4" s="474" t="s">
        <v>25</v>
      </c>
      <c r="Y4" s="474" t="s">
        <v>26</v>
      </c>
      <c r="Z4" s="474" t="s">
        <v>27</v>
      </c>
      <c r="AA4" s="475" t="s">
        <v>549</v>
      </c>
      <c r="AB4" s="473" t="s">
        <v>24</v>
      </c>
      <c r="AC4" s="474" t="s">
        <v>25</v>
      </c>
      <c r="AD4" s="474" t="s">
        <v>26</v>
      </c>
      <c r="AE4" s="474" t="s">
        <v>27</v>
      </c>
      <c r="AF4" s="475" t="s">
        <v>549</v>
      </c>
      <c r="AG4" s="473" t="s">
        <v>24</v>
      </c>
      <c r="AH4" s="474" t="s">
        <v>25</v>
      </c>
      <c r="AI4" s="474" t="s">
        <v>26</v>
      </c>
      <c r="AJ4" s="474" t="s">
        <v>27</v>
      </c>
      <c r="AK4" s="475" t="s">
        <v>549</v>
      </c>
      <c r="AL4" s="473" t="s">
        <v>24</v>
      </c>
      <c r="AM4" s="474" t="s">
        <v>25</v>
      </c>
      <c r="AN4" s="474" t="s">
        <v>26</v>
      </c>
      <c r="AO4" s="474" t="s">
        <v>27</v>
      </c>
      <c r="AP4" s="475" t="s">
        <v>549</v>
      </c>
      <c r="AQ4" s="473" t="s">
        <v>24</v>
      </c>
      <c r="AR4" s="474" t="s">
        <v>25</v>
      </c>
      <c r="AS4" s="474" t="s">
        <v>26</v>
      </c>
      <c r="AT4" s="474" t="s">
        <v>27</v>
      </c>
      <c r="AU4" s="475" t="s">
        <v>549</v>
      </c>
      <c r="AV4" s="473" t="s">
        <v>24</v>
      </c>
      <c r="AW4" s="474" t="s">
        <v>25</v>
      </c>
      <c r="AX4" s="474" t="s">
        <v>26</v>
      </c>
      <c r="AY4" s="474" t="s">
        <v>27</v>
      </c>
      <c r="AZ4" s="475" t="s">
        <v>549</v>
      </c>
      <c r="BA4" s="473" t="s">
        <v>24</v>
      </c>
      <c r="BB4" s="474" t="s">
        <v>25</v>
      </c>
      <c r="BC4" s="474" t="s">
        <v>26</v>
      </c>
      <c r="BD4" s="474" t="s">
        <v>27</v>
      </c>
      <c r="BE4" s="475" t="s">
        <v>549</v>
      </c>
      <c r="BF4" s="473" t="s">
        <v>24</v>
      </c>
      <c r="BG4" s="474" t="s">
        <v>25</v>
      </c>
      <c r="BH4" s="474" t="s">
        <v>26</v>
      </c>
      <c r="BI4" s="474" t="s">
        <v>27</v>
      </c>
      <c r="BJ4" s="475" t="s">
        <v>549</v>
      </c>
      <c r="BK4" s="473" t="s">
        <v>24</v>
      </c>
      <c r="BL4" s="474" t="s">
        <v>25</v>
      </c>
      <c r="BM4" s="474" t="s">
        <v>26</v>
      </c>
      <c r="BN4" s="474" t="s">
        <v>27</v>
      </c>
      <c r="BO4" s="475" t="s">
        <v>549</v>
      </c>
      <c r="BP4" s="473" t="s">
        <v>24</v>
      </c>
      <c r="BQ4" s="474" t="s">
        <v>25</v>
      </c>
      <c r="BR4" s="474" t="s">
        <v>26</v>
      </c>
      <c r="BS4" s="474" t="s">
        <v>27</v>
      </c>
      <c r="BT4" s="475" t="s">
        <v>549</v>
      </c>
      <c r="BU4" s="473" t="s">
        <v>24</v>
      </c>
      <c r="BV4" s="474" t="s">
        <v>25</v>
      </c>
      <c r="BW4" s="474" t="s">
        <v>26</v>
      </c>
      <c r="BX4" s="474" t="s">
        <v>27</v>
      </c>
      <c r="BY4" s="475" t="s">
        <v>549</v>
      </c>
    </row>
    <row r="5" spans="1:79" s="189" customFormat="1" ht="22.5" customHeight="1">
      <c r="B5" s="206">
        <v>2024</v>
      </c>
      <c r="C5" s="472" t="s">
        <v>7</v>
      </c>
      <c r="D5" s="476">
        <v>33506.010643581263</v>
      </c>
      <c r="E5" s="463">
        <v>21431.570561521206</v>
      </c>
      <c r="F5" s="463">
        <v>10142.079464902832</v>
      </c>
      <c r="G5" s="485">
        <v>12919.737343352179</v>
      </c>
      <c r="H5" s="476">
        <v>375.34175700000003</v>
      </c>
      <c r="I5" s="463">
        <v>321.90245600000003</v>
      </c>
      <c r="J5" s="463">
        <v>437.76877500000001</v>
      </c>
      <c r="K5" s="463">
        <v>348.38649099999998</v>
      </c>
      <c r="L5" s="485">
        <v>228.705377</v>
      </c>
      <c r="M5" s="476">
        <v>289.873805</v>
      </c>
      <c r="N5" s="463">
        <v>175.57555200000002</v>
      </c>
      <c r="O5" s="463">
        <v>79.947714000000005</v>
      </c>
      <c r="P5" s="463">
        <v>32.91433</v>
      </c>
      <c r="Q5" s="485">
        <v>1.4583999999999999</v>
      </c>
      <c r="R5" s="476">
        <v>228.91205600000001</v>
      </c>
      <c r="S5" s="463">
        <v>339.12180199999995</v>
      </c>
      <c r="T5" s="463">
        <v>39.157960000000003</v>
      </c>
      <c r="U5" s="463">
        <v>42.261426999999998</v>
      </c>
      <c r="V5" s="485">
        <v>2.5634269999999999</v>
      </c>
      <c r="W5" s="476">
        <v>176.659909</v>
      </c>
      <c r="X5" s="463">
        <v>101.284696</v>
      </c>
      <c r="Y5" s="463">
        <v>50.496993000000003</v>
      </c>
      <c r="Z5" s="463">
        <v>38.929682999999997</v>
      </c>
      <c r="AA5" s="485">
        <v>1.4197169999999999</v>
      </c>
      <c r="AB5" s="476">
        <v>336.91511800000001</v>
      </c>
      <c r="AC5" s="463">
        <v>67.572697999999988</v>
      </c>
      <c r="AD5" s="463">
        <v>101.202073</v>
      </c>
      <c r="AE5" s="463">
        <v>50.880400000000002</v>
      </c>
      <c r="AF5" s="485">
        <v>3.5248300000000001</v>
      </c>
      <c r="AG5" s="476">
        <v>446.45595700000001</v>
      </c>
      <c r="AH5" s="463">
        <v>191.62430600000002</v>
      </c>
      <c r="AI5" s="463">
        <v>106.95384200000001</v>
      </c>
      <c r="AJ5" s="463">
        <v>40.917237</v>
      </c>
      <c r="AK5" s="485">
        <v>4.2969749999999998</v>
      </c>
      <c r="AL5" s="476">
        <v>414.98319899999996</v>
      </c>
      <c r="AM5" s="463">
        <v>363.63022100000001</v>
      </c>
      <c r="AN5" s="463">
        <v>85.772850000000005</v>
      </c>
      <c r="AO5" s="463">
        <v>40.763672999999997</v>
      </c>
      <c r="AP5" s="485">
        <v>4.6130050000000002</v>
      </c>
      <c r="AQ5" s="476">
        <v>377.91854599999999</v>
      </c>
      <c r="AR5" s="463">
        <v>133.327822</v>
      </c>
      <c r="AS5" s="463">
        <v>108.557121</v>
      </c>
      <c r="AT5" s="463">
        <v>56.720742999999999</v>
      </c>
      <c r="AU5" s="485">
        <v>4.4411230000000002</v>
      </c>
      <c r="AV5" s="476">
        <v>587.096677</v>
      </c>
      <c r="AW5" s="463">
        <v>432.87006500000001</v>
      </c>
      <c r="AX5" s="463">
        <v>181.17640800000001</v>
      </c>
      <c r="AY5" s="463">
        <v>87.780719000000005</v>
      </c>
      <c r="AZ5" s="485">
        <v>6.644056</v>
      </c>
      <c r="BA5" s="476">
        <v>150.15123599999998</v>
      </c>
      <c r="BB5" s="463">
        <v>38.816482000000001</v>
      </c>
      <c r="BC5" s="463">
        <v>37.931256000000005</v>
      </c>
      <c r="BD5" s="463">
        <v>22.386706</v>
      </c>
      <c r="BE5" s="485">
        <v>1.458836</v>
      </c>
      <c r="BF5" s="476">
        <v>438.50108999999998</v>
      </c>
      <c r="BG5" s="463">
        <v>163.736356</v>
      </c>
      <c r="BH5" s="463">
        <v>62.427784000000003</v>
      </c>
      <c r="BI5" s="463">
        <v>51.015709000000001</v>
      </c>
      <c r="BJ5" s="485">
        <v>2.3557739999999998</v>
      </c>
      <c r="BK5" s="476">
        <v>271.33067800000003</v>
      </c>
      <c r="BL5" s="463">
        <v>203.41399999999999</v>
      </c>
      <c r="BM5" s="463">
        <v>18.080812999999999</v>
      </c>
      <c r="BN5" s="463">
        <v>40.767393999999996</v>
      </c>
      <c r="BO5" s="1089">
        <v>0</v>
      </c>
      <c r="BP5" s="1089">
        <v>995.79</v>
      </c>
      <c r="BQ5" s="1089">
        <v>30.439</v>
      </c>
      <c r="BR5" s="1089">
        <v>135.43899999999999</v>
      </c>
      <c r="BS5" s="1089">
        <v>0</v>
      </c>
      <c r="BT5" s="1089">
        <v>907.477127</v>
      </c>
      <c r="BU5" s="1090">
        <v>197.00414561000002</v>
      </c>
      <c r="BV5" s="1090">
        <v>159.71141268</v>
      </c>
      <c r="BW5" s="1090">
        <v>10.94304</v>
      </c>
      <c r="BX5" s="1090">
        <v>179.20737894599998</v>
      </c>
      <c r="BY5" s="1090">
        <v>287.20617604199998</v>
      </c>
      <c r="BZ5" s="1091"/>
      <c r="CA5" s="1091"/>
    </row>
    <row r="6" spans="1:79" s="189" customFormat="1" ht="22.5" customHeight="1" thickBot="1">
      <c r="B6" s="206">
        <v>2024</v>
      </c>
      <c r="C6" s="472" t="s">
        <v>6</v>
      </c>
      <c r="D6" s="476">
        <v>32908.501097540728</v>
      </c>
      <c r="E6" s="463">
        <v>19226.437723886273</v>
      </c>
      <c r="F6" s="463">
        <v>9591.3560254154418</v>
      </c>
      <c r="G6" s="485">
        <v>12792.49271337997</v>
      </c>
      <c r="H6" s="476">
        <v>310.48665599999998</v>
      </c>
      <c r="I6" s="463">
        <v>312.29083800000001</v>
      </c>
      <c r="J6" s="463">
        <v>419.76967000000002</v>
      </c>
      <c r="K6" s="463">
        <v>514.49601899999993</v>
      </c>
      <c r="L6" s="485">
        <v>165.25690600000001</v>
      </c>
      <c r="M6" s="476">
        <v>275.66100299999999</v>
      </c>
      <c r="N6" s="463">
        <v>408.42581799999999</v>
      </c>
      <c r="O6" s="463">
        <v>58.636364999999998</v>
      </c>
      <c r="P6" s="463">
        <v>42.548206999999998</v>
      </c>
      <c r="Q6" s="485">
        <v>2.1875999999999998</v>
      </c>
      <c r="R6" s="476">
        <v>232.70341299999998</v>
      </c>
      <c r="S6" s="463">
        <v>242.56942700000002</v>
      </c>
      <c r="T6" s="463">
        <v>24.442126000000002</v>
      </c>
      <c r="U6" s="463">
        <v>34.403238999999999</v>
      </c>
      <c r="V6" s="485">
        <v>2.3184260000000001</v>
      </c>
      <c r="W6" s="476">
        <v>215.86138499999998</v>
      </c>
      <c r="X6" s="463">
        <v>357.58872700000001</v>
      </c>
      <c r="Y6" s="463">
        <v>60.772233</v>
      </c>
      <c r="Z6" s="463">
        <v>32.737962000000003</v>
      </c>
      <c r="AA6" s="485">
        <v>1.2097159999999998</v>
      </c>
      <c r="AB6" s="476">
        <v>407.85526800000002</v>
      </c>
      <c r="AC6" s="463">
        <v>185.67181299999999</v>
      </c>
      <c r="AD6" s="463">
        <v>64.815719000000001</v>
      </c>
      <c r="AE6" s="463">
        <v>44.024193000000004</v>
      </c>
      <c r="AF6" s="485">
        <v>3.1398300000000003</v>
      </c>
      <c r="AG6" s="476">
        <v>482.30369899999999</v>
      </c>
      <c r="AH6" s="463">
        <v>395.044129</v>
      </c>
      <c r="AI6" s="463">
        <v>83.145719</v>
      </c>
      <c r="AJ6" s="463">
        <v>74.752347999999998</v>
      </c>
      <c r="AK6" s="485">
        <v>3.7719750000000003</v>
      </c>
      <c r="AL6" s="476">
        <v>438.87362700000006</v>
      </c>
      <c r="AM6" s="463">
        <v>503.96149300000002</v>
      </c>
      <c r="AN6" s="463">
        <v>113.413184</v>
      </c>
      <c r="AO6" s="463">
        <v>65.811324999999997</v>
      </c>
      <c r="AP6" s="485">
        <v>3.8080039999999999</v>
      </c>
      <c r="AQ6" s="476">
        <v>392.64129600000001</v>
      </c>
      <c r="AR6" s="463">
        <v>894.10427200000004</v>
      </c>
      <c r="AS6" s="463">
        <v>84.269228999999996</v>
      </c>
      <c r="AT6" s="463">
        <v>51.766519000000002</v>
      </c>
      <c r="AU6" s="485">
        <v>4.0561240000000005</v>
      </c>
      <c r="AV6" s="476">
        <v>635.09835399999997</v>
      </c>
      <c r="AW6" s="463">
        <v>682.36221999999998</v>
      </c>
      <c r="AX6" s="463">
        <v>155.68545900000001</v>
      </c>
      <c r="AY6" s="463">
        <v>124.110416</v>
      </c>
      <c r="AZ6" s="485">
        <v>5.7340549999999997</v>
      </c>
      <c r="BA6" s="476">
        <v>173.22568899999999</v>
      </c>
      <c r="BB6" s="463">
        <v>114.16702199999999</v>
      </c>
      <c r="BC6" s="463">
        <v>30.434884000000004</v>
      </c>
      <c r="BD6" s="463">
        <v>19.788840999999998</v>
      </c>
      <c r="BE6" s="485">
        <v>1.318837</v>
      </c>
      <c r="BF6" s="476">
        <v>421.55091100000004</v>
      </c>
      <c r="BG6" s="463">
        <v>258.83972499999999</v>
      </c>
      <c r="BH6" s="463">
        <v>35.047761000000001</v>
      </c>
      <c r="BI6" s="463">
        <v>68.099995000000007</v>
      </c>
      <c r="BJ6" s="485">
        <v>2.1457730000000002</v>
      </c>
      <c r="BK6" s="940"/>
      <c r="BL6" s="941"/>
      <c r="BM6" s="941"/>
      <c r="BN6" s="941"/>
      <c r="BO6" s="1092"/>
      <c r="BP6" s="1089">
        <v>998.40999999999985</v>
      </c>
      <c r="BQ6" s="1089">
        <v>15.01</v>
      </c>
      <c r="BR6" s="1089">
        <v>150.178</v>
      </c>
      <c r="BS6" s="1089">
        <v>0</v>
      </c>
      <c r="BT6" s="1089">
        <v>697.2</v>
      </c>
      <c r="BU6" s="1090">
        <v>193.96729900999998</v>
      </c>
      <c r="BV6" s="1090">
        <v>101.36065266</v>
      </c>
      <c r="BW6" s="1090">
        <v>17.621964999999999</v>
      </c>
      <c r="BX6" s="1090">
        <v>94.351077908999997</v>
      </c>
      <c r="BY6" s="1090">
        <v>534.58208394799999</v>
      </c>
    </row>
    <row r="7" spans="1:79" ht="25" customHeight="1" thickTop="1">
      <c r="B7" s="275">
        <v>2023</v>
      </c>
      <c r="C7" s="487" t="s">
        <v>9</v>
      </c>
      <c r="D7" s="395">
        <v>32109.338851804758</v>
      </c>
      <c r="E7" s="396">
        <v>24226.089882468073</v>
      </c>
      <c r="F7" s="396">
        <v>9780.0656786372438</v>
      </c>
      <c r="G7" s="432">
        <v>6894.8261213416281</v>
      </c>
      <c r="H7" s="801">
        <v>309.69024899999999</v>
      </c>
      <c r="I7" s="802">
        <v>292.65619700000002</v>
      </c>
      <c r="J7" s="802">
        <v>280.01674800000001</v>
      </c>
      <c r="K7" s="802">
        <v>353.329632</v>
      </c>
      <c r="L7" s="803">
        <v>138.29515499999999</v>
      </c>
      <c r="M7" s="395">
        <v>284.21302800000001</v>
      </c>
      <c r="N7" s="396">
        <v>18.935315999999997</v>
      </c>
      <c r="O7" s="396">
        <v>50.167605000000002</v>
      </c>
      <c r="P7" s="396">
        <v>35.269261</v>
      </c>
      <c r="Q7" s="397">
        <v>3.4808529999999998</v>
      </c>
      <c r="R7" s="395">
        <v>251.16970000000001</v>
      </c>
      <c r="S7" s="396">
        <v>33.306314</v>
      </c>
      <c r="T7" s="396">
        <v>50.591956999999994</v>
      </c>
      <c r="U7" s="396">
        <v>38.483170999999999</v>
      </c>
      <c r="V7" s="488">
        <v>2.2894040000000002</v>
      </c>
      <c r="W7" s="395">
        <v>214.24703899999997</v>
      </c>
      <c r="X7" s="396">
        <v>135.89842400000001</v>
      </c>
      <c r="Y7" s="396">
        <v>30.003290999999997</v>
      </c>
      <c r="Z7" s="396">
        <v>26.228142000000002</v>
      </c>
      <c r="AA7" s="488">
        <v>1.7547569999999999</v>
      </c>
      <c r="AB7" s="395">
        <v>397.23710800000003</v>
      </c>
      <c r="AC7" s="396">
        <v>181.00064399999999</v>
      </c>
      <c r="AD7" s="396">
        <v>50.876110000000004</v>
      </c>
      <c r="AE7" s="396">
        <v>45.616498</v>
      </c>
      <c r="AF7" s="488">
        <v>3.23116</v>
      </c>
      <c r="AG7" s="395">
        <v>524.96521500000006</v>
      </c>
      <c r="AH7" s="396">
        <v>51.452312999999997</v>
      </c>
      <c r="AI7" s="396">
        <v>82.369168000000002</v>
      </c>
      <c r="AJ7" s="396">
        <v>63.049894999999992</v>
      </c>
      <c r="AK7" s="488">
        <v>4.6610019999999999</v>
      </c>
      <c r="AL7" s="395">
        <v>453.970124</v>
      </c>
      <c r="AM7" s="396">
        <v>189.70603599999998</v>
      </c>
      <c r="AN7" s="396">
        <v>95.212634999999992</v>
      </c>
      <c r="AO7" s="396">
        <v>54.774799999999999</v>
      </c>
      <c r="AP7" s="488">
        <v>5.086843</v>
      </c>
      <c r="AQ7" s="395">
        <v>435.07884899999999</v>
      </c>
      <c r="AR7" s="396">
        <v>94.214827</v>
      </c>
      <c r="AS7" s="396">
        <v>103.80541700000001</v>
      </c>
      <c r="AT7" s="396">
        <v>57.370896999999999</v>
      </c>
      <c r="AU7" s="488">
        <v>3.438339</v>
      </c>
      <c r="AV7" s="395">
        <v>717.92257599999994</v>
      </c>
      <c r="AW7" s="396">
        <v>124.63046000000001</v>
      </c>
      <c r="AX7" s="396">
        <v>164.73837599999999</v>
      </c>
      <c r="AY7" s="396">
        <v>97.922843999999998</v>
      </c>
      <c r="AZ7" s="488">
        <v>5.2131290000000003</v>
      </c>
      <c r="BA7" s="395">
        <v>155.26743900000002</v>
      </c>
      <c r="BB7" s="396">
        <v>46.675851999999999</v>
      </c>
      <c r="BC7" s="396">
        <v>24.817854000000004</v>
      </c>
      <c r="BD7" s="396">
        <v>20.187784000000001</v>
      </c>
      <c r="BE7" s="488">
        <v>2.2711450000000002</v>
      </c>
      <c r="BF7" s="395">
        <v>406.93498399999999</v>
      </c>
      <c r="BG7" s="396">
        <v>95.395268000000016</v>
      </c>
      <c r="BH7" s="396">
        <v>29.757648</v>
      </c>
      <c r="BI7" s="396">
        <v>69.327449999999999</v>
      </c>
      <c r="BJ7" s="488">
        <v>1.86791</v>
      </c>
      <c r="BK7" s="835">
        <v>178.846236</v>
      </c>
      <c r="BL7" s="922">
        <v>166.593311</v>
      </c>
      <c r="BM7" s="922">
        <v>41.916283999999997</v>
      </c>
      <c r="BN7" s="922">
        <v>56.050173000000001</v>
      </c>
      <c r="BO7" s="1093">
        <v>119.494947</v>
      </c>
      <c r="BP7" s="1094"/>
      <c r="BQ7" s="1094"/>
      <c r="BR7" s="1094"/>
      <c r="BS7" s="1094"/>
      <c r="BT7" s="1094"/>
      <c r="BU7" s="1094"/>
      <c r="BV7" s="1094"/>
      <c r="BW7" s="1094"/>
      <c r="BX7" s="1094"/>
      <c r="BY7" s="1094"/>
    </row>
    <row r="8" spans="1:79" ht="25" customHeight="1">
      <c r="B8" s="201">
        <v>2023</v>
      </c>
      <c r="C8" s="471" t="s">
        <v>8</v>
      </c>
      <c r="D8" s="398">
        <v>25781.674653722104</v>
      </c>
      <c r="E8" s="253">
        <v>10121.590373936178</v>
      </c>
      <c r="F8" s="253">
        <v>9577.2881713058996</v>
      </c>
      <c r="G8" s="341">
        <v>9104.0212287962149</v>
      </c>
      <c r="H8" s="398">
        <v>273.82</v>
      </c>
      <c r="I8" s="253">
        <v>297.61</v>
      </c>
      <c r="J8" s="253">
        <v>174.01</v>
      </c>
      <c r="K8" s="253">
        <v>153.71</v>
      </c>
      <c r="L8" s="410">
        <v>208.86</v>
      </c>
      <c r="M8" s="398">
        <v>244.94519700000001</v>
      </c>
      <c r="N8" s="253">
        <v>92.929204999999996</v>
      </c>
      <c r="O8" s="253">
        <v>33.729058999999999</v>
      </c>
      <c r="P8" s="253">
        <v>33.683610999999999</v>
      </c>
      <c r="Q8" s="410">
        <v>4.7425699999999997</v>
      </c>
      <c r="R8" s="398">
        <v>240.19919600000003</v>
      </c>
      <c r="S8" s="253">
        <v>72.409357</v>
      </c>
      <c r="T8" s="253">
        <v>29.739129999999999</v>
      </c>
      <c r="U8" s="253">
        <v>35.46114</v>
      </c>
      <c r="V8" s="480">
        <v>3.9420349999999997</v>
      </c>
      <c r="W8" s="398">
        <v>183.21078800000001</v>
      </c>
      <c r="X8" s="253">
        <v>117.095602</v>
      </c>
      <c r="Y8" s="253">
        <v>42.446331000000001</v>
      </c>
      <c r="Z8" s="253">
        <v>33.886989999999997</v>
      </c>
      <c r="AA8" s="480">
        <v>4.8523830000000006</v>
      </c>
      <c r="AB8" s="398">
        <v>340.58114</v>
      </c>
      <c r="AC8" s="253">
        <v>102.50694200000001</v>
      </c>
      <c r="AD8" s="253">
        <v>52.858087000000005</v>
      </c>
      <c r="AE8" s="253">
        <v>40.357658000000001</v>
      </c>
      <c r="AF8" s="480">
        <v>0</v>
      </c>
      <c r="AG8" s="398">
        <v>429.597936</v>
      </c>
      <c r="AH8" s="253">
        <v>249.777919</v>
      </c>
      <c r="AI8" s="253">
        <v>82.144964000000002</v>
      </c>
      <c r="AJ8" s="253">
        <v>49.969655000000003</v>
      </c>
      <c r="AK8" s="480">
        <v>7.9499809999999993</v>
      </c>
      <c r="AL8" s="398">
        <v>421.22184200000004</v>
      </c>
      <c r="AM8" s="253">
        <v>161.22099</v>
      </c>
      <c r="AN8" s="253">
        <v>88.344579999999993</v>
      </c>
      <c r="AO8" s="253">
        <v>40.995161999999993</v>
      </c>
      <c r="AP8" s="480">
        <v>10.313998999999999</v>
      </c>
      <c r="AQ8" s="398">
        <v>360.37026500000002</v>
      </c>
      <c r="AR8" s="253">
        <v>127.176565</v>
      </c>
      <c r="AS8" s="253">
        <v>54.086743999999996</v>
      </c>
      <c r="AT8" s="253">
        <v>38.893091999999996</v>
      </c>
      <c r="AU8" s="480">
        <v>5.7990529999999998</v>
      </c>
      <c r="AV8" s="398">
        <v>626.18235099999993</v>
      </c>
      <c r="AW8" s="253">
        <v>551.40293099999997</v>
      </c>
      <c r="AX8" s="253">
        <v>105.74165499999999</v>
      </c>
      <c r="AY8" s="253">
        <v>52.068187999999999</v>
      </c>
      <c r="AZ8" s="480">
        <v>11.064512000000001</v>
      </c>
      <c r="BA8" s="398">
        <v>147.49454900000001</v>
      </c>
      <c r="BB8" s="253">
        <v>25.836349000000002</v>
      </c>
      <c r="BC8" s="253">
        <v>16.322565000000001</v>
      </c>
      <c r="BD8" s="253">
        <v>29.341901999999997</v>
      </c>
      <c r="BE8" s="480">
        <v>3.0423819999999999</v>
      </c>
      <c r="BF8" s="398">
        <v>459.89865900000001</v>
      </c>
      <c r="BG8" s="253">
        <v>238.87597700000001</v>
      </c>
      <c r="BH8" s="253">
        <v>16.626664000000002</v>
      </c>
      <c r="BI8" s="253">
        <v>83.627925000000005</v>
      </c>
      <c r="BJ8" s="341">
        <v>4.3922730000000003</v>
      </c>
      <c r="BK8" s="829">
        <v>177.11523099999999</v>
      </c>
      <c r="BL8" s="934">
        <v>158.2542</v>
      </c>
      <c r="BM8" s="934">
        <v>49.343200000000003</v>
      </c>
      <c r="BN8" s="934">
        <v>84.736040000000003</v>
      </c>
      <c r="BO8" s="1095">
        <v>302.35505499999999</v>
      </c>
      <c r="BP8" s="1096"/>
      <c r="BQ8" s="1096"/>
      <c r="BR8" s="1096"/>
      <c r="BS8" s="1096"/>
      <c r="BT8" s="1096"/>
      <c r="BU8" s="1096"/>
      <c r="BV8" s="1096"/>
      <c r="BW8" s="1096"/>
      <c r="BX8" s="1096"/>
      <c r="BY8" s="1096"/>
    </row>
    <row r="9" spans="1:79" ht="21.75" customHeight="1">
      <c r="B9" s="206">
        <v>2023</v>
      </c>
      <c r="C9" s="472" t="s">
        <v>7</v>
      </c>
      <c r="D9" s="476">
        <v>31229.027340412504</v>
      </c>
      <c r="E9" s="463">
        <v>16402.555117813736</v>
      </c>
      <c r="F9" s="463">
        <v>9404.1480977181309</v>
      </c>
      <c r="G9" s="477">
        <v>10739.276010286289</v>
      </c>
      <c r="H9" s="398">
        <v>235.96999999999997</v>
      </c>
      <c r="I9" s="253">
        <v>318.5</v>
      </c>
      <c r="J9" s="253">
        <v>363.30999999999995</v>
      </c>
      <c r="K9" s="253">
        <v>146.66999999999999</v>
      </c>
      <c r="L9" s="410">
        <v>78.72</v>
      </c>
      <c r="M9" s="398">
        <v>273.54714200000001</v>
      </c>
      <c r="N9" s="253">
        <v>202.891581</v>
      </c>
      <c r="O9" s="253">
        <v>51.683856000000006</v>
      </c>
      <c r="P9" s="253">
        <v>93.129250999999996</v>
      </c>
      <c r="Q9" s="410">
        <v>2.6511420000000001</v>
      </c>
      <c r="R9" s="398">
        <v>244.96092900000002</v>
      </c>
      <c r="S9" s="253">
        <v>333.23841300000004</v>
      </c>
      <c r="T9" s="253">
        <v>44.106960999999998</v>
      </c>
      <c r="U9" s="253">
        <v>101.729687</v>
      </c>
      <c r="V9" s="480">
        <v>1.8399580000000002</v>
      </c>
      <c r="W9" s="398">
        <v>192.83006499999999</v>
      </c>
      <c r="X9" s="253">
        <v>188.70526100000001</v>
      </c>
      <c r="Y9" s="253">
        <v>45.798125999999996</v>
      </c>
      <c r="Z9" s="253">
        <v>89.938726000000003</v>
      </c>
      <c r="AA9" s="480">
        <v>1.272475</v>
      </c>
      <c r="AB9" s="398">
        <v>375.55665899999997</v>
      </c>
      <c r="AC9" s="253">
        <v>228.880608</v>
      </c>
      <c r="AD9" s="253">
        <v>74.937339999999992</v>
      </c>
      <c r="AE9" s="253">
        <v>141.218872</v>
      </c>
      <c r="AF9" s="480">
        <v>2.5258229999999999</v>
      </c>
      <c r="AG9" s="398">
        <v>462.62913700000001</v>
      </c>
      <c r="AH9" s="253">
        <v>203.00403299999999</v>
      </c>
      <c r="AI9" s="253">
        <v>74.249110000000002</v>
      </c>
      <c r="AJ9" s="253">
        <v>187.71349300000003</v>
      </c>
      <c r="AK9" s="480">
        <v>3.7430980000000003</v>
      </c>
      <c r="AL9" s="398">
        <v>419.47997199999998</v>
      </c>
      <c r="AM9" s="253">
        <v>211.673102</v>
      </c>
      <c r="AN9" s="253">
        <v>79.306505000000001</v>
      </c>
      <c r="AO9" s="253">
        <v>182.11318599999998</v>
      </c>
      <c r="AP9" s="480">
        <v>4.1975870000000004</v>
      </c>
      <c r="AQ9" s="398">
        <v>365.20377500000001</v>
      </c>
      <c r="AR9" s="253">
        <v>174.871106</v>
      </c>
      <c r="AS9" s="253">
        <v>90.763370000000009</v>
      </c>
      <c r="AT9" s="253">
        <v>142.395669</v>
      </c>
      <c r="AU9" s="480">
        <v>2.7447369999999998</v>
      </c>
      <c r="AV9" s="398">
        <v>676.73690799999997</v>
      </c>
      <c r="AW9" s="253">
        <v>461.14275399999997</v>
      </c>
      <c r="AX9" s="253">
        <v>144.467175</v>
      </c>
      <c r="AY9" s="253">
        <v>346.01433999999995</v>
      </c>
      <c r="AZ9" s="480">
        <v>4.0598369999999999</v>
      </c>
      <c r="BA9" s="398">
        <v>171.50895800000001</v>
      </c>
      <c r="BB9" s="253">
        <v>47.846418</v>
      </c>
      <c r="BC9" s="253">
        <v>26.581050999999999</v>
      </c>
      <c r="BD9" s="253">
        <v>58.164279000000001</v>
      </c>
      <c r="BE9" s="480">
        <v>1.7238359999999999</v>
      </c>
      <c r="BF9" s="428">
        <v>0</v>
      </c>
      <c r="BG9" s="365">
        <v>0</v>
      </c>
      <c r="BH9" s="365">
        <v>0</v>
      </c>
      <c r="BI9" s="365">
        <v>0</v>
      </c>
      <c r="BJ9" s="429">
        <v>0</v>
      </c>
      <c r="BK9" s="829">
        <v>178.88249400000001</v>
      </c>
      <c r="BL9" s="934">
        <v>61.407617000000002</v>
      </c>
      <c r="BM9" s="934">
        <v>58.994999999999997</v>
      </c>
      <c r="BN9" s="934">
        <v>107.51232299999999</v>
      </c>
      <c r="BO9" s="1097">
        <v>77.712335999999993</v>
      </c>
      <c r="BP9" s="1096"/>
      <c r="BQ9" s="1096"/>
      <c r="BR9" s="1096"/>
      <c r="BS9" s="1096"/>
      <c r="BT9" s="1096"/>
      <c r="BU9" s="1096"/>
      <c r="BV9" s="1096"/>
      <c r="BW9" s="1096"/>
      <c r="BX9" s="1096"/>
      <c r="BY9" s="1096"/>
    </row>
    <row r="10" spans="1:79" s="189" customFormat="1" ht="22.5" customHeight="1" thickBot="1">
      <c r="B10" s="206">
        <v>2023</v>
      </c>
      <c r="C10" s="472" t="s">
        <v>6</v>
      </c>
      <c r="D10" s="476">
        <v>29512.583875296397</v>
      </c>
      <c r="E10" s="463">
        <v>12258.146155993474</v>
      </c>
      <c r="F10" s="463">
        <v>9208.4608610800569</v>
      </c>
      <c r="G10" s="485">
        <v>10317.343474026247</v>
      </c>
      <c r="H10" s="476">
        <v>256</v>
      </c>
      <c r="I10" s="463">
        <v>230</v>
      </c>
      <c r="J10" s="463">
        <v>259</v>
      </c>
      <c r="K10" s="463">
        <v>198</v>
      </c>
      <c r="L10" s="485">
        <v>88</v>
      </c>
      <c r="M10" s="476">
        <v>246.13821100000001</v>
      </c>
      <c r="N10" s="463">
        <v>192.66798</v>
      </c>
      <c r="O10" s="463">
        <v>43.792555</v>
      </c>
      <c r="P10" s="463">
        <v>42.410559999999997</v>
      </c>
      <c r="Q10" s="485">
        <v>2.9742649999999999</v>
      </c>
      <c r="R10" s="476">
        <v>227.937624</v>
      </c>
      <c r="S10" s="463">
        <v>79.426108999999997</v>
      </c>
      <c r="T10" s="463">
        <v>35.070684</v>
      </c>
      <c r="U10" s="463">
        <v>42.233467000000005</v>
      </c>
      <c r="V10" s="485">
        <v>2.1843840000000001</v>
      </c>
      <c r="W10" s="476">
        <v>128.608573545171</v>
      </c>
      <c r="X10" s="463">
        <v>93.238440616445999</v>
      </c>
      <c r="Y10" s="463">
        <v>27.472377993354996</v>
      </c>
      <c r="Z10" s="463">
        <v>20.863405035608</v>
      </c>
      <c r="AA10" s="485">
        <v>1.460667E-6</v>
      </c>
      <c r="AB10" s="476">
        <v>353.40132199999999</v>
      </c>
      <c r="AC10" s="463">
        <v>137.90926999999999</v>
      </c>
      <c r="AD10" s="463">
        <v>45.829550999999995</v>
      </c>
      <c r="AE10" s="463">
        <v>54.889698999999993</v>
      </c>
      <c r="AF10" s="485">
        <v>2.9732219999999998</v>
      </c>
      <c r="AG10" s="476">
        <v>454.76178600000003</v>
      </c>
      <c r="AH10" s="463">
        <v>202.32558699999998</v>
      </c>
      <c r="AI10" s="463">
        <v>100.67666199999999</v>
      </c>
      <c r="AJ10" s="463">
        <v>76.991613999999998</v>
      </c>
      <c r="AK10" s="485">
        <v>4.3928929999999999</v>
      </c>
      <c r="AL10" s="476">
        <v>413.74521600000003</v>
      </c>
      <c r="AM10" s="463">
        <v>269.19612800000004</v>
      </c>
      <c r="AN10" s="463">
        <v>91.385834000000003</v>
      </c>
      <c r="AO10" s="463">
        <v>77.441036999999994</v>
      </c>
      <c r="AP10" s="485">
        <v>4.7621609999999999</v>
      </c>
      <c r="AQ10" s="476">
        <v>329.715101</v>
      </c>
      <c r="AR10" s="463">
        <v>339.996061</v>
      </c>
      <c r="AS10" s="463">
        <v>84.709553999999997</v>
      </c>
      <c r="AT10" s="463">
        <v>58.481453999999999</v>
      </c>
      <c r="AU10" s="485">
        <v>3.1114850000000001</v>
      </c>
      <c r="AV10" s="476">
        <v>658.68720699999994</v>
      </c>
      <c r="AW10" s="463">
        <v>461.08914199999998</v>
      </c>
      <c r="AX10" s="463">
        <v>137.883104</v>
      </c>
      <c r="AY10" s="463">
        <v>126.245175</v>
      </c>
      <c r="AZ10" s="485">
        <v>4.9368819999999998</v>
      </c>
      <c r="BA10" s="476">
        <v>160.35615899999999</v>
      </c>
      <c r="BB10" s="463">
        <v>589.97695299999998</v>
      </c>
      <c r="BC10" s="463">
        <v>16.691701999999999</v>
      </c>
      <c r="BD10" s="463">
        <v>30.053936</v>
      </c>
      <c r="BE10" s="485">
        <v>1.9652909999999999</v>
      </c>
      <c r="BF10" s="936">
        <v>149</v>
      </c>
      <c r="BG10" s="937">
        <v>57</v>
      </c>
      <c r="BH10" s="937">
        <v>46</v>
      </c>
      <c r="BI10" s="937">
        <v>100</v>
      </c>
      <c r="BJ10" s="939">
        <v>0</v>
      </c>
      <c r="BK10" s="936">
        <v>185.42676399999999</v>
      </c>
      <c r="BL10" s="937">
        <v>72.927716000000004</v>
      </c>
      <c r="BM10" s="937">
        <v>77.478527999999997</v>
      </c>
      <c r="BN10" s="937">
        <v>69.535477999999998</v>
      </c>
      <c r="BO10" s="1098">
        <v>302.11466300000001</v>
      </c>
      <c r="BP10" s="1099"/>
      <c r="BQ10" s="1099"/>
      <c r="BR10" s="1099"/>
      <c r="BS10" s="1099"/>
      <c r="BT10" s="1099"/>
      <c r="BU10" s="1099"/>
      <c r="BV10" s="1099"/>
      <c r="BW10" s="1099"/>
      <c r="BX10" s="1099"/>
      <c r="BY10" s="1099"/>
    </row>
    <row r="11" spans="1:79" ht="27" customHeight="1" thickTop="1">
      <c r="B11" s="275">
        <v>2022</v>
      </c>
      <c r="C11" s="487" t="s">
        <v>9</v>
      </c>
      <c r="D11" s="395">
        <v>29119.065304982607</v>
      </c>
      <c r="E11" s="401">
        <v>11410.53505942857</v>
      </c>
      <c r="F11" s="401">
        <v>9962.5070118004132</v>
      </c>
      <c r="G11" s="411">
        <v>11771.336957539643</v>
      </c>
      <c r="H11" s="373">
        <v>248.71999999999997</v>
      </c>
      <c r="I11" s="374">
        <v>199.31</v>
      </c>
      <c r="J11" s="374">
        <v>328.02</v>
      </c>
      <c r="K11" s="374">
        <v>243.78</v>
      </c>
      <c r="L11" s="375">
        <v>124.15</v>
      </c>
      <c r="M11" s="400">
        <v>261</v>
      </c>
      <c r="N11" s="401">
        <v>209</v>
      </c>
      <c r="O11" s="401">
        <v>61</v>
      </c>
      <c r="P11" s="401">
        <v>39</v>
      </c>
      <c r="Q11" s="411">
        <v>3</v>
      </c>
      <c r="R11" s="400">
        <v>226</v>
      </c>
      <c r="S11" s="401">
        <v>44</v>
      </c>
      <c r="T11" s="401">
        <v>49</v>
      </c>
      <c r="U11" s="401">
        <v>35</v>
      </c>
      <c r="V11" s="411">
        <v>2</v>
      </c>
      <c r="W11" s="489">
        <v>181.40412700000002</v>
      </c>
      <c r="X11" s="490">
        <v>221.10151799999997</v>
      </c>
      <c r="Y11" s="490">
        <v>43.298414000000001</v>
      </c>
      <c r="Z11" s="490">
        <v>33.008240000000001</v>
      </c>
      <c r="AA11" s="491">
        <v>1.673133</v>
      </c>
      <c r="AB11" s="489">
        <v>371.08946300000002</v>
      </c>
      <c r="AC11" s="490">
        <v>277.81451000000004</v>
      </c>
      <c r="AD11" s="490">
        <v>52.784363999999997</v>
      </c>
      <c r="AE11" s="490">
        <v>51.900832000000001</v>
      </c>
      <c r="AF11" s="491">
        <v>2.8968340000000001</v>
      </c>
      <c r="AG11" s="489">
        <v>449.84900899999997</v>
      </c>
      <c r="AH11" s="490">
        <v>267.78272900000002</v>
      </c>
      <c r="AI11" s="490">
        <v>108.635057</v>
      </c>
      <c r="AJ11" s="490">
        <v>89.298997999999997</v>
      </c>
      <c r="AK11" s="491">
        <v>4.3220280000000004</v>
      </c>
      <c r="AL11" s="395">
        <v>417.72154700000004</v>
      </c>
      <c r="AM11" s="490">
        <v>258.75689899999998</v>
      </c>
      <c r="AN11" s="490">
        <v>82.599341999999993</v>
      </c>
      <c r="AO11" s="490">
        <v>59.163076000000004</v>
      </c>
      <c r="AP11" s="491">
        <v>3.3660810000000003</v>
      </c>
      <c r="AQ11" s="403">
        <v>137.26716099999999</v>
      </c>
      <c r="AR11" s="404">
        <v>128.985502</v>
      </c>
      <c r="AS11" s="404">
        <v>19.790499000000001</v>
      </c>
      <c r="AT11" s="404">
        <v>16.663689999999999</v>
      </c>
      <c r="AU11" s="412">
        <v>1.0073000000000001</v>
      </c>
      <c r="AV11" s="489">
        <v>646.85197400000004</v>
      </c>
      <c r="AW11" s="490">
        <v>370.82385199999999</v>
      </c>
      <c r="AX11" s="490">
        <v>154.480493</v>
      </c>
      <c r="AY11" s="490">
        <v>110.892588</v>
      </c>
      <c r="AZ11" s="491">
        <v>4.3231440000000001</v>
      </c>
      <c r="BA11" s="489">
        <v>173.010098</v>
      </c>
      <c r="BB11" s="490">
        <v>230.94767899999999</v>
      </c>
      <c r="BC11" s="490">
        <v>24.389725000000002</v>
      </c>
      <c r="BD11" s="490">
        <v>30.824640000000002</v>
      </c>
      <c r="BE11" s="491">
        <v>1.3467769999999999</v>
      </c>
      <c r="BF11" s="833">
        <v>134</v>
      </c>
      <c r="BG11" s="867">
        <v>66</v>
      </c>
      <c r="BH11" s="867">
        <v>76</v>
      </c>
      <c r="BI11" s="867">
        <v>44</v>
      </c>
      <c r="BJ11" s="834">
        <v>90</v>
      </c>
      <c r="BK11" s="835">
        <v>166.047766</v>
      </c>
      <c r="BL11" s="870">
        <v>140.718333</v>
      </c>
      <c r="BM11" s="870">
        <v>56.948658000000002</v>
      </c>
      <c r="BN11" s="870">
        <v>133.745554</v>
      </c>
      <c r="BO11" s="1100">
        <v>14.342000000000001</v>
      </c>
      <c r="BP11" s="1094"/>
      <c r="BQ11" s="1094"/>
      <c r="BR11" s="1094"/>
      <c r="BS11" s="1094"/>
      <c r="BT11" s="1094"/>
      <c r="BU11" s="1094"/>
      <c r="BV11" s="1094"/>
      <c r="BW11" s="1094"/>
      <c r="BX11" s="1094"/>
      <c r="BY11" s="1094"/>
    </row>
    <row r="12" spans="1:79" ht="25" customHeight="1">
      <c r="B12" s="201">
        <v>2022</v>
      </c>
      <c r="C12" s="471" t="s">
        <v>8</v>
      </c>
      <c r="D12" s="398">
        <v>28739.798170419883</v>
      </c>
      <c r="E12" s="253">
        <v>10926.028535082629</v>
      </c>
      <c r="F12" s="253">
        <v>9613.7173780463618</v>
      </c>
      <c r="G12" s="341">
        <v>11652.714570674425</v>
      </c>
      <c r="H12" s="398">
        <v>238.41000000000003</v>
      </c>
      <c r="I12" s="253">
        <v>205.13</v>
      </c>
      <c r="J12" s="253">
        <v>322.60000000000002</v>
      </c>
      <c r="K12" s="253">
        <v>176.34</v>
      </c>
      <c r="L12" s="410">
        <v>34.659999999999997</v>
      </c>
      <c r="M12" s="398">
        <v>232.11307599999998</v>
      </c>
      <c r="N12" s="253">
        <v>16.648959999999999</v>
      </c>
      <c r="O12" s="253">
        <v>46.879268000000003</v>
      </c>
      <c r="P12" s="253">
        <v>43.631608999999997</v>
      </c>
      <c r="Q12" s="410">
        <v>10.922321</v>
      </c>
      <c r="R12" s="398">
        <v>215.12016299999999</v>
      </c>
      <c r="S12" s="253">
        <v>7.1338929999999996</v>
      </c>
      <c r="T12" s="253">
        <v>38.950432999999997</v>
      </c>
      <c r="U12" s="253">
        <v>37.063252999999996</v>
      </c>
      <c r="V12" s="480">
        <v>6.5178519999999995</v>
      </c>
      <c r="W12" s="398">
        <v>143.82580799999999</v>
      </c>
      <c r="X12" s="253">
        <v>8.6784929999999996</v>
      </c>
      <c r="Y12" s="253">
        <v>53.503991999999997</v>
      </c>
      <c r="Z12" s="253">
        <v>38.468091999999999</v>
      </c>
      <c r="AA12" s="480">
        <v>4.5076749999999999</v>
      </c>
      <c r="AB12" s="398">
        <v>306.12690700000002</v>
      </c>
      <c r="AC12" s="253">
        <v>20.932583000000001</v>
      </c>
      <c r="AD12" s="253">
        <v>47.081482000000001</v>
      </c>
      <c r="AE12" s="253">
        <v>56.218843999999997</v>
      </c>
      <c r="AF12" s="480">
        <v>7.8794319999999995</v>
      </c>
      <c r="AG12" s="398">
        <v>424.29177200000004</v>
      </c>
      <c r="AH12" s="253">
        <v>26.634667</v>
      </c>
      <c r="AI12" s="253">
        <v>105.43603899999999</v>
      </c>
      <c r="AJ12" s="253">
        <v>80.476028000000014</v>
      </c>
      <c r="AK12" s="480">
        <v>12.516651</v>
      </c>
      <c r="AL12" s="398">
        <v>371.74705299999999</v>
      </c>
      <c r="AM12" s="253">
        <v>124.047478</v>
      </c>
      <c r="AN12" s="253">
        <v>106.58810100000001</v>
      </c>
      <c r="AO12" s="253">
        <v>65.981548000000004</v>
      </c>
      <c r="AP12" s="480">
        <v>11.076001999999999</v>
      </c>
      <c r="AQ12" s="398">
        <v>306.960691</v>
      </c>
      <c r="AR12" s="253">
        <v>21.994862000000001</v>
      </c>
      <c r="AS12" s="253">
        <v>79.068813000000006</v>
      </c>
      <c r="AT12" s="253">
        <v>55.104030999999999</v>
      </c>
      <c r="AU12" s="480">
        <v>8.8611609999999992</v>
      </c>
      <c r="AV12" s="398">
        <v>589.19720499999994</v>
      </c>
      <c r="AW12" s="253">
        <v>264.03697499999998</v>
      </c>
      <c r="AX12" s="253">
        <v>163.88950399999999</v>
      </c>
      <c r="AY12" s="253">
        <v>123.946371</v>
      </c>
      <c r="AZ12" s="480">
        <v>15.115604000000001</v>
      </c>
      <c r="BA12" s="398">
        <v>138.39774299999999</v>
      </c>
      <c r="BB12" s="253">
        <v>3.0950000000000002</v>
      </c>
      <c r="BC12" s="253">
        <v>22.867927999999999</v>
      </c>
      <c r="BD12" s="253">
        <v>26.358461999999999</v>
      </c>
      <c r="BE12" s="480">
        <v>5.0808660000000003</v>
      </c>
      <c r="BF12" s="829">
        <v>107</v>
      </c>
      <c r="BG12" s="934">
        <v>36</v>
      </c>
      <c r="BH12" s="934">
        <v>0</v>
      </c>
      <c r="BI12" s="934">
        <v>36</v>
      </c>
      <c r="BJ12" s="830">
        <v>88.3</v>
      </c>
      <c r="BK12" s="829">
        <v>164.14801600000001</v>
      </c>
      <c r="BL12" s="934">
        <v>131.44531499999999</v>
      </c>
      <c r="BM12" s="934">
        <v>54.113149999999997</v>
      </c>
      <c r="BN12" s="934">
        <v>56.438870999999999</v>
      </c>
      <c r="BO12" s="1095">
        <v>30.475403999999997</v>
      </c>
      <c r="BP12" s="1096"/>
      <c r="BQ12" s="1096"/>
      <c r="BR12" s="1096"/>
      <c r="BS12" s="1096"/>
      <c r="BT12" s="1096"/>
      <c r="BU12" s="1096"/>
      <c r="BV12" s="1096"/>
      <c r="BW12" s="1096"/>
      <c r="BX12" s="1096"/>
      <c r="BY12" s="1096"/>
    </row>
    <row r="13" spans="1:79" ht="25" customHeight="1">
      <c r="B13" s="206">
        <v>2022</v>
      </c>
      <c r="C13" s="472" t="s">
        <v>7</v>
      </c>
      <c r="D13" s="476">
        <v>29653.995258923318</v>
      </c>
      <c r="E13" s="463">
        <v>9187</v>
      </c>
      <c r="F13" s="463">
        <v>8821</v>
      </c>
      <c r="G13" s="477">
        <v>10589</v>
      </c>
      <c r="H13" s="398">
        <v>260.57</v>
      </c>
      <c r="I13" s="253">
        <v>141.83000000000001</v>
      </c>
      <c r="J13" s="253">
        <v>258.07</v>
      </c>
      <c r="K13" s="253">
        <v>229.93</v>
      </c>
      <c r="L13" s="410">
        <v>106.06</v>
      </c>
      <c r="M13" s="398">
        <v>229.37441200000001</v>
      </c>
      <c r="N13" s="253">
        <v>67.505110999999999</v>
      </c>
      <c r="O13" s="253">
        <v>49.435597999999999</v>
      </c>
      <c r="P13" s="253">
        <v>34.671984999999999</v>
      </c>
      <c r="Q13" s="410">
        <v>7.6625920000000001</v>
      </c>
      <c r="R13" s="398">
        <v>227.44408899999999</v>
      </c>
      <c r="S13" s="253">
        <v>41.559305999999999</v>
      </c>
      <c r="T13" s="253">
        <v>42.803978999999998</v>
      </c>
      <c r="U13" s="253">
        <v>30.820341000000003</v>
      </c>
      <c r="V13" s="480">
        <v>6.7979900000000004</v>
      </c>
      <c r="W13" s="398">
        <v>132.460632</v>
      </c>
      <c r="X13" s="253">
        <v>49.857606000000004</v>
      </c>
      <c r="Y13" s="253">
        <v>36.261257999999998</v>
      </c>
      <c r="Z13" s="253">
        <v>26.434207999999998</v>
      </c>
      <c r="AA13" s="480">
        <v>4.9908130000000002</v>
      </c>
      <c r="AB13" s="398">
        <v>303.26941699999998</v>
      </c>
      <c r="AC13" s="253">
        <v>64.355722999999998</v>
      </c>
      <c r="AD13" s="253">
        <v>42.783332999999999</v>
      </c>
      <c r="AE13" s="253">
        <v>48.800409999999999</v>
      </c>
      <c r="AF13" s="480">
        <v>8.1595699999999987</v>
      </c>
      <c r="AG13" s="398">
        <v>410.38136600000001</v>
      </c>
      <c r="AH13" s="253">
        <v>120.129823</v>
      </c>
      <c r="AI13" s="253">
        <v>90.585231000000007</v>
      </c>
      <c r="AJ13" s="253">
        <v>65.585939999999994</v>
      </c>
      <c r="AK13" s="480">
        <v>12.796787999999999</v>
      </c>
      <c r="AL13" s="398">
        <v>351.37586599999997</v>
      </c>
      <c r="AM13" s="253">
        <v>165.52659699999998</v>
      </c>
      <c r="AN13" s="253">
        <v>98.056329000000005</v>
      </c>
      <c r="AO13" s="253">
        <v>79.975270999999992</v>
      </c>
      <c r="AP13" s="480">
        <v>11.35614</v>
      </c>
      <c r="AQ13" s="398">
        <v>292.54570799999999</v>
      </c>
      <c r="AR13" s="253">
        <v>98.529144000000002</v>
      </c>
      <c r="AS13" s="253">
        <v>97.823468999999989</v>
      </c>
      <c r="AT13" s="253">
        <v>46.574509999999997</v>
      </c>
      <c r="AU13" s="480">
        <v>9.1412990000000001</v>
      </c>
      <c r="AV13" s="398">
        <v>586.91277600000001</v>
      </c>
      <c r="AW13" s="253">
        <v>316.53803399999998</v>
      </c>
      <c r="AX13" s="253">
        <v>127.091758</v>
      </c>
      <c r="AY13" s="253">
        <v>90.049181000000004</v>
      </c>
      <c r="AZ13" s="480">
        <v>15.395741000000001</v>
      </c>
      <c r="BA13" s="398">
        <v>144.11228</v>
      </c>
      <c r="BB13" s="253">
        <v>10.449000000000002</v>
      </c>
      <c r="BC13" s="253">
        <v>18.600861000000002</v>
      </c>
      <c r="BD13" s="253">
        <v>32.391405999999996</v>
      </c>
      <c r="BE13" s="480">
        <v>5.3610040000000003</v>
      </c>
      <c r="BF13" s="829">
        <v>121</v>
      </c>
      <c r="BG13" s="934">
        <v>26</v>
      </c>
      <c r="BH13" s="934">
        <v>64</v>
      </c>
      <c r="BI13" s="934">
        <v>96</v>
      </c>
      <c r="BJ13" s="830">
        <v>40.200000000000003</v>
      </c>
      <c r="BK13" s="829">
        <v>164.45313600000003</v>
      </c>
      <c r="BL13" s="934">
        <v>70.781819999999996</v>
      </c>
      <c r="BM13" s="934">
        <v>51.240987000000004</v>
      </c>
      <c r="BN13" s="934">
        <v>81.755960000000002</v>
      </c>
      <c r="BO13" s="1097">
        <v>12.202399999999999</v>
      </c>
      <c r="BP13" s="1096"/>
      <c r="BQ13" s="1096"/>
      <c r="BR13" s="1096"/>
      <c r="BS13" s="1096"/>
      <c r="BT13" s="1096"/>
      <c r="BU13" s="1096"/>
      <c r="BV13" s="1096"/>
      <c r="BW13" s="1096"/>
      <c r="BX13" s="1096"/>
      <c r="BY13" s="1096"/>
    </row>
    <row r="14" spans="1:79" ht="25" customHeight="1" thickBot="1">
      <c r="B14" s="206">
        <v>2022</v>
      </c>
      <c r="C14" s="472" t="s">
        <v>6</v>
      </c>
      <c r="D14" s="476">
        <v>26742.172342214999</v>
      </c>
      <c r="E14" s="463">
        <v>9976.4088721023381</v>
      </c>
      <c r="F14" s="463">
        <v>7996.828019278666</v>
      </c>
      <c r="G14" s="477">
        <v>9733.7741312753406</v>
      </c>
      <c r="H14" s="476">
        <v>202.68</v>
      </c>
      <c r="I14" s="463">
        <v>156.36000000000001</v>
      </c>
      <c r="J14" s="463">
        <v>269.82</v>
      </c>
      <c r="K14" s="463">
        <v>294.27999999999997</v>
      </c>
      <c r="L14" s="485">
        <v>35.839999999999996</v>
      </c>
      <c r="M14" s="476">
        <v>237.39001000000002</v>
      </c>
      <c r="N14" s="463">
        <v>127.696377</v>
      </c>
      <c r="O14" s="463">
        <v>39.281525999999999</v>
      </c>
      <c r="P14" s="463">
        <v>34.080283000000001</v>
      </c>
      <c r="Q14" s="485">
        <v>5.6464410000000003</v>
      </c>
      <c r="R14" s="476">
        <v>219.59291899999999</v>
      </c>
      <c r="S14" s="463">
        <v>154.618898</v>
      </c>
      <c r="T14" s="463">
        <v>26.121803999999997</v>
      </c>
      <c r="U14" s="463">
        <v>31.100614999999998</v>
      </c>
      <c r="V14" s="485">
        <v>4.7166509999999997</v>
      </c>
      <c r="W14" s="476">
        <v>142.08632399999999</v>
      </c>
      <c r="X14" s="463">
        <v>24.238748000000001</v>
      </c>
      <c r="Y14" s="463">
        <v>31.735952000000001</v>
      </c>
      <c r="Z14" s="463">
        <v>29.438786</v>
      </c>
      <c r="AA14" s="485">
        <v>3.3058040000000002</v>
      </c>
      <c r="AB14" s="476">
        <v>309.99657000000002</v>
      </c>
      <c r="AC14" s="463">
        <v>133.32252099999999</v>
      </c>
      <c r="AD14" s="463">
        <v>40.286484000000002</v>
      </c>
      <c r="AE14" s="463">
        <v>48.751154</v>
      </c>
      <c r="AF14" s="486">
        <v>5.7467240000000004</v>
      </c>
      <c r="AG14" s="476">
        <v>415.90989300000001</v>
      </c>
      <c r="AH14" s="463">
        <v>137.77623199999999</v>
      </c>
      <c r="AI14" s="463">
        <v>51.168551999999998</v>
      </c>
      <c r="AJ14" s="463">
        <v>67.339402000000007</v>
      </c>
      <c r="AK14" s="486">
        <v>8.0285810000000009</v>
      </c>
      <c r="AL14" s="476">
        <v>374.50237499999997</v>
      </c>
      <c r="AM14" s="463">
        <v>191.989328</v>
      </c>
      <c r="AN14" s="463">
        <v>63.498298000000005</v>
      </c>
      <c r="AO14" s="463">
        <v>52.181949000000003</v>
      </c>
      <c r="AP14" s="486">
        <v>7.0726320000000005</v>
      </c>
      <c r="AQ14" s="476">
        <v>289.95035300000001</v>
      </c>
      <c r="AR14" s="463">
        <v>264.878041</v>
      </c>
      <c r="AS14" s="463">
        <v>50.782567</v>
      </c>
      <c r="AT14" s="463">
        <v>46.504848000000003</v>
      </c>
      <c r="AU14" s="486">
        <v>6.728453</v>
      </c>
      <c r="AV14" s="476">
        <v>603.21234200000004</v>
      </c>
      <c r="AW14" s="463">
        <v>359.04267900000002</v>
      </c>
      <c r="AX14" s="463">
        <v>94.184361999999993</v>
      </c>
      <c r="AY14" s="463">
        <v>98.872551999999999</v>
      </c>
      <c r="AZ14" s="486">
        <v>8.210032</v>
      </c>
      <c r="BA14" s="476">
        <v>161.07932099999999</v>
      </c>
      <c r="BB14" s="463">
        <v>34.46275</v>
      </c>
      <c r="BC14" s="463">
        <v>11.570252999999999</v>
      </c>
      <c r="BD14" s="463">
        <v>29.718578999999998</v>
      </c>
      <c r="BE14" s="486">
        <v>3.4302429999999999</v>
      </c>
      <c r="BF14" s="936">
        <v>87.7</v>
      </c>
      <c r="BG14" s="937">
        <v>37.5</v>
      </c>
      <c r="BH14" s="937">
        <v>86.8</v>
      </c>
      <c r="BI14" s="937">
        <v>59.9</v>
      </c>
      <c r="BJ14" s="939">
        <v>23.779999999999998</v>
      </c>
      <c r="BK14" s="936">
        <v>144.04116500000001</v>
      </c>
      <c r="BL14" s="937">
        <v>42.754853000000004</v>
      </c>
      <c r="BM14" s="937">
        <v>39.822308999999997</v>
      </c>
      <c r="BN14" s="937">
        <v>33.390369</v>
      </c>
      <c r="BO14" s="1101">
        <v>47.789196000000004</v>
      </c>
      <c r="BP14" s="1099"/>
      <c r="BQ14" s="1099"/>
      <c r="BR14" s="1099"/>
      <c r="BS14" s="1099"/>
      <c r="BT14" s="1099"/>
      <c r="BU14" s="1099"/>
      <c r="BV14" s="1099"/>
      <c r="BW14" s="1099"/>
      <c r="BX14" s="1099"/>
      <c r="BY14" s="1099"/>
    </row>
    <row r="15" spans="1:79" ht="25" customHeight="1" thickTop="1">
      <c r="B15" s="275">
        <v>2021</v>
      </c>
      <c r="C15" s="487" t="s">
        <v>9</v>
      </c>
      <c r="D15" s="395">
        <v>40277.185387207297</v>
      </c>
      <c r="E15" s="396">
        <v>10882.188917586654</v>
      </c>
      <c r="F15" s="396">
        <v>7857.1535208307723</v>
      </c>
      <c r="G15" s="432">
        <v>9699.9799057730816</v>
      </c>
      <c r="H15" s="395">
        <v>257.25</v>
      </c>
      <c r="I15" s="396">
        <v>154.24</v>
      </c>
      <c r="J15" s="396">
        <v>317.34999999999997</v>
      </c>
      <c r="K15" s="396">
        <v>156.57</v>
      </c>
      <c r="L15" s="488">
        <v>24.75</v>
      </c>
      <c r="M15" s="395">
        <v>252.07039600000002</v>
      </c>
      <c r="N15" s="396">
        <v>73.600609000000006</v>
      </c>
      <c r="O15" s="396">
        <v>37.651961</v>
      </c>
      <c r="P15" s="396">
        <v>37.971792999999998</v>
      </c>
      <c r="Q15" s="488">
        <v>4.6145120000000004</v>
      </c>
      <c r="R15" s="395">
        <v>228.69198</v>
      </c>
      <c r="S15" s="396">
        <v>35.432529000000002</v>
      </c>
      <c r="T15" s="396">
        <v>29.147973</v>
      </c>
      <c r="U15" s="396">
        <v>44.277917000000002</v>
      </c>
      <c r="V15" s="488">
        <v>3.9504950000000001</v>
      </c>
      <c r="W15" s="395">
        <v>150.59648100000001</v>
      </c>
      <c r="X15" s="396">
        <v>232.520081</v>
      </c>
      <c r="Y15" s="396">
        <v>30.505946000000002</v>
      </c>
      <c r="Z15" s="396">
        <v>19.292719999999999</v>
      </c>
      <c r="AA15" s="488">
        <v>3.207878</v>
      </c>
      <c r="AB15" s="395">
        <v>317.65018500000002</v>
      </c>
      <c r="AC15" s="396">
        <v>121.39333600000001</v>
      </c>
      <c r="AD15" s="396">
        <v>28.041898999999997</v>
      </c>
      <c r="AE15" s="396">
        <v>42.914321999999999</v>
      </c>
      <c r="AF15" s="488">
        <v>5.1724119999999996</v>
      </c>
      <c r="AG15" s="395">
        <v>441.40200799999997</v>
      </c>
      <c r="AH15" s="396">
        <v>567.38947000000007</v>
      </c>
      <c r="AI15" s="396">
        <v>62.309841999999989</v>
      </c>
      <c r="AJ15" s="396">
        <v>57.918215000000004</v>
      </c>
      <c r="AK15" s="488">
        <v>6.8743660000000002</v>
      </c>
      <c r="AL15" s="395">
        <v>381.633377</v>
      </c>
      <c r="AM15" s="396">
        <v>397.692702</v>
      </c>
      <c r="AN15" s="396">
        <v>78.988371999999998</v>
      </c>
      <c r="AO15" s="396">
        <v>51.713254000000006</v>
      </c>
      <c r="AP15" s="488">
        <v>6.3078370000000001</v>
      </c>
      <c r="AQ15" s="395">
        <v>312.41175399999997</v>
      </c>
      <c r="AR15" s="396">
        <v>177.93067400000001</v>
      </c>
      <c r="AS15" s="396">
        <v>52.859980000000007</v>
      </c>
      <c r="AT15" s="396">
        <v>40.576824999999999</v>
      </c>
      <c r="AU15" s="488">
        <v>5.2599140000000002</v>
      </c>
      <c r="AV15" s="395">
        <v>645.32354899999996</v>
      </c>
      <c r="AW15" s="396">
        <v>473.72406000000001</v>
      </c>
      <c r="AX15" s="396">
        <v>87.705359999999999</v>
      </c>
      <c r="AY15" s="396">
        <v>90.443251000000004</v>
      </c>
      <c r="AZ15" s="488">
        <v>9.648714</v>
      </c>
      <c r="BA15" s="395">
        <v>144.835284</v>
      </c>
      <c r="BB15" s="396">
        <v>8.5891149999999996</v>
      </c>
      <c r="BC15" s="396">
        <v>13.725724</v>
      </c>
      <c r="BD15" s="396">
        <v>16.761557999999997</v>
      </c>
      <c r="BE15" s="488">
        <v>1.1650039999999999</v>
      </c>
      <c r="BF15" s="835">
        <v>125.4</v>
      </c>
      <c r="BG15" s="922">
        <v>8</v>
      </c>
      <c r="BH15" s="922">
        <v>28.6</v>
      </c>
      <c r="BI15" s="922">
        <v>56.599999999999994</v>
      </c>
      <c r="BJ15" s="834">
        <v>6</v>
      </c>
      <c r="BK15" s="835">
        <v>169.02620999999999</v>
      </c>
      <c r="BL15" s="922">
        <v>53.394660000000002</v>
      </c>
      <c r="BM15" s="922">
        <v>32.298907999999997</v>
      </c>
      <c r="BN15" s="922">
        <v>94.403549999999996</v>
      </c>
      <c r="BO15" s="1102">
        <v>21.040754</v>
      </c>
      <c r="BP15" s="1094"/>
      <c r="BQ15" s="1094"/>
      <c r="BR15" s="1094"/>
      <c r="BS15" s="1094"/>
      <c r="BT15" s="1094"/>
      <c r="BU15" s="1094"/>
      <c r="BV15" s="1094"/>
      <c r="BW15" s="1094"/>
      <c r="BX15" s="1094"/>
      <c r="BY15" s="1094"/>
    </row>
    <row r="16" spans="1:79" ht="25" customHeight="1">
      <c r="B16" s="201">
        <v>2021</v>
      </c>
      <c r="C16" s="471" t="s">
        <v>8</v>
      </c>
      <c r="D16" s="398">
        <v>26852.142417231655</v>
      </c>
      <c r="E16" s="253">
        <v>7453.6152056036872</v>
      </c>
      <c r="F16" s="253">
        <v>7819.244670076052</v>
      </c>
      <c r="G16" s="341">
        <v>9255.2529970731539</v>
      </c>
      <c r="H16" s="398">
        <v>222.45999999999998</v>
      </c>
      <c r="I16" s="253">
        <v>145.22999999999999</v>
      </c>
      <c r="J16" s="253">
        <v>297.10000000000002</v>
      </c>
      <c r="K16" s="253">
        <v>82.33</v>
      </c>
      <c r="L16" s="480">
        <v>59.91</v>
      </c>
      <c r="M16" s="398">
        <v>249.84083400000003</v>
      </c>
      <c r="N16" s="253">
        <v>24.447150999999998</v>
      </c>
      <c r="O16" s="253">
        <v>40.221736</v>
      </c>
      <c r="P16" s="253">
        <v>63.635306000000007</v>
      </c>
      <c r="Q16" s="480">
        <v>9.1968390000000007</v>
      </c>
      <c r="R16" s="398">
        <v>232.610187</v>
      </c>
      <c r="S16" s="253">
        <v>104.330873</v>
      </c>
      <c r="T16" s="253">
        <v>22.483152000000004</v>
      </c>
      <c r="U16" s="253">
        <v>47.095753000000002</v>
      </c>
      <c r="V16" s="480">
        <v>4.5415239999999999</v>
      </c>
      <c r="W16" s="398">
        <v>155.45347000000001</v>
      </c>
      <c r="X16" s="253">
        <v>75.335842</v>
      </c>
      <c r="Y16" s="253">
        <v>30.350730999999996</v>
      </c>
      <c r="Z16" s="253">
        <v>43.190024000000001</v>
      </c>
      <c r="AA16" s="480">
        <v>4.7410909999999999</v>
      </c>
      <c r="AB16" s="398">
        <v>341.86880599999995</v>
      </c>
      <c r="AC16" s="253">
        <v>85.162672999999998</v>
      </c>
      <c r="AD16" s="253">
        <v>35.913542999999997</v>
      </c>
      <c r="AE16" s="253">
        <v>85.027238000000011</v>
      </c>
      <c r="AF16" s="480">
        <v>8.0845760000000002</v>
      </c>
      <c r="AG16" s="398">
        <v>442.132204</v>
      </c>
      <c r="AH16" s="253">
        <v>114.569874</v>
      </c>
      <c r="AI16" s="253">
        <v>56.192933999999994</v>
      </c>
      <c r="AJ16" s="253">
        <v>88.303697999999997</v>
      </c>
      <c r="AK16" s="480">
        <v>11.031015</v>
      </c>
      <c r="AL16" s="398">
        <v>411.38578900000005</v>
      </c>
      <c r="AM16" s="253">
        <v>225.82086699999999</v>
      </c>
      <c r="AN16" s="253">
        <v>54.687551999999997</v>
      </c>
      <c r="AO16" s="253">
        <v>89.119432000000003</v>
      </c>
      <c r="AP16" s="480">
        <v>9.314703999999999</v>
      </c>
      <c r="AQ16" s="398">
        <v>326.70201399999996</v>
      </c>
      <c r="AR16" s="253">
        <v>73.402939000000003</v>
      </c>
      <c r="AS16" s="253">
        <v>44.431393</v>
      </c>
      <c r="AT16" s="253">
        <v>64.745181000000002</v>
      </c>
      <c r="AU16" s="480">
        <v>7.9717579999999995</v>
      </c>
      <c r="AV16" s="398">
        <v>651.43915200000004</v>
      </c>
      <c r="AW16" s="253">
        <v>462.96913499999994</v>
      </c>
      <c r="AX16" s="253">
        <v>64.882070999999996</v>
      </c>
      <c r="AY16" s="253">
        <v>141.45763700000001</v>
      </c>
      <c r="AZ16" s="480">
        <v>14.558759</v>
      </c>
      <c r="BA16" s="398">
        <v>141.10758200000001</v>
      </c>
      <c r="BB16" s="253">
        <v>9.097999999999999</v>
      </c>
      <c r="BC16" s="253">
        <v>13.48817</v>
      </c>
      <c r="BD16" s="253">
        <v>50.291497</v>
      </c>
      <c r="BE16" s="480">
        <v>1.8020849999999999</v>
      </c>
      <c r="BF16" s="829">
        <v>117.4</v>
      </c>
      <c r="BG16" s="934">
        <v>7.1989999999999998</v>
      </c>
      <c r="BH16" s="934">
        <v>26</v>
      </c>
      <c r="BI16" s="934">
        <v>62.5</v>
      </c>
      <c r="BJ16" s="935">
        <v>42</v>
      </c>
      <c r="BK16" s="829">
        <v>150.79586499999999</v>
      </c>
      <c r="BL16" s="934">
        <v>111.58442099999999</v>
      </c>
      <c r="BM16" s="934">
        <v>34.93459</v>
      </c>
      <c r="BN16" s="934">
        <v>27.911279999999998</v>
      </c>
      <c r="BO16" s="1097">
        <v>75.823721000000006</v>
      </c>
      <c r="BP16" s="1096"/>
      <c r="BQ16" s="1096"/>
      <c r="BR16" s="1096"/>
      <c r="BS16" s="1096"/>
      <c r="BT16" s="1096"/>
      <c r="BU16" s="1096"/>
      <c r="BV16" s="1096"/>
      <c r="BW16" s="1096"/>
      <c r="BX16" s="1096"/>
      <c r="BY16" s="1096"/>
    </row>
    <row r="17" spans="2:77" ht="25" customHeight="1">
      <c r="B17" s="201">
        <v>2021</v>
      </c>
      <c r="C17" s="471" t="s">
        <v>7</v>
      </c>
      <c r="D17" s="398">
        <v>26532.766724201003</v>
      </c>
      <c r="E17" s="253">
        <v>19299.784808116001</v>
      </c>
      <c r="F17" s="253">
        <v>9134.1873087795011</v>
      </c>
      <c r="G17" s="341">
        <v>12371.369234656999</v>
      </c>
      <c r="H17" s="398">
        <v>261.29000000000002</v>
      </c>
      <c r="I17" s="253">
        <v>153.13</v>
      </c>
      <c r="J17" s="253">
        <v>216.87</v>
      </c>
      <c r="K17" s="253">
        <v>111.88999999999999</v>
      </c>
      <c r="L17" s="410">
        <v>229.07000000000002</v>
      </c>
      <c r="M17" s="398">
        <v>226.80254500000001</v>
      </c>
      <c r="N17" s="253">
        <v>256.40233899999998</v>
      </c>
      <c r="O17" s="253">
        <v>32.216308999999995</v>
      </c>
      <c r="P17" s="253">
        <v>102.17180900000001</v>
      </c>
      <c r="Q17" s="410">
        <v>9.84</v>
      </c>
      <c r="R17" s="398">
        <v>186.89424</v>
      </c>
      <c r="S17" s="253">
        <v>219.628274</v>
      </c>
      <c r="T17" s="253">
        <v>25.925714000000003</v>
      </c>
      <c r="U17" s="253">
        <v>85.695420999999996</v>
      </c>
      <c r="V17" s="480">
        <v>7.38</v>
      </c>
      <c r="W17" s="398">
        <v>132.44332199999999</v>
      </c>
      <c r="X17" s="253">
        <v>214.651206</v>
      </c>
      <c r="Y17" s="253">
        <v>26.660384999999998</v>
      </c>
      <c r="Z17" s="253">
        <v>94.636123999999995</v>
      </c>
      <c r="AA17" s="480">
        <v>5.12</v>
      </c>
      <c r="AB17" s="398">
        <v>289.24785200000002</v>
      </c>
      <c r="AC17" s="253">
        <v>289.97404</v>
      </c>
      <c r="AD17" s="253">
        <v>44.745888000000008</v>
      </c>
      <c r="AE17" s="253">
        <v>128.30289099999999</v>
      </c>
      <c r="AF17" s="480">
        <v>16.8215</v>
      </c>
      <c r="AG17" s="398">
        <v>369.42051399999997</v>
      </c>
      <c r="AH17" s="253">
        <v>278.13343199999997</v>
      </c>
      <c r="AI17" s="253">
        <v>55.452953000000001</v>
      </c>
      <c r="AJ17" s="253">
        <v>133.78618800000001</v>
      </c>
      <c r="AK17" s="480">
        <v>23.47935</v>
      </c>
      <c r="AL17" s="398">
        <v>335.569007</v>
      </c>
      <c r="AM17" s="253">
        <v>650.238834</v>
      </c>
      <c r="AN17" s="253">
        <v>44.765855000000002</v>
      </c>
      <c r="AO17" s="253">
        <v>155.55812900000001</v>
      </c>
      <c r="AP17" s="480">
        <v>14.76</v>
      </c>
      <c r="AQ17" s="398">
        <v>245.76731900000001</v>
      </c>
      <c r="AR17" s="253">
        <v>423.39287899999999</v>
      </c>
      <c r="AS17" s="253">
        <v>33.729787999999999</v>
      </c>
      <c r="AT17" s="253">
        <v>127.33649700000001</v>
      </c>
      <c r="AU17" s="480">
        <v>16.107800000000001</v>
      </c>
      <c r="AV17" s="398">
        <v>569.05690500000003</v>
      </c>
      <c r="AW17" s="253">
        <v>717.03003999999999</v>
      </c>
      <c r="AX17" s="253">
        <v>91.047470000000004</v>
      </c>
      <c r="AY17" s="253">
        <v>266.54383100000001</v>
      </c>
      <c r="AZ17" s="480">
        <v>29.575749999999999</v>
      </c>
      <c r="BA17" s="398">
        <v>123.91445399999999</v>
      </c>
      <c r="BB17" s="253">
        <v>36.451475000000002</v>
      </c>
      <c r="BC17" s="253">
        <v>8.2948789999999999</v>
      </c>
      <c r="BD17" s="253">
        <v>51.299383000000006</v>
      </c>
      <c r="BE17" s="480">
        <v>0</v>
      </c>
      <c r="BF17" s="829">
        <v>131.16126399999999</v>
      </c>
      <c r="BG17" s="934">
        <v>14.301</v>
      </c>
      <c r="BH17" s="934">
        <v>35.372399999999999</v>
      </c>
      <c r="BI17" s="934">
        <v>66.102964999999998</v>
      </c>
      <c r="BJ17" s="830">
        <v>58.031565999999998</v>
      </c>
      <c r="BK17" s="829">
        <v>145.07906500000001</v>
      </c>
      <c r="BL17" s="934">
        <v>59.267020000000002</v>
      </c>
      <c r="BM17" s="934">
        <v>25.354306000000001</v>
      </c>
      <c r="BN17" s="934">
        <v>31.412865</v>
      </c>
      <c r="BO17" s="1097">
        <v>8.5199200000000008</v>
      </c>
      <c r="BP17" s="1096"/>
      <c r="BQ17" s="1096"/>
      <c r="BR17" s="1096"/>
      <c r="BS17" s="1096"/>
      <c r="BT17" s="1096"/>
      <c r="BU17" s="1096"/>
      <c r="BV17" s="1096"/>
      <c r="BW17" s="1096"/>
      <c r="BX17" s="1096"/>
      <c r="BY17" s="1096"/>
    </row>
    <row r="18" spans="2:77" ht="25" customHeight="1" thickBot="1">
      <c r="B18" s="206">
        <v>2021</v>
      </c>
      <c r="C18" s="472" t="s">
        <v>6</v>
      </c>
      <c r="D18" s="476">
        <v>25409.867134129996</v>
      </c>
      <c r="E18" s="463">
        <v>16528.425806706997</v>
      </c>
      <c r="F18" s="463">
        <v>7112.4292032919993</v>
      </c>
      <c r="G18" s="477">
        <v>9510.2457637099978</v>
      </c>
      <c r="H18" s="476">
        <v>172.24</v>
      </c>
      <c r="I18" s="463">
        <v>194.29000000000002</v>
      </c>
      <c r="J18" s="463">
        <v>158.99</v>
      </c>
      <c r="K18" s="463">
        <v>190.64</v>
      </c>
      <c r="L18" s="485">
        <v>58.53</v>
      </c>
      <c r="M18" s="476">
        <v>233.28167099999999</v>
      </c>
      <c r="N18" s="463">
        <v>139.71764300000001</v>
      </c>
      <c r="O18" s="463">
        <v>33.594103000000004</v>
      </c>
      <c r="P18" s="463">
        <v>65.967697000000001</v>
      </c>
      <c r="Q18" s="485">
        <v>3.572273</v>
      </c>
      <c r="R18" s="476">
        <v>198.45348199999998</v>
      </c>
      <c r="S18" s="463">
        <v>109.363328</v>
      </c>
      <c r="T18" s="463">
        <v>29.738666000000002</v>
      </c>
      <c r="U18" s="463">
        <v>57.694732000000002</v>
      </c>
      <c r="V18" s="485">
        <v>3.1369159999999998</v>
      </c>
      <c r="W18" s="476">
        <v>147.73721800000001</v>
      </c>
      <c r="X18" s="463">
        <v>163.51430400000001</v>
      </c>
      <c r="Y18" s="463">
        <v>32.706828000000002</v>
      </c>
      <c r="Z18" s="463">
        <v>57.935928999999994</v>
      </c>
      <c r="AA18" s="485">
        <v>2.6500240000000002</v>
      </c>
      <c r="AB18" s="476">
        <v>302.467015</v>
      </c>
      <c r="AC18" s="463">
        <v>160.650071</v>
      </c>
      <c r="AD18" s="463">
        <v>31.074004000000002</v>
      </c>
      <c r="AE18" s="463">
        <v>76.479169999999996</v>
      </c>
      <c r="AF18" s="486">
        <v>3.938059</v>
      </c>
      <c r="AG18" s="476">
        <v>388.32470000000001</v>
      </c>
      <c r="AH18" s="463">
        <v>151.089957</v>
      </c>
      <c r="AI18" s="463">
        <v>40.306522000000001</v>
      </c>
      <c r="AJ18" s="463">
        <v>88.732832000000002</v>
      </c>
      <c r="AK18" s="486">
        <v>5.0539249999999996</v>
      </c>
      <c r="AL18" s="476">
        <v>355.62061199999999</v>
      </c>
      <c r="AM18" s="463">
        <v>145.88191499999999</v>
      </c>
      <c r="AN18" s="463">
        <v>51.666476000000003</v>
      </c>
      <c r="AO18" s="463">
        <v>71.712141000000003</v>
      </c>
      <c r="AP18" s="486">
        <v>4.6824910000000006</v>
      </c>
      <c r="AQ18" s="476">
        <v>279.45807500000001</v>
      </c>
      <c r="AR18" s="463">
        <v>127.803855</v>
      </c>
      <c r="AS18" s="463">
        <v>33.496834</v>
      </c>
      <c r="AT18" s="463">
        <v>75.299329999999998</v>
      </c>
      <c r="AU18" s="486">
        <v>3.995428</v>
      </c>
      <c r="AV18" s="476">
        <v>594.45265799999993</v>
      </c>
      <c r="AW18" s="463">
        <v>253.87903299999999</v>
      </c>
      <c r="AX18" s="463">
        <v>70.232726999999997</v>
      </c>
      <c r="AY18" s="463">
        <v>105.968934</v>
      </c>
      <c r="AZ18" s="486">
        <v>6.872916</v>
      </c>
      <c r="BA18" s="940">
        <v>0</v>
      </c>
      <c r="BB18" s="941">
        <v>0</v>
      </c>
      <c r="BC18" s="941">
        <v>0</v>
      </c>
      <c r="BD18" s="941">
        <v>0</v>
      </c>
      <c r="BE18" s="942">
        <v>0</v>
      </c>
      <c r="BF18" s="936">
        <v>119.6</v>
      </c>
      <c r="BG18" s="937">
        <v>14.669999999999998</v>
      </c>
      <c r="BH18" s="937">
        <v>18.7</v>
      </c>
      <c r="BI18" s="937">
        <v>184.45000000000002</v>
      </c>
      <c r="BJ18" s="939">
        <v>17.149999999999999</v>
      </c>
      <c r="BK18" s="936">
        <v>127.566896</v>
      </c>
      <c r="BL18" s="937">
        <v>91.523700000000005</v>
      </c>
      <c r="BM18" s="937">
        <v>23.57255</v>
      </c>
      <c r="BN18" s="937">
        <v>26.261189000000002</v>
      </c>
      <c r="BO18" s="1101">
        <v>4.603154</v>
      </c>
      <c r="BP18" s="1099"/>
      <c r="BQ18" s="1099"/>
      <c r="BR18" s="1099"/>
      <c r="BS18" s="1099"/>
      <c r="BT18" s="1099"/>
      <c r="BU18" s="1099"/>
      <c r="BV18" s="1099"/>
      <c r="BW18" s="1099"/>
      <c r="BX18" s="1099"/>
      <c r="BY18" s="1099"/>
    </row>
    <row r="19" spans="2:77" ht="25" customHeight="1" thickTop="1">
      <c r="B19" s="275">
        <v>2020</v>
      </c>
      <c r="C19" s="487" t="s">
        <v>9</v>
      </c>
      <c r="D19" s="395">
        <v>25681.903124612993</v>
      </c>
      <c r="E19" s="396">
        <v>21129.048277591213</v>
      </c>
      <c r="F19" s="396">
        <v>6141.522401528131</v>
      </c>
      <c r="G19" s="432">
        <v>11581.156109127598</v>
      </c>
      <c r="H19" s="395">
        <v>200.13</v>
      </c>
      <c r="I19" s="396">
        <v>269.17</v>
      </c>
      <c r="J19" s="396">
        <v>221.56</v>
      </c>
      <c r="K19" s="396">
        <v>138.84</v>
      </c>
      <c r="L19" s="488">
        <v>28.520000000000003</v>
      </c>
      <c r="M19" s="395">
        <v>216.54055199999999</v>
      </c>
      <c r="N19" s="396">
        <v>41.154200000000003</v>
      </c>
      <c r="O19" s="396">
        <v>32.776690000000002</v>
      </c>
      <c r="P19" s="396">
        <v>59.050460000000001</v>
      </c>
      <c r="Q19" s="488">
        <v>2.8283020000000003</v>
      </c>
      <c r="R19" s="395">
        <v>217.58246099999997</v>
      </c>
      <c r="S19" s="396">
        <v>26.916642</v>
      </c>
      <c r="T19" s="396">
        <v>18.939408</v>
      </c>
      <c r="U19" s="396">
        <v>54.527948999999992</v>
      </c>
      <c r="V19" s="488">
        <v>2.3274090000000003</v>
      </c>
      <c r="W19" s="395">
        <v>149.59446500000001</v>
      </c>
      <c r="X19" s="396">
        <v>69.917448000000007</v>
      </c>
      <c r="Y19" s="396">
        <v>22.539681999999999</v>
      </c>
      <c r="Z19" s="396">
        <v>45.571020000000004</v>
      </c>
      <c r="AA19" s="488">
        <v>1.9773849999999999</v>
      </c>
      <c r="AB19" s="395">
        <v>313.68104700000004</v>
      </c>
      <c r="AC19" s="396">
        <v>104.37096699999999</v>
      </c>
      <c r="AD19" s="396">
        <v>41.382992999999999</v>
      </c>
      <c r="AE19" s="396">
        <v>72.055994999999996</v>
      </c>
      <c r="AF19" s="488">
        <v>3.071752</v>
      </c>
      <c r="AG19" s="395">
        <v>413.48455800000005</v>
      </c>
      <c r="AH19" s="396">
        <v>221.22053199999999</v>
      </c>
      <c r="AI19" s="396">
        <v>50.977887999999993</v>
      </c>
      <c r="AJ19" s="396">
        <v>79.489549000000011</v>
      </c>
      <c r="AK19" s="488">
        <v>3.7689580000000005</v>
      </c>
      <c r="AL19" s="395">
        <v>346.01697200000001</v>
      </c>
      <c r="AM19" s="396">
        <v>501.54645299999999</v>
      </c>
      <c r="AN19" s="396">
        <v>58.555879000000004</v>
      </c>
      <c r="AO19" s="396">
        <v>60.259540000000001</v>
      </c>
      <c r="AP19" s="488">
        <v>3.3647719999999999</v>
      </c>
      <c r="AQ19" s="395">
        <v>298.59615699999995</v>
      </c>
      <c r="AR19" s="396">
        <v>135.187907</v>
      </c>
      <c r="AS19" s="396">
        <v>64.003691000000003</v>
      </c>
      <c r="AT19" s="396">
        <v>63.126089999999998</v>
      </c>
      <c r="AU19" s="488">
        <v>2.9446159999999999</v>
      </c>
      <c r="AV19" s="395">
        <v>583.13560699999994</v>
      </c>
      <c r="AW19" s="396">
        <v>531.70961699999998</v>
      </c>
      <c r="AX19" s="396">
        <v>90.389780999999999</v>
      </c>
      <c r="AY19" s="396">
        <v>95.145425999999986</v>
      </c>
      <c r="AZ19" s="488">
        <v>5.7983850000000006</v>
      </c>
      <c r="BA19" s="835">
        <v>98.321100000000001</v>
      </c>
      <c r="BB19" s="922">
        <v>10.385499999999999</v>
      </c>
      <c r="BC19" s="922">
        <v>31.33925</v>
      </c>
      <c r="BD19" s="922">
        <v>22.9923</v>
      </c>
      <c r="BE19" s="834">
        <v>9.879999999999999</v>
      </c>
      <c r="BF19" s="835">
        <v>80.637</v>
      </c>
      <c r="BG19" s="922">
        <v>78.512</v>
      </c>
      <c r="BH19" s="922">
        <v>36.981999999999999</v>
      </c>
      <c r="BI19" s="922">
        <v>97.50500000000001</v>
      </c>
      <c r="BJ19" s="834">
        <v>10.650000000000002</v>
      </c>
      <c r="BK19" s="835">
        <v>124.826168</v>
      </c>
      <c r="BL19" s="922">
        <v>93.942460999999994</v>
      </c>
      <c r="BM19" s="922">
        <v>28.416170000000001</v>
      </c>
      <c r="BN19" s="922">
        <v>73.778824</v>
      </c>
      <c r="BO19" s="1102">
        <v>19.613986000000001</v>
      </c>
      <c r="BP19" s="1094"/>
      <c r="BQ19" s="1094"/>
      <c r="BR19" s="1094"/>
      <c r="BS19" s="1094"/>
      <c r="BT19" s="1094"/>
      <c r="BU19" s="1094"/>
      <c r="BV19" s="1094"/>
      <c r="BW19" s="1094"/>
      <c r="BX19" s="1094"/>
      <c r="BY19" s="1094"/>
    </row>
    <row r="20" spans="2:77" ht="25" customHeight="1">
      <c r="B20" s="201">
        <v>2020</v>
      </c>
      <c r="C20" s="471" t="s">
        <v>8</v>
      </c>
      <c r="D20" s="398">
        <v>26206.417149023498</v>
      </c>
      <c r="E20" s="253">
        <v>15203.787469698193</v>
      </c>
      <c r="F20" s="253">
        <v>7523.0034262431982</v>
      </c>
      <c r="G20" s="341">
        <v>13982.194859679899</v>
      </c>
      <c r="H20" s="398">
        <v>217.99</v>
      </c>
      <c r="I20" s="253">
        <v>141.26</v>
      </c>
      <c r="J20" s="253">
        <v>201.36</v>
      </c>
      <c r="K20" s="253">
        <v>81.56</v>
      </c>
      <c r="L20" s="480">
        <v>97.17</v>
      </c>
      <c r="M20" s="398">
        <v>217.87927999999999</v>
      </c>
      <c r="N20" s="253">
        <v>29.263122000000003</v>
      </c>
      <c r="O20" s="253">
        <v>36.185050000000004</v>
      </c>
      <c r="P20" s="253">
        <v>44.270010999999997</v>
      </c>
      <c r="Q20" s="480">
        <v>9.4943539999999995</v>
      </c>
      <c r="R20" s="398">
        <v>207.165819</v>
      </c>
      <c r="S20" s="253">
        <v>41.256723999999998</v>
      </c>
      <c r="T20" s="253">
        <v>21.513742000000001</v>
      </c>
      <c r="U20" s="253">
        <v>33.266105000000003</v>
      </c>
      <c r="V20" s="480">
        <v>6.0412309999999998</v>
      </c>
      <c r="W20" s="398">
        <v>134.90059500000001</v>
      </c>
      <c r="X20" s="253">
        <v>131.70689000000002</v>
      </c>
      <c r="Y20" s="253">
        <v>32.046819999999997</v>
      </c>
      <c r="Z20" s="253">
        <v>34.071103000000001</v>
      </c>
      <c r="AA20" s="480">
        <v>6.6475140000000001</v>
      </c>
      <c r="AB20" s="398">
        <v>284.07269200000002</v>
      </c>
      <c r="AC20" s="253">
        <v>113.387136</v>
      </c>
      <c r="AD20" s="253">
        <v>47.666938999999999</v>
      </c>
      <c r="AE20" s="253">
        <v>50.261721000000001</v>
      </c>
      <c r="AF20" s="480">
        <v>8.4650750000000006</v>
      </c>
      <c r="AG20" s="398">
        <v>401.47456</v>
      </c>
      <c r="AH20" s="253">
        <v>103.40373600000001</v>
      </c>
      <c r="AI20" s="253">
        <v>47.094175</v>
      </c>
      <c r="AJ20" s="253">
        <v>64.413668999999999</v>
      </c>
      <c r="AK20" s="480">
        <v>9.7710600000000003</v>
      </c>
      <c r="AL20" s="398">
        <v>311.99779000000001</v>
      </c>
      <c r="AM20" s="253">
        <v>76.041108999999992</v>
      </c>
      <c r="AN20" s="253">
        <v>66.342821999999998</v>
      </c>
      <c r="AO20" s="253">
        <v>51.525318000000006</v>
      </c>
      <c r="AP20" s="480">
        <v>8.958164</v>
      </c>
      <c r="AQ20" s="398">
        <v>292.48376000000002</v>
      </c>
      <c r="AR20" s="253">
        <v>159.12383500000001</v>
      </c>
      <c r="AS20" s="253">
        <v>51.228572</v>
      </c>
      <c r="AT20" s="253">
        <v>49.556311000000008</v>
      </c>
      <c r="AU20" s="480">
        <v>8.3536630000000009</v>
      </c>
      <c r="AV20" s="398">
        <v>473.71452999999997</v>
      </c>
      <c r="AW20" s="253">
        <v>191.61231100000001</v>
      </c>
      <c r="AX20" s="253">
        <v>55.518680000000003</v>
      </c>
      <c r="AY20" s="253">
        <v>60.733389000000003</v>
      </c>
      <c r="AZ20" s="480">
        <v>0</v>
      </c>
      <c r="BA20" s="829">
        <v>0</v>
      </c>
      <c r="BB20" s="934">
        <v>0</v>
      </c>
      <c r="BC20" s="934">
        <v>0</v>
      </c>
      <c r="BD20" s="934"/>
      <c r="BE20" s="935">
        <v>0</v>
      </c>
      <c r="BF20" s="829">
        <v>81.653000000000006</v>
      </c>
      <c r="BG20" s="934">
        <v>56.778000000000006</v>
      </c>
      <c r="BH20" s="934">
        <v>25.29</v>
      </c>
      <c r="BI20" s="934">
        <v>67.646999999999991</v>
      </c>
      <c r="BJ20" s="935">
        <v>13.72</v>
      </c>
      <c r="BK20" s="829">
        <v>127.566896</v>
      </c>
      <c r="BL20" s="934">
        <v>91.523700000000005</v>
      </c>
      <c r="BM20" s="934">
        <v>23.57255</v>
      </c>
      <c r="BN20" s="934">
        <v>26.261189000000002</v>
      </c>
      <c r="BO20" s="1097">
        <v>4.603154</v>
      </c>
      <c r="BP20" s="1096"/>
      <c r="BQ20" s="1096"/>
      <c r="BR20" s="1096"/>
      <c r="BS20" s="1096"/>
      <c r="BT20" s="1096"/>
      <c r="BU20" s="1096"/>
      <c r="BV20" s="1096"/>
      <c r="BW20" s="1096"/>
      <c r="BX20" s="1096"/>
      <c r="BY20" s="1096"/>
    </row>
    <row r="21" spans="2:77" ht="25" customHeight="1">
      <c r="B21" s="201">
        <v>2020</v>
      </c>
      <c r="C21" s="471" t="s">
        <v>7</v>
      </c>
      <c r="D21" s="398">
        <v>24359.557276040508</v>
      </c>
      <c r="E21" s="253">
        <v>12317.984917499671</v>
      </c>
      <c r="F21" s="253">
        <v>6834.236677472335</v>
      </c>
      <c r="G21" s="341">
        <v>14335.656715312165</v>
      </c>
      <c r="H21" s="398">
        <v>172.8</v>
      </c>
      <c r="I21" s="253">
        <v>110.18</v>
      </c>
      <c r="J21" s="253">
        <v>152.67000000000002</v>
      </c>
      <c r="K21" s="253">
        <v>89.740000000000009</v>
      </c>
      <c r="L21" s="410">
        <v>75.97</v>
      </c>
      <c r="M21" s="398">
        <v>204.80409400000002</v>
      </c>
      <c r="N21" s="253">
        <v>33.74982</v>
      </c>
      <c r="O21" s="253">
        <v>14.089307999999999</v>
      </c>
      <c r="P21" s="253">
        <v>32.905188000000003</v>
      </c>
      <c r="Q21" s="410">
        <v>10.763964999999999</v>
      </c>
      <c r="R21" s="398">
        <v>184.69284199999998</v>
      </c>
      <c r="S21" s="253">
        <v>6.1020409999999998</v>
      </c>
      <c r="T21" s="253">
        <v>15.989122</v>
      </c>
      <c r="U21" s="253">
        <v>38.280440999999996</v>
      </c>
      <c r="V21" s="480">
        <v>5.6018780000000001</v>
      </c>
      <c r="W21" s="398">
        <v>119.33111300000002</v>
      </c>
      <c r="X21" s="253">
        <v>101.05765300000002</v>
      </c>
      <c r="Y21" s="253">
        <v>16.238348000000002</v>
      </c>
      <c r="Z21" s="253">
        <v>20.057729999999999</v>
      </c>
      <c r="AA21" s="480">
        <v>5.6802570000000001</v>
      </c>
      <c r="AB21" s="398">
        <v>261.01434699999999</v>
      </c>
      <c r="AC21" s="253">
        <v>104.88397399999999</v>
      </c>
      <c r="AD21" s="253">
        <v>40.372805</v>
      </c>
      <c r="AE21" s="253">
        <v>40.050291000000001</v>
      </c>
      <c r="AF21" s="480">
        <v>9.9574999999999996</v>
      </c>
      <c r="AG21" s="398">
        <v>340.95138399999996</v>
      </c>
      <c r="AH21" s="253">
        <v>117.651937</v>
      </c>
      <c r="AI21" s="253">
        <v>35.264808000000002</v>
      </c>
      <c r="AJ21" s="253">
        <v>30.247422999999998</v>
      </c>
      <c r="AK21" s="480">
        <v>13.285356</v>
      </c>
      <c r="AL21" s="398">
        <v>275.15572199999997</v>
      </c>
      <c r="AM21" s="253">
        <v>130.96204</v>
      </c>
      <c r="AN21" s="253">
        <v>48.566573000000005</v>
      </c>
      <c r="AO21" s="253">
        <v>32.852817999999999</v>
      </c>
      <c r="AP21" s="480">
        <v>10.987719</v>
      </c>
      <c r="AQ21" s="398">
        <v>249.38399999999999</v>
      </c>
      <c r="AR21" s="253">
        <v>117.362495</v>
      </c>
      <c r="AS21" s="253">
        <v>40.966926999999998</v>
      </c>
      <c r="AT21" s="253">
        <v>34.631858000000001</v>
      </c>
      <c r="AU21" s="480">
        <v>41.855755000000002</v>
      </c>
      <c r="AV21" s="398">
        <v>473.71452999999997</v>
      </c>
      <c r="AW21" s="253">
        <v>191.61231100000001</v>
      </c>
      <c r="AX21" s="253">
        <v>55.518680000000003</v>
      </c>
      <c r="AY21" s="253">
        <v>60.733389000000003</v>
      </c>
      <c r="AZ21" s="480">
        <v>0</v>
      </c>
      <c r="BA21" s="829">
        <v>0</v>
      </c>
      <c r="BB21" s="934">
        <v>0</v>
      </c>
      <c r="BC21" s="934">
        <v>0</v>
      </c>
      <c r="BD21" s="934"/>
      <c r="BE21" s="935">
        <v>0</v>
      </c>
      <c r="BF21" s="829">
        <v>81.653189999999995</v>
      </c>
      <c r="BG21" s="934">
        <v>56.777433000000002</v>
      </c>
      <c r="BH21" s="934">
        <v>25.28922</v>
      </c>
      <c r="BI21" s="934">
        <v>67.647429000000002</v>
      </c>
      <c r="BJ21" s="830">
        <v>13.720669000000001</v>
      </c>
      <c r="BK21" s="829">
        <v>124.915423</v>
      </c>
      <c r="BL21" s="934">
        <v>41.345300000000002</v>
      </c>
      <c r="BM21" s="934">
        <v>30.062923000000001</v>
      </c>
      <c r="BN21" s="934">
        <v>30.678747999999999</v>
      </c>
      <c r="BO21" s="1097">
        <v>7.8167929999999997</v>
      </c>
      <c r="BP21" s="1096"/>
      <c r="BQ21" s="1096"/>
      <c r="BR21" s="1096"/>
      <c r="BS21" s="1096"/>
      <c r="BT21" s="1096"/>
      <c r="BU21" s="1096"/>
      <c r="BV21" s="1096"/>
      <c r="BW21" s="1096"/>
      <c r="BX21" s="1096"/>
      <c r="BY21" s="1096"/>
    </row>
    <row r="22" spans="2:77" ht="25" customHeight="1" thickBot="1">
      <c r="B22" s="206">
        <v>2020</v>
      </c>
      <c r="C22" s="472" t="s">
        <v>6</v>
      </c>
      <c r="D22" s="476">
        <v>25267.965861760036</v>
      </c>
      <c r="E22" s="463">
        <v>12256.662219891668</v>
      </c>
      <c r="F22" s="463">
        <v>7697.2069944716677</v>
      </c>
      <c r="G22" s="477">
        <v>10964.796882118337</v>
      </c>
      <c r="H22" s="476">
        <v>198.23</v>
      </c>
      <c r="I22" s="463">
        <v>133.49</v>
      </c>
      <c r="J22" s="463">
        <v>100.18</v>
      </c>
      <c r="K22" s="463">
        <v>109.7</v>
      </c>
      <c r="L22" s="485">
        <v>55.68</v>
      </c>
      <c r="M22" s="476">
        <v>212.867977</v>
      </c>
      <c r="N22" s="463">
        <v>42.044961999999998</v>
      </c>
      <c r="O22" s="463">
        <v>37.566729000000002</v>
      </c>
      <c r="P22" s="463">
        <v>45.567173999999994</v>
      </c>
      <c r="Q22" s="485">
        <v>0</v>
      </c>
      <c r="R22" s="476">
        <v>187.536406</v>
      </c>
      <c r="S22" s="463">
        <v>59.199870000000004</v>
      </c>
      <c r="T22" s="463">
        <v>31.344623000000002</v>
      </c>
      <c r="U22" s="463">
        <v>44.222355999999998</v>
      </c>
      <c r="V22" s="485">
        <v>0</v>
      </c>
      <c r="W22" s="476">
        <v>121.780846</v>
      </c>
      <c r="X22" s="463">
        <v>77.285361999999992</v>
      </c>
      <c r="Y22" s="463">
        <v>38.006505999999995</v>
      </c>
      <c r="Z22" s="463">
        <v>29.021269</v>
      </c>
      <c r="AA22" s="485">
        <v>0</v>
      </c>
      <c r="AB22" s="476">
        <v>266.18117599999999</v>
      </c>
      <c r="AC22" s="463">
        <v>102.12835700000001</v>
      </c>
      <c r="AD22" s="463">
        <v>39.402132999999999</v>
      </c>
      <c r="AE22" s="463">
        <v>53.415325000000003</v>
      </c>
      <c r="AF22" s="486">
        <v>0</v>
      </c>
      <c r="AG22" s="476">
        <v>368.45990399999999</v>
      </c>
      <c r="AH22" s="463">
        <v>86.179107000000002</v>
      </c>
      <c r="AI22" s="463">
        <v>59.708047999999998</v>
      </c>
      <c r="AJ22" s="463">
        <v>42.178819999999995</v>
      </c>
      <c r="AK22" s="486">
        <v>0</v>
      </c>
      <c r="AL22" s="476">
        <v>491.483248</v>
      </c>
      <c r="AM22" s="463">
        <v>217.11558200000002</v>
      </c>
      <c r="AN22" s="463">
        <v>104.260694</v>
      </c>
      <c r="AO22" s="463">
        <v>73.440818000000007</v>
      </c>
      <c r="AP22" s="486">
        <v>0</v>
      </c>
      <c r="AQ22" s="476">
        <v>287.96496999999999</v>
      </c>
      <c r="AR22" s="463">
        <v>85.141021999999992</v>
      </c>
      <c r="AS22" s="463">
        <v>63.223707999999995</v>
      </c>
      <c r="AT22" s="463">
        <v>50.637099999999997</v>
      </c>
      <c r="AU22" s="486">
        <v>0</v>
      </c>
      <c r="AV22" s="476">
        <v>491.483248</v>
      </c>
      <c r="AW22" s="463">
        <v>217.11558200000002</v>
      </c>
      <c r="AX22" s="463">
        <v>104.260694</v>
      </c>
      <c r="AY22" s="463">
        <v>73.440818000000007</v>
      </c>
      <c r="AZ22" s="486">
        <v>0</v>
      </c>
      <c r="BA22" s="936">
        <v>0</v>
      </c>
      <c r="BB22" s="937">
        <v>0</v>
      </c>
      <c r="BC22" s="937">
        <v>0</v>
      </c>
      <c r="BD22" s="937"/>
      <c r="BE22" s="938">
        <v>0</v>
      </c>
      <c r="BF22" s="936">
        <v>40.377537000000004</v>
      </c>
      <c r="BG22" s="937">
        <v>195.13055</v>
      </c>
      <c r="BH22" s="937">
        <v>34.191899999999997</v>
      </c>
      <c r="BI22" s="937">
        <v>79.176500000000004</v>
      </c>
      <c r="BJ22" s="939">
        <v>25.843434999999999</v>
      </c>
      <c r="BK22" s="936">
        <v>129.889906</v>
      </c>
      <c r="BL22" s="937">
        <v>61.491503000000002</v>
      </c>
      <c r="BM22" s="937">
        <v>29.371334000000001</v>
      </c>
      <c r="BN22" s="937">
        <v>41.114347000000002</v>
      </c>
      <c r="BO22" s="1101">
        <v>15.680517999999999</v>
      </c>
      <c r="BP22" s="1099"/>
      <c r="BQ22" s="1099"/>
      <c r="BR22" s="1099"/>
      <c r="BS22" s="1099"/>
      <c r="BT22" s="1099"/>
      <c r="BU22" s="1099"/>
      <c r="BV22" s="1099"/>
      <c r="BW22" s="1099"/>
      <c r="BX22" s="1099"/>
      <c r="BY22" s="1099"/>
    </row>
    <row r="23" spans="2:77" ht="25" customHeight="1" thickTop="1">
      <c r="B23" s="275">
        <v>2019</v>
      </c>
      <c r="C23" s="487" t="s">
        <v>9</v>
      </c>
      <c r="D23" s="395">
        <v>26974.340839571851</v>
      </c>
      <c r="E23" s="396">
        <v>12956.561562029243</v>
      </c>
      <c r="F23" s="396">
        <v>10826.149160649922</v>
      </c>
      <c r="G23" s="432">
        <v>13338.063063303116</v>
      </c>
      <c r="H23" s="395">
        <v>162.24</v>
      </c>
      <c r="I23" s="396">
        <v>179.55</v>
      </c>
      <c r="J23" s="396">
        <v>293.02999999999997</v>
      </c>
      <c r="K23" s="396">
        <v>149.97999999999999</v>
      </c>
      <c r="L23" s="488">
        <v>76.11</v>
      </c>
      <c r="M23" s="395">
        <v>211.05140299999999</v>
      </c>
      <c r="N23" s="396">
        <v>90.386741999999998</v>
      </c>
      <c r="O23" s="396">
        <v>30.299188000000001</v>
      </c>
      <c r="P23" s="396">
        <v>38.242998999999998</v>
      </c>
      <c r="Q23" s="488">
        <v>2.2441559999999998</v>
      </c>
      <c r="R23" s="395">
        <v>178.37531799999999</v>
      </c>
      <c r="S23" s="396">
        <v>14.640592</v>
      </c>
      <c r="T23" s="396">
        <v>21.845967000000002</v>
      </c>
      <c r="U23" s="396">
        <v>30.069944</v>
      </c>
      <c r="V23" s="488">
        <v>1.1220779999999999</v>
      </c>
      <c r="W23" s="395">
        <v>112.77697699999999</v>
      </c>
      <c r="X23" s="396">
        <v>104.851833</v>
      </c>
      <c r="Y23" s="396">
        <v>30.337547000000001</v>
      </c>
      <c r="Z23" s="396">
        <v>27.493352999999999</v>
      </c>
      <c r="AA23" s="488">
        <v>2.2441559999999998</v>
      </c>
      <c r="AB23" s="395">
        <v>252.93154099999998</v>
      </c>
      <c r="AC23" s="396">
        <v>145.507857</v>
      </c>
      <c r="AD23" s="396">
        <v>31.812844999999996</v>
      </c>
      <c r="AE23" s="396">
        <v>44.161822000000001</v>
      </c>
      <c r="AF23" s="488">
        <v>3.3662670000000001</v>
      </c>
      <c r="AG23" s="395">
        <v>347.54310900000002</v>
      </c>
      <c r="AH23" s="396">
        <v>159.13781399999999</v>
      </c>
      <c r="AI23" s="396">
        <v>47.128467999999998</v>
      </c>
      <c r="AJ23" s="396">
        <v>63.211378999999994</v>
      </c>
      <c r="AK23" s="488">
        <v>2.2441559999999998</v>
      </c>
      <c r="AL23" s="395">
        <v>291.37644899999998</v>
      </c>
      <c r="AM23" s="396">
        <v>203.09941800000001</v>
      </c>
      <c r="AN23" s="396">
        <v>57.364728999999997</v>
      </c>
      <c r="AO23" s="396">
        <v>43.915163</v>
      </c>
      <c r="AP23" s="488">
        <v>2.2441710000000001</v>
      </c>
      <c r="AQ23" s="395">
        <v>266.63343699999996</v>
      </c>
      <c r="AR23" s="396">
        <v>166.68438500000002</v>
      </c>
      <c r="AS23" s="396">
        <v>59.563140999999995</v>
      </c>
      <c r="AT23" s="396">
        <v>43.895773999999996</v>
      </c>
      <c r="AU23" s="488">
        <v>2.2441559999999998</v>
      </c>
      <c r="AV23" s="395">
        <v>510.89767000000001</v>
      </c>
      <c r="AW23" s="396">
        <v>340.27063599999997</v>
      </c>
      <c r="AX23" s="396">
        <v>74.666122000000001</v>
      </c>
      <c r="AY23" s="396">
        <v>71.960621000000003</v>
      </c>
      <c r="AZ23" s="488">
        <v>5.6103990000000001</v>
      </c>
      <c r="BA23" s="835"/>
      <c r="BB23" s="922"/>
      <c r="BC23" s="922"/>
      <c r="BD23" s="922"/>
      <c r="BE23" s="834"/>
      <c r="BF23" s="835">
        <v>48.724139000000001</v>
      </c>
      <c r="BG23" s="922">
        <v>22.705100000000002</v>
      </c>
      <c r="BH23" s="922">
        <v>35.681100000000001</v>
      </c>
      <c r="BI23" s="922">
        <v>38.117800000000003</v>
      </c>
      <c r="BJ23" s="834">
        <v>34.029949999999999</v>
      </c>
      <c r="BK23" s="835">
        <v>156.30309199999999</v>
      </c>
      <c r="BL23" s="922">
        <v>60.57085</v>
      </c>
      <c r="BM23" s="922">
        <v>35.786436999999999</v>
      </c>
      <c r="BN23" s="922">
        <v>48.951889000000001</v>
      </c>
      <c r="BO23" s="1102">
        <v>23.270745999999999</v>
      </c>
      <c r="BP23" s="1094"/>
      <c r="BQ23" s="1094"/>
      <c r="BR23" s="1094"/>
      <c r="BS23" s="1094"/>
      <c r="BT23" s="1094"/>
      <c r="BU23" s="1094"/>
      <c r="BV23" s="1094"/>
      <c r="BW23" s="1094"/>
      <c r="BX23" s="1094"/>
      <c r="BY23" s="1094"/>
    </row>
    <row r="24" spans="2:77" ht="25" customHeight="1">
      <c r="B24" s="201">
        <v>2019</v>
      </c>
      <c r="C24" s="471" t="s">
        <v>8</v>
      </c>
      <c r="D24" s="398">
        <v>24637.001441637734</v>
      </c>
      <c r="E24" s="253">
        <v>10378.302943715513</v>
      </c>
      <c r="F24" s="253">
        <v>6782.4484587581428</v>
      </c>
      <c r="G24" s="341">
        <v>5782.9384550862942</v>
      </c>
      <c r="H24" s="398">
        <v>197.92000000000002</v>
      </c>
      <c r="I24" s="253">
        <v>108.69</v>
      </c>
      <c r="J24" s="253">
        <v>76.919999999999987</v>
      </c>
      <c r="K24" s="253">
        <v>94.22</v>
      </c>
      <c r="L24" s="480">
        <v>45.959999999999994</v>
      </c>
      <c r="M24" s="398">
        <v>206.611808</v>
      </c>
      <c r="N24" s="253">
        <v>36.475618000000004</v>
      </c>
      <c r="O24" s="253">
        <v>33.461722000000002</v>
      </c>
      <c r="P24" s="253">
        <v>38.876892999999995</v>
      </c>
      <c r="Q24" s="480">
        <v>17.147401000000002</v>
      </c>
      <c r="R24" s="398">
        <v>177.02446600000002</v>
      </c>
      <c r="S24" s="253">
        <v>4.6010989999999996</v>
      </c>
      <c r="T24" s="253">
        <v>24.571259999999995</v>
      </c>
      <c r="U24" s="253">
        <v>34.798895999999999</v>
      </c>
      <c r="V24" s="480">
        <v>17.343484</v>
      </c>
      <c r="W24" s="398">
        <v>121.79245399999999</v>
      </c>
      <c r="X24" s="253">
        <v>101.26230399999999</v>
      </c>
      <c r="Y24" s="253">
        <v>34.684674000000001</v>
      </c>
      <c r="Z24" s="253">
        <v>33.001159999999999</v>
      </c>
      <c r="AA24" s="480">
        <v>8.0059590000000007</v>
      </c>
      <c r="AB24" s="398">
        <v>263.51511800000003</v>
      </c>
      <c r="AC24" s="253">
        <v>140.51506699999999</v>
      </c>
      <c r="AD24" s="253">
        <v>56.560138999999999</v>
      </c>
      <c r="AE24" s="253">
        <v>43.579469000000003</v>
      </c>
      <c r="AF24" s="480">
        <v>19.435843999999999</v>
      </c>
      <c r="AG24" s="398">
        <v>326.769113</v>
      </c>
      <c r="AH24" s="253">
        <v>116.52177400000001</v>
      </c>
      <c r="AI24" s="253">
        <v>64.014978999999997</v>
      </c>
      <c r="AJ24" s="253">
        <v>49.945237000000006</v>
      </c>
      <c r="AK24" s="480">
        <v>19.734010000000001</v>
      </c>
      <c r="AL24" s="398">
        <v>306.33343500000001</v>
      </c>
      <c r="AM24" s="253">
        <v>41.166318000000004</v>
      </c>
      <c r="AN24" s="253">
        <v>73.367445000000004</v>
      </c>
      <c r="AO24" s="253">
        <v>45.681786000000002</v>
      </c>
      <c r="AP24" s="480">
        <v>21.079390999999998</v>
      </c>
      <c r="AQ24" s="398">
        <v>251.58631500000001</v>
      </c>
      <c r="AR24" s="253">
        <v>102.324417</v>
      </c>
      <c r="AS24" s="253">
        <v>54.751554999999996</v>
      </c>
      <c r="AT24" s="253">
        <v>49.977499999999999</v>
      </c>
      <c r="AU24" s="480">
        <v>19.480065000000003</v>
      </c>
      <c r="AV24" s="398">
        <v>519.982665</v>
      </c>
      <c r="AW24" s="253">
        <v>414.126465</v>
      </c>
      <c r="AX24" s="253">
        <v>115.92916700000001</v>
      </c>
      <c r="AY24" s="253">
        <v>68.044657999999998</v>
      </c>
      <c r="AZ24" s="480">
        <v>24.599222999999999</v>
      </c>
      <c r="BA24" s="829"/>
      <c r="BB24" s="934"/>
      <c r="BC24" s="934"/>
      <c r="BD24" s="934"/>
      <c r="BE24" s="935"/>
      <c r="BF24" s="829">
        <v>46.956276000000003</v>
      </c>
      <c r="BG24" s="934">
        <v>25.005434999999999</v>
      </c>
      <c r="BH24" s="934">
        <v>31.881819999999998</v>
      </c>
      <c r="BI24" s="934">
        <v>42.640599999999999</v>
      </c>
      <c r="BJ24" s="935">
        <v>19.197805000000002</v>
      </c>
      <c r="BK24" s="829">
        <v>110.02227199999999</v>
      </c>
      <c r="BL24" s="934">
        <v>45.4377</v>
      </c>
      <c r="BM24" s="934">
        <v>36.073028000000001</v>
      </c>
      <c r="BN24" s="934">
        <v>41.501441999999997</v>
      </c>
      <c r="BO24" s="1097">
        <v>1.9322899999999998</v>
      </c>
      <c r="BP24" s="1096"/>
      <c r="BQ24" s="1096"/>
      <c r="BR24" s="1096"/>
      <c r="BS24" s="1096"/>
      <c r="BT24" s="1096"/>
      <c r="BU24" s="1096"/>
      <c r="BV24" s="1096"/>
      <c r="BW24" s="1096"/>
      <c r="BX24" s="1096"/>
      <c r="BY24" s="1096"/>
    </row>
    <row r="25" spans="2:77" ht="25" customHeight="1">
      <c r="B25" s="201">
        <v>2019</v>
      </c>
      <c r="C25" s="471" t="s">
        <v>7</v>
      </c>
      <c r="D25" s="398">
        <v>22671.118242016848</v>
      </c>
      <c r="E25" s="253">
        <v>5899.71</v>
      </c>
      <c r="F25" s="253">
        <v>10903.579362960767</v>
      </c>
      <c r="G25" s="341">
        <v>15548.678547833901</v>
      </c>
      <c r="H25" s="398">
        <v>171.71</v>
      </c>
      <c r="I25" s="253">
        <v>101.71</v>
      </c>
      <c r="J25" s="253">
        <v>101.83</v>
      </c>
      <c r="K25" s="253">
        <v>76.34</v>
      </c>
      <c r="L25" s="410">
        <v>47.9</v>
      </c>
      <c r="M25" s="398">
        <v>205.95908500000002</v>
      </c>
      <c r="N25" s="253">
        <v>97.380113999999992</v>
      </c>
      <c r="O25" s="253">
        <v>27.761939999999996</v>
      </c>
      <c r="P25" s="253">
        <v>56.500523000000001</v>
      </c>
      <c r="Q25" s="410">
        <v>9.9128380000000007</v>
      </c>
      <c r="R25" s="398">
        <v>180.482664</v>
      </c>
      <c r="S25" s="253">
        <v>69.178543999999988</v>
      </c>
      <c r="T25" s="253">
        <v>19.969183000000001</v>
      </c>
      <c r="U25" s="253">
        <v>43.840779999999995</v>
      </c>
      <c r="V25" s="480">
        <v>6.0454570000000007</v>
      </c>
      <c r="W25" s="398">
        <v>495.26867099999998</v>
      </c>
      <c r="X25" s="253">
        <v>284.38013899999999</v>
      </c>
      <c r="Y25" s="253">
        <v>44.308340999999999</v>
      </c>
      <c r="Z25" s="253">
        <v>93.684098000000006</v>
      </c>
      <c r="AA25" s="480">
        <v>12.135778999999999</v>
      </c>
      <c r="AB25" s="398">
        <v>272.48055099999999</v>
      </c>
      <c r="AC25" s="253">
        <v>271.75970800000005</v>
      </c>
      <c r="AD25" s="253">
        <v>50.192144999999996</v>
      </c>
      <c r="AE25" s="253">
        <v>73.425646999999998</v>
      </c>
      <c r="AF25" s="480">
        <v>13.370642</v>
      </c>
      <c r="AG25" s="398">
        <v>331.15520099999998</v>
      </c>
      <c r="AH25" s="253">
        <v>188.23293900000002</v>
      </c>
      <c r="AI25" s="253">
        <v>44.816069999999996</v>
      </c>
      <c r="AJ25" s="253">
        <v>119.03653100000001</v>
      </c>
      <c r="AK25" s="480">
        <v>11.049250000000001</v>
      </c>
      <c r="AL25" s="398">
        <v>302.59789599999999</v>
      </c>
      <c r="AM25" s="253">
        <v>447.64471800000001</v>
      </c>
      <c r="AN25" s="253">
        <v>55.542563000000001</v>
      </c>
      <c r="AO25" s="253">
        <v>55.523911999999996</v>
      </c>
      <c r="AP25" s="480">
        <v>14.163238999999999</v>
      </c>
      <c r="AQ25" s="398">
        <v>250.010153</v>
      </c>
      <c r="AR25" s="253">
        <v>157.269293</v>
      </c>
      <c r="AS25" s="253">
        <v>45.569238999999996</v>
      </c>
      <c r="AT25" s="253">
        <v>52.713317000000004</v>
      </c>
      <c r="AU25" s="480">
        <v>12.369482</v>
      </c>
      <c r="AV25" s="398">
        <v>509.37012499999997</v>
      </c>
      <c r="AW25" s="253">
        <v>1222.6444819999997</v>
      </c>
      <c r="AX25" s="253">
        <v>97.545316999999997</v>
      </c>
      <c r="AY25" s="253">
        <v>87.720113999999995</v>
      </c>
      <c r="AZ25" s="480">
        <v>15.265846</v>
      </c>
      <c r="BA25" s="829"/>
      <c r="BB25" s="934"/>
      <c r="BC25" s="934"/>
      <c r="BD25" s="934"/>
      <c r="BE25" s="935"/>
      <c r="BF25" s="829">
        <v>69</v>
      </c>
      <c r="BG25" s="934">
        <v>12</v>
      </c>
      <c r="BH25" s="934">
        <v>20</v>
      </c>
      <c r="BI25" s="934">
        <v>20</v>
      </c>
      <c r="BJ25" s="830">
        <v>11</v>
      </c>
      <c r="BK25" s="829">
        <v>99.239952000000017</v>
      </c>
      <c r="BL25" s="934">
        <v>37.718648999999999</v>
      </c>
      <c r="BM25" s="934">
        <v>30.061554000000001</v>
      </c>
      <c r="BN25" s="934">
        <v>29.033999999999999</v>
      </c>
      <c r="BO25" s="1097">
        <v>11.015350999999999</v>
      </c>
      <c r="BP25" s="1096"/>
      <c r="BQ25" s="1096"/>
      <c r="BR25" s="1096"/>
      <c r="BS25" s="1096"/>
      <c r="BT25" s="1096"/>
      <c r="BU25" s="1096"/>
      <c r="BV25" s="1096"/>
      <c r="BW25" s="1096"/>
      <c r="BX25" s="1096"/>
      <c r="BY25" s="1096"/>
    </row>
    <row r="26" spans="2:77" ht="25" customHeight="1" thickBot="1">
      <c r="B26" s="206">
        <v>2019</v>
      </c>
      <c r="C26" s="472" t="s">
        <v>6</v>
      </c>
      <c r="D26" s="476">
        <v>22003.033351983155</v>
      </c>
      <c r="E26" s="463">
        <v>10742.379471109629</v>
      </c>
      <c r="F26" s="463">
        <v>10386.659639241856</v>
      </c>
      <c r="G26" s="477">
        <v>8603.4339850798042</v>
      </c>
      <c r="H26" s="476">
        <v>162.77550099999999</v>
      </c>
      <c r="I26" s="463">
        <v>142.28192000000001</v>
      </c>
      <c r="J26" s="463">
        <v>98.936499999999995</v>
      </c>
      <c r="K26" s="463">
        <v>110.89479499999999</v>
      </c>
      <c r="L26" s="485">
        <v>156.20076800000001</v>
      </c>
      <c r="M26" s="476">
        <v>209.36312600000002</v>
      </c>
      <c r="N26" s="463">
        <v>179.10727100000003</v>
      </c>
      <c r="O26" s="463">
        <v>26.994275000000002</v>
      </c>
      <c r="P26" s="463">
        <v>43.084575999999998</v>
      </c>
      <c r="Q26" s="485">
        <v>3.9997780000000001</v>
      </c>
      <c r="R26" s="476">
        <v>194.832843</v>
      </c>
      <c r="S26" s="463">
        <v>19.510959</v>
      </c>
      <c r="T26" s="463">
        <v>13.883514</v>
      </c>
      <c r="U26" s="463">
        <v>22.295663000000001</v>
      </c>
      <c r="V26" s="485">
        <v>2.6662079999999997</v>
      </c>
      <c r="W26" s="476">
        <v>469.145127</v>
      </c>
      <c r="X26" s="463">
        <v>66.779443000000001</v>
      </c>
      <c r="Y26" s="463">
        <v>24.161546999999999</v>
      </c>
      <c r="Z26" s="463">
        <v>41.948685000000005</v>
      </c>
      <c r="AA26" s="485">
        <v>3.9304420000000002</v>
      </c>
      <c r="AB26" s="476">
        <v>314.02196600000002</v>
      </c>
      <c r="AC26" s="463">
        <v>225.25685899999999</v>
      </c>
      <c r="AD26" s="463">
        <v>36.163624999999996</v>
      </c>
      <c r="AE26" s="463">
        <v>50.940903000000006</v>
      </c>
      <c r="AF26" s="486">
        <v>3.156488</v>
      </c>
      <c r="AG26" s="476">
        <v>357.48263199999997</v>
      </c>
      <c r="AH26" s="463">
        <v>127.328765</v>
      </c>
      <c r="AI26" s="463">
        <v>42.809092999999997</v>
      </c>
      <c r="AJ26" s="463">
        <v>43.789191000000002</v>
      </c>
      <c r="AK26" s="486">
        <v>3.942758</v>
      </c>
      <c r="AL26" s="476">
        <v>352.41768400000001</v>
      </c>
      <c r="AM26" s="463">
        <v>232.231122</v>
      </c>
      <c r="AN26" s="463">
        <v>58.623301000000005</v>
      </c>
      <c r="AO26" s="463">
        <v>32.216636000000001</v>
      </c>
      <c r="AP26" s="486">
        <v>4.707586</v>
      </c>
      <c r="AQ26" s="476">
        <v>289.71771699999999</v>
      </c>
      <c r="AR26" s="463">
        <v>72.21906899999999</v>
      </c>
      <c r="AS26" s="463">
        <v>44.018507</v>
      </c>
      <c r="AT26" s="463">
        <v>25.890496999999996</v>
      </c>
      <c r="AU26" s="486">
        <v>4.5341810000000002</v>
      </c>
      <c r="AV26" s="476">
        <v>546.35244499999999</v>
      </c>
      <c r="AW26" s="463">
        <v>304.63194199999998</v>
      </c>
      <c r="AX26" s="463">
        <v>64.602228999999994</v>
      </c>
      <c r="AY26" s="463">
        <v>54.029792</v>
      </c>
      <c r="AZ26" s="486">
        <v>5.0933839999999995</v>
      </c>
      <c r="BA26" s="936"/>
      <c r="BB26" s="937"/>
      <c r="BC26" s="937"/>
      <c r="BD26" s="937"/>
      <c r="BE26" s="938"/>
      <c r="BF26" s="936">
        <v>61</v>
      </c>
      <c r="BG26" s="937">
        <v>16.5</v>
      </c>
      <c r="BH26" s="937">
        <v>15</v>
      </c>
      <c r="BI26" s="937">
        <v>43</v>
      </c>
      <c r="BJ26" s="939">
        <v>6</v>
      </c>
      <c r="BK26" s="936">
        <v>87.690657999999999</v>
      </c>
      <c r="BL26" s="937">
        <v>30.774099999999997</v>
      </c>
      <c r="BM26" s="937">
        <v>29.4376</v>
      </c>
      <c r="BN26" s="937">
        <v>28.501598000000001</v>
      </c>
      <c r="BO26" s="1101">
        <v>3.0149249999999999</v>
      </c>
      <c r="BP26" s="1099"/>
      <c r="BQ26" s="1099"/>
      <c r="BR26" s="1099"/>
      <c r="BS26" s="1099"/>
      <c r="BT26" s="1099"/>
      <c r="BU26" s="1099"/>
      <c r="BV26" s="1099"/>
      <c r="BW26" s="1099"/>
      <c r="BX26" s="1099"/>
      <c r="BY26" s="1099"/>
    </row>
    <row r="27" spans="2:77" ht="25" customHeight="1" thickTop="1">
      <c r="B27" s="275">
        <v>2018</v>
      </c>
      <c r="C27" s="487" t="s">
        <v>9</v>
      </c>
      <c r="D27" s="395">
        <v>20830.410309000003</v>
      </c>
      <c r="E27" s="396">
        <v>6253.4990259999995</v>
      </c>
      <c r="F27" s="396">
        <v>6106.8692190000002</v>
      </c>
      <c r="G27" s="432">
        <v>17188.108992000001</v>
      </c>
      <c r="H27" s="395">
        <v>200.33999999999997</v>
      </c>
      <c r="I27" s="396">
        <v>182.74</v>
      </c>
      <c r="J27" s="396">
        <v>93.1</v>
      </c>
      <c r="K27" s="396">
        <v>171.32</v>
      </c>
      <c r="L27" s="488">
        <v>67.849999999999994</v>
      </c>
      <c r="M27" s="395">
        <v>220.08236299999999</v>
      </c>
      <c r="N27" s="396">
        <v>93.514822000000009</v>
      </c>
      <c r="O27" s="396">
        <v>25.494875</v>
      </c>
      <c r="P27" s="396">
        <v>31.011113999999999</v>
      </c>
      <c r="Q27" s="488">
        <v>0.83971399999999996</v>
      </c>
      <c r="R27" s="395">
        <v>187.60911199999998</v>
      </c>
      <c r="S27" s="396">
        <v>27.868493999999998</v>
      </c>
      <c r="T27" s="396">
        <v>10.568154999999999</v>
      </c>
      <c r="U27" s="396">
        <v>24.861561000000002</v>
      </c>
      <c r="V27" s="488">
        <v>1.525333</v>
      </c>
      <c r="W27" s="395">
        <v>460.20385199999998</v>
      </c>
      <c r="X27" s="396">
        <v>146.828406</v>
      </c>
      <c r="Y27" s="396">
        <v>27.703804000000002</v>
      </c>
      <c r="Z27" s="396">
        <v>42.028503999999998</v>
      </c>
      <c r="AA27" s="488">
        <v>2.0581689999999999</v>
      </c>
      <c r="AB27" s="395">
        <v>278.49097799999998</v>
      </c>
      <c r="AC27" s="396">
        <v>262.79596599999996</v>
      </c>
      <c r="AD27" s="396">
        <v>44.479776999999999</v>
      </c>
      <c r="AE27" s="396">
        <v>46.251391999999996</v>
      </c>
      <c r="AF27" s="488">
        <v>1.5460100000000001</v>
      </c>
      <c r="AG27" s="395">
        <v>324.37965200000002</v>
      </c>
      <c r="AH27" s="396">
        <v>290.44993099999999</v>
      </c>
      <c r="AI27" s="396">
        <v>42.498366000000004</v>
      </c>
      <c r="AJ27" s="396">
        <v>52.773693000000002</v>
      </c>
      <c r="AK27" s="488">
        <v>2.3390629999999999</v>
      </c>
      <c r="AL27" s="395">
        <v>327.31039399999997</v>
      </c>
      <c r="AM27" s="396">
        <v>438.92078100000003</v>
      </c>
      <c r="AN27" s="396">
        <v>42.864364999999999</v>
      </c>
      <c r="AO27" s="396">
        <v>43.672195000000002</v>
      </c>
      <c r="AP27" s="488">
        <v>1.881521</v>
      </c>
      <c r="AQ27" s="395">
        <v>284.198735</v>
      </c>
      <c r="AR27" s="396">
        <v>97.006805</v>
      </c>
      <c r="AS27" s="396">
        <v>34.666690000000003</v>
      </c>
      <c r="AT27" s="396">
        <v>35.441313999999998</v>
      </c>
      <c r="AU27" s="488">
        <v>1.4300310000000001</v>
      </c>
      <c r="AV27" s="395">
        <v>509.60454100000004</v>
      </c>
      <c r="AW27" s="396">
        <v>617.34290700000008</v>
      </c>
      <c r="AX27" s="396">
        <v>57.024012999999997</v>
      </c>
      <c r="AY27" s="396">
        <v>67.892993000000004</v>
      </c>
      <c r="AZ27" s="488">
        <v>2.85548</v>
      </c>
      <c r="BA27" s="835">
        <v>128.2312</v>
      </c>
      <c r="BB27" s="922">
        <v>140.34649999999999</v>
      </c>
      <c r="BC27" s="922">
        <v>37.667850000000001</v>
      </c>
      <c r="BD27" s="922">
        <v>84.602801999999997</v>
      </c>
      <c r="BE27" s="834">
        <v>5.63</v>
      </c>
      <c r="BF27" s="835">
        <v>61</v>
      </c>
      <c r="BG27" s="922">
        <v>16.5</v>
      </c>
      <c r="BH27" s="922">
        <v>15</v>
      </c>
      <c r="BI27" s="922">
        <v>43</v>
      </c>
      <c r="BJ27" s="834">
        <v>6</v>
      </c>
      <c r="BK27" s="835">
        <v>93.289191000000002</v>
      </c>
      <c r="BL27" s="922">
        <v>45.787810999999998</v>
      </c>
      <c r="BM27" s="922">
        <v>19.490741</v>
      </c>
      <c r="BN27" s="922">
        <v>115.247894</v>
      </c>
      <c r="BO27" s="1102">
        <v>9.8855750000000011</v>
      </c>
      <c r="BP27" s="1094"/>
      <c r="BQ27" s="1094"/>
      <c r="BR27" s="1094"/>
      <c r="BS27" s="1094"/>
      <c r="BT27" s="1094"/>
      <c r="BU27" s="1094"/>
      <c r="BV27" s="1094"/>
      <c r="BW27" s="1094"/>
      <c r="BX27" s="1094"/>
      <c r="BY27" s="1094"/>
    </row>
    <row r="28" spans="2:77" ht="25" customHeight="1">
      <c r="B28" s="201">
        <v>2018</v>
      </c>
      <c r="C28" s="471" t="s">
        <v>8</v>
      </c>
      <c r="D28" s="398">
        <v>22975.747483000006</v>
      </c>
      <c r="E28" s="253">
        <v>16090.460283</v>
      </c>
      <c r="F28" s="253">
        <v>5238.6421450000007</v>
      </c>
      <c r="G28" s="341">
        <v>9710.7808249999998</v>
      </c>
      <c r="H28" s="398">
        <v>175.39</v>
      </c>
      <c r="I28" s="253">
        <v>99.860000000000014</v>
      </c>
      <c r="J28" s="253">
        <v>100.31</v>
      </c>
      <c r="K28" s="253">
        <v>61.940000000000005</v>
      </c>
      <c r="L28" s="480">
        <v>71.59</v>
      </c>
      <c r="M28" s="398">
        <v>183.92341600000003</v>
      </c>
      <c r="N28" s="253">
        <v>67.605099999999993</v>
      </c>
      <c r="O28" s="253">
        <v>23.585467999999999</v>
      </c>
      <c r="P28" s="253">
        <v>33.458497000000001</v>
      </c>
      <c r="Q28" s="480">
        <v>0.78024199999999999</v>
      </c>
      <c r="R28" s="398">
        <v>170.75380200000001</v>
      </c>
      <c r="S28" s="253">
        <v>17.0213</v>
      </c>
      <c r="T28" s="253">
        <v>15.252998</v>
      </c>
      <c r="U28" s="253">
        <v>24.215125999999998</v>
      </c>
      <c r="V28" s="480">
        <v>1.4173020000000001</v>
      </c>
      <c r="W28" s="398">
        <v>428.12925899999999</v>
      </c>
      <c r="X28" s="253">
        <v>59.582059999999998</v>
      </c>
      <c r="Y28" s="253">
        <v>34.749693000000001</v>
      </c>
      <c r="Z28" s="253">
        <v>43.313629000000006</v>
      </c>
      <c r="AA28" s="480">
        <v>1.9124000000000001</v>
      </c>
      <c r="AB28" s="398">
        <v>279.97499900000003</v>
      </c>
      <c r="AC28" s="253">
        <v>91.87074100000001</v>
      </c>
      <c r="AD28" s="253">
        <v>43.873039000000006</v>
      </c>
      <c r="AE28" s="253">
        <v>46.928162999999998</v>
      </c>
      <c r="AF28" s="480">
        <v>1.436515</v>
      </c>
      <c r="AG28" s="398">
        <v>289.99150400000002</v>
      </c>
      <c r="AH28" s="253">
        <v>58.928600000000003</v>
      </c>
      <c r="AI28" s="253">
        <v>30.915881000000002</v>
      </c>
      <c r="AJ28" s="253">
        <v>57.506045</v>
      </c>
      <c r="AK28" s="480">
        <v>2.1734</v>
      </c>
      <c r="AL28" s="398">
        <v>285.26471900000001</v>
      </c>
      <c r="AM28" s="253">
        <v>82.063204999999996</v>
      </c>
      <c r="AN28" s="253">
        <v>39.104557999999997</v>
      </c>
      <c r="AO28" s="253">
        <v>41.846382000000006</v>
      </c>
      <c r="AP28" s="480">
        <v>1.7482629999999999</v>
      </c>
      <c r="AQ28" s="398">
        <v>244.86996600000003</v>
      </c>
      <c r="AR28" s="253">
        <v>101.33825400000001</v>
      </c>
      <c r="AS28" s="253">
        <v>43.628140999999999</v>
      </c>
      <c r="AT28" s="253">
        <v>39.158536999999995</v>
      </c>
      <c r="AU28" s="480">
        <v>1.3287500000000001</v>
      </c>
      <c r="AV28" s="398">
        <v>444.677119</v>
      </c>
      <c r="AW28" s="253">
        <v>182.34953000000002</v>
      </c>
      <c r="AX28" s="253">
        <v>47.761223000000001</v>
      </c>
      <c r="AY28" s="253">
        <v>55.834830000000004</v>
      </c>
      <c r="AZ28" s="480">
        <v>2.6532420000000001</v>
      </c>
      <c r="BA28" s="829">
        <v>94.631200000000007</v>
      </c>
      <c r="BB28" s="934">
        <v>71.725999999999999</v>
      </c>
      <c r="BC28" s="934">
        <v>35.596550000000001</v>
      </c>
      <c r="BD28" s="934">
        <v>67.052612000000011</v>
      </c>
      <c r="BE28" s="935">
        <v>14.140499999999999</v>
      </c>
      <c r="BF28" s="829">
        <v>63</v>
      </c>
      <c r="BG28" s="934">
        <v>7</v>
      </c>
      <c r="BH28" s="934">
        <v>15</v>
      </c>
      <c r="BI28" s="934">
        <v>19</v>
      </c>
      <c r="BJ28" s="935">
        <v>16</v>
      </c>
      <c r="BK28" s="829">
        <v>60.689892999999998</v>
      </c>
      <c r="BL28" s="934">
        <v>15.100100000000001</v>
      </c>
      <c r="BM28" s="934">
        <v>15.393984</v>
      </c>
      <c r="BN28" s="934">
        <v>38.802028999999997</v>
      </c>
      <c r="BO28" s="1097">
        <v>7.6214019999999998</v>
      </c>
      <c r="BP28" s="1096"/>
      <c r="BQ28" s="1096"/>
      <c r="BR28" s="1096"/>
      <c r="BS28" s="1096"/>
      <c r="BT28" s="1096"/>
      <c r="BU28" s="1096"/>
      <c r="BV28" s="1096"/>
      <c r="BW28" s="1096"/>
      <c r="BX28" s="1096"/>
      <c r="BY28" s="1096"/>
    </row>
    <row r="29" spans="2:77" ht="25" customHeight="1">
      <c r="B29" s="201">
        <v>2018</v>
      </c>
      <c r="C29" s="471" t="s">
        <v>7</v>
      </c>
      <c r="D29" s="398">
        <v>22578.363720000001</v>
      </c>
      <c r="E29" s="253">
        <v>12362.321767000001</v>
      </c>
      <c r="F29" s="253">
        <v>9550.2198470000003</v>
      </c>
      <c r="G29" s="341">
        <v>18676.198591</v>
      </c>
      <c r="H29" s="398">
        <v>149.54077999999998</v>
      </c>
      <c r="I29" s="253">
        <v>91.17</v>
      </c>
      <c r="J29" s="253">
        <v>78.080000000000013</v>
      </c>
      <c r="K29" s="253">
        <v>82.31</v>
      </c>
      <c r="L29" s="410">
        <v>99.690000000000012</v>
      </c>
      <c r="M29" s="398">
        <v>181.42689800000002</v>
      </c>
      <c r="N29" s="253">
        <v>27.532036999999999</v>
      </c>
      <c r="O29" s="253">
        <v>19.027217999999998</v>
      </c>
      <c r="P29" s="253">
        <v>36.126672999999997</v>
      </c>
      <c r="Q29" s="410">
        <v>0.13333100000000001</v>
      </c>
      <c r="R29" s="398">
        <v>153.38818599999999</v>
      </c>
      <c r="S29" s="253">
        <v>20.420930000000002</v>
      </c>
      <c r="T29" s="253">
        <v>6.1404399999999999</v>
      </c>
      <c r="U29" s="253">
        <v>27.196093999999999</v>
      </c>
      <c r="V29" s="480">
        <v>0</v>
      </c>
      <c r="W29" s="398">
        <v>346.78682800000001</v>
      </c>
      <c r="X29" s="253">
        <v>60.120573</v>
      </c>
      <c r="Y29" s="253">
        <v>23.945665999999999</v>
      </c>
      <c r="Z29" s="253">
        <v>70.160831000000002</v>
      </c>
      <c r="AA29" s="480">
        <v>0</v>
      </c>
      <c r="AB29" s="398">
        <v>214.69148200000001</v>
      </c>
      <c r="AC29" s="253">
        <v>41.705217999999995</v>
      </c>
      <c r="AD29" s="253">
        <v>42.627189999999999</v>
      </c>
      <c r="AE29" s="253">
        <v>48.851400000000005</v>
      </c>
      <c r="AF29" s="480">
        <v>0</v>
      </c>
      <c r="AG29" s="398">
        <v>246.42506299999997</v>
      </c>
      <c r="AH29" s="253">
        <v>61.726536999999993</v>
      </c>
      <c r="AI29" s="253">
        <v>33.452999000000005</v>
      </c>
      <c r="AJ29" s="253">
        <v>51.930065999999997</v>
      </c>
      <c r="AK29" s="480">
        <v>0</v>
      </c>
      <c r="AL29" s="398">
        <v>239.642413</v>
      </c>
      <c r="AM29" s="253">
        <v>54.834870000000002</v>
      </c>
      <c r="AN29" s="253">
        <v>30.061145000000003</v>
      </c>
      <c r="AO29" s="253">
        <v>46.601309000000001</v>
      </c>
      <c r="AP29" s="480">
        <v>0.133329</v>
      </c>
      <c r="AQ29" s="398">
        <v>190.88938300000001</v>
      </c>
      <c r="AR29" s="253">
        <v>140.12141200000002</v>
      </c>
      <c r="AS29" s="253">
        <v>24.753757</v>
      </c>
      <c r="AT29" s="253">
        <v>38.902461000000002</v>
      </c>
      <c r="AU29" s="480">
        <v>0.133329</v>
      </c>
      <c r="AV29" s="398">
        <v>374.02233999999999</v>
      </c>
      <c r="AW29" s="253">
        <v>66.117928000000006</v>
      </c>
      <c r="AX29" s="253">
        <v>37.025131999999999</v>
      </c>
      <c r="AY29" s="253">
        <v>48.634754999999998</v>
      </c>
      <c r="AZ29" s="480">
        <v>0</v>
      </c>
      <c r="BA29" s="829">
        <v>58.497132000000008</v>
      </c>
      <c r="BB29" s="934">
        <v>161.74299999999999</v>
      </c>
      <c r="BC29" s="934">
        <v>36.253999999999998</v>
      </c>
      <c r="BD29" s="934">
        <v>39.830649999999999</v>
      </c>
      <c r="BE29" s="935">
        <v>0</v>
      </c>
      <c r="BF29" s="829">
        <v>51.8</v>
      </c>
      <c r="BG29" s="934">
        <v>16.5</v>
      </c>
      <c r="BH29" s="934">
        <v>15</v>
      </c>
      <c r="BI29" s="934">
        <v>45</v>
      </c>
      <c r="BJ29" s="830">
        <v>11</v>
      </c>
      <c r="BK29" s="829">
        <v>58.510056999999996</v>
      </c>
      <c r="BL29" s="934">
        <v>23.8965</v>
      </c>
      <c r="BM29" s="934">
        <v>13.841499999999998</v>
      </c>
      <c r="BN29" s="934">
        <v>17.109300000000001</v>
      </c>
      <c r="BO29" s="1097">
        <v>16.620284000000002</v>
      </c>
      <c r="BP29" s="1096"/>
      <c r="BQ29" s="1096"/>
      <c r="BR29" s="1096"/>
      <c r="BS29" s="1096"/>
      <c r="BT29" s="1096"/>
      <c r="BU29" s="1096"/>
      <c r="BV29" s="1096"/>
      <c r="BW29" s="1096"/>
      <c r="BX29" s="1096"/>
      <c r="BY29" s="1096"/>
    </row>
    <row r="30" spans="2:77" ht="25" customHeight="1" thickBot="1">
      <c r="B30" s="206">
        <v>2018</v>
      </c>
      <c r="C30" s="472" t="s">
        <v>6</v>
      </c>
      <c r="D30" s="476">
        <v>20426.514469000002</v>
      </c>
      <c r="E30" s="463">
        <v>4345.9110309999996</v>
      </c>
      <c r="F30" s="463">
        <v>4022.9857470000002</v>
      </c>
      <c r="G30" s="477">
        <v>12022.866137896201</v>
      </c>
      <c r="H30" s="476">
        <v>112.767493</v>
      </c>
      <c r="I30" s="463">
        <v>101.81540000000001</v>
      </c>
      <c r="J30" s="463">
        <v>74.488050000000001</v>
      </c>
      <c r="K30" s="463">
        <v>61.941359999999996</v>
      </c>
      <c r="L30" s="485">
        <v>51.984468</v>
      </c>
      <c r="M30" s="476">
        <v>189.07978600000001</v>
      </c>
      <c r="N30" s="463">
        <v>40.273873999999999</v>
      </c>
      <c r="O30" s="463">
        <v>16.626821</v>
      </c>
      <c r="P30" s="463">
        <v>45.447482000000001</v>
      </c>
      <c r="Q30" s="485">
        <v>16.475999999999999</v>
      </c>
      <c r="R30" s="476">
        <v>171.51789200000002</v>
      </c>
      <c r="S30" s="463">
        <v>17.317799999999998</v>
      </c>
      <c r="T30" s="463">
        <v>10.336855</v>
      </c>
      <c r="U30" s="463">
        <v>27.015021000000001</v>
      </c>
      <c r="V30" s="485">
        <v>16.476001</v>
      </c>
      <c r="W30" s="476">
        <v>271.60016200000001</v>
      </c>
      <c r="X30" s="463">
        <v>97.614249000000001</v>
      </c>
      <c r="Y30" s="463">
        <v>19.391655</v>
      </c>
      <c r="Z30" s="463">
        <v>62.284675999999997</v>
      </c>
      <c r="AA30" s="485">
        <v>4.342346</v>
      </c>
      <c r="AB30" s="476">
        <v>212.03675899999999</v>
      </c>
      <c r="AC30" s="463">
        <v>64.454281999999992</v>
      </c>
      <c r="AD30" s="463">
        <v>24.932337</v>
      </c>
      <c r="AE30" s="463">
        <v>60.761543000000003</v>
      </c>
      <c r="AF30" s="486">
        <v>0</v>
      </c>
      <c r="AG30" s="476">
        <v>266.45167500000002</v>
      </c>
      <c r="AH30" s="463">
        <v>33.244275999999999</v>
      </c>
      <c r="AI30" s="463">
        <v>25.431889999999996</v>
      </c>
      <c r="AJ30" s="463">
        <v>56.868787999999995</v>
      </c>
      <c r="AK30" s="486">
        <v>0</v>
      </c>
      <c r="AL30" s="476">
        <v>251.709731</v>
      </c>
      <c r="AM30" s="463">
        <v>74.555779999999999</v>
      </c>
      <c r="AN30" s="463">
        <v>28.772387999999999</v>
      </c>
      <c r="AO30" s="463">
        <v>60.610047000000002</v>
      </c>
      <c r="AP30" s="486"/>
      <c r="AQ30" s="476">
        <v>219.915515</v>
      </c>
      <c r="AR30" s="463">
        <v>50.863115999999998</v>
      </c>
      <c r="AS30" s="463">
        <v>24.274811999999997</v>
      </c>
      <c r="AT30" s="463">
        <v>55.206249999999997</v>
      </c>
      <c r="AU30" s="486">
        <v>0</v>
      </c>
      <c r="AV30" s="476">
        <v>371.42639800000001</v>
      </c>
      <c r="AW30" s="463">
        <v>146.19559599999999</v>
      </c>
      <c r="AX30" s="463">
        <v>29.973658</v>
      </c>
      <c r="AY30" s="463">
        <v>64.046098000000001</v>
      </c>
      <c r="AZ30" s="486">
        <v>0</v>
      </c>
      <c r="BA30" s="936">
        <v>71.591099999999997</v>
      </c>
      <c r="BB30" s="937">
        <v>102.179</v>
      </c>
      <c r="BC30" s="937">
        <v>24.65803</v>
      </c>
      <c r="BD30" s="937">
        <v>43.869</v>
      </c>
      <c r="BE30" s="938">
        <v>0</v>
      </c>
      <c r="BF30" s="936">
        <v>50</v>
      </c>
      <c r="BG30" s="937">
        <v>15</v>
      </c>
      <c r="BH30" s="937">
        <v>15</v>
      </c>
      <c r="BI30" s="937">
        <v>27</v>
      </c>
      <c r="BJ30" s="939">
        <v>13</v>
      </c>
      <c r="BK30" s="936">
        <v>57.002741</v>
      </c>
      <c r="BL30" s="937">
        <v>27.628</v>
      </c>
      <c r="BM30" s="937">
        <v>18.286999000000002</v>
      </c>
      <c r="BN30" s="937">
        <v>20.167059999999999</v>
      </c>
      <c r="BO30" s="1101">
        <v>10.476900000000001</v>
      </c>
      <c r="BP30" s="1099"/>
      <c r="BQ30" s="1099"/>
      <c r="BR30" s="1099"/>
      <c r="BS30" s="1099"/>
      <c r="BT30" s="1099"/>
      <c r="BU30" s="1099"/>
      <c r="BV30" s="1099"/>
      <c r="BW30" s="1099"/>
      <c r="BX30" s="1099"/>
      <c r="BY30" s="1099"/>
    </row>
    <row r="31" spans="2:77" ht="25" customHeight="1" thickTop="1">
      <c r="B31" s="275">
        <v>2017</v>
      </c>
      <c r="C31" s="487" t="s">
        <v>9</v>
      </c>
      <c r="D31" s="395">
        <v>21104.241133000003</v>
      </c>
      <c r="E31" s="396">
        <v>10936.578250999999</v>
      </c>
      <c r="F31" s="396">
        <v>10151.344833000001</v>
      </c>
      <c r="G31" s="397"/>
      <c r="H31" s="395">
        <v>131.16949499999998</v>
      </c>
      <c r="I31" s="396">
        <v>88.884699999999995</v>
      </c>
      <c r="J31" s="396">
        <v>86.3827</v>
      </c>
      <c r="K31" s="396">
        <v>90.199190000000002</v>
      </c>
      <c r="L31" s="488">
        <v>60.557751999999994</v>
      </c>
      <c r="M31" s="395">
        <v>103.02658599999999</v>
      </c>
      <c r="N31" s="396">
        <v>9.9251939999999994</v>
      </c>
      <c r="O31" s="396">
        <v>8.5533599999999996</v>
      </c>
      <c r="P31" s="396">
        <v>34.815438</v>
      </c>
      <c r="Q31" s="488">
        <v>0</v>
      </c>
      <c r="R31" s="395">
        <v>126.64850899999999</v>
      </c>
      <c r="S31" s="396">
        <v>8.594100000000001</v>
      </c>
      <c r="T31" s="396">
        <v>5.0048870000000001</v>
      </c>
      <c r="U31" s="396">
        <v>26.507273000000001</v>
      </c>
      <c r="V31" s="488">
        <v>0</v>
      </c>
      <c r="W31" s="395">
        <v>271.60016200000001</v>
      </c>
      <c r="X31" s="396">
        <v>97.614249000000001</v>
      </c>
      <c r="Y31" s="396">
        <v>19.391655</v>
      </c>
      <c r="Z31" s="396">
        <v>62.284676000000005</v>
      </c>
      <c r="AA31" s="488">
        <v>0</v>
      </c>
      <c r="AB31" s="395">
        <v>157.23235299999999</v>
      </c>
      <c r="AC31" s="396">
        <v>7.3552770000000001</v>
      </c>
      <c r="AD31" s="396">
        <v>32.783429999999996</v>
      </c>
      <c r="AE31" s="396">
        <v>61.168827</v>
      </c>
      <c r="AF31" s="488">
        <v>0</v>
      </c>
      <c r="AG31" s="395">
        <v>209.25235700000002</v>
      </c>
      <c r="AH31" s="396">
        <v>49.065925999999997</v>
      </c>
      <c r="AI31" s="396">
        <v>41.672389000000003</v>
      </c>
      <c r="AJ31" s="396">
        <v>51.583825000000004</v>
      </c>
      <c r="AK31" s="488">
        <v>0</v>
      </c>
      <c r="AL31" s="395">
        <v>170.980446</v>
      </c>
      <c r="AM31" s="396">
        <v>63.0989</v>
      </c>
      <c r="AN31" s="396">
        <v>30.050400000000003</v>
      </c>
      <c r="AO31" s="396">
        <v>49.606546999999999</v>
      </c>
      <c r="AP31" s="488"/>
      <c r="AQ31" s="395">
        <v>125.375488</v>
      </c>
      <c r="AR31" s="396">
        <v>42.456400000000002</v>
      </c>
      <c r="AS31" s="396">
        <v>35.075362999999996</v>
      </c>
      <c r="AT31" s="396">
        <v>43.897227999999998</v>
      </c>
      <c r="AU31" s="488">
        <v>0</v>
      </c>
      <c r="AV31" s="395">
        <v>249.75007200000002</v>
      </c>
      <c r="AW31" s="396">
        <v>74.746472999999995</v>
      </c>
      <c r="AX31" s="396">
        <v>56.214013000000001</v>
      </c>
      <c r="AY31" s="396">
        <v>60.900925000000001</v>
      </c>
      <c r="AZ31" s="488"/>
      <c r="BA31" s="835">
        <v>102.7428</v>
      </c>
      <c r="BB31" s="922">
        <v>140.12785</v>
      </c>
      <c r="BC31" s="922">
        <v>27.506499999999999</v>
      </c>
      <c r="BD31" s="922">
        <v>69.596446</v>
      </c>
      <c r="BE31" s="834">
        <v>0</v>
      </c>
      <c r="BF31" s="835">
        <v>58.8</v>
      </c>
      <c r="BG31" s="922">
        <v>21.5</v>
      </c>
      <c r="BH31" s="922">
        <v>15</v>
      </c>
      <c r="BI31" s="922">
        <v>56</v>
      </c>
      <c r="BJ31" s="834">
        <v>11</v>
      </c>
      <c r="BK31" s="835">
        <v>56.809635999999998</v>
      </c>
      <c r="BL31" s="922">
        <v>38.706299999999999</v>
      </c>
      <c r="BM31" s="922">
        <v>13.505000000000001</v>
      </c>
      <c r="BN31" s="922">
        <v>20.2029</v>
      </c>
      <c r="BO31" s="1102">
        <v>0.17622399999999999</v>
      </c>
      <c r="BP31" s="1094"/>
      <c r="BQ31" s="1094"/>
      <c r="BR31" s="1094"/>
      <c r="BS31" s="1094"/>
      <c r="BT31" s="1094"/>
      <c r="BU31" s="1094"/>
      <c r="BV31" s="1094"/>
      <c r="BW31" s="1094"/>
      <c r="BX31" s="1094"/>
      <c r="BY31" s="1094"/>
    </row>
    <row r="32" spans="2:77" ht="25" customHeight="1">
      <c r="B32" s="201">
        <v>2017</v>
      </c>
      <c r="C32" s="471" t="s">
        <v>8</v>
      </c>
      <c r="D32" s="398">
        <v>21659.616839999999</v>
      </c>
      <c r="E32" s="253">
        <v>5295.8343160000004</v>
      </c>
      <c r="F32" s="253">
        <v>3391.204377</v>
      </c>
      <c r="G32" s="410"/>
      <c r="H32" s="398">
        <v>136.004041</v>
      </c>
      <c r="I32" s="253">
        <v>50.992600000000003</v>
      </c>
      <c r="J32" s="253">
        <v>65.255350000000007</v>
      </c>
      <c r="K32" s="253">
        <v>105.258548</v>
      </c>
      <c r="L32" s="480">
        <v>40.677267000000001</v>
      </c>
      <c r="M32" s="398">
        <v>87.637789999999995</v>
      </c>
      <c r="N32" s="253">
        <v>23.383650000000003</v>
      </c>
      <c r="O32" s="253">
        <v>9.1823259999999998</v>
      </c>
      <c r="P32" s="253">
        <v>35.001505000000002</v>
      </c>
      <c r="Q32" s="481">
        <v>0</v>
      </c>
      <c r="R32" s="398">
        <v>116.05206700000001</v>
      </c>
      <c r="S32" s="253">
        <v>1.077</v>
      </c>
      <c r="T32" s="253">
        <v>6.1142060000000003</v>
      </c>
      <c r="U32" s="253">
        <v>21.914473999999998</v>
      </c>
      <c r="V32" s="481">
        <v>0</v>
      </c>
      <c r="W32" s="398">
        <v>229.59613200000001</v>
      </c>
      <c r="X32" s="253">
        <v>67.268290000000007</v>
      </c>
      <c r="Y32" s="253">
        <v>10.358575</v>
      </c>
      <c r="Z32" s="253">
        <v>50.390383999999997</v>
      </c>
      <c r="AA32" s="481">
        <v>0</v>
      </c>
      <c r="AB32" s="398">
        <v>139.047539</v>
      </c>
      <c r="AC32" s="253">
        <v>12.331150000000001</v>
      </c>
      <c r="AD32" s="253">
        <v>28.862248000000001</v>
      </c>
      <c r="AE32" s="253">
        <v>51.171329999999998</v>
      </c>
      <c r="AF32" s="481">
        <v>0</v>
      </c>
      <c r="AG32" s="398">
        <v>194.969776</v>
      </c>
      <c r="AH32" s="253">
        <v>17.018435</v>
      </c>
      <c r="AI32" s="253">
        <v>47.713593000000003</v>
      </c>
      <c r="AJ32" s="253">
        <v>48.570479999999996</v>
      </c>
      <c r="AK32" s="481">
        <v>0</v>
      </c>
      <c r="AL32" s="398">
        <v>154.107135</v>
      </c>
      <c r="AM32" s="253">
        <v>34.8247</v>
      </c>
      <c r="AN32" s="253">
        <v>26.132898000000004</v>
      </c>
      <c r="AO32" s="253">
        <v>37.768909000000001</v>
      </c>
      <c r="AP32" s="481">
        <v>0</v>
      </c>
      <c r="AQ32" s="398">
        <v>123.35982200000001</v>
      </c>
      <c r="AR32" s="253">
        <v>42.457999999999998</v>
      </c>
      <c r="AS32" s="253">
        <v>26.336944000000003</v>
      </c>
      <c r="AT32" s="253">
        <v>35.658625999999998</v>
      </c>
      <c r="AU32" s="481">
        <v>0</v>
      </c>
      <c r="AV32" s="398">
        <v>219.252658</v>
      </c>
      <c r="AW32" s="253">
        <v>28.482600000000001</v>
      </c>
      <c r="AX32" s="253">
        <v>34.907161000000002</v>
      </c>
      <c r="AY32" s="253">
        <v>45.956615999999997</v>
      </c>
      <c r="AZ32" s="481">
        <v>0</v>
      </c>
      <c r="BA32" s="829">
        <v>60.516399999999997</v>
      </c>
      <c r="BB32" s="934">
        <v>70.594049999999996</v>
      </c>
      <c r="BC32" s="934">
        <v>17.658000000000001</v>
      </c>
      <c r="BD32" s="934">
        <v>31.967300000000002</v>
      </c>
      <c r="BE32" s="935">
        <v>0</v>
      </c>
      <c r="BF32" s="829">
        <v>51.8</v>
      </c>
      <c r="BG32" s="934">
        <v>16.5</v>
      </c>
      <c r="BH32" s="934">
        <v>15</v>
      </c>
      <c r="BI32" s="934">
        <v>45</v>
      </c>
      <c r="BJ32" s="935">
        <v>11</v>
      </c>
      <c r="BK32" s="829">
        <v>48.073903999999999</v>
      </c>
      <c r="BL32" s="934">
        <v>34.859205000000003</v>
      </c>
      <c r="BM32" s="934">
        <v>10.007</v>
      </c>
      <c r="BN32" s="934">
        <v>35.931859000000003</v>
      </c>
      <c r="BO32" s="1103">
        <v>17.591000000000001</v>
      </c>
      <c r="BP32" s="1096"/>
      <c r="BQ32" s="1096"/>
      <c r="BR32" s="1096"/>
      <c r="BS32" s="1096"/>
      <c r="BT32" s="1096"/>
      <c r="BU32" s="1096"/>
      <c r="BV32" s="1096"/>
      <c r="BW32" s="1096"/>
      <c r="BX32" s="1096"/>
      <c r="BY32" s="1096"/>
    </row>
    <row r="33" spans="1:77" s="65" customFormat="1" ht="25" customHeight="1">
      <c r="A33" s="468"/>
      <c r="B33" s="201">
        <v>2017</v>
      </c>
      <c r="C33" s="471" t="s">
        <v>7</v>
      </c>
      <c r="D33" s="398">
        <v>22097.3639</v>
      </c>
      <c r="E33" s="253">
        <v>8580.1970920000003</v>
      </c>
      <c r="F33" s="253">
        <v>20133.03688</v>
      </c>
      <c r="G33" s="410"/>
      <c r="H33" s="398">
        <v>162.446057</v>
      </c>
      <c r="I33" s="253">
        <v>66.024997999999997</v>
      </c>
      <c r="J33" s="253">
        <v>83.258240000000001</v>
      </c>
      <c r="K33" s="253">
        <v>58.341909999999999</v>
      </c>
      <c r="L33" s="410">
        <v>111.479744</v>
      </c>
      <c r="M33" s="398">
        <v>83.445934999999992</v>
      </c>
      <c r="N33" s="253">
        <v>60.071617000000003</v>
      </c>
      <c r="O33" s="253">
        <v>10.265234</v>
      </c>
      <c r="P33" s="253">
        <v>35.947164999999998</v>
      </c>
      <c r="Q33" s="481">
        <v>0</v>
      </c>
      <c r="R33" s="398">
        <v>108.991018</v>
      </c>
      <c r="S33" s="253">
        <v>11.0425</v>
      </c>
      <c r="T33" s="253">
        <v>7.3879130000000002</v>
      </c>
      <c r="U33" s="253">
        <v>23.003599999999999</v>
      </c>
      <c r="V33" s="481">
        <v>0</v>
      </c>
      <c r="W33" s="398">
        <v>217.351099</v>
      </c>
      <c r="X33" s="253">
        <v>72.474891999999997</v>
      </c>
      <c r="Y33" s="253">
        <v>19.645499000000001</v>
      </c>
      <c r="Z33" s="253">
        <v>42.878351000000002</v>
      </c>
      <c r="AA33" s="481">
        <v>0</v>
      </c>
      <c r="AB33" s="398">
        <v>139.95032999999998</v>
      </c>
      <c r="AC33" s="253">
        <v>132.75159600000001</v>
      </c>
      <c r="AD33" s="253">
        <v>31.994247000000001</v>
      </c>
      <c r="AE33" s="253">
        <v>51.494474000000004</v>
      </c>
      <c r="AF33" s="481">
        <v>0</v>
      </c>
      <c r="AG33" s="398">
        <v>179.57897399999999</v>
      </c>
      <c r="AH33" s="253">
        <v>127.73845</v>
      </c>
      <c r="AI33" s="253">
        <v>25.804057999999998</v>
      </c>
      <c r="AJ33" s="253">
        <v>45.941109999999995</v>
      </c>
      <c r="AK33" s="481">
        <v>0</v>
      </c>
      <c r="AL33" s="398">
        <v>138.501386</v>
      </c>
      <c r="AM33" s="253">
        <v>87.765022000000002</v>
      </c>
      <c r="AN33" s="253">
        <v>18.32405</v>
      </c>
      <c r="AO33" s="253">
        <v>32.565837999999999</v>
      </c>
      <c r="AP33" s="481">
        <v>0</v>
      </c>
      <c r="AQ33" s="398">
        <v>110.874818</v>
      </c>
      <c r="AR33" s="253">
        <v>140.38373799999999</v>
      </c>
      <c r="AS33" s="253">
        <v>22.276711000000002</v>
      </c>
      <c r="AT33" s="253">
        <v>28.158518000000001</v>
      </c>
      <c r="AU33" s="481">
        <v>0</v>
      </c>
      <c r="AV33" s="398">
        <v>175.72318300000001</v>
      </c>
      <c r="AW33" s="253">
        <v>78.364963000000003</v>
      </c>
      <c r="AX33" s="253">
        <v>39.926309999999994</v>
      </c>
      <c r="AY33" s="253">
        <v>46.063761</v>
      </c>
      <c r="AZ33" s="481">
        <v>0</v>
      </c>
      <c r="BA33" s="829">
        <v>62.061399999999999</v>
      </c>
      <c r="BB33" s="934">
        <v>78.0304</v>
      </c>
      <c r="BC33" s="934">
        <v>65.182874999999996</v>
      </c>
      <c r="BD33" s="934">
        <v>36.624899999999997</v>
      </c>
      <c r="BE33" s="935">
        <v>0</v>
      </c>
      <c r="BF33" s="829">
        <v>59.253900000000002</v>
      </c>
      <c r="BG33" s="934">
        <v>11.876660000000001</v>
      </c>
      <c r="BH33" s="934">
        <v>6.8388</v>
      </c>
      <c r="BI33" s="934">
        <v>23.799499999999998</v>
      </c>
      <c r="BJ33" s="830">
        <v>2.8474500000000003</v>
      </c>
      <c r="BK33" s="829">
        <v>49.483963000000003</v>
      </c>
      <c r="BL33" s="934">
        <v>22.317712</v>
      </c>
      <c r="BM33" s="934">
        <v>9.4710000000000001</v>
      </c>
      <c r="BN33" s="934">
        <v>7.5415000000000001</v>
      </c>
      <c r="BO33" s="1103">
        <v>9.9230409999999996</v>
      </c>
      <c r="BP33" s="1096"/>
      <c r="BQ33" s="1096"/>
      <c r="BR33" s="1096"/>
      <c r="BS33" s="1096"/>
      <c r="BT33" s="1096"/>
      <c r="BU33" s="1096"/>
      <c r="BV33" s="1096"/>
      <c r="BW33" s="1096"/>
      <c r="BX33" s="1096"/>
      <c r="BY33" s="1096"/>
    </row>
    <row r="34" spans="1:77" s="65" customFormat="1" ht="25" customHeight="1" thickBot="1">
      <c r="A34" s="468"/>
      <c r="B34" s="206">
        <v>2017</v>
      </c>
      <c r="C34" s="472" t="s">
        <v>6</v>
      </c>
      <c r="D34" s="476">
        <v>18739.359700000001</v>
      </c>
      <c r="E34" s="463">
        <v>4689.4655579999999</v>
      </c>
      <c r="F34" s="463">
        <v>6152.6888310000004</v>
      </c>
      <c r="G34" s="485"/>
      <c r="H34" s="476">
        <v>139.60585900000001</v>
      </c>
      <c r="I34" s="463">
        <v>193.59350000000001</v>
      </c>
      <c r="J34" s="463">
        <v>62.89996</v>
      </c>
      <c r="K34" s="463">
        <v>74.750761999999995</v>
      </c>
      <c r="L34" s="485">
        <v>102.88463400000001</v>
      </c>
      <c r="M34" s="476">
        <v>79.225312000000002</v>
      </c>
      <c r="N34" s="463">
        <v>89.116837000000004</v>
      </c>
      <c r="O34" s="463">
        <v>10.740815</v>
      </c>
      <c r="P34" s="463">
        <v>46.007336000000002</v>
      </c>
      <c r="Q34" s="485">
        <v>0</v>
      </c>
      <c r="R34" s="476">
        <v>95.031756999999999</v>
      </c>
      <c r="S34" s="463">
        <v>9.5117999999999991</v>
      </c>
      <c r="T34" s="463">
        <v>5.5914149999999996</v>
      </c>
      <c r="U34" s="463">
        <v>19.341173000000001</v>
      </c>
      <c r="V34" s="485">
        <v>0</v>
      </c>
      <c r="W34" s="476">
        <v>180.20397399999999</v>
      </c>
      <c r="X34" s="463">
        <v>178.13529799999998</v>
      </c>
      <c r="Y34" s="463">
        <v>10.969109999999999</v>
      </c>
      <c r="Z34" s="463">
        <v>43.152825999999997</v>
      </c>
      <c r="AA34" s="485">
        <v>0</v>
      </c>
      <c r="AB34" s="476">
        <v>91.693602999999996</v>
      </c>
      <c r="AC34" s="463">
        <v>83.48963599999999</v>
      </c>
      <c r="AD34" s="463">
        <v>8.7181490000000004</v>
      </c>
      <c r="AE34" s="463">
        <v>47.58766</v>
      </c>
      <c r="AF34" s="485">
        <v>0</v>
      </c>
      <c r="AG34" s="476">
        <v>160.14941299999998</v>
      </c>
      <c r="AH34" s="463">
        <v>182.98934199999999</v>
      </c>
      <c r="AI34" s="463">
        <v>23.485216999999999</v>
      </c>
      <c r="AJ34" s="463">
        <v>43.223376999999999</v>
      </c>
      <c r="AK34" s="485">
        <v>0</v>
      </c>
      <c r="AL34" s="476"/>
      <c r="AM34" s="463"/>
      <c r="AN34" s="463"/>
      <c r="AO34" s="463"/>
      <c r="AP34" s="485"/>
      <c r="AQ34" s="476"/>
      <c r="AR34" s="463"/>
      <c r="AS34" s="463"/>
      <c r="AT34" s="463"/>
      <c r="AU34" s="485"/>
      <c r="AV34" s="476"/>
      <c r="AW34" s="463"/>
      <c r="AX34" s="463"/>
      <c r="AY34" s="463"/>
      <c r="AZ34" s="485"/>
      <c r="BA34" s="936">
        <v>60.815399999999997</v>
      </c>
      <c r="BB34" s="937">
        <v>100.7285</v>
      </c>
      <c r="BC34" s="937">
        <v>26.33315</v>
      </c>
      <c r="BD34" s="937">
        <v>46.750405000000001</v>
      </c>
      <c r="BE34" s="938">
        <v>0</v>
      </c>
      <c r="BF34" s="936">
        <v>60.223838999999998</v>
      </c>
      <c r="BG34" s="937">
        <v>99.23836</v>
      </c>
      <c r="BH34" s="937">
        <v>5.7340999999999998</v>
      </c>
      <c r="BI34" s="937">
        <v>39.4724</v>
      </c>
      <c r="BJ34" s="938">
        <v>0</v>
      </c>
      <c r="BK34" s="936">
        <v>47.563850000000002</v>
      </c>
      <c r="BL34" s="937">
        <v>26.202999999999999</v>
      </c>
      <c r="BM34" s="937">
        <v>12.513999999999999</v>
      </c>
      <c r="BN34" s="937">
        <v>13.046664</v>
      </c>
      <c r="BO34" s="1098">
        <v>10.586515</v>
      </c>
      <c r="BP34" s="1099"/>
      <c r="BQ34" s="1099"/>
      <c r="BR34" s="1099"/>
      <c r="BS34" s="1099"/>
      <c r="BT34" s="1099"/>
      <c r="BU34" s="1099"/>
      <c r="BV34" s="1099"/>
      <c r="BW34" s="1099"/>
      <c r="BX34" s="1099"/>
      <c r="BY34" s="1099"/>
    </row>
    <row r="35" spans="1:77" s="65" customFormat="1" ht="25" customHeight="1" thickTop="1">
      <c r="A35" s="468"/>
      <c r="B35" s="275">
        <v>2016</v>
      </c>
      <c r="C35" s="487" t="s">
        <v>9</v>
      </c>
      <c r="D35" s="395">
        <v>21560</v>
      </c>
      <c r="E35" s="396">
        <v>10415.300447</v>
      </c>
      <c r="F35" s="396">
        <v>12035</v>
      </c>
      <c r="G35" s="397"/>
      <c r="H35" s="395">
        <v>165.43561099999999</v>
      </c>
      <c r="I35" s="396">
        <v>19.602920000000001</v>
      </c>
      <c r="J35" s="396">
        <v>59.403700000000001</v>
      </c>
      <c r="K35" s="396">
        <v>59.768799999999999</v>
      </c>
      <c r="L35" s="488">
        <v>8.1933000000000007</v>
      </c>
      <c r="M35" s="502"/>
      <c r="N35" s="503"/>
      <c r="O35" s="503"/>
      <c r="P35" s="503"/>
      <c r="Q35" s="504"/>
      <c r="R35" s="502"/>
      <c r="S35" s="503"/>
      <c r="T35" s="503"/>
      <c r="U35" s="503"/>
      <c r="V35" s="504"/>
      <c r="W35" s="502"/>
      <c r="X35" s="503"/>
      <c r="Y35" s="503"/>
      <c r="Z35" s="503"/>
      <c r="AA35" s="504"/>
      <c r="AB35" s="502"/>
      <c r="AC35" s="503"/>
      <c r="AD35" s="503"/>
      <c r="AE35" s="503"/>
      <c r="AF35" s="504"/>
      <c r="AG35" s="502"/>
      <c r="AH35" s="503"/>
      <c r="AI35" s="503"/>
      <c r="AJ35" s="503"/>
      <c r="AK35" s="504"/>
      <c r="AL35" s="395"/>
      <c r="AM35" s="396"/>
      <c r="AN35" s="396"/>
      <c r="AO35" s="396"/>
      <c r="AP35" s="397"/>
      <c r="AQ35" s="395"/>
      <c r="AR35" s="396"/>
      <c r="AS35" s="396"/>
      <c r="AT35" s="396"/>
      <c r="AU35" s="397"/>
      <c r="AV35" s="395"/>
      <c r="AW35" s="396"/>
      <c r="AX35" s="396"/>
      <c r="AY35" s="396"/>
      <c r="AZ35" s="397"/>
      <c r="BA35" s="835">
        <v>112.75242799999999</v>
      </c>
      <c r="BB35" s="922">
        <v>86.825280000000006</v>
      </c>
      <c r="BC35" s="922">
        <v>19.957770799999999</v>
      </c>
      <c r="BD35" s="922">
        <v>66.945706000000001</v>
      </c>
      <c r="BE35" s="834">
        <v>0</v>
      </c>
      <c r="BF35" s="835">
        <v>75.516900000000007</v>
      </c>
      <c r="BG35" s="922">
        <v>34.320405999999998</v>
      </c>
      <c r="BH35" s="922">
        <v>12.889010000000001</v>
      </c>
      <c r="BI35" s="922">
        <v>31.536799999999999</v>
      </c>
      <c r="BJ35" s="834">
        <v>0</v>
      </c>
      <c r="BK35" s="835">
        <v>44.460999999999999</v>
      </c>
      <c r="BL35" s="922">
        <v>28.776202999999999</v>
      </c>
      <c r="BM35" s="922">
        <v>7.4829999999999997</v>
      </c>
      <c r="BN35" s="922">
        <v>30.918013999999999</v>
      </c>
      <c r="BO35" s="1102">
        <v>11.667083</v>
      </c>
      <c r="BP35" s="1094"/>
      <c r="BQ35" s="1094"/>
      <c r="BR35" s="1094"/>
      <c r="BS35" s="1094"/>
      <c r="BT35" s="1094"/>
      <c r="BU35" s="1094"/>
      <c r="BV35" s="1094"/>
      <c r="BW35" s="1094"/>
      <c r="BX35" s="1094"/>
      <c r="BY35" s="1094"/>
    </row>
    <row r="36" spans="1:77" s="65" customFormat="1" ht="25" customHeight="1">
      <c r="A36" s="468"/>
      <c r="B36" s="201">
        <v>2016</v>
      </c>
      <c r="C36" s="471" t="s">
        <v>8</v>
      </c>
      <c r="D36" s="398">
        <v>17218.430869</v>
      </c>
      <c r="E36" s="253">
        <v>4001.5095359999996</v>
      </c>
      <c r="F36" s="253">
        <v>5052.1935089999997</v>
      </c>
      <c r="G36" s="410"/>
      <c r="H36" s="398">
        <v>152.66457800000001</v>
      </c>
      <c r="I36" s="253">
        <v>89.469583</v>
      </c>
      <c r="J36" s="253">
        <v>29.742999999999999</v>
      </c>
      <c r="K36" s="253">
        <v>47.778979999999997</v>
      </c>
      <c r="L36" s="480">
        <v>5.4390000000000001</v>
      </c>
      <c r="M36" s="493"/>
      <c r="N36" s="494"/>
      <c r="O36" s="494"/>
      <c r="P36" s="494"/>
      <c r="Q36" s="495"/>
      <c r="R36" s="493"/>
      <c r="S36" s="494"/>
      <c r="T36" s="494"/>
      <c r="U36" s="494"/>
      <c r="V36" s="495"/>
      <c r="W36" s="493"/>
      <c r="X36" s="494"/>
      <c r="Y36" s="494"/>
      <c r="Z36" s="494"/>
      <c r="AA36" s="495"/>
      <c r="AB36" s="493"/>
      <c r="AC36" s="494"/>
      <c r="AD36" s="494"/>
      <c r="AE36" s="494"/>
      <c r="AF36" s="495"/>
      <c r="AG36" s="493"/>
      <c r="AH36" s="494"/>
      <c r="AI36" s="494"/>
      <c r="AJ36" s="494"/>
      <c r="AK36" s="495"/>
      <c r="AL36" s="398"/>
      <c r="AM36" s="253"/>
      <c r="AN36" s="253"/>
      <c r="AO36" s="253"/>
      <c r="AP36" s="410"/>
      <c r="AQ36" s="398"/>
      <c r="AR36" s="253"/>
      <c r="AS36" s="253"/>
      <c r="AT36" s="253"/>
      <c r="AU36" s="410"/>
      <c r="AV36" s="398"/>
      <c r="AW36" s="253"/>
      <c r="AX36" s="253"/>
      <c r="AY36" s="253"/>
      <c r="AZ36" s="410"/>
      <c r="BA36" s="829">
        <v>79.694124000000002</v>
      </c>
      <c r="BB36" s="934">
        <v>45.935400000000001</v>
      </c>
      <c r="BC36" s="934">
        <v>19.718920000000001</v>
      </c>
      <c r="BD36" s="934">
        <v>74.953523000000004</v>
      </c>
      <c r="BE36" s="935">
        <v>0</v>
      </c>
      <c r="BF36" s="829">
        <v>62.437874999999998</v>
      </c>
      <c r="BG36" s="934">
        <v>16.048999999999999</v>
      </c>
      <c r="BH36" s="934">
        <v>9.9115000000000002</v>
      </c>
      <c r="BI36" s="934">
        <v>21.529499999999999</v>
      </c>
      <c r="BJ36" s="935">
        <v>0</v>
      </c>
      <c r="BK36" s="829">
        <v>42.475999999999999</v>
      </c>
      <c r="BL36" s="934">
        <v>21.983702999999998</v>
      </c>
      <c r="BM36" s="934">
        <v>9.4429999999999996</v>
      </c>
      <c r="BN36" s="934">
        <v>13.233203</v>
      </c>
      <c r="BO36" s="1097">
        <v>6.8249440000000003</v>
      </c>
      <c r="BP36" s="1096"/>
      <c r="BQ36" s="1096"/>
      <c r="BR36" s="1096"/>
      <c r="BS36" s="1096"/>
      <c r="BT36" s="1096"/>
      <c r="BU36" s="1096"/>
      <c r="BV36" s="1096"/>
      <c r="BW36" s="1096"/>
      <c r="BX36" s="1096"/>
      <c r="BY36" s="1096"/>
    </row>
    <row r="37" spans="1:77" s="65" customFormat="1" ht="25" customHeight="1">
      <c r="A37" s="468"/>
      <c r="B37" s="201">
        <v>2016</v>
      </c>
      <c r="C37" s="471" t="s">
        <v>7</v>
      </c>
      <c r="D37" s="398">
        <v>17993.841422000001</v>
      </c>
      <c r="E37" s="253">
        <v>3969.4982070000001</v>
      </c>
      <c r="F37" s="253">
        <v>3979.3532559999999</v>
      </c>
      <c r="G37" s="410"/>
      <c r="H37" s="398">
        <v>158.18326400000001</v>
      </c>
      <c r="I37" s="253">
        <v>70.097499999999997</v>
      </c>
      <c r="J37" s="253">
        <v>37.530900000000003</v>
      </c>
      <c r="K37" s="253">
        <v>87.370148999999998</v>
      </c>
      <c r="L37" s="410">
        <v>3.4689999999999999</v>
      </c>
      <c r="M37" s="493"/>
      <c r="N37" s="494"/>
      <c r="O37" s="494"/>
      <c r="P37" s="494"/>
      <c r="Q37" s="495"/>
      <c r="R37" s="493"/>
      <c r="S37" s="494"/>
      <c r="T37" s="494"/>
      <c r="U37" s="494"/>
      <c r="V37" s="495"/>
      <c r="W37" s="493"/>
      <c r="X37" s="494"/>
      <c r="Y37" s="494"/>
      <c r="Z37" s="494"/>
      <c r="AA37" s="495"/>
      <c r="AB37" s="493"/>
      <c r="AC37" s="494"/>
      <c r="AD37" s="494"/>
      <c r="AE37" s="494"/>
      <c r="AF37" s="495"/>
      <c r="AG37" s="493"/>
      <c r="AH37" s="494"/>
      <c r="AI37" s="494"/>
      <c r="AJ37" s="494"/>
      <c r="AK37" s="495"/>
      <c r="AL37" s="398">
        <v>71.277755999999997</v>
      </c>
      <c r="AM37" s="253">
        <v>73.443975999999992</v>
      </c>
      <c r="AN37" s="253">
        <v>28.280017999999998</v>
      </c>
      <c r="AO37" s="253">
        <v>52.505144000000001</v>
      </c>
      <c r="AP37" s="410">
        <v>0.39300000000000002</v>
      </c>
      <c r="AQ37" s="398">
        <v>48.894182999999998</v>
      </c>
      <c r="AR37" s="253">
        <v>17.222488000000002</v>
      </c>
      <c r="AS37" s="253">
        <v>33.412857000000002</v>
      </c>
      <c r="AT37" s="253">
        <v>39.962913</v>
      </c>
      <c r="AU37" s="410">
        <v>0.50600000000000001</v>
      </c>
      <c r="AV37" s="398">
        <v>88.259646000000004</v>
      </c>
      <c r="AW37" s="253">
        <v>105.001075</v>
      </c>
      <c r="AX37" s="253">
        <v>42.262826000000004</v>
      </c>
      <c r="AY37" s="253">
        <v>83.440172999999987</v>
      </c>
      <c r="AZ37" s="410">
        <v>0.61199999999999999</v>
      </c>
      <c r="BA37" s="829">
        <v>94.552859999999995</v>
      </c>
      <c r="BB37" s="934">
        <v>54.470999999999997</v>
      </c>
      <c r="BC37" s="934">
        <v>31.657440000000001</v>
      </c>
      <c r="BD37" s="934">
        <v>45.512900000000002</v>
      </c>
      <c r="BE37" s="935">
        <v>0</v>
      </c>
      <c r="BF37" s="829">
        <v>61.787500000000001</v>
      </c>
      <c r="BG37" s="934">
        <v>15.9575</v>
      </c>
      <c r="BH37" s="934">
        <v>12.4</v>
      </c>
      <c r="BI37" s="934">
        <v>19.227599999999999</v>
      </c>
      <c r="BJ37" s="935">
        <v>0</v>
      </c>
      <c r="BK37" s="829">
        <v>42.809750000000001</v>
      </c>
      <c r="BL37" s="934">
        <v>24.979500000000002</v>
      </c>
      <c r="BM37" s="934">
        <v>8.7420000000000009</v>
      </c>
      <c r="BN37" s="934">
        <v>29.636533</v>
      </c>
      <c r="BO37" s="1097">
        <v>6.5509999999999999E-2</v>
      </c>
      <c r="BP37" s="1096"/>
      <c r="BQ37" s="1096"/>
      <c r="BR37" s="1096"/>
      <c r="BS37" s="1096"/>
      <c r="BT37" s="1096"/>
      <c r="BU37" s="1096"/>
      <c r="BV37" s="1096"/>
      <c r="BW37" s="1096"/>
      <c r="BX37" s="1096"/>
      <c r="BY37" s="1096"/>
    </row>
    <row r="38" spans="1:77" s="65" customFormat="1" ht="25" customHeight="1" thickBot="1">
      <c r="A38" s="468"/>
      <c r="B38" s="206">
        <v>2016</v>
      </c>
      <c r="C38" s="472" t="s">
        <v>6</v>
      </c>
      <c r="D38" s="476">
        <v>17922.282954999999</v>
      </c>
      <c r="E38" s="463">
        <v>3309.8643889999994</v>
      </c>
      <c r="F38" s="463">
        <v>2692.921617</v>
      </c>
      <c r="G38" s="485"/>
      <c r="H38" s="476">
        <v>118.163545</v>
      </c>
      <c r="I38" s="463">
        <v>47.972949999999997</v>
      </c>
      <c r="J38" s="463">
        <v>41.240954000000002</v>
      </c>
      <c r="K38" s="463">
        <v>74.62412599999999</v>
      </c>
      <c r="L38" s="485">
        <v>47.951799999999999</v>
      </c>
      <c r="M38" s="499"/>
      <c r="N38" s="500"/>
      <c r="O38" s="500"/>
      <c r="P38" s="500"/>
      <c r="Q38" s="501"/>
      <c r="R38" s="499"/>
      <c r="S38" s="500"/>
      <c r="T38" s="500"/>
      <c r="U38" s="500"/>
      <c r="V38" s="501"/>
      <c r="W38" s="499"/>
      <c r="X38" s="500"/>
      <c r="Y38" s="500"/>
      <c r="Z38" s="500"/>
      <c r="AA38" s="501"/>
      <c r="AB38" s="499"/>
      <c r="AC38" s="500"/>
      <c r="AD38" s="500"/>
      <c r="AE38" s="500"/>
      <c r="AF38" s="501"/>
      <c r="AG38" s="499"/>
      <c r="AH38" s="500"/>
      <c r="AI38" s="500"/>
      <c r="AJ38" s="500"/>
      <c r="AK38" s="501"/>
      <c r="AL38" s="476">
        <v>77.458853000000005</v>
      </c>
      <c r="AM38" s="463">
        <v>48.493915000000001</v>
      </c>
      <c r="AN38" s="463">
        <v>29.032789999999999</v>
      </c>
      <c r="AO38" s="463">
        <v>69.720580999999996</v>
      </c>
      <c r="AP38" s="485">
        <v>0.72399999999999998</v>
      </c>
      <c r="AQ38" s="476">
        <v>52.982827999999998</v>
      </c>
      <c r="AR38" s="463">
        <v>5.1325000000000003</v>
      </c>
      <c r="AS38" s="463">
        <v>30.704415999999998</v>
      </c>
      <c r="AT38" s="463">
        <v>54.830838999999997</v>
      </c>
      <c r="AU38" s="485">
        <v>0.81850000000000001</v>
      </c>
      <c r="AV38" s="476">
        <v>91.705021000000002</v>
      </c>
      <c r="AW38" s="463">
        <v>117.68797799999999</v>
      </c>
      <c r="AX38" s="463">
        <v>50.066825000000001</v>
      </c>
      <c r="AY38" s="463">
        <v>97.398079999999993</v>
      </c>
      <c r="AZ38" s="485">
        <v>0.75700000000000001</v>
      </c>
      <c r="BA38" s="936">
        <v>71.326756000000003</v>
      </c>
      <c r="BB38" s="937">
        <v>110.8211</v>
      </c>
      <c r="BC38" s="937">
        <v>1.7310000000000001</v>
      </c>
      <c r="BD38" s="937">
        <v>74.997900000000001</v>
      </c>
      <c r="BE38" s="938">
        <v>0</v>
      </c>
      <c r="BF38" s="936">
        <v>56.701954000000001</v>
      </c>
      <c r="BG38" s="937">
        <v>5.0970000000000004</v>
      </c>
      <c r="BH38" s="937">
        <v>13.055987999999999</v>
      </c>
      <c r="BI38" s="937">
        <v>28.8154</v>
      </c>
      <c r="BJ38" s="938">
        <v>0</v>
      </c>
      <c r="BK38" s="936">
        <v>40.559449999999998</v>
      </c>
      <c r="BL38" s="937">
        <v>25.792999999999999</v>
      </c>
      <c r="BM38" s="937">
        <v>15.372999999999999</v>
      </c>
      <c r="BN38" s="937">
        <v>9.3997480000000007</v>
      </c>
      <c r="BO38" s="1101">
        <v>2.8995300000000004</v>
      </c>
      <c r="BP38" s="1099"/>
      <c r="BQ38" s="1099"/>
      <c r="BR38" s="1099"/>
      <c r="BS38" s="1099"/>
      <c r="BT38" s="1099"/>
      <c r="BU38" s="1099"/>
      <c r="BV38" s="1099"/>
      <c r="BW38" s="1099"/>
      <c r="BX38" s="1099"/>
      <c r="BY38" s="1099"/>
    </row>
    <row r="39" spans="1:77" ht="25" customHeight="1" thickTop="1">
      <c r="B39" s="275">
        <v>2015</v>
      </c>
      <c r="C39" s="487" t="s">
        <v>9</v>
      </c>
      <c r="D39" s="395">
        <v>19956.290593670012</v>
      </c>
      <c r="E39" s="396">
        <v>4988.6113026600005</v>
      </c>
      <c r="F39" s="396">
        <v>4485.1819135599999</v>
      </c>
      <c r="G39" s="397"/>
      <c r="H39" s="395">
        <v>111.31206899999999</v>
      </c>
      <c r="I39" s="396">
        <v>88.415000000000006</v>
      </c>
      <c r="J39" s="396">
        <v>35.869999999999997</v>
      </c>
      <c r="K39" s="396">
        <v>179.452775</v>
      </c>
      <c r="L39" s="488">
        <v>57.857875</v>
      </c>
      <c r="M39" s="502"/>
      <c r="N39" s="503"/>
      <c r="O39" s="503"/>
      <c r="P39" s="503"/>
      <c r="Q39" s="504"/>
      <c r="R39" s="502"/>
      <c r="S39" s="503"/>
      <c r="T39" s="503"/>
      <c r="U39" s="503"/>
      <c r="V39" s="504"/>
      <c r="W39" s="502"/>
      <c r="X39" s="503"/>
      <c r="Y39" s="503"/>
      <c r="Z39" s="503"/>
      <c r="AA39" s="504"/>
      <c r="AB39" s="502"/>
      <c r="AC39" s="503"/>
      <c r="AD39" s="503"/>
      <c r="AE39" s="503"/>
      <c r="AF39" s="504"/>
      <c r="AG39" s="502"/>
      <c r="AH39" s="503"/>
      <c r="AI39" s="503"/>
      <c r="AJ39" s="503"/>
      <c r="AK39" s="504"/>
      <c r="AL39" s="395">
        <v>72.498973000000007</v>
      </c>
      <c r="AM39" s="396">
        <v>106.28612800000001</v>
      </c>
      <c r="AN39" s="396">
        <v>42.650019</v>
      </c>
      <c r="AO39" s="396">
        <v>82.469223999999997</v>
      </c>
      <c r="AP39" s="488">
        <v>0.70899999999999996</v>
      </c>
      <c r="AQ39" s="395">
        <v>54.284142000000003</v>
      </c>
      <c r="AR39" s="396">
        <v>29.40164</v>
      </c>
      <c r="AS39" s="396">
        <v>40.299353000000004</v>
      </c>
      <c r="AT39" s="396">
        <v>56.913156000000001</v>
      </c>
      <c r="AU39" s="488">
        <v>0.26900000000000002</v>
      </c>
      <c r="AV39" s="395">
        <v>90.950474</v>
      </c>
      <c r="AW39" s="396">
        <v>145.61852400000001</v>
      </c>
      <c r="AX39" s="396">
        <v>49.684080000000002</v>
      </c>
      <c r="AY39" s="396">
        <v>104.192791</v>
      </c>
      <c r="AZ39" s="488">
        <v>0.44700000000000001</v>
      </c>
      <c r="BA39" s="835">
        <v>73.170450000000002</v>
      </c>
      <c r="BB39" s="922">
        <v>32.616799999999998</v>
      </c>
      <c r="BC39" s="922">
        <v>9.6189</v>
      </c>
      <c r="BD39" s="922">
        <v>23.036422000000002</v>
      </c>
      <c r="BE39" s="834">
        <v>0</v>
      </c>
      <c r="BF39" s="835">
        <v>63.738399999999999</v>
      </c>
      <c r="BG39" s="922">
        <v>20.615500000000001</v>
      </c>
      <c r="BH39" s="922">
        <v>7.7107000000000001</v>
      </c>
      <c r="BI39" s="922">
        <v>20.664204999999999</v>
      </c>
      <c r="BJ39" s="834">
        <v>0</v>
      </c>
      <c r="BK39" s="835">
        <v>41.064999999999998</v>
      </c>
      <c r="BL39" s="922">
        <v>25.243300000000001</v>
      </c>
      <c r="BM39" s="922">
        <v>3.8559999999999999</v>
      </c>
      <c r="BN39" s="922">
        <v>13.430110000000001</v>
      </c>
      <c r="BO39" s="1102">
        <v>16.094000000000001</v>
      </c>
      <c r="BP39" s="1094"/>
      <c r="BQ39" s="1094"/>
      <c r="BR39" s="1094"/>
      <c r="BS39" s="1094"/>
      <c r="BT39" s="1094"/>
      <c r="BU39" s="1094"/>
      <c r="BV39" s="1094"/>
      <c r="BW39" s="1094"/>
      <c r="BX39" s="1094"/>
      <c r="BY39" s="1094"/>
    </row>
    <row r="40" spans="1:77" ht="25" customHeight="1">
      <c r="B40" s="201">
        <v>2015</v>
      </c>
      <c r="C40" s="471" t="s">
        <v>8</v>
      </c>
      <c r="D40" s="398">
        <v>20476.108499999998</v>
      </c>
      <c r="E40" s="253">
        <v>3719.8690879999999</v>
      </c>
      <c r="F40" s="253">
        <v>3168.0469389999998</v>
      </c>
      <c r="G40" s="410"/>
      <c r="H40" s="398">
        <v>89.675410999999997</v>
      </c>
      <c r="I40" s="253">
        <v>217.63063600000001</v>
      </c>
      <c r="J40" s="253">
        <v>426.54479800000001</v>
      </c>
      <c r="K40" s="253">
        <v>33.936</v>
      </c>
      <c r="L40" s="480">
        <v>141.506902</v>
      </c>
      <c r="M40" s="493"/>
      <c r="N40" s="494"/>
      <c r="O40" s="494"/>
      <c r="P40" s="494"/>
      <c r="Q40" s="495"/>
      <c r="R40" s="493"/>
      <c r="S40" s="494"/>
      <c r="T40" s="494"/>
      <c r="U40" s="494"/>
      <c r="V40" s="495"/>
      <c r="W40" s="493"/>
      <c r="X40" s="494"/>
      <c r="Y40" s="494"/>
      <c r="Z40" s="494"/>
      <c r="AA40" s="495"/>
      <c r="AB40" s="493"/>
      <c r="AC40" s="494"/>
      <c r="AD40" s="494"/>
      <c r="AE40" s="494"/>
      <c r="AF40" s="495"/>
      <c r="AG40" s="493"/>
      <c r="AH40" s="494"/>
      <c r="AI40" s="494"/>
      <c r="AJ40" s="494"/>
      <c r="AK40" s="495"/>
      <c r="AL40" s="398">
        <v>63.839278</v>
      </c>
      <c r="AM40" s="253">
        <v>116.007842</v>
      </c>
      <c r="AN40" s="253">
        <v>30.868558</v>
      </c>
      <c r="AO40" s="253">
        <v>71.874153000000007</v>
      </c>
      <c r="AP40" s="480">
        <v>2.9477889999999998</v>
      </c>
      <c r="AQ40" s="398">
        <v>49.217410999999998</v>
      </c>
      <c r="AR40" s="253">
        <v>25.815390999999998</v>
      </c>
      <c r="AS40" s="253">
        <v>34.4146</v>
      </c>
      <c r="AT40" s="253">
        <v>44.903549999999996</v>
      </c>
      <c r="AU40" s="480">
        <v>0.20399999999999999</v>
      </c>
      <c r="AV40" s="398">
        <v>176.42827599999998</v>
      </c>
      <c r="AW40" s="253">
        <v>168.610096</v>
      </c>
      <c r="AX40" s="253">
        <v>84.047021999999998</v>
      </c>
      <c r="AY40" s="253">
        <v>197.06460200000004</v>
      </c>
      <c r="AZ40" s="480">
        <v>0.68</v>
      </c>
      <c r="BA40" s="829">
        <v>32.944499999999998</v>
      </c>
      <c r="BB40" s="934">
        <v>9.7079000000000004</v>
      </c>
      <c r="BC40" s="934">
        <v>16.176850000000002</v>
      </c>
      <c r="BD40" s="934">
        <v>28.9695</v>
      </c>
      <c r="BE40" s="935">
        <v>0</v>
      </c>
      <c r="BF40" s="829">
        <v>49.304699999999997</v>
      </c>
      <c r="BG40" s="934">
        <v>10.549440000000001</v>
      </c>
      <c r="BH40" s="934">
        <v>8.8429599999999997</v>
      </c>
      <c r="BI40" s="934">
        <v>22.296500000000002</v>
      </c>
      <c r="BJ40" s="935">
        <v>0</v>
      </c>
      <c r="BK40" s="829">
        <v>32.0745</v>
      </c>
      <c r="BL40" s="934">
        <v>17.760000000000002</v>
      </c>
      <c r="BM40" s="934">
        <v>7.5140000000000002</v>
      </c>
      <c r="BN40" s="934">
        <v>14.745279999999999</v>
      </c>
      <c r="BO40" s="1097">
        <v>13.007072000000001</v>
      </c>
      <c r="BP40" s="1096"/>
      <c r="BQ40" s="1096"/>
      <c r="BR40" s="1096"/>
      <c r="BS40" s="1096"/>
      <c r="BT40" s="1096"/>
      <c r="BU40" s="1096"/>
      <c r="BV40" s="1096"/>
      <c r="BW40" s="1096"/>
      <c r="BX40" s="1096"/>
      <c r="BY40" s="1096"/>
    </row>
    <row r="41" spans="1:77" ht="25" customHeight="1">
      <c r="B41" s="206">
        <v>2015</v>
      </c>
      <c r="C41" s="472" t="s">
        <v>7</v>
      </c>
      <c r="D41" s="476">
        <v>20379</v>
      </c>
      <c r="E41" s="463">
        <v>3436</v>
      </c>
      <c r="F41" s="463">
        <v>3339</v>
      </c>
      <c r="G41" s="485"/>
      <c r="H41" s="476">
        <v>129.81</v>
      </c>
      <c r="I41" s="463">
        <v>20.53</v>
      </c>
      <c r="J41" s="463">
        <v>31.04</v>
      </c>
      <c r="K41" s="463">
        <v>40.4</v>
      </c>
      <c r="L41" s="485">
        <v>451.32</v>
      </c>
      <c r="M41" s="499"/>
      <c r="N41" s="500"/>
      <c r="O41" s="500"/>
      <c r="P41" s="500"/>
      <c r="Q41" s="501"/>
      <c r="R41" s="499"/>
      <c r="S41" s="500"/>
      <c r="T41" s="500"/>
      <c r="U41" s="500"/>
      <c r="V41" s="501"/>
      <c r="W41" s="499"/>
      <c r="X41" s="500"/>
      <c r="Y41" s="500"/>
      <c r="Z41" s="500"/>
      <c r="AA41" s="501"/>
      <c r="AB41" s="499"/>
      <c r="AC41" s="500"/>
      <c r="AD41" s="500"/>
      <c r="AE41" s="500"/>
      <c r="AF41" s="501"/>
      <c r="AG41" s="499"/>
      <c r="AH41" s="500"/>
      <c r="AI41" s="500"/>
      <c r="AJ41" s="500"/>
      <c r="AK41" s="501"/>
      <c r="AL41" s="476">
        <v>63.107568000000008</v>
      </c>
      <c r="AM41" s="463">
        <v>2.9830000000000001</v>
      </c>
      <c r="AN41" s="463">
        <v>24.588799999999999</v>
      </c>
      <c r="AO41" s="463">
        <v>37.128108000000005</v>
      </c>
      <c r="AP41" s="485">
        <v>0.44300000000000006</v>
      </c>
      <c r="AQ41" s="476">
        <v>48.282264999999995</v>
      </c>
      <c r="AR41" s="463">
        <v>0.25049999999999994</v>
      </c>
      <c r="AS41" s="463">
        <v>20.8291</v>
      </c>
      <c r="AT41" s="463">
        <v>50.113157000000001</v>
      </c>
      <c r="AU41" s="485">
        <v>0.21800000000000003</v>
      </c>
      <c r="AV41" s="476">
        <v>180.24928399999999</v>
      </c>
      <c r="AW41" s="463">
        <v>315.805654</v>
      </c>
      <c r="AX41" s="463">
        <v>96.107900000000001</v>
      </c>
      <c r="AY41" s="463">
        <v>222.19752999999997</v>
      </c>
      <c r="AZ41" s="485">
        <v>0.6180000000000001</v>
      </c>
      <c r="BA41" s="936">
        <v>37.56</v>
      </c>
      <c r="BB41" s="937">
        <v>5.91</v>
      </c>
      <c r="BC41" s="937">
        <v>21.23</v>
      </c>
      <c r="BD41" s="937">
        <v>20.59</v>
      </c>
      <c r="BE41" s="938">
        <v>0</v>
      </c>
      <c r="BF41" s="936">
        <v>43.42</v>
      </c>
      <c r="BG41" s="937">
        <v>28.71</v>
      </c>
      <c r="BH41" s="937">
        <v>16.96</v>
      </c>
      <c r="BI41" s="937">
        <v>42.4071</v>
      </c>
      <c r="BJ41" s="938">
        <v>0</v>
      </c>
      <c r="BK41" s="936">
        <v>55.900500000000001</v>
      </c>
      <c r="BL41" s="937">
        <v>30.161999999999999</v>
      </c>
      <c r="BM41" s="937">
        <v>20.220199999999998</v>
      </c>
      <c r="BN41" s="937">
        <v>34.040799999999997</v>
      </c>
      <c r="BO41" s="1101">
        <v>51.477004000000001</v>
      </c>
      <c r="BP41" s="1096"/>
      <c r="BQ41" s="1096"/>
      <c r="BR41" s="1096"/>
      <c r="BS41" s="1096"/>
      <c r="BT41" s="1096"/>
      <c r="BU41" s="1096"/>
      <c r="BV41" s="1096"/>
      <c r="BW41" s="1096"/>
      <c r="BX41" s="1096"/>
      <c r="BY41" s="1096"/>
    </row>
    <row r="42" spans="1:77" s="189" customFormat="1" ht="25" customHeight="1" thickBot="1">
      <c r="B42" s="206">
        <v>2015</v>
      </c>
      <c r="C42" s="472" t="s">
        <v>6</v>
      </c>
      <c r="D42" s="476">
        <v>19155.374739999999</v>
      </c>
      <c r="E42" s="463">
        <v>3388.3935779999997</v>
      </c>
      <c r="F42" s="463">
        <v>2695.2163</v>
      </c>
      <c r="G42" s="485"/>
      <c r="H42" s="476">
        <v>62.26</v>
      </c>
      <c r="I42" s="463">
        <v>39.770000000000003</v>
      </c>
      <c r="J42" s="463">
        <v>44.31</v>
      </c>
      <c r="K42" s="463">
        <v>53.28</v>
      </c>
      <c r="L42" s="485">
        <v>14.15</v>
      </c>
      <c r="M42" s="499"/>
      <c r="N42" s="500"/>
      <c r="O42" s="500"/>
      <c r="P42" s="500"/>
      <c r="Q42" s="501"/>
      <c r="R42" s="499"/>
      <c r="S42" s="500"/>
      <c r="T42" s="500"/>
      <c r="U42" s="500"/>
      <c r="V42" s="501"/>
      <c r="W42" s="499"/>
      <c r="X42" s="500"/>
      <c r="Y42" s="500"/>
      <c r="Z42" s="500"/>
      <c r="AA42" s="501"/>
      <c r="AB42" s="499"/>
      <c r="AC42" s="500"/>
      <c r="AD42" s="500"/>
      <c r="AE42" s="500"/>
      <c r="AF42" s="501"/>
      <c r="AG42" s="499"/>
      <c r="AH42" s="500"/>
      <c r="AI42" s="500"/>
      <c r="AJ42" s="500"/>
      <c r="AK42" s="501"/>
      <c r="AL42" s="476">
        <v>61.34</v>
      </c>
      <c r="AM42" s="463">
        <v>1.46</v>
      </c>
      <c r="AN42" s="463">
        <v>38.64</v>
      </c>
      <c r="AO42" s="463">
        <v>80.8</v>
      </c>
      <c r="AP42" s="485">
        <v>0.32</v>
      </c>
      <c r="AQ42" s="476">
        <v>49.74</v>
      </c>
      <c r="AR42" s="463">
        <v>0.78</v>
      </c>
      <c r="AS42" s="463">
        <v>22.3</v>
      </c>
      <c r="AT42" s="463">
        <v>48.35</v>
      </c>
      <c r="AU42" s="485">
        <v>0.08</v>
      </c>
      <c r="AV42" s="476">
        <v>171.1</v>
      </c>
      <c r="AW42" s="463">
        <v>32.97</v>
      </c>
      <c r="AX42" s="463">
        <v>105.51</v>
      </c>
      <c r="AY42" s="463">
        <v>281.02</v>
      </c>
      <c r="AZ42" s="485">
        <v>1.49</v>
      </c>
      <c r="BA42" s="936">
        <v>70.358500000000006</v>
      </c>
      <c r="BB42" s="937">
        <v>17.791899999999998</v>
      </c>
      <c r="BC42" s="937">
        <v>24.555800000000001</v>
      </c>
      <c r="BD42" s="937">
        <v>16.900200000000002</v>
      </c>
      <c r="BE42" s="939">
        <v>0</v>
      </c>
      <c r="BF42" s="936">
        <v>38.418398000000003</v>
      </c>
      <c r="BG42" s="937">
        <v>11.766450000000001</v>
      </c>
      <c r="BH42" s="937">
        <v>8.9979499999999994</v>
      </c>
      <c r="BI42" s="937">
        <v>6.9371600000000004</v>
      </c>
      <c r="BJ42" s="938">
        <v>0</v>
      </c>
      <c r="BK42" s="936">
        <v>17.4374</v>
      </c>
      <c r="BL42" s="937">
        <v>128.67840000000001</v>
      </c>
      <c r="BM42" s="937">
        <v>4.968</v>
      </c>
      <c r="BN42" s="937">
        <v>58.715020000000003</v>
      </c>
      <c r="BO42" s="1101">
        <v>27.010179999999998</v>
      </c>
      <c r="BP42" s="1099"/>
      <c r="BQ42" s="1099"/>
      <c r="BR42" s="1099"/>
      <c r="BS42" s="1099"/>
      <c r="BT42" s="1099"/>
      <c r="BU42" s="1099"/>
      <c r="BV42" s="1099"/>
      <c r="BW42" s="1099"/>
      <c r="BX42" s="1099"/>
      <c r="BY42" s="1099"/>
    </row>
    <row r="43" spans="1:77" ht="25" customHeight="1" thickTop="1">
      <c r="B43" s="275">
        <v>2014</v>
      </c>
      <c r="C43" s="487" t="s">
        <v>9</v>
      </c>
      <c r="D43" s="395">
        <v>15353.858984000002</v>
      </c>
      <c r="E43" s="396">
        <v>4749.1085620000003</v>
      </c>
      <c r="F43" s="396">
        <v>3680.6129820000006</v>
      </c>
      <c r="G43" s="397"/>
      <c r="H43" s="395">
        <v>58.012</v>
      </c>
      <c r="I43" s="396">
        <v>76.111999999999995</v>
      </c>
      <c r="J43" s="396">
        <v>53.625</v>
      </c>
      <c r="K43" s="396">
        <v>59.474000000000011</v>
      </c>
      <c r="L43" s="488">
        <v>54.676000000000002</v>
      </c>
      <c r="M43" s="502"/>
      <c r="N43" s="503"/>
      <c r="O43" s="503"/>
      <c r="P43" s="503"/>
      <c r="Q43" s="504"/>
      <c r="R43" s="502"/>
      <c r="S43" s="503"/>
      <c r="T43" s="503"/>
      <c r="U43" s="503"/>
      <c r="V43" s="504"/>
      <c r="W43" s="502"/>
      <c r="X43" s="503"/>
      <c r="Y43" s="503"/>
      <c r="Z43" s="503"/>
      <c r="AA43" s="504"/>
      <c r="AB43" s="502"/>
      <c r="AC43" s="503"/>
      <c r="AD43" s="503"/>
      <c r="AE43" s="503"/>
      <c r="AF43" s="504"/>
      <c r="AG43" s="502"/>
      <c r="AH43" s="503"/>
      <c r="AI43" s="503"/>
      <c r="AJ43" s="503"/>
      <c r="AK43" s="504"/>
      <c r="AL43" s="395">
        <v>51.200895000000003</v>
      </c>
      <c r="AM43" s="396">
        <v>5.002275</v>
      </c>
      <c r="AN43" s="396">
        <v>22.119641999999999</v>
      </c>
      <c r="AO43" s="396">
        <v>13.49855</v>
      </c>
      <c r="AP43" s="488">
        <v>0</v>
      </c>
      <c r="AQ43" s="395">
        <v>40.389842999999999</v>
      </c>
      <c r="AR43" s="396">
        <v>51.394936000000001</v>
      </c>
      <c r="AS43" s="396">
        <v>20.745792000000002</v>
      </c>
      <c r="AT43" s="396">
        <v>7.0879260000000004</v>
      </c>
      <c r="AU43" s="488">
        <v>1.417</v>
      </c>
      <c r="AV43" s="395">
        <v>81.566998999999996</v>
      </c>
      <c r="AW43" s="396">
        <v>104.262699</v>
      </c>
      <c r="AX43" s="396">
        <v>60.078243000000001</v>
      </c>
      <c r="AY43" s="396">
        <v>27.382273000000001</v>
      </c>
      <c r="AZ43" s="488">
        <v>0.6</v>
      </c>
      <c r="BA43" s="835">
        <v>48.849499999999999</v>
      </c>
      <c r="BB43" s="922">
        <v>121.18275</v>
      </c>
      <c r="BC43" s="922">
        <v>0</v>
      </c>
      <c r="BD43" s="922">
        <v>6.4184000000000001</v>
      </c>
      <c r="BE43" s="834">
        <v>0</v>
      </c>
      <c r="BF43" s="835">
        <v>33.24</v>
      </c>
      <c r="BG43" s="922">
        <v>2.5129999999999999</v>
      </c>
      <c r="BH43" s="922">
        <v>5.8260500000000004</v>
      </c>
      <c r="BI43" s="922">
        <v>102.565051</v>
      </c>
      <c r="BJ43" s="834">
        <v>0</v>
      </c>
      <c r="BK43" s="835">
        <v>23.0075</v>
      </c>
      <c r="BL43" s="922">
        <v>8.7720000000000002</v>
      </c>
      <c r="BM43" s="922">
        <v>2.8140000000000001</v>
      </c>
      <c r="BN43" s="922">
        <v>36.271613000000002</v>
      </c>
      <c r="BO43" s="1102">
        <v>0</v>
      </c>
      <c r="BP43" s="1094"/>
      <c r="BQ43" s="1094"/>
      <c r="BR43" s="1094"/>
      <c r="BS43" s="1094"/>
      <c r="BT43" s="1094"/>
      <c r="BU43" s="1094"/>
      <c r="BV43" s="1094"/>
      <c r="BW43" s="1094"/>
      <c r="BX43" s="1094"/>
      <c r="BY43" s="1094"/>
    </row>
    <row r="44" spans="1:77" ht="25" customHeight="1">
      <c r="B44" s="201">
        <v>2014</v>
      </c>
      <c r="C44" s="471" t="s">
        <v>8</v>
      </c>
      <c r="D44" s="398">
        <v>16431.489415999997</v>
      </c>
      <c r="E44" s="253">
        <v>3141</v>
      </c>
      <c r="F44" s="253">
        <v>2988</v>
      </c>
      <c r="G44" s="410"/>
      <c r="H44" s="398">
        <v>62.06</v>
      </c>
      <c r="I44" s="253">
        <v>89.137</v>
      </c>
      <c r="J44" s="253">
        <v>25.491</v>
      </c>
      <c r="K44" s="253">
        <v>60.661000000000001</v>
      </c>
      <c r="L44" s="480">
        <v>41.305999999999997</v>
      </c>
      <c r="M44" s="493"/>
      <c r="N44" s="494"/>
      <c r="O44" s="494"/>
      <c r="P44" s="494"/>
      <c r="Q44" s="495"/>
      <c r="R44" s="493"/>
      <c r="S44" s="494"/>
      <c r="T44" s="494"/>
      <c r="U44" s="494"/>
      <c r="V44" s="495"/>
      <c r="W44" s="493"/>
      <c r="X44" s="494"/>
      <c r="Y44" s="494"/>
      <c r="Z44" s="494"/>
      <c r="AA44" s="495"/>
      <c r="AB44" s="493"/>
      <c r="AC44" s="494"/>
      <c r="AD44" s="494"/>
      <c r="AE44" s="494"/>
      <c r="AF44" s="495"/>
      <c r="AG44" s="493"/>
      <c r="AH44" s="494"/>
      <c r="AI44" s="494"/>
      <c r="AJ44" s="494"/>
      <c r="AK44" s="495"/>
      <c r="AL44" s="398">
        <v>33.937677999999998</v>
      </c>
      <c r="AM44" s="253">
        <v>11.746014000000001</v>
      </c>
      <c r="AN44" s="253">
        <v>23.318087999999999</v>
      </c>
      <c r="AO44" s="253">
        <v>26.740300000000001</v>
      </c>
      <c r="AP44" s="480">
        <v>0</v>
      </c>
      <c r="AQ44" s="398">
        <v>27.267811999999999</v>
      </c>
      <c r="AR44" s="253">
        <v>18.241378999999998</v>
      </c>
      <c r="AS44" s="253">
        <v>22.713432999999998</v>
      </c>
      <c r="AT44" s="253">
        <v>26.052426000000001</v>
      </c>
      <c r="AU44" s="480">
        <v>7.0000000000000007E-2</v>
      </c>
      <c r="AV44" s="398">
        <v>38.897354</v>
      </c>
      <c r="AW44" s="253">
        <v>100.280107</v>
      </c>
      <c r="AX44" s="253">
        <v>35.615513</v>
      </c>
      <c r="AY44" s="253">
        <v>62.114956999999997</v>
      </c>
      <c r="AZ44" s="480">
        <v>0.2465</v>
      </c>
      <c r="BA44" s="829">
        <v>38.145200000000003</v>
      </c>
      <c r="BB44" s="934">
        <v>36.287500000000001</v>
      </c>
      <c r="BC44" s="934">
        <v>2.8780000000000001</v>
      </c>
      <c r="BD44" s="934">
        <v>141.57403199999999</v>
      </c>
      <c r="BE44" s="935">
        <v>0</v>
      </c>
      <c r="BF44" s="829">
        <v>35.94</v>
      </c>
      <c r="BG44" s="934">
        <v>0.96850000000000003</v>
      </c>
      <c r="BH44" s="934">
        <v>9.4931000000000001</v>
      </c>
      <c r="BI44" s="934">
        <v>32.193750000000001</v>
      </c>
      <c r="BJ44" s="935">
        <v>0</v>
      </c>
      <c r="BK44" s="829">
        <v>19.435500000000001</v>
      </c>
      <c r="BL44" s="934">
        <v>1.7549999999999999</v>
      </c>
      <c r="BM44" s="934">
        <v>4.1680000000000001</v>
      </c>
      <c r="BN44" s="934">
        <v>38.191254000000001</v>
      </c>
      <c r="BO44" s="1097">
        <v>0</v>
      </c>
      <c r="BP44" s="1096"/>
      <c r="BQ44" s="1096"/>
      <c r="BR44" s="1096"/>
      <c r="BS44" s="1096"/>
      <c r="BT44" s="1096"/>
      <c r="BU44" s="1096"/>
      <c r="BV44" s="1096"/>
      <c r="BW44" s="1096"/>
      <c r="BX44" s="1096"/>
      <c r="BY44" s="1096"/>
    </row>
    <row r="45" spans="1:77" ht="25" customHeight="1">
      <c r="B45" s="201">
        <v>2014</v>
      </c>
      <c r="C45" s="471" t="s">
        <v>7</v>
      </c>
      <c r="D45" s="398">
        <v>14750.018</v>
      </c>
      <c r="E45" s="253">
        <v>4710</v>
      </c>
      <c r="F45" s="253">
        <v>2730</v>
      </c>
      <c r="G45" s="410"/>
      <c r="H45" s="398">
        <v>64.037000000000006</v>
      </c>
      <c r="I45" s="253">
        <v>43.741</v>
      </c>
      <c r="J45" s="253">
        <v>35.742999999999995</v>
      </c>
      <c r="K45" s="253">
        <v>116.40600000000001</v>
      </c>
      <c r="L45" s="410">
        <v>34.606999999999999</v>
      </c>
      <c r="M45" s="493"/>
      <c r="N45" s="494"/>
      <c r="O45" s="494"/>
      <c r="P45" s="494"/>
      <c r="Q45" s="495"/>
      <c r="R45" s="493"/>
      <c r="S45" s="494"/>
      <c r="T45" s="494"/>
      <c r="U45" s="494"/>
      <c r="V45" s="495"/>
      <c r="W45" s="493"/>
      <c r="X45" s="494"/>
      <c r="Y45" s="494"/>
      <c r="Z45" s="494"/>
      <c r="AA45" s="495"/>
      <c r="AB45" s="493"/>
      <c r="AC45" s="494"/>
      <c r="AD45" s="494"/>
      <c r="AE45" s="494"/>
      <c r="AF45" s="495"/>
      <c r="AG45" s="493"/>
      <c r="AH45" s="494"/>
      <c r="AI45" s="494"/>
      <c r="AJ45" s="494"/>
      <c r="AK45" s="495"/>
      <c r="AL45" s="398">
        <v>34.258465000000001</v>
      </c>
      <c r="AM45" s="253">
        <v>15.797304</v>
      </c>
      <c r="AN45" s="253">
        <v>28.579450000000001</v>
      </c>
      <c r="AO45" s="253">
        <v>24.303170000000001</v>
      </c>
      <c r="AP45" s="410">
        <v>0.52500000000000002</v>
      </c>
      <c r="AQ45" s="398">
        <v>32.794746000000004</v>
      </c>
      <c r="AR45" s="253">
        <v>22.669262</v>
      </c>
      <c r="AS45" s="253">
        <v>20.615549999999999</v>
      </c>
      <c r="AT45" s="253">
        <v>19.318117430000001</v>
      </c>
      <c r="AU45" s="410">
        <v>0.10680000000000001</v>
      </c>
      <c r="AV45" s="398">
        <v>36.037722000000002</v>
      </c>
      <c r="AW45" s="253">
        <v>100.510994</v>
      </c>
      <c r="AX45" s="253">
        <v>21.78</v>
      </c>
      <c r="AY45" s="253">
        <v>0</v>
      </c>
      <c r="AZ45" s="410">
        <v>0</v>
      </c>
      <c r="BA45" s="829">
        <v>54.954700000000003</v>
      </c>
      <c r="BB45" s="934">
        <v>48.411999999999999</v>
      </c>
      <c r="BC45" s="934">
        <v>3.6351</v>
      </c>
      <c r="BD45" s="934">
        <v>188.062862</v>
      </c>
      <c r="BE45" s="935">
        <v>0</v>
      </c>
      <c r="BF45" s="829">
        <v>24.09</v>
      </c>
      <c r="BG45" s="934">
        <v>2.0754800000000002</v>
      </c>
      <c r="BH45" s="934">
        <v>6.3231999999999999</v>
      </c>
      <c r="BI45" s="934">
        <v>49.428327000000003</v>
      </c>
      <c r="BJ45" s="935">
        <v>0</v>
      </c>
      <c r="BK45" s="829">
        <v>10.255000000000001</v>
      </c>
      <c r="BL45" s="934">
        <v>0.95</v>
      </c>
      <c r="BM45" s="934">
        <v>3.3065000000000002</v>
      </c>
      <c r="BN45" s="934">
        <v>29.253105999999999</v>
      </c>
      <c r="BO45" s="1097">
        <v>0</v>
      </c>
      <c r="BP45" s="1096"/>
      <c r="BQ45" s="1096"/>
      <c r="BR45" s="1096"/>
      <c r="BS45" s="1096"/>
      <c r="BT45" s="1096"/>
      <c r="BU45" s="1096"/>
      <c r="BV45" s="1096"/>
      <c r="BW45" s="1096"/>
      <c r="BX45" s="1096"/>
      <c r="BY45" s="1096"/>
    </row>
    <row r="46" spans="1:77" ht="25" customHeight="1" thickBot="1">
      <c r="B46" s="206">
        <v>2014</v>
      </c>
      <c r="C46" s="472" t="s">
        <v>6</v>
      </c>
      <c r="D46" s="476">
        <v>17523</v>
      </c>
      <c r="E46" s="463">
        <v>5132.7060119999996</v>
      </c>
      <c r="F46" s="463">
        <v>3463.7818499999998</v>
      </c>
      <c r="G46" s="485"/>
      <c r="H46" s="476">
        <v>51.009</v>
      </c>
      <c r="I46" s="463">
        <v>46.216999999999999</v>
      </c>
      <c r="J46" s="463">
        <v>25.704000000000001</v>
      </c>
      <c r="K46" s="463">
        <v>91.890999999999991</v>
      </c>
      <c r="L46" s="485">
        <v>9.2949999999999999</v>
      </c>
      <c r="M46" s="499"/>
      <c r="N46" s="500"/>
      <c r="O46" s="500"/>
      <c r="P46" s="500"/>
      <c r="Q46" s="501"/>
      <c r="R46" s="499"/>
      <c r="S46" s="500"/>
      <c r="T46" s="500"/>
      <c r="U46" s="500"/>
      <c r="V46" s="501"/>
      <c r="W46" s="499"/>
      <c r="X46" s="500"/>
      <c r="Y46" s="500"/>
      <c r="Z46" s="500"/>
      <c r="AA46" s="501"/>
      <c r="AB46" s="499"/>
      <c r="AC46" s="500"/>
      <c r="AD46" s="500"/>
      <c r="AE46" s="500"/>
      <c r="AF46" s="501"/>
      <c r="AG46" s="499"/>
      <c r="AH46" s="500"/>
      <c r="AI46" s="500"/>
      <c r="AJ46" s="500"/>
      <c r="AK46" s="501"/>
      <c r="AL46" s="476">
        <v>33.96772</v>
      </c>
      <c r="AM46" s="463">
        <v>62.927531999999999</v>
      </c>
      <c r="AN46" s="463">
        <v>17.1401</v>
      </c>
      <c r="AO46" s="463">
        <v>29.465499999999999</v>
      </c>
      <c r="AP46" s="485">
        <v>0.27500000000000002</v>
      </c>
      <c r="AQ46" s="476">
        <v>20.096214</v>
      </c>
      <c r="AR46" s="463">
        <v>0.67800000000000005</v>
      </c>
      <c r="AS46" s="463">
        <v>11.26694</v>
      </c>
      <c r="AT46" s="463">
        <v>10.661671999999999</v>
      </c>
      <c r="AU46" s="485">
        <v>7.1999999999999995E-2</v>
      </c>
      <c r="AV46" s="476">
        <v>25.959655000000001</v>
      </c>
      <c r="AW46" s="463">
        <v>46.873458999999997</v>
      </c>
      <c r="AX46" s="463">
        <v>14.7187</v>
      </c>
      <c r="AY46" s="463">
        <v>18.097380000000001</v>
      </c>
      <c r="AZ46" s="485">
        <v>0.81</v>
      </c>
      <c r="BA46" s="936">
        <v>34.413499999999999</v>
      </c>
      <c r="BB46" s="937">
        <v>21.154900000000001</v>
      </c>
      <c r="BC46" s="937">
        <v>5.5961999999999996</v>
      </c>
      <c r="BD46" s="937">
        <v>56.602811000000003</v>
      </c>
      <c r="BE46" s="938">
        <v>0</v>
      </c>
      <c r="BF46" s="936">
        <v>24.09</v>
      </c>
      <c r="BG46" s="937">
        <v>1.49</v>
      </c>
      <c r="BH46" s="937">
        <v>3.8489499999999999</v>
      </c>
      <c r="BI46" s="937">
        <v>34.147100000000002</v>
      </c>
      <c r="BJ46" s="938">
        <v>0</v>
      </c>
      <c r="BK46" s="936">
        <v>21.495000000000001</v>
      </c>
      <c r="BL46" s="937">
        <v>5.25</v>
      </c>
      <c r="BM46" s="937">
        <v>5.5765000000000002</v>
      </c>
      <c r="BN46" s="937">
        <v>46.024951000000001</v>
      </c>
      <c r="BO46" s="1101">
        <v>0</v>
      </c>
      <c r="BP46" s="1099"/>
      <c r="BQ46" s="1099"/>
      <c r="BR46" s="1099"/>
      <c r="BS46" s="1099"/>
      <c r="BT46" s="1099"/>
      <c r="BU46" s="1099"/>
      <c r="BV46" s="1099"/>
      <c r="BW46" s="1099"/>
      <c r="BX46" s="1099"/>
      <c r="BY46" s="1099"/>
    </row>
    <row r="47" spans="1:77" ht="25" customHeight="1" thickTop="1">
      <c r="B47" s="275">
        <v>2013</v>
      </c>
      <c r="C47" s="487" t="s">
        <v>9</v>
      </c>
      <c r="D47" s="395">
        <v>15611.936663</v>
      </c>
      <c r="E47" s="396">
        <v>2830.5935920000002</v>
      </c>
      <c r="F47" s="396">
        <v>2945.6147519999995</v>
      </c>
      <c r="G47" s="397"/>
      <c r="H47" s="395">
        <v>51.915000000000006</v>
      </c>
      <c r="I47" s="396">
        <v>15.597</v>
      </c>
      <c r="J47" s="396">
        <v>24.302</v>
      </c>
      <c r="K47" s="396">
        <v>90.981000000000009</v>
      </c>
      <c r="L47" s="488">
        <v>8.418000000000001</v>
      </c>
      <c r="M47" s="502"/>
      <c r="N47" s="503"/>
      <c r="O47" s="503"/>
      <c r="P47" s="503"/>
      <c r="Q47" s="504"/>
      <c r="R47" s="502"/>
      <c r="S47" s="503"/>
      <c r="T47" s="503"/>
      <c r="U47" s="503"/>
      <c r="V47" s="504"/>
      <c r="W47" s="502"/>
      <c r="X47" s="503"/>
      <c r="Y47" s="503"/>
      <c r="Z47" s="503"/>
      <c r="AA47" s="504"/>
      <c r="AB47" s="502"/>
      <c r="AC47" s="503"/>
      <c r="AD47" s="503"/>
      <c r="AE47" s="503"/>
      <c r="AF47" s="504"/>
      <c r="AG47" s="502"/>
      <c r="AH47" s="503"/>
      <c r="AI47" s="503"/>
      <c r="AJ47" s="503"/>
      <c r="AK47" s="504"/>
      <c r="AL47" s="395">
        <v>44.920242000000002</v>
      </c>
      <c r="AM47" s="396">
        <v>12.504327</v>
      </c>
      <c r="AN47" s="396">
        <v>20.610849999999999</v>
      </c>
      <c r="AO47" s="396">
        <v>27.45993</v>
      </c>
      <c r="AP47" s="488">
        <v>7.0000000000000007E-2</v>
      </c>
      <c r="AQ47" s="395">
        <v>34.869787500000001</v>
      </c>
      <c r="AR47" s="396">
        <v>5.8846049999999996</v>
      </c>
      <c r="AS47" s="396">
        <v>13.0601</v>
      </c>
      <c r="AT47" s="396">
        <v>9.0310600000000001</v>
      </c>
      <c r="AU47" s="488">
        <v>0</v>
      </c>
      <c r="AV47" s="395">
        <v>61.559130000000003</v>
      </c>
      <c r="AW47" s="396">
        <v>8.1776789999999995</v>
      </c>
      <c r="AX47" s="396">
        <v>34.377719999999997</v>
      </c>
      <c r="AY47" s="396">
        <v>21.33465</v>
      </c>
      <c r="AZ47" s="488">
        <v>0.22500000000000001</v>
      </c>
      <c r="BA47" s="835">
        <v>44.766500000000001</v>
      </c>
      <c r="BB47" s="922">
        <v>43.432000000000002</v>
      </c>
      <c r="BC47" s="922">
        <v>3.3410000000000002</v>
      </c>
      <c r="BD47" s="922">
        <v>43.837376999999996</v>
      </c>
      <c r="BE47" s="834">
        <v>0</v>
      </c>
      <c r="BF47" s="835">
        <v>24.09</v>
      </c>
      <c r="BG47" s="922">
        <v>0.53580000000000005</v>
      </c>
      <c r="BH47" s="922">
        <v>4.9219499999999998</v>
      </c>
      <c r="BI47" s="922">
        <v>55.119750000000003</v>
      </c>
      <c r="BJ47" s="834">
        <v>0</v>
      </c>
      <c r="BK47" s="512"/>
      <c r="BL47" s="503"/>
      <c r="BM47" s="503"/>
      <c r="BN47" s="503"/>
      <c r="BO47" s="1094"/>
      <c r="BP47" s="1094"/>
      <c r="BQ47" s="1094"/>
      <c r="BR47" s="1094"/>
      <c r="BS47" s="1094"/>
      <c r="BT47" s="1094"/>
      <c r="BU47" s="1094"/>
      <c r="BV47" s="1094"/>
      <c r="BW47" s="1094"/>
      <c r="BX47" s="1094"/>
      <c r="BY47" s="1094"/>
    </row>
    <row r="48" spans="1:77" ht="25" customHeight="1">
      <c r="B48" s="201">
        <v>2013</v>
      </c>
      <c r="C48" s="471" t="s">
        <v>8</v>
      </c>
      <c r="D48" s="398">
        <v>17235.202601000001</v>
      </c>
      <c r="E48" s="253">
        <v>4594.7314319999996</v>
      </c>
      <c r="F48" s="253">
        <v>2612.6665709999997</v>
      </c>
      <c r="G48" s="410"/>
      <c r="H48" s="398">
        <v>51.915000000000006</v>
      </c>
      <c r="I48" s="253">
        <v>15.597</v>
      </c>
      <c r="J48" s="253">
        <v>24.302</v>
      </c>
      <c r="K48" s="253">
        <v>90.981000000000009</v>
      </c>
      <c r="L48" s="480">
        <v>8.418000000000001</v>
      </c>
      <c r="M48" s="493"/>
      <c r="N48" s="494"/>
      <c r="O48" s="494"/>
      <c r="P48" s="494"/>
      <c r="Q48" s="495"/>
      <c r="R48" s="493"/>
      <c r="S48" s="494"/>
      <c r="T48" s="494"/>
      <c r="U48" s="494"/>
      <c r="V48" s="495"/>
      <c r="W48" s="493"/>
      <c r="X48" s="494"/>
      <c r="Y48" s="494"/>
      <c r="Z48" s="494"/>
      <c r="AA48" s="495"/>
      <c r="AB48" s="493"/>
      <c r="AC48" s="494"/>
      <c r="AD48" s="494"/>
      <c r="AE48" s="494"/>
      <c r="AF48" s="495"/>
      <c r="AG48" s="493"/>
      <c r="AH48" s="494"/>
      <c r="AI48" s="494"/>
      <c r="AJ48" s="494"/>
      <c r="AK48" s="495"/>
      <c r="AL48" s="398">
        <v>40.199235999999999</v>
      </c>
      <c r="AM48" s="253">
        <v>1.1319999999999999</v>
      </c>
      <c r="AN48" s="253">
        <v>17.681249999999999</v>
      </c>
      <c r="AO48" s="253">
        <v>26.073366</v>
      </c>
      <c r="AP48" s="480">
        <v>0.06</v>
      </c>
      <c r="AQ48" s="398">
        <v>42.665037499999997</v>
      </c>
      <c r="AR48" s="253">
        <v>2.1520000000000001</v>
      </c>
      <c r="AS48" s="253">
        <v>26.177299999999999</v>
      </c>
      <c r="AT48" s="253">
        <v>9.5444499999999994</v>
      </c>
      <c r="AU48" s="480">
        <v>0</v>
      </c>
      <c r="AV48" s="398">
        <v>58.818289999999998</v>
      </c>
      <c r="AW48" s="253">
        <v>6.4648000000000003</v>
      </c>
      <c r="AX48" s="253">
        <v>31.893249999999998</v>
      </c>
      <c r="AY48" s="253">
        <v>17.64695</v>
      </c>
      <c r="AZ48" s="480">
        <v>4.0865</v>
      </c>
      <c r="BA48" s="829">
        <v>35.909799999999997</v>
      </c>
      <c r="BB48" s="934">
        <v>2.15</v>
      </c>
      <c r="BC48" s="934">
        <v>1.407</v>
      </c>
      <c r="BD48" s="934">
        <v>48.021572999999997</v>
      </c>
      <c r="BE48" s="935">
        <v>0</v>
      </c>
      <c r="BF48" s="829">
        <v>21.39</v>
      </c>
      <c r="BG48" s="934">
        <v>0.40250000000000002</v>
      </c>
      <c r="BH48" s="934">
        <v>4.6230000000000002</v>
      </c>
      <c r="BI48" s="934">
        <v>21.4834</v>
      </c>
      <c r="BJ48" s="935">
        <v>0</v>
      </c>
      <c r="BK48" s="509"/>
      <c r="BL48" s="494"/>
      <c r="BM48" s="494"/>
      <c r="BN48" s="494"/>
      <c r="BO48" s="1096"/>
      <c r="BP48" s="1096"/>
      <c r="BQ48" s="1096"/>
      <c r="BR48" s="1096"/>
      <c r="BS48" s="1096"/>
      <c r="BT48" s="1096"/>
      <c r="BU48" s="1096"/>
      <c r="BV48" s="1096"/>
      <c r="BW48" s="1096"/>
      <c r="BX48" s="1096"/>
      <c r="BY48" s="1096"/>
    </row>
    <row r="49" spans="2:77" ht="25" customHeight="1">
      <c r="B49" s="201">
        <v>2013</v>
      </c>
      <c r="C49" s="471" t="s">
        <v>7</v>
      </c>
      <c r="D49" s="398">
        <v>15495.028975999998</v>
      </c>
      <c r="E49" s="253">
        <v>4466.2376970000005</v>
      </c>
      <c r="F49" s="253">
        <v>9058.2548180000013</v>
      </c>
      <c r="G49" s="410"/>
      <c r="H49" s="398">
        <v>62.761000000000003</v>
      </c>
      <c r="I49" s="253">
        <v>20.593999999999998</v>
      </c>
      <c r="J49" s="253">
        <v>15.978000000000002</v>
      </c>
      <c r="K49" s="253">
        <v>69.301000000000002</v>
      </c>
      <c r="L49" s="410">
        <v>2.577</v>
      </c>
      <c r="M49" s="493"/>
      <c r="N49" s="494"/>
      <c r="O49" s="494"/>
      <c r="P49" s="494"/>
      <c r="Q49" s="495"/>
      <c r="R49" s="493"/>
      <c r="S49" s="494"/>
      <c r="T49" s="494"/>
      <c r="U49" s="494"/>
      <c r="V49" s="495"/>
      <c r="W49" s="493"/>
      <c r="X49" s="494"/>
      <c r="Y49" s="494"/>
      <c r="Z49" s="494"/>
      <c r="AA49" s="495"/>
      <c r="AB49" s="493"/>
      <c r="AC49" s="494"/>
      <c r="AD49" s="494"/>
      <c r="AE49" s="494"/>
      <c r="AF49" s="495"/>
      <c r="AG49" s="493"/>
      <c r="AH49" s="494"/>
      <c r="AI49" s="494"/>
      <c r="AJ49" s="494"/>
      <c r="AK49" s="495"/>
      <c r="AL49" s="398">
        <v>33.162402</v>
      </c>
      <c r="AM49" s="253">
        <v>1.2555000000000001</v>
      </c>
      <c r="AN49" s="253">
        <v>14.219894999999999</v>
      </c>
      <c r="AO49" s="253">
        <v>15.2311</v>
      </c>
      <c r="AP49" s="410">
        <v>3.2000000000000001E-2</v>
      </c>
      <c r="AQ49" s="398">
        <v>3.4085999999999999</v>
      </c>
      <c r="AR49" s="253">
        <v>0</v>
      </c>
      <c r="AS49" s="253">
        <v>6.5641499999999997</v>
      </c>
      <c r="AT49" s="253">
        <v>42.032817000000001</v>
      </c>
      <c r="AU49" s="410">
        <v>0</v>
      </c>
      <c r="AV49" s="398">
        <v>45.191116999999998</v>
      </c>
      <c r="AW49" s="253">
        <v>131.46614314999999</v>
      </c>
      <c r="AX49" s="253">
        <v>38.445245</v>
      </c>
      <c r="AY49" s="253">
        <v>23.783100000000001</v>
      </c>
      <c r="AZ49" s="410">
        <v>0.53</v>
      </c>
      <c r="BA49" s="829">
        <v>24.5137</v>
      </c>
      <c r="BB49" s="934">
        <v>6.8760000000000003</v>
      </c>
      <c r="BC49" s="934">
        <v>6.9690000000000003</v>
      </c>
      <c r="BD49" s="934">
        <v>42.026691</v>
      </c>
      <c r="BE49" s="935">
        <v>0</v>
      </c>
      <c r="BF49" s="829">
        <v>18.09</v>
      </c>
      <c r="BG49" s="934">
        <v>9.4824999999999999</v>
      </c>
      <c r="BH49" s="934">
        <v>4.1648899999999998</v>
      </c>
      <c r="BI49" s="934">
        <v>12.5665</v>
      </c>
      <c r="BJ49" s="935">
        <v>0</v>
      </c>
      <c r="BK49" s="509"/>
      <c r="BL49" s="494"/>
      <c r="BM49" s="494"/>
      <c r="BN49" s="494"/>
      <c r="BO49" s="1096"/>
      <c r="BP49" s="1096"/>
      <c r="BQ49" s="1096"/>
      <c r="BR49" s="1096"/>
      <c r="BS49" s="1096"/>
      <c r="BT49" s="1096"/>
      <c r="BU49" s="1096"/>
      <c r="BV49" s="1096"/>
      <c r="BW49" s="1096"/>
      <c r="BX49" s="1096"/>
      <c r="BY49" s="1096"/>
    </row>
    <row r="50" spans="2:77" ht="25" customHeight="1" thickBot="1">
      <c r="B50" s="206">
        <v>2013</v>
      </c>
      <c r="C50" s="472" t="s">
        <v>6</v>
      </c>
      <c r="D50" s="476">
        <v>15808.437</v>
      </c>
      <c r="E50" s="463">
        <v>6688.4220000000005</v>
      </c>
      <c r="F50" s="463">
        <v>11768.913176000002</v>
      </c>
      <c r="G50" s="485"/>
      <c r="H50" s="476">
        <v>41.843000000000004</v>
      </c>
      <c r="I50" s="463">
        <v>22.742999999999999</v>
      </c>
      <c r="J50" s="463">
        <v>13.798999999999999</v>
      </c>
      <c r="K50" s="463">
        <v>79.066000000000003</v>
      </c>
      <c r="L50" s="485">
        <v>6.1259999999999994</v>
      </c>
      <c r="M50" s="499"/>
      <c r="N50" s="500"/>
      <c r="O50" s="500"/>
      <c r="P50" s="500"/>
      <c r="Q50" s="501"/>
      <c r="R50" s="499"/>
      <c r="S50" s="500"/>
      <c r="T50" s="500"/>
      <c r="U50" s="500"/>
      <c r="V50" s="501"/>
      <c r="W50" s="499"/>
      <c r="X50" s="500"/>
      <c r="Y50" s="500"/>
      <c r="Z50" s="500"/>
      <c r="AA50" s="501"/>
      <c r="AB50" s="499"/>
      <c r="AC50" s="500"/>
      <c r="AD50" s="500"/>
      <c r="AE50" s="500"/>
      <c r="AF50" s="501"/>
      <c r="AG50" s="499"/>
      <c r="AH50" s="500"/>
      <c r="AI50" s="500"/>
      <c r="AJ50" s="500"/>
      <c r="AK50" s="501"/>
      <c r="AL50" s="476">
        <v>32.743144999999998</v>
      </c>
      <c r="AM50" s="463">
        <v>70.732801948000002</v>
      </c>
      <c r="AN50" s="463">
        <v>23.702966</v>
      </c>
      <c r="AO50" s="463">
        <v>21.370699999999999</v>
      </c>
      <c r="AP50" s="485">
        <v>0</v>
      </c>
      <c r="AQ50" s="476">
        <v>6.2245999999999997</v>
      </c>
      <c r="AR50" s="463">
        <v>4.5152000000000001</v>
      </c>
      <c r="AS50" s="463">
        <v>8.2334999999999994</v>
      </c>
      <c r="AT50" s="463">
        <v>7.4414959999999999</v>
      </c>
      <c r="AU50" s="485">
        <v>0</v>
      </c>
      <c r="AV50" s="476">
        <v>42.978668999999996</v>
      </c>
      <c r="AW50" s="463">
        <v>2.6379999999999999</v>
      </c>
      <c r="AX50" s="463">
        <v>29.740020000000001</v>
      </c>
      <c r="AY50" s="463">
        <v>22.928699999999999</v>
      </c>
      <c r="AZ50" s="485">
        <v>0</v>
      </c>
      <c r="BA50" s="936">
        <v>37.761499999999998</v>
      </c>
      <c r="BB50" s="937">
        <v>13.366</v>
      </c>
      <c r="BC50" s="937">
        <v>9.6654</v>
      </c>
      <c r="BD50" s="937">
        <v>68.381269000000003</v>
      </c>
      <c r="BE50" s="938">
        <v>0</v>
      </c>
      <c r="BF50" s="936">
        <v>23.49</v>
      </c>
      <c r="BG50" s="937">
        <v>0.44590000000000002</v>
      </c>
      <c r="BH50" s="937">
        <v>6.6360000000000001</v>
      </c>
      <c r="BI50" s="937">
        <v>14.1442</v>
      </c>
      <c r="BJ50" s="938">
        <v>0</v>
      </c>
      <c r="BK50" s="511"/>
      <c r="BL50" s="500"/>
      <c r="BM50" s="500"/>
      <c r="BN50" s="500"/>
      <c r="BO50" s="1099"/>
      <c r="BP50" s="1099"/>
      <c r="BQ50" s="1099"/>
      <c r="BR50" s="1099"/>
      <c r="BS50" s="1099"/>
      <c r="BT50" s="1099"/>
      <c r="BU50" s="1099"/>
      <c r="BV50" s="1099"/>
      <c r="BW50" s="1099"/>
      <c r="BX50" s="1099"/>
      <c r="BY50" s="1099"/>
    </row>
    <row r="51" spans="2:77" ht="25" customHeight="1" thickTop="1">
      <c r="B51" s="275">
        <v>2012</v>
      </c>
      <c r="C51" s="487" t="s">
        <v>9</v>
      </c>
      <c r="D51" s="395">
        <v>7898.8988910000025</v>
      </c>
      <c r="E51" s="396">
        <v>7373.5276890000023</v>
      </c>
      <c r="F51" s="396">
        <v>3104.2965140000001</v>
      </c>
      <c r="G51" s="397"/>
      <c r="H51" s="395">
        <v>36.634999999999998</v>
      </c>
      <c r="I51" s="396">
        <v>10.437000000000001</v>
      </c>
      <c r="J51" s="396">
        <v>10.122</v>
      </c>
      <c r="K51" s="396">
        <v>10.407999999999999</v>
      </c>
      <c r="L51" s="488">
        <v>5.1659999999999995</v>
      </c>
      <c r="M51" s="502"/>
      <c r="N51" s="503"/>
      <c r="O51" s="503"/>
      <c r="P51" s="503"/>
      <c r="Q51" s="504"/>
      <c r="R51" s="502"/>
      <c r="S51" s="503"/>
      <c r="T51" s="503"/>
      <c r="U51" s="503"/>
      <c r="V51" s="504"/>
      <c r="W51" s="502"/>
      <c r="X51" s="503"/>
      <c r="Y51" s="503"/>
      <c r="Z51" s="503"/>
      <c r="AA51" s="504"/>
      <c r="AB51" s="502"/>
      <c r="AC51" s="503"/>
      <c r="AD51" s="503"/>
      <c r="AE51" s="503"/>
      <c r="AF51" s="504"/>
      <c r="AG51" s="502"/>
      <c r="AH51" s="503"/>
      <c r="AI51" s="503"/>
      <c r="AJ51" s="503"/>
      <c r="AK51" s="504"/>
      <c r="AL51" s="395">
        <v>33.167037999999998</v>
      </c>
      <c r="AM51" s="396">
        <v>14.71802564</v>
      </c>
      <c r="AN51" s="396">
        <v>14.004099999999999</v>
      </c>
      <c r="AO51" s="396">
        <v>8.2783999999999995</v>
      </c>
      <c r="AP51" s="488">
        <v>8.1940000000000008</v>
      </c>
      <c r="AQ51" s="395">
        <v>23.709029999999998</v>
      </c>
      <c r="AR51" s="396">
        <v>10.4092</v>
      </c>
      <c r="AS51" s="396">
        <v>20.80125</v>
      </c>
      <c r="AT51" s="396">
        <v>1.2015</v>
      </c>
      <c r="AU51" s="488">
        <v>0</v>
      </c>
      <c r="AV51" s="395">
        <v>52.526440000000001</v>
      </c>
      <c r="AW51" s="396">
        <v>4.9571215999999998</v>
      </c>
      <c r="AX51" s="396">
        <v>26.324449999999999</v>
      </c>
      <c r="AY51" s="396">
        <v>16.140523000000002</v>
      </c>
      <c r="AZ51" s="488">
        <v>0</v>
      </c>
      <c r="BA51" s="835">
        <v>30.470500000000001</v>
      </c>
      <c r="BB51" s="922">
        <v>6.9269999999999996</v>
      </c>
      <c r="BC51" s="922">
        <v>5.673</v>
      </c>
      <c r="BD51" s="922">
        <v>26.386534999999999</v>
      </c>
      <c r="BE51" s="834">
        <v>0</v>
      </c>
      <c r="BF51" s="835">
        <v>24.09</v>
      </c>
      <c r="BG51" s="922">
        <v>0.90349999999999997</v>
      </c>
      <c r="BH51" s="922">
        <v>7.2130000000000001</v>
      </c>
      <c r="BI51" s="922">
        <v>9.5014000000000003</v>
      </c>
      <c r="BJ51" s="834">
        <v>0</v>
      </c>
      <c r="BK51" s="512"/>
      <c r="BL51" s="503"/>
      <c r="BM51" s="503"/>
      <c r="BN51" s="503"/>
      <c r="BO51" s="1094"/>
      <c r="BP51" s="1094"/>
      <c r="BQ51" s="1094"/>
      <c r="BR51" s="1094"/>
      <c r="BS51" s="1094"/>
      <c r="BT51" s="1094"/>
      <c r="BU51" s="1094"/>
      <c r="BV51" s="1094"/>
      <c r="BW51" s="1094"/>
      <c r="BX51" s="1094"/>
      <c r="BY51" s="1094"/>
    </row>
    <row r="52" spans="2:77" ht="25" customHeight="1">
      <c r="B52" s="201">
        <v>2012</v>
      </c>
      <c r="C52" s="471" t="s">
        <v>8</v>
      </c>
      <c r="D52" s="398">
        <v>18606.088066</v>
      </c>
      <c r="E52" s="253">
        <v>5646.7652280000002</v>
      </c>
      <c r="F52" s="253">
        <v>7942.7803680000006</v>
      </c>
      <c r="G52" s="410"/>
      <c r="H52" s="398">
        <v>24.030999999999999</v>
      </c>
      <c r="I52" s="253">
        <v>13.282999999999999</v>
      </c>
      <c r="J52" s="253">
        <v>6.6980000000000004</v>
      </c>
      <c r="K52" s="253">
        <v>30.780999999999999</v>
      </c>
      <c r="L52" s="480">
        <v>11.816000000000001</v>
      </c>
      <c r="M52" s="493"/>
      <c r="N52" s="494"/>
      <c r="O52" s="494"/>
      <c r="P52" s="494"/>
      <c r="Q52" s="495"/>
      <c r="R52" s="493"/>
      <c r="S52" s="494"/>
      <c r="T52" s="494"/>
      <c r="U52" s="494"/>
      <c r="V52" s="495"/>
      <c r="W52" s="493"/>
      <c r="X52" s="494"/>
      <c r="Y52" s="494"/>
      <c r="Z52" s="494"/>
      <c r="AA52" s="495"/>
      <c r="AB52" s="493"/>
      <c r="AC52" s="494"/>
      <c r="AD52" s="494"/>
      <c r="AE52" s="494"/>
      <c r="AF52" s="495"/>
      <c r="AG52" s="493"/>
      <c r="AH52" s="494"/>
      <c r="AI52" s="494"/>
      <c r="AJ52" s="494"/>
      <c r="AK52" s="495"/>
      <c r="AL52" s="398">
        <v>43.231141000000001</v>
      </c>
      <c r="AM52" s="253">
        <v>14.542999999999999</v>
      </c>
      <c r="AN52" s="253">
        <v>20.079293</v>
      </c>
      <c r="AO52" s="253">
        <v>22.943899999999999</v>
      </c>
      <c r="AP52" s="480">
        <v>0</v>
      </c>
      <c r="AQ52" s="398">
        <v>19.765339999999998</v>
      </c>
      <c r="AR52" s="253">
        <v>0.14599999999999999</v>
      </c>
      <c r="AS52" s="253">
        <v>8.9749499999999998</v>
      </c>
      <c r="AT52" s="253">
        <v>7.0316999999999998</v>
      </c>
      <c r="AU52" s="480">
        <v>0</v>
      </c>
      <c r="AV52" s="398">
        <v>43.231141000000001</v>
      </c>
      <c r="AW52" s="253">
        <v>14.542999999999999</v>
      </c>
      <c r="AX52" s="253">
        <v>20.079293</v>
      </c>
      <c r="AY52" s="253">
        <v>22.943899999999999</v>
      </c>
      <c r="AZ52" s="480">
        <v>0</v>
      </c>
      <c r="BA52" s="829">
        <v>36.961651000000003</v>
      </c>
      <c r="BB52" s="934">
        <v>5.141</v>
      </c>
      <c r="BC52" s="934">
        <v>5.3369</v>
      </c>
      <c r="BD52" s="934">
        <v>7.6207000000000003</v>
      </c>
      <c r="BE52" s="935">
        <v>0</v>
      </c>
      <c r="BF52" s="829">
        <v>22.99</v>
      </c>
      <c r="BG52" s="934">
        <v>0.2167</v>
      </c>
      <c r="BH52" s="934">
        <v>13.481</v>
      </c>
      <c r="BI52" s="934">
        <v>6.8360000000000003</v>
      </c>
      <c r="BJ52" s="935">
        <v>0</v>
      </c>
      <c r="BK52" s="509"/>
      <c r="BL52" s="494"/>
      <c r="BM52" s="494"/>
      <c r="BN52" s="494"/>
      <c r="BO52" s="1096"/>
      <c r="BP52" s="1096"/>
      <c r="BQ52" s="1096"/>
      <c r="BR52" s="1096"/>
      <c r="BS52" s="1096"/>
      <c r="BT52" s="1096"/>
      <c r="BU52" s="1096"/>
      <c r="BV52" s="1096"/>
      <c r="BW52" s="1096"/>
      <c r="BX52" s="1096"/>
      <c r="BY52" s="1096"/>
    </row>
    <row r="53" spans="2:77" ht="25" customHeight="1">
      <c r="B53" s="201">
        <v>2012</v>
      </c>
      <c r="C53" s="471" t="s">
        <v>7</v>
      </c>
      <c r="D53" s="398">
        <v>13711.757980999999</v>
      </c>
      <c r="E53" s="253">
        <v>6303.7067590000006</v>
      </c>
      <c r="F53" s="253">
        <v>6348.8052440000001</v>
      </c>
      <c r="G53" s="410"/>
      <c r="H53" s="398">
        <v>34.545000000000002</v>
      </c>
      <c r="I53" s="253">
        <v>12.800999999999998</v>
      </c>
      <c r="J53" s="253">
        <v>5.7799999999999994</v>
      </c>
      <c r="K53" s="253">
        <v>26.545000000000002</v>
      </c>
      <c r="L53" s="410">
        <v>33.241</v>
      </c>
      <c r="M53" s="493"/>
      <c r="N53" s="494"/>
      <c r="O53" s="494"/>
      <c r="P53" s="494"/>
      <c r="Q53" s="495"/>
      <c r="R53" s="493"/>
      <c r="S53" s="494"/>
      <c r="T53" s="494"/>
      <c r="U53" s="494"/>
      <c r="V53" s="495"/>
      <c r="W53" s="493"/>
      <c r="X53" s="494"/>
      <c r="Y53" s="494"/>
      <c r="Z53" s="494"/>
      <c r="AA53" s="495"/>
      <c r="AB53" s="493"/>
      <c r="AC53" s="494"/>
      <c r="AD53" s="494"/>
      <c r="AE53" s="494"/>
      <c r="AF53" s="495"/>
      <c r="AG53" s="493"/>
      <c r="AH53" s="494"/>
      <c r="AI53" s="494"/>
      <c r="AJ53" s="494"/>
      <c r="AK53" s="495"/>
      <c r="AL53" s="398">
        <v>34.704583999999997</v>
      </c>
      <c r="AM53" s="253">
        <v>32.643500000000003</v>
      </c>
      <c r="AN53" s="253">
        <v>14.538970000000001</v>
      </c>
      <c r="AO53" s="253">
        <v>45.847351000000003</v>
      </c>
      <c r="AP53" s="410">
        <v>0.08</v>
      </c>
      <c r="AQ53" s="398">
        <v>18.672840000000001</v>
      </c>
      <c r="AR53" s="253">
        <v>18.922499999999999</v>
      </c>
      <c r="AS53" s="253">
        <v>6.73367</v>
      </c>
      <c r="AT53" s="253">
        <v>42.134799999999998</v>
      </c>
      <c r="AU53" s="410">
        <v>0</v>
      </c>
      <c r="AV53" s="398">
        <v>34.704583999999997</v>
      </c>
      <c r="AW53" s="253">
        <v>32.643500000000003</v>
      </c>
      <c r="AX53" s="253">
        <v>14.538970000000001</v>
      </c>
      <c r="AY53" s="253">
        <v>45.847351000000003</v>
      </c>
      <c r="AZ53" s="410">
        <v>0.08</v>
      </c>
      <c r="BA53" s="829">
        <v>16.057700000000001</v>
      </c>
      <c r="BB53" s="934">
        <v>13.7575</v>
      </c>
      <c r="BC53" s="934">
        <v>5.6356000000000002</v>
      </c>
      <c r="BD53" s="934">
        <v>22.761286999999999</v>
      </c>
      <c r="BE53" s="830">
        <v>0</v>
      </c>
      <c r="BF53" s="829">
        <v>14.667999999999999</v>
      </c>
      <c r="BG53" s="934">
        <v>0.39500000000000002</v>
      </c>
      <c r="BH53" s="934">
        <v>16.556000000000001</v>
      </c>
      <c r="BI53" s="934">
        <v>63.735345000000002</v>
      </c>
      <c r="BJ53" s="935">
        <v>0</v>
      </c>
      <c r="BK53" s="509"/>
      <c r="BL53" s="494"/>
      <c r="BM53" s="494"/>
      <c r="BN53" s="494"/>
      <c r="BO53" s="1096"/>
      <c r="BP53" s="1096"/>
      <c r="BQ53" s="1096"/>
      <c r="BR53" s="1096"/>
      <c r="BS53" s="1096"/>
      <c r="BT53" s="1096"/>
      <c r="BU53" s="1096"/>
      <c r="BV53" s="1096"/>
      <c r="BW53" s="1096"/>
      <c r="BX53" s="1096"/>
      <c r="BY53" s="1096"/>
    </row>
    <row r="54" spans="2:77" ht="25" customHeight="1" thickBot="1">
      <c r="B54" s="206">
        <v>2012</v>
      </c>
      <c r="C54" s="472" t="s">
        <v>6</v>
      </c>
      <c r="D54" s="476">
        <v>11640.949105999998</v>
      </c>
      <c r="E54" s="463">
        <v>6542.7368420000003</v>
      </c>
      <c r="F54" s="463">
        <v>13744.405105</v>
      </c>
      <c r="G54" s="485"/>
      <c r="H54" s="476">
        <v>27.117000000000001</v>
      </c>
      <c r="I54" s="463">
        <v>25.917000000000002</v>
      </c>
      <c r="J54" s="463">
        <v>13.120999999999999</v>
      </c>
      <c r="K54" s="463">
        <v>24.417000000000002</v>
      </c>
      <c r="L54" s="485">
        <v>10.181000000000003</v>
      </c>
      <c r="M54" s="499"/>
      <c r="N54" s="500"/>
      <c r="O54" s="500"/>
      <c r="P54" s="500"/>
      <c r="Q54" s="501"/>
      <c r="R54" s="499"/>
      <c r="S54" s="500"/>
      <c r="T54" s="500"/>
      <c r="U54" s="500"/>
      <c r="V54" s="501"/>
      <c r="W54" s="499"/>
      <c r="X54" s="500"/>
      <c r="Y54" s="500"/>
      <c r="Z54" s="500"/>
      <c r="AA54" s="501"/>
      <c r="AB54" s="499"/>
      <c r="AC54" s="500"/>
      <c r="AD54" s="500"/>
      <c r="AE54" s="500"/>
      <c r="AF54" s="501"/>
      <c r="AG54" s="499"/>
      <c r="AH54" s="500"/>
      <c r="AI54" s="500"/>
      <c r="AJ54" s="500"/>
      <c r="AK54" s="501"/>
      <c r="AL54" s="476">
        <v>37.878053999999999</v>
      </c>
      <c r="AM54" s="463">
        <v>0.90800000000000003</v>
      </c>
      <c r="AN54" s="463">
        <v>33.470770000000002</v>
      </c>
      <c r="AO54" s="463">
        <v>49.7727</v>
      </c>
      <c r="AP54" s="485">
        <v>0</v>
      </c>
      <c r="AQ54" s="476">
        <v>17.606764999999999</v>
      </c>
      <c r="AR54" s="463">
        <v>0.33100000000000002</v>
      </c>
      <c r="AS54" s="463">
        <v>8.0557999999999996</v>
      </c>
      <c r="AT54" s="463">
        <v>8.2337000000000007</v>
      </c>
      <c r="AU54" s="485">
        <v>0</v>
      </c>
      <c r="AV54" s="476">
        <v>37.878053999999999</v>
      </c>
      <c r="AW54" s="463">
        <v>0.90800000000000003</v>
      </c>
      <c r="AX54" s="463">
        <v>33.470770000000002</v>
      </c>
      <c r="AY54" s="463">
        <v>49.7727</v>
      </c>
      <c r="AZ54" s="485">
        <v>0</v>
      </c>
      <c r="BA54" s="936">
        <v>22.805099999999999</v>
      </c>
      <c r="BB54" s="937">
        <v>10.71</v>
      </c>
      <c r="BC54" s="937">
        <v>4.3404999999999996</v>
      </c>
      <c r="BD54" s="937">
        <v>12.5014</v>
      </c>
      <c r="BE54" s="939">
        <v>0</v>
      </c>
      <c r="BF54" s="936">
        <v>14.858000000000001</v>
      </c>
      <c r="BG54" s="937">
        <v>0.83050000000000002</v>
      </c>
      <c r="BH54" s="937">
        <v>13.165800000000001</v>
      </c>
      <c r="BI54" s="937">
        <v>41.036225999999999</v>
      </c>
      <c r="BJ54" s="938">
        <v>0</v>
      </c>
      <c r="BK54" s="511"/>
      <c r="BL54" s="500"/>
      <c r="BM54" s="500"/>
      <c r="BN54" s="500"/>
      <c r="BO54" s="1099"/>
      <c r="BP54" s="1099"/>
      <c r="BQ54" s="1099"/>
      <c r="BR54" s="1099"/>
      <c r="BS54" s="1099"/>
      <c r="BT54" s="1099"/>
      <c r="BU54" s="1099"/>
      <c r="BV54" s="1099"/>
      <c r="BW54" s="1099"/>
      <c r="BX54" s="1099"/>
      <c r="BY54" s="1099"/>
    </row>
    <row r="55" spans="2:77" ht="25" customHeight="1" thickTop="1">
      <c r="B55" s="275">
        <v>2011</v>
      </c>
      <c r="C55" s="487" t="s">
        <v>9</v>
      </c>
      <c r="D55" s="395">
        <v>12532.321936999997</v>
      </c>
      <c r="E55" s="396">
        <v>5439.9148399999995</v>
      </c>
      <c r="F55" s="396">
        <v>14669.705561999999</v>
      </c>
      <c r="G55" s="397"/>
      <c r="H55" s="395">
        <v>19.524999999999999</v>
      </c>
      <c r="I55" s="396">
        <v>6.8879999999999999</v>
      </c>
      <c r="J55" s="396">
        <v>11.385999999999999</v>
      </c>
      <c r="K55" s="396">
        <v>24.33</v>
      </c>
      <c r="L55" s="488">
        <v>1.4900000000000002</v>
      </c>
      <c r="M55" s="502"/>
      <c r="N55" s="503"/>
      <c r="O55" s="503"/>
      <c r="P55" s="503"/>
      <c r="Q55" s="504"/>
      <c r="R55" s="502"/>
      <c r="S55" s="503"/>
      <c r="T55" s="503"/>
      <c r="U55" s="503"/>
      <c r="V55" s="504"/>
      <c r="W55" s="502"/>
      <c r="X55" s="503"/>
      <c r="Y55" s="503"/>
      <c r="Z55" s="503"/>
      <c r="AA55" s="504"/>
      <c r="AB55" s="502"/>
      <c r="AC55" s="503"/>
      <c r="AD55" s="503"/>
      <c r="AE55" s="503"/>
      <c r="AF55" s="504"/>
      <c r="AG55" s="502"/>
      <c r="AH55" s="503"/>
      <c r="AI55" s="503"/>
      <c r="AJ55" s="503"/>
      <c r="AK55" s="504"/>
      <c r="AL55" s="395">
        <v>32.147987999999998</v>
      </c>
      <c r="AM55" s="396">
        <v>2.5999999999999999E-2</v>
      </c>
      <c r="AN55" s="396">
        <v>10.115</v>
      </c>
      <c r="AO55" s="396">
        <v>6.6927000000000003</v>
      </c>
      <c r="AP55" s="488">
        <v>0</v>
      </c>
      <c r="AQ55" s="395">
        <v>16.986794</v>
      </c>
      <c r="AR55" s="396">
        <v>0.28799999999999998</v>
      </c>
      <c r="AS55" s="396">
        <v>8.8514999999999997</v>
      </c>
      <c r="AT55" s="396">
        <v>6.31175</v>
      </c>
      <c r="AU55" s="488">
        <v>0</v>
      </c>
      <c r="AV55" s="395">
        <v>25.025297999999999</v>
      </c>
      <c r="AW55" s="396">
        <v>4.1660000000000004</v>
      </c>
      <c r="AX55" s="396">
        <v>8.6084999999999994</v>
      </c>
      <c r="AY55" s="396">
        <v>7.26295</v>
      </c>
      <c r="AZ55" s="488">
        <v>0</v>
      </c>
      <c r="BA55" s="835">
        <v>22.567299999999999</v>
      </c>
      <c r="BB55" s="922">
        <v>10.5715</v>
      </c>
      <c r="BC55" s="922">
        <v>3.9420000000000002</v>
      </c>
      <c r="BD55" s="922">
        <v>13.454000000000001</v>
      </c>
      <c r="BE55" s="834">
        <v>0</v>
      </c>
      <c r="BF55" s="835">
        <v>14.667999999999999</v>
      </c>
      <c r="BG55" s="922">
        <v>0.39500000000000002</v>
      </c>
      <c r="BH55" s="922">
        <v>16.556000000000001</v>
      </c>
      <c r="BI55" s="922">
        <v>63.735345000000002</v>
      </c>
      <c r="BJ55" s="834">
        <v>0</v>
      </c>
      <c r="BK55" s="512"/>
      <c r="BL55" s="503"/>
      <c r="BM55" s="503"/>
      <c r="BN55" s="503"/>
      <c r="BO55" s="1094"/>
      <c r="BP55" s="1094"/>
      <c r="BQ55" s="1094"/>
      <c r="BR55" s="1094"/>
      <c r="BS55" s="1094"/>
      <c r="BT55" s="1094"/>
      <c r="BU55" s="1094"/>
      <c r="BV55" s="1094"/>
      <c r="BW55" s="1094"/>
      <c r="BX55" s="1094"/>
      <c r="BY55" s="1094"/>
    </row>
    <row r="56" spans="2:77" ht="25" customHeight="1">
      <c r="B56" s="201">
        <v>2011</v>
      </c>
      <c r="C56" s="471" t="s">
        <v>8</v>
      </c>
      <c r="D56" s="398">
        <v>12214.457000000002</v>
      </c>
      <c r="E56" s="253">
        <v>7407.1660000000011</v>
      </c>
      <c r="F56" s="253">
        <v>5834.6210000000001</v>
      </c>
      <c r="G56" s="410"/>
      <c r="H56" s="398">
        <v>16.920999999999999</v>
      </c>
      <c r="I56" s="253">
        <v>7.7320000000000002</v>
      </c>
      <c r="J56" s="253">
        <v>5.4640000000000004</v>
      </c>
      <c r="K56" s="253">
        <v>27.427999999999997</v>
      </c>
      <c r="L56" s="480">
        <v>0.77200000000000002</v>
      </c>
      <c r="M56" s="493"/>
      <c r="N56" s="494"/>
      <c r="O56" s="494"/>
      <c r="P56" s="494"/>
      <c r="Q56" s="495"/>
      <c r="R56" s="493"/>
      <c r="S56" s="494"/>
      <c r="T56" s="494"/>
      <c r="U56" s="494"/>
      <c r="V56" s="495"/>
      <c r="W56" s="493"/>
      <c r="X56" s="494"/>
      <c r="Y56" s="494"/>
      <c r="Z56" s="494"/>
      <c r="AA56" s="495"/>
      <c r="AB56" s="493"/>
      <c r="AC56" s="494"/>
      <c r="AD56" s="494"/>
      <c r="AE56" s="494"/>
      <c r="AF56" s="495"/>
      <c r="AG56" s="493"/>
      <c r="AH56" s="494"/>
      <c r="AI56" s="494"/>
      <c r="AJ56" s="494"/>
      <c r="AK56" s="495"/>
      <c r="AL56" s="398">
        <v>6.9584999999999999</v>
      </c>
      <c r="AM56" s="253">
        <v>0.1</v>
      </c>
      <c r="AN56" s="253">
        <v>18.084873999999999</v>
      </c>
      <c r="AO56" s="253">
        <v>15.3451</v>
      </c>
      <c r="AP56" s="480">
        <v>0</v>
      </c>
      <c r="AQ56" s="398">
        <v>19.271629000000001</v>
      </c>
      <c r="AR56" s="253">
        <v>5.8520000000000003</v>
      </c>
      <c r="AS56" s="253">
        <v>15.145994999999999</v>
      </c>
      <c r="AT56" s="253">
        <v>6.0350999999999999</v>
      </c>
      <c r="AU56" s="480">
        <v>0</v>
      </c>
      <c r="AV56" s="398">
        <v>4.3634000000000004</v>
      </c>
      <c r="AW56" s="253">
        <v>15.027100000000001</v>
      </c>
      <c r="AX56" s="253">
        <v>9.1494999999999997</v>
      </c>
      <c r="AY56" s="253">
        <v>10.8428</v>
      </c>
      <c r="AZ56" s="480">
        <v>0</v>
      </c>
      <c r="BA56" s="829">
        <v>14.4315</v>
      </c>
      <c r="BB56" s="934">
        <v>7.2545000000000002</v>
      </c>
      <c r="BC56" s="934">
        <v>2.1006</v>
      </c>
      <c r="BD56" s="934">
        <v>4.3952999999999998</v>
      </c>
      <c r="BE56" s="935">
        <v>0</v>
      </c>
      <c r="BF56" s="829">
        <v>22.99</v>
      </c>
      <c r="BG56" s="934">
        <v>0.2167</v>
      </c>
      <c r="BH56" s="934">
        <v>13.481</v>
      </c>
      <c r="BI56" s="934">
        <v>6.8360000000000003</v>
      </c>
      <c r="BJ56" s="935">
        <v>0</v>
      </c>
      <c r="BK56" s="509"/>
      <c r="BL56" s="494"/>
      <c r="BM56" s="494"/>
      <c r="BN56" s="494"/>
      <c r="BO56" s="1096"/>
      <c r="BP56" s="1096"/>
      <c r="BQ56" s="1096"/>
      <c r="BR56" s="1096"/>
      <c r="BS56" s="1096"/>
      <c r="BT56" s="1096"/>
      <c r="BU56" s="1096"/>
      <c r="BV56" s="1096"/>
      <c r="BW56" s="1096"/>
      <c r="BX56" s="1096"/>
      <c r="BY56" s="1096"/>
    </row>
    <row r="57" spans="2:77" ht="25" customHeight="1">
      <c r="B57" s="201">
        <v>2011</v>
      </c>
      <c r="C57" s="471" t="s">
        <v>7</v>
      </c>
      <c r="D57" s="398">
        <v>10609.624</v>
      </c>
      <c r="E57" s="253">
        <v>5919.862000000001</v>
      </c>
      <c r="F57" s="253">
        <v>732.22400000000084</v>
      </c>
      <c r="G57" s="410"/>
      <c r="H57" s="398">
        <v>18.256999999999998</v>
      </c>
      <c r="I57" s="253">
        <v>28.518000000000001</v>
      </c>
      <c r="J57" s="253">
        <v>2.827</v>
      </c>
      <c r="K57" s="253">
        <v>26.257000000000001</v>
      </c>
      <c r="L57" s="410">
        <v>1.0553999999999999</v>
      </c>
      <c r="M57" s="493"/>
      <c r="N57" s="494"/>
      <c r="O57" s="494"/>
      <c r="P57" s="494"/>
      <c r="Q57" s="495"/>
      <c r="R57" s="493"/>
      <c r="S57" s="494"/>
      <c r="T57" s="494"/>
      <c r="U57" s="494"/>
      <c r="V57" s="495"/>
      <c r="W57" s="493"/>
      <c r="X57" s="494"/>
      <c r="Y57" s="494"/>
      <c r="Z57" s="494"/>
      <c r="AA57" s="495"/>
      <c r="AB57" s="493"/>
      <c r="AC57" s="494"/>
      <c r="AD57" s="494"/>
      <c r="AE57" s="494"/>
      <c r="AF57" s="495"/>
      <c r="AG57" s="493"/>
      <c r="AH57" s="494"/>
      <c r="AI57" s="494"/>
      <c r="AJ57" s="494"/>
      <c r="AK57" s="495"/>
      <c r="AL57" s="398">
        <v>39.696874999999999</v>
      </c>
      <c r="AM57" s="253">
        <v>16.7865</v>
      </c>
      <c r="AN57" s="253">
        <v>32.169069999999998</v>
      </c>
      <c r="AO57" s="253">
        <v>20.773599999999998</v>
      </c>
      <c r="AP57" s="410">
        <v>0</v>
      </c>
      <c r="AQ57" s="398">
        <v>13.314329000000001</v>
      </c>
      <c r="AR57" s="253">
        <v>5.2729999999999997</v>
      </c>
      <c r="AS57" s="253">
        <v>6.2172000000000001</v>
      </c>
      <c r="AT57" s="253">
        <v>5.5004</v>
      </c>
      <c r="AU57" s="480">
        <v>0</v>
      </c>
      <c r="AV57" s="398">
        <v>36.095184000000003</v>
      </c>
      <c r="AW57" s="253">
        <v>3.7697500000000002</v>
      </c>
      <c r="AX57" s="253">
        <v>24.239350000000002</v>
      </c>
      <c r="AY57" s="253">
        <v>26.434899999999999</v>
      </c>
      <c r="AZ57" s="410">
        <v>0</v>
      </c>
      <c r="BA57" s="829">
        <v>17.619499999999999</v>
      </c>
      <c r="BB57" s="934">
        <v>7.9683000000000002</v>
      </c>
      <c r="BC57" s="934">
        <v>2.2410000000000001</v>
      </c>
      <c r="BD57" s="934">
        <v>4.008</v>
      </c>
      <c r="BE57" s="935">
        <v>0</v>
      </c>
      <c r="BF57" s="829">
        <v>24.09</v>
      </c>
      <c r="BG57" s="934">
        <v>0.90349999999999997</v>
      </c>
      <c r="BH57" s="934">
        <v>7.2130000000000001</v>
      </c>
      <c r="BI57" s="934">
        <v>9.5014000000000003</v>
      </c>
      <c r="BJ57" s="935">
        <v>0</v>
      </c>
      <c r="BK57" s="509"/>
      <c r="BL57" s="494"/>
      <c r="BM57" s="494"/>
      <c r="BN57" s="494"/>
      <c r="BO57" s="1096"/>
      <c r="BP57" s="1096"/>
      <c r="BQ57" s="1096"/>
      <c r="BR57" s="1096"/>
      <c r="BS57" s="1096"/>
      <c r="BT57" s="1096"/>
      <c r="BU57" s="1096"/>
      <c r="BV57" s="1096"/>
      <c r="BW57" s="1096"/>
      <c r="BX57" s="1096"/>
      <c r="BY57" s="1096"/>
    </row>
    <row r="58" spans="2:77" ht="25" customHeight="1" thickBot="1">
      <c r="B58" s="206">
        <v>2011</v>
      </c>
      <c r="C58" s="472" t="s">
        <v>6</v>
      </c>
      <c r="D58" s="476">
        <v>11227.28</v>
      </c>
      <c r="E58" s="463">
        <v>4809.3829999999998</v>
      </c>
      <c r="F58" s="463">
        <v>10424.200000000001</v>
      </c>
      <c r="G58" s="485"/>
      <c r="H58" s="476">
        <v>16.914999999999999</v>
      </c>
      <c r="I58" s="463">
        <v>8.2560000000000002</v>
      </c>
      <c r="J58" s="463">
        <v>16.184000000000001</v>
      </c>
      <c r="K58" s="463">
        <v>29.006</v>
      </c>
      <c r="L58" s="485">
        <v>2.5499999999999998</v>
      </c>
      <c r="M58" s="499"/>
      <c r="N58" s="500"/>
      <c r="O58" s="500"/>
      <c r="P58" s="500"/>
      <c r="Q58" s="501"/>
      <c r="R58" s="499"/>
      <c r="S58" s="500"/>
      <c r="T58" s="500"/>
      <c r="U58" s="500"/>
      <c r="V58" s="501"/>
      <c r="W58" s="499"/>
      <c r="X58" s="500"/>
      <c r="Y58" s="500"/>
      <c r="Z58" s="500"/>
      <c r="AA58" s="501"/>
      <c r="AB58" s="499"/>
      <c r="AC58" s="500"/>
      <c r="AD58" s="500"/>
      <c r="AE58" s="500"/>
      <c r="AF58" s="501"/>
      <c r="AG58" s="499"/>
      <c r="AH58" s="500"/>
      <c r="AI58" s="500"/>
      <c r="AJ58" s="500"/>
      <c r="AK58" s="501"/>
      <c r="AL58" s="476">
        <v>34.585875000000001</v>
      </c>
      <c r="AM58" s="463">
        <v>0.23</v>
      </c>
      <c r="AN58" s="463">
        <v>19.927019000000001</v>
      </c>
      <c r="AO58" s="463">
        <v>18.394400000000001</v>
      </c>
      <c r="AP58" s="485">
        <v>0</v>
      </c>
      <c r="AQ58" s="476">
        <v>17.376228999999999</v>
      </c>
      <c r="AR58" s="463">
        <v>1.1759999999999999</v>
      </c>
      <c r="AS58" s="463">
        <v>12.835900000000001</v>
      </c>
      <c r="AT58" s="463">
        <v>4.5970000000000004</v>
      </c>
      <c r="AU58" s="486">
        <v>0</v>
      </c>
      <c r="AV58" s="476">
        <v>25.817184000000001</v>
      </c>
      <c r="AW58" s="463">
        <v>3.38</v>
      </c>
      <c r="AX58" s="463">
        <v>16.078299999999999</v>
      </c>
      <c r="AY58" s="463">
        <v>16.798500000000001</v>
      </c>
      <c r="AZ58" s="485">
        <v>0</v>
      </c>
      <c r="BA58" s="936">
        <v>0</v>
      </c>
      <c r="BB58" s="937">
        <v>0</v>
      </c>
      <c r="BC58" s="937">
        <v>0</v>
      </c>
      <c r="BD58" s="937">
        <v>0</v>
      </c>
      <c r="BE58" s="938">
        <v>0</v>
      </c>
      <c r="BF58" s="936">
        <v>23.49</v>
      </c>
      <c r="BG58" s="937">
        <v>0.44590000000000002</v>
      </c>
      <c r="BH58" s="937">
        <v>6.6360000000000001</v>
      </c>
      <c r="BI58" s="937">
        <v>14.1442</v>
      </c>
      <c r="BJ58" s="938">
        <v>0</v>
      </c>
      <c r="BK58" s="511"/>
      <c r="BL58" s="500"/>
      <c r="BM58" s="500"/>
      <c r="BN58" s="500"/>
      <c r="BO58" s="1099"/>
      <c r="BP58" s="1099"/>
      <c r="BQ58" s="1099"/>
      <c r="BR58" s="1099"/>
      <c r="BS58" s="1099"/>
      <c r="BT58" s="1099"/>
      <c r="BU58" s="1099"/>
      <c r="BV58" s="1099"/>
      <c r="BW58" s="1099"/>
      <c r="BX58" s="1099"/>
      <c r="BY58" s="1099"/>
    </row>
    <row r="59" spans="2:77" ht="25" customHeight="1" thickTop="1">
      <c r="B59" s="275">
        <v>2010</v>
      </c>
      <c r="C59" s="487" t="s">
        <v>9</v>
      </c>
      <c r="D59" s="395">
        <v>10325.056</v>
      </c>
      <c r="E59" s="396">
        <v>6045.0339999999997</v>
      </c>
      <c r="F59" s="396">
        <v>10046.359</v>
      </c>
      <c r="G59" s="397"/>
      <c r="H59" s="395">
        <v>20.872599999999998</v>
      </c>
      <c r="I59" s="396">
        <v>44.587958</v>
      </c>
      <c r="J59" s="396">
        <v>4.4388500000000004</v>
      </c>
      <c r="K59" s="396">
        <v>-4.3448500000000001</v>
      </c>
      <c r="L59" s="488">
        <v>0.3</v>
      </c>
      <c r="M59" s="502"/>
      <c r="N59" s="503"/>
      <c r="O59" s="503"/>
      <c r="P59" s="503"/>
      <c r="Q59" s="504"/>
      <c r="R59" s="502"/>
      <c r="S59" s="503"/>
      <c r="T59" s="503"/>
      <c r="U59" s="503"/>
      <c r="V59" s="504"/>
      <c r="W59" s="502"/>
      <c r="X59" s="503"/>
      <c r="Y59" s="503"/>
      <c r="Z59" s="503"/>
      <c r="AA59" s="504"/>
      <c r="AB59" s="502"/>
      <c r="AC59" s="503"/>
      <c r="AD59" s="503"/>
      <c r="AE59" s="503"/>
      <c r="AF59" s="504"/>
      <c r="AG59" s="502"/>
      <c r="AH59" s="503"/>
      <c r="AI59" s="503"/>
      <c r="AJ59" s="503"/>
      <c r="AK59" s="504"/>
      <c r="AL59" s="395">
        <v>31.649274999999999</v>
      </c>
      <c r="AM59" s="396">
        <v>2.1732999999999998</v>
      </c>
      <c r="AN59" s="396">
        <v>11.081899999999999</v>
      </c>
      <c r="AO59" s="396">
        <v>12.0626</v>
      </c>
      <c r="AP59" s="488">
        <v>0</v>
      </c>
      <c r="AQ59" s="395">
        <v>18.776572999999999</v>
      </c>
      <c r="AR59" s="396">
        <v>0.40600000000000003</v>
      </c>
      <c r="AS59" s="396">
        <v>13.86408224</v>
      </c>
      <c r="AT59" s="396">
        <v>9.4412199999999995</v>
      </c>
      <c r="AU59" s="488">
        <v>0</v>
      </c>
      <c r="AV59" s="395">
        <v>17.599074000000002</v>
      </c>
      <c r="AW59" s="396">
        <v>0</v>
      </c>
      <c r="AX59" s="396">
        <v>7.8936000000000002</v>
      </c>
      <c r="AY59" s="396">
        <v>7.9908000000000001</v>
      </c>
      <c r="AZ59" s="488">
        <v>0</v>
      </c>
      <c r="BA59" s="835">
        <v>12.23</v>
      </c>
      <c r="BB59" s="922">
        <v>5</v>
      </c>
      <c r="BC59" s="922">
        <v>3</v>
      </c>
      <c r="BD59" s="922">
        <v>6.2</v>
      </c>
      <c r="BE59" s="834">
        <v>0</v>
      </c>
      <c r="BF59" s="835">
        <v>18.09</v>
      </c>
      <c r="BG59" s="922">
        <v>9.4824999999999999</v>
      </c>
      <c r="BH59" s="922">
        <v>4.1648899999999998</v>
      </c>
      <c r="BI59" s="922">
        <v>12.5665</v>
      </c>
      <c r="BJ59" s="834">
        <v>0</v>
      </c>
      <c r="BK59" s="512"/>
      <c r="BL59" s="503"/>
      <c r="BM59" s="503"/>
      <c r="BN59" s="503"/>
      <c r="BO59" s="1094"/>
      <c r="BP59" s="1094"/>
      <c r="BQ59" s="1094"/>
      <c r="BR59" s="1094"/>
      <c r="BS59" s="1094"/>
      <c r="BT59" s="1094"/>
      <c r="BU59" s="1094"/>
      <c r="BV59" s="1094"/>
      <c r="BW59" s="1094"/>
      <c r="BX59" s="1094"/>
      <c r="BY59" s="1094"/>
    </row>
    <row r="60" spans="2:77" ht="25" customHeight="1">
      <c r="B60" s="201">
        <v>2010</v>
      </c>
      <c r="C60" s="471" t="s">
        <v>8</v>
      </c>
      <c r="D60" s="398">
        <v>9766.0360000000001</v>
      </c>
      <c r="E60" s="253">
        <v>4292.2189999999991</v>
      </c>
      <c r="F60" s="253">
        <v>6150.4830000000002</v>
      </c>
      <c r="G60" s="410"/>
      <c r="H60" s="398">
        <v>24.889088000000001</v>
      </c>
      <c r="I60" s="253">
        <v>1.3401000000000001</v>
      </c>
      <c r="J60" s="253">
        <v>4.0496999999999996</v>
      </c>
      <c r="K60" s="253">
        <v>8.0222599999999993</v>
      </c>
      <c r="L60" s="480">
        <v>0.105</v>
      </c>
      <c r="M60" s="493"/>
      <c r="N60" s="494"/>
      <c r="O60" s="494"/>
      <c r="P60" s="494"/>
      <c r="Q60" s="495"/>
      <c r="R60" s="493"/>
      <c r="S60" s="494"/>
      <c r="T60" s="494"/>
      <c r="U60" s="494"/>
      <c r="V60" s="495"/>
      <c r="W60" s="493"/>
      <c r="X60" s="494"/>
      <c r="Y60" s="494"/>
      <c r="Z60" s="494"/>
      <c r="AA60" s="495"/>
      <c r="AB60" s="493"/>
      <c r="AC60" s="494"/>
      <c r="AD60" s="494"/>
      <c r="AE60" s="494"/>
      <c r="AF60" s="495"/>
      <c r="AG60" s="493"/>
      <c r="AH60" s="494"/>
      <c r="AI60" s="494"/>
      <c r="AJ60" s="494"/>
      <c r="AK60" s="495"/>
      <c r="AL60" s="398">
        <v>31.352725</v>
      </c>
      <c r="AM60" s="253">
        <v>5.3209999999999997</v>
      </c>
      <c r="AN60" s="253">
        <v>13.652060000000001</v>
      </c>
      <c r="AO60" s="253">
        <v>16.364899999999999</v>
      </c>
      <c r="AP60" s="480">
        <v>0</v>
      </c>
      <c r="AQ60" s="398">
        <v>17.702829000000001</v>
      </c>
      <c r="AR60" s="253">
        <v>3.7960449999999999</v>
      </c>
      <c r="AS60" s="253">
        <v>11.823171</v>
      </c>
      <c r="AT60" s="253">
        <v>8.6123200000000004</v>
      </c>
      <c r="AU60" s="480">
        <v>0</v>
      </c>
      <c r="AV60" s="398">
        <v>9.4218539999999997</v>
      </c>
      <c r="AW60" s="253">
        <v>1.63</v>
      </c>
      <c r="AX60" s="253">
        <v>7.6436500000000001</v>
      </c>
      <c r="AY60" s="253">
        <v>9.8447200000000006</v>
      </c>
      <c r="AZ60" s="480">
        <v>0</v>
      </c>
      <c r="BA60" s="493">
        <v>0</v>
      </c>
      <c r="BB60" s="494">
        <v>0</v>
      </c>
      <c r="BC60" s="494">
        <v>0</v>
      </c>
      <c r="BD60" s="494">
        <v>0</v>
      </c>
      <c r="BE60" s="508">
        <v>0</v>
      </c>
      <c r="BF60" s="829">
        <v>21.39</v>
      </c>
      <c r="BG60" s="934">
        <v>0.40250000000000002</v>
      </c>
      <c r="BH60" s="934">
        <v>4.6230000000000002</v>
      </c>
      <c r="BI60" s="934">
        <v>21.4834</v>
      </c>
      <c r="BJ60" s="935">
        <v>0</v>
      </c>
      <c r="BK60" s="509"/>
      <c r="BL60" s="494"/>
      <c r="BM60" s="494"/>
      <c r="BN60" s="494"/>
      <c r="BO60" s="1096"/>
      <c r="BP60" s="1096"/>
      <c r="BQ60" s="1096"/>
      <c r="BR60" s="1096"/>
      <c r="BS60" s="1096"/>
      <c r="BT60" s="1096"/>
      <c r="BU60" s="1096"/>
      <c r="BV60" s="1096"/>
      <c r="BW60" s="1096"/>
      <c r="BX60" s="1096"/>
      <c r="BY60" s="1096"/>
    </row>
    <row r="61" spans="2:77" ht="25" customHeight="1">
      <c r="B61" s="201">
        <v>2010</v>
      </c>
      <c r="C61" s="471" t="s">
        <v>7</v>
      </c>
      <c r="D61" s="398">
        <v>9323.0239999999994</v>
      </c>
      <c r="E61" s="253">
        <v>4998.3469999999998</v>
      </c>
      <c r="F61" s="253">
        <v>13019.549000000001</v>
      </c>
      <c r="G61" s="410"/>
      <c r="H61" s="398">
        <v>20.396260000000002</v>
      </c>
      <c r="I61" s="253">
        <v>5.3658580000000002</v>
      </c>
      <c r="J61" s="253">
        <v>8.8956979999999994</v>
      </c>
      <c r="K61" s="253">
        <v>15.933532</v>
      </c>
      <c r="L61" s="410">
        <v>0.316</v>
      </c>
      <c r="M61" s="493"/>
      <c r="N61" s="494"/>
      <c r="O61" s="494"/>
      <c r="P61" s="494"/>
      <c r="Q61" s="495"/>
      <c r="R61" s="493"/>
      <c r="S61" s="494"/>
      <c r="T61" s="494"/>
      <c r="U61" s="494"/>
      <c r="V61" s="495"/>
      <c r="W61" s="493"/>
      <c r="X61" s="494"/>
      <c r="Y61" s="494"/>
      <c r="Z61" s="494"/>
      <c r="AA61" s="495"/>
      <c r="AB61" s="493"/>
      <c r="AC61" s="494"/>
      <c r="AD61" s="494"/>
      <c r="AE61" s="494"/>
      <c r="AF61" s="495"/>
      <c r="AG61" s="493"/>
      <c r="AH61" s="494"/>
      <c r="AI61" s="494"/>
      <c r="AJ61" s="494"/>
      <c r="AK61" s="495"/>
      <c r="AL61" s="398">
        <v>36.908968000000002</v>
      </c>
      <c r="AM61" s="253">
        <v>12.944699999999999</v>
      </c>
      <c r="AN61" s="253">
        <v>19.372440000000001</v>
      </c>
      <c r="AO61" s="253">
        <v>18.416785000000001</v>
      </c>
      <c r="AP61" s="410">
        <v>0</v>
      </c>
      <c r="AQ61" s="398">
        <v>18.663829</v>
      </c>
      <c r="AR61" s="253">
        <v>1.68</v>
      </c>
      <c r="AS61" s="253">
        <v>12.696680000000001</v>
      </c>
      <c r="AT61" s="253">
        <v>12.237299999999999</v>
      </c>
      <c r="AU61" s="480">
        <v>0</v>
      </c>
      <c r="AV61" s="398">
        <v>8.7244539999999997</v>
      </c>
      <c r="AW61" s="253">
        <v>0</v>
      </c>
      <c r="AX61" s="253">
        <v>17.363099999999999</v>
      </c>
      <c r="AY61" s="253">
        <v>16.680599999999998</v>
      </c>
      <c r="AZ61" s="410">
        <v>0</v>
      </c>
      <c r="BA61" s="493">
        <v>0</v>
      </c>
      <c r="BB61" s="494">
        <v>0</v>
      </c>
      <c r="BC61" s="494" t="s">
        <v>30</v>
      </c>
      <c r="BD61" s="494">
        <v>0</v>
      </c>
      <c r="BE61" s="508">
        <v>0</v>
      </c>
      <c r="BF61" s="829">
        <v>24.09</v>
      </c>
      <c r="BG61" s="934">
        <v>0.53580000000000005</v>
      </c>
      <c r="BH61" s="934">
        <v>4.9219499999999998</v>
      </c>
      <c r="BI61" s="934">
        <v>55.119750000000003</v>
      </c>
      <c r="BJ61" s="935">
        <v>0</v>
      </c>
      <c r="BK61" s="509"/>
      <c r="BL61" s="494"/>
      <c r="BM61" s="494"/>
      <c r="BN61" s="494"/>
      <c r="BO61" s="1096"/>
      <c r="BP61" s="1096"/>
      <c r="BQ61" s="1096"/>
      <c r="BR61" s="1096"/>
      <c r="BS61" s="1096"/>
      <c r="BT61" s="1096"/>
      <c r="BU61" s="1096"/>
      <c r="BV61" s="1096"/>
      <c r="BW61" s="1096"/>
      <c r="BX61" s="1096"/>
      <c r="BY61" s="1096"/>
    </row>
    <row r="62" spans="2:77" ht="25" customHeight="1" thickBot="1">
      <c r="B62" s="206">
        <v>2010</v>
      </c>
      <c r="C62" s="472" t="s">
        <v>6</v>
      </c>
      <c r="D62" s="476">
        <v>9628.4660000000003</v>
      </c>
      <c r="E62" s="463">
        <v>4583.1100000000006</v>
      </c>
      <c r="F62" s="463">
        <v>10119.178</v>
      </c>
      <c r="G62" s="485"/>
      <c r="H62" s="476">
        <v>18.021450000000002</v>
      </c>
      <c r="I62" s="463">
        <v>0</v>
      </c>
      <c r="J62" s="463">
        <v>2.9371999999999998</v>
      </c>
      <c r="K62" s="463">
        <v>4.7399800000000001</v>
      </c>
      <c r="L62" s="485">
        <v>0.25900000000000001</v>
      </c>
      <c r="M62" s="499"/>
      <c r="N62" s="500"/>
      <c r="O62" s="500"/>
      <c r="P62" s="500"/>
      <c r="Q62" s="501"/>
      <c r="R62" s="499"/>
      <c r="S62" s="500"/>
      <c r="T62" s="500"/>
      <c r="U62" s="500"/>
      <c r="V62" s="501"/>
      <c r="W62" s="499"/>
      <c r="X62" s="500"/>
      <c r="Y62" s="500"/>
      <c r="Z62" s="500"/>
      <c r="AA62" s="501"/>
      <c r="AB62" s="499"/>
      <c r="AC62" s="500"/>
      <c r="AD62" s="500"/>
      <c r="AE62" s="500"/>
      <c r="AF62" s="501"/>
      <c r="AG62" s="499"/>
      <c r="AH62" s="500"/>
      <c r="AI62" s="500"/>
      <c r="AJ62" s="500"/>
      <c r="AK62" s="501"/>
      <c r="AL62" s="476">
        <v>46.514474999999997</v>
      </c>
      <c r="AM62" s="463">
        <v>18.8123</v>
      </c>
      <c r="AN62" s="463">
        <v>25.04645</v>
      </c>
      <c r="AO62" s="463">
        <v>35.914999999999999</v>
      </c>
      <c r="AP62" s="485">
        <v>0</v>
      </c>
      <c r="AQ62" s="476">
        <v>19.875829</v>
      </c>
      <c r="AR62" s="463">
        <v>0</v>
      </c>
      <c r="AS62" s="463">
        <v>8.19</v>
      </c>
      <c r="AT62" s="463">
        <v>64.550399999999996</v>
      </c>
      <c r="AU62" s="486">
        <v>0</v>
      </c>
      <c r="AV62" s="476">
        <v>14.067634</v>
      </c>
      <c r="AW62" s="463">
        <v>0</v>
      </c>
      <c r="AX62" s="463">
        <v>8.1433999999999997</v>
      </c>
      <c r="AY62" s="463">
        <v>6.9703499999999998</v>
      </c>
      <c r="AZ62" s="485">
        <v>0</v>
      </c>
      <c r="BA62" s="499"/>
      <c r="BB62" s="500"/>
      <c r="BC62" s="500"/>
      <c r="BD62" s="500"/>
      <c r="BE62" s="510">
        <v>0</v>
      </c>
      <c r="BF62" s="499"/>
      <c r="BG62" s="500"/>
      <c r="BH62" s="500"/>
      <c r="BI62" s="500"/>
      <c r="BJ62" s="501"/>
      <c r="BK62" s="511"/>
      <c r="BL62" s="500"/>
      <c r="BM62" s="500"/>
      <c r="BN62" s="500"/>
      <c r="BO62" s="1099"/>
      <c r="BP62" s="1099"/>
      <c r="BQ62" s="1099"/>
      <c r="BR62" s="1099"/>
      <c r="BS62" s="1099"/>
      <c r="BT62" s="1099"/>
      <c r="BU62" s="1099"/>
      <c r="BV62" s="1099"/>
      <c r="BW62" s="1099"/>
      <c r="BX62" s="1099"/>
      <c r="BY62" s="1099"/>
    </row>
    <row r="63" spans="2:77" ht="25" customHeight="1" thickTop="1">
      <c r="B63" s="275">
        <v>2009</v>
      </c>
      <c r="C63" s="487" t="s">
        <v>9</v>
      </c>
      <c r="D63" s="395">
        <v>8752.5589999999993</v>
      </c>
      <c r="E63" s="396">
        <v>7063.822000000001</v>
      </c>
      <c r="F63" s="396">
        <v>12776.839</v>
      </c>
      <c r="G63" s="397"/>
      <c r="H63" s="395">
        <v>17.648700000000002</v>
      </c>
      <c r="I63" s="396">
        <v>0.17299999999999999</v>
      </c>
      <c r="J63" s="396">
        <v>2.7019000000000002</v>
      </c>
      <c r="K63" s="396">
        <v>4.4760179999999998</v>
      </c>
      <c r="L63" s="488">
        <v>0.05</v>
      </c>
      <c r="M63" s="502"/>
      <c r="N63" s="503"/>
      <c r="O63" s="503"/>
      <c r="P63" s="503"/>
      <c r="Q63" s="504"/>
      <c r="R63" s="502"/>
      <c r="S63" s="503"/>
      <c r="T63" s="503"/>
      <c r="U63" s="503"/>
      <c r="V63" s="504"/>
      <c r="W63" s="502"/>
      <c r="X63" s="503"/>
      <c r="Y63" s="503"/>
      <c r="Z63" s="503"/>
      <c r="AA63" s="504"/>
      <c r="AB63" s="502"/>
      <c r="AC63" s="503"/>
      <c r="AD63" s="503"/>
      <c r="AE63" s="503"/>
      <c r="AF63" s="504"/>
      <c r="AG63" s="502"/>
      <c r="AH63" s="503"/>
      <c r="AI63" s="503"/>
      <c r="AJ63" s="503"/>
      <c r="AK63" s="504"/>
      <c r="AL63" s="395">
        <v>19.2715</v>
      </c>
      <c r="AM63" s="396">
        <v>4.7374999999999998</v>
      </c>
      <c r="AN63" s="396">
        <v>5.7673500000000004</v>
      </c>
      <c r="AO63" s="396">
        <v>7.7054499999999999</v>
      </c>
      <c r="AP63" s="488">
        <v>0</v>
      </c>
      <c r="AQ63" s="395">
        <v>14.36708</v>
      </c>
      <c r="AR63" s="396">
        <v>0</v>
      </c>
      <c r="AS63" s="396">
        <v>6.2515499999999999</v>
      </c>
      <c r="AT63" s="396">
        <v>7.5392000000000001</v>
      </c>
      <c r="AU63" s="488">
        <v>0</v>
      </c>
      <c r="AV63" s="395">
        <v>26.762779999999999</v>
      </c>
      <c r="AW63" s="396">
        <v>0</v>
      </c>
      <c r="AX63" s="396">
        <v>21.730250000000002</v>
      </c>
      <c r="AY63" s="396">
        <v>17.176331000000001</v>
      </c>
      <c r="AZ63" s="488">
        <v>0</v>
      </c>
      <c r="BA63" s="502"/>
      <c r="BB63" s="503"/>
      <c r="BC63" s="503"/>
      <c r="BD63" s="503"/>
      <c r="BE63" s="504"/>
      <c r="BF63" s="502"/>
      <c r="BG63" s="503"/>
      <c r="BH63" s="503"/>
      <c r="BI63" s="503"/>
      <c r="BJ63" s="504"/>
      <c r="BK63" s="512"/>
      <c r="BL63" s="503"/>
      <c r="BM63" s="503"/>
      <c r="BN63" s="503"/>
      <c r="BO63" s="1094"/>
      <c r="BP63" s="1094"/>
      <c r="BQ63" s="1094"/>
      <c r="BR63" s="1094"/>
      <c r="BS63" s="1094"/>
      <c r="BT63" s="1094"/>
      <c r="BU63" s="1094"/>
      <c r="BV63" s="1094"/>
      <c r="BW63" s="1094"/>
      <c r="BX63" s="1094"/>
      <c r="BY63" s="1094"/>
    </row>
    <row r="64" spans="2:77" ht="25" customHeight="1">
      <c r="B64" s="201">
        <v>2009</v>
      </c>
      <c r="C64" s="471" t="s">
        <v>8</v>
      </c>
      <c r="D64" s="398">
        <v>7625.8695280000002</v>
      </c>
      <c r="E64" s="253">
        <v>4836.3339999999998</v>
      </c>
      <c r="F64" s="253">
        <v>10584.692999999999</v>
      </c>
      <c r="G64" s="410"/>
      <c r="H64" s="398">
        <v>17.671199999999999</v>
      </c>
      <c r="I64" s="253">
        <v>0.35</v>
      </c>
      <c r="J64" s="253">
        <v>4.3329000000000004</v>
      </c>
      <c r="K64" s="253">
        <v>3.6372949999999999</v>
      </c>
      <c r="L64" s="480">
        <v>0.3</v>
      </c>
      <c r="M64" s="493"/>
      <c r="N64" s="494"/>
      <c r="O64" s="494"/>
      <c r="P64" s="494"/>
      <c r="Q64" s="495"/>
      <c r="R64" s="493"/>
      <c r="S64" s="494"/>
      <c r="T64" s="494"/>
      <c r="U64" s="494"/>
      <c r="V64" s="495"/>
      <c r="W64" s="493"/>
      <c r="X64" s="494"/>
      <c r="Y64" s="494"/>
      <c r="Z64" s="494"/>
      <c r="AA64" s="495"/>
      <c r="AB64" s="493"/>
      <c r="AC64" s="494"/>
      <c r="AD64" s="494"/>
      <c r="AE64" s="494"/>
      <c r="AF64" s="495"/>
      <c r="AG64" s="493"/>
      <c r="AH64" s="494"/>
      <c r="AI64" s="494"/>
      <c r="AJ64" s="494"/>
      <c r="AK64" s="495"/>
      <c r="AL64" s="398">
        <v>8.8435000000000006</v>
      </c>
      <c r="AM64" s="253">
        <v>0</v>
      </c>
      <c r="AN64" s="253">
        <v>9.8510399999999994</v>
      </c>
      <c r="AO64" s="253">
        <v>17.697800000000001</v>
      </c>
      <c r="AP64" s="480">
        <v>0</v>
      </c>
      <c r="AQ64" s="398">
        <v>13.708080000000001</v>
      </c>
      <c r="AR64" s="253">
        <v>1.7</v>
      </c>
      <c r="AS64" s="253">
        <v>5.5480299999999998</v>
      </c>
      <c r="AT64" s="253">
        <v>3.8921000000000001</v>
      </c>
      <c r="AU64" s="480">
        <v>0</v>
      </c>
      <c r="AV64" s="398">
        <v>15.938319999999999</v>
      </c>
      <c r="AW64" s="253">
        <v>0.42199999999999999</v>
      </c>
      <c r="AX64" s="253">
        <v>9.8925000000000001</v>
      </c>
      <c r="AY64" s="253">
        <v>7.3811</v>
      </c>
      <c r="AZ64" s="480">
        <v>0</v>
      </c>
      <c r="BA64" s="493"/>
      <c r="BB64" s="494"/>
      <c r="BC64" s="494"/>
      <c r="BD64" s="494"/>
      <c r="BE64" s="495"/>
      <c r="BF64" s="493"/>
      <c r="BG64" s="494"/>
      <c r="BH64" s="494"/>
      <c r="BI64" s="494"/>
      <c r="BJ64" s="495"/>
      <c r="BK64" s="493"/>
      <c r="BL64" s="494"/>
      <c r="BM64" s="494"/>
      <c r="BN64" s="494"/>
      <c r="BO64" s="1096"/>
      <c r="BP64" s="1096"/>
      <c r="BQ64" s="1096"/>
      <c r="BR64" s="1096"/>
      <c r="BS64" s="1096"/>
      <c r="BT64" s="1096"/>
      <c r="BU64" s="1096"/>
      <c r="BV64" s="1096"/>
      <c r="BW64" s="1096"/>
      <c r="BX64" s="1096"/>
      <c r="BY64" s="1096"/>
    </row>
    <row r="65" spans="1:77" ht="25" customHeight="1">
      <c r="B65" s="201">
        <v>2009</v>
      </c>
      <c r="C65" s="471" t="s">
        <v>7</v>
      </c>
      <c r="D65" s="398">
        <v>7802.9890000000014</v>
      </c>
      <c r="E65" s="253">
        <v>3518.8310000000001</v>
      </c>
      <c r="F65" s="253">
        <v>10570.361000000001</v>
      </c>
      <c r="G65" s="410"/>
      <c r="H65" s="493"/>
      <c r="I65" s="494"/>
      <c r="J65" s="494"/>
      <c r="K65" s="494"/>
      <c r="L65" s="495"/>
      <c r="M65" s="493"/>
      <c r="N65" s="494"/>
      <c r="O65" s="494"/>
      <c r="P65" s="494"/>
      <c r="Q65" s="495"/>
      <c r="R65" s="493"/>
      <c r="S65" s="494"/>
      <c r="T65" s="494"/>
      <c r="U65" s="494"/>
      <c r="V65" s="495"/>
      <c r="W65" s="493"/>
      <c r="X65" s="494"/>
      <c r="Y65" s="494"/>
      <c r="Z65" s="494"/>
      <c r="AA65" s="495"/>
      <c r="AB65" s="493"/>
      <c r="AC65" s="494"/>
      <c r="AD65" s="494"/>
      <c r="AE65" s="494"/>
      <c r="AF65" s="495"/>
      <c r="AG65" s="493"/>
      <c r="AH65" s="494"/>
      <c r="AI65" s="494"/>
      <c r="AJ65" s="494"/>
      <c r="AK65" s="495"/>
      <c r="AL65" s="398">
        <v>0.83</v>
      </c>
      <c r="AM65" s="253">
        <v>0</v>
      </c>
      <c r="AN65" s="253">
        <v>0.55510000000000004</v>
      </c>
      <c r="AO65" s="253">
        <v>1.4341999999999999</v>
      </c>
      <c r="AP65" s="410">
        <v>4.5999999999999996</v>
      </c>
      <c r="AQ65" s="398">
        <v>22.067</v>
      </c>
      <c r="AR65" s="253">
        <v>0.57399999999999995</v>
      </c>
      <c r="AS65" s="253">
        <v>5.6707000000000001</v>
      </c>
      <c r="AT65" s="253">
        <v>2.5873499999999998</v>
      </c>
      <c r="AU65" s="480">
        <v>0</v>
      </c>
      <c r="AV65" s="398">
        <v>21.864000000000001</v>
      </c>
      <c r="AW65" s="253">
        <v>0.36799999999999999</v>
      </c>
      <c r="AX65" s="253">
        <v>3.8195000000000001</v>
      </c>
      <c r="AY65" s="253">
        <v>2.7014</v>
      </c>
      <c r="AZ65" s="410">
        <v>2</v>
      </c>
      <c r="BA65" s="493"/>
      <c r="BB65" s="494"/>
      <c r="BC65" s="494"/>
      <c r="BD65" s="494"/>
      <c r="BE65" s="495"/>
      <c r="BF65" s="493"/>
      <c r="BG65" s="494"/>
      <c r="BH65" s="494"/>
      <c r="BI65" s="494"/>
      <c r="BJ65" s="495"/>
      <c r="BK65" s="493"/>
      <c r="BL65" s="494"/>
      <c r="BM65" s="494"/>
      <c r="BN65" s="494"/>
      <c r="BO65" s="1096"/>
      <c r="BP65" s="1096"/>
      <c r="BQ65" s="1096"/>
      <c r="BR65" s="1096"/>
      <c r="BS65" s="1096"/>
      <c r="BT65" s="1096"/>
      <c r="BU65" s="1096"/>
      <c r="BV65" s="1096"/>
      <c r="BW65" s="1096"/>
      <c r="BX65" s="1096"/>
      <c r="BY65" s="1096"/>
    </row>
    <row r="66" spans="1:77" ht="25" customHeight="1" thickBot="1">
      <c r="B66" s="215">
        <v>2009</v>
      </c>
      <c r="C66" s="215" t="s">
        <v>6</v>
      </c>
      <c r="D66" s="478">
        <v>6603.2280000000001</v>
      </c>
      <c r="E66" s="464">
        <v>5772.8200000000006</v>
      </c>
      <c r="F66" s="464">
        <v>8360.3410000000003</v>
      </c>
      <c r="G66" s="479"/>
      <c r="H66" s="496"/>
      <c r="I66" s="497"/>
      <c r="J66" s="497"/>
      <c r="K66" s="497"/>
      <c r="L66" s="498"/>
      <c r="M66" s="505"/>
      <c r="N66" s="506"/>
      <c r="O66" s="506"/>
      <c r="P66" s="506"/>
      <c r="Q66" s="507"/>
      <c r="R66" s="505"/>
      <c r="S66" s="506"/>
      <c r="T66" s="506"/>
      <c r="U66" s="506"/>
      <c r="V66" s="507"/>
      <c r="W66" s="505"/>
      <c r="X66" s="506"/>
      <c r="Y66" s="506"/>
      <c r="Z66" s="506"/>
      <c r="AA66" s="507"/>
      <c r="AB66" s="505"/>
      <c r="AC66" s="506"/>
      <c r="AD66" s="506"/>
      <c r="AE66" s="506"/>
      <c r="AF66" s="507"/>
      <c r="AG66" s="505"/>
      <c r="AH66" s="506"/>
      <c r="AI66" s="506"/>
      <c r="AJ66" s="506"/>
      <c r="AK66" s="507"/>
      <c r="AL66" s="496">
        <v>0</v>
      </c>
      <c r="AM66" s="497">
        <v>0</v>
      </c>
      <c r="AN66" s="497">
        <v>0</v>
      </c>
      <c r="AO66" s="497">
        <v>0</v>
      </c>
      <c r="AP66" s="498">
        <v>0</v>
      </c>
      <c r="AQ66" s="482">
        <v>20.640999999999998</v>
      </c>
      <c r="AR66" s="483">
        <v>0.13</v>
      </c>
      <c r="AS66" s="483">
        <v>4.5343999999999998</v>
      </c>
      <c r="AT66" s="483">
        <v>2.4655</v>
      </c>
      <c r="AU66" s="484">
        <v>0</v>
      </c>
      <c r="AV66" s="478">
        <v>21.140999999999998</v>
      </c>
      <c r="AW66" s="464">
        <v>0.36799999999999999</v>
      </c>
      <c r="AX66" s="464">
        <v>3.6535000000000002</v>
      </c>
      <c r="AY66" s="464">
        <v>1.7163999999999999</v>
      </c>
      <c r="AZ66" s="479"/>
      <c r="BA66" s="505"/>
      <c r="BB66" s="506"/>
      <c r="BC66" s="506"/>
      <c r="BD66" s="506"/>
      <c r="BE66" s="507"/>
      <c r="BF66" s="505"/>
      <c r="BG66" s="506"/>
      <c r="BH66" s="506"/>
      <c r="BI66" s="506"/>
      <c r="BJ66" s="507"/>
      <c r="BK66" s="505"/>
      <c r="BL66" s="506"/>
      <c r="BM66" s="506"/>
      <c r="BN66" s="506"/>
      <c r="BO66" s="1104"/>
      <c r="BP66" s="1099"/>
      <c r="BQ66" s="1099"/>
      <c r="BR66" s="1099"/>
      <c r="BS66" s="1099"/>
      <c r="BT66" s="1099"/>
      <c r="BU66" s="1099"/>
      <c r="BV66" s="1099"/>
      <c r="BW66" s="1099"/>
      <c r="BX66" s="1099"/>
      <c r="BY66" s="1099"/>
    </row>
    <row r="67" spans="1:77" s="66" customFormat="1" ht="16.5" thickTop="1" thickBot="1">
      <c r="A67" s="469"/>
      <c r="B67" s="250" t="s">
        <v>800</v>
      </c>
      <c r="C67" s="326"/>
      <c r="D67" s="250"/>
      <c r="E67" s="248"/>
      <c r="F67" s="257"/>
      <c r="G67" s="257"/>
      <c r="H67" s="324"/>
      <c r="I67" s="324"/>
      <c r="J67" s="329"/>
      <c r="K67" s="329"/>
      <c r="L67" s="329"/>
      <c r="M67" s="329"/>
      <c r="N67" s="329"/>
      <c r="O67" s="329"/>
      <c r="P67" s="433"/>
      <c r="Q67" s="433"/>
      <c r="R67" s="433"/>
      <c r="S67" s="433"/>
      <c r="T67" s="433"/>
      <c r="U67" s="433"/>
      <c r="V67" s="433"/>
      <c r="W67" s="433"/>
      <c r="X67" s="433"/>
      <c r="Y67" s="433"/>
      <c r="Z67" s="433"/>
      <c r="AA67" s="433"/>
      <c r="AB67" s="433"/>
      <c r="AC67" s="433"/>
      <c r="AD67" s="433"/>
      <c r="AE67" s="433"/>
      <c r="AF67" s="433"/>
      <c r="AG67" s="433"/>
      <c r="AH67" s="433"/>
      <c r="AI67" s="433"/>
      <c r="AJ67" s="433"/>
      <c r="AK67" s="433"/>
      <c r="AL67" s="433"/>
      <c r="AM67" s="433"/>
      <c r="AN67" s="433"/>
      <c r="AO67" s="433"/>
      <c r="AP67" s="433"/>
      <c r="AQ67" s="334"/>
      <c r="AR67" s="334"/>
      <c r="AS67" s="334"/>
      <c r="AT67" s="334"/>
      <c r="AU67" s="334"/>
      <c r="AV67" s="433"/>
      <c r="AW67" s="433"/>
      <c r="AX67" s="433"/>
      <c r="AY67" s="433"/>
      <c r="AZ67" s="433"/>
      <c r="BA67" s="434"/>
      <c r="BB67" s="465"/>
      <c r="BC67" s="465"/>
      <c r="BD67" s="465"/>
      <c r="BE67" s="465"/>
      <c r="BF67" s="465"/>
      <c r="BG67" s="465"/>
      <c r="BH67" s="465"/>
      <c r="BI67" s="465"/>
      <c r="BJ67" s="465"/>
      <c r="BK67" s="465"/>
      <c r="BL67" s="465"/>
      <c r="BM67" s="465"/>
      <c r="BN67" s="465"/>
      <c r="BO67" s="465"/>
      <c r="BP67" s="465"/>
      <c r="BQ67" s="465"/>
      <c r="BR67" s="465"/>
      <c r="BS67" s="465"/>
      <c r="BT67" s="465"/>
    </row>
    <row r="68" spans="1:77" s="189" customFormat="1" ht="16" thickBot="1">
      <c r="B68" s="946"/>
      <c r="C68" s="197" t="s">
        <v>829</v>
      </c>
      <c r="D68" s="250"/>
      <c r="E68" s="248"/>
      <c r="F68" s="257"/>
      <c r="G68" s="257"/>
      <c r="H68" s="324"/>
      <c r="I68" s="324"/>
      <c r="J68" s="324"/>
      <c r="K68" s="324"/>
      <c r="L68" s="324"/>
      <c r="M68" s="324"/>
      <c r="N68" s="324"/>
      <c r="O68" s="324"/>
      <c r="P68" s="334"/>
      <c r="Q68" s="334"/>
      <c r="R68" s="334"/>
      <c r="S68" s="334"/>
      <c r="T68" s="334"/>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c r="AQ68" s="334"/>
      <c r="AR68" s="334"/>
      <c r="AS68" s="334"/>
      <c r="AT68" s="334"/>
      <c r="AU68" s="334"/>
      <c r="AV68" s="334"/>
      <c r="AW68" s="334"/>
      <c r="AX68" s="334"/>
      <c r="AY68" s="334"/>
      <c r="AZ68" s="334"/>
      <c r="BA68" s="334"/>
      <c r="BB68" s="492"/>
      <c r="BC68" s="492"/>
      <c r="BD68" s="492"/>
      <c r="BE68" s="492"/>
      <c r="BF68" s="492"/>
      <c r="BG68" s="492"/>
      <c r="BH68" s="492"/>
      <c r="BI68" s="492"/>
      <c r="BJ68" s="492"/>
    </row>
    <row r="69" spans="1:77" s="189" customFormat="1" ht="16" thickBot="1">
      <c r="B69" s="948"/>
      <c r="C69" s="250" t="s">
        <v>801</v>
      </c>
      <c r="D69" s="250"/>
      <c r="E69" s="248"/>
      <c r="F69" s="257"/>
      <c r="G69" s="257"/>
      <c r="H69" s="324"/>
      <c r="I69" s="324"/>
      <c r="J69" s="324"/>
      <c r="K69" s="324"/>
      <c r="L69" s="324"/>
      <c r="M69" s="324"/>
      <c r="N69" s="324"/>
      <c r="O69" s="324"/>
      <c r="P69" s="334"/>
      <c r="Q69" s="334"/>
      <c r="R69" s="334"/>
      <c r="S69" s="334"/>
      <c r="T69" s="334"/>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492"/>
      <c r="BC69" s="492"/>
      <c r="BD69" s="492"/>
      <c r="BE69" s="492"/>
      <c r="BF69" s="492"/>
      <c r="BG69" s="492"/>
      <c r="BH69" s="492"/>
      <c r="BI69" s="492"/>
      <c r="BJ69" s="492"/>
    </row>
    <row r="70" spans="1:77" ht="16" thickBot="1">
      <c r="B70" s="952"/>
      <c r="C70" s="1024" t="s">
        <v>819</v>
      </c>
      <c r="D70" s="62"/>
      <c r="E70" s="63"/>
      <c r="G70" s="63"/>
      <c r="K70" s="62"/>
      <c r="L70" s="62"/>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row>
    <row r="71" spans="1:77">
      <c r="D71" s="62"/>
      <c r="E71" s="63"/>
      <c r="G71" s="63"/>
      <c r="K71" s="62"/>
      <c r="L71" s="62"/>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row>
    <row r="72" spans="1:77">
      <c r="D72" s="62"/>
      <c r="E72" s="63"/>
      <c r="G72" s="63"/>
      <c r="K72" s="62"/>
      <c r="L72" s="62"/>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row>
    <row r="73" spans="1:77">
      <c r="D73" s="62"/>
      <c r="E73" s="63"/>
      <c r="G73" s="63"/>
      <c r="K73" s="62"/>
      <c r="L73" s="62"/>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row>
    <row r="74" spans="1:77">
      <c r="D74" s="62"/>
      <c r="E74" s="63"/>
      <c r="G74" s="63"/>
      <c r="K74" s="62"/>
      <c r="L74" s="62"/>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row>
    <row r="75" spans="1:77">
      <c r="D75" s="62"/>
      <c r="E75" s="63"/>
      <c r="G75" s="63"/>
      <c r="K75" s="62"/>
      <c r="L75" s="62"/>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row>
    <row r="76" spans="1:77">
      <c r="D76" s="62"/>
      <c r="E76" s="63"/>
      <c r="G76" s="63"/>
      <c r="K76" s="62"/>
      <c r="L76" s="62"/>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row>
    <row r="77" spans="1:77">
      <c r="D77" s="62"/>
      <c r="E77" s="63"/>
      <c r="G77" s="63"/>
      <c r="K77" s="62"/>
      <c r="L77" s="62"/>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row>
    <row r="78" spans="1:77">
      <c r="D78" s="62"/>
      <c r="E78" s="63"/>
      <c r="G78" s="63"/>
      <c r="K78" s="62"/>
      <c r="L78" s="62"/>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row>
    <row r="79" spans="1:77">
      <c r="D79" s="62"/>
      <c r="E79" s="63"/>
      <c r="G79" s="63"/>
      <c r="K79" s="62"/>
      <c r="L79" s="62"/>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row>
    <row r="80" spans="1:77">
      <c r="D80" s="62"/>
      <c r="E80" s="63"/>
      <c r="G80" s="63"/>
      <c r="K80" s="62"/>
      <c r="L80" s="62"/>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row>
    <row r="81" spans="4:62">
      <c r="D81" s="62"/>
      <c r="E81" s="63"/>
      <c r="G81" s="63"/>
      <c r="K81" s="62"/>
      <c r="L81" s="62"/>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row>
    <row r="82" spans="4:62">
      <c r="D82" s="62"/>
      <c r="E82" s="63"/>
      <c r="G82" s="63"/>
      <c r="K82" s="62"/>
      <c r="L82" s="62"/>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row>
    <row r="83" spans="4:62">
      <c r="D83" s="62"/>
      <c r="E83" s="63"/>
      <c r="G83" s="63"/>
      <c r="K83" s="62"/>
      <c r="L83" s="62"/>
    </row>
    <row r="84" spans="4:62">
      <c r="D84" s="62"/>
      <c r="E84" s="63"/>
      <c r="G84" s="63"/>
      <c r="K84" s="62"/>
      <c r="L84" s="62"/>
    </row>
    <row r="85" spans="4:62">
      <c r="D85" s="62"/>
      <c r="E85" s="63"/>
      <c r="G85" s="63"/>
      <c r="K85" s="62"/>
      <c r="L85" s="62"/>
    </row>
    <row r="86" spans="4:62">
      <c r="D86" s="62"/>
      <c r="E86" s="63"/>
      <c r="G86" s="63"/>
      <c r="K86" s="62"/>
      <c r="L86" s="62"/>
    </row>
    <row r="87" spans="4:62">
      <c r="D87" s="62"/>
      <c r="E87" s="63"/>
      <c r="G87" s="63"/>
      <c r="K87" s="62"/>
      <c r="L87" s="62"/>
    </row>
    <row r="88" spans="4:62">
      <c r="D88" s="62"/>
      <c r="E88" s="63"/>
      <c r="G88" s="63"/>
      <c r="K88" s="62"/>
      <c r="L88" s="62"/>
    </row>
    <row r="89" spans="4:62">
      <c r="D89" s="62"/>
      <c r="E89" s="63"/>
      <c r="G89" s="63"/>
      <c r="K89" s="62"/>
      <c r="L89" s="62"/>
    </row>
    <row r="90" spans="4:62">
      <c r="D90" s="62"/>
      <c r="E90" s="63"/>
      <c r="G90" s="63"/>
      <c r="K90" s="62"/>
      <c r="L90" s="62"/>
    </row>
    <row r="91" spans="4:62">
      <c r="D91" s="62"/>
      <c r="E91" s="63"/>
      <c r="G91" s="63"/>
      <c r="K91" s="62"/>
      <c r="L91" s="62"/>
    </row>
    <row r="92" spans="4:62">
      <c r="D92" s="62"/>
      <c r="E92" s="63"/>
      <c r="G92" s="63"/>
      <c r="K92" s="62"/>
      <c r="L92" s="62"/>
    </row>
    <row r="93" spans="4:62">
      <c r="D93" s="62"/>
      <c r="E93" s="63"/>
      <c r="G93" s="63"/>
      <c r="K93" s="62"/>
      <c r="L93" s="62"/>
    </row>
    <row r="94" spans="4:62">
      <c r="D94" s="62"/>
      <c r="E94" s="63"/>
      <c r="G94" s="63"/>
      <c r="K94" s="62"/>
      <c r="L94" s="62"/>
    </row>
    <row r="95" spans="4:62">
      <c r="D95" s="62"/>
      <c r="E95" s="63"/>
      <c r="G95" s="63"/>
      <c r="K95" s="62"/>
      <c r="L95" s="62"/>
    </row>
  </sheetData>
  <mergeCells count="3">
    <mergeCell ref="A3:A4"/>
    <mergeCell ref="B3:C3"/>
    <mergeCell ref="BP3:BT3"/>
  </mergeCells>
  <pageMargins left="0.70866141732283472" right="0.70866141732283472" top="3.7007874015748032" bottom="0.74803149606299213" header="0.31496062992125984" footer="0.31496062992125984"/>
  <pageSetup scale="63" orientation="landscape" horizontalDpi="300" verticalDpi="300" r:id="rId1"/>
  <headerFooter>
    <oddHeader>&amp;C&amp;G</oddHeader>
  </headerFooter>
  <rowBreaks count="1" manualBreakCount="1">
    <brk id="34" max="16383" man="1"/>
  </rowBreaks>
  <colBreaks count="2" manualBreakCount="2">
    <brk id="52" max="1048575" man="1"/>
    <brk id="72"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823CF-C7D5-4019-A448-97467A413527}">
  <sheetPr published="0" codeName="Sheet8">
    <tabColor rgb="FF92D050"/>
  </sheetPr>
  <dimension ref="B1:DQ66"/>
  <sheetViews>
    <sheetView showGridLines="0" zoomScale="90" zoomScaleNormal="90" workbookViewId="0">
      <selection activeCell="DO12" sqref="DO12"/>
    </sheetView>
  </sheetViews>
  <sheetFormatPr defaultColWidth="8.7265625" defaultRowHeight="13.5"/>
  <cols>
    <col min="1" max="1" width="18.453125" style="60" customWidth="1"/>
    <col min="2" max="24" width="15.54296875" style="60" customWidth="1"/>
    <col min="25" max="25" width="20.453125" style="60" bestFit="1" customWidth="1"/>
    <col min="26" max="31" width="15.54296875" style="60" customWidth="1"/>
    <col min="32" max="32" width="19.7265625" style="60" bestFit="1" customWidth="1"/>
    <col min="33" max="90" width="15.54296875" style="60" customWidth="1"/>
    <col min="91" max="91" width="20.453125" style="60" bestFit="1" customWidth="1"/>
    <col min="92" max="104" width="15.54296875" style="60" customWidth="1"/>
    <col min="105" max="105" width="15.54296875" style="529" customWidth="1"/>
    <col min="106" max="106" width="7" style="60" bestFit="1" customWidth="1"/>
    <col min="107" max="107" width="7.81640625" style="60" bestFit="1" customWidth="1"/>
    <col min="108" max="108" width="8.26953125" style="60" bestFit="1" customWidth="1"/>
    <col min="109" max="116" width="8.7265625" style="60"/>
    <col min="117" max="117" width="10.1796875" style="60" customWidth="1"/>
    <col min="118" max="118" width="9.54296875" style="60" customWidth="1"/>
    <col min="119" max="119" width="7.453125" style="60" bestFit="1" customWidth="1"/>
    <col min="120" max="120" width="11.1796875" style="60" customWidth="1"/>
    <col min="121" max="121" width="8.26953125" style="60" bestFit="1" customWidth="1"/>
    <col min="122" max="16384" width="8.7265625" style="60"/>
  </cols>
  <sheetData>
    <row r="1" spans="2:121" ht="14" thickBot="1"/>
    <row r="2" spans="2:121" ht="25" customHeight="1" thickTop="1" thickBot="1">
      <c r="B2" s="570" t="s">
        <v>805</v>
      </c>
      <c r="C2" s="571"/>
      <c r="D2" s="1252" t="s">
        <v>2</v>
      </c>
      <c r="E2" s="1253"/>
      <c r="F2" s="1253"/>
      <c r="G2" s="1253"/>
      <c r="H2" s="1253"/>
      <c r="I2" s="1253"/>
      <c r="J2" s="1253"/>
      <c r="K2" s="1253"/>
      <c r="L2" s="1253"/>
      <c r="M2" s="1253"/>
      <c r="N2" s="1253"/>
      <c r="O2" s="1253"/>
      <c r="P2" s="1253"/>
      <c r="Q2" s="1253"/>
      <c r="R2" s="1253"/>
      <c r="S2" s="1253"/>
      <c r="T2" s="1253"/>
      <c r="U2" s="1253"/>
      <c r="V2" s="1253"/>
      <c r="W2" s="1253"/>
      <c r="X2" s="1253"/>
      <c r="Y2" s="1254"/>
      <c r="Z2" s="1249" t="s">
        <v>29</v>
      </c>
      <c r="AA2" s="1250"/>
      <c r="AB2" s="1250"/>
      <c r="AC2" s="1250"/>
      <c r="AD2" s="1250"/>
      <c r="AE2" s="1250"/>
      <c r="AF2" s="1251"/>
      <c r="AG2" s="1249" t="s">
        <v>825</v>
      </c>
      <c r="AH2" s="1250"/>
      <c r="AI2" s="1250"/>
      <c r="AJ2" s="1250"/>
      <c r="AK2" s="1250"/>
      <c r="AL2" s="1250"/>
      <c r="AM2" s="1251"/>
      <c r="AN2" s="1249" t="s">
        <v>827</v>
      </c>
      <c r="AO2" s="1250"/>
      <c r="AP2" s="1250"/>
      <c r="AQ2" s="1250"/>
      <c r="AR2" s="1250"/>
      <c r="AS2" s="1251"/>
      <c r="AT2" s="1249" t="s">
        <v>39</v>
      </c>
      <c r="AU2" s="1250"/>
      <c r="AV2" s="1250"/>
      <c r="AW2" s="1250"/>
      <c r="AX2" s="1250"/>
      <c r="AY2" s="1251"/>
      <c r="AZ2" s="1249" t="s">
        <v>38</v>
      </c>
      <c r="BA2" s="1250"/>
      <c r="BB2" s="1250"/>
      <c r="BC2" s="1250"/>
      <c r="BD2" s="1250"/>
      <c r="BE2" s="1251"/>
      <c r="BF2" s="1249" t="s">
        <v>37</v>
      </c>
      <c r="BG2" s="1250"/>
      <c r="BH2" s="1250"/>
      <c r="BI2" s="1250"/>
      <c r="BJ2" s="1250"/>
      <c r="BK2" s="1250"/>
      <c r="BL2" s="1249" t="s">
        <v>36</v>
      </c>
      <c r="BM2" s="1250"/>
      <c r="BN2" s="1250"/>
      <c r="BO2" s="1250"/>
      <c r="BP2" s="1250"/>
      <c r="BQ2" s="1251"/>
      <c r="BR2" s="1249" t="s">
        <v>35</v>
      </c>
      <c r="BS2" s="1250"/>
      <c r="BT2" s="1250"/>
      <c r="BU2" s="1250"/>
      <c r="BV2" s="1250"/>
      <c r="BW2" s="1250"/>
      <c r="BX2" s="1251"/>
      <c r="BY2" s="1249" t="s">
        <v>45</v>
      </c>
      <c r="BZ2" s="1250"/>
      <c r="CA2" s="1250"/>
      <c r="CB2" s="1250"/>
      <c r="CC2" s="1250"/>
      <c r="CD2" s="1250"/>
      <c r="CE2" s="1258" t="s">
        <v>46</v>
      </c>
      <c r="CF2" s="1259"/>
      <c r="CG2" s="1259"/>
      <c r="CH2" s="1259"/>
      <c r="CI2" s="1259"/>
      <c r="CJ2" s="1259"/>
      <c r="CK2" s="1259"/>
      <c r="CL2" s="1259"/>
      <c r="CM2" s="1259"/>
      <c r="CN2" s="1249" t="s">
        <v>47</v>
      </c>
      <c r="CO2" s="1250"/>
      <c r="CP2" s="1250"/>
      <c r="CQ2" s="1250"/>
      <c r="CR2" s="1250"/>
      <c r="CS2" s="1250"/>
      <c r="CT2" s="1251"/>
      <c r="CU2" s="1255" t="s">
        <v>821</v>
      </c>
      <c r="CV2" s="1256"/>
      <c r="CW2" s="1256"/>
      <c r="CX2" s="1256"/>
      <c r="CY2" s="1256"/>
      <c r="CZ2" s="1257"/>
      <c r="DA2" s="1249" t="s">
        <v>828</v>
      </c>
      <c r="DB2" s="1256"/>
      <c r="DC2" s="1256"/>
      <c r="DD2" s="1256"/>
      <c r="DE2" s="1105" t="s">
        <v>850</v>
      </c>
      <c r="DF2" s="1106"/>
      <c r="DG2" s="1106"/>
      <c r="DH2" s="1106"/>
      <c r="DI2" s="1106"/>
      <c r="DJ2" s="1106"/>
      <c r="DK2" s="1106"/>
      <c r="DL2" s="1106"/>
      <c r="DM2" s="1106"/>
      <c r="DN2" s="1255" t="s">
        <v>851</v>
      </c>
      <c r="DO2" s="1256"/>
      <c r="DP2" s="1256"/>
      <c r="DQ2" s="1257"/>
    </row>
    <row r="3" spans="2:121" s="513" customFormat="1" ht="25" customHeight="1">
      <c r="B3" s="614" t="s">
        <v>813</v>
      </c>
      <c r="C3" s="614" t="s">
        <v>814</v>
      </c>
      <c r="D3" s="615" t="s">
        <v>853</v>
      </c>
      <c r="E3" s="616" t="s">
        <v>854</v>
      </c>
      <c r="F3" s="616" t="s">
        <v>855</v>
      </c>
      <c r="G3" s="616" t="s">
        <v>856</v>
      </c>
      <c r="H3" s="616" t="s">
        <v>857</v>
      </c>
      <c r="I3" s="616" t="s">
        <v>858</v>
      </c>
      <c r="J3" s="616" t="s">
        <v>859</v>
      </c>
      <c r="K3" s="616" t="s">
        <v>860</v>
      </c>
      <c r="L3" s="616" t="s">
        <v>861</v>
      </c>
      <c r="M3" s="616" t="s">
        <v>862</v>
      </c>
      <c r="N3" s="616" t="s">
        <v>863</v>
      </c>
      <c r="O3" s="616" t="s">
        <v>864</v>
      </c>
      <c r="P3" s="616" t="s">
        <v>798</v>
      </c>
      <c r="Q3" s="616" t="s">
        <v>865</v>
      </c>
      <c r="R3" s="616" t="s">
        <v>796</v>
      </c>
      <c r="S3" s="616" t="s">
        <v>866</v>
      </c>
      <c r="T3" s="616" t="s">
        <v>867</v>
      </c>
      <c r="U3" s="616" t="s">
        <v>868</v>
      </c>
      <c r="V3" s="616" t="s">
        <v>869</v>
      </c>
      <c r="W3" s="616" t="s">
        <v>870</v>
      </c>
      <c r="X3" s="616" t="s">
        <v>871</v>
      </c>
      <c r="Y3" s="617" t="s">
        <v>872</v>
      </c>
      <c r="Z3" s="615" t="s">
        <v>858</v>
      </c>
      <c r="AA3" s="616" t="s">
        <v>859</v>
      </c>
      <c r="AB3" s="616" t="s">
        <v>861</v>
      </c>
      <c r="AC3" s="616" t="s">
        <v>864</v>
      </c>
      <c r="AD3" s="616" t="s">
        <v>798</v>
      </c>
      <c r="AE3" s="616" t="s">
        <v>796</v>
      </c>
      <c r="AF3" s="617" t="s">
        <v>873</v>
      </c>
      <c r="AG3" s="615" t="s">
        <v>858</v>
      </c>
      <c r="AH3" s="616" t="s">
        <v>859</v>
      </c>
      <c r="AI3" s="616" t="s">
        <v>861</v>
      </c>
      <c r="AJ3" s="616" t="s">
        <v>864</v>
      </c>
      <c r="AK3" s="616" t="s">
        <v>798</v>
      </c>
      <c r="AL3" s="616" t="s">
        <v>796</v>
      </c>
      <c r="AM3" s="617" t="s">
        <v>874</v>
      </c>
      <c r="AN3" s="615" t="s">
        <v>858</v>
      </c>
      <c r="AO3" s="616" t="s">
        <v>859</v>
      </c>
      <c r="AP3" s="616" t="s">
        <v>861</v>
      </c>
      <c r="AQ3" s="616" t="s">
        <v>864</v>
      </c>
      <c r="AR3" s="616" t="s">
        <v>796</v>
      </c>
      <c r="AS3" s="617" t="s">
        <v>874</v>
      </c>
      <c r="AT3" s="615" t="s">
        <v>858</v>
      </c>
      <c r="AU3" s="616" t="s">
        <v>859</v>
      </c>
      <c r="AV3" s="616" t="s">
        <v>861</v>
      </c>
      <c r="AW3" s="616" t="s">
        <v>864</v>
      </c>
      <c r="AX3" s="616" t="s">
        <v>796</v>
      </c>
      <c r="AY3" s="617" t="s">
        <v>875</v>
      </c>
      <c r="AZ3" s="615" t="s">
        <v>858</v>
      </c>
      <c r="BA3" s="616" t="s">
        <v>859</v>
      </c>
      <c r="BB3" s="616" t="s">
        <v>861</v>
      </c>
      <c r="BC3" s="616" t="s">
        <v>864</v>
      </c>
      <c r="BD3" s="616" t="s">
        <v>796</v>
      </c>
      <c r="BE3" s="617" t="s">
        <v>874</v>
      </c>
      <c r="BF3" s="618" t="s">
        <v>858</v>
      </c>
      <c r="BG3" s="619" t="s">
        <v>859</v>
      </c>
      <c r="BH3" s="619" t="s">
        <v>861</v>
      </c>
      <c r="BI3" s="620" t="s">
        <v>864</v>
      </c>
      <c r="BJ3" s="620" t="s">
        <v>798</v>
      </c>
      <c r="BK3" s="621" t="s">
        <v>796</v>
      </c>
      <c r="BL3" s="622" t="s">
        <v>858</v>
      </c>
      <c r="BM3" s="619" t="s">
        <v>859</v>
      </c>
      <c r="BN3" s="619" t="s">
        <v>861</v>
      </c>
      <c r="BO3" s="620" t="s">
        <v>864</v>
      </c>
      <c r="BP3" s="620" t="s">
        <v>796</v>
      </c>
      <c r="BQ3" s="623" t="s">
        <v>874</v>
      </c>
      <c r="BR3" s="615" t="s">
        <v>858</v>
      </c>
      <c r="BS3" s="616" t="s">
        <v>859</v>
      </c>
      <c r="BT3" s="616" t="s">
        <v>861</v>
      </c>
      <c r="BU3" s="624" t="s">
        <v>864</v>
      </c>
      <c r="BV3" s="624" t="s">
        <v>798</v>
      </c>
      <c r="BW3" s="624" t="s">
        <v>796</v>
      </c>
      <c r="BX3" s="625" t="s">
        <v>874</v>
      </c>
      <c r="BY3" s="615" t="s">
        <v>858</v>
      </c>
      <c r="BZ3" s="616" t="s">
        <v>859</v>
      </c>
      <c r="CA3" s="616" t="s">
        <v>861</v>
      </c>
      <c r="CB3" s="616" t="s">
        <v>864</v>
      </c>
      <c r="CC3" s="616" t="s">
        <v>796</v>
      </c>
      <c r="CD3" s="617" t="s">
        <v>874</v>
      </c>
      <c r="CE3" s="615" t="s">
        <v>858</v>
      </c>
      <c r="CF3" s="616" t="s">
        <v>859</v>
      </c>
      <c r="CG3" s="616" t="s">
        <v>861</v>
      </c>
      <c r="CH3" s="616" t="s">
        <v>864</v>
      </c>
      <c r="CI3" s="616" t="s">
        <v>798</v>
      </c>
      <c r="CJ3" s="616" t="s">
        <v>796</v>
      </c>
      <c r="CK3" s="616" t="s">
        <v>34</v>
      </c>
      <c r="CL3" s="616" t="s">
        <v>869</v>
      </c>
      <c r="CM3" s="617" t="s">
        <v>872</v>
      </c>
      <c r="CN3" s="615" t="s">
        <v>858</v>
      </c>
      <c r="CO3" s="616" t="s">
        <v>859</v>
      </c>
      <c r="CP3" s="616" t="s">
        <v>861</v>
      </c>
      <c r="CQ3" s="616" t="s">
        <v>864</v>
      </c>
      <c r="CR3" s="616" t="s">
        <v>798</v>
      </c>
      <c r="CS3" s="616" t="s">
        <v>796</v>
      </c>
      <c r="CT3" s="617" t="s">
        <v>874</v>
      </c>
      <c r="CU3" s="615" t="s">
        <v>858</v>
      </c>
      <c r="CV3" s="616" t="s">
        <v>859</v>
      </c>
      <c r="CW3" s="616" t="s">
        <v>861</v>
      </c>
      <c r="CX3" s="616" t="s">
        <v>799</v>
      </c>
      <c r="CY3" s="617" t="s">
        <v>876</v>
      </c>
      <c r="CZ3" s="1107" t="s">
        <v>874</v>
      </c>
      <c r="DA3" s="1108" t="s">
        <v>858</v>
      </c>
      <c r="DB3" s="1022" t="s">
        <v>859</v>
      </c>
      <c r="DC3" s="1023" t="s">
        <v>861</v>
      </c>
      <c r="DD3" s="1023" t="s">
        <v>864</v>
      </c>
      <c r="DE3" s="1023" t="s">
        <v>858</v>
      </c>
      <c r="DF3" s="1023" t="s">
        <v>859</v>
      </c>
      <c r="DG3" s="1023" t="s">
        <v>861</v>
      </c>
      <c r="DH3" s="1023" t="s">
        <v>877</v>
      </c>
      <c r="DI3" s="1023" t="s">
        <v>864</v>
      </c>
      <c r="DJ3" s="1023" t="s">
        <v>796</v>
      </c>
      <c r="DK3" s="1023" t="s">
        <v>867</v>
      </c>
      <c r="DL3" s="1023" t="s">
        <v>869</v>
      </c>
      <c r="DM3" s="1023" t="s">
        <v>878</v>
      </c>
      <c r="DN3" s="1023" t="s">
        <v>858</v>
      </c>
      <c r="DO3" s="1023" t="s">
        <v>859</v>
      </c>
      <c r="DP3" s="1023" t="s">
        <v>861</v>
      </c>
      <c r="DQ3" s="1023" t="s">
        <v>864</v>
      </c>
    </row>
    <row r="4" spans="2:121" ht="25" customHeight="1">
      <c r="B4" s="585">
        <v>2024</v>
      </c>
      <c r="C4" s="585" t="s">
        <v>7</v>
      </c>
      <c r="D4" s="715"/>
      <c r="E4" s="516">
        <v>206</v>
      </c>
      <c r="F4" s="516">
        <v>1</v>
      </c>
      <c r="G4" s="516">
        <v>1</v>
      </c>
      <c r="H4" s="516">
        <v>151</v>
      </c>
      <c r="I4" s="516">
        <v>1370</v>
      </c>
      <c r="J4" s="516">
        <v>6385</v>
      </c>
      <c r="K4" s="516">
        <v>3</v>
      </c>
      <c r="L4" s="516">
        <v>3345</v>
      </c>
      <c r="M4" s="516">
        <v>15</v>
      </c>
      <c r="N4" s="516">
        <v>2</v>
      </c>
      <c r="O4" s="516">
        <v>2345</v>
      </c>
      <c r="P4" s="516">
        <v>13</v>
      </c>
      <c r="Q4" s="516">
        <v>20</v>
      </c>
      <c r="R4" s="516">
        <v>1380</v>
      </c>
      <c r="S4" s="516">
        <v>11</v>
      </c>
      <c r="T4" s="516">
        <v>996</v>
      </c>
      <c r="U4" s="516">
        <v>4</v>
      </c>
      <c r="V4" s="516">
        <v>79</v>
      </c>
      <c r="W4" s="516">
        <v>34</v>
      </c>
      <c r="X4" s="516">
        <v>23</v>
      </c>
      <c r="Y4" s="574">
        <v>167</v>
      </c>
      <c r="Z4" s="514">
        <v>41</v>
      </c>
      <c r="AA4" s="516">
        <v>191</v>
      </c>
      <c r="AB4" s="516">
        <v>73</v>
      </c>
      <c r="AC4" s="516">
        <v>41</v>
      </c>
      <c r="AD4" s="516">
        <v>4</v>
      </c>
      <c r="AE4" s="516">
        <v>14</v>
      </c>
      <c r="AF4" s="574">
        <v>7</v>
      </c>
      <c r="AG4" s="514">
        <v>6</v>
      </c>
      <c r="AH4" s="516">
        <v>82</v>
      </c>
      <c r="AI4" s="516">
        <v>13</v>
      </c>
      <c r="AJ4" s="516">
        <v>6</v>
      </c>
      <c r="AK4" s="516">
        <v>0</v>
      </c>
      <c r="AL4" s="516">
        <v>7</v>
      </c>
      <c r="AM4" s="574">
        <v>1</v>
      </c>
      <c r="AN4" s="587">
        <v>28</v>
      </c>
      <c r="AO4" s="566">
        <v>343</v>
      </c>
      <c r="AP4" s="566">
        <v>100</v>
      </c>
      <c r="AQ4" s="566">
        <v>23</v>
      </c>
      <c r="AR4" s="566">
        <v>12</v>
      </c>
      <c r="AS4" s="1109">
        <v>8</v>
      </c>
      <c r="AT4" s="514">
        <v>65</v>
      </c>
      <c r="AU4" s="516">
        <v>243</v>
      </c>
      <c r="AV4" s="516">
        <v>62</v>
      </c>
      <c r="AW4" s="516">
        <v>7</v>
      </c>
      <c r="AX4" s="516">
        <v>7</v>
      </c>
      <c r="AY4" s="574">
        <v>2</v>
      </c>
      <c r="AZ4" s="514">
        <v>48</v>
      </c>
      <c r="BA4" s="516">
        <v>375</v>
      </c>
      <c r="BB4" s="516">
        <v>104</v>
      </c>
      <c r="BC4" s="516">
        <v>49</v>
      </c>
      <c r="BD4" s="516">
        <v>3</v>
      </c>
      <c r="BE4" s="574">
        <v>1</v>
      </c>
      <c r="BF4" s="514">
        <v>58</v>
      </c>
      <c r="BG4" s="516">
        <v>220</v>
      </c>
      <c r="BH4" s="516">
        <v>53</v>
      </c>
      <c r="BI4" s="516">
        <v>32</v>
      </c>
      <c r="BJ4" s="516">
        <v>0</v>
      </c>
      <c r="BK4" s="516">
        <v>2</v>
      </c>
      <c r="BL4" s="514">
        <v>55</v>
      </c>
      <c r="BM4" s="516">
        <v>202</v>
      </c>
      <c r="BN4" s="516">
        <v>50</v>
      </c>
      <c r="BO4" s="516">
        <v>14</v>
      </c>
      <c r="BP4" s="516">
        <v>5</v>
      </c>
      <c r="BQ4" s="574">
        <v>25</v>
      </c>
      <c r="BR4" s="514">
        <v>79</v>
      </c>
      <c r="BS4" s="516">
        <v>241</v>
      </c>
      <c r="BT4" s="516">
        <v>69</v>
      </c>
      <c r="BU4" s="516">
        <v>22</v>
      </c>
      <c r="BV4" s="516">
        <v>1</v>
      </c>
      <c r="BW4" s="516">
        <v>5</v>
      </c>
      <c r="BX4" s="574">
        <v>16</v>
      </c>
      <c r="BY4" s="514">
        <v>132</v>
      </c>
      <c r="BZ4" s="516">
        <v>369</v>
      </c>
      <c r="CA4" s="516">
        <v>127</v>
      </c>
      <c r="CB4" s="516">
        <v>42</v>
      </c>
      <c r="CC4" s="516">
        <v>19</v>
      </c>
      <c r="CD4" s="574">
        <v>8</v>
      </c>
      <c r="CE4" s="514">
        <v>36</v>
      </c>
      <c r="CF4" s="516">
        <v>339</v>
      </c>
      <c r="CG4" s="516">
        <v>83</v>
      </c>
      <c r="CH4" s="516">
        <v>28</v>
      </c>
      <c r="CI4" s="516">
        <v>1</v>
      </c>
      <c r="CJ4" s="516">
        <v>10</v>
      </c>
      <c r="CK4" s="516">
        <v>10</v>
      </c>
      <c r="CL4" s="711"/>
      <c r="CM4" s="724"/>
      <c r="CN4" s="514">
        <v>92</v>
      </c>
      <c r="CO4" s="516">
        <v>495</v>
      </c>
      <c r="CP4" s="516">
        <v>150</v>
      </c>
      <c r="CQ4" s="516">
        <v>99</v>
      </c>
      <c r="CR4" s="516">
        <v>3</v>
      </c>
      <c r="CS4" s="516">
        <v>49</v>
      </c>
      <c r="CT4" s="574">
        <v>33</v>
      </c>
      <c r="CU4" s="514">
        <v>50</v>
      </c>
      <c r="CV4" s="516">
        <v>141</v>
      </c>
      <c r="CW4" s="516">
        <v>51</v>
      </c>
      <c r="CX4" s="516">
        <v>12</v>
      </c>
      <c r="CY4" s="574">
        <v>6</v>
      </c>
      <c r="CZ4" s="1110">
        <v>1</v>
      </c>
      <c r="DA4" s="516">
        <v>0</v>
      </c>
      <c r="DB4" s="514">
        <v>3</v>
      </c>
      <c r="DC4" s="516">
        <v>3</v>
      </c>
      <c r="DD4" s="516">
        <v>1</v>
      </c>
      <c r="DE4" s="516">
        <v>43</v>
      </c>
      <c r="DF4" s="516">
        <v>435</v>
      </c>
      <c r="DG4" s="516">
        <v>123</v>
      </c>
      <c r="DH4" s="516">
        <v>1</v>
      </c>
      <c r="DI4" s="516">
        <v>43</v>
      </c>
      <c r="DJ4" s="516">
        <v>18</v>
      </c>
      <c r="DK4" s="516">
        <v>12</v>
      </c>
      <c r="DL4" s="516">
        <v>4</v>
      </c>
      <c r="DM4" s="516">
        <v>4</v>
      </c>
      <c r="DN4" s="516">
        <v>44</v>
      </c>
      <c r="DO4" s="516">
        <v>32</v>
      </c>
      <c r="DP4" s="516">
        <v>13</v>
      </c>
      <c r="DQ4" s="516">
        <v>1</v>
      </c>
    </row>
    <row r="5" spans="2:121" ht="25" customHeight="1" thickBot="1">
      <c r="B5" s="585">
        <v>2024</v>
      </c>
      <c r="C5" s="585" t="s">
        <v>6</v>
      </c>
      <c r="D5" s="715"/>
      <c r="E5" s="516">
        <v>206</v>
      </c>
      <c r="F5" s="516">
        <v>1</v>
      </c>
      <c r="G5" s="516">
        <v>1</v>
      </c>
      <c r="H5" s="516">
        <v>151</v>
      </c>
      <c r="I5" s="516">
        <v>1354</v>
      </c>
      <c r="J5" s="516">
        <v>6275</v>
      </c>
      <c r="K5" s="516">
        <v>3</v>
      </c>
      <c r="L5" s="516">
        <v>3288</v>
      </c>
      <c r="M5" s="516">
        <v>15</v>
      </c>
      <c r="N5" s="516">
        <v>2</v>
      </c>
      <c r="O5" s="516">
        <v>2323</v>
      </c>
      <c r="P5" s="516">
        <v>13</v>
      </c>
      <c r="Q5" s="516">
        <v>20</v>
      </c>
      <c r="R5" s="516">
        <v>1377</v>
      </c>
      <c r="S5" s="516">
        <v>11</v>
      </c>
      <c r="T5" s="516">
        <v>994</v>
      </c>
      <c r="U5" s="516">
        <v>4</v>
      </c>
      <c r="V5" s="516">
        <v>79</v>
      </c>
      <c r="W5" s="516">
        <v>34</v>
      </c>
      <c r="X5" s="516">
        <v>23</v>
      </c>
      <c r="Y5" s="574">
        <v>164</v>
      </c>
      <c r="Z5" s="514">
        <v>41</v>
      </c>
      <c r="AA5" s="516">
        <v>189</v>
      </c>
      <c r="AB5" s="516">
        <v>73</v>
      </c>
      <c r="AC5" s="516">
        <v>40</v>
      </c>
      <c r="AD5" s="516">
        <v>4</v>
      </c>
      <c r="AE5" s="516">
        <v>14</v>
      </c>
      <c r="AF5" s="574">
        <v>7</v>
      </c>
      <c r="AG5" s="514">
        <v>6</v>
      </c>
      <c r="AH5" s="516">
        <v>67</v>
      </c>
      <c r="AI5" s="516">
        <v>13</v>
      </c>
      <c r="AJ5" s="516">
        <v>6</v>
      </c>
      <c r="AK5" s="516">
        <v>2</v>
      </c>
      <c r="AL5" s="516">
        <v>7</v>
      </c>
      <c r="AM5" s="574">
        <v>1</v>
      </c>
      <c r="AN5" s="587">
        <v>29</v>
      </c>
      <c r="AO5" s="566">
        <v>285</v>
      </c>
      <c r="AP5" s="566">
        <v>75</v>
      </c>
      <c r="AQ5" s="566">
        <v>19</v>
      </c>
      <c r="AR5" s="566">
        <v>11</v>
      </c>
      <c r="AS5" s="1109">
        <v>7</v>
      </c>
      <c r="AT5" s="514">
        <v>65</v>
      </c>
      <c r="AU5" s="516">
        <v>216</v>
      </c>
      <c r="AV5" s="516">
        <v>57</v>
      </c>
      <c r="AW5" s="516">
        <v>7</v>
      </c>
      <c r="AX5" s="516">
        <v>6</v>
      </c>
      <c r="AY5" s="574">
        <v>2</v>
      </c>
      <c r="AZ5" s="514">
        <v>48</v>
      </c>
      <c r="BA5" s="516">
        <v>375</v>
      </c>
      <c r="BB5" s="516">
        <v>104</v>
      </c>
      <c r="BC5" s="516">
        <v>49</v>
      </c>
      <c r="BD5" s="516">
        <v>3</v>
      </c>
      <c r="BE5" s="574">
        <v>1</v>
      </c>
      <c r="BF5" s="514">
        <v>60</v>
      </c>
      <c r="BG5" s="516">
        <v>225</v>
      </c>
      <c r="BH5" s="516">
        <v>53</v>
      </c>
      <c r="BI5" s="516">
        <v>31</v>
      </c>
      <c r="BJ5" s="516">
        <v>1</v>
      </c>
      <c r="BK5" s="724">
        <v>0</v>
      </c>
      <c r="BL5" s="514">
        <v>55</v>
      </c>
      <c r="BM5" s="516">
        <v>202</v>
      </c>
      <c r="BN5" s="516">
        <v>49</v>
      </c>
      <c r="BO5" s="516">
        <v>14</v>
      </c>
      <c r="BP5" s="516">
        <v>5</v>
      </c>
      <c r="BQ5" s="574">
        <v>25</v>
      </c>
      <c r="BR5" s="514">
        <v>79</v>
      </c>
      <c r="BS5" s="516">
        <v>241</v>
      </c>
      <c r="BT5" s="516">
        <v>69</v>
      </c>
      <c r="BU5" s="516">
        <v>22</v>
      </c>
      <c r="BV5" s="516"/>
      <c r="BW5" s="516">
        <v>5</v>
      </c>
      <c r="BX5" s="574">
        <v>15</v>
      </c>
      <c r="BY5" s="514">
        <v>129</v>
      </c>
      <c r="BZ5" s="516">
        <v>367</v>
      </c>
      <c r="CA5" s="516">
        <v>120</v>
      </c>
      <c r="CB5" s="516">
        <v>42</v>
      </c>
      <c r="CC5" s="516">
        <v>19</v>
      </c>
      <c r="CD5" s="574">
        <v>7</v>
      </c>
      <c r="CE5" s="514">
        <v>36</v>
      </c>
      <c r="CF5" s="516">
        <v>337</v>
      </c>
      <c r="CG5" s="516">
        <v>82</v>
      </c>
      <c r="CH5" s="516">
        <v>28</v>
      </c>
      <c r="CI5" s="516">
        <v>1</v>
      </c>
      <c r="CJ5" s="516">
        <v>10</v>
      </c>
      <c r="CK5" s="516">
        <v>10</v>
      </c>
      <c r="CL5" s="711">
        <v>0</v>
      </c>
      <c r="CM5" s="724">
        <v>0</v>
      </c>
      <c r="CN5" s="514">
        <v>92</v>
      </c>
      <c r="CO5" s="516">
        <v>478</v>
      </c>
      <c r="CP5" s="516">
        <v>144</v>
      </c>
      <c r="CQ5" s="516">
        <v>96</v>
      </c>
      <c r="CR5" s="516">
        <v>3</v>
      </c>
      <c r="CS5" s="516">
        <v>47</v>
      </c>
      <c r="CT5" s="574">
        <v>33</v>
      </c>
      <c r="CU5" s="514">
        <v>49</v>
      </c>
      <c r="CV5" s="516">
        <v>140</v>
      </c>
      <c r="CW5" s="516">
        <v>52</v>
      </c>
      <c r="CX5" s="516">
        <v>12</v>
      </c>
      <c r="CY5" s="574">
        <v>5</v>
      </c>
      <c r="CZ5" s="1110"/>
      <c r="DA5" s="516">
        <v>0</v>
      </c>
      <c r="DB5" s="514">
        <v>3</v>
      </c>
      <c r="DC5" s="516">
        <v>3</v>
      </c>
      <c r="DD5" s="516">
        <v>1</v>
      </c>
      <c r="DE5" s="516">
        <v>43</v>
      </c>
      <c r="DF5" s="516">
        <v>435</v>
      </c>
      <c r="DG5" s="516">
        <v>123</v>
      </c>
      <c r="DH5" s="516">
        <v>43</v>
      </c>
      <c r="DI5" s="516">
        <v>18</v>
      </c>
      <c r="DJ5" s="516">
        <v>12</v>
      </c>
      <c r="DK5" s="516">
        <v>1</v>
      </c>
      <c r="DL5" s="516">
        <v>4</v>
      </c>
      <c r="DM5" s="516">
        <v>4</v>
      </c>
      <c r="DN5" s="516">
        <v>30</v>
      </c>
      <c r="DO5" s="516">
        <v>22</v>
      </c>
      <c r="DP5" s="516">
        <v>8</v>
      </c>
      <c r="DQ5" s="516">
        <v>1</v>
      </c>
    </row>
    <row r="6" spans="2:121" ht="25" customHeight="1" thickTop="1">
      <c r="B6" s="654">
        <v>2023</v>
      </c>
      <c r="C6" s="654" t="s">
        <v>9</v>
      </c>
      <c r="D6" s="716">
        <v>0</v>
      </c>
      <c r="E6" s="656">
        <v>206</v>
      </c>
      <c r="F6" s="656">
        <v>1</v>
      </c>
      <c r="G6" s="656">
        <v>1</v>
      </c>
      <c r="H6" s="656">
        <v>151</v>
      </c>
      <c r="I6" s="656">
        <v>1352</v>
      </c>
      <c r="J6" s="656">
        <v>6247</v>
      </c>
      <c r="K6" s="656">
        <v>3</v>
      </c>
      <c r="L6" s="656">
        <v>3278</v>
      </c>
      <c r="M6" s="656">
        <v>15</v>
      </c>
      <c r="N6" s="656">
        <v>2</v>
      </c>
      <c r="O6" s="656">
        <v>2322</v>
      </c>
      <c r="P6" s="656">
        <v>13</v>
      </c>
      <c r="Q6" s="656">
        <v>20</v>
      </c>
      <c r="R6" s="656">
        <v>1375</v>
      </c>
      <c r="S6" s="656">
        <v>11</v>
      </c>
      <c r="T6" s="656">
        <v>989</v>
      </c>
      <c r="U6" s="656">
        <v>4</v>
      </c>
      <c r="V6" s="656">
        <v>79</v>
      </c>
      <c r="W6" s="656">
        <v>34</v>
      </c>
      <c r="X6" s="656">
        <v>24</v>
      </c>
      <c r="Y6" s="657">
        <v>161</v>
      </c>
      <c r="Z6" s="673">
        <v>44</v>
      </c>
      <c r="AA6" s="674">
        <v>175</v>
      </c>
      <c r="AB6" s="674">
        <v>73</v>
      </c>
      <c r="AC6" s="674">
        <v>39</v>
      </c>
      <c r="AD6" s="674">
        <v>4</v>
      </c>
      <c r="AE6" s="674">
        <v>14</v>
      </c>
      <c r="AF6" s="804">
        <v>7</v>
      </c>
      <c r="AG6" s="658">
        <v>6</v>
      </c>
      <c r="AH6" s="656">
        <v>62</v>
      </c>
      <c r="AI6" s="656">
        <v>13</v>
      </c>
      <c r="AJ6" s="656">
        <v>5</v>
      </c>
      <c r="AK6" s="656">
        <v>2</v>
      </c>
      <c r="AL6" s="656">
        <v>7</v>
      </c>
      <c r="AM6" s="657">
        <v>1</v>
      </c>
      <c r="AN6" s="658">
        <v>29</v>
      </c>
      <c r="AO6" s="656">
        <v>285</v>
      </c>
      <c r="AP6" s="955">
        <v>75</v>
      </c>
      <c r="AQ6" s="955">
        <v>19</v>
      </c>
      <c r="AR6" s="955">
        <v>11</v>
      </c>
      <c r="AS6" s="968">
        <v>7</v>
      </c>
      <c r="AT6" s="658">
        <v>62</v>
      </c>
      <c r="AU6" s="656">
        <v>207</v>
      </c>
      <c r="AV6" s="656">
        <v>57</v>
      </c>
      <c r="AW6" s="656">
        <v>7</v>
      </c>
      <c r="AX6" s="656">
        <v>6</v>
      </c>
      <c r="AY6" s="657">
        <v>1</v>
      </c>
      <c r="AZ6" s="658">
        <v>48</v>
      </c>
      <c r="BA6" s="656">
        <v>372</v>
      </c>
      <c r="BB6" s="656">
        <v>106</v>
      </c>
      <c r="BC6" s="656">
        <v>48</v>
      </c>
      <c r="BD6" s="656">
        <v>3</v>
      </c>
      <c r="BE6" s="657">
        <v>1</v>
      </c>
      <c r="BF6" s="658">
        <v>63</v>
      </c>
      <c r="BG6" s="656">
        <v>228</v>
      </c>
      <c r="BH6" s="656">
        <v>53</v>
      </c>
      <c r="BI6" s="656">
        <v>30</v>
      </c>
      <c r="BJ6" s="656">
        <v>1</v>
      </c>
      <c r="BK6" s="728">
        <v>0</v>
      </c>
      <c r="BL6" s="658">
        <v>55</v>
      </c>
      <c r="BM6" s="656">
        <v>200</v>
      </c>
      <c r="BN6" s="656">
        <v>49</v>
      </c>
      <c r="BO6" s="656">
        <v>14</v>
      </c>
      <c r="BP6" s="656">
        <v>5</v>
      </c>
      <c r="BQ6" s="657">
        <v>22</v>
      </c>
      <c r="BR6" s="658">
        <v>78</v>
      </c>
      <c r="BS6" s="656">
        <v>203</v>
      </c>
      <c r="BT6" s="656">
        <v>53</v>
      </c>
      <c r="BU6" s="656">
        <v>19</v>
      </c>
      <c r="BV6" s="656"/>
      <c r="BW6" s="656">
        <v>5</v>
      </c>
      <c r="BX6" s="657">
        <v>11</v>
      </c>
      <c r="BY6" s="658">
        <v>114</v>
      </c>
      <c r="BZ6" s="656">
        <v>327</v>
      </c>
      <c r="CA6" s="656">
        <v>100</v>
      </c>
      <c r="CB6" s="656">
        <v>38</v>
      </c>
      <c r="CC6" s="656">
        <v>16</v>
      </c>
      <c r="CD6" s="657">
        <v>6</v>
      </c>
      <c r="CE6" s="658">
        <v>37</v>
      </c>
      <c r="CF6" s="656">
        <v>337</v>
      </c>
      <c r="CG6" s="656">
        <v>77</v>
      </c>
      <c r="CH6" s="656">
        <v>28</v>
      </c>
      <c r="CI6" s="656">
        <v>1</v>
      </c>
      <c r="CJ6" s="656">
        <v>10</v>
      </c>
      <c r="CK6" s="656">
        <v>10</v>
      </c>
      <c r="CL6" s="710">
        <v>0</v>
      </c>
      <c r="CM6" s="728">
        <v>0</v>
      </c>
      <c r="CN6" s="658">
        <v>92</v>
      </c>
      <c r="CO6" s="656">
        <v>471</v>
      </c>
      <c r="CP6" s="656">
        <v>144</v>
      </c>
      <c r="CQ6" s="656">
        <v>95</v>
      </c>
      <c r="CR6" s="656">
        <v>3</v>
      </c>
      <c r="CS6" s="656">
        <v>47</v>
      </c>
      <c r="CT6" s="657">
        <v>33</v>
      </c>
      <c r="CU6" s="658">
        <v>49</v>
      </c>
      <c r="CV6" s="656">
        <v>138</v>
      </c>
      <c r="CW6" s="656">
        <v>51</v>
      </c>
      <c r="CX6" s="656">
        <v>11</v>
      </c>
      <c r="CY6" s="657">
        <v>5</v>
      </c>
      <c r="CZ6" s="1111"/>
      <c r="DA6" s="655"/>
      <c r="DB6" s="655"/>
      <c r="DC6" s="659"/>
      <c r="DD6" s="659"/>
      <c r="DE6" s="659"/>
      <c r="DF6" s="659"/>
      <c r="DG6" s="659"/>
      <c r="DH6" s="659"/>
      <c r="DI6" s="659"/>
      <c r="DJ6" s="659"/>
      <c r="DK6" s="659"/>
      <c r="DL6" s="659"/>
      <c r="DM6" s="659"/>
      <c r="DN6" s="659"/>
      <c r="DO6" s="659"/>
      <c r="DP6" s="659"/>
      <c r="DQ6" s="659"/>
    </row>
    <row r="7" spans="2:121" ht="25" customHeight="1">
      <c r="B7" s="585">
        <v>2023</v>
      </c>
      <c r="C7" s="585" t="s">
        <v>8</v>
      </c>
      <c r="D7" s="714">
        <v>0</v>
      </c>
      <c r="E7" s="516">
        <v>206</v>
      </c>
      <c r="F7" s="711"/>
      <c r="G7" s="516">
        <v>1</v>
      </c>
      <c r="H7" s="516">
        <v>151</v>
      </c>
      <c r="I7" s="516">
        <v>1351</v>
      </c>
      <c r="J7" s="516">
        <v>6193</v>
      </c>
      <c r="K7" s="516">
        <v>3</v>
      </c>
      <c r="L7" s="516">
        <v>3254</v>
      </c>
      <c r="M7" s="516">
        <v>15</v>
      </c>
      <c r="N7" s="711"/>
      <c r="O7" s="516">
        <v>2313</v>
      </c>
      <c r="P7" s="516">
        <v>13</v>
      </c>
      <c r="Q7" s="516">
        <v>20</v>
      </c>
      <c r="R7" s="516">
        <v>1370</v>
      </c>
      <c r="S7" s="516">
        <v>11</v>
      </c>
      <c r="T7" s="516">
        <v>987</v>
      </c>
      <c r="U7" s="516">
        <v>4</v>
      </c>
      <c r="V7" s="516">
        <v>79</v>
      </c>
      <c r="W7" s="516">
        <v>34</v>
      </c>
      <c r="X7" s="516">
        <v>23</v>
      </c>
      <c r="Y7" s="574">
        <v>161</v>
      </c>
      <c r="Z7" s="514">
        <v>37</v>
      </c>
      <c r="AA7" s="516">
        <v>139</v>
      </c>
      <c r="AB7" s="516">
        <v>54</v>
      </c>
      <c r="AC7" s="516">
        <v>35</v>
      </c>
      <c r="AD7" s="516">
        <v>4</v>
      </c>
      <c r="AE7" s="516">
        <v>13</v>
      </c>
      <c r="AF7" s="574">
        <v>7</v>
      </c>
      <c r="AG7" s="514">
        <v>6</v>
      </c>
      <c r="AH7" s="516">
        <v>60</v>
      </c>
      <c r="AI7" s="516">
        <v>13</v>
      </c>
      <c r="AJ7" s="516">
        <v>4</v>
      </c>
      <c r="AK7" s="516">
        <v>2</v>
      </c>
      <c r="AL7" s="516">
        <v>5</v>
      </c>
      <c r="AM7" s="574">
        <v>1</v>
      </c>
      <c r="AN7" s="514">
        <v>29</v>
      </c>
      <c r="AO7" s="516">
        <v>285</v>
      </c>
      <c r="AP7" s="958">
        <v>75</v>
      </c>
      <c r="AQ7" s="958">
        <v>19</v>
      </c>
      <c r="AR7" s="711"/>
      <c r="AS7" s="724"/>
      <c r="AT7" s="514">
        <v>62</v>
      </c>
      <c r="AU7" s="516">
        <v>186</v>
      </c>
      <c r="AV7" s="516">
        <v>49</v>
      </c>
      <c r="AW7" s="516">
        <v>6</v>
      </c>
      <c r="AX7" s="516">
        <v>6</v>
      </c>
      <c r="AY7" s="574">
        <v>1</v>
      </c>
      <c r="AZ7" s="514">
        <v>48</v>
      </c>
      <c r="BA7" s="516">
        <v>369</v>
      </c>
      <c r="BB7" s="516">
        <v>104</v>
      </c>
      <c r="BC7" s="516">
        <v>47</v>
      </c>
      <c r="BD7" s="516">
        <v>3</v>
      </c>
      <c r="BE7" s="574">
        <v>1</v>
      </c>
      <c r="BF7" s="514">
        <v>63</v>
      </c>
      <c r="BG7" s="516">
        <v>228</v>
      </c>
      <c r="BH7" s="516">
        <v>53</v>
      </c>
      <c r="BI7" s="516">
        <v>30</v>
      </c>
      <c r="BJ7" s="516">
        <v>1</v>
      </c>
      <c r="BK7" s="724">
        <v>0</v>
      </c>
      <c r="BL7" s="514">
        <v>54</v>
      </c>
      <c r="BM7" s="516">
        <v>193</v>
      </c>
      <c r="BN7" s="516">
        <v>47</v>
      </c>
      <c r="BO7" s="516">
        <v>13</v>
      </c>
      <c r="BP7" s="516">
        <v>5</v>
      </c>
      <c r="BQ7" s="574">
        <v>22</v>
      </c>
      <c r="BR7" s="514">
        <v>78</v>
      </c>
      <c r="BS7" s="516">
        <v>196</v>
      </c>
      <c r="BT7" s="516">
        <v>46</v>
      </c>
      <c r="BU7" s="516">
        <v>18</v>
      </c>
      <c r="BV7" s="516"/>
      <c r="BW7" s="516">
        <v>5</v>
      </c>
      <c r="BX7" s="574">
        <v>8</v>
      </c>
      <c r="BY7" s="514">
        <v>114</v>
      </c>
      <c r="BZ7" s="516">
        <v>324</v>
      </c>
      <c r="CA7" s="516">
        <v>100</v>
      </c>
      <c r="CB7" s="516">
        <v>38</v>
      </c>
      <c r="CC7" s="516">
        <v>16</v>
      </c>
      <c r="CD7" s="574">
        <v>6</v>
      </c>
      <c r="CE7" s="514">
        <v>36</v>
      </c>
      <c r="CF7" s="516">
        <v>333</v>
      </c>
      <c r="CG7" s="516">
        <v>75</v>
      </c>
      <c r="CH7" s="516">
        <v>28</v>
      </c>
      <c r="CI7" s="516">
        <v>1</v>
      </c>
      <c r="CJ7" s="516">
        <v>10</v>
      </c>
      <c r="CK7" s="516">
        <v>10</v>
      </c>
      <c r="CL7" s="711">
        <v>0</v>
      </c>
      <c r="CM7" s="724">
        <v>0</v>
      </c>
      <c r="CN7" s="514">
        <v>91</v>
      </c>
      <c r="CO7" s="516">
        <v>436</v>
      </c>
      <c r="CP7" s="516">
        <v>119</v>
      </c>
      <c r="CQ7" s="516">
        <v>90</v>
      </c>
      <c r="CR7" s="516">
        <v>3</v>
      </c>
      <c r="CS7" s="516">
        <v>46</v>
      </c>
      <c r="CT7" s="574">
        <v>31</v>
      </c>
      <c r="CU7" s="514">
        <v>49</v>
      </c>
      <c r="CV7" s="516">
        <v>136</v>
      </c>
      <c r="CW7" s="516">
        <v>51</v>
      </c>
      <c r="CX7" s="516">
        <v>11</v>
      </c>
      <c r="CY7" s="574">
        <v>5</v>
      </c>
      <c r="CZ7" s="1110"/>
      <c r="DA7" s="535"/>
      <c r="DB7" s="535"/>
      <c r="DC7" s="537"/>
      <c r="DD7" s="537"/>
      <c r="DE7" s="537"/>
      <c r="DF7" s="537"/>
      <c r="DG7" s="537"/>
      <c r="DH7" s="537"/>
      <c r="DI7" s="537"/>
      <c r="DJ7" s="537"/>
      <c r="DK7" s="537"/>
      <c r="DL7" s="537"/>
      <c r="DM7" s="537"/>
      <c r="DN7" s="537"/>
      <c r="DO7" s="537"/>
      <c r="DP7" s="537"/>
      <c r="DQ7" s="537"/>
    </row>
    <row r="8" spans="2:121" ht="25" customHeight="1">
      <c r="B8" s="585">
        <v>2023</v>
      </c>
      <c r="C8" s="585" t="s">
        <v>7</v>
      </c>
      <c r="D8" s="714">
        <v>0</v>
      </c>
      <c r="E8" s="516">
        <v>206</v>
      </c>
      <c r="F8" s="711"/>
      <c r="G8" s="516">
        <v>1</v>
      </c>
      <c r="H8" s="516">
        <v>151</v>
      </c>
      <c r="I8" s="516">
        <v>1338</v>
      </c>
      <c r="J8" s="516">
        <v>5927</v>
      </c>
      <c r="K8" s="516">
        <v>3</v>
      </c>
      <c r="L8" s="516">
        <v>3186</v>
      </c>
      <c r="M8" s="516">
        <v>15</v>
      </c>
      <c r="N8" s="711"/>
      <c r="O8" s="516">
        <v>2290</v>
      </c>
      <c r="P8" s="516">
        <v>14</v>
      </c>
      <c r="Q8" s="516">
        <v>20</v>
      </c>
      <c r="R8" s="516">
        <v>1355</v>
      </c>
      <c r="S8" s="516">
        <v>11</v>
      </c>
      <c r="T8" s="516">
        <v>982</v>
      </c>
      <c r="U8" s="516">
        <v>4</v>
      </c>
      <c r="V8" s="516">
        <v>79</v>
      </c>
      <c r="W8" s="516">
        <v>34</v>
      </c>
      <c r="X8" s="516">
        <v>23</v>
      </c>
      <c r="Y8" s="574">
        <v>160</v>
      </c>
      <c r="Z8" s="514">
        <v>37</v>
      </c>
      <c r="AA8" s="516">
        <v>138</v>
      </c>
      <c r="AB8" s="516">
        <v>54</v>
      </c>
      <c r="AC8" s="516">
        <v>35</v>
      </c>
      <c r="AD8" s="516">
        <v>4</v>
      </c>
      <c r="AE8" s="516">
        <v>13</v>
      </c>
      <c r="AF8" s="574">
        <v>7</v>
      </c>
      <c r="AG8" s="514">
        <v>6</v>
      </c>
      <c r="AH8" s="516">
        <v>61</v>
      </c>
      <c r="AI8" s="516">
        <v>13</v>
      </c>
      <c r="AJ8" s="516">
        <v>4</v>
      </c>
      <c r="AK8" s="516">
        <v>2</v>
      </c>
      <c r="AL8" s="516">
        <v>5</v>
      </c>
      <c r="AM8" s="574">
        <v>1</v>
      </c>
      <c r="AN8" s="514">
        <v>29</v>
      </c>
      <c r="AO8" s="516">
        <v>281</v>
      </c>
      <c r="AP8" s="958">
        <v>75</v>
      </c>
      <c r="AQ8" s="958">
        <v>19</v>
      </c>
      <c r="AR8" s="711"/>
      <c r="AS8" s="724"/>
      <c r="AT8" s="514">
        <v>62</v>
      </c>
      <c r="AU8" s="516">
        <v>183</v>
      </c>
      <c r="AV8" s="516">
        <v>49</v>
      </c>
      <c r="AW8" s="516">
        <v>6</v>
      </c>
      <c r="AX8" s="516">
        <v>6</v>
      </c>
      <c r="AY8" s="574">
        <v>1</v>
      </c>
      <c r="AZ8" s="514">
        <v>45</v>
      </c>
      <c r="BA8" s="516">
        <v>325</v>
      </c>
      <c r="BB8" s="516">
        <v>91</v>
      </c>
      <c r="BC8" s="516">
        <v>36</v>
      </c>
      <c r="BD8" s="516">
        <v>3</v>
      </c>
      <c r="BE8" s="574">
        <v>1</v>
      </c>
      <c r="BF8" s="514">
        <v>64</v>
      </c>
      <c r="BG8" s="516">
        <v>225</v>
      </c>
      <c r="BH8" s="516">
        <v>53</v>
      </c>
      <c r="BI8" s="516">
        <v>30</v>
      </c>
      <c r="BJ8" s="516">
        <v>1</v>
      </c>
      <c r="BK8" s="724">
        <v>0</v>
      </c>
      <c r="BL8" s="514">
        <v>54</v>
      </c>
      <c r="BM8" s="516">
        <v>192</v>
      </c>
      <c r="BN8" s="516">
        <v>47</v>
      </c>
      <c r="BO8" s="516">
        <v>13</v>
      </c>
      <c r="BP8" s="516">
        <v>5</v>
      </c>
      <c r="BQ8" s="574">
        <v>22</v>
      </c>
      <c r="BR8" s="514">
        <v>78</v>
      </c>
      <c r="BS8" s="516">
        <v>196</v>
      </c>
      <c r="BT8" s="516">
        <v>45</v>
      </c>
      <c r="BU8" s="516">
        <v>18</v>
      </c>
      <c r="BV8" s="516"/>
      <c r="BW8" s="516">
        <v>5</v>
      </c>
      <c r="BX8" s="574">
        <v>8</v>
      </c>
      <c r="BY8" s="514">
        <v>127</v>
      </c>
      <c r="BZ8" s="516">
        <v>299</v>
      </c>
      <c r="CA8" s="516">
        <v>81</v>
      </c>
      <c r="CB8" s="516">
        <v>37</v>
      </c>
      <c r="CC8" s="516">
        <v>15</v>
      </c>
      <c r="CD8" s="574">
        <v>6</v>
      </c>
      <c r="CE8" s="514">
        <v>39</v>
      </c>
      <c r="CF8" s="516">
        <v>301</v>
      </c>
      <c r="CG8" s="516">
        <v>57</v>
      </c>
      <c r="CH8" s="516">
        <v>26</v>
      </c>
      <c r="CI8" s="516">
        <v>1</v>
      </c>
      <c r="CJ8" s="516">
        <v>10</v>
      </c>
      <c r="CK8" s="516">
        <v>10</v>
      </c>
      <c r="CL8" s="711">
        <v>0</v>
      </c>
      <c r="CM8" s="724">
        <v>0</v>
      </c>
      <c r="CN8" s="514">
        <v>91</v>
      </c>
      <c r="CO8" s="516">
        <v>436</v>
      </c>
      <c r="CP8" s="516">
        <v>119</v>
      </c>
      <c r="CQ8" s="516">
        <v>90</v>
      </c>
      <c r="CR8" s="516">
        <v>3</v>
      </c>
      <c r="CS8" s="516">
        <v>46</v>
      </c>
      <c r="CT8" s="574">
        <v>31</v>
      </c>
      <c r="CU8" s="530">
        <v>26</v>
      </c>
      <c r="CV8" s="572">
        <v>83</v>
      </c>
      <c r="CW8" s="572">
        <v>16</v>
      </c>
      <c r="CX8" s="572">
        <v>15</v>
      </c>
      <c r="CY8" s="573">
        <v>4</v>
      </c>
      <c r="CZ8" s="1112"/>
      <c r="DA8" s="535"/>
      <c r="DB8" s="535"/>
      <c r="DC8" s="537"/>
      <c r="DD8" s="537"/>
      <c r="DE8" s="537"/>
      <c r="DF8" s="537"/>
      <c r="DG8" s="537"/>
      <c r="DH8" s="537"/>
      <c r="DI8" s="537"/>
      <c r="DJ8" s="537"/>
      <c r="DK8" s="537"/>
      <c r="DL8" s="537"/>
      <c r="DM8" s="537"/>
      <c r="DN8" s="537"/>
      <c r="DO8" s="537"/>
      <c r="DP8" s="537"/>
      <c r="DQ8" s="537"/>
    </row>
    <row r="9" spans="2:121" s="186" customFormat="1" ht="25" customHeight="1" thickBot="1">
      <c r="B9" s="626">
        <v>2023</v>
      </c>
      <c r="C9" s="626" t="s">
        <v>6</v>
      </c>
      <c r="D9" s="715">
        <v>0</v>
      </c>
      <c r="E9" s="527">
        <v>206</v>
      </c>
      <c r="F9" s="709"/>
      <c r="G9" s="527">
        <v>1</v>
      </c>
      <c r="H9" s="527">
        <v>151</v>
      </c>
      <c r="I9" s="527">
        <v>1328</v>
      </c>
      <c r="J9" s="527">
        <v>5878</v>
      </c>
      <c r="K9" s="527">
        <v>4</v>
      </c>
      <c r="L9" s="527">
        <v>3166</v>
      </c>
      <c r="M9" s="527">
        <v>15</v>
      </c>
      <c r="N9" s="709"/>
      <c r="O9" s="527">
        <v>2287</v>
      </c>
      <c r="P9" s="527">
        <v>15</v>
      </c>
      <c r="Q9" s="527">
        <v>21</v>
      </c>
      <c r="R9" s="527">
        <v>1337</v>
      </c>
      <c r="S9" s="527">
        <v>11</v>
      </c>
      <c r="T9" s="527">
        <v>985</v>
      </c>
      <c r="U9" s="527">
        <v>4</v>
      </c>
      <c r="V9" s="527">
        <v>77</v>
      </c>
      <c r="W9" s="527">
        <v>35</v>
      </c>
      <c r="X9" s="527">
        <v>23</v>
      </c>
      <c r="Y9" s="627">
        <v>158</v>
      </c>
      <c r="Z9" s="515">
        <v>37</v>
      </c>
      <c r="AA9" s="527">
        <v>137</v>
      </c>
      <c r="AB9" s="527">
        <v>53</v>
      </c>
      <c r="AC9" s="527">
        <v>34</v>
      </c>
      <c r="AD9" s="527">
        <v>4</v>
      </c>
      <c r="AE9" s="527">
        <v>13</v>
      </c>
      <c r="AF9" s="627">
        <v>7</v>
      </c>
      <c r="AG9" s="515">
        <v>7</v>
      </c>
      <c r="AH9" s="527">
        <v>49</v>
      </c>
      <c r="AI9" s="527">
        <v>12</v>
      </c>
      <c r="AJ9" s="527">
        <v>5</v>
      </c>
      <c r="AK9" s="527">
        <v>0</v>
      </c>
      <c r="AL9" s="527">
        <v>5</v>
      </c>
      <c r="AM9" s="627">
        <v>1</v>
      </c>
      <c r="AN9" s="515">
        <v>28</v>
      </c>
      <c r="AO9" s="527">
        <v>282</v>
      </c>
      <c r="AP9" s="961">
        <v>72</v>
      </c>
      <c r="AQ9" s="961">
        <v>16</v>
      </c>
      <c r="AR9" s="709"/>
      <c r="AS9" s="727"/>
      <c r="AT9" s="515">
        <v>48</v>
      </c>
      <c r="AU9" s="527">
        <v>161</v>
      </c>
      <c r="AV9" s="527">
        <v>49</v>
      </c>
      <c r="AW9" s="527">
        <v>6</v>
      </c>
      <c r="AX9" s="527">
        <v>6</v>
      </c>
      <c r="AY9" s="627">
        <v>1</v>
      </c>
      <c r="AZ9" s="515">
        <v>45</v>
      </c>
      <c r="BA9" s="527">
        <v>325</v>
      </c>
      <c r="BB9" s="527">
        <v>91</v>
      </c>
      <c r="BC9" s="527">
        <v>36</v>
      </c>
      <c r="BD9" s="709"/>
      <c r="BE9" s="727"/>
      <c r="BF9" s="515">
        <v>63</v>
      </c>
      <c r="BG9" s="527">
        <v>208</v>
      </c>
      <c r="BH9" s="527">
        <v>52</v>
      </c>
      <c r="BI9" s="527">
        <v>21</v>
      </c>
      <c r="BJ9" s="709"/>
      <c r="BK9" s="727">
        <v>0</v>
      </c>
      <c r="BL9" s="515">
        <v>45</v>
      </c>
      <c r="BM9" s="527">
        <v>182</v>
      </c>
      <c r="BN9" s="527">
        <v>41</v>
      </c>
      <c r="BO9" s="527">
        <v>12</v>
      </c>
      <c r="BP9" s="527">
        <v>5</v>
      </c>
      <c r="BQ9" s="627">
        <v>22</v>
      </c>
      <c r="BR9" s="515">
        <v>78</v>
      </c>
      <c r="BS9" s="527">
        <v>194</v>
      </c>
      <c r="BT9" s="527">
        <v>43</v>
      </c>
      <c r="BU9" s="527">
        <v>18</v>
      </c>
      <c r="BV9" s="527"/>
      <c r="BW9" s="527">
        <v>5</v>
      </c>
      <c r="BX9" s="627">
        <v>8</v>
      </c>
      <c r="BY9" s="515">
        <v>127</v>
      </c>
      <c r="BZ9" s="527">
        <v>299</v>
      </c>
      <c r="CA9" s="527">
        <v>81</v>
      </c>
      <c r="CB9" s="527">
        <v>37</v>
      </c>
      <c r="CC9" s="527">
        <v>15</v>
      </c>
      <c r="CD9" s="627">
        <v>6</v>
      </c>
      <c r="CE9" s="515">
        <v>41</v>
      </c>
      <c r="CF9" s="527">
        <v>294</v>
      </c>
      <c r="CG9" s="527">
        <v>55</v>
      </c>
      <c r="CH9" s="527">
        <v>26</v>
      </c>
      <c r="CI9" s="709"/>
      <c r="CJ9" s="527">
        <v>9</v>
      </c>
      <c r="CK9" s="527">
        <v>9</v>
      </c>
      <c r="CL9" s="709">
        <v>0</v>
      </c>
      <c r="CM9" s="727">
        <v>0</v>
      </c>
      <c r="CN9" s="515">
        <v>91</v>
      </c>
      <c r="CO9" s="527">
        <v>424</v>
      </c>
      <c r="CP9" s="527">
        <v>117</v>
      </c>
      <c r="CQ9" s="527">
        <v>87</v>
      </c>
      <c r="CR9" s="527">
        <v>3</v>
      </c>
      <c r="CS9" s="527">
        <v>46</v>
      </c>
      <c r="CT9" s="627">
        <v>26</v>
      </c>
      <c r="CU9" s="984">
        <v>26</v>
      </c>
      <c r="CV9" s="967">
        <v>83</v>
      </c>
      <c r="CW9" s="967">
        <v>16</v>
      </c>
      <c r="CX9" s="967">
        <v>15</v>
      </c>
      <c r="CY9" s="985">
        <v>4</v>
      </c>
      <c r="CZ9" s="1113"/>
      <c r="DA9" s="536"/>
      <c r="DB9" s="536"/>
      <c r="DC9" s="538"/>
      <c r="DD9" s="538"/>
      <c r="DE9" s="538"/>
      <c r="DF9" s="538"/>
      <c r="DG9" s="538"/>
      <c r="DH9" s="538"/>
      <c r="DI9" s="538"/>
      <c r="DJ9" s="538"/>
      <c r="DK9" s="538"/>
      <c r="DL9" s="538"/>
      <c r="DM9" s="538"/>
      <c r="DN9" s="538"/>
      <c r="DO9" s="538"/>
      <c r="DP9" s="538"/>
      <c r="DQ9" s="538"/>
    </row>
    <row r="10" spans="2:121" ht="25" customHeight="1" thickTop="1">
      <c r="B10" s="654">
        <v>2022</v>
      </c>
      <c r="C10" s="654" t="s">
        <v>9</v>
      </c>
      <c r="D10" s="716">
        <v>0</v>
      </c>
      <c r="E10" s="656">
        <v>206</v>
      </c>
      <c r="F10" s="710"/>
      <c r="G10" s="656">
        <v>1</v>
      </c>
      <c r="H10" s="656">
        <v>151</v>
      </c>
      <c r="I10" s="656">
        <v>1314</v>
      </c>
      <c r="J10" s="656">
        <v>5780</v>
      </c>
      <c r="K10" s="656">
        <v>3</v>
      </c>
      <c r="L10" s="656">
        <v>3144</v>
      </c>
      <c r="M10" s="656">
        <v>15</v>
      </c>
      <c r="N10" s="710"/>
      <c r="O10" s="656">
        <v>2267</v>
      </c>
      <c r="P10" s="656">
        <v>15</v>
      </c>
      <c r="Q10" s="656">
        <v>21</v>
      </c>
      <c r="R10" s="656">
        <v>1339</v>
      </c>
      <c r="S10" s="656">
        <v>11</v>
      </c>
      <c r="T10" s="656">
        <v>980</v>
      </c>
      <c r="U10" s="656">
        <v>4</v>
      </c>
      <c r="V10" s="656">
        <v>77</v>
      </c>
      <c r="W10" s="656">
        <v>35</v>
      </c>
      <c r="X10" s="656">
        <v>21</v>
      </c>
      <c r="Y10" s="657">
        <v>155</v>
      </c>
      <c r="Z10" s="660">
        <v>31</v>
      </c>
      <c r="AA10" s="661">
        <v>126</v>
      </c>
      <c r="AB10" s="661">
        <v>47</v>
      </c>
      <c r="AC10" s="662">
        <v>28</v>
      </c>
      <c r="AD10" s="662">
        <v>4</v>
      </c>
      <c r="AE10" s="662">
        <v>13</v>
      </c>
      <c r="AF10" s="663">
        <v>7</v>
      </c>
      <c r="AG10" s="664">
        <v>7</v>
      </c>
      <c r="AH10" s="665">
        <v>48</v>
      </c>
      <c r="AI10" s="665">
        <v>12</v>
      </c>
      <c r="AJ10" s="665">
        <v>5</v>
      </c>
      <c r="AK10" s="665">
        <v>0</v>
      </c>
      <c r="AL10" s="665">
        <v>5</v>
      </c>
      <c r="AM10" s="666">
        <v>1</v>
      </c>
      <c r="AN10" s="660">
        <v>28</v>
      </c>
      <c r="AO10" s="661">
        <v>279</v>
      </c>
      <c r="AP10" s="954">
        <v>72</v>
      </c>
      <c r="AQ10" s="954">
        <v>16</v>
      </c>
      <c r="AR10" s="730"/>
      <c r="AS10" s="731"/>
      <c r="AT10" s="664">
        <v>48</v>
      </c>
      <c r="AU10" s="665">
        <v>161</v>
      </c>
      <c r="AV10" s="665">
        <v>49</v>
      </c>
      <c r="AW10" s="665">
        <v>6</v>
      </c>
      <c r="AX10" s="665">
        <v>6</v>
      </c>
      <c r="AY10" s="666">
        <v>1</v>
      </c>
      <c r="AZ10" s="664">
        <v>45</v>
      </c>
      <c r="BA10" s="665">
        <v>324</v>
      </c>
      <c r="BB10" s="665">
        <v>91</v>
      </c>
      <c r="BC10" s="665">
        <v>36</v>
      </c>
      <c r="BD10" s="710"/>
      <c r="BE10" s="731"/>
      <c r="BF10" s="667">
        <v>62</v>
      </c>
      <c r="BG10" s="665">
        <v>192</v>
      </c>
      <c r="BH10" s="665">
        <v>51</v>
      </c>
      <c r="BI10" s="665">
        <v>21</v>
      </c>
      <c r="BJ10" s="730"/>
      <c r="BK10" s="731">
        <v>0</v>
      </c>
      <c r="BL10" s="660">
        <v>45</v>
      </c>
      <c r="BM10" s="661">
        <v>176</v>
      </c>
      <c r="BN10" s="661">
        <v>40</v>
      </c>
      <c r="BO10" s="662">
        <v>11</v>
      </c>
      <c r="BP10" s="662">
        <v>5</v>
      </c>
      <c r="BQ10" s="668">
        <v>22</v>
      </c>
      <c r="BR10" s="660">
        <v>78</v>
      </c>
      <c r="BS10" s="661">
        <v>194</v>
      </c>
      <c r="BT10" s="661">
        <v>42</v>
      </c>
      <c r="BU10" s="662">
        <v>18</v>
      </c>
      <c r="BV10" s="662"/>
      <c r="BW10" s="662">
        <v>5</v>
      </c>
      <c r="BX10" s="663">
        <v>8</v>
      </c>
      <c r="BY10" s="660">
        <v>127</v>
      </c>
      <c r="BZ10" s="661">
        <v>299</v>
      </c>
      <c r="CA10" s="661">
        <v>81</v>
      </c>
      <c r="CB10" s="662">
        <v>37</v>
      </c>
      <c r="CC10" s="662">
        <v>15</v>
      </c>
      <c r="CD10" s="663">
        <v>6</v>
      </c>
      <c r="CE10" s="660">
        <v>40</v>
      </c>
      <c r="CF10" s="661">
        <v>295</v>
      </c>
      <c r="CG10" s="661">
        <v>55</v>
      </c>
      <c r="CH10" s="662">
        <v>25</v>
      </c>
      <c r="CI10" s="710"/>
      <c r="CJ10" s="662">
        <v>9</v>
      </c>
      <c r="CK10" s="662">
        <v>9</v>
      </c>
      <c r="CL10" s="710">
        <v>0</v>
      </c>
      <c r="CM10" s="720">
        <v>0</v>
      </c>
      <c r="CN10" s="660">
        <v>91</v>
      </c>
      <c r="CO10" s="661">
        <v>421</v>
      </c>
      <c r="CP10" s="661">
        <v>114</v>
      </c>
      <c r="CQ10" s="662">
        <v>87</v>
      </c>
      <c r="CR10" s="662">
        <v>3</v>
      </c>
      <c r="CS10" s="662">
        <v>46</v>
      </c>
      <c r="CT10" s="663">
        <v>22</v>
      </c>
      <c r="CU10" s="953">
        <v>26</v>
      </c>
      <c r="CV10" s="954">
        <v>83</v>
      </c>
      <c r="CW10" s="954">
        <v>16</v>
      </c>
      <c r="CX10" s="955">
        <v>15</v>
      </c>
      <c r="CY10" s="968">
        <v>4</v>
      </c>
      <c r="CZ10" s="1114"/>
      <c r="DA10" s="655"/>
      <c r="DB10" s="693"/>
      <c r="DC10" s="691"/>
      <c r="DD10" s="659"/>
      <c r="DE10" s="659"/>
      <c r="DF10" s="659"/>
      <c r="DG10" s="659"/>
      <c r="DH10" s="659"/>
      <c r="DI10" s="659"/>
      <c r="DJ10" s="659"/>
      <c r="DK10" s="659"/>
      <c r="DL10" s="659"/>
      <c r="DM10" s="659"/>
      <c r="DN10" s="659"/>
      <c r="DO10" s="659"/>
      <c r="DP10" s="659"/>
      <c r="DQ10" s="659"/>
    </row>
    <row r="11" spans="2:121" ht="25" customHeight="1">
      <c r="B11" s="585">
        <v>2022</v>
      </c>
      <c r="C11" s="585" t="s">
        <v>8</v>
      </c>
      <c r="D11" s="714">
        <v>0</v>
      </c>
      <c r="E11" s="516">
        <v>206</v>
      </c>
      <c r="F11" s="711"/>
      <c r="G11" s="516">
        <v>1</v>
      </c>
      <c r="H11" s="516">
        <v>151</v>
      </c>
      <c r="I11" s="516">
        <v>1295</v>
      </c>
      <c r="J11" s="516">
        <v>5729</v>
      </c>
      <c r="K11" s="516">
        <v>3</v>
      </c>
      <c r="L11" s="516">
        <v>3119</v>
      </c>
      <c r="M11" s="516">
        <v>15</v>
      </c>
      <c r="N11" s="711"/>
      <c r="O11" s="516">
        <v>2260</v>
      </c>
      <c r="P11" s="516">
        <v>13</v>
      </c>
      <c r="Q11" s="516">
        <v>21</v>
      </c>
      <c r="R11" s="516">
        <v>1341</v>
      </c>
      <c r="S11" s="516">
        <v>11</v>
      </c>
      <c r="T11" s="516">
        <v>974</v>
      </c>
      <c r="U11" s="516">
        <v>4</v>
      </c>
      <c r="V11" s="516">
        <v>77</v>
      </c>
      <c r="W11" s="516">
        <v>35</v>
      </c>
      <c r="X11" s="516">
        <v>21</v>
      </c>
      <c r="Y11" s="574">
        <v>142</v>
      </c>
      <c r="Z11" s="514">
        <v>31</v>
      </c>
      <c r="AA11" s="516">
        <v>126</v>
      </c>
      <c r="AB11" s="516">
        <v>47</v>
      </c>
      <c r="AC11" s="516">
        <v>18</v>
      </c>
      <c r="AD11" s="516">
        <v>4</v>
      </c>
      <c r="AE11" s="516">
        <v>12</v>
      </c>
      <c r="AF11" s="574">
        <v>5</v>
      </c>
      <c r="AG11" s="514">
        <v>4</v>
      </c>
      <c r="AH11" s="516">
        <v>43</v>
      </c>
      <c r="AI11" s="516">
        <v>12</v>
      </c>
      <c r="AJ11" s="516">
        <v>4</v>
      </c>
      <c r="AK11" s="516">
        <v>0</v>
      </c>
      <c r="AL11" s="516"/>
      <c r="AM11" s="574"/>
      <c r="AN11" s="514">
        <v>28</v>
      </c>
      <c r="AO11" s="516">
        <v>279</v>
      </c>
      <c r="AP11" s="958">
        <v>71</v>
      </c>
      <c r="AQ11" s="958">
        <v>15</v>
      </c>
      <c r="AR11" s="711"/>
      <c r="AS11" s="724"/>
      <c r="AT11" s="514">
        <v>49</v>
      </c>
      <c r="AU11" s="516">
        <v>148</v>
      </c>
      <c r="AV11" s="516">
        <v>43</v>
      </c>
      <c r="AW11" s="516">
        <v>6</v>
      </c>
      <c r="AX11" s="516">
        <v>6</v>
      </c>
      <c r="AY11" s="574">
        <v>1</v>
      </c>
      <c r="AZ11" s="514">
        <v>40</v>
      </c>
      <c r="BA11" s="516">
        <v>298</v>
      </c>
      <c r="BB11" s="516">
        <v>80</v>
      </c>
      <c r="BC11" s="516">
        <v>27</v>
      </c>
      <c r="BD11" s="711"/>
      <c r="BE11" s="724"/>
      <c r="BF11" s="514">
        <v>62</v>
      </c>
      <c r="BG11" s="516">
        <v>189</v>
      </c>
      <c r="BH11" s="516">
        <v>50</v>
      </c>
      <c r="BI11" s="516">
        <v>20</v>
      </c>
      <c r="BJ11" s="711"/>
      <c r="BK11" s="724">
        <v>0</v>
      </c>
      <c r="BL11" s="514">
        <v>45</v>
      </c>
      <c r="BM11" s="516">
        <v>175</v>
      </c>
      <c r="BN11" s="516">
        <v>37</v>
      </c>
      <c r="BO11" s="516">
        <v>10</v>
      </c>
      <c r="BP11" s="516">
        <v>5</v>
      </c>
      <c r="BQ11" s="574">
        <v>22</v>
      </c>
      <c r="BR11" s="514">
        <v>80</v>
      </c>
      <c r="BS11" s="516">
        <v>159</v>
      </c>
      <c r="BT11" s="516">
        <v>41</v>
      </c>
      <c r="BU11" s="516">
        <v>12</v>
      </c>
      <c r="BV11" s="516"/>
      <c r="BW11" s="516">
        <v>5</v>
      </c>
      <c r="BX11" s="574">
        <v>7</v>
      </c>
      <c r="BY11" s="514">
        <v>122</v>
      </c>
      <c r="BZ11" s="516">
        <v>269</v>
      </c>
      <c r="CA11" s="516">
        <v>73</v>
      </c>
      <c r="CB11" s="516">
        <v>35</v>
      </c>
      <c r="CC11" s="516">
        <v>14</v>
      </c>
      <c r="CD11" s="574">
        <v>6</v>
      </c>
      <c r="CE11" s="514">
        <v>40</v>
      </c>
      <c r="CF11" s="516">
        <v>279</v>
      </c>
      <c r="CG11" s="516">
        <v>51</v>
      </c>
      <c r="CH11" s="516">
        <v>21</v>
      </c>
      <c r="CI11" s="711"/>
      <c r="CJ11" s="516">
        <v>7</v>
      </c>
      <c r="CK11" s="516">
        <v>9</v>
      </c>
      <c r="CL11" s="711">
        <v>0</v>
      </c>
      <c r="CM11" s="724">
        <v>0</v>
      </c>
      <c r="CN11" s="514">
        <v>88</v>
      </c>
      <c r="CO11" s="516">
        <v>413</v>
      </c>
      <c r="CP11" s="516">
        <v>118</v>
      </c>
      <c r="CQ11" s="516">
        <v>78</v>
      </c>
      <c r="CR11" s="516">
        <v>3</v>
      </c>
      <c r="CS11" s="516">
        <v>43</v>
      </c>
      <c r="CT11" s="574">
        <v>19</v>
      </c>
      <c r="CU11" s="969">
        <v>26</v>
      </c>
      <c r="CV11" s="958">
        <v>88</v>
      </c>
      <c r="CW11" s="958">
        <v>21</v>
      </c>
      <c r="CX11" s="958">
        <v>4</v>
      </c>
      <c r="CY11" s="970">
        <v>4</v>
      </c>
      <c r="CZ11" s="1115"/>
      <c r="DA11" s="535"/>
      <c r="DB11" s="535"/>
      <c r="DC11" s="537"/>
      <c r="DD11" s="537"/>
      <c r="DE11" s="537"/>
      <c r="DF11" s="537"/>
      <c r="DG11" s="537"/>
      <c r="DH11" s="537"/>
      <c r="DI11" s="537"/>
      <c r="DJ11" s="537"/>
      <c r="DK11" s="537"/>
      <c r="DL11" s="537"/>
      <c r="DM11" s="537"/>
      <c r="DN11" s="537"/>
      <c r="DO11" s="537"/>
      <c r="DP11" s="537"/>
      <c r="DQ11" s="537"/>
    </row>
    <row r="12" spans="2:121" ht="25" customHeight="1">
      <c r="B12" s="585">
        <v>2022</v>
      </c>
      <c r="C12" s="585" t="s">
        <v>7</v>
      </c>
      <c r="D12" s="714">
        <v>0</v>
      </c>
      <c r="E12" s="516">
        <v>206</v>
      </c>
      <c r="F12" s="711"/>
      <c r="G12" s="516">
        <v>1</v>
      </c>
      <c r="H12" s="516">
        <v>151</v>
      </c>
      <c r="I12" s="516">
        <v>1291</v>
      </c>
      <c r="J12" s="516">
        <v>5644</v>
      </c>
      <c r="K12" s="516">
        <v>3</v>
      </c>
      <c r="L12" s="516">
        <v>3089</v>
      </c>
      <c r="M12" s="516">
        <v>15</v>
      </c>
      <c r="N12" s="711"/>
      <c r="O12" s="516">
        <v>2236</v>
      </c>
      <c r="P12" s="516">
        <v>16</v>
      </c>
      <c r="Q12" s="516">
        <v>21</v>
      </c>
      <c r="R12" s="516">
        <v>1337</v>
      </c>
      <c r="S12" s="516">
        <v>10</v>
      </c>
      <c r="T12" s="516">
        <v>972</v>
      </c>
      <c r="U12" s="516">
        <v>4</v>
      </c>
      <c r="V12" s="516">
        <v>77</v>
      </c>
      <c r="W12" s="516">
        <v>35</v>
      </c>
      <c r="X12" s="516">
        <v>20</v>
      </c>
      <c r="Y12" s="574">
        <v>134</v>
      </c>
      <c r="Z12" s="514">
        <v>31</v>
      </c>
      <c r="AA12" s="516">
        <v>123</v>
      </c>
      <c r="AB12" s="516">
        <v>46</v>
      </c>
      <c r="AC12" s="516">
        <v>17</v>
      </c>
      <c r="AD12" s="516">
        <v>4</v>
      </c>
      <c r="AE12" s="516">
        <v>12</v>
      </c>
      <c r="AF12" s="574">
        <v>0</v>
      </c>
      <c r="AG12" s="514">
        <v>4</v>
      </c>
      <c r="AH12" s="516">
        <v>43</v>
      </c>
      <c r="AI12" s="516">
        <v>12</v>
      </c>
      <c r="AJ12" s="516">
        <v>4</v>
      </c>
      <c r="AK12" s="516">
        <v>0</v>
      </c>
      <c r="AL12" s="516">
        <v>5</v>
      </c>
      <c r="AM12" s="574">
        <v>1</v>
      </c>
      <c r="AN12" s="514">
        <v>27</v>
      </c>
      <c r="AO12" s="516">
        <v>275</v>
      </c>
      <c r="AP12" s="958">
        <v>71</v>
      </c>
      <c r="AQ12" s="958">
        <v>15</v>
      </c>
      <c r="AR12" s="711"/>
      <c r="AS12" s="724"/>
      <c r="AT12" s="514">
        <v>49</v>
      </c>
      <c r="AU12" s="516">
        <v>148</v>
      </c>
      <c r="AV12" s="516">
        <v>44</v>
      </c>
      <c r="AW12" s="516">
        <v>3</v>
      </c>
      <c r="AX12" s="516">
        <v>5</v>
      </c>
      <c r="AY12" s="574">
        <v>1</v>
      </c>
      <c r="AZ12" s="514">
        <v>36</v>
      </c>
      <c r="BA12" s="516">
        <v>273</v>
      </c>
      <c r="BB12" s="516">
        <v>51</v>
      </c>
      <c r="BC12" s="516">
        <v>13</v>
      </c>
      <c r="BD12" s="711"/>
      <c r="BE12" s="724"/>
      <c r="BF12" s="514">
        <v>62</v>
      </c>
      <c r="BG12" s="516">
        <v>188</v>
      </c>
      <c r="BH12" s="516">
        <v>48</v>
      </c>
      <c r="BI12" s="516">
        <v>20</v>
      </c>
      <c r="BJ12" s="711"/>
      <c r="BK12" s="724">
        <v>0</v>
      </c>
      <c r="BL12" s="514">
        <v>45</v>
      </c>
      <c r="BM12" s="516">
        <v>166</v>
      </c>
      <c r="BN12" s="516">
        <v>36</v>
      </c>
      <c r="BO12" s="516">
        <v>10</v>
      </c>
      <c r="BP12" s="516">
        <v>4</v>
      </c>
      <c r="BQ12" s="574">
        <v>22</v>
      </c>
      <c r="BR12" s="514">
        <v>80</v>
      </c>
      <c r="BS12" s="516">
        <v>131</v>
      </c>
      <c r="BT12" s="516">
        <v>41</v>
      </c>
      <c r="BU12" s="516">
        <v>12</v>
      </c>
      <c r="BV12" s="516"/>
      <c r="BW12" s="516">
        <v>5</v>
      </c>
      <c r="BX12" s="574">
        <v>7</v>
      </c>
      <c r="BY12" s="514">
        <v>123</v>
      </c>
      <c r="BZ12" s="516">
        <v>264</v>
      </c>
      <c r="CA12" s="516">
        <v>72</v>
      </c>
      <c r="CB12" s="516">
        <v>28</v>
      </c>
      <c r="CC12" s="516">
        <v>13</v>
      </c>
      <c r="CD12" s="574">
        <v>6</v>
      </c>
      <c r="CE12" s="514">
        <v>38</v>
      </c>
      <c r="CF12" s="516">
        <v>287</v>
      </c>
      <c r="CG12" s="516">
        <v>52</v>
      </c>
      <c r="CH12" s="516">
        <v>14</v>
      </c>
      <c r="CI12" s="711"/>
      <c r="CJ12" s="516">
        <v>7</v>
      </c>
      <c r="CK12" s="516">
        <v>9</v>
      </c>
      <c r="CL12" s="711">
        <v>0</v>
      </c>
      <c r="CM12" s="724">
        <v>0</v>
      </c>
      <c r="CN12" s="514">
        <v>87</v>
      </c>
      <c r="CO12" s="516">
        <v>405</v>
      </c>
      <c r="CP12" s="516">
        <v>108</v>
      </c>
      <c r="CQ12" s="516">
        <v>70</v>
      </c>
      <c r="CR12" s="711">
        <v>0</v>
      </c>
      <c r="CS12" s="516">
        <v>41</v>
      </c>
      <c r="CT12" s="610">
        <v>19</v>
      </c>
      <c r="CU12" s="969">
        <v>26</v>
      </c>
      <c r="CV12" s="958">
        <v>88</v>
      </c>
      <c r="CW12" s="958">
        <v>21</v>
      </c>
      <c r="CX12" s="958">
        <v>4</v>
      </c>
      <c r="CY12" s="970">
        <v>4</v>
      </c>
      <c r="CZ12" s="1115"/>
      <c r="DA12" s="535"/>
      <c r="DB12" s="535"/>
      <c r="DC12" s="537"/>
      <c r="DD12" s="537"/>
      <c r="DE12" s="537"/>
      <c r="DF12" s="537"/>
      <c r="DG12" s="537"/>
      <c r="DH12" s="537"/>
      <c r="DI12" s="537"/>
      <c r="DJ12" s="537"/>
      <c r="DK12" s="537"/>
      <c r="DL12" s="537"/>
      <c r="DM12" s="537"/>
      <c r="DN12" s="537"/>
      <c r="DO12" s="537"/>
      <c r="DP12" s="537"/>
      <c r="DQ12" s="537"/>
    </row>
    <row r="13" spans="2:121" ht="25" customHeight="1" thickBot="1">
      <c r="B13" s="626">
        <v>2022</v>
      </c>
      <c r="C13" s="626" t="s">
        <v>6</v>
      </c>
      <c r="D13" s="715">
        <v>0</v>
      </c>
      <c r="E13" s="527">
        <v>206</v>
      </c>
      <c r="F13" s="709"/>
      <c r="G13" s="528">
        <v>1</v>
      </c>
      <c r="H13" s="527">
        <v>151</v>
      </c>
      <c r="I13" s="527">
        <v>1262</v>
      </c>
      <c r="J13" s="527">
        <v>5504</v>
      </c>
      <c r="K13" s="527">
        <v>3</v>
      </c>
      <c r="L13" s="527">
        <v>3005</v>
      </c>
      <c r="M13" s="527">
        <v>16</v>
      </c>
      <c r="N13" s="709"/>
      <c r="O13" s="527">
        <v>2206</v>
      </c>
      <c r="P13" s="527">
        <v>15</v>
      </c>
      <c r="Q13" s="527">
        <v>21</v>
      </c>
      <c r="R13" s="527">
        <v>1314</v>
      </c>
      <c r="S13" s="527">
        <v>11</v>
      </c>
      <c r="T13" s="527">
        <v>946</v>
      </c>
      <c r="U13" s="527">
        <v>4</v>
      </c>
      <c r="V13" s="527">
        <v>78</v>
      </c>
      <c r="W13" s="527">
        <v>35</v>
      </c>
      <c r="X13" s="527">
        <v>20</v>
      </c>
      <c r="Y13" s="627">
        <v>119</v>
      </c>
      <c r="Z13" s="540">
        <v>31</v>
      </c>
      <c r="AA13" s="532">
        <v>122</v>
      </c>
      <c r="AB13" s="532">
        <v>46</v>
      </c>
      <c r="AC13" s="528">
        <v>16</v>
      </c>
      <c r="AD13" s="528">
        <v>4</v>
      </c>
      <c r="AE13" s="528">
        <v>12</v>
      </c>
      <c r="AF13" s="628">
        <v>0</v>
      </c>
      <c r="AG13" s="540">
        <v>5</v>
      </c>
      <c r="AH13" s="532">
        <v>42</v>
      </c>
      <c r="AI13" s="532">
        <v>12</v>
      </c>
      <c r="AJ13" s="528">
        <v>4</v>
      </c>
      <c r="AK13" s="528">
        <v>0</v>
      </c>
      <c r="AL13" s="528">
        <v>5</v>
      </c>
      <c r="AM13" s="727"/>
      <c r="AN13" s="629">
        <v>27</v>
      </c>
      <c r="AO13" s="630">
        <v>210</v>
      </c>
      <c r="AP13" s="961">
        <v>62</v>
      </c>
      <c r="AQ13" s="961">
        <v>8</v>
      </c>
      <c r="AR13" s="732"/>
      <c r="AS13" s="722"/>
      <c r="AT13" s="632">
        <v>30</v>
      </c>
      <c r="AU13" s="633">
        <v>123</v>
      </c>
      <c r="AV13" s="633">
        <v>42</v>
      </c>
      <c r="AW13" s="633">
        <v>3</v>
      </c>
      <c r="AX13" s="633">
        <v>4</v>
      </c>
      <c r="AY13" s="628">
        <v>1</v>
      </c>
      <c r="AZ13" s="540">
        <v>36</v>
      </c>
      <c r="BA13" s="532">
        <v>258</v>
      </c>
      <c r="BB13" s="532">
        <v>43</v>
      </c>
      <c r="BC13" s="528">
        <v>12</v>
      </c>
      <c r="BD13" s="709"/>
      <c r="BE13" s="727"/>
      <c r="BF13" s="540">
        <v>63</v>
      </c>
      <c r="BG13" s="532">
        <v>183</v>
      </c>
      <c r="BH13" s="532">
        <v>48</v>
      </c>
      <c r="BI13" s="528">
        <v>20</v>
      </c>
      <c r="BJ13" s="709"/>
      <c r="BK13" s="735">
        <v>0</v>
      </c>
      <c r="BL13" s="540">
        <v>45</v>
      </c>
      <c r="BM13" s="532">
        <v>166</v>
      </c>
      <c r="BN13" s="532">
        <v>35</v>
      </c>
      <c r="BO13" s="528">
        <v>10</v>
      </c>
      <c r="BP13" s="528">
        <v>4</v>
      </c>
      <c r="BQ13" s="628">
        <v>22</v>
      </c>
      <c r="BR13" s="540">
        <v>60</v>
      </c>
      <c r="BS13" s="532">
        <v>124</v>
      </c>
      <c r="BT13" s="532">
        <v>37</v>
      </c>
      <c r="BU13" s="528">
        <v>12</v>
      </c>
      <c r="BV13" s="528"/>
      <c r="BW13" s="532">
        <v>5</v>
      </c>
      <c r="BX13" s="533">
        <v>7</v>
      </c>
      <c r="BY13" s="540">
        <v>123</v>
      </c>
      <c r="BZ13" s="532">
        <v>260</v>
      </c>
      <c r="CA13" s="532">
        <v>72</v>
      </c>
      <c r="CB13" s="528">
        <v>26</v>
      </c>
      <c r="CC13" s="528">
        <v>13</v>
      </c>
      <c r="CD13" s="628">
        <v>6</v>
      </c>
      <c r="CE13" s="540">
        <v>38</v>
      </c>
      <c r="CF13" s="532">
        <v>285</v>
      </c>
      <c r="CG13" s="532">
        <v>51</v>
      </c>
      <c r="CH13" s="528">
        <v>14</v>
      </c>
      <c r="CI13" s="709"/>
      <c r="CJ13" s="528">
        <v>7</v>
      </c>
      <c r="CK13" s="528">
        <v>9</v>
      </c>
      <c r="CL13" s="709">
        <v>0</v>
      </c>
      <c r="CM13" s="722">
        <v>0</v>
      </c>
      <c r="CN13" s="635">
        <v>87</v>
      </c>
      <c r="CO13" s="636">
        <v>405</v>
      </c>
      <c r="CP13" s="636">
        <v>108</v>
      </c>
      <c r="CQ13" s="637">
        <v>70</v>
      </c>
      <c r="CR13" s="740">
        <v>0</v>
      </c>
      <c r="CS13" s="637">
        <v>41</v>
      </c>
      <c r="CT13" s="638">
        <v>18</v>
      </c>
      <c r="CU13" s="971">
        <v>26</v>
      </c>
      <c r="CV13" s="972">
        <v>88</v>
      </c>
      <c r="CW13" s="972">
        <v>21</v>
      </c>
      <c r="CX13" s="973">
        <v>4</v>
      </c>
      <c r="CY13" s="974">
        <v>4</v>
      </c>
      <c r="CZ13" s="1116"/>
      <c r="DA13" s="536"/>
      <c r="DB13" s="640"/>
      <c r="DC13" s="641"/>
      <c r="DD13" s="642"/>
      <c r="DE13" s="642"/>
      <c r="DF13" s="642"/>
      <c r="DG13" s="642"/>
      <c r="DH13" s="642"/>
      <c r="DI13" s="642"/>
      <c r="DJ13" s="642"/>
      <c r="DK13" s="642"/>
      <c r="DL13" s="642"/>
      <c r="DM13" s="642"/>
      <c r="DN13" s="642"/>
      <c r="DO13" s="642"/>
      <c r="DP13" s="538"/>
      <c r="DQ13" s="538"/>
    </row>
    <row r="14" spans="2:121" ht="25" customHeight="1" thickTop="1">
      <c r="B14" s="654">
        <v>2021</v>
      </c>
      <c r="C14" s="654" t="s">
        <v>9</v>
      </c>
      <c r="D14" s="716">
        <v>0</v>
      </c>
      <c r="E14" s="656">
        <v>206</v>
      </c>
      <c r="F14" s="710"/>
      <c r="G14" s="656">
        <v>1</v>
      </c>
      <c r="H14" s="656">
        <v>151</v>
      </c>
      <c r="I14" s="656">
        <v>1267</v>
      </c>
      <c r="J14" s="656">
        <v>5439</v>
      </c>
      <c r="K14" s="662">
        <v>3</v>
      </c>
      <c r="L14" s="656">
        <v>2990</v>
      </c>
      <c r="M14" s="656">
        <v>17</v>
      </c>
      <c r="N14" s="710"/>
      <c r="O14" s="656">
        <v>2204</v>
      </c>
      <c r="P14" s="656">
        <v>15</v>
      </c>
      <c r="Q14" s="656">
        <v>20</v>
      </c>
      <c r="R14" s="656">
        <v>1315</v>
      </c>
      <c r="S14" s="656">
        <v>11</v>
      </c>
      <c r="T14" s="656">
        <v>940</v>
      </c>
      <c r="U14" s="656">
        <v>4</v>
      </c>
      <c r="V14" s="656">
        <v>79</v>
      </c>
      <c r="W14" s="656">
        <v>36</v>
      </c>
      <c r="X14" s="656">
        <v>20</v>
      </c>
      <c r="Y14" s="657">
        <v>113</v>
      </c>
      <c r="Z14" s="660">
        <v>31</v>
      </c>
      <c r="AA14" s="661">
        <v>122</v>
      </c>
      <c r="AB14" s="661">
        <v>46</v>
      </c>
      <c r="AC14" s="662">
        <v>16</v>
      </c>
      <c r="AD14" s="662">
        <v>4</v>
      </c>
      <c r="AE14" s="662">
        <v>11</v>
      </c>
      <c r="AF14" s="663">
        <v>0</v>
      </c>
      <c r="AG14" s="660">
        <v>5</v>
      </c>
      <c r="AH14" s="661">
        <v>27</v>
      </c>
      <c r="AI14" s="661">
        <v>9</v>
      </c>
      <c r="AJ14" s="662">
        <v>4</v>
      </c>
      <c r="AK14" s="662">
        <v>0</v>
      </c>
      <c r="AL14" s="662">
        <v>5</v>
      </c>
      <c r="AM14" s="728"/>
      <c r="AN14" s="673">
        <v>27</v>
      </c>
      <c r="AO14" s="674">
        <v>193</v>
      </c>
      <c r="AP14" s="955">
        <v>50</v>
      </c>
      <c r="AQ14" s="955">
        <v>6</v>
      </c>
      <c r="AR14" s="733"/>
      <c r="AS14" s="720"/>
      <c r="AT14" s="675">
        <v>43</v>
      </c>
      <c r="AU14" s="676">
        <v>146</v>
      </c>
      <c r="AV14" s="676">
        <v>34</v>
      </c>
      <c r="AW14" s="676">
        <v>4</v>
      </c>
      <c r="AX14" s="676">
        <v>3</v>
      </c>
      <c r="AY14" s="663">
        <v>1</v>
      </c>
      <c r="AZ14" s="664">
        <v>34</v>
      </c>
      <c r="BA14" s="661">
        <v>250</v>
      </c>
      <c r="BB14" s="661">
        <v>44</v>
      </c>
      <c r="BC14" s="662">
        <v>10</v>
      </c>
      <c r="BD14" s="710"/>
      <c r="BE14" s="728"/>
      <c r="BF14" s="677">
        <v>59</v>
      </c>
      <c r="BG14" s="661">
        <v>170</v>
      </c>
      <c r="BH14" s="661">
        <v>43</v>
      </c>
      <c r="BI14" s="662">
        <v>20</v>
      </c>
      <c r="BJ14" s="710"/>
      <c r="BK14" s="736">
        <v>0</v>
      </c>
      <c r="BL14" s="660">
        <v>26</v>
      </c>
      <c r="BM14" s="661">
        <v>156</v>
      </c>
      <c r="BN14" s="661">
        <v>28</v>
      </c>
      <c r="BO14" s="662">
        <v>8</v>
      </c>
      <c r="BP14" s="662">
        <v>2</v>
      </c>
      <c r="BQ14" s="663">
        <v>8</v>
      </c>
      <c r="BR14" s="679">
        <v>48</v>
      </c>
      <c r="BS14" s="680">
        <v>119</v>
      </c>
      <c r="BT14" s="680">
        <v>32</v>
      </c>
      <c r="BU14" s="680">
        <v>11</v>
      </c>
      <c r="BV14" s="680"/>
      <c r="BW14" s="680">
        <v>5</v>
      </c>
      <c r="BX14" s="681">
        <v>7</v>
      </c>
      <c r="BY14" s="660">
        <v>99</v>
      </c>
      <c r="BZ14" s="661">
        <v>223</v>
      </c>
      <c r="CA14" s="661">
        <v>91</v>
      </c>
      <c r="CB14" s="662">
        <v>13</v>
      </c>
      <c r="CC14" s="662">
        <v>9</v>
      </c>
      <c r="CD14" s="663">
        <v>5</v>
      </c>
      <c r="CE14" s="660">
        <v>36</v>
      </c>
      <c r="CF14" s="661">
        <v>260</v>
      </c>
      <c r="CG14" s="661">
        <v>46</v>
      </c>
      <c r="CH14" s="662">
        <v>15</v>
      </c>
      <c r="CI14" s="710"/>
      <c r="CJ14" s="662">
        <v>5</v>
      </c>
      <c r="CK14" s="662">
        <v>9</v>
      </c>
      <c r="CL14" s="710">
        <v>0</v>
      </c>
      <c r="CM14" s="720">
        <v>0</v>
      </c>
      <c r="CN14" s="682">
        <v>101</v>
      </c>
      <c r="CO14" s="683">
        <v>346</v>
      </c>
      <c r="CP14" s="683">
        <v>130</v>
      </c>
      <c r="CQ14" s="684">
        <v>54</v>
      </c>
      <c r="CR14" s="741">
        <v>0</v>
      </c>
      <c r="CS14" s="684">
        <v>41</v>
      </c>
      <c r="CT14" s="685">
        <v>17</v>
      </c>
      <c r="CU14" s="975">
        <v>26</v>
      </c>
      <c r="CV14" s="976">
        <v>88</v>
      </c>
      <c r="CW14" s="976">
        <v>21</v>
      </c>
      <c r="CX14" s="977">
        <v>4</v>
      </c>
      <c r="CY14" s="978">
        <v>4</v>
      </c>
      <c r="CZ14" s="1117"/>
      <c r="DA14" s="655"/>
      <c r="DB14" s="687"/>
      <c r="DC14" s="688"/>
      <c r="DD14" s="689"/>
      <c r="DE14" s="689"/>
      <c r="DF14" s="689"/>
      <c r="DG14" s="689"/>
      <c r="DH14" s="689"/>
      <c r="DI14" s="689"/>
      <c r="DJ14" s="689"/>
      <c r="DK14" s="689"/>
      <c r="DL14" s="689"/>
      <c r="DM14" s="689"/>
      <c r="DN14" s="689"/>
      <c r="DO14" s="689"/>
      <c r="DP14" s="659"/>
      <c r="DQ14" s="659"/>
    </row>
    <row r="15" spans="2:121" ht="25" customHeight="1">
      <c r="B15" s="585">
        <v>2021</v>
      </c>
      <c r="C15" s="585" t="s">
        <v>8</v>
      </c>
      <c r="D15" s="714">
        <v>0</v>
      </c>
      <c r="E15" s="516">
        <v>206</v>
      </c>
      <c r="F15" s="711"/>
      <c r="G15" s="516">
        <v>1</v>
      </c>
      <c r="H15" s="516">
        <v>151</v>
      </c>
      <c r="I15" s="516">
        <v>1223</v>
      </c>
      <c r="J15" s="516">
        <v>5268</v>
      </c>
      <c r="K15" s="517">
        <v>3</v>
      </c>
      <c r="L15" s="516">
        <v>2946</v>
      </c>
      <c r="M15" s="516">
        <v>17</v>
      </c>
      <c r="N15" s="711"/>
      <c r="O15" s="516">
        <v>2197</v>
      </c>
      <c r="P15" s="516">
        <v>15</v>
      </c>
      <c r="Q15" s="516">
        <v>21</v>
      </c>
      <c r="R15" s="516">
        <v>1306</v>
      </c>
      <c r="S15" s="516">
        <v>10</v>
      </c>
      <c r="T15" s="516">
        <v>930</v>
      </c>
      <c r="U15" s="516">
        <v>4</v>
      </c>
      <c r="V15" s="516">
        <v>80</v>
      </c>
      <c r="W15" s="516">
        <v>35</v>
      </c>
      <c r="X15" s="516">
        <v>20</v>
      </c>
      <c r="Y15" s="574">
        <v>112</v>
      </c>
      <c r="Z15" s="539">
        <v>31</v>
      </c>
      <c r="AA15" s="518">
        <v>122</v>
      </c>
      <c r="AB15" s="518">
        <v>46</v>
      </c>
      <c r="AC15" s="517">
        <v>8</v>
      </c>
      <c r="AD15" s="517">
        <v>4</v>
      </c>
      <c r="AE15" s="517">
        <v>10</v>
      </c>
      <c r="AF15" s="519">
        <v>0</v>
      </c>
      <c r="AG15" s="539">
        <v>5</v>
      </c>
      <c r="AH15" s="518">
        <v>27</v>
      </c>
      <c r="AI15" s="518">
        <v>8</v>
      </c>
      <c r="AJ15" s="517">
        <v>4</v>
      </c>
      <c r="AK15" s="517">
        <v>0</v>
      </c>
      <c r="AL15" s="517">
        <v>5</v>
      </c>
      <c r="AM15" s="724"/>
      <c r="AN15" s="594">
        <v>27</v>
      </c>
      <c r="AO15" s="521">
        <v>192</v>
      </c>
      <c r="AP15" s="958">
        <v>49</v>
      </c>
      <c r="AQ15" s="958">
        <v>6</v>
      </c>
      <c r="AR15" s="734"/>
      <c r="AS15" s="721"/>
      <c r="AT15" s="598">
        <v>27</v>
      </c>
      <c r="AU15" s="522">
        <v>121</v>
      </c>
      <c r="AV15" s="522">
        <v>40</v>
      </c>
      <c r="AW15" s="522">
        <v>2</v>
      </c>
      <c r="AX15" s="522">
        <v>3</v>
      </c>
      <c r="AY15" s="519">
        <v>1</v>
      </c>
      <c r="AZ15" s="590">
        <v>34</v>
      </c>
      <c r="BA15" s="518">
        <v>256</v>
      </c>
      <c r="BB15" s="518">
        <v>43</v>
      </c>
      <c r="BC15" s="517">
        <v>12</v>
      </c>
      <c r="BD15" s="711"/>
      <c r="BE15" s="724"/>
      <c r="BF15" s="539">
        <v>60</v>
      </c>
      <c r="BG15" s="518">
        <v>167</v>
      </c>
      <c r="BH15" s="518">
        <v>43</v>
      </c>
      <c r="BI15" s="517">
        <v>20</v>
      </c>
      <c r="BJ15" s="711"/>
      <c r="BK15" s="737">
        <v>0</v>
      </c>
      <c r="BL15" s="539">
        <v>44</v>
      </c>
      <c r="BM15" s="518">
        <v>173</v>
      </c>
      <c r="BN15" s="518">
        <v>27</v>
      </c>
      <c r="BO15" s="517">
        <v>9</v>
      </c>
      <c r="BP15" s="517">
        <v>2</v>
      </c>
      <c r="BQ15" s="519">
        <v>12</v>
      </c>
      <c r="BR15" s="604">
        <v>58</v>
      </c>
      <c r="BS15" s="524">
        <v>116</v>
      </c>
      <c r="BT15" s="524">
        <v>34</v>
      </c>
      <c r="BU15" s="524">
        <v>13</v>
      </c>
      <c r="BV15" s="524"/>
      <c r="BW15" s="524">
        <v>5</v>
      </c>
      <c r="BX15" s="606">
        <v>7</v>
      </c>
      <c r="BY15" s="539">
        <v>99</v>
      </c>
      <c r="BZ15" s="518">
        <v>223</v>
      </c>
      <c r="CA15" s="518">
        <v>91</v>
      </c>
      <c r="CB15" s="517">
        <v>13</v>
      </c>
      <c r="CC15" s="517">
        <v>9</v>
      </c>
      <c r="CD15" s="519">
        <v>5</v>
      </c>
      <c r="CE15" s="539">
        <v>39</v>
      </c>
      <c r="CF15" s="518">
        <v>278</v>
      </c>
      <c r="CG15" s="518">
        <v>47</v>
      </c>
      <c r="CH15" s="517">
        <v>12</v>
      </c>
      <c r="CI15" s="711"/>
      <c r="CJ15" s="517">
        <v>5</v>
      </c>
      <c r="CK15" s="517">
        <v>9</v>
      </c>
      <c r="CL15" s="711">
        <v>0</v>
      </c>
      <c r="CM15" s="721">
        <v>0</v>
      </c>
      <c r="CN15" s="531">
        <v>85</v>
      </c>
      <c r="CO15" s="525">
        <v>334</v>
      </c>
      <c r="CP15" s="525">
        <v>133</v>
      </c>
      <c r="CQ15" s="526">
        <v>57</v>
      </c>
      <c r="CR15" s="742">
        <v>0</v>
      </c>
      <c r="CS15" s="526">
        <v>42</v>
      </c>
      <c r="CT15" s="610">
        <v>17</v>
      </c>
      <c r="CU15" s="979">
        <v>26</v>
      </c>
      <c r="CV15" s="980">
        <v>88</v>
      </c>
      <c r="CW15" s="980">
        <v>21</v>
      </c>
      <c r="CX15" s="981">
        <v>4</v>
      </c>
      <c r="CY15" s="982">
        <v>4</v>
      </c>
      <c r="CZ15" s="1118"/>
      <c r="DA15" s="535"/>
      <c r="DB15" s="563"/>
      <c r="DC15" s="561"/>
      <c r="DD15" s="562"/>
      <c r="DE15" s="562"/>
      <c r="DF15" s="562"/>
      <c r="DG15" s="562"/>
      <c r="DH15" s="562"/>
      <c r="DI15" s="562"/>
      <c r="DJ15" s="562"/>
      <c r="DK15" s="562"/>
      <c r="DL15" s="562"/>
      <c r="DM15" s="562"/>
      <c r="DN15" s="562"/>
      <c r="DO15" s="562"/>
      <c r="DP15" s="537"/>
      <c r="DQ15" s="537"/>
    </row>
    <row r="16" spans="2:121" ht="25" customHeight="1" thickBot="1">
      <c r="B16" s="585">
        <v>2021</v>
      </c>
      <c r="C16" s="585" t="s">
        <v>7</v>
      </c>
      <c r="D16" s="714">
        <v>0</v>
      </c>
      <c r="E16" s="516">
        <v>206</v>
      </c>
      <c r="F16" s="711"/>
      <c r="G16" s="516">
        <v>1</v>
      </c>
      <c r="H16" s="516">
        <v>151</v>
      </c>
      <c r="I16" s="516">
        <v>1213</v>
      </c>
      <c r="J16" s="516">
        <v>5201</v>
      </c>
      <c r="K16" s="516">
        <v>3</v>
      </c>
      <c r="L16" s="516">
        <v>2908</v>
      </c>
      <c r="M16" s="517">
        <v>18</v>
      </c>
      <c r="N16" s="711"/>
      <c r="O16" s="516">
        <v>2178</v>
      </c>
      <c r="P16" s="516">
        <v>15</v>
      </c>
      <c r="Q16" s="516">
        <v>21</v>
      </c>
      <c r="R16" s="516">
        <v>1300</v>
      </c>
      <c r="S16" s="516">
        <v>10</v>
      </c>
      <c r="T16" s="516">
        <v>930</v>
      </c>
      <c r="U16" s="516">
        <v>5</v>
      </c>
      <c r="V16" s="516">
        <v>77</v>
      </c>
      <c r="W16" s="516">
        <v>35</v>
      </c>
      <c r="X16" s="516">
        <v>18</v>
      </c>
      <c r="Y16" s="574">
        <v>105</v>
      </c>
      <c r="Z16" s="539">
        <v>29</v>
      </c>
      <c r="AA16" s="518">
        <v>122</v>
      </c>
      <c r="AB16" s="518">
        <v>45</v>
      </c>
      <c r="AC16" s="517">
        <v>8</v>
      </c>
      <c r="AD16" s="517">
        <v>0</v>
      </c>
      <c r="AE16" s="517">
        <v>11</v>
      </c>
      <c r="AF16" s="519">
        <v>0</v>
      </c>
      <c r="AG16" s="539">
        <v>5</v>
      </c>
      <c r="AH16" s="518">
        <v>27</v>
      </c>
      <c r="AI16" s="518">
        <v>8</v>
      </c>
      <c r="AJ16" s="517">
        <v>4</v>
      </c>
      <c r="AK16" s="517">
        <v>0</v>
      </c>
      <c r="AL16" s="517">
        <v>5</v>
      </c>
      <c r="AM16" s="724"/>
      <c r="AN16" s="594">
        <v>27</v>
      </c>
      <c r="AO16" s="521">
        <v>192</v>
      </c>
      <c r="AP16" s="958">
        <v>49</v>
      </c>
      <c r="AQ16" s="958">
        <v>5</v>
      </c>
      <c r="AR16" s="734"/>
      <c r="AS16" s="721"/>
      <c r="AT16" s="598">
        <v>21</v>
      </c>
      <c r="AU16" s="522">
        <v>132</v>
      </c>
      <c r="AV16" s="522">
        <v>23</v>
      </c>
      <c r="AW16" s="522">
        <v>3</v>
      </c>
      <c r="AX16" s="522">
        <v>3</v>
      </c>
      <c r="AY16" s="519">
        <v>1</v>
      </c>
      <c r="AZ16" s="539">
        <v>34</v>
      </c>
      <c r="BA16" s="518">
        <v>250</v>
      </c>
      <c r="BB16" s="518">
        <v>44</v>
      </c>
      <c r="BC16" s="517">
        <v>10</v>
      </c>
      <c r="BD16" s="711"/>
      <c r="BE16" s="724"/>
      <c r="BF16" s="539">
        <v>59</v>
      </c>
      <c r="BG16" s="518">
        <v>168</v>
      </c>
      <c r="BH16" s="518">
        <v>43</v>
      </c>
      <c r="BI16" s="517">
        <v>20</v>
      </c>
      <c r="BJ16" s="711"/>
      <c r="BK16" s="737">
        <v>0</v>
      </c>
      <c r="BL16" s="539">
        <v>29</v>
      </c>
      <c r="BM16" s="518">
        <v>156</v>
      </c>
      <c r="BN16" s="518">
        <v>23</v>
      </c>
      <c r="BO16" s="517">
        <v>8</v>
      </c>
      <c r="BP16" s="517">
        <v>2</v>
      </c>
      <c r="BQ16" s="519">
        <v>8</v>
      </c>
      <c r="BR16" s="539">
        <v>51</v>
      </c>
      <c r="BS16" s="518">
        <v>116</v>
      </c>
      <c r="BT16" s="518">
        <v>34</v>
      </c>
      <c r="BU16" s="517">
        <v>11</v>
      </c>
      <c r="BV16" s="517"/>
      <c r="BW16" s="518">
        <v>5</v>
      </c>
      <c r="BX16" s="520">
        <v>7</v>
      </c>
      <c r="BY16" s="539">
        <v>99</v>
      </c>
      <c r="BZ16" s="518">
        <v>223</v>
      </c>
      <c r="CA16" s="518">
        <v>91</v>
      </c>
      <c r="CB16" s="517">
        <v>13</v>
      </c>
      <c r="CC16" s="517">
        <v>9</v>
      </c>
      <c r="CD16" s="519">
        <v>5</v>
      </c>
      <c r="CE16" s="539">
        <v>37</v>
      </c>
      <c r="CF16" s="518">
        <v>252</v>
      </c>
      <c r="CG16" s="518">
        <v>48</v>
      </c>
      <c r="CH16" s="517">
        <v>14</v>
      </c>
      <c r="CI16" s="711"/>
      <c r="CJ16" s="517">
        <v>5</v>
      </c>
      <c r="CK16" s="517">
        <v>9</v>
      </c>
      <c r="CL16" s="711">
        <v>0</v>
      </c>
      <c r="CM16" s="721">
        <v>0</v>
      </c>
      <c r="CN16" s="531">
        <v>85</v>
      </c>
      <c r="CO16" s="525">
        <v>334</v>
      </c>
      <c r="CP16" s="525">
        <v>133</v>
      </c>
      <c r="CQ16" s="526">
        <v>57</v>
      </c>
      <c r="CR16" s="742">
        <v>0</v>
      </c>
      <c r="CS16" s="526">
        <v>42</v>
      </c>
      <c r="CT16" s="610">
        <v>17</v>
      </c>
      <c r="CU16" s="979">
        <v>26</v>
      </c>
      <c r="CV16" s="980">
        <v>88</v>
      </c>
      <c r="CW16" s="980">
        <v>21</v>
      </c>
      <c r="CX16" s="981">
        <v>3</v>
      </c>
      <c r="CY16" s="983">
        <v>4</v>
      </c>
      <c r="CZ16" s="1119"/>
      <c r="DA16" s="535"/>
      <c r="DB16" s="563"/>
      <c r="DC16" s="561"/>
      <c r="DD16" s="562"/>
      <c r="DE16" s="562"/>
      <c r="DF16" s="562"/>
      <c r="DG16" s="562"/>
      <c r="DH16" s="562"/>
      <c r="DI16" s="562"/>
      <c r="DJ16" s="562"/>
      <c r="DK16" s="562"/>
      <c r="DL16" s="562"/>
      <c r="DM16" s="562"/>
      <c r="DN16" s="562"/>
      <c r="DO16" s="562"/>
      <c r="DP16" s="537"/>
      <c r="DQ16" s="537"/>
    </row>
    <row r="17" spans="2:121" ht="25" customHeight="1" thickTop="1" thickBot="1">
      <c r="B17" s="626">
        <v>2021</v>
      </c>
      <c r="C17" s="626" t="s">
        <v>6</v>
      </c>
      <c r="D17" s="715">
        <v>0</v>
      </c>
      <c r="E17" s="527">
        <v>248</v>
      </c>
      <c r="F17" s="709"/>
      <c r="G17" s="528">
        <v>1</v>
      </c>
      <c r="H17" s="527">
        <v>149</v>
      </c>
      <c r="I17" s="527">
        <v>1211</v>
      </c>
      <c r="J17" s="527">
        <v>5077</v>
      </c>
      <c r="K17" s="527">
        <v>3</v>
      </c>
      <c r="L17" s="527">
        <v>2868</v>
      </c>
      <c r="M17" s="527">
        <v>17</v>
      </c>
      <c r="N17" s="709"/>
      <c r="O17" s="527">
        <v>2186</v>
      </c>
      <c r="P17" s="527">
        <v>15</v>
      </c>
      <c r="Q17" s="527">
        <v>23</v>
      </c>
      <c r="R17" s="527">
        <v>1303</v>
      </c>
      <c r="S17" s="527">
        <v>10</v>
      </c>
      <c r="T17" s="527">
        <v>931</v>
      </c>
      <c r="U17" s="527">
        <v>5</v>
      </c>
      <c r="V17" s="527">
        <v>77</v>
      </c>
      <c r="W17" s="527">
        <v>34</v>
      </c>
      <c r="X17" s="527">
        <v>20</v>
      </c>
      <c r="Y17" s="627">
        <v>96</v>
      </c>
      <c r="Z17" s="540">
        <v>29</v>
      </c>
      <c r="AA17" s="532">
        <v>122</v>
      </c>
      <c r="AB17" s="532">
        <v>45</v>
      </c>
      <c r="AC17" s="528">
        <v>8</v>
      </c>
      <c r="AD17" s="528">
        <v>0</v>
      </c>
      <c r="AE17" s="528">
        <v>11</v>
      </c>
      <c r="AF17" s="628">
        <v>0</v>
      </c>
      <c r="AG17" s="965">
        <v>0</v>
      </c>
      <c r="AH17" s="966">
        <v>0</v>
      </c>
      <c r="AI17" s="966">
        <v>0</v>
      </c>
      <c r="AJ17" s="967">
        <v>0</v>
      </c>
      <c r="AK17" s="967">
        <v>0</v>
      </c>
      <c r="AL17" s="967">
        <v>0</v>
      </c>
      <c r="AM17" s="727"/>
      <c r="AN17" s="629">
        <v>27</v>
      </c>
      <c r="AO17" s="630">
        <v>192</v>
      </c>
      <c r="AP17" s="961">
        <v>49</v>
      </c>
      <c r="AQ17" s="961">
        <v>5</v>
      </c>
      <c r="AR17" s="732"/>
      <c r="AS17" s="722"/>
      <c r="AT17" s="632">
        <v>21</v>
      </c>
      <c r="AU17" s="633">
        <v>132</v>
      </c>
      <c r="AV17" s="633">
        <v>22</v>
      </c>
      <c r="AW17" s="633">
        <v>3</v>
      </c>
      <c r="AX17" s="633">
        <v>3</v>
      </c>
      <c r="AY17" s="628">
        <v>1</v>
      </c>
      <c r="AZ17" s="540">
        <v>33</v>
      </c>
      <c r="BA17" s="532">
        <v>247</v>
      </c>
      <c r="BB17" s="532">
        <v>46</v>
      </c>
      <c r="BC17" s="528">
        <v>10</v>
      </c>
      <c r="BD17" s="709"/>
      <c r="BE17" s="727"/>
      <c r="BF17" s="540">
        <v>58</v>
      </c>
      <c r="BG17" s="532">
        <v>165</v>
      </c>
      <c r="BH17" s="532">
        <v>44</v>
      </c>
      <c r="BI17" s="528">
        <v>19</v>
      </c>
      <c r="BJ17" s="709"/>
      <c r="BK17" s="735">
        <v>0</v>
      </c>
      <c r="BL17" s="540">
        <v>29</v>
      </c>
      <c r="BM17" s="532">
        <v>156</v>
      </c>
      <c r="BN17" s="532">
        <v>23</v>
      </c>
      <c r="BO17" s="528">
        <v>8</v>
      </c>
      <c r="BP17" s="528">
        <v>1</v>
      </c>
      <c r="BQ17" s="628">
        <v>7</v>
      </c>
      <c r="BR17" s="540">
        <v>49</v>
      </c>
      <c r="BS17" s="532">
        <v>117</v>
      </c>
      <c r="BT17" s="532">
        <v>34</v>
      </c>
      <c r="BU17" s="528">
        <v>11</v>
      </c>
      <c r="BV17" s="528"/>
      <c r="BW17" s="532">
        <v>5</v>
      </c>
      <c r="BX17" s="533">
        <v>7</v>
      </c>
      <c r="BY17" s="540">
        <v>97</v>
      </c>
      <c r="BZ17" s="532">
        <v>224</v>
      </c>
      <c r="CA17" s="532">
        <v>91</v>
      </c>
      <c r="CB17" s="528">
        <v>13</v>
      </c>
      <c r="CC17" s="528">
        <v>9</v>
      </c>
      <c r="CD17" s="628">
        <v>5</v>
      </c>
      <c r="CE17" s="540">
        <v>35</v>
      </c>
      <c r="CF17" s="532">
        <v>254</v>
      </c>
      <c r="CG17" s="532">
        <v>48</v>
      </c>
      <c r="CH17" s="528">
        <v>15</v>
      </c>
      <c r="CI17" s="709"/>
      <c r="CJ17" s="528">
        <v>4</v>
      </c>
      <c r="CK17" s="528">
        <v>9</v>
      </c>
      <c r="CL17" s="709">
        <v>0</v>
      </c>
      <c r="CM17" s="722">
        <v>0</v>
      </c>
      <c r="CN17" s="635">
        <v>88</v>
      </c>
      <c r="CO17" s="636">
        <v>320</v>
      </c>
      <c r="CP17" s="636">
        <v>126</v>
      </c>
      <c r="CQ17" s="637">
        <v>51</v>
      </c>
      <c r="CR17" s="740">
        <v>0</v>
      </c>
      <c r="CS17" s="637">
        <v>34</v>
      </c>
      <c r="CT17" s="638">
        <v>17</v>
      </c>
      <c r="CU17" s="971">
        <v>20</v>
      </c>
      <c r="CV17" s="972">
        <v>59</v>
      </c>
      <c r="CW17" s="972">
        <v>15</v>
      </c>
      <c r="CX17" s="973">
        <v>3</v>
      </c>
      <c r="CY17" s="974">
        <v>2</v>
      </c>
      <c r="CZ17" s="1116"/>
      <c r="DA17" s="536"/>
      <c r="DB17" s="640"/>
      <c r="DC17" s="641"/>
      <c r="DD17" s="642"/>
      <c r="DE17" s="642"/>
      <c r="DF17" s="642"/>
      <c r="DG17" s="642"/>
      <c r="DH17" s="642"/>
      <c r="DI17" s="642"/>
      <c r="DJ17" s="642"/>
      <c r="DK17" s="642"/>
      <c r="DL17" s="642"/>
      <c r="DM17" s="642"/>
      <c r="DN17" s="642"/>
      <c r="DO17" s="642"/>
      <c r="DP17" s="659"/>
      <c r="DQ17" s="659"/>
    </row>
    <row r="18" spans="2:121" ht="25" customHeight="1" thickTop="1">
      <c r="B18" s="654">
        <v>2020</v>
      </c>
      <c r="C18" s="654" t="s">
        <v>9</v>
      </c>
      <c r="D18" s="716">
        <v>0</v>
      </c>
      <c r="E18" s="656">
        <v>206</v>
      </c>
      <c r="F18" s="710"/>
      <c r="G18" s="656">
        <v>1</v>
      </c>
      <c r="H18" s="656">
        <v>149</v>
      </c>
      <c r="I18" s="656">
        <v>1195</v>
      </c>
      <c r="J18" s="656">
        <v>4985</v>
      </c>
      <c r="K18" s="662">
        <v>3</v>
      </c>
      <c r="L18" s="656">
        <v>2833</v>
      </c>
      <c r="M18" s="656">
        <v>17</v>
      </c>
      <c r="N18" s="710"/>
      <c r="O18" s="656">
        <v>2140</v>
      </c>
      <c r="P18" s="656">
        <v>15</v>
      </c>
      <c r="Q18" s="656">
        <v>21</v>
      </c>
      <c r="R18" s="656">
        <v>1287</v>
      </c>
      <c r="S18" s="656">
        <v>10</v>
      </c>
      <c r="T18" s="656">
        <v>918</v>
      </c>
      <c r="U18" s="656">
        <v>5</v>
      </c>
      <c r="V18" s="656">
        <v>77</v>
      </c>
      <c r="W18" s="656">
        <v>34</v>
      </c>
      <c r="X18" s="656">
        <v>20</v>
      </c>
      <c r="Y18" s="657">
        <v>94</v>
      </c>
      <c r="Z18" s="660">
        <v>29</v>
      </c>
      <c r="AA18" s="661">
        <v>120</v>
      </c>
      <c r="AB18" s="661">
        <v>41</v>
      </c>
      <c r="AC18" s="662">
        <v>8</v>
      </c>
      <c r="AD18" s="662">
        <v>0</v>
      </c>
      <c r="AE18" s="662">
        <v>11</v>
      </c>
      <c r="AF18" s="663">
        <v>0</v>
      </c>
      <c r="AG18" s="953">
        <v>7</v>
      </c>
      <c r="AH18" s="954">
        <v>33</v>
      </c>
      <c r="AI18" s="954">
        <v>8</v>
      </c>
      <c r="AJ18" s="955">
        <v>4</v>
      </c>
      <c r="AK18" s="955">
        <v>0</v>
      </c>
      <c r="AL18" s="955">
        <v>5</v>
      </c>
      <c r="AM18" s="728"/>
      <c r="AN18" s="673">
        <v>27</v>
      </c>
      <c r="AO18" s="674">
        <v>193</v>
      </c>
      <c r="AP18" s="955">
        <v>50</v>
      </c>
      <c r="AQ18" s="955">
        <v>5</v>
      </c>
      <c r="AR18" s="733"/>
      <c r="AS18" s="720"/>
      <c r="AT18" s="675">
        <v>21</v>
      </c>
      <c r="AU18" s="676">
        <v>127</v>
      </c>
      <c r="AV18" s="676">
        <v>23</v>
      </c>
      <c r="AW18" s="676">
        <v>1</v>
      </c>
      <c r="AX18" s="676">
        <v>3</v>
      </c>
      <c r="AY18" s="663">
        <v>1</v>
      </c>
      <c r="AZ18" s="664">
        <v>33</v>
      </c>
      <c r="BA18" s="661">
        <v>240</v>
      </c>
      <c r="BB18" s="661">
        <v>46</v>
      </c>
      <c r="BC18" s="662">
        <v>10</v>
      </c>
      <c r="BD18" s="710"/>
      <c r="BE18" s="728"/>
      <c r="BF18" s="677">
        <v>58</v>
      </c>
      <c r="BG18" s="661">
        <v>161</v>
      </c>
      <c r="BH18" s="661">
        <v>43</v>
      </c>
      <c r="BI18" s="662">
        <v>20</v>
      </c>
      <c r="BJ18" s="710"/>
      <c r="BK18" s="736">
        <v>0</v>
      </c>
      <c r="BL18" s="660">
        <v>31</v>
      </c>
      <c r="BM18" s="661">
        <v>148</v>
      </c>
      <c r="BN18" s="661">
        <v>23</v>
      </c>
      <c r="BO18" s="662">
        <v>8</v>
      </c>
      <c r="BP18" s="662">
        <v>1</v>
      </c>
      <c r="BQ18" s="663">
        <v>7</v>
      </c>
      <c r="BR18" s="679">
        <v>49</v>
      </c>
      <c r="BS18" s="680">
        <v>119</v>
      </c>
      <c r="BT18" s="680">
        <v>35</v>
      </c>
      <c r="BU18" s="680">
        <v>8</v>
      </c>
      <c r="BV18" s="680"/>
      <c r="BW18" s="680">
        <v>5</v>
      </c>
      <c r="BX18" s="681">
        <v>7</v>
      </c>
      <c r="BY18" s="660">
        <v>97</v>
      </c>
      <c r="BZ18" s="661">
        <v>224</v>
      </c>
      <c r="CA18" s="661">
        <v>91</v>
      </c>
      <c r="CB18" s="662">
        <v>13</v>
      </c>
      <c r="CC18" s="662">
        <v>9</v>
      </c>
      <c r="CD18" s="663">
        <v>5</v>
      </c>
      <c r="CE18" s="660">
        <v>36</v>
      </c>
      <c r="CF18" s="661">
        <v>254</v>
      </c>
      <c r="CG18" s="661">
        <v>46</v>
      </c>
      <c r="CH18" s="662">
        <v>15</v>
      </c>
      <c r="CI18" s="710"/>
      <c r="CJ18" s="662">
        <v>4</v>
      </c>
      <c r="CK18" s="662">
        <v>8</v>
      </c>
      <c r="CL18" s="710">
        <v>0</v>
      </c>
      <c r="CM18" s="720">
        <v>0</v>
      </c>
      <c r="CN18" s="682">
        <v>90</v>
      </c>
      <c r="CO18" s="683">
        <v>308</v>
      </c>
      <c r="CP18" s="683">
        <v>119</v>
      </c>
      <c r="CQ18" s="684">
        <v>44</v>
      </c>
      <c r="CR18" s="741">
        <v>0</v>
      </c>
      <c r="CS18" s="684">
        <v>30</v>
      </c>
      <c r="CT18" s="685">
        <v>15</v>
      </c>
      <c r="CU18" s="975">
        <v>26</v>
      </c>
      <c r="CV18" s="976">
        <v>88</v>
      </c>
      <c r="CW18" s="976">
        <v>21</v>
      </c>
      <c r="CX18" s="977">
        <v>3</v>
      </c>
      <c r="CY18" s="978">
        <v>3</v>
      </c>
      <c r="CZ18" s="1117"/>
      <c r="DA18" s="655"/>
      <c r="DB18" s="687"/>
      <c r="DC18" s="688"/>
      <c r="DD18" s="689"/>
      <c r="DE18" s="689"/>
      <c r="DF18" s="689"/>
      <c r="DG18" s="689"/>
      <c r="DH18" s="689"/>
      <c r="DI18" s="689"/>
      <c r="DJ18" s="689"/>
      <c r="DK18" s="689"/>
      <c r="DL18" s="689"/>
      <c r="DM18" s="689"/>
      <c r="DN18" s="689"/>
      <c r="DO18" s="689"/>
      <c r="DP18" s="537"/>
      <c r="DQ18" s="537"/>
    </row>
    <row r="19" spans="2:121" ht="25" customHeight="1">
      <c r="B19" s="585">
        <v>2020</v>
      </c>
      <c r="C19" s="585" t="s">
        <v>8</v>
      </c>
      <c r="D19" s="714">
        <v>0</v>
      </c>
      <c r="E19" s="516">
        <v>206</v>
      </c>
      <c r="F19" s="711"/>
      <c r="G19" s="516">
        <v>1</v>
      </c>
      <c r="H19" s="516">
        <v>148</v>
      </c>
      <c r="I19" s="516">
        <v>1177</v>
      </c>
      <c r="J19" s="516">
        <v>4904</v>
      </c>
      <c r="K19" s="517">
        <v>3</v>
      </c>
      <c r="L19" s="516">
        <v>2793</v>
      </c>
      <c r="M19" s="516">
        <v>17</v>
      </c>
      <c r="N19" s="711"/>
      <c r="O19" s="516">
        <v>2133</v>
      </c>
      <c r="P19" s="516">
        <v>14</v>
      </c>
      <c r="Q19" s="516">
        <v>21</v>
      </c>
      <c r="R19" s="516">
        <v>1274</v>
      </c>
      <c r="S19" s="516">
        <v>9</v>
      </c>
      <c r="T19" s="516">
        <v>915</v>
      </c>
      <c r="U19" s="516">
        <v>5</v>
      </c>
      <c r="V19" s="516">
        <v>78</v>
      </c>
      <c r="W19" s="516">
        <v>33</v>
      </c>
      <c r="X19" s="516">
        <v>20</v>
      </c>
      <c r="Y19" s="574">
        <v>88</v>
      </c>
      <c r="Z19" s="539">
        <v>29</v>
      </c>
      <c r="AA19" s="518">
        <v>120</v>
      </c>
      <c r="AB19" s="518">
        <v>41</v>
      </c>
      <c r="AC19" s="517">
        <v>8</v>
      </c>
      <c r="AD19" s="517">
        <v>0</v>
      </c>
      <c r="AE19" s="517">
        <v>5</v>
      </c>
      <c r="AF19" s="519">
        <v>0</v>
      </c>
      <c r="AG19" s="956">
        <v>0</v>
      </c>
      <c r="AH19" s="957">
        <v>0</v>
      </c>
      <c r="AI19" s="957">
        <v>0</v>
      </c>
      <c r="AJ19" s="958">
        <v>0</v>
      </c>
      <c r="AK19" s="958">
        <v>0</v>
      </c>
      <c r="AL19" s="958">
        <v>0</v>
      </c>
      <c r="AM19" s="724"/>
      <c r="AN19" s="594">
        <v>25</v>
      </c>
      <c r="AO19" s="521">
        <v>137</v>
      </c>
      <c r="AP19" s="958">
        <v>25</v>
      </c>
      <c r="AQ19" s="958">
        <v>2</v>
      </c>
      <c r="AR19" s="734"/>
      <c r="AS19" s="721"/>
      <c r="AT19" s="598">
        <v>21</v>
      </c>
      <c r="AU19" s="522">
        <v>127</v>
      </c>
      <c r="AV19" s="522">
        <v>23</v>
      </c>
      <c r="AW19" s="522">
        <v>1</v>
      </c>
      <c r="AX19" s="522">
        <v>3</v>
      </c>
      <c r="AY19" s="519">
        <v>1</v>
      </c>
      <c r="AZ19" s="590">
        <v>43</v>
      </c>
      <c r="BA19" s="518">
        <v>221</v>
      </c>
      <c r="BB19" s="518">
        <v>46</v>
      </c>
      <c r="BC19" s="517">
        <v>10</v>
      </c>
      <c r="BD19" s="711"/>
      <c r="BE19" s="724"/>
      <c r="BF19" s="539">
        <v>59</v>
      </c>
      <c r="BG19" s="518">
        <v>156</v>
      </c>
      <c r="BH19" s="518">
        <v>41</v>
      </c>
      <c r="BI19" s="517">
        <v>20</v>
      </c>
      <c r="BJ19" s="711"/>
      <c r="BK19" s="737">
        <v>0</v>
      </c>
      <c r="BL19" s="539">
        <v>31</v>
      </c>
      <c r="BM19" s="518">
        <v>148</v>
      </c>
      <c r="BN19" s="518">
        <v>23</v>
      </c>
      <c r="BO19" s="517">
        <v>8</v>
      </c>
      <c r="BP19" s="517">
        <v>1</v>
      </c>
      <c r="BQ19" s="519">
        <v>7</v>
      </c>
      <c r="BR19" s="604">
        <v>49</v>
      </c>
      <c r="BS19" s="524">
        <v>119</v>
      </c>
      <c r="BT19" s="524">
        <v>35</v>
      </c>
      <c r="BU19" s="524">
        <v>8</v>
      </c>
      <c r="BV19" s="524"/>
      <c r="BW19" s="524">
        <v>5</v>
      </c>
      <c r="BX19" s="606">
        <v>7</v>
      </c>
      <c r="BY19" s="539">
        <v>97</v>
      </c>
      <c r="BZ19" s="518">
        <v>224</v>
      </c>
      <c r="CA19" s="518">
        <v>91</v>
      </c>
      <c r="CB19" s="517">
        <v>13</v>
      </c>
      <c r="CC19" s="517">
        <v>9</v>
      </c>
      <c r="CD19" s="519">
        <v>5</v>
      </c>
      <c r="CE19" s="539">
        <v>36</v>
      </c>
      <c r="CF19" s="518">
        <v>202</v>
      </c>
      <c r="CG19" s="518">
        <v>44</v>
      </c>
      <c r="CH19" s="517">
        <v>15</v>
      </c>
      <c r="CI19" s="711"/>
      <c r="CJ19" s="517">
        <v>4</v>
      </c>
      <c r="CK19" s="517">
        <v>8</v>
      </c>
      <c r="CL19" s="711">
        <v>0</v>
      </c>
      <c r="CM19" s="721">
        <v>0</v>
      </c>
      <c r="CN19" s="531">
        <v>90</v>
      </c>
      <c r="CO19" s="525">
        <v>308</v>
      </c>
      <c r="CP19" s="525">
        <v>119</v>
      </c>
      <c r="CQ19" s="526">
        <v>44</v>
      </c>
      <c r="CR19" s="742">
        <v>0</v>
      </c>
      <c r="CS19" s="526">
        <v>30</v>
      </c>
      <c r="CT19" s="610">
        <v>15</v>
      </c>
      <c r="CU19" s="979">
        <v>20</v>
      </c>
      <c r="CV19" s="980">
        <v>59</v>
      </c>
      <c r="CW19" s="980">
        <v>15</v>
      </c>
      <c r="CX19" s="981">
        <v>3</v>
      </c>
      <c r="CY19" s="982">
        <v>2</v>
      </c>
      <c r="CZ19" s="1118"/>
      <c r="DA19" s="535"/>
      <c r="DB19" s="563"/>
      <c r="DC19" s="561"/>
      <c r="DD19" s="562"/>
      <c r="DE19" s="562"/>
      <c r="DF19" s="562"/>
      <c r="DG19" s="562"/>
      <c r="DH19" s="562"/>
      <c r="DI19" s="562"/>
      <c r="DJ19" s="562"/>
      <c r="DK19" s="562"/>
      <c r="DL19" s="562"/>
      <c r="DM19" s="562"/>
      <c r="DN19" s="562"/>
      <c r="DO19" s="562"/>
      <c r="DP19" s="537"/>
      <c r="DQ19" s="537"/>
    </row>
    <row r="20" spans="2:121" ht="25" customHeight="1" thickBot="1">
      <c r="B20" s="585">
        <v>2020</v>
      </c>
      <c r="C20" s="585" t="s">
        <v>7</v>
      </c>
      <c r="D20" s="714">
        <v>0</v>
      </c>
      <c r="E20" s="516">
        <v>206</v>
      </c>
      <c r="F20" s="711"/>
      <c r="G20" s="516">
        <v>1</v>
      </c>
      <c r="H20" s="516">
        <v>148</v>
      </c>
      <c r="I20" s="516">
        <v>1165</v>
      </c>
      <c r="J20" s="516">
        <v>4812</v>
      </c>
      <c r="K20" s="516">
        <v>3</v>
      </c>
      <c r="L20" s="516">
        <v>2749</v>
      </c>
      <c r="M20" s="517">
        <v>17</v>
      </c>
      <c r="N20" s="711"/>
      <c r="O20" s="516">
        <v>2114</v>
      </c>
      <c r="P20" s="516">
        <v>14</v>
      </c>
      <c r="Q20" s="516">
        <v>21</v>
      </c>
      <c r="R20" s="516">
        <v>1270</v>
      </c>
      <c r="S20" s="516">
        <v>9</v>
      </c>
      <c r="T20" s="516">
        <v>905</v>
      </c>
      <c r="U20" s="516">
        <v>5</v>
      </c>
      <c r="V20" s="516">
        <v>77</v>
      </c>
      <c r="W20" s="516">
        <v>32</v>
      </c>
      <c r="X20" s="516">
        <v>18</v>
      </c>
      <c r="Y20" s="574">
        <v>62</v>
      </c>
      <c r="Z20" s="539">
        <v>28</v>
      </c>
      <c r="AA20" s="518">
        <v>118</v>
      </c>
      <c r="AB20" s="518">
        <v>41</v>
      </c>
      <c r="AC20" s="517">
        <v>8</v>
      </c>
      <c r="AD20" s="517">
        <v>0</v>
      </c>
      <c r="AE20" s="517">
        <v>5</v>
      </c>
      <c r="AF20" s="519">
        <v>0</v>
      </c>
      <c r="AG20" s="956">
        <v>7</v>
      </c>
      <c r="AH20" s="957">
        <v>27</v>
      </c>
      <c r="AI20" s="957">
        <v>8</v>
      </c>
      <c r="AJ20" s="958">
        <v>4</v>
      </c>
      <c r="AK20" s="958">
        <v>0</v>
      </c>
      <c r="AL20" s="958">
        <v>4</v>
      </c>
      <c r="AM20" s="724"/>
      <c r="AN20" s="594">
        <v>25</v>
      </c>
      <c r="AO20" s="521">
        <v>141</v>
      </c>
      <c r="AP20" s="958">
        <v>25</v>
      </c>
      <c r="AQ20" s="958">
        <v>2</v>
      </c>
      <c r="AR20" s="734"/>
      <c r="AS20" s="721"/>
      <c r="AT20" s="598">
        <v>21</v>
      </c>
      <c r="AU20" s="522">
        <v>127</v>
      </c>
      <c r="AV20" s="522">
        <v>23</v>
      </c>
      <c r="AW20" s="522">
        <v>1</v>
      </c>
      <c r="AX20" s="522">
        <v>3</v>
      </c>
      <c r="AY20" s="519">
        <v>1</v>
      </c>
      <c r="AZ20" s="539">
        <v>43</v>
      </c>
      <c r="BA20" s="518">
        <v>210</v>
      </c>
      <c r="BB20" s="518">
        <v>44</v>
      </c>
      <c r="BC20" s="517">
        <v>10</v>
      </c>
      <c r="BD20" s="711"/>
      <c r="BE20" s="724"/>
      <c r="BF20" s="539">
        <v>55</v>
      </c>
      <c r="BG20" s="518">
        <v>158</v>
      </c>
      <c r="BH20" s="518">
        <v>40</v>
      </c>
      <c r="BI20" s="517">
        <v>20</v>
      </c>
      <c r="BJ20" s="711"/>
      <c r="BK20" s="737">
        <v>0</v>
      </c>
      <c r="BL20" s="539">
        <v>29</v>
      </c>
      <c r="BM20" s="518">
        <v>138</v>
      </c>
      <c r="BN20" s="518">
        <v>27</v>
      </c>
      <c r="BO20" s="517">
        <v>8</v>
      </c>
      <c r="BP20" s="517">
        <v>2</v>
      </c>
      <c r="BQ20" s="519">
        <v>6</v>
      </c>
      <c r="BR20" s="539">
        <v>52</v>
      </c>
      <c r="BS20" s="518">
        <v>119</v>
      </c>
      <c r="BT20" s="518">
        <v>28</v>
      </c>
      <c r="BU20" s="517">
        <v>8</v>
      </c>
      <c r="BV20" s="517"/>
      <c r="BW20" s="518">
        <v>4</v>
      </c>
      <c r="BX20" s="520">
        <v>6</v>
      </c>
      <c r="BY20" s="539">
        <v>91</v>
      </c>
      <c r="BZ20" s="518">
        <v>211</v>
      </c>
      <c r="CA20" s="518">
        <v>88</v>
      </c>
      <c r="CB20" s="517">
        <v>13</v>
      </c>
      <c r="CC20" s="517">
        <v>9</v>
      </c>
      <c r="CD20" s="519">
        <v>5</v>
      </c>
      <c r="CE20" s="539">
        <v>36</v>
      </c>
      <c r="CF20" s="518">
        <v>184</v>
      </c>
      <c r="CG20" s="518">
        <v>37</v>
      </c>
      <c r="CH20" s="517">
        <v>15</v>
      </c>
      <c r="CI20" s="711"/>
      <c r="CJ20" s="517">
        <v>3</v>
      </c>
      <c r="CK20" s="517">
        <v>8</v>
      </c>
      <c r="CL20" s="711">
        <v>0</v>
      </c>
      <c r="CM20" s="721">
        <v>0</v>
      </c>
      <c r="CN20" s="531">
        <v>90</v>
      </c>
      <c r="CO20" s="525">
        <v>302</v>
      </c>
      <c r="CP20" s="525">
        <v>119</v>
      </c>
      <c r="CQ20" s="526">
        <v>44</v>
      </c>
      <c r="CR20" s="742">
        <v>0</v>
      </c>
      <c r="CS20" s="526">
        <v>30</v>
      </c>
      <c r="CT20" s="610">
        <v>15</v>
      </c>
      <c r="CU20" s="979">
        <v>20</v>
      </c>
      <c r="CV20" s="980">
        <v>59</v>
      </c>
      <c r="CW20" s="980">
        <v>15</v>
      </c>
      <c r="CX20" s="981">
        <v>3</v>
      </c>
      <c r="CY20" s="983">
        <v>2</v>
      </c>
      <c r="CZ20" s="1119"/>
      <c r="DA20" s="535"/>
      <c r="DB20" s="563"/>
      <c r="DC20" s="561"/>
      <c r="DD20" s="562"/>
      <c r="DE20" s="562"/>
      <c r="DF20" s="562"/>
      <c r="DG20" s="562"/>
      <c r="DH20" s="562"/>
      <c r="DI20" s="562"/>
      <c r="DJ20" s="562"/>
      <c r="DK20" s="562"/>
      <c r="DL20" s="562"/>
      <c r="DM20" s="562"/>
      <c r="DN20" s="562"/>
      <c r="DO20" s="562"/>
      <c r="DP20" s="538"/>
      <c r="DQ20" s="538"/>
    </row>
    <row r="21" spans="2:121" ht="25" customHeight="1" thickTop="1" thickBot="1">
      <c r="B21" s="626">
        <v>2020</v>
      </c>
      <c r="C21" s="626" t="s">
        <v>6</v>
      </c>
      <c r="D21" s="715">
        <v>0</v>
      </c>
      <c r="E21" s="527">
        <v>206</v>
      </c>
      <c r="F21" s="709"/>
      <c r="G21" s="528">
        <v>1</v>
      </c>
      <c r="H21" s="527">
        <v>140</v>
      </c>
      <c r="I21" s="527">
        <v>1161</v>
      </c>
      <c r="J21" s="527">
        <v>4708</v>
      </c>
      <c r="K21" s="527">
        <v>3</v>
      </c>
      <c r="L21" s="527">
        <v>2748</v>
      </c>
      <c r="M21" s="527">
        <v>17</v>
      </c>
      <c r="N21" s="709"/>
      <c r="O21" s="527">
        <v>2141</v>
      </c>
      <c r="P21" s="527">
        <v>14</v>
      </c>
      <c r="Q21" s="527">
        <v>21</v>
      </c>
      <c r="R21" s="527">
        <v>1277</v>
      </c>
      <c r="S21" s="527">
        <v>9</v>
      </c>
      <c r="T21" s="527">
        <v>922</v>
      </c>
      <c r="U21" s="527">
        <v>5</v>
      </c>
      <c r="V21" s="527">
        <v>80</v>
      </c>
      <c r="W21" s="527">
        <v>33</v>
      </c>
      <c r="X21" s="527">
        <v>20</v>
      </c>
      <c r="Y21" s="627">
        <v>80</v>
      </c>
      <c r="Z21" s="540">
        <v>27</v>
      </c>
      <c r="AA21" s="532">
        <v>118</v>
      </c>
      <c r="AB21" s="532">
        <v>41</v>
      </c>
      <c r="AC21" s="528">
        <v>8</v>
      </c>
      <c r="AD21" s="528">
        <v>0</v>
      </c>
      <c r="AE21" s="528">
        <v>5</v>
      </c>
      <c r="AF21" s="628">
        <v>0</v>
      </c>
      <c r="AG21" s="959">
        <v>7</v>
      </c>
      <c r="AH21" s="960">
        <v>27</v>
      </c>
      <c r="AI21" s="960">
        <v>8</v>
      </c>
      <c r="AJ21" s="961">
        <v>4</v>
      </c>
      <c r="AK21" s="961">
        <v>0</v>
      </c>
      <c r="AL21" s="961">
        <v>4</v>
      </c>
      <c r="AM21" s="727"/>
      <c r="AN21" s="629">
        <v>0</v>
      </c>
      <c r="AO21" s="630">
        <v>2</v>
      </c>
      <c r="AP21" s="961">
        <v>0</v>
      </c>
      <c r="AQ21" s="961">
        <v>0</v>
      </c>
      <c r="AR21" s="732"/>
      <c r="AS21" s="722"/>
      <c r="AT21" s="632">
        <v>21</v>
      </c>
      <c r="AU21" s="633">
        <v>127</v>
      </c>
      <c r="AV21" s="633">
        <v>23</v>
      </c>
      <c r="AW21" s="633">
        <v>1</v>
      </c>
      <c r="AX21" s="633">
        <v>3</v>
      </c>
      <c r="AY21" s="628">
        <v>1</v>
      </c>
      <c r="AZ21" s="540">
        <v>43</v>
      </c>
      <c r="BA21" s="532">
        <v>206</v>
      </c>
      <c r="BB21" s="532">
        <v>44</v>
      </c>
      <c r="BC21" s="528">
        <v>10</v>
      </c>
      <c r="BD21" s="709"/>
      <c r="BE21" s="727"/>
      <c r="BF21" s="540">
        <v>58</v>
      </c>
      <c r="BG21" s="532">
        <v>118</v>
      </c>
      <c r="BH21" s="532">
        <v>26</v>
      </c>
      <c r="BI21" s="528">
        <v>10</v>
      </c>
      <c r="BJ21" s="709"/>
      <c r="BK21" s="634">
        <v>1</v>
      </c>
      <c r="BL21" s="540">
        <v>26</v>
      </c>
      <c r="BM21" s="532">
        <v>133</v>
      </c>
      <c r="BN21" s="532">
        <v>27</v>
      </c>
      <c r="BO21" s="528">
        <v>7</v>
      </c>
      <c r="BP21" s="528">
        <v>2</v>
      </c>
      <c r="BQ21" s="628">
        <v>6</v>
      </c>
      <c r="BR21" s="540">
        <v>49</v>
      </c>
      <c r="BS21" s="532">
        <v>119</v>
      </c>
      <c r="BT21" s="532">
        <v>25</v>
      </c>
      <c r="BU21" s="528">
        <v>7</v>
      </c>
      <c r="BV21" s="528"/>
      <c r="BW21" s="532">
        <v>4</v>
      </c>
      <c r="BX21" s="533">
        <v>6</v>
      </c>
      <c r="BY21" s="540">
        <v>91</v>
      </c>
      <c r="BZ21" s="532">
        <v>207</v>
      </c>
      <c r="CA21" s="532">
        <v>87</v>
      </c>
      <c r="CB21" s="528">
        <v>13</v>
      </c>
      <c r="CC21" s="528">
        <v>9</v>
      </c>
      <c r="CD21" s="628">
        <v>5</v>
      </c>
      <c r="CE21" s="540">
        <v>36</v>
      </c>
      <c r="CF21" s="532">
        <v>184</v>
      </c>
      <c r="CG21" s="532">
        <v>36</v>
      </c>
      <c r="CH21" s="528">
        <v>15</v>
      </c>
      <c r="CI21" s="709"/>
      <c r="CJ21" s="528">
        <v>3</v>
      </c>
      <c r="CK21" s="528">
        <v>8</v>
      </c>
      <c r="CL21" s="709">
        <v>0</v>
      </c>
      <c r="CM21" s="722">
        <v>0</v>
      </c>
      <c r="CN21" s="635">
        <v>89</v>
      </c>
      <c r="CO21" s="636">
        <v>301</v>
      </c>
      <c r="CP21" s="636">
        <v>118</v>
      </c>
      <c r="CQ21" s="637">
        <v>44</v>
      </c>
      <c r="CR21" s="740">
        <v>0</v>
      </c>
      <c r="CS21" s="637">
        <v>30</v>
      </c>
      <c r="CT21" s="638">
        <v>15</v>
      </c>
      <c r="CU21" s="971">
        <v>20</v>
      </c>
      <c r="CV21" s="972">
        <v>59</v>
      </c>
      <c r="CW21" s="972">
        <v>15</v>
      </c>
      <c r="CX21" s="973">
        <v>3</v>
      </c>
      <c r="CY21" s="974">
        <v>2</v>
      </c>
      <c r="CZ21" s="1116"/>
      <c r="DA21" s="536"/>
      <c r="DB21" s="640"/>
      <c r="DC21" s="641"/>
      <c r="DD21" s="642"/>
      <c r="DE21" s="642"/>
      <c r="DF21" s="642"/>
      <c r="DG21" s="642"/>
      <c r="DH21" s="642"/>
      <c r="DI21" s="642"/>
      <c r="DJ21" s="642"/>
      <c r="DK21" s="642"/>
      <c r="DL21" s="642"/>
      <c r="DM21" s="642"/>
      <c r="DN21" s="642"/>
      <c r="DO21" s="642"/>
      <c r="DP21" s="659"/>
      <c r="DQ21" s="659"/>
    </row>
    <row r="22" spans="2:121" ht="25" customHeight="1" thickTop="1">
      <c r="B22" s="654">
        <v>2019</v>
      </c>
      <c r="C22" s="654" t="s">
        <v>9</v>
      </c>
      <c r="D22" s="716">
        <v>0</v>
      </c>
      <c r="E22" s="656">
        <v>206</v>
      </c>
      <c r="F22" s="710"/>
      <c r="G22" s="656">
        <v>1</v>
      </c>
      <c r="H22" s="656">
        <v>140</v>
      </c>
      <c r="I22" s="656">
        <v>1146</v>
      </c>
      <c r="J22" s="656">
        <v>4559</v>
      </c>
      <c r="K22" s="662">
        <v>3</v>
      </c>
      <c r="L22" s="656">
        <v>2664</v>
      </c>
      <c r="M22" s="656">
        <v>18</v>
      </c>
      <c r="N22" s="710"/>
      <c r="O22" s="656">
        <v>2073</v>
      </c>
      <c r="P22" s="656">
        <v>13</v>
      </c>
      <c r="Q22" s="656">
        <v>21</v>
      </c>
      <c r="R22" s="656">
        <v>1241</v>
      </c>
      <c r="S22" s="656">
        <v>9</v>
      </c>
      <c r="T22" s="656">
        <v>883</v>
      </c>
      <c r="U22" s="656">
        <v>4</v>
      </c>
      <c r="V22" s="656">
        <v>67</v>
      </c>
      <c r="W22" s="656">
        <v>30</v>
      </c>
      <c r="X22" s="656">
        <v>17</v>
      </c>
      <c r="Y22" s="657">
        <v>43</v>
      </c>
      <c r="Z22" s="660">
        <v>32</v>
      </c>
      <c r="AA22" s="661">
        <v>115</v>
      </c>
      <c r="AB22" s="661">
        <v>34</v>
      </c>
      <c r="AC22" s="662">
        <v>7</v>
      </c>
      <c r="AD22" s="662">
        <v>0</v>
      </c>
      <c r="AE22" s="662">
        <v>5</v>
      </c>
      <c r="AF22" s="663">
        <v>2</v>
      </c>
      <c r="AG22" s="953">
        <v>0</v>
      </c>
      <c r="AH22" s="954">
        <v>0</v>
      </c>
      <c r="AI22" s="954">
        <v>0</v>
      </c>
      <c r="AJ22" s="955">
        <v>0</v>
      </c>
      <c r="AK22" s="955">
        <v>0</v>
      </c>
      <c r="AL22" s="955">
        <v>0</v>
      </c>
      <c r="AM22" s="728"/>
      <c r="AN22" s="673">
        <v>25</v>
      </c>
      <c r="AO22" s="674">
        <v>124</v>
      </c>
      <c r="AP22" s="955">
        <v>24</v>
      </c>
      <c r="AQ22" s="955">
        <v>2</v>
      </c>
      <c r="AR22" s="733"/>
      <c r="AS22" s="720"/>
      <c r="AT22" s="675">
        <v>36</v>
      </c>
      <c r="AU22" s="676">
        <v>98</v>
      </c>
      <c r="AV22" s="676">
        <v>37</v>
      </c>
      <c r="AW22" s="676">
        <v>1</v>
      </c>
      <c r="AX22" s="676">
        <v>3</v>
      </c>
      <c r="AY22" s="663">
        <v>1</v>
      </c>
      <c r="AZ22" s="664">
        <v>25</v>
      </c>
      <c r="BA22" s="661">
        <v>199</v>
      </c>
      <c r="BB22" s="661">
        <v>33</v>
      </c>
      <c r="BC22" s="662">
        <v>10</v>
      </c>
      <c r="BD22" s="710"/>
      <c r="BE22" s="728"/>
      <c r="BF22" s="677">
        <v>60</v>
      </c>
      <c r="BG22" s="661">
        <v>111</v>
      </c>
      <c r="BH22" s="661">
        <v>26</v>
      </c>
      <c r="BI22" s="662">
        <v>6</v>
      </c>
      <c r="BJ22" s="710"/>
      <c r="BK22" s="678">
        <v>1</v>
      </c>
      <c r="BL22" s="660">
        <v>21</v>
      </c>
      <c r="BM22" s="661">
        <v>130</v>
      </c>
      <c r="BN22" s="661">
        <v>20</v>
      </c>
      <c r="BO22" s="662">
        <v>6</v>
      </c>
      <c r="BP22" s="662">
        <v>1</v>
      </c>
      <c r="BQ22" s="663">
        <v>7</v>
      </c>
      <c r="BR22" s="679">
        <v>48</v>
      </c>
      <c r="BS22" s="680">
        <v>110</v>
      </c>
      <c r="BT22" s="680">
        <v>34</v>
      </c>
      <c r="BU22" s="680">
        <v>7</v>
      </c>
      <c r="BV22" s="680"/>
      <c r="BW22" s="680">
        <v>8</v>
      </c>
      <c r="BX22" s="681">
        <v>7</v>
      </c>
      <c r="BY22" s="660">
        <v>105</v>
      </c>
      <c r="BZ22" s="661">
        <v>204</v>
      </c>
      <c r="CA22" s="661">
        <v>46</v>
      </c>
      <c r="CB22" s="662">
        <v>21</v>
      </c>
      <c r="CC22" s="662">
        <v>7</v>
      </c>
      <c r="CD22" s="663">
        <v>2</v>
      </c>
      <c r="CE22" s="660">
        <v>33</v>
      </c>
      <c r="CF22" s="661">
        <v>200</v>
      </c>
      <c r="CG22" s="661">
        <v>27</v>
      </c>
      <c r="CH22" s="662">
        <v>10</v>
      </c>
      <c r="CI22" s="710"/>
      <c r="CJ22" s="662">
        <v>3</v>
      </c>
      <c r="CK22" s="662">
        <v>4</v>
      </c>
      <c r="CL22" s="662">
        <v>2</v>
      </c>
      <c r="CM22" s="663">
        <v>1</v>
      </c>
      <c r="CN22" s="682">
        <v>92</v>
      </c>
      <c r="CO22" s="683">
        <v>277</v>
      </c>
      <c r="CP22" s="683">
        <v>93</v>
      </c>
      <c r="CQ22" s="684">
        <v>41</v>
      </c>
      <c r="CR22" s="741">
        <v>0</v>
      </c>
      <c r="CS22" s="684">
        <v>28</v>
      </c>
      <c r="CT22" s="685">
        <v>13</v>
      </c>
      <c r="CU22" s="975">
        <v>20</v>
      </c>
      <c r="CV22" s="976">
        <v>62</v>
      </c>
      <c r="CW22" s="976">
        <v>15</v>
      </c>
      <c r="CX22" s="977">
        <v>3</v>
      </c>
      <c r="CY22" s="978">
        <v>2</v>
      </c>
      <c r="CZ22" s="1117"/>
      <c r="DA22" s="655"/>
      <c r="DB22" s="687"/>
      <c r="DC22" s="688"/>
      <c r="DD22" s="689"/>
      <c r="DE22" s="689"/>
      <c r="DF22" s="689"/>
      <c r="DG22" s="689"/>
      <c r="DH22" s="689"/>
      <c r="DI22" s="689"/>
      <c r="DJ22" s="689"/>
      <c r="DK22" s="689"/>
      <c r="DL22" s="689"/>
      <c r="DM22" s="689"/>
      <c r="DN22" s="689"/>
      <c r="DO22" s="689"/>
      <c r="DP22" s="537"/>
      <c r="DQ22" s="537"/>
    </row>
    <row r="23" spans="2:121" ht="25" customHeight="1">
      <c r="B23" s="585">
        <v>2019</v>
      </c>
      <c r="C23" s="585" t="s">
        <v>8</v>
      </c>
      <c r="D23" s="714">
        <v>0</v>
      </c>
      <c r="E23" s="516">
        <v>206</v>
      </c>
      <c r="F23" s="711"/>
      <c r="G23" s="516">
        <v>1</v>
      </c>
      <c r="H23" s="516">
        <v>140</v>
      </c>
      <c r="I23" s="516">
        <v>1141</v>
      </c>
      <c r="J23" s="516">
        <v>4524</v>
      </c>
      <c r="K23" s="517">
        <v>1</v>
      </c>
      <c r="L23" s="516">
        <v>2647</v>
      </c>
      <c r="M23" s="516">
        <v>18</v>
      </c>
      <c r="N23" s="711"/>
      <c r="O23" s="516">
        <v>2081</v>
      </c>
      <c r="P23" s="516">
        <v>13</v>
      </c>
      <c r="Q23" s="516">
        <v>20</v>
      </c>
      <c r="R23" s="516">
        <v>1236</v>
      </c>
      <c r="S23" s="516">
        <v>10</v>
      </c>
      <c r="T23" s="516">
        <v>868</v>
      </c>
      <c r="U23" s="516">
        <v>4</v>
      </c>
      <c r="V23" s="516">
        <v>67</v>
      </c>
      <c r="W23" s="516">
        <v>30</v>
      </c>
      <c r="X23" s="516">
        <v>17</v>
      </c>
      <c r="Y23" s="574">
        <v>38</v>
      </c>
      <c r="Z23" s="539">
        <v>32</v>
      </c>
      <c r="AA23" s="518">
        <v>104</v>
      </c>
      <c r="AB23" s="518">
        <v>33</v>
      </c>
      <c r="AC23" s="517">
        <v>6</v>
      </c>
      <c r="AD23" s="517">
        <v>0</v>
      </c>
      <c r="AE23" s="517">
        <v>5</v>
      </c>
      <c r="AF23" s="519">
        <v>2</v>
      </c>
      <c r="AG23" s="956">
        <v>0</v>
      </c>
      <c r="AH23" s="957">
        <v>0</v>
      </c>
      <c r="AI23" s="957">
        <v>0</v>
      </c>
      <c r="AJ23" s="958">
        <v>0</v>
      </c>
      <c r="AK23" s="958">
        <v>0</v>
      </c>
      <c r="AL23" s="958">
        <v>0</v>
      </c>
      <c r="AM23" s="724"/>
      <c r="AN23" s="594">
        <v>25</v>
      </c>
      <c r="AO23" s="521">
        <v>124</v>
      </c>
      <c r="AP23" s="958">
        <v>25</v>
      </c>
      <c r="AQ23" s="958">
        <v>2</v>
      </c>
      <c r="AR23" s="734"/>
      <c r="AS23" s="721"/>
      <c r="AT23" s="598">
        <v>49</v>
      </c>
      <c r="AU23" s="522">
        <v>80</v>
      </c>
      <c r="AV23" s="522">
        <v>33</v>
      </c>
      <c r="AW23" s="522">
        <v>1</v>
      </c>
      <c r="AX23" s="522">
        <v>3</v>
      </c>
      <c r="AY23" s="519">
        <v>1</v>
      </c>
      <c r="AZ23" s="590">
        <v>26</v>
      </c>
      <c r="BA23" s="518">
        <v>173</v>
      </c>
      <c r="BB23" s="518">
        <v>24</v>
      </c>
      <c r="BC23" s="517">
        <v>9</v>
      </c>
      <c r="BD23" s="711"/>
      <c r="BE23" s="724"/>
      <c r="BF23" s="539">
        <v>60</v>
      </c>
      <c r="BG23" s="518">
        <v>104</v>
      </c>
      <c r="BH23" s="518">
        <v>24</v>
      </c>
      <c r="BI23" s="517">
        <v>4</v>
      </c>
      <c r="BJ23" s="711"/>
      <c r="BK23" s="523">
        <v>1</v>
      </c>
      <c r="BL23" s="539">
        <v>21</v>
      </c>
      <c r="BM23" s="518">
        <v>129</v>
      </c>
      <c r="BN23" s="518">
        <v>20</v>
      </c>
      <c r="BO23" s="517">
        <v>6</v>
      </c>
      <c r="BP23" s="517">
        <v>1</v>
      </c>
      <c r="BQ23" s="519">
        <v>7</v>
      </c>
      <c r="BR23" s="604">
        <v>46</v>
      </c>
      <c r="BS23" s="524">
        <v>105</v>
      </c>
      <c r="BT23" s="524">
        <v>34</v>
      </c>
      <c r="BU23" s="524">
        <v>7</v>
      </c>
      <c r="BV23" s="524"/>
      <c r="BW23" s="524">
        <v>8</v>
      </c>
      <c r="BX23" s="606">
        <v>7</v>
      </c>
      <c r="BY23" s="539">
        <v>98</v>
      </c>
      <c r="BZ23" s="518">
        <v>192</v>
      </c>
      <c r="CA23" s="518">
        <v>46</v>
      </c>
      <c r="CB23" s="517">
        <v>21</v>
      </c>
      <c r="CC23" s="517">
        <v>7</v>
      </c>
      <c r="CD23" s="519">
        <v>2</v>
      </c>
      <c r="CE23" s="539">
        <v>32</v>
      </c>
      <c r="CF23" s="518">
        <v>200</v>
      </c>
      <c r="CG23" s="518">
        <v>27</v>
      </c>
      <c r="CH23" s="517">
        <v>10</v>
      </c>
      <c r="CI23" s="711"/>
      <c r="CJ23" s="517">
        <v>3</v>
      </c>
      <c r="CK23" s="517">
        <v>4</v>
      </c>
      <c r="CL23" s="517">
        <v>2</v>
      </c>
      <c r="CM23" s="519">
        <v>1</v>
      </c>
      <c r="CN23" s="531">
        <v>97</v>
      </c>
      <c r="CO23" s="525">
        <v>255</v>
      </c>
      <c r="CP23" s="525">
        <v>97</v>
      </c>
      <c r="CQ23" s="526">
        <v>35</v>
      </c>
      <c r="CR23" s="742">
        <v>0</v>
      </c>
      <c r="CS23" s="526">
        <v>24</v>
      </c>
      <c r="CT23" s="610">
        <v>10</v>
      </c>
      <c r="CU23" s="979">
        <v>23</v>
      </c>
      <c r="CV23" s="980">
        <v>56</v>
      </c>
      <c r="CW23" s="980">
        <v>22</v>
      </c>
      <c r="CX23" s="981">
        <v>2</v>
      </c>
      <c r="CY23" s="982">
        <v>2</v>
      </c>
      <c r="CZ23" s="1118"/>
      <c r="DA23" s="535"/>
      <c r="DB23" s="563"/>
      <c r="DC23" s="561"/>
      <c r="DD23" s="562"/>
      <c r="DE23" s="562"/>
      <c r="DF23" s="562"/>
      <c r="DG23" s="562"/>
      <c r="DH23" s="562"/>
      <c r="DI23" s="562"/>
      <c r="DJ23" s="562"/>
      <c r="DK23" s="562"/>
      <c r="DL23" s="562"/>
      <c r="DM23" s="562"/>
      <c r="DN23" s="562"/>
      <c r="DO23" s="562"/>
      <c r="DP23" s="537"/>
      <c r="DQ23" s="537"/>
    </row>
    <row r="24" spans="2:121" ht="25" customHeight="1" thickBot="1">
      <c r="B24" s="585">
        <v>2019</v>
      </c>
      <c r="C24" s="585" t="s">
        <v>7</v>
      </c>
      <c r="D24" s="714">
        <v>0</v>
      </c>
      <c r="E24" s="516">
        <v>206</v>
      </c>
      <c r="F24" s="711"/>
      <c r="G24" s="516">
        <v>1</v>
      </c>
      <c r="H24" s="516">
        <v>141</v>
      </c>
      <c r="I24" s="516">
        <v>1102</v>
      </c>
      <c r="J24" s="516">
        <v>4322</v>
      </c>
      <c r="K24" s="516">
        <v>3</v>
      </c>
      <c r="L24" s="516">
        <v>2592</v>
      </c>
      <c r="M24" s="517">
        <v>18</v>
      </c>
      <c r="N24" s="711"/>
      <c r="O24" s="516">
        <v>2061</v>
      </c>
      <c r="P24" s="516">
        <v>13</v>
      </c>
      <c r="Q24" s="516">
        <v>21</v>
      </c>
      <c r="R24" s="516">
        <v>1229</v>
      </c>
      <c r="S24" s="516">
        <v>9</v>
      </c>
      <c r="T24" s="516">
        <v>860</v>
      </c>
      <c r="U24" s="516">
        <v>4</v>
      </c>
      <c r="V24" s="516">
        <v>67</v>
      </c>
      <c r="W24" s="516">
        <v>30</v>
      </c>
      <c r="X24" s="516">
        <v>17</v>
      </c>
      <c r="Y24" s="574">
        <v>36</v>
      </c>
      <c r="Z24" s="539">
        <v>32</v>
      </c>
      <c r="AA24" s="518">
        <v>100</v>
      </c>
      <c r="AB24" s="518">
        <v>33</v>
      </c>
      <c r="AC24" s="517">
        <v>6</v>
      </c>
      <c r="AD24" s="517">
        <v>0</v>
      </c>
      <c r="AE24" s="517">
        <v>14</v>
      </c>
      <c r="AF24" s="519">
        <v>2</v>
      </c>
      <c r="AG24" s="956">
        <v>7</v>
      </c>
      <c r="AH24" s="957">
        <v>27</v>
      </c>
      <c r="AI24" s="957">
        <v>8</v>
      </c>
      <c r="AJ24" s="958">
        <v>4</v>
      </c>
      <c r="AK24" s="958">
        <v>0</v>
      </c>
      <c r="AL24" s="958">
        <v>4</v>
      </c>
      <c r="AM24" s="724"/>
      <c r="AN24" s="594">
        <v>25</v>
      </c>
      <c r="AO24" s="521">
        <v>114</v>
      </c>
      <c r="AP24" s="958">
        <v>24</v>
      </c>
      <c r="AQ24" s="958">
        <v>2</v>
      </c>
      <c r="AR24" s="734"/>
      <c r="AS24" s="721"/>
      <c r="AT24" s="598">
        <v>28</v>
      </c>
      <c r="AU24" s="522">
        <v>69</v>
      </c>
      <c r="AV24" s="522">
        <v>32</v>
      </c>
      <c r="AW24" s="522">
        <v>1</v>
      </c>
      <c r="AX24" s="522">
        <v>31</v>
      </c>
      <c r="AY24" s="519">
        <v>125</v>
      </c>
      <c r="AZ24" s="539">
        <v>26</v>
      </c>
      <c r="BA24" s="518">
        <v>173</v>
      </c>
      <c r="BB24" s="518">
        <v>24</v>
      </c>
      <c r="BC24" s="517">
        <v>9</v>
      </c>
      <c r="BD24" s="711"/>
      <c r="BE24" s="724"/>
      <c r="BF24" s="539">
        <v>60</v>
      </c>
      <c r="BG24" s="518">
        <v>104</v>
      </c>
      <c r="BH24" s="518">
        <v>24</v>
      </c>
      <c r="BI24" s="517">
        <v>4</v>
      </c>
      <c r="BJ24" s="711"/>
      <c r="BK24" s="523">
        <v>1</v>
      </c>
      <c r="BL24" s="539">
        <v>21</v>
      </c>
      <c r="BM24" s="518">
        <v>129</v>
      </c>
      <c r="BN24" s="518">
        <v>20</v>
      </c>
      <c r="BO24" s="517">
        <v>6</v>
      </c>
      <c r="BP24" s="517">
        <v>1</v>
      </c>
      <c r="BQ24" s="519">
        <v>7</v>
      </c>
      <c r="BR24" s="539">
        <v>46</v>
      </c>
      <c r="BS24" s="518">
        <v>105</v>
      </c>
      <c r="BT24" s="518">
        <v>34</v>
      </c>
      <c r="BU24" s="517">
        <v>7</v>
      </c>
      <c r="BV24" s="517"/>
      <c r="BW24" s="518">
        <v>8</v>
      </c>
      <c r="BX24" s="520">
        <v>7</v>
      </c>
      <c r="BY24" s="539">
        <v>98</v>
      </c>
      <c r="BZ24" s="518">
        <v>192</v>
      </c>
      <c r="CA24" s="518">
        <v>46</v>
      </c>
      <c r="CB24" s="517">
        <v>21</v>
      </c>
      <c r="CC24" s="517">
        <v>123</v>
      </c>
      <c r="CD24" s="519">
        <v>2</v>
      </c>
      <c r="CE24" s="539">
        <v>32</v>
      </c>
      <c r="CF24" s="518">
        <v>187</v>
      </c>
      <c r="CG24" s="518">
        <v>26</v>
      </c>
      <c r="CH24" s="517">
        <v>10</v>
      </c>
      <c r="CI24" s="711"/>
      <c r="CJ24" s="517">
        <v>3</v>
      </c>
      <c r="CK24" s="517">
        <v>4</v>
      </c>
      <c r="CL24" s="517">
        <v>2</v>
      </c>
      <c r="CM24" s="519">
        <v>1</v>
      </c>
      <c r="CN24" s="531">
        <v>97</v>
      </c>
      <c r="CO24" s="525">
        <v>255</v>
      </c>
      <c r="CP24" s="525">
        <v>97</v>
      </c>
      <c r="CQ24" s="526">
        <v>35</v>
      </c>
      <c r="CR24" s="742">
        <v>0</v>
      </c>
      <c r="CS24" s="526">
        <v>24</v>
      </c>
      <c r="CT24" s="610">
        <v>10</v>
      </c>
      <c r="CU24" s="979">
        <v>24</v>
      </c>
      <c r="CV24" s="980">
        <v>51</v>
      </c>
      <c r="CW24" s="980">
        <v>22</v>
      </c>
      <c r="CX24" s="981">
        <v>2</v>
      </c>
      <c r="CY24" s="983">
        <v>2</v>
      </c>
      <c r="CZ24" s="1119"/>
      <c r="DA24" s="535"/>
      <c r="DB24" s="563"/>
      <c r="DC24" s="561"/>
      <c r="DD24" s="562"/>
      <c r="DE24" s="562"/>
      <c r="DF24" s="562"/>
      <c r="DG24" s="562"/>
      <c r="DH24" s="562"/>
      <c r="DI24" s="562"/>
      <c r="DJ24" s="562"/>
      <c r="DK24" s="562"/>
      <c r="DL24" s="562"/>
      <c r="DM24" s="562"/>
      <c r="DN24" s="562"/>
      <c r="DO24" s="562"/>
      <c r="DP24" s="538"/>
      <c r="DQ24" s="538"/>
    </row>
    <row r="25" spans="2:121" ht="25" customHeight="1" thickTop="1" thickBot="1">
      <c r="B25" s="626">
        <v>2019</v>
      </c>
      <c r="C25" s="626" t="s">
        <v>6</v>
      </c>
      <c r="D25" s="715">
        <v>0</v>
      </c>
      <c r="E25" s="527">
        <v>206</v>
      </c>
      <c r="F25" s="709"/>
      <c r="G25" s="528">
        <v>1</v>
      </c>
      <c r="H25" s="527">
        <v>142</v>
      </c>
      <c r="I25" s="527">
        <v>1017</v>
      </c>
      <c r="J25" s="527">
        <v>3927</v>
      </c>
      <c r="K25" s="527">
        <v>3</v>
      </c>
      <c r="L25" s="527">
        <v>2457</v>
      </c>
      <c r="M25" s="527">
        <v>18</v>
      </c>
      <c r="N25" s="709"/>
      <c r="O25" s="527">
        <v>1983</v>
      </c>
      <c r="P25" s="527">
        <v>14</v>
      </c>
      <c r="Q25" s="527">
        <v>21</v>
      </c>
      <c r="R25" s="527">
        <v>1224</v>
      </c>
      <c r="S25" s="527">
        <v>9</v>
      </c>
      <c r="T25" s="527">
        <v>854</v>
      </c>
      <c r="U25" s="527">
        <v>4</v>
      </c>
      <c r="V25" s="527">
        <v>67</v>
      </c>
      <c r="W25" s="527">
        <v>30</v>
      </c>
      <c r="X25" s="527">
        <v>17</v>
      </c>
      <c r="Y25" s="627">
        <v>34</v>
      </c>
      <c r="Z25" s="540">
        <v>32</v>
      </c>
      <c r="AA25" s="532">
        <v>100</v>
      </c>
      <c r="AB25" s="532">
        <v>33</v>
      </c>
      <c r="AC25" s="528">
        <v>6</v>
      </c>
      <c r="AD25" s="528">
        <v>0</v>
      </c>
      <c r="AE25" s="528">
        <v>5</v>
      </c>
      <c r="AF25" s="628">
        <v>2</v>
      </c>
      <c r="AG25" s="959">
        <v>7</v>
      </c>
      <c r="AH25" s="960">
        <v>27</v>
      </c>
      <c r="AI25" s="960">
        <v>8</v>
      </c>
      <c r="AJ25" s="961">
        <v>4</v>
      </c>
      <c r="AK25" s="961">
        <v>0</v>
      </c>
      <c r="AL25" s="961">
        <v>4</v>
      </c>
      <c r="AM25" s="727"/>
      <c r="AN25" s="629">
        <v>24</v>
      </c>
      <c r="AO25" s="630">
        <v>116</v>
      </c>
      <c r="AP25" s="961">
        <v>24</v>
      </c>
      <c r="AQ25" s="961">
        <v>2</v>
      </c>
      <c r="AR25" s="732"/>
      <c r="AS25" s="722"/>
      <c r="AT25" s="632">
        <v>27</v>
      </c>
      <c r="AU25" s="633">
        <v>70</v>
      </c>
      <c r="AV25" s="633">
        <v>26</v>
      </c>
      <c r="AW25" s="633">
        <v>1</v>
      </c>
      <c r="AX25" s="633">
        <v>2</v>
      </c>
      <c r="AY25" s="628">
        <v>1</v>
      </c>
      <c r="AZ25" s="540">
        <v>26</v>
      </c>
      <c r="BA25" s="532">
        <v>103</v>
      </c>
      <c r="BB25" s="532">
        <v>17</v>
      </c>
      <c r="BC25" s="528">
        <v>6</v>
      </c>
      <c r="BD25" s="709"/>
      <c r="BE25" s="727"/>
      <c r="BF25" s="540">
        <v>71</v>
      </c>
      <c r="BG25" s="532">
        <v>104</v>
      </c>
      <c r="BH25" s="532">
        <v>19</v>
      </c>
      <c r="BI25" s="528">
        <v>4</v>
      </c>
      <c r="BJ25" s="709"/>
      <c r="BK25" s="634">
        <v>1</v>
      </c>
      <c r="BL25" s="540">
        <v>19</v>
      </c>
      <c r="BM25" s="532">
        <v>128</v>
      </c>
      <c r="BN25" s="532">
        <v>18</v>
      </c>
      <c r="BO25" s="528">
        <v>6</v>
      </c>
      <c r="BP25" s="528">
        <v>1</v>
      </c>
      <c r="BQ25" s="628">
        <v>7</v>
      </c>
      <c r="BR25" s="540">
        <v>47</v>
      </c>
      <c r="BS25" s="532">
        <v>96</v>
      </c>
      <c r="BT25" s="532">
        <v>40</v>
      </c>
      <c r="BU25" s="528">
        <v>4</v>
      </c>
      <c r="BV25" s="528"/>
      <c r="BW25" s="532">
        <v>4</v>
      </c>
      <c r="BX25" s="533">
        <v>5</v>
      </c>
      <c r="BY25" s="540">
        <v>86</v>
      </c>
      <c r="BZ25" s="532">
        <v>168</v>
      </c>
      <c r="CA25" s="532">
        <v>40</v>
      </c>
      <c r="CB25" s="528">
        <v>20</v>
      </c>
      <c r="CC25" s="528">
        <v>7</v>
      </c>
      <c r="CD25" s="628">
        <v>2</v>
      </c>
      <c r="CE25" s="540">
        <v>36</v>
      </c>
      <c r="CF25" s="532">
        <v>171</v>
      </c>
      <c r="CG25" s="532">
        <v>23</v>
      </c>
      <c r="CH25" s="528">
        <v>8</v>
      </c>
      <c r="CI25" s="709"/>
      <c r="CJ25" s="528">
        <v>4</v>
      </c>
      <c r="CK25" s="528">
        <v>4</v>
      </c>
      <c r="CL25" s="528">
        <v>2</v>
      </c>
      <c r="CM25" s="628">
        <v>1</v>
      </c>
      <c r="CN25" s="635">
        <v>97</v>
      </c>
      <c r="CO25" s="636">
        <v>255</v>
      </c>
      <c r="CP25" s="636">
        <v>97</v>
      </c>
      <c r="CQ25" s="637">
        <v>35</v>
      </c>
      <c r="CR25" s="740">
        <v>0</v>
      </c>
      <c r="CS25" s="637">
        <v>24</v>
      </c>
      <c r="CT25" s="638">
        <v>10</v>
      </c>
      <c r="CU25" s="971">
        <v>23</v>
      </c>
      <c r="CV25" s="972">
        <v>50</v>
      </c>
      <c r="CW25" s="972">
        <v>22</v>
      </c>
      <c r="CX25" s="973">
        <v>2</v>
      </c>
      <c r="CY25" s="974">
        <v>2</v>
      </c>
      <c r="CZ25" s="1116"/>
      <c r="DA25" s="536"/>
      <c r="DB25" s="640"/>
      <c r="DC25" s="641"/>
      <c r="DD25" s="642"/>
      <c r="DE25" s="642"/>
      <c r="DF25" s="642"/>
      <c r="DG25" s="642"/>
      <c r="DH25" s="642"/>
      <c r="DI25" s="642"/>
      <c r="DJ25" s="642"/>
      <c r="DK25" s="642"/>
      <c r="DL25" s="642"/>
      <c r="DM25" s="642"/>
      <c r="DN25" s="642"/>
      <c r="DO25" s="642"/>
      <c r="DP25" s="659"/>
      <c r="DQ25" s="659"/>
    </row>
    <row r="26" spans="2:121" ht="25" customHeight="1" thickTop="1">
      <c r="B26" s="654">
        <v>2018</v>
      </c>
      <c r="C26" s="654" t="s">
        <v>9</v>
      </c>
      <c r="D26" s="716">
        <v>0</v>
      </c>
      <c r="E26" s="656">
        <v>206</v>
      </c>
      <c r="F26" s="710"/>
      <c r="G26" s="656">
        <v>1</v>
      </c>
      <c r="H26" s="656">
        <v>142</v>
      </c>
      <c r="I26" s="656">
        <v>1086</v>
      </c>
      <c r="J26" s="656">
        <v>4229</v>
      </c>
      <c r="K26" s="662">
        <v>3</v>
      </c>
      <c r="L26" s="656">
        <v>2542</v>
      </c>
      <c r="M26" s="656">
        <v>18</v>
      </c>
      <c r="N26" s="710"/>
      <c r="O26" s="656">
        <v>2031</v>
      </c>
      <c r="P26" s="656">
        <v>13</v>
      </c>
      <c r="Q26" s="656">
        <v>21</v>
      </c>
      <c r="R26" s="656">
        <v>1221</v>
      </c>
      <c r="S26" s="656">
        <v>9</v>
      </c>
      <c r="T26" s="656">
        <v>848</v>
      </c>
      <c r="U26" s="656">
        <v>4</v>
      </c>
      <c r="V26" s="656">
        <v>67</v>
      </c>
      <c r="W26" s="656">
        <v>30</v>
      </c>
      <c r="X26" s="656">
        <v>17</v>
      </c>
      <c r="Y26" s="657">
        <v>31</v>
      </c>
      <c r="Z26" s="660">
        <v>32</v>
      </c>
      <c r="AA26" s="661">
        <v>97</v>
      </c>
      <c r="AB26" s="661">
        <v>33</v>
      </c>
      <c r="AC26" s="662">
        <v>6</v>
      </c>
      <c r="AD26" s="662">
        <v>0</v>
      </c>
      <c r="AE26" s="662">
        <v>5</v>
      </c>
      <c r="AF26" s="663">
        <v>2</v>
      </c>
      <c r="AG26" s="953">
        <v>7</v>
      </c>
      <c r="AH26" s="954">
        <v>27</v>
      </c>
      <c r="AI26" s="954">
        <v>8</v>
      </c>
      <c r="AJ26" s="955">
        <v>4</v>
      </c>
      <c r="AK26" s="955">
        <v>0</v>
      </c>
      <c r="AL26" s="955">
        <v>4</v>
      </c>
      <c r="AM26" s="728"/>
      <c r="AN26" s="673">
        <v>24</v>
      </c>
      <c r="AO26" s="674">
        <v>40</v>
      </c>
      <c r="AP26" s="955">
        <v>19</v>
      </c>
      <c r="AQ26" s="955">
        <v>1</v>
      </c>
      <c r="AR26" s="733"/>
      <c r="AS26" s="720"/>
      <c r="AT26" s="675">
        <v>29</v>
      </c>
      <c r="AU26" s="676">
        <v>65</v>
      </c>
      <c r="AV26" s="676">
        <v>28</v>
      </c>
      <c r="AW26" s="676">
        <v>1</v>
      </c>
      <c r="AX26" s="676">
        <v>2</v>
      </c>
      <c r="AY26" s="663">
        <v>1</v>
      </c>
      <c r="AZ26" s="664">
        <v>25</v>
      </c>
      <c r="BA26" s="661">
        <v>104</v>
      </c>
      <c r="BB26" s="661">
        <v>17</v>
      </c>
      <c r="BC26" s="662">
        <v>6</v>
      </c>
      <c r="BD26" s="710"/>
      <c r="BE26" s="728"/>
      <c r="BF26" s="677">
        <v>56</v>
      </c>
      <c r="BG26" s="661">
        <v>112</v>
      </c>
      <c r="BH26" s="661">
        <v>19</v>
      </c>
      <c r="BI26" s="662">
        <v>6</v>
      </c>
      <c r="BJ26" s="710"/>
      <c r="BK26" s="678">
        <v>1</v>
      </c>
      <c r="BL26" s="660">
        <v>19</v>
      </c>
      <c r="BM26" s="661">
        <v>127</v>
      </c>
      <c r="BN26" s="661">
        <v>17</v>
      </c>
      <c r="BO26" s="662">
        <v>7</v>
      </c>
      <c r="BP26" s="662">
        <v>1</v>
      </c>
      <c r="BQ26" s="663">
        <v>7</v>
      </c>
      <c r="BR26" s="679">
        <v>49</v>
      </c>
      <c r="BS26" s="680">
        <v>97</v>
      </c>
      <c r="BT26" s="680">
        <v>40</v>
      </c>
      <c r="BU26" s="680">
        <v>4</v>
      </c>
      <c r="BV26" s="680"/>
      <c r="BW26" s="680">
        <v>1</v>
      </c>
      <c r="BX26" s="681">
        <v>4</v>
      </c>
      <c r="BY26" s="660">
        <v>86</v>
      </c>
      <c r="BZ26" s="661">
        <v>170</v>
      </c>
      <c r="CA26" s="661">
        <v>40</v>
      </c>
      <c r="CB26" s="662">
        <v>18</v>
      </c>
      <c r="CC26" s="662">
        <v>7</v>
      </c>
      <c r="CD26" s="663">
        <v>2</v>
      </c>
      <c r="CE26" s="660">
        <v>36</v>
      </c>
      <c r="CF26" s="661">
        <v>171</v>
      </c>
      <c r="CG26" s="661">
        <v>22</v>
      </c>
      <c r="CH26" s="662">
        <v>8</v>
      </c>
      <c r="CI26" s="710"/>
      <c r="CJ26" s="662">
        <v>4</v>
      </c>
      <c r="CK26" s="662">
        <v>5</v>
      </c>
      <c r="CL26" s="662">
        <v>2</v>
      </c>
      <c r="CM26" s="663">
        <v>1</v>
      </c>
      <c r="CN26" s="682">
        <v>97</v>
      </c>
      <c r="CO26" s="683">
        <v>252</v>
      </c>
      <c r="CP26" s="683">
        <v>97</v>
      </c>
      <c r="CQ26" s="684">
        <v>34</v>
      </c>
      <c r="CR26" s="741">
        <v>0</v>
      </c>
      <c r="CS26" s="684">
        <v>24</v>
      </c>
      <c r="CT26" s="685">
        <v>10</v>
      </c>
      <c r="CU26" s="975">
        <v>23</v>
      </c>
      <c r="CV26" s="976">
        <v>50</v>
      </c>
      <c r="CW26" s="976">
        <v>22</v>
      </c>
      <c r="CX26" s="977">
        <v>2</v>
      </c>
      <c r="CY26" s="978">
        <v>2</v>
      </c>
      <c r="CZ26" s="1117"/>
      <c r="DA26" s="655"/>
      <c r="DB26" s="687"/>
      <c r="DC26" s="688"/>
      <c r="DD26" s="689"/>
      <c r="DE26" s="689"/>
      <c r="DF26" s="689"/>
      <c r="DG26" s="689"/>
      <c r="DH26" s="689"/>
      <c r="DI26" s="689"/>
      <c r="DJ26" s="689"/>
      <c r="DK26" s="689"/>
      <c r="DL26" s="689"/>
      <c r="DM26" s="689"/>
      <c r="DN26" s="689"/>
      <c r="DO26" s="689"/>
      <c r="DP26" s="537"/>
      <c r="DQ26" s="537"/>
    </row>
    <row r="27" spans="2:121" ht="25" customHeight="1" thickBot="1">
      <c r="B27" s="585">
        <v>2018</v>
      </c>
      <c r="C27" s="585" t="s">
        <v>8</v>
      </c>
      <c r="D27" s="714">
        <v>0</v>
      </c>
      <c r="E27" s="516">
        <v>206</v>
      </c>
      <c r="F27" s="711"/>
      <c r="G27" s="516">
        <v>2</v>
      </c>
      <c r="H27" s="516">
        <v>141</v>
      </c>
      <c r="I27" s="516">
        <v>1059</v>
      </c>
      <c r="J27" s="516">
        <v>4089</v>
      </c>
      <c r="K27" s="517">
        <v>3</v>
      </c>
      <c r="L27" s="516">
        <v>2512</v>
      </c>
      <c r="M27" s="516">
        <v>18</v>
      </c>
      <c r="N27" s="711"/>
      <c r="O27" s="516">
        <v>2010</v>
      </c>
      <c r="P27" s="516">
        <v>13</v>
      </c>
      <c r="Q27" s="516">
        <v>21</v>
      </c>
      <c r="R27" s="516">
        <v>1218</v>
      </c>
      <c r="S27" s="516">
        <v>9</v>
      </c>
      <c r="T27" s="516">
        <v>841</v>
      </c>
      <c r="U27" s="516">
        <v>4</v>
      </c>
      <c r="V27" s="516">
        <v>67</v>
      </c>
      <c r="W27" s="516">
        <v>28</v>
      </c>
      <c r="X27" s="516">
        <v>17</v>
      </c>
      <c r="Y27" s="574">
        <v>24</v>
      </c>
      <c r="Z27" s="539">
        <v>29</v>
      </c>
      <c r="AA27" s="518">
        <v>94</v>
      </c>
      <c r="AB27" s="518">
        <v>32</v>
      </c>
      <c r="AC27" s="517">
        <v>6</v>
      </c>
      <c r="AD27" s="517">
        <v>0</v>
      </c>
      <c r="AE27" s="517">
        <v>5</v>
      </c>
      <c r="AF27" s="519">
        <v>2</v>
      </c>
      <c r="AG27" s="956">
        <v>7</v>
      </c>
      <c r="AH27" s="957">
        <v>27</v>
      </c>
      <c r="AI27" s="957">
        <v>8</v>
      </c>
      <c r="AJ27" s="958">
        <v>4</v>
      </c>
      <c r="AK27" s="958">
        <v>0</v>
      </c>
      <c r="AL27" s="958">
        <v>4</v>
      </c>
      <c r="AM27" s="724"/>
      <c r="AN27" s="594">
        <v>31</v>
      </c>
      <c r="AO27" s="521">
        <v>34</v>
      </c>
      <c r="AP27" s="958">
        <v>19</v>
      </c>
      <c r="AQ27" s="711"/>
      <c r="AR27" s="734"/>
      <c r="AS27" s="721"/>
      <c r="AT27" s="598">
        <v>29</v>
      </c>
      <c r="AU27" s="522">
        <v>65</v>
      </c>
      <c r="AV27" s="522">
        <v>28</v>
      </c>
      <c r="AW27" s="522">
        <v>1</v>
      </c>
      <c r="AX27" s="522">
        <v>2</v>
      </c>
      <c r="AY27" s="519">
        <v>1</v>
      </c>
      <c r="AZ27" s="590">
        <v>25</v>
      </c>
      <c r="BA27" s="518">
        <v>104</v>
      </c>
      <c r="BB27" s="518">
        <v>17</v>
      </c>
      <c r="BC27" s="517">
        <v>6</v>
      </c>
      <c r="BD27" s="711"/>
      <c r="BE27" s="724"/>
      <c r="BF27" s="539">
        <v>55</v>
      </c>
      <c r="BG27" s="518">
        <v>102</v>
      </c>
      <c r="BH27" s="518">
        <v>17</v>
      </c>
      <c r="BI27" s="517">
        <v>4</v>
      </c>
      <c r="BJ27" s="711"/>
      <c r="BK27" s="523">
        <v>1</v>
      </c>
      <c r="BL27" s="539">
        <v>19</v>
      </c>
      <c r="BM27" s="518">
        <v>126</v>
      </c>
      <c r="BN27" s="518">
        <v>17</v>
      </c>
      <c r="BO27" s="517">
        <v>7</v>
      </c>
      <c r="BP27" s="517">
        <v>1</v>
      </c>
      <c r="BQ27" s="519">
        <v>7</v>
      </c>
      <c r="BR27" s="604">
        <v>49</v>
      </c>
      <c r="BS27" s="524">
        <v>97</v>
      </c>
      <c r="BT27" s="524">
        <v>40</v>
      </c>
      <c r="BU27" s="524">
        <v>4</v>
      </c>
      <c r="BV27" s="524"/>
      <c r="BW27" s="524">
        <v>1</v>
      </c>
      <c r="BX27" s="606">
        <v>4</v>
      </c>
      <c r="BY27" s="539">
        <v>86</v>
      </c>
      <c r="BZ27" s="518">
        <v>168</v>
      </c>
      <c r="CA27" s="518">
        <v>38</v>
      </c>
      <c r="CB27" s="517">
        <v>18</v>
      </c>
      <c r="CC27" s="517">
        <v>7</v>
      </c>
      <c r="CD27" s="519">
        <v>2</v>
      </c>
      <c r="CE27" s="539">
        <v>36</v>
      </c>
      <c r="CF27" s="518">
        <v>171</v>
      </c>
      <c r="CG27" s="518">
        <v>22</v>
      </c>
      <c r="CH27" s="517">
        <v>8</v>
      </c>
      <c r="CI27" s="711"/>
      <c r="CJ27" s="517">
        <v>4</v>
      </c>
      <c r="CK27" s="517">
        <v>5</v>
      </c>
      <c r="CL27" s="517">
        <v>2</v>
      </c>
      <c r="CM27" s="519">
        <v>1</v>
      </c>
      <c r="CN27" s="531">
        <v>97</v>
      </c>
      <c r="CO27" s="525">
        <v>252</v>
      </c>
      <c r="CP27" s="525">
        <v>97</v>
      </c>
      <c r="CQ27" s="526">
        <v>34</v>
      </c>
      <c r="CR27" s="742">
        <v>0</v>
      </c>
      <c r="CS27" s="526">
        <v>24</v>
      </c>
      <c r="CT27" s="610">
        <v>10</v>
      </c>
      <c r="CU27" s="979">
        <v>23</v>
      </c>
      <c r="CV27" s="980">
        <v>56</v>
      </c>
      <c r="CW27" s="980">
        <v>22</v>
      </c>
      <c r="CX27" s="981">
        <v>2</v>
      </c>
      <c r="CY27" s="982">
        <v>2</v>
      </c>
      <c r="CZ27" s="1118"/>
      <c r="DA27" s="535"/>
      <c r="DB27" s="563"/>
      <c r="DC27" s="561"/>
      <c r="DD27" s="562"/>
      <c r="DE27" s="562"/>
      <c r="DF27" s="562"/>
      <c r="DG27" s="562"/>
      <c r="DH27" s="562"/>
      <c r="DI27" s="562"/>
      <c r="DJ27" s="562"/>
      <c r="DK27" s="562"/>
      <c r="DL27" s="562"/>
      <c r="DM27" s="562"/>
      <c r="DN27" s="562"/>
      <c r="DO27" s="562"/>
      <c r="DP27" s="537"/>
      <c r="DQ27" s="537"/>
    </row>
    <row r="28" spans="2:121" ht="25" customHeight="1" thickTop="1">
      <c r="B28" s="585">
        <v>2018</v>
      </c>
      <c r="C28" s="585" t="s">
        <v>7</v>
      </c>
      <c r="D28" s="714">
        <v>0</v>
      </c>
      <c r="E28" s="516">
        <v>206</v>
      </c>
      <c r="F28" s="711"/>
      <c r="G28" s="516">
        <v>2</v>
      </c>
      <c r="H28" s="516">
        <v>141</v>
      </c>
      <c r="I28" s="516">
        <v>1028</v>
      </c>
      <c r="J28" s="516">
        <v>3940</v>
      </c>
      <c r="K28" s="516">
        <v>2</v>
      </c>
      <c r="L28" s="516">
        <v>2485</v>
      </c>
      <c r="M28" s="517">
        <v>18</v>
      </c>
      <c r="N28" s="711"/>
      <c r="O28" s="516">
        <v>1995</v>
      </c>
      <c r="P28" s="516">
        <v>13</v>
      </c>
      <c r="Q28" s="516">
        <v>21</v>
      </c>
      <c r="R28" s="516">
        <v>1212</v>
      </c>
      <c r="S28" s="516">
        <v>9</v>
      </c>
      <c r="T28" s="516">
        <v>829</v>
      </c>
      <c r="U28" s="516">
        <v>4</v>
      </c>
      <c r="V28" s="516">
        <v>67</v>
      </c>
      <c r="W28" s="516">
        <v>28</v>
      </c>
      <c r="X28" s="516">
        <v>17</v>
      </c>
      <c r="Y28" s="574">
        <v>24</v>
      </c>
      <c r="Z28" s="539">
        <v>25</v>
      </c>
      <c r="AA28" s="518">
        <v>75</v>
      </c>
      <c r="AB28" s="518">
        <v>25</v>
      </c>
      <c r="AC28" s="517">
        <v>6</v>
      </c>
      <c r="AD28" s="517">
        <v>0</v>
      </c>
      <c r="AE28" s="517">
        <v>6</v>
      </c>
      <c r="AF28" s="519">
        <v>2</v>
      </c>
      <c r="AG28" s="956">
        <v>7</v>
      </c>
      <c r="AH28" s="957">
        <v>27</v>
      </c>
      <c r="AI28" s="957">
        <v>8</v>
      </c>
      <c r="AJ28" s="958">
        <v>4</v>
      </c>
      <c r="AK28" s="958">
        <v>0</v>
      </c>
      <c r="AL28" s="958">
        <v>4</v>
      </c>
      <c r="AM28" s="724"/>
      <c r="AN28" s="594">
        <v>31</v>
      </c>
      <c r="AO28" s="521">
        <v>33</v>
      </c>
      <c r="AP28" s="958">
        <v>19</v>
      </c>
      <c r="AQ28" s="711"/>
      <c r="AR28" s="734"/>
      <c r="AS28" s="721"/>
      <c r="AT28" s="598">
        <v>28</v>
      </c>
      <c r="AU28" s="522">
        <v>66</v>
      </c>
      <c r="AV28" s="522">
        <v>25</v>
      </c>
      <c r="AW28" s="522">
        <v>1</v>
      </c>
      <c r="AX28" s="522">
        <v>2</v>
      </c>
      <c r="AY28" s="519">
        <v>1</v>
      </c>
      <c r="AZ28" s="539">
        <v>25</v>
      </c>
      <c r="BA28" s="518">
        <v>104</v>
      </c>
      <c r="BB28" s="518">
        <v>17</v>
      </c>
      <c r="BC28" s="517">
        <v>6</v>
      </c>
      <c r="BD28" s="711"/>
      <c r="BE28" s="724"/>
      <c r="BF28" s="539">
        <v>61</v>
      </c>
      <c r="BG28" s="518">
        <v>94</v>
      </c>
      <c r="BH28" s="518">
        <v>19</v>
      </c>
      <c r="BI28" s="517">
        <v>4</v>
      </c>
      <c r="BJ28" s="711"/>
      <c r="BK28" s="523">
        <v>1</v>
      </c>
      <c r="BL28" s="539">
        <v>19</v>
      </c>
      <c r="BM28" s="518">
        <v>126</v>
      </c>
      <c r="BN28" s="518">
        <v>17</v>
      </c>
      <c r="BO28" s="517">
        <v>7</v>
      </c>
      <c r="BP28" s="517">
        <v>1</v>
      </c>
      <c r="BQ28" s="519">
        <v>7</v>
      </c>
      <c r="BR28" s="539">
        <v>49</v>
      </c>
      <c r="BS28" s="518">
        <v>92</v>
      </c>
      <c r="BT28" s="518">
        <v>38</v>
      </c>
      <c r="BU28" s="517">
        <v>4</v>
      </c>
      <c r="BV28" s="517"/>
      <c r="BW28" s="518">
        <v>1</v>
      </c>
      <c r="BX28" s="520">
        <v>3</v>
      </c>
      <c r="BY28" s="539">
        <v>86</v>
      </c>
      <c r="BZ28" s="518">
        <v>168</v>
      </c>
      <c r="CA28" s="518">
        <v>38</v>
      </c>
      <c r="CB28" s="517">
        <v>18</v>
      </c>
      <c r="CC28" s="517">
        <v>7</v>
      </c>
      <c r="CD28" s="519">
        <v>2</v>
      </c>
      <c r="CE28" s="539">
        <v>36</v>
      </c>
      <c r="CF28" s="518">
        <v>170</v>
      </c>
      <c r="CG28" s="518">
        <v>22</v>
      </c>
      <c r="CH28" s="517">
        <v>8</v>
      </c>
      <c r="CI28" s="711"/>
      <c r="CJ28" s="517">
        <v>4</v>
      </c>
      <c r="CK28" s="517">
        <v>5</v>
      </c>
      <c r="CL28" s="517">
        <v>2</v>
      </c>
      <c r="CM28" s="519">
        <v>1</v>
      </c>
      <c r="CN28" s="531">
        <v>97</v>
      </c>
      <c r="CO28" s="525">
        <v>252</v>
      </c>
      <c r="CP28" s="525">
        <v>97</v>
      </c>
      <c r="CQ28" s="526">
        <v>29</v>
      </c>
      <c r="CR28" s="742">
        <v>0</v>
      </c>
      <c r="CS28" s="526">
        <v>22</v>
      </c>
      <c r="CT28" s="610">
        <v>10</v>
      </c>
      <c r="CU28" s="979">
        <v>23</v>
      </c>
      <c r="CV28" s="980">
        <v>50</v>
      </c>
      <c r="CW28" s="980">
        <v>22</v>
      </c>
      <c r="CX28" s="981">
        <v>2</v>
      </c>
      <c r="CY28" s="983">
        <v>2</v>
      </c>
      <c r="CZ28" s="1119"/>
      <c r="DA28" s="535"/>
      <c r="DB28" s="563"/>
      <c r="DC28" s="561"/>
      <c r="DD28" s="562"/>
      <c r="DE28" s="562"/>
      <c r="DF28" s="562"/>
      <c r="DG28" s="562"/>
      <c r="DH28" s="562"/>
      <c r="DI28" s="562"/>
      <c r="DJ28" s="562"/>
      <c r="DK28" s="562"/>
      <c r="DL28" s="562"/>
      <c r="DM28" s="562"/>
      <c r="DN28" s="562"/>
      <c r="DO28" s="562"/>
      <c r="DP28" s="659"/>
      <c r="DQ28" s="659"/>
    </row>
    <row r="29" spans="2:121" ht="25" customHeight="1" thickBot="1">
      <c r="B29" s="626">
        <v>2018</v>
      </c>
      <c r="C29" s="626" t="s">
        <v>6</v>
      </c>
      <c r="D29" s="715">
        <v>0</v>
      </c>
      <c r="E29" s="527">
        <v>206</v>
      </c>
      <c r="F29" s="709"/>
      <c r="G29" s="528">
        <v>2</v>
      </c>
      <c r="H29" s="527">
        <v>145</v>
      </c>
      <c r="I29" s="527">
        <v>1006</v>
      </c>
      <c r="J29" s="527">
        <v>3907</v>
      </c>
      <c r="K29" s="527">
        <v>2</v>
      </c>
      <c r="L29" s="527">
        <v>2457</v>
      </c>
      <c r="M29" s="527">
        <v>18</v>
      </c>
      <c r="N29" s="709"/>
      <c r="O29" s="527">
        <v>1981</v>
      </c>
      <c r="P29" s="527">
        <v>14</v>
      </c>
      <c r="Q29" s="527">
        <v>21</v>
      </c>
      <c r="R29" s="527">
        <v>1207</v>
      </c>
      <c r="S29" s="527">
        <v>8</v>
      </c>
      <c r="T29" s="527">
        <v>843</v>
      </c>
      <c r="U29" s="527">
        <v>7</v>
      </c>
      <c r="V29" s="527">
        <v>78</v>
      </c>
      <c r="W29" s="527">
        <v>33</v>
      </c>
      <c r="X29" s="527">
        <v>16</v>
      </c>
      <c r="Y29" s="627">
        <v>24</v>
      </c>
      <c r="Z29" s="540">
        <v>25</v>
      </c>
      <c r="AA29" s="532">
        <v>75</v>
      </c>
      <c r="AB29" s="532">
        <v>25</v>
      </c>
      <c r="AC29" s="528">
        <v>6</v>
      </c>
      <c r="AD29" s="528">
        <v>0</v>
      </c>
      <c r="AE29" s="528">
        <v>6</v>
      </c>
      <c r="AF29" s="628">
        <v>2</v>
      </c>
      <c r="AG29" s="959">
        <v>7</v>
      </c>
      <c r="AH29" s="960">
        <v>27</v>
      </c>
      <c r="AI29" s="960">
        <v>8</v>
      </c>
      <c r="AJ29" s="961">
        <v>4</v>
      </c>
      <c r="AK29" s="961">
        <v>0</v>
      </c>
      <c r="AL29" s="961">
        <v>4</v>
      </c>
      <c r="AM29" s="727"/>
      <c r="AN29" s="629">
        <v>27</v>
      </c>
      <c r="AO29" s="630">
        <v>27</v>
      </c>
      <c r="AP29" s="961">
        <v>16</v>
      </c>
      <c r="AQ29" s="709"/>
      <c r="AR29" s="732"/>
      <c r="AS29" s="722"/>
      <c r="AT29" s="632">
        <v>30</v>
      </c>
      <c r="AU29" s="633">
        <v>60</v>
      </c>
      <c r="AV29" s="633">
        <v>24</v>
      </c>
      <c r="AW29" s="633">
        <v>1</v>
      </c>
      <c r="AX29" s="633">
        <v>2</v>
      </c>
      <c r="AY29" s="628">
        <v>1</v>
      </c>
      <c r="AZ29" s="540">
        <v>25</v>
      </c>
      <c r="BA29" s="532">
        <v>99</v>
      </c>
      <c r="BB29" s="532">
        <v>16</v>
      </c>
      <c r="BC29" s="528">
        <v>6</v>
      </c>
      <c r="BD29" s="709"/>
      <c r="BE29" s="727"/>
      <c r="BF29" s="540">
        <v>55</v>
      </c>
      <c r="BG29" s="532">
        <v>84</v>
      </c>
      <c r="BH29" s="532">
        <v>14</v>
      </c>
      <c r="BI29" s="528">
        <v>3</v>
      </c>
      <c r="BJ29" s="709"/>
      <c r="BK29" s="634">
        <v>1</v>
      </c>
      <c r="BL29" s="540">
        <v>21</v>
      </c>
      <c r="BM29" s="532">
        <v>97</v>
      </c>
      <c r="BN29" s="532">
        <v>20</v>
      </c>
      <c r="BO29" s="528">
        <v>6</v>
      </c>
      <c r="BP29" s="528">
        <v>1</v>
      </c>
      <c r="BQ29" s="628">
        <v>7</v>
      </c>
      <c r="BR29" s="540">
        <v>49</v>
      </c>
      <c r="BS29" s="532">
        <v>92</v>
      </c>
      <c r="BT29" s="532">
        <v>40</v>
      </c>
      <c r="BU29" s="528">
        <v>4</v>
      </c>
      <c r="BV29" s="528"/>
      <c r="BW29" s="532">
        <v>1</v>
      </c>
      <c r="BX29" s="533">
        <v>3</v>
      </c>
      <c r="BY29" s="540">
        <v>73</v>
      </c>
      <c r="BZ29" s="532">
        <v>148</v>
      </c>
      <c r="CA29" s="532">
        <v>28</v>
      </c>
      <c r="CB29" s="528">
        <v>15</v>
      </c>
      <c r="CC29" s="528">
        <v>7</v>
      </c>
      <c r="CD29" s="628">
        <v>1</v>
      </c>
      <c r="CE29" s="540">
        <v>33</v>
      </c>
      <c r="CF29" s="532">
        <v>166</v>
      </c>
      <c r="CG29" s="532">
        <v>19</v>
      </c>
      <c r="CH29" s="528">
        <v>14</v>
      </c>
      <c r="CI29" s="709"/>
      <c r="CJ29" s="528">
        <v>4</v>
      </c>
      <c r="CK29" s="528">
        <v>5</v>
      </c>
      <c r="CL29" s="528">
        <v>2</v>
      </c>
      <c r="CM29" s="628">
        <v>1</v>
      </c>
      <c r="CN29" s="635">
        <v>71</v>
      </c>
      <c r="CO29" s="636">
        <v>214</v>
      </c>
      <c r="CP29" s="636">
        <v>97</v>
      </c>
      <c r="CQ29" s="637">
        <v>29</v>
      </c>
      <c r="CR29" s="740">
        <v>0</v>
      </c>
      <c r="CS29" s="637">
        <v>15</v>
      </c>
      <c r="CT29" s="638">
        <v>7</v>
      </c>
      <c r="CU29" s="971">
        <v>23</v>
      </c>
      <c r="CV29" s="972">
        <v>50</v>
      </c>
      <c r="CW29" s="972">
        <v>22</v>
      </c>
      <c r="CX29" s="973">
        <v>2</v>
      </c>
      <c r="CY29" s="974">
        <v>2</v>
      </c>
      <c r="CZ29" s="1116"/>
      <c r="DA29" s="536"/>
      <c r="DB29" s="640"/>
      <c r="DC29" s="641"/>
      <c r="DD29" s="642"/>
      <c r="DE29" s="642"/>
      <c r="DF29" s="642"/>
      <c r="DG29" s="642"/>
      <c r="DH29" s="642"/>
      <c r="DI29" s="642"/>
      <c r="DJ29" s="642"/>
      <c r="DK29" s="642"/>
      <c r="DL29" s="642"/>
      <c r="DM29" s="642"/>
      <c r="DN29" s="642"/>
      <c r="DO29" s="642"/>
      <c r="DP29" s="537"/>
      <c r="DQ29" s="537"/>
    </row>
    <row r="30" spans="2:121" ht="25" customHeight="1" thickTop="1">
      <c r="B30" s="654">
        <v>2017</v>
      </c>
      <c r="C30" s="654" t="s">
        <v>9</v>
      </c>
      <c r="D30" s="716">
        <v>0</v>
      </c>
      <c r="E30" s="656">
        <v>217</v>
      </c>
      <c r="F30" s="710"/>
      <c r="G30" s="656">
        <v>2</v>
      </c>
      <c r="H30" s="656">
        <v>139</v>
      </c>
      <c r="I30" s="656">
        <v>975</v>
      </c>
      <c r="J30" s="656">
        <v>3837</v>
      </c>
      <c r="K30" s="662">
        <v>2</v>
      </c>
      <c r="L30" s="656">
        <v>2390</v>
      </c>
      <c r="M30" s="656">
        <v>18</v>
      </c>
      <c r="N30" s="710"/>
      <c r="O30" s="656">
        <v>1932</v>
      </c>
      <c r="P30" s="656">
        <v>13</v>
      </c>
      <c r="Q30" s="656">
        <v>24</v>
      </c>
      <c r="R30" s="656">
        <v>1197</v>
      </c>
      <c r="S30" s="656">
        <v>8</v>
      </c>
      <c r="T30" s="656">
        <v>817</v>
      </c>
      <c r="U30" s="656">
        <v>4</v>
      </c>
      <c r="V30" s="656">
        <v>70</v>
      </c>
      <c r="W30" s="656">
        <v>29</v>
      </c>
      <c r="X30" s="656">
        <v>14</v>
      </c>
      <c r="Y30" s="657">
        <v>14</v>
      </c>
      <c r="Z30" s="660">
        <v>22</v>
      </c>
      <c r="AA30" s="661">
        <v>65</v>
      </c>
      <c r="AB30" s="661">
        <v>20</v>
      </c>
      <c r="AC30" s="662">
        <v>6</v>
      </c>
      <c r="AD30" s="662">
        <v>0</v>
      </c>
      <c r="AE30" s="662">
        <v>6</v>
      </c>
      <c r="AF30" s="663">
        <v>2</v>
      </c>
      <c r="AG30" s="953">
        <v>7</v>
      </c>
      <c r="AH30" s="954">
        <v>27</v>
      </c>
      <c r="AI30" s="954">
        <v>8</v>
      </c>
      <c r="AJ30" s="955">
        <v>4</v>
      </c>
      <c r="AK30" s="955">
        <v>0</v>
      </c>
      <c r="AL30" s="955">
        <v>4</v>
      </c>
      <c r="AM30" s="728"/>
      <c r="AN30" s="673">
        <v>27</v>
      </c>
      <c r="AO30" s="674">
        <v>26</v>
      </c>
      <c r="AP30" s="955">
        <v>16</v>
      </c>
      <c r="AQ30" s="710"/>
      <c r="AR30" s="733"/>
      <c r="AS30" s="720"/>
      <c r="AT30" s="675">
        <v>30</v>
      </c>
      <c r="AU30" s="676">
        <v>60</v>
      </c>
      <c r="AV30" s="676">
        <v>24</v>
      </c>
      <c r="AW30" s="676">
        <v>1</v>
      </c>
      <c r="AX30" s="676">
        <v>2</v>
      </c>
      <c r="AY30" s="663">
        <v>1</v>
      </c>
      <c r="AZ30" s="664">
        <v>25</v>
      </c>
      <c r="BA30" s="661">
        <v>99</v>
      </c>
      <c r="BB30" s="661">
        <v>16</v>
      </c>
      <c r="BC30" s="662">
        <v>6</v>
      </c>
      <c r="BD30" s="710"/>
      <c r="BE30" s="728"/>
      <c r="BF30" s="677">
        <v>55</v>
      </c>
      <c r="BG30" s="661">
        <v>84</v>
      </c>
      <c r="BH30" s="661">
        <v>14</v>
      </c>
      <c r="BI30" s="662">
        <v>3</v>
      </c>
      <c r="BJ30" s="710"/>
      <c r="BK30" s="678">
        <v>1</v>
      </c>
      <c r="BL30" s="660">
        <v>21</v>
      </c>
      <c r="BM30" s="661">
        <v>96</v>
      </c>
      <c r="BN30" s="661">
        <v>20</v>
      </c>
      <c r="BO30" s="662">
        <v>5</v>
      </c>
      <c r="BP30" s="662">
        <v>1</v>
      </c>
      <c r="BQ30" s="663">
        <v>6</v>
      </c>
      <c r="BR30" s="679">
        <v>49</v>
      </c>
      <c r="BS30" s="680">
        <v>92</v>
      </c>
      <c r="BT30" s="680">
        <v>38</v>
      </c>
      <c r="BU30" s="680">
        <v>4</v>
      </c>
      <c r="BV30" s="680"/>
      <c r="BW30" s="680">
        <v>1</v>
      </c>
      <c r="BX30" s="681">
        <v>3</v>
      </c>
      <c r="BY30" s="660">
        <v>73</v>
      </c>
      <c r="BZ30" s="661">
        <v>148</v>
      </c>
      <c r="CA30" s="661">
        <v>28</v>
      </c>
      <c r="CB30" s="662">
        <v>15</v>
      </c>
      <c r="CC30" s="662">
        <v>7</v>
      </c>
      <c r="CD30" s="663">
        <v>1</v>
      </c>
      <c r="CE30" s="660">
        <v>33</v>
      </c>
      <c r="CF30" s="661">
        <v>166</v>
      </c>
      <c r="CG30" s="661">
        <v>19</v>
      </c>
      <c r="CH30" s="662">
        <v>14</v>
      </c>
      <c r="CI30" s="710"/>
      <c r="CJ30" s="662">
        <v>5</v>
      </c>
      <c r="CK30" s="662">
        <v>6</v>
      </c>
      <c r="CL30" s="662">
        <v>2</v>
      </c>
      <c r="CM30" s="663">
        <v>1</v>
      </c>
      <c r="CN30" s="682">
        <v>87</v>
      </c>
      <c r="CO30" s="683">
        <v>202</v>
      </c>
      <c r="CP30" s="683">
        <v>50</v>
      </c>
      <c r="CQ30" s="684">
        <v>31</v>
      </c>
      <c r="CR30" s="741">
        <v>0</v>
      </c>
      <c r="CS30" s="684">
        <v>20</v>
      </c>
      <c r="CT30" s="685">
        <v>8</v>
      </c>
      <c r="CU30" s="687"/>
      <c r="CV30" s="688"/>
      <c r="CW30" s="688"/>
      <c r="CX30" s="689"/>
      <c r="CY30" s="690"/>
      <c r="CZ30" s="1120"/>
      <c r="DA30" s="655"/>
      <c r="DB30" s="687"/>
      <c r="DC30" s="688"/>
      <c r="DD30" s="689"/>
      <c r="DE30" s="689"/>
      <c r="DF30" s="689"/>
      <c r="DG30" s="689"/>
      <c r="DH30" s="689"/>
      <c r="DI30" s="689"/>
      <c r="DJ30" s="689"/>
      <c r="DK30" s="689"/>
      <c r="DL30" s="689"/>
      <c r="DM30" s="689"/>
      <c r="DN30" s="689"/>
      <c r="DO30" s="689"/>
      <c r="DP30" s="537"/>
      <c r="DQ30" s="537"/>
    </row>
    <row r="31" spans="2:121" ht="25" customHeight="1" thickBot="1">
      <c r="B31" s="585">
        <v>2017</v>
      </c>
      <c r="C31" s="585" t="s">
        <v>8</v>
      </c>
      <c r="D31" s="714">
        <v>0</v>
      </c>
      <c r="E31" s="516">
        <v>217</v>
      </c>
      <c r="F31" s="711"/>
      <c r="G31" s="516">
        <v>2</v>
      </c>
      <c r="H31" s="516">
        <v>139</v>
      </c>
      <c r="I31" s="516">
        <v>975</v>
      </c>
      <c r="J31" s="516">
        <v>3837</v>
      </c>
      <c r="K31" s="517">
        <v>2</v>
      </c>
      <c r="L31" s="516">
        <v>2390</v>
      </c>
      <c r="M31" s="516">
        <v>18</v>
      </c>
      <c r="N31" s="711"/>
      <c r="O31" s="516">
        <v>1932</v>
      </c>
      <c r="P31" s="516">
        <v>13</v>
      </c>
      <c r="Q31" s="516">
        <v>24</v>
      </c>
      <c r="R31" s="516">
        <v>1197</v>
      </c>
      <c r="S31" s="516">
        <v>8</v>
      </c>
      <c r="T31" s="516">
        <v>817</v>
      </c>
      <c r="U31" s="516">
        <v>4</v>
      </c>
      <c r="V31" s="516">
        <v>70</v>
      </c>
      <c r="W31" s="516">
        <v>29</v>
      </c>
      <c r="X31" s="516">
        <v>14</v>
      </c>
      <c r="Y31" s="574">
        <v>14</v>
      </c>
      <c r="Z31" s="539">
        <v>22</v>
      </c>
      <c r="AA31" s="518">
        <v>65</v>
      </c>
      <c r="AB31" s="518">
        <v>20</v>
      </c>
      <c r="AC31" s="517">
        <v>6</v>
      </c>
      <c r="AD31" s="517">
        <v>0</v>
      </c>
      <c r="AE31" s="517">
        <v>6</v>
      </c>
      <c r="AF31" s="519">
        <v>2</v>
      </c>
      <c r="AG31" s="956">
        <v>7</v>
      </c>
      <c r="AH31" s="957">
        <v>27</v>
      </c>
      <c r="AI31" s="957">
        <v>8</v>
      </c>
      <c r="AJ31" s="958">
        <v>4</v>
      </c>
      <c r="AK31" s="958">
        <v>0</v>
      </c>
      <c r="AL31" s="958">
        <v>4</v>
      </c>
      <c r="AM31" s="724"/>
      <c r="AN31" s="594">
        <v>27</v>
      </c>
      <c r="AO31" s="521">
        <v>25</v>
      </c>
      <c r="AP31" s="958">
        <v>15</v>
      </c>
      <c r="AQ31" s="711"/>
      <c r="AR31" s="734"/>
      <c r="AS31" s="721"/>
      <c r="AT31" s="598">
        <v>18</v>
      </c>
      <c r="AU31" s="522">
        <v>42</v>
      </c>
      <c r="AV31" s="522">
        <v>24</v>
      </c>
      <c r="AW31" s="522">
        <v>1</v>
      </c>
      <c r="AX31" s="522">
        <v>2</v>
      </c>
      <c r="AY31" s="519">
        <v>1</v>
      </c>
      <c r="AZ31" s="590">
        <v>25</v>
      </c>
      <c r="BA31" s="518">
        <v>99</v>
      </c>
      <c r="BB31" s="518">
        <v>16</v>
      </c>
      <c r="BC31" s="517">
        <v>6</v>
      </c>
      <c r="BD31" s="711"/>
      <c r="BE31" s="724"/>
      <c r="BF31" s="539">
        <v>55</v>
      </c>
      <c r="BG31" s="518">
        <v>84</v>
      </c>
      <c r="BH31" s="518">
        <v>14</v>
      </c>
      <c r="BI31" s="517">
        <v>3</v>
      </c>
      <c r="BJ31" s="711"/>
      <c r="BK31" s="523">
        <v>1</v>
      </c>
      <c r="BL31" s="539">
        <v>21</v>
      </c>
      <c r="BM31" s="518">
        <v>96</v>
      </c>
      <c r="BN31" s="518">
        <v>20</v>
      </c>
      <c r="BO31" s="517">
        <v>5</v>
      </c>
      <c r="BP31" s="517">
        <v>1</v>
      </c>
      <c r="BQ31" s="519">
        <v>7</v>
      </c>
      <c r="BR31" s="604">
        <v>49</v>
      </c>
      <c r="BS31" s="524">
        <v>92</v>
      </c>
      <c r="BT31" s="524">
        <v>38</v>
      </c>
      <c r="BU31" s="524">
        <v>4</v>
      </c>
      <c r="BV31" s="524"/>
      <c r="BW31" s="524">
        <v>1</v>
      </c>
      <c r="BX31" s="606">
        <v>3</v>
      </c>
      <c r="BY31" s="539">
        <v>73</v>
      </c>
      <c r="BZ31" s="518">
        <v>148</v>
      </c>
      <c r="CA31" s="518">
        <v>28</v>
      </c>
      <c r="CB31" s="517">
        <v>15</v>
      </c>
      <c r="CC31" s="517">
        <v>7</v>
      </c>
      <c r="CD31" s="519">
        <v>1</v>
      </c>
      <c r="CE31" s="539">
        <v>33</v>
      </c>
      <c r="CF31" s="518">
        <v>159</v>
      </c>
      <c r="CG31" s="518">
        <v>16</v>
      </c>
      <c r="CH31" s="517">
        <v>10</v>
      </c>
      <c r="CI31" s="711"/>
      <c r="CJ31" s="517">
        <v>4</v>
      </c>
      <c r="CK31" s="517">
        <v>4</v>
      </c>
      <c r="CL31" s="517">
        <v>2</v>
      </c>
      <c r="CM31" s="519">
        <v>1</v>
      </c>
      <c r="CN31" s="531">
        <v>87</v>
      </c>
      <c r="CO31" s="525">
        <v>202</v>
      </c>
      <c r="CP31" s="525">
        <v>50</v>
      </c>
      <c r="CQ31" s="526">
        <v>31</v>
      </c>
      <c r="CR31" s="742">
        <v>0</v>
      </c>
      <c r="CS31" s="526">
        <v>20</v>
      </c>
      <c r="CT31" s="610">
        <v>8</v>
      </c>
      <c r="CU31" s="563"/>
      <c r="CV31" s="561"/>
      <c r="CW31" s="561"/>
      <c r="CX31" s="562"/>
      <c r="CY31" s="575"/>
      <c r="CZ31" s="1121"/>
      <c r="DA31" s="535"/>
      <c r="DB31" s="563"/>
      <c r="DC31" s="561"/>
      <c r="DD31" s="562"/>
      <c r="DE31" s="562"/>
      <c r="DF31" s="562"/>
      <c r="DG31" s="562"/>
      <c r="DH31" s="562"/>
      <c r="DI31" s="562"/>
      <c r="DJ31" s="562"/>
      <c r="DK31" s="562"/>
      <c r="DL31" s="562"/>
      <c r="DM31" s="562"/>
      <c r="DN31" s="562"/>
      <c r="DO31" s="562"/>
      <c r="DP31" s="538"/>
      <c r="DQ31" s="538"/>
    </row>
    <row r="32" spans="2:121" ht="25" customHeight="1" thickTop="1">
      <c r="B32" s="585">
        <v>2017</v>
      </c>
      <c r="C32" s="585" t="s">
        <v>7</v>
      </c>
      <c r="D32" s="714">
        <v>0</v>
      </c>
      <c r="E32" s="516">
        <v>217</v>
      </c>
      <c r="F32" s="711"/>
      <c r="G32" s="516">
        <v>2</v>
      </c>
      <c r="H32" s="516">
        <v>139</v>
      </c>
      <c r="I32" s="516">
        <v>975</v>
      </c>
      <c r="J32" s="516">
        <v>3837</v>
      </c>
      <c r="K32" s="516">
        <v>2</v>
      </c>
      <c r="L32" s="516">
        <v>2390</v>
      </c>
      <c r="M32" s="517">
        <v>18</v>
      </c>
      <c r="N32" s="711"/>
      <c r="O32" s="516">
        <v>1932</v>
      </c>
      <c r="P32" s="516">
        <v>13</v>
      </c>
      <c r="Q32" s="516">
        <v>24</v>
      </c>
      <c r="R32" s="516">
        <v>1197</v>
      </c>
      <c r="S32" s="516">
        <v>8</v>
      </c>
      <c r="T32" s="516">
        <v>817</v>
      </c>
      <c r="U32" s="516">
        <v>4</v>
      </c>
      <c r="V32" s="516">
        <v>70</v>
      </c>
      <c r="W32" s="516">
        <v>29</v>
      </c>
      <c r="X32" s="516">
        <v>14</v>
      </c>
      <c r="Y32" s="574">
        <v>14</v>
      </c>
      <c r="Z32" s="539">
        <v>22</v>
      </c>
      <c r="AA32" s="518">
        <v>65</v>
      </c>
      <c r="AB32" s="518">
        <v>20</v>
      </c>
      <c r="AC32" s="517">
        <v>4</v>
      </c>
      <c r="AD32" s="517">
        <v>0</v>
      </c>
      <c r="AE32" s="517">
        <v>5</v>
      </c>
      <c r="AF32" s="519">
        <v>2</v>
      </c>
      <c r="AG32" s="956">
        <v>7</v>
      </c>
      <c r="AH32" s="957">
        <v>27</v>
      </c>
      <c r="AI32" s="957">
        <v>7</v>
      </c>
      <c r="AJ32" s="958">
        <v>4</v>
      </c>
      <c r="AK32" s="958">
        <v>0</v>
      </c>
      <c r="AL32" s="958">
        <v>4</v>
      </c>
      <c r="AM32" s="724"/>
      <c r="AN32" s="594">
        <v>27</v>
      </c>
      <c r="AO32" s="521">
        <v>26</v>
      </c>
      <c r="AP32" s="958">
        <v>15</v>
      </c>
      <c r="AQ32" s="711"/>
      <c r="AR32" s="734"/>
      <c r="AS32" s="721"/>
      <c r="AT32" s="598">
        <v>18</v>
      </c>
      <c r="AU32" s="522">
        <v>42</v>
      </c>
      <c r="AV32" s="522">
        <v>24</v>
      </c>
      <c r="AW32" s="522">
        <v>1</v>
      </c>
      <c r="AX32" s="522">
        <v>2</v>
      </c>
      <c r="AY32" s="519">
        <v>1</v>
      </c>
      <c r="AZ32" s="539">
        <v>25</v>
      </c>
      <c r="BA32" s="518">
        <v>99</v>
      </c>
      <c r="BB32" s="518">
        <v>16</v>
      </c>
      <c r="BC32" s="517">
        <v>6</v>
      </c>
      <c r="BD32" s="711"/>
      <c r="BE32" s="724"/>
      <c r="BF32" s="539">
        <v>55</v>
      </c>
      <c r="BG32" s="518">
        <v>84</v>
      </c>
      <c r="BH32" s="518">
        <v>14</v>
      </c>
      <c r="BI32" s="517">
        <v>3</v>
      </c>
      <c r="BJ32" s="711"/>
      <c r="BK32" s="523">
        <v>1</v>
      </c>
      <c r="BL32" s="539">
        <v>22</v>
      </c>
      <c r="BM32" s="518">
        <v>97</v>
      </c>
      <c r="BN32" s="518">
        <v>17</v>
      </c>
      <c r="BO32" s="517">
        <v>5</v>
      </c>
      <c r="BP32" s="517">
        <v>1</v>
      </c>
      <c r="BQ32" s="519">
        <v>6</v>
      </c>
      <c r="BR32" s="539">
        <v>49</v>
      </c>
      <c r="BS32" s="518">
        <v>92</v>
      </c>
      <c r="BT32" s="518">
        <v>38</v>
      </c>
      <c r="BU32" s="517">
        <v>4</v>
      </c>
      <c r="BV32" s="517"/>
      <c r="BW32" s="518">
        <v>1</v>
      </c>
      <c r="BX32" s="520">
        <v>3</v>
      </c>
      <c r="BY32" s="539">
        <v>73</v>
      </c>
      <c r="BZ32" s="518">
        <v>148</v>
      </c>
      <c r="CA32" s="518">
        <v>28</v>
      </c>
      <c r="CB32" s="517">
        <v>15</v>
      </c>
      <c r="CC32" s="517">
        <v>7</v>
      </c>
      <c r="CD32" s="519">
        <v>1</v>
      </c>
      <c r="CE32" s="539">
        <v>33</v>
      </c>
      <c r="CF32" s="518">
        <v>159</v>
      </c>
      <c r="CG32" s="518">
        <v>16</v>
      </c>
      <c r="CH32" s="517">
        <v>10</v>
      </c>
      <c r="CI32" s="711"/>
      <c r="CJ32" s="517">
        <v>4</v>
      </c>
      <c r="CK32" s="517">
        <v>4</v>
      </c>
      <c r="CL32" s="517">
        <v>2</v>
      </c>
      <c r="CM32" s="519">
        <v>1</v>
      </c>
      <c r="CN32" s="531">
        <v>87</v>
      </c>
      <c r="CO32" s="525">
        <v>202</v>
      </c>
      <c r="CP32" s="525">
        <v>50</v>
      </c>
      <c r="CQ32" s="526">
        <v>31</v>
      </c>
      <c r="CR32" s="742">
        <v>0</v>
      </c>
      <c r="CS32" s="526">
        <v>20</v>
      </c>
      <c r="CT32" s="610">
        <v>8</v>
      </c>
      <c r="CU32" s="563"/>
      <c r="CV32" s="561"/>
      <c r="CW32" s="561"/>
      <c r="CX32" s="562"/>
      <c r="CY32" s="576"/>
      <c r="CZ32" s="1122"/>
      <c r="DA32" s="535"/>
      <c r="DB32" s="563"/>
      <c r="DC32" s="561"/>
      <c r="DD32" s="562"/>
      <c r="DE32" s="562"/>
      <c r="DF32" s="562"/>
      <c r="DG32" s="562"/>
      <c r="DH32" s="562"/>
      <c r="DI32" s="562"/>
      <c r="DJ32" s="562"/>
      <c r="DK32" s="562"/>
      <c r="DL32" s="562"/>
      <c r="DM32" s="562"/>
      <c r="DN32" s="562"/>
      <c r="DO32" s="562"/>
      <c r="DP32" s="659"/>
      <c r="DQ32" s="659"/>
    </row>
    <row r="33" spans="2:121" ht="25" customHeight="1" thickBot="1">
      <c r="B33" s="626">
        <v>2017</v>
      </c>
      <c r="C33" s="626" t="s">
        <v>6</v>
      </c>
      <c r="D33" s="715">
        <v>0</v>
      </c>
      <c r="E33" s="709">
        <v>0</v>
      </c>
      <c r="F33" s="709"/>
      <c r="G33" s="528">
        <v>2</v>
      </c>
      <c r="H33" s="527">
        <v>129</v>
      </c>
      <c r="I33" s="527">
        <v>935</v>
      </c>
      <c r="J33" s="527">
        <v>3627</v>
      </c>
      <c r="K33" s="527">
        <v>2</v>
      </c>
      <c r="L33" s="527">
        <v>2310</v>
      </c>
      <c r="M33" s="527">
        <v>18</v>
      </c>
      <c r="N33" s="709"/>
      <c r="O33" s="527">
        <v>1895</v>
      </c>
      <c r="P33" s="527">
        <v>13</v>
      </c>
      <c r="Q33" s="527">
        <v>24</v>
      </c>
      <c r="R33" s="527">
        <v>1190</v>
      </c>
      <c r="S33" s="527">
        <v>8</v>
      </c>
      <c r="T33" s="527">
        <v>809</v>
      </c>
      <c r="U33" s="527">
        <v>4</v>
      </c>
      <c r="V33" s="527">
        <v>67</v>
      </c>
      <c r="W33" s="527">
        <v>28</v>
      </c>
      <c r="X33" s="527">
        <v>14</v>
      </c>
      <c r="Y33" s="627">
        <v>288</v>
      </c>
      <c r="Z33" s="540">
        <v>22</v>
      </c>
      <c r="AA33" s="532">
        <v>67</v>
      </c>
      <c r="AB33" s="532">
        <v>18</v>
      </c>
      <c r="AC33" s="528">
        <v>3</v>
      </c>
      <c r="AD33" s="528">
        <v>0</v>
      </c>
      <c r="AE33" s="528">
        <v>5</v>
      </c>
      <c r="AF33" s="628">
        <v>2</v>
      </c>
      <c r="AG33" s="959">
        <v>7</v>
      </c>
      <c r="AH33" s="960">
        <v>27</v>
      </c>
      <c r="AI33" s="960">
        <v>7</v>
      </c>
      <c r="AJ33" s="961">
        <v>4</v>
      </c>
      <c r="AK33" s="961">
        <v>0</v>
      </c>
      <c r="AL33" s="961">
        <v>4</v>
      </c>
      <c r="AM33" s="727"/>
      <c r="AN33" s="629">
        <v>27</v>
      </c>
      <c r="AO33" s="630">
        <v>26</v>
      </c>
      <c r="AP33" s="961">
        <v>15</v>
      </c>
      <c r="AQ33" s="709"/>
      <c r="AR33" s="732"/>
      <c r="AS33" s="722"/>
      <c r="AT33" s="632">
        <v>18</v>
      </c>
      <c r="AU33" s="633">
        <v>41</v>
      </c>
      <c r="AV33" s="633">
        <v>24</v>
      </c>
      <c r="AW33" s="633">
        <v>1</v>
      </c>
      <c r="AX33" s="633">
        <v>2</v>
      </c>
      <c r="AY33" s="628">
        <v>1</v>
      </c>
      <c r="AZ33" s="540">
        <v>25</v>
      </c>
      <c r="BA33" s="532">
        <v>99</v>
      </c>
      <c r="BB33" s="532">
        <v>16</v>
      </c>
      <c r="BC33" s="528">
        <v>6</v>
      </c>
      <c r="BD33" s="709"/>
      <c r="BE33" s="727"/>
      <c r="BF33" s="540">
        <v>55</v>
      </c>
      <c r="BG33" s="532">
        <v>84</v>
      </c>
      <c r="BH33" s="532">
        <v>14</v>
      </c>
      <c r="BI33" s="528">
        <v>3</v>
      </c>
      <c r="BJ33" s="709"/>
      <c r="BK33" s="634">
        <v>1</v>
      </c>
      <c r="BL33" s="540">
        <v>19</v>
      </c>
      <c r="BM33" s="532">
        <v>107</v>
      </c>
      <c r="BN33" s="532">
        <v>14</v>
      </c>
      <c r="BO33" s="528">
        <v>4</v>
      </c>
      <c r="BP33" s="528">
        <v>1</v>
      </c>
      <c r="BQ33" s="628">
        <v>6</v>
      </c>
      <c r="BR33" s="540">
        <v>49</v>
      </c>
      <c r="BS33" s="532">
        <v>92</v>
      </c>
      <c r="BT33" s="532">
        <v>38</v>
      </c>
      <c r="BU33" s="528">
        <v>4</v>
      </c>
      <c r="BV33" s="528"/>
      <c r="BW33" s="532">
        <v>1</v>
      </c>
      <c r="BX33" s="533">
        <v>3</v>
      </c>
      <c r="BY33" s="725"/>
      <c r="BZ33" s="726"/>
      <c r="CA33" s="726"/>
      <c r="CB33" s="709"/>
      <c r="CC33" s="709"/>
      <c r="CD33" s="722"/>
      <c r="CE33" s="725"/>
      <c r="CF33" s="726"/>
      <c r="CG33" s="726"/>
      <c r="CH33" s="709"/>
      <c r="CI33" s="709"/>
      <c r="CJ33" s="709"/>
      <c r="CK33" s="709"/>
      <c r="CL33" s="709"/>
      <c r="CM33" s="722"/>
      <c r="CN33" s="738"/>
      <c r="CO33" s="739"/>
      <c r="CP33" s="641"/>
      <c r="CQ33" s="642"/>
      <c r="CR33" s="740"/>
      <c r="CS33" s="642"/>
      <c r="CT33" s="639"/>
      <c r="CU33" s="640"/>
      <c r="CV33" s="641"/>
      <c r="CW33" s="641"/>
      <c r="CX33" s="642"/>
      <c r="CY33" s="643"/>
      <c r="CZ33" s="1123"/>
      <c r="DA33" s="536"/>
      <c r="DB33" s="640"/>
      <c r="DC33" s="641"/>
      <c r="DD33" s="642"/>
      <c r="DE33" s="642"/>
      <c r="DF33" s="642"/>
      <c r="DG33" s="642"/>
      <c r="DH33" s="642"/>
      <c r="DI33" s="642"/>
      <c r="DJ33" s="642"/>
      <c r="DK33" s="642"/>
      <c r="DL33" s="642"/>
      <c r="DM33" s="642"/>
      <c r="DN33" s="642"/>
      <c r="DO33" s="642"/>
      <c r="DP33" s="537"/>
      <c r="DQ33" s="537"/>
    </row>
    <row r="34" spans="2:121" ht="25" customHeight="1" thickTop="1">
      <c r="B34" s="654">
        <v>2016</v>
      </c>
      <c r="C34" s="654" t="s">
        <v>9</v>
      </c>
      <c r="D34" s="716">
        <v>0</v>
      </c>
      <c r="E34" s="710">
        <v>0</v>
      </c>
      <c r="F34" s="710"/>
      <c r="G34" s="656">
        <v>2</v>
      </c>
      <c r="H34" s="656">
        <v>129</v>
      </c>
      <c r="I34" s="656">
        <v>935</v>
      </c>
      <c r="J34" s="656">
        <v>3627</v>
      </c>
      <c r="K34" s="662">
        <v>2</v>
      </c>
      <c r="L34" s="656">
        <v>2310</v>
      </c>
      <c r="M34" s="656">
        <v>18</v>
      </c>
      <c r="N34" s="710"/>
      <c r="O34" s="656">
        <v>1895</v>
      </c>
      <c r="P34" s="656">
        <v>13</v>
      </c>
      <c r="Q34" s="656">
        <v>24</v>
      </c>
      <c r="R34" s="656">
        <v>1190</v>
      </c>
      <c r="S34" s="656">
        <v>8</v>
      </c>
      <c r="T34" s="656">
        <v>809</v>
      </c>
      <c r="U34" s="656">
        <v>4</v>
      </c>
      <c r="V34" s="656">
        <v>67</v>
      </c>
      <c r="W34" s="656">
        <v>28</v>
      </c>
      <c r="X34" s="656">
        <v>14</v>
      </c>
      <c r="Y34" s="657">
        <v>286</v>
      </c>
      <c r="Z34" s="660">
        <v>22</v>
      </c>
      <c r="AA34" s="661">
        <v>43</v>
      </c>
      <c r="AB34" s="661">
        <v>17</v>
      </c>
      <c r="AC34" s="662">
        <v>2</v>
      </c>
      <c r="AD34" s="662">
        <v>0</v>
      </c>
      <c r="AE34" s="662">
        <v>5</v>
      </c>
      <c r="AF34" s="663">
        <v>2</v>
      </c>
      <c r="AG34" s="953">
        <v>7</v>
      </c>
      <c r="AH34" s="954">
        <v>27</v>
      </c>
      <c r="AI34" s="954">
        <v>4</v>
      </c>
      <c r="AJ34" s="955">
        <v>4</v>
      </c>
      <c r="AK34" s="955">
        <v>0</v>
      </c>
      <c r="AL34" s="955">
        <v>4</v>
      </c>
      <c r="AM34" s="728"/>
      <c r="AN34" s="673">
        <v>27</v>
      </c>
      <c r="AO34" s="674">
        <v>25</v>
      </c>
      <c r="AP34" s="955">
        <v>15</v>
      </c>
      <c r="AQ34" s="710"/>
      <c r="AR34" s="733"/>
      <c r="AS34" s="720"/>
      <c r="AT34" s="669"/>
      <c r="AU34" s="670"/>
      <c r="AV34" s="670"/>
      <c r="AW34" s="670"/>
      <c r="AX34" s="670"/>
      <c r="AY34" s="671"/>
      <c r="AZ34" s="669"/>
      <c r="BA34" s="670"/>
      <c r="BB34" s="670"/>
      <c r="BC34" s="670"/>
      <c r="BD34" s="670"/>
      <c r="BE34" s="671"/>
      <c r="BF34" s="655"/>
      <c r="BG34" s="691"/>
      <c r="BH34" s="691"/>
      <c r="BI34" s="659"/>
      <c r="BJ34" s="659"/>
      <c r="BK34" s="692"/>
      <c r="BL34" s="693"/>
      <c r="BM34" s="691"/>
      <c r="BN34" s="691"/>
      <c r="BO34" s="659"/>
      <c r="BP34" s="659"/>
      <c r="BQ34" s="671"/>
      <c r="BR34" s="694"/>
      <c r="BS34" s="695"/>
      <c r="BT34" s="695"/>
      <c r="BU34" s="695"/>
      <c r="BV34" s="695"/>
      <c r="BW34" s="695"/>
      <c r="BX34" s="696"/>
      <c r="BY34" s="697">
        <v>49</v>
      </c>
      <c r="BZ34" s="698">
        <v>159</v>
      </c>
      <c r="CA34" s="698">
        <v>27</v>
      </c>
      <c r="CB34" s="656">
        <v>14</v>
      </c>
      <c r="CC34" s="656">
        <v>9</v>
      </c>
      <c r="CD34" s="699">
        <v>2</v>
      </c>
      <c r="CE34" s="697">
        <v>31</v>
      </c>
      <c r="CF34" s="698">
        <v>108</v>
      </c>
      <c r="CG34" s="698">
        <v>17</v>
      </c>
      <c r="CH34" s="656">
        <v>7</v>
      </c>
      <c r="CI34" s="710"/>
      <c r="CJ34" s="656">
        <v>0</v>
      </c>
      <c r="CK34" s="656">
        <v>3</v>
      </c>
      <c r="CL34" s="656">
        <v>0</v>
      </c>
      <c r="CM34" s="699">
        <v>2</v>
      </c>
      <c r="CN34" s="700">
        <v>55</v>
      </c>
      <c r="CO34" s="701">
        <v>116</v>
      </c>
      <c r="CP34" s="701">
        <v>40</v>
      </c>
      <c r="CQ34" s="702">
        <v>19</v>
      </c>
      <c r="CR34" s="741">
        <v>0</v>
      </c>
      <c r="CS34" s="702">
        <v>13</v>
      </c>
      <c r="CT34" s="703">
        <v>5</v>
      </c>
      <c r="CU34" s="687"/>
      <c r="CV34" s="688"/>
      <c r="CW34" s="688"/>
      <c r="CX34" s="689"/>
      <c r="CY34" s="690"/>
      <c r="CZ34" s="1120"/>
      <c r="DA34" s="655"/>
      <c r="DB34" s="687"/>
      <c r="DC34" s="688"/>
      <c r="DD34" s="689"/>
      <c r="DE34" s="689"/>
      <c r="DF34" s="689"/>
      <c r="DG34" s="689"/>
      <c r="DH34" s="689"/>
      <c r="DI34" s="689"/>
      <c r="DJ34" s="689"/>
      <c r="DK34" s="689"/>
      <c r="DL34" s="689"/>
      <c r="DM34" s="689"/>
      <c r="DN34" s="689"/>
      <c r="DO34" s="689"/>
      <c r="DP34" s="537"/>
      <c r="DQ34" s="537"/>
    </row>
    <row r="35" spans="2:121" ht="25" customHeight="1" thickBot="1">
      <c r="B35" s="585">
        <v>2016</v>
      </c>
      <c r="C35" s="585" t="s">
        <v>8</v>
      </c>
      <c r="D35" s="714">
        <v>0</v>
      </c>
      <c r="E35" s="711">
        <v>0</v>
      </c>
      <c r="F35" s="711"/>
      <c r="G35" s="516">
        <v>2</v>
      </c>
      <c r="H35" s="516">
        <v>130</v>
      </c>
      <c r="I35" s="516">
        <v>915</v>
      </c>
      <c r="J35" s="516">
        <v>3509</v>
      </c>
      <c r="K35" s="517">
        <v>2</v>
      </c>
      <c r="L35" s="516">
        <v>2242</v>
      </c>
      <c r="M35" s="516">
        <v>17</v>
      </c>
      <c r="N35" s="711"/>
      <c r="O35" s="516">
        <v>1855</v>
      </c>
      <c r="P35" s="516">
        <v>13</v>
      </c>
      <c r="Q35" s="516">
        <v>23</v>
      </c>
      <c r="R35" s="516">
        <v>1174</v>
      </c>
      <c r="S35" s="516">
        <v>7</v>
      </c>
      <c r="T35" s="516">
        <v>805</v>
      </c>
      <c r="U35" s="516">
        <v>4</v>
      </c>
      <c r="V35" s="516">
        <v>62</v>
      </c>
      <c r="W35" s="516">
        <v>28</v>
      </c>
      <c r="X35" s="516">
        <v>14</v>
      </c>
      <c r="Y35" s="574">
        <v>285</v>
      </c>
      <c r="Z35" s="539">
        <v>22</v>
      </c>
      <c r="AA35" s="518">
        <v>43</v>
      </c>
      <c r="AB35" s="518">
        <v>17</v>
      </c>
      <c r="AC35" s="517">
        <v>2</v>
      </c>
      <c r="AD35" s="517">
        <v>0</v>
      </c>
      <c r="AE35" s="517">
        <v>5</v>
      </c>
      <c r="AF35" s="519">
        <v>2</v>
      </c>
      <c r="AG35" s="956">
        <v>7</v>
      </c>
      <c r="AH35" s="957">
        <v>27</v>
      </c>
      <c r="AI35" s="957">
        <v>4</v>
      </c>
      <c r="AJ35" s="958">
        <v>4</v>
      </c>
      <c r="AK35" s="958">
        <v>0</v>
      </c>
      <c r="AL35" s="958">
        <v>4</v>
      </c>
      <c r="AM35" s="724"/>
      <c r="AN35" s="594">
        <v>26</v>
      </c>
      <c r="AO35" s="521">
        <v>26</v>
      </c>
      <c r="AP35" s="958">
        <v>15</v>
      </c>
      <c r="AQ35" s="711"/>
      <c r="AR35" s="734"/>
      <c r="AS35" s="721"/>
      <c r="AT35" s="558"/>
      <c r="AU35" s="557"/>
      <c r="AV35" s="557"/>
      <c r="AW35" s="557"/>
      <c r="AX35" s="557"/>
      <c r="AY35" s="550"/>
      <c r="AZ35" s="558"/>
      <c r="BA35" s="557"/>
      <c r="BB35" s="557"/>
      <c r="BC35" s="557"/>
      <c r="BD35" s="557"/>
      <c r="BE35" s="550"/>
      <c r="BF35" s="564"/>
      <c r="BG35" s="552"/>
      <c r="BH35" s="552"/>
      <c r="BI35" s="537"/>
      <c r="BJ35" s="537"/>
      <c r="BK35" s="559"/>
      <c r="BL35" s="564"/>
      <c r="BM35" s="552"/>
      <c r="BN35" s="552"/>
      <c r="BO35" s="537"/>
      <c r="BP35" s="537"/>
      <c r="BQ35" s="550"/>
      <c r="BR35" s="605"/>
      <c r="BS35" s="560"/>
      <c r="BT35" s="560"/>
      <c r="BU35" s="560"/>
      <c r="BV35" s="560"/>
      <c r="BW35" s="560"/>
      <c r="BX35" s="607"/>
      <c r="BY35" s="587">
        <v>49</v>
      </c>
      <c r="BZ35" s="566">
        <v>159</v>
      </c>
      <c r="CA35" s="566">
        <v>27</v>
      </c>
      <c r="CB35" s="516">
        <v>14</v>
      </c>
      <c r="CC35" s="516">
        <v>9</v>
      </c>
      <c r="CD35" s="567">
        <v>2</v>
      </c>
      <c r="CE35" s="587">
        <v>31</v>
      </c>
      <c r="CF35" s="566">
        <v>108</v>
      </c>
      <c r="CG35" s="566">
        <v>17</v>
      </c>
      <c r="CH35" s="516">
        <v>7</v>
      </c>
      <c r="CI35" s="711"/>
      <c r="CJ35" s="516">
        <v>0</v>
      </c>
      <c r="CK35" s="516">
        <v>3</v>
      </c>
      <c r="CL35" s="516">
        <v>0</v>
      </c>
      <c r="CM35" s="567">
        <v>2</v>
      </c>
      <c r="CN35" s="608">
        <v>55</v>
      </c>
      <c r="CO35" s="568">
        <v>116</v>
      </c>
      <c r="CP35" s="568">
        <v>40</v>
      </c>
      <c r="CQ35" s="569">
        <v>19</v>
      </c>
      <c r="CR35" s="742">
        <v>0</v>
      </c>
      <c r="CS35" s="569">
        <v>13</v>
      </c>
      <c r="CT35" s="612">
        <v>5</v>
      </c>
      <c r="CU35" s="563"/>
      <c r="CV35" s="561"/>
      <c r="CW35" s="561"/>
      <c r="CX35" s="562"/>
      <c r="CY35" s="575"/>
      <c r="CZ35" s="1121"/>
      <c r="DA35" s="535"/>
      <c r="DB35" s="563"/>
      <c r="DC35" s="561"/>
      <c r="DD35" s="562"/>
      <c r="DE35" s="562"/>
      <c r="DF35" s="562"/>
      <c r="DG35" s="562"/>
      <c r="DH35" s="562"/>
      <c r="DI35" s="562"/>
      <c r="DJ35" s="562"/>
      <c r="DK35" s="562"/>
      <c r="DL35" s="562"/>
      <c r="DM35" s="562"/>
      <c r="DN35" s="562"/>
      <c r="DO35" s="562"/>
      <c r="DP35" s="538"/>
      <c r="DQ35" s="538"/>
    </row>
    <row r="36" spans="2:121" ht="25" customHeight="1" thickTop="1">
      <c r="B36" s="585">
        <v>2016</v>
      </c>
      <c r="C36" s="585" t="s">
        <v>7</v>
      </c>
      <c r="D36" s="714">
        <v>0</v>
      </c>
      <c r="E36" s="711">
        <v>0</v>
      </c>
      <c r="F36" s="711"/>
      <c r="G36" s="516">
        <v>2</v>
      </c>
      <c r="H36" s="516">
        <v>28</v>
      </c>
      <c r="I36" s="516">
        <v>865</v>
      </c>
      <c r="J36" s="516">
        <v>3344</v>
      </c>
      <c r="K36" s="516">
        <v>2</v>
      </c>
      <c r="L36" s="516">
        <v>2194</v>
      </c>
      <c r="M36" s="517">
        <v>17</v>
      </c>
      <c r="N36" s="711"/>
      <c r="O36" s="516">
        <v>1831</v>
      </c>
      <c r="P36" s="516">
        <v>13</v>
      </c>
      <c r="Q36" s="516">
        <v>23</v>
      </c>
      <c r="R36" s="516">
        <v>1165</v>
      </c>
      <c r="S36" s="516">
        <v>7</v>
      </c>
      <c r="T36" s="516">
        <v>798</v>
      </c>
      <c r="U36" s="516">
        <v>4</v>
      </c>
      <c r="V36" s="516">
        <v>62</v>
      </c>
      <c r="W36" s="516">
        <v>28</v>
      </c>
      <c r="X36" s="516">
        <v>14</v>
      </c>
      <c r="Y36" s="574">
        <v>278</v>
      </c>
      <c r="Z36" s="539">
        <v>22</v>
      </c>
      <c r="AA36" s="518">
        <v>45</v>
      </c>
      <c r="AB36" s="518">
        <v>14</v>
      </c>
      <c r="AC36" s="517">
        <v>2</v>
      </c>
      <c r="AD36" s="517">
        <v>0</v>
      </c>
      <c r="AE36" s="517">
        <v>4</v>
      </c>
      <c r="AF36" s="519">
        <v>2</v>
      </c>
      <c r="AG36" s="956">
        <v>7</v>
      </c>
      <c r="AH36" s="957">
        <v>27</v>
      </c>
      <c r="AI36" s="957">
        <v>4</v>
      </c>
      <c r="AJ36" s="958">
        <v>4</v>
      </c>
      <c r="AK36" s="958">
        <v>0</v>
      </c>
      <c r="AL36" s="958">
        <v>4</v>
      </c>
      <c r="AM36" s="724"/>
      <c r="AN36" s="594">
        <v>8</v>
      </c>
      <c r="AO36" s="521">
        <v>25</v>
      </c>
      <c r="AP36" s="958">
        <v>10</v>
      </c>
      <c r="AQ36" s="711"/>
      <c r="AR36" s="734"/>
      <c r="AS36" s="721"/>
      <c r="AT36" s="558"/>
      <c r="AU36" s="557"/>
      <c r="AV36" s="557"/>
      <c r="AW36" s="557"/>
      <c r="AX36" s="557"/>
      <c r="AY36" s="550"/>
      <c r="AZ36" s="558"/>
      <c r="BA36" s="557"/>
      <c r="BB36" s="557"/>
      <c r="BC36" s="557"/>
      <c r="BD36" s="557"/>
      <c r="BE36" s="550"/>
      <c r="BF36" s="564"/>
      <c r="BG36" s="552"/>
      <c r="BH36" s="552"/>
      <c r="BI36" s="537"/>
      <c r="BJ36" s="537"/>
      <c r="BK36" s="559"/>
      <c r="BL36" s="564"/>
      <c r="BM36" s="552"/>
      <c r="BN36" s="552"/>
      <c r="BO36" s="537"/>
      <c r="BP36" s="537"/>
      <c r="BQ36" s="550"/>
      <c r="BR36" s="564"/>
      <c r="BS36" s="552"/>
      <c r="BT36" s="552"/>
      <c r="BU36" s="537"/>
      <c r="BV36" s="537"/>
      <c r="BW36" s="552"/>
      <c r="BX36" s="553"/>
      <c r="BY36" s="587">
        <v>49</v>
      </c>
      <c r="BZ36" s="566">
        <v>159</v>
      </c>
      <c r="CA36" s="566">
        <v>27</v>
      </c>
      <c r="CB36" s="516">
        <v>14</v>
      </c>
      <c r="CC36" s="516">
        <v>9</v>
      </c>
      <c r="CD36" s="567">
        <v>2</v>
      </c>
      <c r="CE36" s="587">
        <v>31</v>
      </c>
      <c r="CF36" s="566">
        <v>108</v>
      </c>
      <c r="CG36" s="566">
        <v>17</v>
      </c>
      <c r="CH36" s="516">
        <v>7</v>
      </c>
      <c r="CI36" s="711"/>
      <c r="CJ36" s="516">
        <v>0</v>
      </c>
      <c r="CK36" s="516">
        <v>3</v>
      </c>
      <c r="CL36" s="516">
        <v>0</v>
      </c>
      <c r="CM36" s="567">
        <v>2</v>
      </c>
      <c r="CN36" s="608">
        <v>55</v>
      </c>
      <c r="CO36" s="568">
        <v>116</v>
      </c>
      <c r="CP36" s="568">
        <v>40</v>
      </c>
      <c r="CQ36" s="569">
        <v>19</v>
      </c>
      <c r="CR36" s="742">
        <v>0</v>
      </c>
      <c r="CS36" s="569">
        <v>13</v>
      </c>
      <c r="CT36" s="612">
        <v>5</v>
      </c>
      <c r="CU36" s="563"/>
      <c r="CV36" s="561"/>
      <c r="CW36" s="561"/>
      <c r="CX36" s="562"/>
      <c r="CY36" s="576"/>
      <c r="CZ36" s="1122"/>
      <c r="DA36" s="535"/>
      <c r="DB36" s="563"/>
      <c r="DC36" s="561"/>
      <c r="DD36" s="562"/>
      <c r="DE36" s="562"/>
      <c r="DF36" s="562"/>
      <c r="DG36" s="562"/>
      <c r="DH36" s="562"/>
      <c r="DI36" s="562"/>
      <c r="DJ36" s="562"/>
      <c r="DK36" s="562"/>
      <c r="DL36" s="562"/>
      <c r="DM36" s="562"/>
      <c r="DN36" s="562"/>
      <c r="DO36" s="562"/>
      <c r="DP36" s="659"/>
      <c r="DQ36" s="659"/>
    </row>
    <row r="37" spans="2:121" ht="25" customHeight="1" thickBot="1">
      <c r="B37" s="626">
        <v>2016</v>
      </c>
      <c r="C37" s="626" t="s">
        <v>6</v>
      </c>
      <c r="D37" s="715">
        <v>0</v>
      </c>
      <c r="E37" s="709">
        <v>0</v>
      </c>
      <c r="F37" s="709"/>
      <c r="G37" s="528">
        <v>1</v>
      </c>
      <c r="H37" s="527">
        <v>29</v>
      </c>
      <c r="I37" s="527">
        <v>860</v>
      </c>
      <c r="J37" s="527">
        <v>3270</v>
      </c>
      <c r="K37" s="527">
        <v>2</v>
      </c>
      <c r="L37" s="527">
        <v>2165</v>
      </c>
      <c r="M37" s="527">
        <v>17</v>
      </c>
      <c r="N37" s="709"/>
      <c r="O37" s="527">
        <v>1767</v>
      </c>
      <c r="P37" s="527">
        <v>12</v>
      </c>
      <c r="Q37" s="527">
        <v>23</v>
      </c>
      <c r="R37" s="527">
        <v>1149</v>
      </c>
      <c r="S37" s="527">
        <v>6</v>
      </c>
      <c r="T37" s="527">
        <v>781</v>
      </c>
      <c r="U37" s="527">
        <v>4</v>
      </c>
      <c r="V37" s="527">
        <v>63</v>
      </c>
      <c r="W37" s="527">
        <v>28</v>
      </c>
      <c r="X37" s="527">
        <v>14</v>
      </c>
      <c r="Y37" s="627">
        <v>278</v>
      </c>
      <c r="Z37" s="540">
        <v>23</v>
      </c>
      <c r="AA37" s="532">
        <v>37</v>
      </c>
      <c r="AB37" s="532">
        <v>13</v>
      </c>
      <c r="AC37" s="528">
        <v>2</v>
      </c>
      <c r="AD37" s="528">
        <v>0</v>
      </c>
      <c r="AE37" s="528">
        <v>3</v>
      </c>
      <c r="AF37" s="628">
        <v>2</v>
      </c>
      <c r="AG37" s="959">
        <v>7</v>
      </c>
      <c r="AH37" s="960">
        <v>17</v>
      </c>
      <c r="AI37" s="960">
        <v>4</v>
      </c>
      <c r="AJ37" s="961">
        <v>4</v>
      </c>
      <c r="AK37" s="961">
        <v>0</v>
      </c>
      <c r="AL37" s="961">
        <v>3</v>
      </c>
      <c r="AM37" s="727"/>
      <c r="AN37" s="629">
        <v>8</v>
      </c>
      <c r="AO37" s="630">
        <v>25</v>
      </c>
      <c r="AP37" s="961">
        <v>10</v>
      </c>
      <c r="AQ37" s="709"/>
      <c r="AR37" s="732"/>
      <c r="AS37" s="722"/>
      <c r="AT37" s="565"/>
      <c r="AU37" s="631"/>
      <c r="AV37" s="631"/>
      <c r="AW37" s="631"/>
      <c r="AX37" s="631"/>
      <c r="AY37" s="551"/>
      <c r="AZ37" s="565"/>
      <c r="BA37" s="631"/>
      <c r="BB37" s="631"/>
      <c r="BC37" s="631"/>
      <c r="BD37" s="631"/>
      <c r="BE37" s="551"/>
      <c r="BF37" s="547"/>
      <c r="BG37" s="548"/>
      <c r="BH37" s="548"/>
      <c r="BI37" s="538"/>
      <c r="BJ37" s="538"/>
      <c r="BK37" s="644"/>
      <c r="BL37" s="547"/>
      <c r="BM37" s="548"/>
      <c r="BN37" s="548"/>
      <c r="BO37" s="538"/>
      <c r="BP37" s="538"/>
      <c r="BQ37" s="551"/>
      <c r="BR37" s="547"/>
      <c r="BS37" s="548"/>
      <c r="BT37" s="548"/>
      <c r="BU37" s="538"/>
      <c r="BV37" s="538"/>
      <c r="BW37" s="548"/>
      <c r="BX37" s="549"/>
      <c r="BY37" s="645">
        <v>49</v>
      </c>
      <c r="BZ37" s="542">
        <v>159</v>
      </c>
      <c r="CA37" s="542">
        <v>27</v>
      </c>
      <c r="CB37" s="527">
        <v>14</v>
      </c>
      <c r="CC37" s="527">
        <v>9</v>
      </c>
      <c r="CD37" s="543">
        <v>2</v>
      </c>
      <c r="CE37" s="645">
        <v>39</v>
      </c>
      <c r="CF37" s="542">
        <v>112</v>
      </c>
      <c r="CG37" s="542">
        <v>17</v>
      </c>
      <c r="CH37" s="527">
        <v>6</v>
      </c>
      <c r="CI37" s="709"/>
      <c r="CJ37" s="527">
        <v>0</v>
      </c>
      <c r="CK37" s="527">
        <v>2</v>
      </c>
      <c r="CL37" s="527">
        <v>0</v>
      </c>
      <c r="CM37" s="543">
        <v>1</v>
      </c>
      <c r="CN37" s="646">
        <v>58</v>
      </c>
      <c r="CO37" s="647">
        <v>133</v>
      </c>
      <c r="CP37" s="647">
        <v>30</v>
      </c>
      <c r="CQ37" s="648">
        <v>18</v>
      </c>
      <c r="CR37" s="740">
        <v>0</v>
      </c>
      <c r="CS37" s="648">
        <v>14</v>
      </c>
      <c r="CT37" s="649">
        <v>5</v>
      </c>
      <c r="CU37" s="640"/>
      <c r="CV37" s="641"/>
      <c r="CW37" s="641"/>
      <c r="CX37" s="642"/>
      <c r="CY37" s="643"/>
      <c r="CZ37" s="1123"/>
      <c r="DA37" s="536"/>
      <c r="DB37" s="640"/>
      <c r="DC37" s="641"/>
      <c r="DD37" s="642"/>
      <c r="DE37" s="642"/>
      <c r="DF37" s="642"/>
      <c r="DG37" s="642"/>
      <c r="DH37" s="642"/>
      <c r="DI37" s="642"/>
      <c r="DJ37" s="642"/>
      <c r="DK37" s="642"/>
      <c r="DL37" s="642"/>
      <c r="DM37" s="642"/>
      <c r="DN37" s="642"/>
      <c r="DO37" s="642"/>
      <c r="DP37" s="537"/>
      <c r="DQ37" s="537"/>
    </row>
    <row r="38" spans="2:121" ht="25" customHeight="1" thickTop="1" thickBot="1">
      <c r="B38" s="654">
        <v>2015</v>
      </c>
      <c r="C38" s="654" t="s">
        <v>9</v>
      </c>
      <c r="D38" s="716">
        <v>0</v>
      </c>
      <c r="E38" s="710">
        <v>0</v>
      </c>
      <c r="F38" s="710"/>
      <c r="G38" s="656">
        <v>1</v>
      </c>
      <c r="H38" s="656">
        <v>29</v>
      </c>
      <c r="I38" s="656">
        <v>854</v>
      </c>
      <c r="J38" s="656">
        <v>3203</v>
      </c>
      <c r="K38" s="662">
        <v>2</v>
      </c>
      <c r="L38" s="656">
        <v>2118</v>
      </c>
      <c r="M38" s="656">
        <v>17</v>
      </c>
      <c r="N38" s="710"/>
      <c r="O38" s="656">
        <v>1737</v>
      </c>
      <c r="P38" s="656">
        <v>12</v>
      </c>
      <c r="Q38" s="656">
        <v>23</v>
      </c>
      <c r="R38" s="656">
        <v>1136</v>
      </c>
      <c r="S38" s="656">
        <v>6</v>
      </c>
      <c r="T38" s="656">
        <v>761</v>
      </c>
      <c r="U38" s="656">
        <v>4</v>
      </c>
      <c r="V38" s="656">
        <v>62</v>
      </c>
      <c r="W38" s="656">
        <v>27</v>
      </c>
      <c r="X38" s="656">
        <v>14</v>
      </c>
      <c r="Y38" s="657">
        <v>274</v>
      </c>
      <c r="Z38" s="660">
        <v>23</v>
      </c>
      <c r="AA38" s="661">
        <v>37</v>
      </c>
      <c r="AB38" s="661">
        <v>13</v>
      </c>
      <c r="AC38" s="662">
        <v>1</v>
      </c>
      <c r="AD38" s="662">
        <v>0</v>
      </c>
      <c r="AE38" s="662">
        <v>3</v>
      </c>
      <c r="AF38" s="663">
        <v>2</v>
      </c>
      <c r="AG38" s="953">
        <v>7</v>
      </c>
      <c r="AH38" s="954">
        <v>17</v>
      </c>
      <c r="AI38" s="954">
        <v>4</v>
      </c>
      <c r="AJ38" s="955">
        <v>4</v>
      </c>
      <c r="AK38" s="955">
        <v>0</v>
      </c>
      <c r="AL38" s="955">
        <v>3</v>
      </c>
      <c r="AM38" s="728"/>
      <c r="AN38" s="673">
        <v>8</v>
      </c>
      <c r="AO38" s="674">
        <v>24</v>
      </c>
      <c r="AP38" s="955">
        <v>10</v>
      </c>
      <c r="AQ38" s="710"/>
      <c r="AR38" s="733"/>
      <c r="AS38" s="720"/>
      <c r="AT38" s="669"/>
      <c r="AU38" s="670"/>
      <c r="AV38" s="670"/>
      <c r="AW38" s="670"/>
      <c r="AX38" s="670"/>
      <c r="AY38" s="671"/>
      <c r="AZ38" s="704"/>
      <c r="BA38" s="691"/>
      <c r="BB38" s="691"/>
      <c r="BC38" s="659"/>
      <c r="BD38" s="659"/>
      <c r="BE38" s="672"/>
      <c r="BF38" s="655"/>
      <c r="BG38" s="691"/>
      <c r="BH38" s="691"/>
      <c r="BI38" s="659"/>
      <c r="BJ38" s="659"/>
      <c r="BK38" s="692"/>
      <c r="BL38" s="693"/>
      <c r="BM38" s="691"/>
      <c r="BN38" s="691"/>
      <c r="BO38" s="659"/>
      <c r="BP38" s="659"/>
      <c r="BQ38" s="671"/>
      <c r="BR38" s="694"/>
      <c r="BS38" s="695"/>
      <c r="BT38" s="695"/>
      <c r="BU38" s="695"/>
      <c r="BV38" s="695"/>
      <c r="BW38" s="695"/>
      <c r="BX38" s="696"/>
      <c r="BY38" s="697">
        <v>43</v>
      </c>
      <c r="BZ38" s="698">
        <v>99</v>
      </c>
      <c r="CA38" s="698">
        <v>20</v>
      </c>
      <c r="CB38" s="656">
        <v>11</v>
      </c>
      <c r="CC38" s="656">
        <v>7</v>
      </c>
      <c r="CD38" s="699">
        <v>1</v>
      </c>
      <c r="CE38" s="697">
        <v>34</v>
      </c>
      <c r="CF38" s="698">
        <v>108</v>
      </c>
      <c r="CG38" s="698">
        <v>16</v>
      </c>
      <c r="CH38" s="656">
        <v>6</v>
      </c>
      <c r="CI38" s="710"/>
      <c r="CJ38" s="656">
        <v>0</v>
      </c>
      <c r="CK38" s="656">
        <v>4</v>
      </c>
      <c r="CL38" s="656">
        <v>2</v>
      </c>
      <c r="CM38" s="699">
        <v>1</v>
      </c>
      <c r="CN38" s="700">
        <v>61</v>
      </c>
      <c r="CO38" s="701">
        <v>124</v>
      </c>
      <c r="CP38" s="701">
        <v>29</v>
      </c>
      <c r="CQ38" s="702">
        <v>22</v>
      </c>
      <c r="CR38" s="741"/>
      <c r="CS38" s="702">
        <v>0</v>
      </c>
      <c r="CT38" s="703">
        <v>12</v>
      </c>
      <c r="CU38" s="687"/>
      <c r="CV38" s="688"/>
      <c r="CW38" s="688"/>
      <c r="CX38" s="689"/>
      <c r="CY38" s="690"/>
      <c r="CZ38" s="1120"/>
      <c r="DA38" s="655"/>
      <c r="DB38" s="687"/>
      <c r="DC38" s="688"/>
      <c r="DD38" s="689"/>
      <c r="DE38" s="689"/>
      <c r="DF38" s="689"/>
      <c r="DG38" s="689"/>
      <c r="DH38" s="689"/>
      <c r="DI38" s="689"/>
      <c r="DJ38" s="689"/>
      <c r="DK38" s="689"/>
      <c r="DL38" s="689"/>
      <c r="DM38" s="689"/>
      <c r="DN38" s="689"/>
      <c r="DO38" s="689"/>
      <c r="DP38" s="537"/>
      <c r="DQ38" s="537"/>
    </row>
    <row r="39" spans="2:121" ht="25" customHeight="1" thickTop="1">
      <c r="B39" s="585">
        <v>2015</v>
      </c>
      <c r="C39" s="585" t="s">
        <v>8</v>
      </c>
      <c r="D39" s="714">
        <v>0</v>
      </c>
      <c r="E39" s="711">
        <v>0</v>
      </c>
      <c r="F39" s="711"/>
      <c r="G39" s="516">
        <v>1</v>
      </c>
      <c r="H39" s="516">
        <v>29</v>
      </c>
      <c r="I39" s="516">
        <v>846</v>
      </c>
      <c r="J39" s="516">
        <v>3072</v>
      </c>
      <c r="K39" s="517">
        <v>1</v>
      </c>
      <c r="L39" s="516">
        <v>2068</v>
      </c>
      <c r="M39" s="516">
        <v>16</v>
      </c>
      <c r="N39" s="711"/>
      <c r="O39" s="516">
        <v>1707</v>
      </c>
      <c r="P39" s="516">
        <v>14</v>
      </c>
      <c r="Q39" s="516">
        <v>24</v>
      </c>
      <c r="R39" s="516">
        <v>1121</v>
      </c>
      <c r="S39" s="516">
        <v>6</v>
      </c>
      <c r="T39" s="516">
        <v>741</v>
      </c>
      <c r="U39" s="516">
        <v>4</v>
      </c>
      <c r="V39" s="516">
        <v>61</v>
      </c>
      <c r="W39" s="516">
        <v>26</v>
      </c>
      <c r="X39" s="516">
        <v>14</v>
      </c>
      <c r="Y39" s="574">
        <v>272</v>
      </c>
      <c r="Z39" s="539">
        <v>19</v>
      </c>
      <c r="AA39" s="518">
        <v>35</v>
      </c>
      <c r="AB39" s="518">
        <v>13</v>
      </c>
      <c r="AC39" s="517">
        <v>1</v>
      </c>
      <c r="AD39" s="517">
        <v>3</v>
      </c>
      <c r="AE39" s="517">
        <v>2</v>
      </c>
      <c r="AF39" s="519">
        <v>0</v>
      </c>
      <c r="AG39" s="956">
        <v>7</v>
      </c>
      <c r="AH39" s="957">
        <v>9</v>
      </c>
      <c r="AI39" s="957">
        <v>4</v>
      </c>
      <c r="AJ39" s="958">
        <v>4</v>
      </c>
      <c r="AK39" s="958">
        <v>0</v>
      </c>
      <c r="AL39" s="958">
        <v>3</v>
      </c>
      <c r="AM39" s="724"/>
      <c r="AN39" s="594">
        <v>8</v>
      </c>
      <c r="AO39" s="521">
        <v>18</v>
      </c>
      <c r="AP39" s="958">
        <v>13</v>
      </c>
      <c r="AQ39" s="711"/>
      <c r="AR39" s="734"/>
      <c r="AS39" s="721"/>
      <c r="AT39" s="558"/>
      <c r="AU39" s="557"/>
      <c r="AV39" s="557"/>
      <c r="AW39" s="557"/>
      <c r="AX39" s="557"/>
      <c r="AY39" s="550"/>
      <c r="AZ39" s="601"/>
      <c r="BA39" s="552"/>
      <c r="BB39" s="552"/>
      <c r="BC39" s="537"/>
      <c r="BD39" s="537"/>
      <c r="BE39" s="553"/>
      <c r="BF39" s="564"/>
      <c r="BG39" s="552"/>
      <c r="BH39" s="552"/>
      <c r="BI39" s="537"/>
      <c r="BJ39" s="537"/>
      <c r="BK39" s="559"/>
      <c r="BL39" s="564"/>
      <c r="BM39" s="552"/>
      <c r="BN39" s="552"/>
      <c r="BO39" s="537"/>
      <c r="BP39" s="537"/>
      <c r="BQ39" s="550"/>
      <c r="BR39" s="605"/>
      <c r="BS39" s="560"/>
      <c r="BT39" s="560"/>
      <c r="BU39" s="560"/>
      <c r="BV39" s="560"/>
      <c r="BW39" s="560"/>
      <c r="BX39" s="607"/>
      <c r="BY39" s="587">
        <v>42</v>
      </c>
      <c r="BZ39" s="566">
        <v>106</v>
      </c>
      <c r="CA39" s="566">
        <v>19</v>
      </c>
      <c r="CB39" s="516">
        <v>11</v>
      </c>
      <c r="CC39" s="516">
        <v>6</v>
      </c>
      <c r="CD39" s="567">
        <v>0</v>
      </c>
      <c r="CE39" s="587">
        <v>38</v>
      </c>
      <c r="CF39" s="566">
        <v>110</v>
      </c>
      <c r="CG39" s="566">
        <v>17</v>
      </c>
      <c r="CH39" s="516">
        <v>6</v>
      </c>
      <c r="CI39" s="711"/>
      <c r="CJ39" s="516">
        <v>0</v>
      </c>
      <c r="CK39" s="516">
        <v>3</v>
      </c>
      <c r="CL39" s="516">
        <v>4</v>
      </c>
      <c r="CM39" s="567">
        <v>1</v>
      </c>
      <c r="CN39" s="608">
        <v>71</v>
      </c>
      <c r="CO39" s="568">
        <v>125</v>
      </c>
      <c r="CP39" s="568">
        <v>30</v>
      </c>
      <c r="CQ39" s="569">
        <v>23</v>
      </c>
      <c r="CR39" s="742"/>
      <c r="CS39" s="569">
        <v>15</v>
      </c>
      <c r="CT39" s="612">
        <v>0</v>
      </c>
      <c r="CU39" s="563"/>
      <c r="CV39" s="561"/>
      <c r="CW39" s="561"/>
      <c r="CX39" s="562"/>
      <c r="CY39" s="575"/>
      <c r="CZ39" s="1121"/>
      <c r="DA39" s="535"/>
      <c r="DB39" s="563"/>
      <c r="DC39" s="561"/>
      <c r="DD39" s="562"/>
      <c r="DE39" s="562"/>
      <c r="DF39" s="562"/>
      <c r="DG39" s="562"/>
      <c r="DH39" s="562"/>
      <c r="DI39" s="562"/>
      <c r="DJ39" s="562"/>
      <c r="DK39" s="562"/>
      <c r="DL39" s="562"/>
      <c r="DM39" s="562"/>
      <c r="DN39" s="562"/>
      <c r="DO39" s="562"/>
      <c r="DP39" s="659"/>
      <c r="DQ39" s="659"/>
    </row>
    <row r="40" spans="2:121" ht="25" customHeight="1">
      <c r="B40" s="585">
        <v>2015</v>
      </c>
      <c r="C40" s="585" t="s">
        <v>7</v>
      </c>
      <c r="D40" s="714">
        <v>0</v>
      </c>
      <c r="E40" s="711">
        <v>0</v>
      </c>
      <c r="F40" s="711"/>
      <c r="G40" s="516">
        <v>1</v>
      </c>
      <c r="H40" s="516">
        <v>29</v>
      </c>
      <c r="I40" s="516">
        <v>822</v>
      </c>
      <c r="J40" s="516">
        <v>2890</v>
      </c>
      <c r="K40" s="516">
        <v>1</v>
      </c>
      <c r="L40" s="516">
        <v>2009</v>
      </c>
      <c r="M40" s="517">
        <v>16</v>
      </c>
      <c r="N40" s="711"/>
      <c r="O40" s="516">
        <v>1667</v>
      </c>
      <c r="P40" s="516">
        <v>16</v>
      </c>
      <c r="Q40" s="516">
        <v>25</v>
      </c>
      <c r="R40" s="516">
        <v>1105</v>
      </c>
      <c r="S40" s="516">
        <v>6</v>
      </c>
      <c r="T40" s="516">
        <v>738</v>
      </c>
      <c r="U40" s="516">
        <v>4</v>
      </c>
      <c r="V40" s="516">
        <v>60</v>
      </c>
      <c r="W40" s="516">
        <v>24</v>
      </c>
      <c r="X40" s="516">
        <v>14</v>
      </c>
      <c r="Y40" s="574">
        <v>270</v>
      </c>
      <c r="Z40" s="539">
        <v>19</v>
      </c>
      <c r="AA40" s="518">
        <v>34</v>
      </c>
      <c r="AB40" s="518">
        <v>13</v>
      </c>
      <c r="AC40" s="517">
        <v>1</v>
      </c>
      <c r="AD40" s="517">
        <v>3</v>
      </c>
      <c r="AE40" s="517">
        <v>3</v>
      </c>
      <c r="AF40" s="519">
        <v>2</v>
      </c>
      <c r="AG40" s="956">
        <v>6</v>
      </c>
      <c r="AH40" s="957">
        <v>9</v>
      </c>
      <c r="AI40" s="957">
        <v>4</v>
      </c>
      <c r="AJ40" s="958">
        <v>4</v>
      </c>
      <c r="AK40" s="958">
        <v>0</v>
      </c>
      <c r="AL40" s="958">
        <v>3</v>
      </c>
      <c r="AM40" s="724"/>
      <c r="AN40" s="594">
        <v>8</v>
      </c>
      <c r="AO40" s="521">
        <v>24</v>
      </c>
      <c r="AP40" s="958">
        <v>10</v>
      </c>
      <c r="AQ40" s="711"/>
      <c r="AR40" s="734"/>
      <c r="AS40" s="721"/>
      <c r="AT40" s="558"/>
      <c r="AU40" s="557"/>
      <c r="AV40" s="557"/>
      <c r="AW40" s="557"/>
      <c r="AX40" s="557"/>
      <c r="AY40" s="550"/>
      <c r="AZ40" s="564"/>
      <c r="BA40" s="552"/>
      <c r="BB40" s="552"/>
      <c r="BC40" s="537"/>
      <c r="BD40" s="537"/>
      <c r="BE40" s="553"/>
      <c r="BF40" s="564"/>
      <c r="BG40" s="552"/>
      <c r="BH40" s="552"/>
      <c r="BI40" s="537"/>
      <c r="BJ40" s="537"/>
      <c r="BK40" s="559"/>
      <c r="BL40" s="564"/>
      <c r="BM40" s="552"/>
      <c r="BN40" s="552"/>
      <c r="BO40" s="537"/>
      <c r="BP40" s="537"/>
      <c r="BQ40" s="550"/>
      <c r="BR40" s="564"/>
      <c r="BS40" s="552"/>
      <c r="BT40" s="552"/>
      <c r="BU40" s="537"/>
      <c r="BV40" s="537"/>
      <c r="BW40" s="552"/>
      <c r="BX40" s="553"/>
      <c r="BY40" s="587">
        <v>42</v>
      </c>
      <c r="BZ40" s="566">
        <v>106</v>
      </c>
      <c r="CA40" s="566">
        <v>19</v>
      </c>
      <c r="CB40" s="516">
        <v>11</v>
      </c>
      <c r="CC40" s="516">
        <v>6</v>
      </c>
      <c r="CD40" s="567">
        <v>0</v>
      </c>
      <c r="CE40" s="587">
        <v>34</v>
      </c>
      <c r="CF40" s="566">
        <v>108</v>
      </c>
      <c r="CG40" s="566">
        <v>15</v>
      </c>
      <c r="CH40" s="516">
        <v>6</v>
      </c>
      <c r="CI40" s="711"/>
      <c r="CJ40" s="516">
        <v>0</v>
      </c>
      <c r="CK40" s="516">
        <v>3</v>
      </c>
      <c r="CL40" s="516">
        <v>4</v>
      </c>
      <c r="CM40" s="567">
        <v>1</v>
      </c>
      <c r="CN40" s="608">
        <v>79</v>
      </c>
      <c r="CO40" s="568">
        <v>130</v>
      </c>
      <c r="CP40" s="568">
        <v>28</v>
      </c>
      <c r="CQ40" s="569">
        <v>23</v>
      </c>
      <c r="CR40" s="742"/>
      <c r="CS40" s="569">
        <v>10</v>
      </c>
      <c r="CT40" s="612">
        <v>0</v>
      </c>
      <c r="CU40" s="563"/>
      <c r="CV40" s="561"/>
      <c r="CW40" s="561"/>
      <c r="CX40" s="562"/>
      <c r="CY40" s="576"/>
      <c r="CZ40" s="1122"/>
      <c r="DA40" s="535"/>
      <c r="DB40" s="563"/>
      <c r="DC40" s="561"/>
      <c r="DD40" s="562"/>
      <c r="DE40" s="562"/>
      <c r="DF40" s="562"/>
      <c r="DG40" s="562"/>
      <c r="DH40" s="562"/>
      <c r="DI40" s="562"/>
      <c r="DJ40" s="562"/>
      <c r="DK40" s="562"/>
      <c r="DL40" s="562"/>
      <c r="DM40" s="562"/>
      <c r="DN40" s="562"/>
      <c r="DO40" s="562"/>
      <c r="DP40" s="537"/>
      <c r="DQ40" s="537"/>
    </row>
    <row r="41" spans="2:121" ht="25" customHeight="1" thickBot="1">
      <c r="B41" s="626">
        <v>2015</v>
      </c>
      <c r="C41" s="626" t="s">
        <v>6</v>
      </c>
      <c r="D41" s="515">
        <v>1</v>
      </c>
      <c r="E41" s="709">
        <v>0</v>
      </c>
      <c r="F41" s="709"/>
      <c r="G41" s="528">
        <v>1</v>
      </c>
      <c r="H41" s="527">
        <v>29</v>
      </c>
      <c r="I41" s="527">
        <v>808</v>
      </c>
      <c r="J41" s="527">
        <v>2751</v>
      </c>
      <c r="K41" s="527">
        <v>1</v>
      </c>
      <c r="L41" s="527">
        <v>1933</v>
      </c>
      <c r="M41" s="527">
        <v>15</v>
      </c>
      <c r="N41" s="709"/>
      <c r="O41" s="527">
        <v>1543</v>
      </c>
      <c r="P41" s="527">
        <v>16</v>
      </c>
      <c r="Q41" s="527">
        <v>25</v>
      </c>
      <c r="R41" s="527">
        <v>1086</v>
      </c>
      <c r="S41" s="527">
        <v>6</v>
      </c>
      <c r="T41" s="527">
        <v>724</v>
      </c>
      <c r="U41" s="527">
        <v>4</v>
      </c>
      <c r="V41" s="527">
        <v>59</v>
      </c>
      <c r="W41" s="527">
        <v>23</v>
      </c>
      <c r="X41" s="527">
        <v>14</v>
      </c>
      <c r="Y41" s="627">
        <v>271</v>
      </c>
      <c r="Z41" s="540">
        <v>19</v>
      </c>
      <c r="AA41" s="532">
        <v>34</v>
      </c>
      <c r="AB41" s="532">
        <v>13</v>
      </c>
      <c r="AC41" s="528">
        <v>1</v>
      </c>
      <c r="AD41" s="528">
        <v>3</v>
      </c>
      <c r="AE41" s="528">
        <v>3</v>
      </c>
      <c r="AF41" s="628">
        <v>2</v>
      </c>
      <c r="AG41" s="959">
        <v>6</v>
      </c>
      <c r="AH41" s="960">
        <v>9</v>
      </c>
      <c r="AI41" s="960">
        <v>4</v>
      </c>
      <c r="AJ41" s="961">
        <v>4</v>
      </c>
      <c r="AK41" s="961">
        <v>0</v>
      </c>
      <c r="AL41" s="961">
        <v>3</v>
      </c>
      <c r="AM41" s="727"/>
      <c r="AN41" s="629">
        <v>8</v>
      </c>
      <c r="AO41" s="630">
        <v>24</v>
      </c>
      <c r="AP41" s="961">
        <v>10</v>
      </c>
      <c r="AQ41" s="709"/>
      <c r="AR41" s="732"/>
      <c r="AS41" s="722"/>
      <c r="AT41" s="565"/>
      <c r="AU41" s="631"/>
      <c r="AV41" s="631"/>
      <c r="AW41" s="631"/>
      <c r="AX41" s="631"/>
      <c r="AY41" s="551"/>
      <c r="AZ41" s="547"/>
      <c r="BA41" s="548"/>
      <c r="BB41" s="548"/>
      <c r="BC41" s="538"/>
      <c r="BD41" s="538"/>
      <c r="BE41" s="549"/>
      <c r="BF41" s="547"/>
      <c r="BG41" s="548"/>
      <c r="BH41" s="548"/>
      <c r="BI41" s="538"/>
      <c r="BJ41" s="538"/>
      <c r="BK41" s="644"/>
      <c r="BL41" s="547"/>
      <c r="BM41" s="548"/>
      <c r="BN41" s="548"/>
      <c r="BO41" s="538"/>
      <c r="BP41" s="538"/>
      <c r="BQ41" s="551"/>
      <c r="BR41" s="547"/>
      <c r="BS41" s="548"/>
      <c r="BT41" s="548"/>
      <c r="BU41" s="538"/>
      <c r="BV41" s="538"/>
      <c r="BW41" s="548"/>
      <c r="BX41" s="549"/>
      <c r="BY41" s="645">
        <v>48</v>
      </c>
      <c r="BZ41" s="542">
        <v>114</v>
      </c>
      <c r="CA41" s="542">
        <v>12</v>
      </c>
      <c r="CB41" s="527">
        <v>12</v>
      </c>
      <c r="CC41" s="527">
        <v>1</v>
      </c>
      <c r="CD41" s="543">
        <v>0</v>
      </c>
      <c r="CE41" s="645">
        <v>22</v>
      </c>
      <c r="CF41" s="542">
        <v>120</v>
      </c>
      <c r="CG41" s="542">
        <v>15</v>
      </c>
      <c r="CH41" s="527">
        <v>6</v>
      </c>
      <c r="CI41" s="709"/>
      <c r="CJ41" s="527">
        <v>0</v>
      </c>
      <c r="CK41" s="527">
        <v>5</v>
      </c>
      <c r="CL41" s="527">
        <v>2</v>
      </c>
      <c r="CM41" s="543">
        <v>1</v>
      </c>
      <c r="CN41" s="646">
        <v>53</v>
      </c>
      <c r="CO41" s="647">
        <v>83</v>
      </c>
      <c r="CP41" s="647">
        <v>29</v>
      </c>
      <c r="CQ41" s="648">
        <v>13</v>
      </c>
      <c r="CR41" s="740"/>
      <c r="CS41" s="648">
        <v>1</v>
      </c>
      <c r="CT41" s="649">
        <v>0</v>
      </c>
      <c r="CU41" s="640"/>
      <c r="CV41" s="641"/>
      <c r="CW41" s="641"/>
      <c r="CX41" s="642"/>
      <c r="CY41" s="643"/>
      <c r="CZ41" s="1123"/>
      <c r="DA41" s="536"/>
      <c r="DB41" s="640"/>
      <c r="DC41" s="641"/>
      <c r="DD41" s="642"/>
      <c r="DE41" s="642"/>
      <c r="DF41" s="642"/>
      <c r="DG41" s="642"/>
      <c r="DH41" s="642"/>
      <c r="DI41" s="642"/>
      <c r="DJ41" s="642"/>
      <c r="DK41" s="642"/>
      <c r="DL41" s="642"/>
      <c r="DM41" s="642"/>
      <c r="DN41" s="642"/>
      <c r="DO41" s="642"/>
      <c r="DP41" s="537"/>
      <c r="DQ41" s="537"/>
    </row>
    <row r="42" spans="2:121" ht="25" customHeight="1" thickTop="1" thickBot="1">
      <c r="B42" s="654">
        <v>2014</v>
      </c>
      <c r="C42" s="654" t="s">
        <v>9</v>
      </c>
      <c r="D42" s="658">
        <v>1</v>
      </c>
      <c r="E42" s="710">
        <v>0</v>
      </c>
      <c r="F42" s="710"/>
      <c r="G42" s="656">
        <v>0</v>
      </c>
      <c r="H42" s="656">
        <v>29</v>
      </c>
      <c r="I42" s="656">
        <v>804</v>
      </c>
      <c r="J42" s="656">
        <v>2679</v>
      </c>
      <c r="K42" s="662">
        <v>1</v>
      </c>
      <c r="L42" s="656">
        <v>1874</v>
      </c>
      <c r="M42" s="656">
        <v>14</v>
      </c>
      <c r="N42" s="710"/>
      <c r="O42" s="656">
        <v>1465</v>
      </c>
      <c r="P42" s="656">
        <v>16</v>
      </c>
      <c r="Q42" s="656">
        <v>25</v>
      </c>
      <c r="R42" s="656">
        <v>1075</v>
      </c>
      <c r="S42" s="656">
        <v>6</v>
      </c>
      <c r="T42" s="656">
        <v>716</v>
      </c>
      <c r="U42" s="656">
        <v>5</v>
      </c>
      <c r="V42" s="656">
        <v>63</v>
      </c>
      <c r="W42" s="656">
        <v>24</v>
      </c>
      <c r="X42" s="656">
        <v>14</v>
      </c>
      <c r="Y42" s="657">
        <v>267</v>
      </c>
      <c r="Z42" s="660">
        <v>19</v>
      </c>
      <c r="AA42" s="661">
        <v>33</v>
      </c>
      <c r="AB42" s="661">
        <v>13</v>
      </c>
      <c r="AC42" s="662">
        <v>1</v>
      </c>
      <c r="AD42" s="662">
        <v>3</v>
      </c>
      <c r="AE42" s="662">
        <v>3</v>
      </c>
      <c r="AF42" s="663">
        <v>2</v>
      </c>
      <c r="AG42" s="953">
        <v>3</v>
      </c>
      <c r="AH42" s="954">
        <v>10</v>
      </c>
      <c r="AI42" s="954">
        <v>3</v>
      </c>
      <c r="AJ42" s="955">
        <v>4</v>
      </c>
      <c r="AK42" s="955">
        <v>1</v>
      </c>
      <c r="AL42" s="955">
        <v>2</v>
      </c>
      <c r="AM42" s="728"/>
      <c r="AN42" s="673">
        <v>8</v>
      </c>
      <c r="AO42" s="674">
        <v>22</v>
      </c>
      <c r="AP42" s="955">
        <v>7</v>
      </c>
      <c r="AQ42" s="710"/>
      <c r="AR42" s="733"/>
      <c r="AS42" s="720"/>
      <c r="AT42" s="669"/>
      <c r="AU42" s="670"/>
      <c r="AV42" s="670"/>
      <c r="AW42" s="670"/>
      <c r="AX42" s="670"/>
      <c r="AY42" s="671"/>
      <c r="AZ42" s="704"/>
      <c r="BA42" s="691"/>
      <c r="BB42" s="691"/>
      <c r="BC42" s="659"/>
      <c r="BD42" s="659"/>
      <c r="BE42" s="672"/>
      <c r="BF42" s="655"/>
      <c r="BG42" s="691"/>
      <c r="BH42" s="691"/>
      <c r="BI42" s="659"/>
      <c r="BJ42" s="659"/>
      <c r="BK42" s="692"/>
      <c r="BL42" s="693"/>
      <c r="BM42" s="691"/>
      <c r="BN42" s="691"/>
      <c r="BO42" s="659"/>
      <c r="BP42" s="659"/>
      <c r="BQ42" s="671"/>
      <c r="BR42" s="694"/>
      <c r="BS42" s="695"/>
      <c r="BT42" s="695"/>
      <c r="BU42" s="695"/>
      <c r="BV42" s="695"/>
      <c r="BW42" s="695"/>
      <c r="BX42" s="696"/>
      <c r="BY42" s="697">
        <v>48</v>
      </c>
      <c r="BZ42" s="698">
        <v>114</v>
      </c>
      <c r="CA42" s="698">
        <v>12</v>
      </c>
      <c r="CB42" s="656">
        <v>10</v>
      </c>
      <c r="CC42" s="656">
        <v>2</v>
      </c>
      <c r="CD42" s="699">
        <v>1</v>
      </c>
      <c r="CE42" s="697">
        <v>9</v>
      </c>
      <c r="CF42" s="698">
        <v>80</v>
      </c>
      <c r="CG42" s="698">
        <v>15</v>
      </c>
      <c r="CH42" s="656">
        <v>3</v>
      </c>
      <c r="CI42" s="710"/>
      <c r="CJ42" s="656">
        <v>3</v>
      </c>
      <c r="CK42" s="656">
        <v>2</v>
      </c>
      <c r="CL42" s="656">
        <v>1</v>
      </c>
      <c r="CM42" s="699">
        <v>1</v>
      </c>
      <c r="CN42" s="700">
        <v>53</v>
      </c>
      <c r="CO42" s="701">
        <v>83</v>
      </c>
      <c r="CP42" s="701">
        <v>29</v>
      </c>
      <c r="CQ42" s="702">
        <v>8</v>
      </c>
      <c r="CR42" s="741"/>
      <c r="CS42" s="702">
        <v>5</v>
      </c>
      <c r="CT42" s="703">
        <v>1</v>
      </c>
      <c r="CU42" s="687"/>
      <c r="CV42" s="688"/>
      <c r="CW42" s="688"/>
      <c r="CX42" s="689"/>
      <c r="CY42" s="690"/>
      <c r="CZ42" s="1120"/>
      <c r="DA42" s="655"/>
      <c r="DB42" s="687"/>
      <c r="DC42" s="688"/>
      <c r="DD42" s="689"/>
      <c r="DE42" s="689"/>
      <c r="DF42" s="689"/>
      <c r="DG42" s="689"/>
      <c r="DH42" s="689"/>
      <c r="DI42" s="689"/>
      <c r="DJ42" s="689"/>
      <c r="DK42" s="689"/>
      <c r="DL42" s="689"/>
      <c r="DM42" s="689"/>
      <c r="DN42" s="689"/>
      <c r="DO42" s="689"/>
      <c r="DP42" s="538"/>
      <c r="DQ42" s="538"/>
    </row>
    <row r="43" spans="2:121" ht="25" customHeight="1" thickTop="1">
      <c r="B43" s="585">
        <v>2014</v>
      </c>
      <c r="C43" s="585" t="s">
        <v>8</v>
      </c>
      <c r="D43" s="514">
        <v>3</v>
      </c>
      <c r="E43" s="711">
        <v>0</v>
      </c>
      <c r="F43" s="711"/>
      <c r="G43" s="516">
        <v>0</v>
      </c>
      <c r="H43" s="516">
        <v>27</v>
      </c>
      <c r="I43" s="516">
        <v>766</v>
      </c>
      <c r="J43" s="516">
        <v>2871</v>
      </c>
      <c r="K43" s="517">
        <v>1</v>
      </c>
      <c r="L43" s="516">
        <v>1898</v>
      </c>
      <c r="M43" s="516">
        <v>13</v>
      </c>
      <c r="N43" s="711"/>
      <c r="O43" s="516">
        <v>1345</v>
      </c>
      <c r="P43" s="516">
        <v>12</v>
      </c>
      <c r="Q43" s="516">
        <v>23</v>
      </c>
      <c r="R43" s="516">
        <v>1039</v>
      </c>
      <c r="S43" s="516">
        <v>6</v>
      </c>
      <c r="T43" s="516">
        <v>671</v>
      </c>
      <c r="U43" s="516">
        <v>3</v>
      </c>
      <c r="V43" s="516">
        <v>58</v>
      </c>
      <c r="W43" s="516">
        <v>23</v>
      </c>
      <c r="X43" s="516">
        <v>12</v>
      </c>
      <c r="Y43" s="574">
        <v>225</v>
      </c>
      <c r="Z43" s="539">
        <v>19</v>
      </c>
      <c r="AA43" s="518">
        <v>33</v>
      </c>
      <c r="AB43" s="518">
        <v>13</v>
      </c>
      <c r="AC43" s="517">
        <v>1</v>
      </c>
      <c r="AD43" s="517">
        <v>3</v>
      </c>
      <c r="AE43" s="517">
        <v>2</v>
      </c>
      <c r="AF43" s="519">
        <v>0</v>
      </c>
      <c r="AG43" s="956">
        <v>3</v>
      </c>
      <c r="AH43" s="957">
        <v>10</v>
      </c>
      <c r="AI43" s="957">
        <v>3</v>
      </c>
      <c r="AJ43" s="958">
        <v>4</v>
      </c>
      <c r="AK43" s="958">
        <v>1</v>
      </c>
      <c r="AL43" s="958">
        <v>2</v>
      </c>
      <c r="AM43" s="724"/>
      <c r="AN43" s="594">
        <v>8</v>
      </c>
      <c r="AO43" s="521">
        <v>24</v>
      </c>
      <c r="AP43" s="958">
        <v>7</v>
      </c>
      <c r="AQ43" s="711"/>
      <c r="AR43" s="734"/>
      <c r="AS43" s="721"/>
      <c r="AT43" s="558"/>
      <c r="AU43" s="557"/>
      <c r="AV43" s="557"/>
      <c r="AW43" s="557"/>
      <c r="AX43" s="557"/>
      <c r="AY43" s="550"/>
      <c r="AZ43" s="601"/>
      <c r="BA43" s="552"/>
      <c r="BB43" s="552"/>
      <c r="BC43" s="537"/>
      <c r="BD43" s="537"/>
      <c r="BE43" s="553"/>
      <c r="BF43" s="564"/>
      <c r="BG43" s="552"/>
      <c r="BH43" s="552"/>
      <c r="BI43" s="537"/>
      <c r="BJ43" s="537"/>
      <c r="BK43" s="559"/>
      <c r="BL43" s="564"/>
      <c r="BM43" s="552"/>
      <c r="BN43" s="552"/>
      <c r="BO43" s="537"/>
      <c r="BP43" s="537"/>
      <c r="BQ43" s="550"/>
      <c r="BR43" s="605"/>
      <c r="BS43" s="560"/>
      <c r="BT43" s="560"/>
      <c r="BU43" s="560"/>
      <c r="BV43" s="560"/>
      <c r="BW43" s="560"/>
      <c r="BX43" s="607"/>
      <c r="BY43" s="587">
        <v>48</v>
      </c>
      <c r="BZ43" s="566">
        <v>114</v>
      </c>
      <c r="CA43" s="566">
        <v>12</v>
      </c>
      <c r="CB43" s="516">
        <v>10</v>
      </c>
      <c r="CC43" s="516">
        <v>2</v>
      </c>
      <c r="CD43" s="567">
        <v>1</v>
      </c>
      <c r="CE43" s="587">
        <v>9</v>
      </c>
      <c r="CF43" s="566">
        <v>80</v>
      </c>
      <c r="CG43" s="566">
        <v>15</v>
      </c>
      <c r="CH43" s="516">
        <v>3</v>
      </c>
      <c r="CI43" s="711"/>
      <c r="CJ43" s="516">
        <v>3</v>
      </c>
      <c r="CK43" s="516">
        <v>2</v>
      </c>
      <c r="CL43" s="516">
        <v>1</v>
      </c>
      <c r="CM43" s="567">
        <v>1</v>
      </c>
      <c r="CN43" s="608">
        <v>34</v>
      </c>
      <c r="CO43" s="568">
        <v>64</v>
      </c>
      <c r="CP43" s="568">
        <v>23</v>
      </c>
      <c r="CQ43" s="569">
        <v>7</v>
      </c>
      <c r="CR43" s="742"/>
      <c r="CS43" s="569">
        <v>5</v>
      </c>
      <c r="CT43" s="612">
        <v>0</v>
      </c>
      <c r="CU43" s="563"/>
      <c r="CV43" s="561"/>
      <c r="CW43" s="561"/>
      <c r="CX43" s="562"/>
      <c r="CY43" s="575"/>
      <c r="CZ43" s="1121"/>
      <c r="DA43" s="535"/>
      <c r="DB43" s="563"/>
      <c r="DC43" s="561"/>
      <c r="DD43" s="562"/>
      <c r="DE43" s="562"/>
      <c r="DF43" s="562"/>
      <c r="DG43" s="562"/>
      <c r="DH43" s="562"/>
      <c r="DI43" s="562"/>
      <c r="DJ43" s="562"/>
      <c r="DK43" s="562"/>
      <c r="DL43" s="562"/>
      <c r="DM43" s="562"/>
      <c r="DN43" s="562"/>
      <c r="DO43" s="562"/>
      <c r="DP43" s="659"/>
      <c r="DQ43" s="659"/>
    </row>
    <row r="44" spans="2:121" ht="25" customHeight="1">
      <c r="B44" s="585">
        <v>2014</v>
      </c>
      <c r="C44" s="585" t="s">
        <v>7</v>
      </c>
      <c r="D44" s="514">
        <v>3</v>
      </c>
      <c r="E44" s="711">
        <v>0</v>
      </c>
      <c r="F44" s="711"/>
      <c r="G44" s="516">
        <v>0</v>
      </c>
      <c r="H44" s="516">
        <v>21</v>
      </c>
      <c r="I44" s="516">
        <v>731</v>
      </c>
      <c r="J44" s="516">
        <v>2566</v>
      </c>
      <c r="K44" s="516">
        <v>0</v>
      </c>
      <c r="L44" s="516">
        <v>1702</v>
      </c>
      <c r="M44" s="517">
        <v>14</v>
      </c>
      <c r="N44" s="711"/>
      <c r="O44" s="516">
        <v>1257</v>
      </c>
      <c r="P44" s="516">
        <v>12</v>
      </c>
      <c r="Q44" s="516">
        <v>23</v>
      </c>
      <c r="R44" s="516">
        <v>967</v>
      </c>
      <c r="S44" s="516">
        <v>6</v>
      </c>
      <c r="T44" s="516">
        <v>658</v>
      </c>
      <c r="U44" s="516">
        <v>4</v>
      </c>
      <c r="V44" s="516">
        <v>58</v>
      </c>
      <c r="W44" s="516">
        <v>21</v>
      </c>
      <c r="X44" s="516">
        <v>12</v>
      </c>
      <c r="Y44" s="574">
        <v>218</v>
      </c>
      <c r="Z44" s="539">
        <v>19</v>
      </c>
      <c r="AA44" s="518">
        <v>33</v>
      </c>
      <c r="AB44" s="518">
        <v>13</v>
      </c>
      <c r="AC44" s="517">
        <v>1</v>
      </c>
      <c r="AD44" s="517">
        <v>3</v>
      </c>
      <c r="AE44" s="517">
        <v>1</v>
      </c>
      <c r="AF44" s="519">
        <v>0</v>
      </c>
      <c r="AG44" s="956">
        <v>3</v>
      </c>
      <c r="AH44" s="957">
        <v>10</v>
      </c>
      <c r="AI44" s="957">
        <v>3</v>
      </c>
      <c r="AJ44" s="958">
        <v>4</v>
      </c>
      <c r="AK44" s="958">
        <v>1</v>
      </c>
      <c r="AL44" s="958">
        <v>2</v>
      </c>
      <c r="AM44" s="724"/>
      <c r="AN44" s="594">
        <v>8</v>
      </c>
      <c r="AO44" s="521">
        <v>24</v>
      </c>
      <c r="AP44" s="958">
        <v>7</v>
      </c>
      <c r="AQ44" s="711"/>
      <c r="AR44" s="734"/>
      <c r="AS44" s="721"/>
      <c r="AT44" s="558"/>
      <c r="AU44" s="557"/>
      <c r="AV44" s="557"/>
      <c r="AW44" s="557"/>
      <c r="AX44" s="557"/>
      <c r="AY44" s="550"/>
      <c r="AZ44" s="564"/>
      <c r="BA44" s="552"/>
      <c r="BB44" s="552"/>
      <c r="BC44" s="537"/>
      <c r="BD44" s="537"/>
      <c r="BE44" s="553"/>
      <c r="BF44" s="564"/>
      <c r="BG44" s="552"/>
      <c r="BH44" s="552"/>
      <c r="BI44" s="537"/>
      <c r="BJ44" s="537"/>
      <c r="BK44" s="559"/>
      <c r="BL44" s="564"/>
      <c r="BM44" s="552"/>
      <c r="BN44" s="552"/>
      <c r="BO44" s="537"/>
      <c r="BP44" s="537"/>
      <c r="BQ44" s="550"/>
      <c r="BR44" s="564"/>
      <c r="BS44" s="552"/>
      <c r="BT44" s="552"/>
      <c r="BU44" s="537"/>
      <c r="BV44" s="537"/>
      <c r="BW44" s="552"/>
      <c r="BX44" s="553"/>
      <c r="BY44" s="587">
        <v>48</v>
      </c>
      <c r="BZ44" s="566">
        <v>114</v>
      </c>
      <c r="CA44" s="566">
        <v>12</v>
      </c>
      <c r="CB44" s="516">
        <v>10</v>
      </c>
      <c r="CC44" s="516">
        <v>2</v>
      </c>
      <c r="CD44" s="567">
        <v>1</v>
      </c>
      <c r="CE44" s="587">
        <v>9</v>
      </c>
      <c r="CF44" s="566">
        <v>80</v>
      </c>
      <c r="CG44" s="566">
        <v>15</v>
      </c>
      <c r="CH44" s="516">
        <v>3</v>
      </c>
      <c r="CI44" s="711"/>
      <c r="CJ44" s="516">
        <v>3</v>
      </c>
      <c r="CK44" s="516">
        <v>3</v>
      </c>
      <c r="CL44" s="516">
        <v>2</v>
      </c>
      <c r="CM44" s="567">
        <v>1</v>
      </c>
      <c r="CN44" s="608">
        <v>34</v>
      </c>
      <c r="CO44" s="568">
        <v>64</v>
      </c>
      <c r="CP44" s="568">
        <v>23</v>
      </c>
      <c r="CQ44" s="569">
        <v>7</v>
      </c>
      <c r="CR44" s="742"/>
      <c r="CS44" s="569">
        <v>5</v>
      </c>
      <c r="CT44" s="612">
        <v>1</v>
      </c>
      <c r="CU44" s="563"/>
      <c r="CV44" s="561"/>
      <c r="CW44" s="561"/>
      <c r="CX44" s="562"/>
      <c r="CY44" s="576"/>
      <c r="CZ44" s="1122"/>
      <c r="DA44" s="535"/>
      <c r="DB44" s="563"/>
      <c r="DC44" s="561"/>
      <c r="DD44" s="562"/>
      <c r="DE44" s="562"/>
      <c r="DF44" s="562"/>
      <c r="DG44" s="562"/>
      <c r="DH44" s="562"/>
      <c r="DI44" s="562"/>
      <c r="DJ44" s="562"/>
      <c r="DK44" s="562"/>
      <c r="DL44" s="562"/>
      <c r="DM44" s="562"/>
      <c r="DN44" s="562"/>
      <c r="DO44" s="562"/>
      <c r="DP44" s="537"/>
      <c r="DQ44" s="537"/>
    </row>
    <row r="45" spans="2:121" ht="25" customHeight="1" thickBot="1">
      <c r="B45" s="626">
        <v>2014</v>
      </c>
      <c r="C45" s="626" t="s">
        <v>6</v>
      </c>
      <c r="D45" s="515">
        <v>3</v>
      </c>
      <c r="E45" s="709">
        <v>0</v>
      </c>
      <c r="F45" s="709"/>
      <c r="G45" s="528">
        <v>1</v>
      </c>
      <c r="H45" s="527">
        <v>14</v>
      </c>
      <c r="I45" s="527">
        <v>734</v>
      </c>
      <c r="J45" s="527">
        <v>2474</v>
      </c>
      <c r="K45" s="527">
        <v>0</v>
      </c>
      <c r="L45" s="527">
        <v>1702</v>
      </c>
      <c r="M45" s="527">
        <v>15</v>
      </c>
      <c r="N45" s="709"/>
      <c r="O45" s="527">
        <v>1252</v>
      </c>
      <c r="P45" s="527">
        <v>12</v>
      </c>
      <c r="Q45" s="527">
        <v>23</v>
      </c>
      <c r="R45" s="527">
        <v>963</v>
      </c>
      <c r="S45" s="527">
        <v>6</v>
      </c>
      <c r="T45" s="527">
        <v>665</v>
      </c>
      <c r="U45" s="527">
        <v>4</v>
      </c>
      <c r="V45" s="527">
        <v>58</v>
      </c>
      <c r="W45" s="527">
        <v>21</v>
      </c>
      <c r="X45" s="527">
        <v>12</v>
      </c>
      <c r="Y45" s="627">
        <v>252</v>
      </c>
      <c r="Z45" s="540">
        <v>19</v>
      </c>
      <c r="AA45" s="532">
        <v>33</v>
      </c>
      <c r="AB45" s="532">
        <v>13</v>
      </c>
      <c r="AC45" s="528">
        <v>1</v>
      </c>
      <c r="AD45" s="528">
        <v>3</v>
      </c>
      <c r="AE45" s="528">
        <v>1</v>
      </c>
      <c r="AF45" s="628">
        <v>0</v>
      </c>
      <c r="AG45" s="959">
        <v>3</v>
      </c>
      <c r="AH45" s="960">
        <v>10</v>
      </c>
      <c r="AI45" s="960">
        <v>3</v>
      </c>
      <c r="AJ45" s="961">
        <v>4</v>
      </c>
      <c r="AK45" s="961">
        <v>1</v>
      </c>
      <c r="AL45" s="961">
        <v>2</v>
      </c>
      <c r="AM45" s="727"/>
      <c r="AN45" s="629">
        <v>8</v>
      </c>
      <c r="AO45" s="630">
        <v>24</v>
      </c>
      <c r="AP45" s="961">
        <v>7</v>
      </c>
      <c r="AQ45" s="709"/>
      <c r="AR45" s="732"/>
      <c r="AS45" s="722"/>
      <c r="AT45" s="565"/>
      <c r="AU45" s="631"/>
      <c r="AV45" s="631"/>
      <c r="AW45" s="631"/>
      <c r="AX45" s="631"/>
      <c r="AY45" s="551"/>
      <c r="AZ45" s="547"/>
      <c r="BA45" s="548"/>
      <c r="BB45" s="548"/>
      <c r="BC45" s="538"/>
      <c r="BD45" s="538"/>
      <c r="BE45" s="549"/>
      <c r="BF45" s="547"/>
      <c r="BG45" s="548"/>
      <c r="BH45" s="548"/>
      <c r="BI45" s="538"/>
      <c r="BJ45" s="538"/>
      <c r="BK45" s="644"/>
      <c r="BL45" s="547"/>
      <c r="BM45" s="548"/>
      <c r="BN45" s="548"/>
      <c r="BO45" s="538"/>
      <c r="BP45" s="538"/>
      <c r="BQ45" s="551"/>
      <c r="BR45" s="547"/>
      <c r="BS45" s="548"/>
      <c r="BT45" s="548"/>
      <c r="BU45" s="538"/>
      <c r="BV45" s="538"/>
      <c r="BW45" s="548"/>
      <c r="BX45" s="549"/>
      <c r="BY45" s="645">
        <v>48</v>
      </c>
      <c r="BZ45" s="542">
        <v>114</v>
      </c>
      <c r="CA45" s="542">
        <v>12</v>
      </c>
      <c r="CB45" s="527">
        <v>10</v>
      </c>
      <c r="CC45" s="527">
        <v>2</v>
      </c>
      <c r="CD45" s="543">
        <v>1</v>
      </c>
      <c r="CE45" s="645">
        <v>9</v>
      </c>
      <c r="CF45" s="542">
        <v>80</v>
      </c>
      <c r="CG45" s="542">
        <v>15</v>
      </c>
      <c r="CH45" s="527">
        <v>3</v>
      </c>
      <c r="CI45" s="709"/>
      <c r="CJ45" s="527">
        <v>3</v>
      </c>
      <c r="CK45" s="527">
        <v>3</v>
      </c>
      <c r="CL45" s="527">
        <v>2</v>
      </c>
      <c r="CM45" s="543">
        <v>1</v>
      </c>
      <c r="CN45" s="646">
        <v>34</v>
      </c>
      <c r="CO45" s="647">
        <v>64</v>
      </c>
      <c r="CP45" s="647">
        <v>23</v>
      </c>
      <c r="CQ45" s="648">
        <v>7</v>
      </c>
      <c r="CR45" s="740"/>
      <c r="CS45" s="648">
        <v>5</v>
      </c>
      <c r="CT45" s="649">
        <v>1</v>
      </c>
      <c r="CU45" s="640"/>
      <c r="CV45" s="641"/>
      <c r="CW45" s="641"/>
      <c r="CX45" s="642"/>
      <c r="CY45" s="643"/>
      <c r="CZ45" s="1123"/>
      <c r="DA45" s="536"/>
      <c r="DB45" s="640"/>
      <c r="DC45" s="641"/>
      <c r="DD45" s="642"/>
      <c r="DE45" s="642"/>
      <c r="DF45" s="642"/>
      <c r="DG45" s="642"/>
      <c r="DH45" s="642"/>
      <c r="DI45" s="642"/>
      <c r="DJ45" s="642"/>
      <c r="DK45" s="642"/>
      <c r="DL45" s="642"/>
      <c r="DM45" s="642"/>
      <c r="DN45" s="642"/>
      <c r="DO45" s="642"/>
      <c r="DP45" s="537"/>
      <c r="DQ45" s="537"/>
    </row>
    <row r="46" spans="2:121" s="61" customFormat="1" ht="25" customHeight="1" thickTop="1" thickBot="1">
      <c r="B46" s="654">
        <v>2013</v>
      </c>
      <c r="C46" s="654" t="s">
        <v>9</v>
      </c>
      <c r="D46" s="658">
        <v>3</v>
      </c>
      <c r="E46" s="710">
        <v>0</v>
      </c>
      <c r="F46" s="710"/>
      <c r="G46" s="656">
        <v>1</v>
      </c>
      <c r="H46" s="656">
        <v>19</v>
      </c>
      <c r="I46" s="656">
        <v>722</v>
      </c>
      <c r="J46" s="656">
        <v>2426</v>
      </c>
      <c r="K46" s="662">
        <v>0</v>
      </c>
      <c r="L46" s="656">
        <v>1653</v>
      </c>
      <c r="M46" s="656">
        <v>14</v>
      </c>
      <c r="N46" s="710"/>
      <c r="O46" s="656">
        <v>1219</v>
      </c>
      <c r="P46" s="656">
        <v>14</v>
      </c>
      <c r="Q46" s="656">
        <v>24</v>
      </c>
      <c r="R46" s="656">
        <v>955</v>
      </c>
      <c r="S46" s="656">
        <v>6</v>
      </c>
      <c r="T46" s="656">
        <v>658</v>
      </c>
      <c r="U46" s="656">
        <v>5</v>
      </c>
      <c r="V46" s="656">
        <v>57</v>
      </c>
      <c r="W46" s="656">
        <v>21</v>
      </c>
      <c r="X46" s="656">
        <v>12</v>
      </c>
      <c r="Y46" s="657">
        <v>252</v>
      </c>
      <c r="Z46" s="660">
        <v>17</v>
      </c>
      <c r="AA46" s="661">
        <v>17</v>
      </c>
      <c r="AB46" s="661">
        <v>8</v>
      </c>
      <c r="AC46" s="662">
        <v>0</v>
      </c>
      <c r="AD46" s="662">
        <v>3</v>
      </c>
      <c r="AE46" s="662">
        <v>3</v>
      </c>
      <c r="AF46" s="663">
        <v>1</v>
      </c>
      <c r="AG46" s="953">
        <v>3</v>
      </c>
      <c r="AH46" s="954">
        <v>10</v>
      </c>
      <c r="AI46" s="954">
        <v>3</v>
      </c>
      <c r="AJ46" s="955">
        <v>4</v>
      </c>
      <c r="AK46" s="955">
        <v>1</v>
      </c>
      <c r="AL46" s="955">
        <v>2</v>
      </c>
      <c r="AM46" s="728"/>
      <c r="AN46" s="655"/>
      <c r="AO46" s="659"/>
      <c r="AP46" s="659"/>
      <c r="AQ46" s="659"/>
      <c r="AR46" s="670"/>
      <c r="AS46" s="671"/>
      <c r="AT46" s="669"/>
      <c r="AU46" s="670"/>
      <c r="AV46" s="670"/>
      <c r="AW46" s="670"/>
      <c r="AX46" s="670"/>
      <c r="AY46" s="671"/>
      <c r="AZ46" s="669"/>
      <c r="BA46" s="670"/>
      <c r="BB46" s="670"/>
      <c r="BC46" s="670"/>
      <c r="BD46" s="670"/>
      <c r="BE46" s="671"/>
      <c r="BF46" s="655"/>
      <c r="BG46" s="691"/>
      <c r="BH46" s="691"/>
      <c r="BI46" s="659"/>
      <c r="BJ46" s="659"/>
      <c r="BK46" s="692"/>
      <c r="BL46" s="693"/>
      <c r="BM46" s="691"/>
      <c r="BN46" s="691"/>
      <c r="BO46" s="659"/>
      <c r="BP46" s="659"/>
      <c r="BQ46" s="671"/>
      <c r="BR46" s="694"/>
      <c r="BS46" s="695"/>
      <c r="BT46" s="695"/>
      <c r="BU46" s="695"/>
      <c r="BV46" s="695"/>
      <c r="BW46" s="695"/>
      <c r="BX46" s="696"/>
      <c r="BY46" s="693"/>
      <c r="BZ46" s="691"/>
      <c r="CA46" s="691"/>
      <c r="CB46" s="659"/>
      <c r="CC46" s="659"/>
      <c r="CD46" s="671"/>
      <c r="CE46" s="693"/>
      <c r="CF46" s="691"/>
      <c r="CG46" s="691"/>
      <c r="CH46" s="659"/>
      <c r="CI46" s="659"/>
      <c r="CJ46" s="659"/>
      <c r="CK46" s="659"/>
      <c r="CL46" s="659"/>
      <c r="CM46" s="671"/>
      <c r="CN46" s="687"/>
      <c r="CO46" s="688"/>
      <c r="CP46" s="688"/>
      <c r="CQ46" s="689"/>
      <c r="CR46" s="689"/>
      <c r="CS46" s="689"/>
      <c r="CT46" s="686"/>
      <c r="CU46" s="687"/>
      <c r="CV46" s="688"/>
      <c r="CW46" s="688"/>
      <c r="CX46" s="689"/>
      <c r="CY46" s="690"/>
      <c r="CZ46" s="1120"/>
      <c r="DA46" s="655"/>
      <c r="DB46" s="687"/>
      <c r="DC46" s="688"/>
      <c r="DD46" s="689"/>
      <c r="DE46" s="689"/>
      <c r="DF46" s="689"/>
      <c r="DG46" s="689"/>
      <c r="DH46" s="689"/>
      <c r="DI46" s="689"/>
      <c r="DJ46" s="689"/>
      <c r="DK46" s="689"/>
      <c r="DL46" s="689"/>
      <c r="DM46" s="689"/>
      <c r="DN46" s="689"/>
      <c r="DO46" s="689"/>
      <c r="DP46" s="538"/>
      <c r="DQ46" s="538"/>
    </row>
    <row r="47" spans="2:121" s="61" customFormat="1" ht="25" customHeight="1" thickTop="1">
      <c r="B47" s="585">
        <v>2013</v>
      </c>
      <c r="C47" s="585" t="s">
        <v>8</v>
      </c>
      <c r="D47" s="514">
        <v>3</v>
      </c>
      <c r="E47" s="711">
        <v>0</v>
      </c>
      <c r="F47" s="711"/>
      <c r="G47" s="516">
        <v>1</v>
      </c>
      <c r="H47" s="516">
        <v>3</v>
      </c>
      <c r="I47" s="516">
        <v>680</v>
      </c>
      <c r="J47" s="516">
        <v>2177</v>
      </c>
      <c r="K47" s="517">
        <v>0</v>
      </c>
      <c r="L47" s="516">
        <v>1512</v>
      </c>
      <c r="M47" s="516">
        <v>14</v>
      </c>
      <c r="N47" s="711"/>
      <c r="O47" s="516">
        <v>1089</v>
      </c>
      <c r="P47" s="516">
        <v>13</v>
      </c>
      <c r="Q47" s="516">
        <v>21</v>
      </c>
      <c r="R47" s="516">
        <v>851</v>
      </c>
      <c r="S47" s="516">
        <v>4</v>
      </c>
      <c r="T47" s="516">
        <v>500</v>
      </c>
      <c r="U47" s="516">
        <v>5</v>
      </c>
      <c r="V47" s="516">
        <v>49</v>
      </c>
      <c r="W47" s="516">
        <v>14</v>
      </c>
      <c r="X47" s="516">
        <v>7</v>
      </c>
      <c r="Y47" s="574">
        <v>164</v>
      </c>
      <c r="Z47" s="539">
        <v>17</v>
      </c>
      <c r="AA47" s="518">
        <v>16</v>
      </c>
      <c r="AB47" s="518">
        <v>8</v>
      </c>
      <c r="AC47" s="517">
        <v>0</v>
      </c>
      <c r="AD47" s="517">
        <v>3</v>
      </c>
      <c r="AE47" s="517">
        <v>1</v>
      </c>
      <c r="AF47" s="721">
        <v>0</v>
      </c>
      <c r="AG47" s="956">
        <v>3</v>
      </c>
      <c r="AH47" s="957">
        <v>9</v>
      </c>
      <c r="AI47" s="957">
        <v>4</v>
      </c>
      <c r="AJ47" s="958">
        <v>4</v>
      </c>
      <c r="AK47" s="958">
        <v>1</v>
      </c>
      <c r="AL47" s="958">
        <v>2</v>
      </c>
      <c r="AM47" s="724"/>
      <c r="AN47" s="535"/>
      <c r="AO47" s="537"/>
      <c r="AP47" s="537"/>
      <c r="AQ47" s="537"/>
      <c r="AR47" s="557"/>
      <c r="AS47" s="550"/>
      <c r="AT47" s="558"/>
      <c r="AU47" s="557"/>
      <c r="AV47" s="557"/>
      <c r="AW47" s="557"/>
      <c r="AX47" s="557"/>
      <c r="AY47" s="550"/>
      <c r="AZ47" s="558"/>
      <c r="BA47" s="557"/>
      <c r="BB47" s="557"/>
      <c r="BC47" s="557"/>
      <c r="BD47" s="557"/>
      <c r="BE47" s="550"/>
      <c r="BF47" s="564"/>
      <c r="BG47" s="552"/>
      <c r="BH47" s="552"/>
      <c r="BI47" s="537"/>
      <c r="BJ47" s="537"/>
      <c r="BK47" s="559"/>
      <c r="BL47" s="564"/>
      <c r="BM47" s="552"/>
      <c r="BN47" s="552"/>
      <c r="BO47" s="537"/>
      <c r="BP47" s="537"/>
      <c r="BQ47" s="550"/>
      <c r="BR47" s="605"/>
      <c r="BS47" s="560"/>
      <c r="BT47" s="560"/>
      <c r="BU47" s="560"/>
      <c r="BV47" s="560"/>
      <c r="BW47" s="560"/>
      <c r="BX47" s="607"/>
      <c r="BY47" s="564"/>
      <c r="BZ47" s="552"/>
      <c r="CA47" s="552"/>
      <c r="CB47" s="537"/>
      <c r="CC47" s="537"/>
      <c r="CD47" s="550"/>
      <c r="CE47" s="564"/>
      <c r="CF47" s="552"/>
      <c r="CG47" s="552"/>
      <c r="CH47" s="537"/>
      <c r="CI47" s="537"/>
      <c r="CJ47" s="537"/>
      <c r="CK47" s="537"/>
      <c r="CL47" s="537"/>
      <c r="CM47" s="550"/>
      <c r="CN47" s="563"/>
      <c r="CO47" s="561"/>
      <c r="CP47" s="561"/>
      <c r="CQ47" s="562"/>
      <c r="CR47" s="562"/>
      <c r="CS47" s="562"/>
      <c r="CT47" s="611"/>
      <c r="CU47" s="563"/>
      <c r="CV47" s="561"/>
      <c r="CW47" s="561"/>
      <c r="CX47" s="562"/>
      <c r="CY47" s="575"/>
      <c r="CZ47" s="1121"/>
      <c r="DA47" s="535"/>
      <c r="DB47" s="563"/>
      <c r="DC47" s="561"/>
      <c r="DD47" s="562"/>
      <c r="DE47" s="562"/>
      <c r="DF47" s="562"/>
      <c r="DG47" s="562"/>
      <c r="DH47" s="562"/>
      <c r="DI47" s="562"/>
      <c r="DJ47" s="562"/>
      <c r="DK47" s="562"/>
      <c r="DL47" s="562"/>
      <c r="DM47" s="562"/>
      <c r="DN47" s="562"/>
      <c r="DO47" s="562"/>
      <c r="DP47" s="659"/>
      <c r="DQ47" s="659"/>
    </row>
    <row r="48" spans="2:121" s="61" customFormat="1" ht="25" customHeight="1">
      <c r="B48" s="585">
        <v>2013</v>
      </c>
      <c r="C48" s="585" t="s">
        <v>7</v>
      </c>
      <c r="D48" s="514">
        <v>3</v>
      </c>
      <c r="E48" s="711">
        <v>0</v>
      </c>
      <c r="F48" s="711"/>
      <c r="G48" s="516">
        <v>1</v>
      </c>
      <c r="H48" s="516">
        <v>3</v>
      </c>
      <c r="I48" s="516">
        <v>678</v>
      </c>
      <c r="J48" s="516">
        <v>2168</v>
      </c>
      <c r="K48" s="516">
        <v>0</v>
      </c>
      <c r="L48" s="516">
        <v>1500</v>
      </c>
      <c r="M48" s="517">
        <v>14</v>
      </c>
      <c r="N48" s="711"/>
      <c r="O48" s="516">
        <v>1078</v>
      </c>
      <c r="P48" s="516">
        <v>13</v>
      </c>
      <c r="Q48" s="516">
        <v>20</v>
      </c>
      <c r="R48" s="516">
        <v>845</v>
      </c>
      <c r="S48" s="516">
        <v>4</v>
      </c>
      <c r="T48" s="516">
        <v>493</v>
      </c>
      <c r="U48" s="516">
        <v>5</v>
      </c>
      <c r="V48" s="516">
        <v>49</v>
      </c>
      <c r="W48" s="516">
        <v>13</v>
      </c>
      <c r="X48" s="516">
        <v>7</v>
      </c>
      <c r="Y48" s="574">
        <v>159</v>
      </c>
      <c r="Z48" s="539">
        <v>17</v>
      </c>
      <c r="AA48" s="518">
        <v>16</v>
      </c>
      <c r="AB48" s="518">
        <v>8</v>
      </c>
      <c r="AC48" s="517">
        <v>0</v>
      </c>
      <c r="AD48" s="517">
        <v>3</v>
      </c>
      <c r="AE48" s="517">
        <v>1</v>
      </c>
      <c r="AF48" s="721"/>
      <c r="AG48" s="956"/>
      <c r="AH48" s="957"/>
      <c r="AI48" s="957"/>
      <c r="AJ48" s="958"/>
      <c r="AK48" s="958"/>
      <c r="AL48" s="958"/>
      <c r="AM48" s="724"/>
      <c r="AN48" s="535"/>
      <c r="AO48" s="537"/>
      <c r="AP48" s="537"/>
      <c r="AQ48" s="537"/>
      <c r="AR48" s="557"/>
      <c r="AS48" s="550"/>
      <c r="AT48" s="558"/>
      <c r="AU48" s="557"/>
      <c r="AV48" s="557"/>
      <c r="AW48" s="557"/>
      <c r="AX48" s="557"/>
      <c r="AY48" s="550"/>
      <c r="AZ48" s="558"/>
      <c r="BA48" s="557"/>
      <c r="BB48" s="557"/>
      <c r="BC48" s="557"/>
      <c r="BD48" s="557"/>
      <c r="BE48" s="550"/>
      <c r="BF48" s="564"/>
      <c r="BG48" s="552"/>
      <c r="BH48" s="552"/>
      <c r="BI48" s="537"/>
      <c r="BJ48" s="537"/>
      <c r="BK48" s="559"/>
      <c r="BL48" s="564"/>
      <c r="BM48" s="552"/>
      <c r="BN48" s="552"/>
      <c r="BO48" s="537"/>
      <c r="BP48" s="537"/>
      <c r="BQ48" s="550"/>
      <c r="BR48" s="564"/>
      <c r="BS48" s="552"/>
      <c r="BT48" s="552"/>
      <c r="BU48" s="537"/>
      <c r="BV48" s="537"/>
      <c r="BW48" s="552"/>
      <c r="BX48" s="553"/>
      <c r="BY48" s="564"/>
      <c r="BZ48" s="552"/>
      <c r="CA48" s="552"/>
      <c r="CB48" s="537"/>
      <c r="CC48" s="537"/>
      <c r="CD48" s="550"/>
      <c r="CE48" s="564"/>
      <c r="CF48" s="552"/>
      <c r="CG48" s="552"/>
      <c r="CH48" s="537"/>
      <c r="CI48" s="537"/>
      <c r="CJ48" s="537"/>
      <c r="CK48" s="537"/>
      <c r="CL48" s="537"/>
      <c r="CM48" s="550"/>
      <c r="CN48" s="563"/>
      <c r="CO48" s="561"/>
      <c r="CP48" s="561"/>
      <c r="CQ48" s="562"/>
      <c r="CR48" s="562"/>
      <c r="CS48" s="562"/>
      <c r="CT48" s="611"/>
      <c r="CU48" s="563"/>
      <c r="CV48" s="561"/>
      <c r="CW48" s="561"/>
      <c r="CX48" s="562"/>
      <c r="CY48" s="576"/>
      <c r="CZ48" s="1122"/>
      <c r="DA48" s="535"/>
      <c r="DB48" s="563"/>
      <c r="DC48" s="561"/>
      <c r="DD48" s="562"/>
      <c r="DE48" s="562"/>
      <c r="DF48" s="562"/>
      <c r="DG48" s="562"/>
      <c r="DH48" s="562"/>
      <c r="DI48" s="562"/>
      <c r="DJ48" s="562"/>
      <c r="DK48" s="562"/>
      <c r="DL48" s="562"/>
      <c r="DM48" s="562"/>
      <c r="DN48" s="562"/>
      <c r="DO48" s="562"/>
      <c r="DP48" s="537"/>
      <c r="DQ48" s="537"/>
    </row>
    <row r="49" spans="2:121" s="61" customFormat="1" ht="25" customHeight="1" thickBot="1">
      <c r="B49" s="626">
        <v>2013</v>
      </c>
      <c r="C49" s="626" t="s">
        <v>6</v>
      </c>
      <c r="D49" s="515">
        <v>3</v>
      </c>
      <c r="E49" s="709">
        <v>0</v>
      </c>
      <c r="F49" s="709"/>
      <c r="G49" s="528">
        <v>1</v>
      </c>
      <c r="H49" s="527">
        <v>3</v>
      </c>
      <c r="I49" s="527">
        <v>676</v>
      </c>
      <c r="J49" s="527">
        <v>2156</v>
      </c>
      <c r="K49" s="527">
        <v>0</v>
      </c>
      <c r="L49" s="527">
        <v>1488</v>
      </c>
      <c r="M49" s="527">
        <v>13</v>
      </c>
      <c r="N49" s="709"/>
      <c r="O49" s="527">
        <v>1074</v>
      </c>
      <c r="P49" s="527">
        <v>13</v>
      </c>
      <c r="Q49" s="527">
        <v>20</v>
      </c>
      <c r="R49" s="527">
        <v>843</v>
      </c>
      <c r="S49" s="527">
        <v>4</v>
      </c>
      <c r="T49" s="527">
        <v>493</v>
      </c>
      <c r="U49" s="527">
        <v>5</v>
      </c>
      <c r="V49" s="527">
        <v>49</v>
      </c>
      <c r="W49" s="527">
        <v>13</v>
      </c>
      <c r="X49" s="527">
        <v>7</v>
      </c>
      <c r="Y49" s="627">
        <v>159</v>
      </c>
      <c r="Z49" s="540">
        <v>17</v>
      </c>
      <c r="AA49" s="532">
        <v>16</v>
      </c>
      <c r="AB49" s="532">
        <v>8</v>
      </c>
      <c r="AC49" s="528">
        <v>0</v>
      </c>
      <c r="AD49" s="528">
        <v>3</v>
      </c>
      <c r="AE49" s="528">
        <v>1</v>
      </c>
      <c r="AF49" s="722"/>
      <c r="AG49" s="959"/>
      <c r="AH49" s="960"/>
      <c r="AI49" s="960"/>
      <c r="AJ49" s="961"/>
      <c r="AK49" s="961"/>
      <c r="AL49" s="961"/>
      <c r="AM49" s="727"/>
      <c r="AN49" s="536"/>
      <c r="AO49" s="538"/>
      <c r="AP49" s="538"/>
      <c r="AQ49" s="538"/>
      <c r="AR49" s="631"/>
      <c r="AS49" s="551"/>
      <c r="AT49" s="565"/>
      <c r="AU49" s="631"/>
      <c r="AV49" s="631"/>
      <c r="AW49" s="631"/>
      <c r="AX49" s="631"/>
      <c r="AY49" s="551"/>
      <c r="AZ49" s="565"/>
      <c r="BA49" s="631"/>
      <c r="BB49" s="631"/>
      <c r="BC49" s="631"/>
      <c r="BD49" s="631"/>
      <c r="BE49" s="551"/>
      <c r="BF49" s="547"/>
      <c r="BG49" s="548"/>
      <c r="BH49" s="548"/>
      <c r="BI49" s="538"/>
      <c r="BJ49" s="538"/>
      <c r="BK49" s="644"/>
      <c r="BL49" s="547"/>
      <c r="BM49" s="548"/>
      <c r="BN49" s="548"/>
      <c r="BO49" s="538"/>
      <c r="BP49" s="538"/>
      <c r="BQ49" s="551"/>
      <c r="BR49" s="547"/>
      <c r="BS49" s="548"/>
      <c r="BT49" s="548"/>
      <c r="BU49" s="538"/>
      <c r="BV49" s="538"/>
      <c r="BW49" s="548"/>
      <c r="BX49" s="549"/>
      <c r="BY49" s="547"/>
      <c r="BZ49" s="548"/>
      <c r="CA49" s="548"/>
      <c r="CB49" s="538"/>
      <c r="CC49" s="538"/>
      <c r="CD49" s="551"/>
      <c r="CE49" s="547"/>
      <c r="CF49" s="548"/>
      <c r="CG49" s="548"/>
      <c r="CH49" s="538"/>
      <c r="CI49" s="538"/>
      <c r="CJ49" s="538"/>
      <c r="CK49" s="538"/>
      <c r="CL49" s="538"/>
      <c r="CM49" s="551"/>
      <c r="CN49" s="640"/>
      <c r="CO49" s="641"/>
      <c r="CP49" s="641"/>
      <c r="CQ49" s="642"/>
      <c r="CR49" s="642"/>
      <c r="CS49" s="642"/>
      <c r="CT49" s="639"/>
      <c r="CU49" s="640"/>
      <c r="CV49" s="641"/>
      <c r="CW49" s="641"/>
      <c r="CX49" s="642"/>
      <c r="CY49" s="643"/>
      <c r="CZ49" s="1123"/>
      <c r="DA49" s="536"/>
      <c r="DB49" s="640"/>
      <c r="DC49" s="641"/>
      <c r="DD49" s="642"/>
      <c r="DE49" s="642"/>
      <c r="DF49" s="642"/>
      <c r="DG49" s="642"/>
      <c r="DH49" s="642"/>
      <c r="DI49" s="642"/>
      <c r="DJ49" s="642"/>
      <c r="DK49" s="642"/>
      <c r="DL49" s="642"/>
      <c r="DM49" s="642"/>
      <c r="DN49" s="642"/>
      <c r="DO49" s="642"/>
      <c r="DP49" s="537"/>
      <c r="DQ49" s="537"/>
    </row>
    <row r="50" spans="2:121" s="61" customFormat="1" ht="25" customHeight="1" thickTop="1">
      <c r="B50" s="654">
        <v>2012</v>
      </c>
      <c r="C50" s="654" t="s">
        <v>9</v>
      </c>
      <c r="D50" s="658">
        <v>12</v>
      </c>
      <c r="E50" s="710">
        <v>0</v>
      </c>
      <c r="F50" s="710"/>
      <c r="G50" s="656">
        <v>10</v>
      </c>
      <c r="H50" s="656">
        <v>6</v>
      </c>
      <c r="I50" s="656">
        <v>731</v>
      </c>
      <c r="J50" s="656">
        <v>2288</v>
      </c>
      <c r="K50" s="662">
        <v>107</v>
      </c>
      <c r="L50" s="656">
        <v>1481</v>
      </c>
      <c r="M50" s="656">
        <v>158</v>
      </c>
      <c r="N50" s="710"/>
      <c r="O50" s="656">
        <v>896</v>
      </c>
      <c r="P50" s="656">
        <v>85</v>
      </c>
      <c r="Q50" s="656">
        <v>241</v>
      </c>
      <c r="R50" s="656">
        <v>590</v>
      </c>
      <c r="S50" s="656">
        <v>331</v>
      </c>
      <c r="T50" s="656">
        <v>334</v>
      </c>
      <c r="U50" s="656">
        <v>112</v>
      </c>
      <c r="V50" s="656">
        <v>124</v>
      </c>
      <c r="W50" s="656">
        <v>20</v>
      </c>
      <c r="X50" s="656">
        <v>12</v>
      </c>
      <c r="Y50" s="657">
        <v>228</v>
      </c>
      <c r="Z50" s="660">
        <v>16</v>
      </c>
      <c r="AA50" s="661">
        <v>9</v>
      </c>
      <c r="AB50" s="661">
        <v>5</v>
      </c>
      <c r="AC50" s="662">
        <v>0</v>
      </c>
      <c r="AD50" s="662">
        <v>2</v>
      </c>
      <c r="AE50" s="710"/>
      <c r="AF50" s="720"/>
      <c r="AG50" s="953"/>
      <c r="AH50" s="954"/>
      <c r="AI50" s="954"/>
      <c r="AJ50" s="955"/>
      <c r="AK50" s="955"/>
      <c r="AL50" s="955"/>
      <c r="AM50" s="728"/>
      <c r="AN50" s="655"/>
      <c r="AO50" s="659"/>
      <c r="AP50" s="659"/>
      <c r="AQ50" s="659"/>
      <c r="AR50" s="670"/>
      <c r="AS50" s="671"/>
      <c r="AT50" s="669"/>
      <c r="AU50" s="670"/>
      <c r="AV50" s="670"/>
      <c r="AW50" s="670"/>
      <c r="AX50" s="670"/>
      <c r="AY50" s="671"/>
      <c r="AZ50" s="669"/>
      <c r="BA50" s="670"/>
      <c r="BB50" s="670"/>
      <c r="BC50" s="670"/>
      <c r="BD50" s="670"/>
      <c r="BE50" s="671"/>
      <c r="BF50" s="655"/>
      <c r="BG50" s="691"/>
      <c r="BH50" s="691"/>
      <c r="BI50" s="659"/>
      <c r="BJ50" s="659"/>
      <c r="BK50" s="692"/>
      <c r="BL50" s="693"/>
      <c r="BM50" s="691"/>
      <c r="BN50" s="691"/>
      <c r="BO50" s="659"/>
      <c r="BP50" s="659"/>
      <c r="BQ50" s="671"/>
      <c r="BR50" s="694"/>
      <c r="BS50" s="695"/>
      <c r="BT50" s="695"/>
      <c r="BU50" s="695"/>
      <c r="BV50" s="695"/>
      <c r="BW50" s="695"/>
      <c r="BX50" s="696"/>
      <c r="BY50" s="693"/>
      <c r="BZ50" s="691"/>
      <c r="CA50" s="691"/>
      <c r="CB50" s="659"/>
      <c r="CC50" s="659"/>
      <c r="CD50" s="671"/>
      <c r="CE50" s="693"/>
      <c r="CF50" s="691"/>
      <c r="CG50" s="691"/>
      <c r="CH50" s="659"/>
      <c r="CI50" s="659"/>
      <c r="CJ50" s="659"/>
      <c r="CK50" s="659"/>
      <c r="CL50" s="659"/>
      <c r="CM50" s="671"/>
      <c r="CN50" s="687"/>
      <c r="CO50" s="688"/>
      <c r="CP50" s="688"/>
      <c r="CQ50" s="689"/>
      <c r="CR50" s="689"/>
      <c r="CS50" s="689"/>
      <c r="CT50" s="686"/>
      <c r="CU50" s="687"/>
      <c r="CV50" s="688"/>
      <c r="CW50" s="688"/>
      <c r="CX50" s="689"/>
      <c r="CY50" s="690"/>
      <c r="CZ50" s="1120"/>
      <c r="DA50" s="655"/>
      <c r="DB50" s="687"/>
      <c r="DC50" s="688"/>
      <c r="DD50" s="689"/>
      <c r="DE50" s="689"/>
      <c r="DF50" s="689"/>
      <c r="DG50" s="689"/>
      <c r="DH50" s="689"/>
      <c r="DI50" s="689"/>
      <c r="DJ50" s="689"/>
      <c r="DK50" s="689"/>
      <c r="DL50" s="689"/>
      <c r="DM50" s="689"/>
      <c r="DN50" s="689"/>
      <c r="DO50" s="689"/>
      <c r="DP50" s="659"/>
      <c r="DQ50" s="659"/>
    </row>
    <row r="51" spans="2:121" s="61" customFormat="1" ht="25" customHeight="1">
      <c r="B51" s="585">
        <v>2012</v>
      </c>
      <c r="C51" s="585" t="s">
        <v>8</v>
      </c>
      <c r="D51" s="514">
        <v>15</v>
      </c>
      <c r="E51" s="711">
        <v>0</v>
      </c>
      <c r="F51" s="711"/>
      <c r="G51" s="711">
        <v>0</v>
      </c>
      <c r="H51" s="516">
        <v>49</v>
      </c>
      <c r="I51" s="516">
        <v>715</v>
      </c>
      <c r="J51" s="516">
        <v>1432</v>
      </c>
      <c r="K51" s="517">
        <v>0</v>
      </c>
      <c r="L51" s="516">
        <v>1301</v>
      </c>
      <c r="M51" s="516">
        <v>24</v>
      </c>
      <c r="N51" s="711"/>
      <c r="O51" s="516">
        <v>1023</v>
      </c>
      <c r="P51" s="711">
        <v>0</v>
      </c>
      <c r="Q51" s="516">
        <v>32</v>
      </c>
      <c r="R51" s="516">
        <v>783</v>
      </c>
      <c r="S51" s="516">
        <v>4</v>
      </c>
      <c r="T51" s="516">
        <v>405</v>
      </c>
      <c r="U51" s="711">
        <v>0</v>
      </c>
      <c r="V51" s="516">
        <v>35</v>
      </c>
      <c r="W51" s="516">
        <v>13</v>
      </c>
      <c r="X51" s="711">
        <v>0</v>
      </c>
      <c r="Y51" s="574">
        <v>126</v>
      </c>
      <c r="Z51" s="539">
        <v>16</v>
      </c>
      <c r="AA51" s="518">
        <v>9</v>
      </c>
      <c r="AB51" s="518">
        <v>5</v>
      </c>
      <c r="AC51" s="517">
        <v>0</v>
      </c>
      <c r="AD51" s="517">
        <v>2</v>
      </c>
      <c r="AE51" s="711"/>
      <c r="AF51" s="721"/>
      <c r="AG51" s="956"/>
      <c r="AH51" s="957"/>
      <c r="AI51" s="957"/>
      <c r="AJ51" s="958"/>
      <c r="AK51" s="958"/>
      <c r="AL51" s="958"/>
      <c r="AM51" s="724"/>
      <c r="AN51" s="535"/>
      <c r="AO51" s="537"/>
      <c r="AP51" s="537"/>
      <c r="AQ51" s="537"/>
      <c r="AR51" s="557"/>
      <c r="AS51" s="550"/>
      <c r="AT51" s="558"/>
      <c r="AU51" s="557"/>
      <c r="AV51" s="557"/>
      <c r="AW51" s="557"/>
      <c r="AX51" s="557"/>
      <c r="AY51" s="550"/>
      <c r="AZ51" s="558"/>
      <c r="BA51" s="557"/>
      <c r="BB51" s="557"/>
      <c r="BC51" s="557"/>
      <c r="BD51" s="557"/>
      <c r="BE51" s="550"/>
      <c r="BF51" s="564"/>
      <c r="BG51" s="552"/>
      <c r="BH51" s="552"/>
      <c r="BI51" s="537"/>
      <c r="BJ51" s="537"/>
      <c r="BK51" s="559"/>
      <c r="BL51" s="564"/>
      <c r="BM51" s="552"/>
      <c r="BN51" s="552"/>
      <c r="BO51" s="537"/>
      <c r="BP51" s="537"/>
      <c r="BQ51" s="550"/>
      <c r="BR51" s="605"/>
      <c r="BS51" s="560"/>
      <c r="BT51" s="560"/>
      <c r="BU51" s="560"/>
      <c r="BV51" s="560"/>
      <c r="BW51" s="560"/>
      <c r="BX51" s="607"/>
      <c r="BY51" s="564"/>
      <c r="BZ51" s="552"/>
      <c r="CA51" s="552"/>
      <c r="CB51" s="537"/>
      <c r="CC51" s="537"/>
      <c r="CD51" s="550"/>
      <c r="CE51" s="564"/>
      <c r="CF51" s="552"/>
      <c r="CG51" s="552"/>
      <c r="CH51" s="537"/>
      <c r="CI51" s="537"/>
      <c r="CJ51" s="537"/>
      <c r="CK51" s="537"/>
      <c r="CL51" s="537"/>
      <c r="CM51" s="550"/>
      <c r="CN51" s="563"/>
      <c r="CO51" s="561"/>
      <c r="CP51" s="561"/>
      <c r="CQ51" s="562"/>
      <c r="CR51" s="562"/>
      <c r="CS51" s="562"/>
      <c r="CT51" s="611"/>
      <c r="CU51" s="563"/>
      <c r="CV51" s="561"/>
      <c r="CW51" s="561"/>
      <c r="CX51" s="562"/>
      <c r="CY51" s="575"/>
      <c r="CZ51" s="1121"/>
      <c r="DA51" s="535"/>
      <c r="DB51" s="563"/>
      <c r="DC51" s="561"/>
      <c r="DD51" s="562"/>
      <c r="DE51" s="562"/>
      <c r="DF51" s="562"/>
      <c r="DG51" s="562"/>
      <c r="DH51" s="562"/>
      <c r="DI51" s="562"/>
      <c r="DJ51" s="562"/>
      <c r="DK51" s="562"/>
      <c r="DL51" s="562"/>
      <c r="DM51" s="562"/>
      <c r="DN51" s="562"/>
      <c r="DO51" s="562"/>
      <c r="DP51" s="537"/>
      <c r="DQ51" s="537"/>
    </row>
    <row r="52" spans="2:121" s="61" customFormat="1" ht="25" customHeight="1">
      <c r="B52" s="585">
        <v>2012</v>
      </c>
      <c r="C52" s="585" t="s">
        <v>7</v>
      </c>
      <c r="D52" s="514">
        <v>15</v>
      </c>
      <c r="E52" s="711">
        <v>0</v>
      </c>
      <c r="F52" s="711"/>
      <c r="G52" s="711">
        <v>0</v>
      </c>
      <c r="H52" s="516">
        <v>49</v>
      </c>
      <c r="I52" s="516">
        <v>715</v>
      </c>
      <c r="J52" s="516">
        <v>1420</v>
      </c>
      <c r="K52" s="516">
        <v>0</v>
      </c>
      <c r="L52" s="516">
        <v>1300</v>
      </c>
      <c r="M52" s="517">
        <v>24</v>
      </c>
      <c r="N52" s="711"/>
      <c r="O52" s="516">
        <v>1022</v>
      </c>
      <c r="P52" s="711">
        <v>0</v>
      </c>
      <c r="Q52" s="516">
        <v>32</v>
      </c>
      <c r="R52" s="516">
        <v>782</v>
      </c>
      <c r="S52" s="516">
        <v>4</v>
      </c>
      <c r="T52" s="516">
        <v>402</v>
      </c>
      <c r="U52" s="711">
        <v>0</v>
      </c>
      <c r="V52" s="516">
        <v>35</v>
      </c>
      <c r="W52" s="516">
        <v>13</v>
      </c>
      <c r="X52" s="711">
        <v>0</v>
      </c>
      <c r="Y52" s="574">
        <v>126</v>
      </c>
      <c r="Z52" s="539">
        <v>16</v>
      </c>
      <c r="AA52" s="518">
        <v>9</v>
      </c>
      <c r="AB52" s="518">
        <v>5</v>
      </c>
      <c r="AC52" s="517">
        <v>0</v>
      </c>
      <c r="AD52" s="517">
        <v>2</v>
      </c>
      <c r="AE52" s="711"/>
      <c r="AF52" s="721"/>
      <c r="AG52" s="956">
        <v>3</v>
      </c>
      <c r="AH52" s="957">
        <v>10</v>
      </c>
      <c r="AI52" s="957">
        <v>6</v>
      </c>
      <c r="AJ52" s="958">
        <v>3</v>
      </c>
      <c r="AK52" s="958">
        <v>1</v>
      </c>
      <c r="AL52" s="958">
        <v>2</v>
      </c>
      <c r="AM52" s="724"/>
      <c r="AN52" s="535"/>
      <c r="AO52" s="537"/>
      <c r="AP52" s="537"/>
      <c r="AQ52" s="537"/>
      <c r="AR52" s="557"/>
      <c r="AS52" s="550"/>
      <c r="AT52" s="558"/>
      <c r="AU52" s="557"/>
      <c r="AV52" s="557"/>
      <c r="AW52" s="557"/>
      <c r="AX52" s="557"/>
      <c r="AY52" s="550"/>
      <c r="AZ52" s="558"/>
      <c r="BA52" s="557"/>
      <c r="BB52" s="557"/>
      <c r="BC52" s="557"/>
      <c r="BD52" s="557"/>
      <c r="BE52" s="550"/>
      <c r="BF52" s="564"/>
      <c r="BG52" s="552"/>
      <c r="BH52" s="552"/>
      <c r="BI52" s="537"/>
      <c r="BJ52" s="537"/>
      <c r="BK52" s="559"/>
      <c r="BL52" s="564"/>
      <c r="BM52" s="552"/>
      <c r="BN52" s="552"/>
      <c r="BO52" s="537"/>
      <c r="BP52" s="537"/>
      <c r="BQ52" s="550"/>
      <c r="BR52" s="564"/>
      <c r="BS52" s="552"/>
      <c r="BT52" s="552"/>
      <c r="BU52" s="537"/>
      <c r="BV52" s="537"/>
      <c r="BW52" s="552"/>
      <c r="BX52" s="553"/>
      <c r="BY52" s="564"/>
      <c r="BZ52" s="552"/>
      <c r="CA52" s="552"/>
      <c r="CB52" s="537"/>
      <c r="CC52" s="537"/>
      <c r="CD52" s="550"/>
      <c r="CE52" s="564"/>
      <c r="CF52" s="552"/>
      <c r="CG52" s="552"/>
      <c r="CH52" s="537"/>
      <c r="CI52" s="537"/>
      <c r="CJ52" s="537"/>
      <c r="CK52" s="537"/>
      <c r="CL52" s="537"/>
      <c r="CM52" s="550"/>
      <c r="CN52" s="563"/>
      <c r="CO52" s="561"/>
      <c r="CP52" s="561"/>
      <c r="CQ52" s="562"/>
      <c r="CR52" s="562"/>
      <c r="CS52" s="562"/>
      <c r="CT52" s="611"/>
      <c r="CU52" s="563"/>
      <c r="CV52" s="561"/>
      <c r="CW52" s="561"/>
      <c r="CX52" s="562"/>
      <c r="CY52" s="576"/>
      <c r="CZ52" s="1122"/>
      <c r="DA52" s="535"/>
      <c r="DB52" s="563"/>
      <c r="DC52" s="561"/>
      <c r="DD52" s="562"/>
      <c r="DE52" s="562"/>
      <c r="DF52" s="562"/>
      <c r="DG52" s="562"/>
      <c r="DH52" s="562"/>
      <c r="DI52" s="562"/>
      <c r="DJ52" s="562"/>
      <c r="DK52" s="562"/>
      <c r="DL52" s="562"/>
      <c r="DM52" s="562"/>
      <c r="DN52" s="562"/>
      <c r="DO52" s="562"/>
      <c r="DP52" s="537"/>
      <c r="DQ52" s="537"/>
    </row>
    <row r="53" spans="2:121" s="61" customFormat="1" ht="25" customHeight="1" thickBot="1">
      <c r="B53" s="626">
        <v>2012</v>
      </c>
      <c r="C53" s="626" t="s">
        <v>6</v>
      </c>
      <c r="D53" s="515">
        <v>15</v>
      </c>
      <c r="E53" s="709">
        <v>0</v>
      </c>
      <c r="F53" s="709"/>
      <c r="G53" s="709">
        <v>0</v>
      </c>
      <c r="H53" s="527">
        <v>49</v>
      </c>
      <c r="I53" s="527">
        <v>715</v>
      </c>
      <c r="J53" s="527">
        <v>1408</v>
      </c>
      <c r="K53" s="527">
        <v>0</v>
      </c>
      <c r="L53" s="527">
        <v>1299</v>
      </c>
      <c r="M53" s="527">
        <v>24</v>
      </c>
      <c r="N53" s="709"/>
      <c r="O53" s="527">
        <v>1021</v>
      </c>
      <c r="P53" s="709">
        <v>0</v>
      </c>
      <c r="Q53" s="527">
        <v>32</v>
      </c>
      <c r="R53" s="527">
        <v>781</v>
      </c>
      <c r="S53" s="527">
        <v>4</v>
      </c>
      <c r="T53" s="527">
        <v>399</v>
      </c>
      <c r="U53" s="709">
        <v>0</v>
      </c>
      <c r="V53" s="527">
        <v>35</v>
      </c>
      <c r="W53" s="527">
        <v>13</v>
      </c>
      <c r="X53" s="709">
        <v>0</v>
      </c>
      <c r="Y53" s="627">
        <v>126</v>
      </c>
      <c r="Z53" s="645">
        <v>16</v>
      </c>
      <c r="AA53" s="542">
        <v>9</v>
      </c>
      <c r="AB53" s="542">
        <v>5</v>
      </c>
      <c r="AC53" s="527">
        <v>0</v>
      </c>
      <c r="AD53" s="527">
        <v>2</v>
      </c>
      <c r="AE53" s="709"/>
      <c r="AF53" s="722"/>
      <c r="AG53" s="959">
        <v>3</v>
      </c>
      <c r="AH53" s="960">
        <v>9</v>
      </c>
      <c r="AI53" s="960">
        <v>5</v>
      </c>
      <c r="AJ53" s="961">
        <v>2</v>
      </c>
      <c r="AK53" s="961">
        <v>1</v>
      </c>
      <c r="AL53" s="961">
        <v>2</v>
      </c>
      <c r="AM53" s="727"/>
      <c r="AN53" s="536"/>
      <c r="AO53" s="538"/>
      <c r="AP53" s="538"/>
      <c r="AQ53" s="538"/>
      <c r="AR53" s="631"/>
      <c r="AS53" s="551"/>
      <c r="AT53" s="565"/>
      <c r="AU53" s="631"/>
      <c r="AV53" s="631"/>
      <c r="AW53" s="631"/>
      <c r="AX53" s="631"/>
      <c r="AY53" s="551"/>
      <c r="AZ53" s="565"/>
      <c r="BA53" s="631"/>
      <c r="BB53" s="631"/>
      <c r="BC53" s="631"/>
      <c r="BD53" s="631"/>
      <c r="BE53" s="551"/>
      <c r="BF53" s="547"/>
      <c r="BG53" s="548"/>
      <c r="BH53" s="548"/>
      <c r="BI53" s="538"/>
      <c r="BJ53" s="538"/>
      <c r="BK53" s="644"/>
      <c r="BL53" s="547"/>
      <c r="BM53" s="548"/>
      <c r="BN53" s="548"/>
      <c r="BO53" s="538"/>
      <c r="BP53" s="538"/>
      <c r="BQ53" s="551"/>
      <c r="BR53" s="547"/>
      <c r="BS53" s="548"/>
      <c r="BT53" s="548"/>
      <c r="BU53" s="538"/>
      <c r="BV53" s="538"/>
      <c r="BW53" s="548"/>
      <c r="BX53" s="549"/>
      <c r="BY53" s="547"/>
      <c r="BZ53" s="548"/>
      <c r="CA53" s="548"/>
      <c r="CB53" s="538"/>
      <c r="CC53" s="538"/>
      <c r="CD53" s="551"/>
      <c r="CE53" s="547"/>
      <c r="CF53" s="548"/>
      <c r="CG53" s="548"/>
      <c r="CH53" s="538"/>
      <c r="CI53" s="538"/>
      <c r="CJ53" s="538"/>
      <c r="CK53" s="538"/>
      <c r="CL53" s="538"/>
      <c r="CM53" s="551"/>
      <c r="CN53" s="640"/>
      <c r="CO53" s="641"/>
      <c r="CP53" s="641"/>
      <c r="CQ53" s="642"/>
      <c r="CR53" s="642"/>
      <c r="CS53" s="642"/>
      <c r="CT53" s="639"/>
      <c r="CU53" s="640"/>
      <c r="CV53" s="641"/>
      <c r="CW53" s="641"/>
      <c r="CX53" s="642"/>
      <c r="CY53" s="643"/>
      <c r="CZ53" s="1123"/>
      <c r="DA53" s="536"/>
      <c r="DB53" s="640"/>
      <c r="DC53" s="641"/>
      <c r="DD53" s="642"/>
      <c r="DE53" s="642"/>
      <c r="DF53" s="642"/>
      <c r="DG53" s="642"/>
      <c r="DH53" s="642"/>
      <c r="DI53" s="642"/>
      <c r="DJ53" s="642"/>
      <c r="DK53" s="642"/>
      <c r="DL53" s="642"/>
      <c r="DM53" s="642"/>
      <c r="DN53" s="642"/>
      <c r="DO53" s="642"/>
      <c r="DP53" s="538"/>
      <c r="DQ53" s="538"/>
    </row>
    <row r="54" spans="2:121" s="61" customFormat="1" ht="25" customHeight="1" thickTop="1">
      <c r="B54" s="654">
        <v>2011</v>
      </c>
      <c r="C54" s="654" t="s">
        <v>9</v>
      </c>
      <c r="D54" s="658">
        <v>15</v>
      </c>
      <c r="E54" s="710">
        <v>0</v>
      </c>
      <c r="F54" s="710"/>
      <c r="G54" s="710">
        <v>0</v>
      </c>
      <c r="H54" s="656">
        <v>49</v>
      </c>
      <c r="I54" s="656">
        <v>715</v>
      </c>
      <c r="J54" s="656">
        <v>1395</v>
      </c>
      <c r="K54" s="662">
        <v>3</v>
      </c>
      <c r="L54" s="656">
        <v>1295</v>
      </c>
      <c r="M54" s="656">
        <v>24</v>
      </c>
      <c r="N54" s="710"/>
      <c r="O54" s="656">
        <v>1019</v>
      </c>
      <c r="P54" s="710">
        <v>0</v>
      </c>
      <c r="Q54" s="656">
        <v>32</v>
      </c>
      <c r="R54" s="656">
        <v>778</v>
      </c>
      <c r="S54" s="656">
        <v>4</v>
      </c>
      <c r="T54" s="656">
        <v>397</v>
      </c>
      <c r="U54" s="710">
        <v>0</v>
      </c>
      <c r="V54" s="656">
        <v>35</v>
      </c>
      <c r="W54" s="656">
        <v>13</v>
      </c>
      <c r="X54" s="710">
        <v>0</v>
      </c>
      <c r="Y54" s="657">
        <v>126</v>
      </c>
      <c r="Z54" s="717"/>
      <c r="AA54" s="718"/>
      <c r="AB54" s="718"/>
      <c r="AC54" s="719"/>
      <c r="AD54" s="719"/>
      <c r="AE54" s="719"/>
      <c r="AF54" s="723"/>
      <c r="AG54" s="953">
        <v>3</v>
      </c>
      <c r="AH54" s="954">
        <v>6</v>
      </c>
      <c r="AI54" s="954">
        <v>6</v>
      </c>
      <c r="AJ54" s="955">
        <v>2</v>
      </c>
      <c r="AK54" s="955">
        <v>1</v>
      </c>
      <c r="AL54" s="955">
        <v>2</v>
      </c>
      <c r="AM54" s="728"/>
      <c r="AN54" s="655"/>
      <c r="AO54" s="659"/>
      <c r="AP54" s="659"/>
      <c r="AQ54" s="659"/>
      <c r="AR54" s="670"/>
      <c r="AS54" s="671"/>
      <c r="AT54" s="669"/>
      <c r="AU54" s="670"/>
      <c r="AV54" s="670"/>
      <c r="AW54" s="670"/>
      <c r="AX54" s="670"/>
      <c r="AY54" s="671"/>
      <c r="AZ54" s="669"/>
      <c r="BA54" s="670"/>
      <c r="BB54" s="670"/>
      <c r="BC54" s="670"/>
      <c r="BD54" s="670"/>
      <c r="BE54" s="671"/>
      <c r="BF54" s="655"/>
      <c r="BG54" s="691"/>
      <c r="BH54" s="691"/>
      <c r="BI54" s="659"/>
      <c r="BJ54" s="659"/>
      <c r="BK54" s="692"/>
      <c r="BL54" s="693"/>
      <c r="BM54" s="691"/>
      <c r="BN54" s="691"/>
      <c r="BO54" s="659"/>
      <c r="BP54" s="659"/>
      <c r="BQ54" s="671"/>
      <c r="BR54" s="694"/>
      <c r="BS54" s="695"/>
      <c r="BT54" s="695"/>
      <c r="BU54" s="695"/>
      <c r="BV54" s="695"/>
      <c r="BW54" s="695"/>
      <c r="BX54" s="696"/>
      <c r="BY54" s="693"/>
      <c r="BZ54" s="691"/>
      <c r="CA54" s="691"/>
      <c r="CB54" s="659"/>
      <c r="CC54" s="659"/>
      <c r="CD54" s="671"/>
      <c r="CE54" s="693"/>
      <c r="CF54" s="691"/>
      <c r="CG54" s="691"/>
      <c r="CH54" s="659"/>
      <c r="CI54" s="659"/>
      <c r="CJ54" s="659"/>
      <c r="CK54" s="659"/>
      <c r="CL54" s="659"/>
      <c r="CM54" s="671"/>
      <c r="CN54" s="687"/>
      <c r="CO54" s="688"/>
      <c r="CP54" s="688"/>
      <c r="CQ54" s="689"/>
      <c r="CR54" s="689"/>
      <c r="CS54" s="689"/>
      <c r="CT54" s="686"/>
      <c r="CU54" s="687"/>
      <c r="CV54" s="688"/>
      <c r="CW54" s="688"/>
      <c r="CX54" s="689"/>
      <c r="CY54" s="690"/>
      <c r="CZ54" s="1120"/>
      <c r="DA54" s="655"/>
      <c r="DB54" s="687"/>
      <c r="DC54" s="688"/>
      <c r="DD54" s="689"/>
      <c r="DE54" s="689"/>
      <c r="DF54" s="689"/>
      <c r="DG54" s="689"/>
      <c r="DH54" s="689"/>
      <c r="DI54" s="689"/>
      <c r="DJ54" s="689"/>
      <c r="DK54" s="689"/>
      <c r="DL54" s="689"/>
      <c r="DM54" s="689"/>
      <c r="DN54" s="689"/>
      <c r="DO54" s="689"/>
      <c r="DP54" s="659"/>
      <c r="DQ54" s="659"/>
    </row>
    <row r="55" spans="2:121" s="61" customFormat="1" ht="25" customHeight="1">
      <c r="B55" s="585">
        <v>2011</v>
      </c>
      <c r="C55" s="585" t="s">
        <v>8</v>
      </c>
      <c r="D55" s="514">
        <v>15</v>
      </c>
      <c r="E55" s="711">
        <v>0</v>
      </c>
      <c r="F55" s="711"/>
      <c r="G55" s="711">
        <v>0</v>
      </c>
      <c r="H55" s="516">
        <v>49</v>
      </c>
      <c r="I55" s="516">
        <v>715</v>
      </c>
      <c r="J55" s="516">
        <v>1372</v>
      </c>
      <c r="K55" s="517">
        <v>3</v>
      </c>
      <c r="L55" s="516">
        <v>1285</v>
      </c>
      <c r="M55" s="516">
        <v>24</v>
      </c>
      <c r="N55" s="711"/>
      <c r="O55" s="516">
        <v>1017</v>
      </c>
      <c r="P55" s="711">
        <v>0</v>
      </c>
      <c r="Q55" s="516">
        <v>32</v>
      </c>
      <c r="R55" s="516">
        <v>777</v>
      </c>
      <c r="S55" s="516">
        <v>4</v>
      </c>
      <c r="T55" s="516">
        <v>396</v>
      </c>
      <c r="U55" s="711">
        <v>0</v>
      </c>
      <c r="V55" s="516">
        <v>35</v>
      </c>
      <c r="W55" s="516">
        <v>13</v>
      </c>
      <c r="X55" s="711">
        <v>0</v>
      </c>
      <c r="Y55" s="574">
        <v>126</v>
      </c>
      <c r="Z55" s="541">
        <v>15</v>
      </c>
      <c r="AA55" s="534">
        <v>8</v>
      </c>
      <c r="AB55" s="534">
        <v>4</v>
      </c>
      <c r="AC55" s="534">
        <v>0</v>
      </c>
      <c r="AD55" s="534">
        <v>0</v>
      </c>
      <c r="AE55" s="534">
        <v>2</v>
      </c>
      <c r="AF55" s="592">
        <v>1</v>
      </c>
      <c r="AG55" s="956">
        <v>1</v>
      </c>
      <c r="AH55" s="957">
        <v>5</v>
      </c>
      <c r="AI55" s="957">
        <v>3</v>
      </c>
      <c r="AJ55" s="958">
        <v>3</v>
      </c>
      <c r="AK55" s="958">
        <v>1</v>
      </c>
      <c r="AL55" s="958">
        <v>2</v>
      </c>
      <c r="AM55" s="724"/>
      <c r="AN55" s="535"/>
      <c r="AO55" s="537"/>
      <c r="AP55" s="537"/>
      <c r="AQ55" s="537"/>
      <c r="AR55" s="557"/>
      <c r="AS55" s="550"/>
      <c r="AT55" s="558"/>
      <c r="AU55" s="557"/>
      <c r="AV55" s="557"/>
      <c r="AW55" s="557"/>
      <c r="AX55" s="557"/>
      <c r="AY55" s="550"/>
      <c r="AZ55" s="558"/>
      <c r="BA55" s="557"/>
      <c r="BB55" s="557"/>
      <c r="BC55" s="557"/>
      <c r="BD55" s="557"/>
      <c r="BE55" s="550"/>
      <c r="BF55" s="564"/>
      <c r="BG55" s="552"/>
      <c r="BH55" s="552"/>
      <c r="BI55" s="537"/>
      <c r="BJ55" s="537"/>
      <c r="BK55" s="559"/>
      <c r="BL55" s="564"/>
      <c r="BM55" s="552"/>
      <c r="BN55" s="552"/>
      <c r="BO55" s="537"/>
      <c r="BP55" s="537"/>
      <c r="BQ55" s="550"/>
      <c r="BR55" s="605"/>
      <c r="BS55" s="560"/>
      <c r="BT55" s="560"/>
      <c r="BU55" s="560"/>
      <c r="BV55" s="560"/>
      <c r="BW55" s="560"/>
      <c r="BX55" s="607"/>
      <c r="BY55" s="564"/>
      <c r="BZ55" s="552"/>
      <c r="CA55" s="552"/>
      <c r="CB55" s="537"/>
      <c r="CC55" s="537"/>
      <c r="CD55" s="550"/>
      <c r="CE55" s="564"/>
      <c r="CF55" s="552"/>
      <c r="CG55" s="552"/>
      <c r="CH55" s="537"/>
      <c r="CI55" s="537"/>
      <c r="CJ55" s="537"/>
      <c r="CK55" s="537"/>
      <c r="CL55" s="537"/>
      <c r="CM55" s="550"/>
      <c r="CN55" s="563"/>
      <c r="CO55" s="561"/>
      <c r="CP55" s="561"/>
      <c r="CQ55" s="562"/>
      <c r="CR55" s="562"/>
      <c r="CS55" s="562"/>
      <c r="CT55" s="611"/>
      <c r="CU55" s="563"/>
      <c r="CV55" s="561"/>
      <c r="CW55" s="561"/>
      <c r="CX55" s="562"/>
      <c r="CY55" s="575"/>
      <c r="CZ55" s="1121"/>
      <c r="DA55" s="535"/>
      <c r="DB55" s="563"/>
      <c r="DC55" s="561"/>
      <c r="DD55" s="562"/>
      <c r="DE55" s="562"/>
      <c r="DF55" s="562"/>
      <c r="DG55" s="562"/>
      <c r="DH55" s="562"/>
      <c r="DI55" s="562"/>
      <c r="DJ55" s="562"/>
      <c r="DK55" s="562"/>
      <c r="DL55" s="562"/>
      <c r="DM55" s="562"/>
      <c r="DN55" s="562"/>
      <c r="DO55" s="562"/>
      <c r="DP55" s="537"/>
      <c r="DQ55" s="537"/>
    </row>
    <row r="56" spans="2:121" s="61" customFormat="1" ht="25" customHeight="1">
      <c r="B56" s="585">
        <v>2011</v>
      </c>
      <c r="C56" s="585" t="s">
        <v>7</v>
      </c>
      <c r="D56" s="514">
        <v>15</v>
      </c>
      <c r="E56" s="711">
        <v>0</v>
      </c>
      <c r="F56" s="711"/>
      <c r="G56" s="711">
        <v>0</v>
      </c>
      <c r="H56" s="516">
        <v>49</v>
      </c>
      <c r="I56" s="516">
        <v>715</v>
      </c>
      <c r="J56" s="516">
        <v>1350</v>
      </c>
      <c r="K56" s="516">
        <v>3</v>
      </c>
      <c r="L56" s="516">
        <v>1281</v>
      </c>
      <c r="M56" s="517">
        <v>24</v>
      </c>
      <c r="N56" s="711"/>
      <c r="O56" s="516">
        <v>1015</v>
      </c>
      <c r="P56" s="711">
        <v>0</v>
      </c>
      <c r="Q56" s="516">
        <v>32</v>
      </c>
      <c r="R56" s="516">
        <v>777</v>
      </c>
      <c r="S56" s="516">
        <v>4</v>
      </c>
      <c r="T56" s="516">
        <v>395</v>
      </c>
      <c r="U56" s="711">
        <v>0</v>
      </c>
      <c r="V56" s="516">
        <v>35</v>
      </c>
      <c r="W56" s="516">
        <v>13</v>
      </c>
      <c r="X56" s="711">
        <v>0</v>
      </c>
      <c r="Y56" s="574">
        <v>126</v>
      </c>
      <c r="Z56" s="546"/>
      <c r="AA56" s="544"/>
      <c r="AB56" s="544"/>
      <c r="AC56" s="545"/>
      <c r="AD56" s="545"/>
      <c r="AE56" s="545"/>
      <c r="AF56" s="591"/>
      <c r="AG56" s="956">
        <v>1</v>
      </c>
      <c r="AH56" s="957">
        <v>5</v>
      </c>
      <c r="AI56" s="957">
        <v>6</v>
      </c>
      <c r="AJ56" s="958">
        <v>3</v>
      </c>
      <c r="AK56" s="958">
        <v>1</v>
      </c>
      <c r="AL56" s="958">
        <v>2</v>
      </c>
      <c r="AM56" s="724"/>
      <c r="AN56" s="535"/>
      <c r="AO56" s="537"/>
      <c r="AP56" s="537"/>
      <c r="AQ56" s="537"/>
      <c r="AR56" s="557"/>
      <c r="AS56" s="550"/>
      <c r="AT56" s="558"/>
      <c r="AU56" s="557"/>
      <c r="AV56" s="557"/>
      <c r="AW56" s="557"/>
      <c r="AX56" s="557"/>
      <c r="AY56" s="550"/>
      <c r="AZ56" s="558"/>
      <c r="BA56" s="557"/>
      <c r="BB56" s="557"/>
      <c r="BC56" s="557"/>
      <c r="BD56" s="557"/>
      <c r="BE56" s="550"/>
      <c r="BF56" s="564"/>
      <c r="BG56" s="552"/>
      <c r="BH56" s="552"/>
      <c r="BI56" s="537"/>
      <c r="BJ56" s="537"/>
      <c r="BK56" s="559"/>
      <c r="BL56" s="564"/>
      <c r="BM56" s="552"/>
      <c r="BN56" s="552"/>
      <c r="BO56" s="537"/>
      <c r="BP56" s="537"/>
      <c r="BQ56" s="550"/>
      <c r="BR56" s="564"/>
      <c r="BS56" s="552"/>
      <c r="BT56" s="552"/>
      <c r="BU56" s="537"/>
      <c r="BV56" s="537"/>
      <c r="BW56" s="552"/>
      <c r="BX56" s="553"/>
      <c r="BY56" s="564"/>
      <c r="BZ56" s="552"/>
      <c r="CA56" s="552"/>
      <c r="CB56" s="537"/>
      <c r="CC56" s="537"/>
      <c r="CD56" s="550"/>
      <c r="CE56" s="564"/>
      <c r="CF56" s="552"/>
      <c r="CG56" s="552"/>
      <c r="CH56" s="537"/>
      <c r="CI56" s="537"/>
      <c r="CJ56" s="537"/>
      <c r="CK56" s="537"/>
      <c r="CL56" s="537"/>
      <c r="CM56" s="550"/>
      <c r="CN56" s="563"/>
      <c r="CO56" s="561"/>
      <c r="CP56" s="561"/>
      <c r="CQ56" s="562"/>
      <c r="CR56" s="562"/>
      <c r="CS56" s="562"/>
      <c r="CT56" s="611"/>
      <c r="CU56" s="563"/>
      <c r="CV56" s="561"/>
      <c r="CW56" s="561"/>
      <c r="CX56" s="562"/>
      <c r="CY56" s="576"/>
      <c r="CZ56" s="1122"/>
      <c r="DA56" s="535"/>
      <c r="DB56" s="563"/>
      <c r="DC56" s="561"/>
      <c r="DD56" s="562"/>
      <c r="DE56" s="562"/>
      <c r="DF56" s="562"/>
      <c r="DG56" s="562"/>
      <c r="DH56" s="562"/>
      <c r="DI56" s="562"/>
      <c r="DJ56" s="562"/>
      <c r="DK56" s="562"/>
      <c r="DL56" s="562"/>
      <c r="DM56" s="562"/>
      <c r="DN56" s="562"/>
      <c r="DO56" s="562"/>
      <c r="DP56" s="537"/>
      <c r="DQ56" s="537"/>
    </row>
    <row r="57" spans="2:121" s="61" customFormat="1" ht="25" customHeight="1" thickBot="1">
      <c r="B57" s="626">
        <v>2011</v>
      </c>
      <c r="C57" s="626" t="s">
        <v>6</v>
      </c>
      <c r="D57" s="515">
        <v>15</v>
      </c>
      <c r="E57" s="709">
        <v>0</v>
      </c>
      <c r="F57" s="709"/>
      <c r="G57" s="709">
        <v>0</v>
      </c>
      <c r="H57" s="527">
        <v>49</v>
      </c>
      <c r="I57" s="527">
        <v>715</v>
      </c>
      <c r="J57" s="527">
        <v>1313</v>
      </c>
      <c r="K57" s="527">
        <v>3</v>
      </c>
      <c r="L57" s="527">
        <v>1265</v>
      </c>
      <c r="M57" s="527">
        <v>24</v>
      </c>
      <c r="N57" s="709"/>
      <c r="O57" s="527">
        <v>1002</v>
      </c>
      <c r="P57" s="709">
        <v>0</v>
      </c>
      <c r="Q57" s="527">
        <v>32</v>
      </c>
      <c r="R57" s="527">
        <v>772</v>
      </c>
      <c r="S57" s="527">
        <v>4</v>
      </c>
      <c r="T57" s="527">
        <v>392</v>
      </c>
      <c r="U57" s="709">
        <v>0</v>
      </c>
      <c r="V57" s="527">
        <v>34</v>
      </c>
      <c r="W57" s="527">
        <v>13</v>
      </c>
      <c r="X57" s="709">
        <v>0</v>
      </c>
      <c r="Y57" s="627">
        <v>126</v>
      </c>
      <c r="Z57" s="650"/>
      <c r="AA57" s="651"/>
      <c r="AB57" s="651"/>
      <c r="AC57" s="652"/>
      <c r="AD57" s="652"/>
      <c r="AE57" s="652"/>
      <c r="AF57" s="653"/>
      <c r="AG57" s="959"/>
      <c r="AH57" s="960"/>
      <c r="AI57" s="960"/>
      <c r="AJ57" s="961"/>
      <c r="AK57" s="961"/>
      <c r="AL57" s="961"/>
      <c r="AM57" s="727"/>
      <c r="AN57" s="536"/>
      <c r="AO57" s="538"/>
      <c r="AP57" s="538"/>
      <c r="AQ57" s="538"/>
      <c r="AR57" s="631"/>
      <c r="AS57" s="551"/>
      <c r="AT57" s="565"/>
      <c r="AU57" s="631"/>
      <c r="AV57" s="631"/>
      <c r="AW57" s="631"/>
      <c r="AX57" s="631"/>
      <c r="AY57" s="551"/>
      <c r="AZ57" s="565"/>
      <c r="BA57" s="631"/>
      <c r="BB57" s="631"/>
      <c r="BC57" s="631"/>
      <c r="BD57" s="631"/>
      <c r="BE57" s="551"/>
      <c r="BF57" s="547"/>
      <c r="BG57" s="548"/>
      <c r="BH57" s="548"/>
      <c r="BI57" s="538"/>
      <c r="BJ57" s="538"/>
      <c r="BK57" s="644"/>
      <c r="BL57" s="547"/>
      <c r="BM57" s="548"/>
      <c r="BN57" s="548"/>
      <c r="BO57" s="538"/>
      <c r="BP57" s="538"/>
      <c r="BQ57" s="551"/>
      <c r="BR57" s="547"/>
      <c r="BS57" s="548"/>
      <c r="BT57" s="548"/>
      <c r="BU57" s="538"/>
      <c r="BV57" s="538"/>
      <c r="BW57" s="548"/>
      <c r="BX57" s="549"/>
      <c r="BY57" s="547"/>
      <c r="BZ57" s="548"/>
      <c r="CA57" s="548"/>
      <c r="CB57" s="538"/>
      <c r="CC57" s="538"/>
      <c r="CD57" s="551"/>
      <c r="CE57" s="547"/>
      <c r="CF57" s="548"/>
      <c r="CG57" s="548"/>
      <c r="CH57" s="538"/>
      <c r="CI57" s="538"/>
      <c r="CJ57" s="538"/>
      <c r="CK57" s="538"/>
      <c r="CL57" s="538"/>
      <c r="CM57" s="551"/>
      <c r="CN57" s="640"/>
      <c r="CO57" s="641"/>
      <c r="CP57" s="641"/>
      <c r="CQ57" s="642"/>
      <c r="CR57" s="642"/>
      <c r="CS57" s="642"/>
      <c r="CT57" s="639"/>
      <c r="CU57" s="640"/>
      <c r="CV57" s="641"/>
      <c r="CW57" s="641"/>
      <c r="CX57" s="642"/>
      <c r="CY57" s="643"/>
      <c r="CZ57" s="1123"/>
      <c r="DA57" s="536"/>
      <c r="DB57" s="640"/>
      <c r="DC57" s="641"/>
      <c r="DD57" s="642"/>
      <c r="DE57" s="642"/>
      <c r="DF57" s="642"/>
      <c r="DG57" s="642"/>
      <c r="DH57" s="642"/>
      <c r="DI57" s="642"/>
      <c r="DJ57" s="642"/>
      <c r="DK57" s="642"/>
      <c r="DL57" s="642"/>
      <c r="DM57" s="642"/>
      <c r="DN57" s="642"/>
      <c r="DO57" s="642"/>
      <c r="DP57" s="538"/>
      <c r="DQ57" s="538"/>
    </row>
    <row r="58" spans="2:121" s="61" customFormat="1" ht="25" customHeight="1" thickTop="1">
      <c r="B58" s="654">
        <v>2010</v>
      </c>
      <c r="C58" s="654" t="s">
        <v>9</v>
      </c>
      <c r="D58" s="658">
        <v>15</v>
      </c>
      <c r="E58" s="710">
        <v>0</v>
      </c>
      <c r="F58" s="710"/>
      <c r="G58" s="710">
        <v>0</v>
      </c>
      <c r="H58" s="656">
        <v>49</v>
      </c>
      <c r="I58" s="656">
        <v>715</v>
      </c>
      <c r="J58" s="656">
        <v>1313</v>
      </c>
      <c r="K58" s="662">
        <v>3</v>
      </c>
      <c r="L58" s="656">
        <v>1265</v>
      </c>
      <c r="M58" s="656">
        <v>24</v>
      </c>
      <c r="N58" s="710"/>
      <c r="O58" s="656">
        <v>1002</v>
      </c>
      <c r="P58" s="710">
        <v>0</v>
      </c>
      <c r="Q58" s="656">
        <v>32</v>
      </c>
      <c r="R58" s="656">
        <v>772</v>
      </c>
      <c r="S58" s="656">
        <v>4</v>
      </c>
      <c r="T58" s="656">
        <v>392</v>
      </c>
      <c r="U58" s="710">
        <v>0</v>
      </c>
      <c r="V58" s="656">
        <v>34</v>
      </c>
      <c r="W58" s="656">
        <v>13</v>
      </c>
      <c r="X58" s="710">
        <v>0</v>
      </c>
      <c r="Y58" s="657">
        <v>126</v>
      </c>
      <c r="Z58" s="705"/>
      <c r="AA58" s="706"/>
      <c r="AB58" s="706"/>
      <c r="AC58" s="707"/>
      <c r="AD58" s="707"/>
      <c r="AE58" s="707"/>
      <c r="AF58" s="708"/>
      <c r="AG58" s="962">
        <v>1</v>
      </c>
      <c r="AH58" s="963">
        <v>5</v>
      </c>
      <c r="AI58" s="963">
        <v>3</v>
      </c>
      <c r="AJ58" s="964">
        <v>2</v>
      </c>
      <c r="AK58" s="964">
        <v>1</v>
      </c>
      <c r="AL58" s="964">
        <v>2</v>
      </c>
      <c r="AM58" s="729"/>
      <c r="AN58" s="655"/>
      <c r="AO58" s="659"/>
      <c r="AP58" s="659"/>
      <c r="AQ58" s="659"/>
      <c r="AR58" s="670"/>
      <c r="AS58" s="671"/>
      <c r="AT58" s="669"/>
      <c r="AU58" s="670"/>
      <c r="AV58" s="670"/>
      <c r="AW58" s="670"/>
      <c r="AX58" s="670"/>
      <c r="AY58" s="671"/>
      <c r="AZ58" s="669"/>
      <c r="BA58" s="670"/>
      <c r="BB58" s="670"/>
      <c r="BC58" s="670"/>
      <c r="BD58" s="670"/>
      <c r="BE58" s="671"/>
      <c r="BF58" s="655"/>
      <c r="BG58" s="691"/>
      <c r="BH58" s="691"/>
      <c r="BI58" s="659"/>
      <c r="BJ58" s="659"/>
      <c r="BK58" s="692"/>
      <c r="BL58" s="693"/>
      <c r="BM58" s="691"/>
      <c r="BN58" s="691"/>
      <c r="BO58" s="659"/>
      <c r="BP58" s="659"/>
      <c r="BQ58" s="671"/>
      <c r="BR58" s="694"/>
      <c r="BS58" s="695"/>
      <c r="BT58" s="695"/>
      <c r="BU58" s="695"/>
      <c r="BV58" s="695"/>
      <c r="BW58" s="695"/>
      <c r="BX58" s="696"/>
      <c r="BY58" s="693"/>
      <c r="BZ58" s="691"/>
      <c r="CA58" s="691"/>
      <c r="CB58" s="659"/>
      <c r="CC58" s="659"/>
      <c r="CD58" s="671"/>
      <c r="CE58" s="693"/>
      <c r="CF58" s="691"/>
      <c r="CG58" s="691"/>
      <c r="CH58" s="659"/>
      <c r="CI58" s="659"/>
      <c r="CJ58" s="659"/>
      <c r="CK58" s="659"/>
      <c r="CL58" s="659"/>
      <c r="CM58" s="671"/>
      <c r="CN58" s="687"/>
      <c r="CO58" s="688"/>
      <c r="CP58" s="688"/>
      <c r="CQ58" s="689"/>
      <c r="CR58" s="689"/>
      <c r="CS58" s="689"/>
      <c r="CT58" s="686"/>
      <c r="CU58" s="687"/>
      <c r="CV58" s="688"/>
      <c r="CW58" s="688"/>
      <c r="CX58" s="689"/>
      <c r="CY58" s="690"/>
      <c r="CZ58" s="1120"/>
      <c r="DA58" s="655"/>
      <c r="DB58" s="687"/>
      <c r="DC58" s="688"/>
      <c r="DD58" s="689"/>
      <c r="DE58" s="689"/>
      <c r="DF58" s="689"/>
      <c r="DG58" s="689"/>
      <c r="DH58" s="689"/>
      <c r="DI58" s="689"/>
      <c r="DJ58" s="689"/>
      <c r="DK58" s="689"/>
      <c r="DL58" s="689"/>
      <c r="DM58" s="689"/>
      <c r="DN58" s="689"/>
      <c r="DO58" s="689"/>
      <c r="DP58" s="659"/>
      <c r="DQ58" s="659"/>
    </row>
    <row r="59" spans="2:121" s="61" customFormat="1" ht="25" customHeight="1">
      <c r="B59" s="585">
        <v>2010</v>
      </c>
      <c r="C59" s="585" t="s">
        <v>8</v>
      </c>
      <c r="D59" s="514">
        <v>15</v>
      </c>
      <c r="E59" s="711">
        <v>0</v>
      </c>
      <c r="F59" s="711"/>
      <c r="G59" s="711">
        <v>0</v>
      </c>
      <c r="H59" s="516">
        <v>49</v>
      </c>
      <c r="I59" s="516">
        <v>715</v>
      </c>
      <c r="J59" s="516">
        <v>1271</v>
      </c>
      <c r="K59" s="517">
        <v>3</v>
      </c>
      <c r="L59" s="516">
        <v>1251</v>
      </c>
      <c r="M59" s="516">
        <v>24</v>
      </c>
      <c r="N59" s="711"/>
      <c r="O59" s="516">
        <v>998</v>
      </c>
      <c r="P59" s="711">
        <v>0</v>
      </c>
      <c r="Q59" s="516">
        <v>32</v>
      </c>
      <c r="R59" s="516">
        <v>772</v>
      </c>
      <c r="S59" s="516">
        <v>4</v>
      </c>
      <c r="T59" s="516">
        <v>389</v>
      </c>
      <c r="U59" s="711">
        <v>0</v>
      </c>
      <c r="V59" s="516">
        <v>34</v>
      </c>
      <c r="W59" s="516">
        <v>13</v>
      </c>
      <c r="X59" s="711">
        <v>0</v>
      </c>
      <c r="Y59" s="574">
        <v>126</v>
      </c>
      <c r="Z59" s="546"/>
      <c r="AA59" s="544"/>
      <c r="AB59" s="544"/>
      <c r="AC59" s="545"/>
      <c r="AD59" s="545"/>
      <c r="AE59" s="545"/>
      <c r="AF59" s="591"/>
      <c r="AG59" s="546"/>
      <c r="AH59" s="544"/>
      <c r="AI59" s="544"/>
      <c r="AJ59" s="545"/>
      <c r="AK59" s="545"/>
      <c r="AL59" s="545"/>
      <c r="AM59" s="596"/>
      <c r="AN59" s="535"/>
      <c r="AO59" s="537"/>
      <c r="AP59" s="537"/>
      <c r="AQ59" s="537"/>
      <c r="AR59" s="557"/>
      <c r="AS59" s="550"/>
      <c r="AT59" s="558"/>
      <c r="AU59" s="557"/>
      <c r="AV59" s="557"/>
      <c r="AW59" s="557"/>
      <c r="AX59" s="557"/>
      <c r="AY59" s="550"/>
      <c r="AZ59" s="558"/>
      <c r="BA59" s="557"/>
      <c r="BB59" s="557"/>
      <c r="BC59" s="557"/>
      <c r="BD59" s="557"/>
      <c r="BE59" s="550"/>
      <c r="BF59" s="564"/>
      <c r="BG59" s="552"/>
      <c r="BH59" s="552"/>
      <c r="BI59" s="537"/>
      <c r="BJ59" s="537"/>
      <c r="BK59" s="559"/>
      <c r="BL59" s="564"/>
      <c r="BM59" s="552"/>
      <c r="BN59" s="552"/>
      <c r="BO59" s="537"/>
      <c r="BP59" s="537"/>
      <c r="BQ59" s="550"/>
      <c r="BR59" s="605"/>
      <c r="BS59" s="560"/>
      <c r="BT59" s="560"/>
      <c r="BU59" s="560"/>
      <c r="BV59" s="560"/>
      <c r="BW59" s="560"/>
      <c r="BX59" s="607"/>
      <c r="BY59" s="564"/>
      <c r="BZ59" s="552"/>
      <c r="CA59" s="552"/>
      <c r="CB59" s="537"/>
      <c r="CC59" s="537"/>
      <c r="CD59" s="550"/>
      <c r="CE59" s="564"/>
      <c r="CF59" s="552"/>
      <c r="CG59" s="552"/>
      <c r="CH59" s="537"/>
      <c r="CI59" s="537"/>
      <c r="CJ59" s="537"/>
      <c r="CK59" s="537"/>
      <c r="CL59" s="537"/>
      <c r="CM59" s="550"/>
      <c r="CN59" s="563"/>
      <c r="CO59" s="561"/>
      <c r="CP59" s="561"/>
      <c r="CQ59" s="562"/>
      <c r="CR59" s="562"/>
      <c r="CS59" s="562"/>
      <c r="CT59" s="611"/>
      <c r="CU59" s="563"/>
      <c r="CV59" s="561"/>
      <c r="CW59" s="561"/>
      <c r="CX59" s="562"/>
      <c r="CY59" s="575"/>
      <c r="CZ59" s="1121"/>
      <c r="DA59" s="535"/>
      <c r="DB59" s="563"/>
      <c r="DC59" s="561"/>
      <c r="DD59" s="562"/>
      <c r="DE59" s="562"/>
      <c r="DF59" s="562"/>
      <c r="DG59" s="562"/>
      <c r="DH59" s="562"/>
      <c r="DI59" s="562"/>
      <c r="DJ59" s="562"/>
      <c r="DK59" s="562"/>
      <c r="DL59" s="562"/>
      <c r="DM59" s="562"/>
      <c r="DN59" s="562"/>
      <c r="DO59" s="562"/>
      <c r="DP59" s="537"/>
      <c r="DQ59" s="537"/>
    </row>
    <row r="60" spans="2:121" s="61" customFormat="1" ht="25" customHeight="1" thickBot="1">
      <c r="B60" s="585">
        <v>2010</v>
      </c>
      <c r="C60" s="585" t="s">
        <v>7</v>
      </c>
      <c r="D60" s="514">
        <v>15</v>
      </c>
      <c r="E60" s="711">
        <v>0</v>
      </c>
      <c r="F60" s="711"/>
      <c r="G60" s="711">
        <v>0</v>
      </c>
      <c r="H60" s="516">
        <v>49</v>
      </c>
      <c r="I60" s="516">
        <v>715</v>
      </c>
      <c r="J60" s="516">
        <v>1271</v>
      </c>
      <c r="K60" s="516">
        <v>3</v>
      </c>
      <c r="L60" s="516">
        <v>1251</v>
      </c>
      <c r="M60" s="517">
        <v>24</v>
      </c>
      <c r="N60" s="711"/>
      <c r="O60" s="516">
        <v>998</v>
      </c>
      <c r="P60" s="711">
        <v>0</v>
      </c>
      <c r="Q60" s="516">
        <v>32</v>
      </c>
      <c r="R60" s="516">
        <v>771</v>
      </c>
      <c r="S60" s="516">
        <v>4</v>
      </c>
      <c r="T60" s="516">
        <v>386</v>
      </c>
      <c r="U60" s="711">
        <v>0</v>
      </c>
      <c r="V60" s="516">
        <v>34</v>
      </c>
      <c r="W60" s="516">
        <v>13</v>
      </c>
      <c r="X60" s="711">
        <v>0</v>
      </c>
      <c r="Y60" s="574">
        <v>126</v>
      </c>
      <c r="Z60" s="546"/>
      <c r="AA60" s="544"/>
      <c r="AB60" s="544"/>
      <c r="AC60" s="545"/>
      <c r="AD60" s="545"/>
      <c r="AE60" s="545"/>
      <c r="AF60" s="591"/>
      <c r="AG60" s="546"/>
      <c r="AH60" s="544"/>
      <c r="AI60" s="544"/>
      <c r="AJ60" s="545"/>
      <c r="AK60" s="545"/>
      <c r="AL60" s="545"/>
      <c r="AM60" s="596"/>
      <c r="AN60" s="535"/>
      <c r="AO60" s="537"/>
      <c r="AP60" s="537"/>
      <c r="AQ60" s="537"/>
      <c r="AR60" s="557"/>
      <c r="AS60" s="550"/>
      <c r="AT60" s="558"/>
      <c r="AU60" s="557"/>
      <c r="AV60" s="557"/>
      <c r="AW60" s="557"/>
      <c r="AX60" s="557"/>
      <c r="AY60" s="550"/>
      <c r="AZ60" s="558"/>
      <c r="BA60" s="557"/>
      <c r="BB60" s="557"/>
      <c r="BC60" s="557"/>
      <c r="BD60" s="557"/>
      <c r="BE60" s="550"/>
      <c r="BF60" s="564"/>
      <c r="BG60" s="552"/>
      <c r="BH60" s="552"/>
      <c r="BI60" s="537"/>
      <c r="BJ60" s="537"/>
      <c r="BK60" s="559"/>
      <c r="BL60" s="564"/>
      <c r="BM60" s="552"/>
      <c r="BN60" s="552"/>
      <c r="BO60" s="537"/>
      <c r="BP60" s="537"/>
      <c r="BQ60" s="550"/>
      <c r="BR60" s="564"/>
      <c r="BS60" s="552"/>
      <c r="BT60" s="552"/>
      <c r="BU60" s="537"/>
      <c r="BV60" s="537"/>
      <c r="BW60" s="552"/>
      <c r="BX60" s="553"/>
      <c r="BY60" s="564"/>
      <c r="BZ60" s="552"/>
      <c r="CA60" s="552"/>
      <c r="CB60" s="537"/>
      <c r="CC60" s="537"/>
      <c r="CD60" s="550"/>
      <c r="CE60" s="564"/>
      <c r="CF60" s="552"/>
      <c r="CG60" s="552"/>
      <c r="CH60" s="537"/>
      <c r="CI60" s="537"/>
      <c r="CJ60" s="537"/>
      <c r="CK60" s="537"/>
      <c r="CL60" s="537"/>
      <c r="CM60" s="550"/>
      <c r="CN60" s="563"/>
      <c r="CO60" s="561"/>
      <c r="CP60" s="561"/>
      <c r="CQ60" s="562"/>
      <c r="CR60" s="562"/>
      <c r="CS60" s="562"/>
      <c r="CT60" s="611"/>
      <c r="CU60" s="563"/>
      <c r="CV60" s="561"/>
      <c r="CW60" s="561"/>
      <c r="CX60" s="562"/>
      <c r="CY60" s="576"/>
      <c r="CZ60" s="1122"/>
      <c r="DA60" s="535"/>
      <c r="DB60" s="563"/>
      <c r="DC60" s="561"/>
      <c r="DD60" s="562"/>
      <c r="DE60" s="562"/>
      <c r="DF60" s="562"/>
      <c r="DG60" s="562"/>
      <c r="DH60" s="562"/>
      <c r="DI60" s="562"/>
      <c r="DJ60" s="562"/>
      <c r="DK60" s="562"/>
      <c r="DL60" s="562"/>
      <c r="DM60" s="562"/>
      <c r="DN60" s="562"/>
      <c r="DO60" s="562"/>
      <c r="DP60" s="537"/>
      <c r="DQ60" s="537"/>
    </row>
    <row r="61" spans="2:121" s="61" customFormat="1" ht="25" customHeight="1" thickTop="1" thickBot="1">
      <c r="B61" s="586">
        <v>2010</v>
      </c>
      <c r="C61" s="586" t="s">
        <v>6</v>
      </c>
      <c r="D61" s="584">
        <v>15</v>
      </c>
      <c r="E61" s="712">
        <v>0</v>
      </c>
      <c r="F61" s="713"/>
      <c r="G61" s="712">
        <v>0</v>
      </c>
      <c r="H61" s="577">
        <v>49</v>
      </c>
      <c r="I61" s="577">
        <v>715</v>
      </c>
      <c r="J61" s="577">
        <v>1255</v>
      </c>
      <c r="K61" s="577">
        <v>3</v>
      </c>
      <c r="L61" s="577">
        <v>1247</v>
      </c>
      <c r="M61" s="577">
        <v>24</v>
      </c>
      <c r="N61" s="712"/>
      <c r="O61" s="577">
        <v>996</v>
      </c>
      <c r="P61" s="712">
        <v>0</v>
      </c>
      <c r="Q61" s="577">
        <v>32</v>
      </c>
      <c r="R61" s="577">
        <v>769</v>
      </c>
      <c r="S61" s="577">
        <v>4</v>
      </c>
      <c r="T61" s="577">
        <v>385</v>
      </c>
      <c r="U61" s="712">
        <v>0</v>
      </c>
      <c r="V61" s="577">
        <v>34</v>
      </c>
      <c r="W61" s="577">
        <v>13</v>
      </c>
      <c r="X61" s="712">
        <v>0</v>
      </c>
      <c r="Y61" s="589">
        <v>126</v>
      </c>
      <c r="Z61" s="588"/>
      <c r="AA61" s="578"/>
      <c r="AB61" s="578"/>
      <c r="AC61" s="579"/>
      <c r="AD61" s="579"/>
      <c r="AE61" s="579"/>
      <c r="AF61" s="593"/>
      <c r="AG61" s="588"/>
      <c r="AH61" s="578"/>
      <c r="AI61" s="578"/>
      <c r="AJ61" s="579"/>
      <c r="AK61" s="579"/>
      <c r="AL61" s="579"/>
      <c r="AM61" s="597"/>
      <c r="AN61" s="595"/>
      <c r="AO61" s="555"/>
      <c r="AP61" s="555"/>
      <c r="AQ61" s="555"/>
      <c r="AR61" s="580"/>
      <c r="AS61" s="600"/>
      <c r="AT61" s="599"/>
      <c r="AU61" s="580"/>
      <c r="AV61" s="580"/>
      <c r="AW61" s="580"/>
      <c r="AX61" s="580"/>
      <c r="AY61" s="600"/>
      <c r="AZ61" s="599"/>
      <c r="BA61" s="580"/>
      <c r="BB61" s="580"/>
      <c r="BC61" s="580"/>
      <c r="BD61" s="580"/>
      <c r="BE61" s="600"/>
      <c r="BF61" s="602"/>
      <c r="BG61" s="554"/>
      <c r="BH61" s="554"/>
      <c r="BI61" s="555"/>
      <c r="BJ61" s="555"/>
      <c r="BK61" s="603"/>
      <c r="BL61" s="602"/>
      <c r="BM61" s="554"/>
      <c r="BN61" s="554"/>
      <c r="BO61" s="555"/>
      <c r="BP61" s="555"/>
      <c r="BQ61" s="600"/>
      <c r="BR61" s="602"/>
      <c r="BS61" s="554"/>
      <c r="BT61" s="554"/>
      <c r="BU61" s="555"/>
      <c r="BV61" s="555"/>
      <c r="BW61" s="554"/>
      <c r="BX61" s="556"/>
      <c r="BY61" s="602"/>
      <c r="BZ61" s="554"/>
      <c r="CA61" s="554"/>
      <c r="CB61" s="555"/>
      <c r="CC61" s="555"/>
      <c r="CD61" s="600"/>
      <c r="CE61" s="602"/>
      <c r="CF61" s="554"/>
      <c r="CG61" s="554"/>
      <c r="CH61" s="555"/>
      <c r="CI61" s="555"/>
      <c r="CJ61" s="555"/>
      <c r="CK61" s="555"/>
      <c r="CL61" s="555"/>
      <c r="CM61" s="600"/>
      <c r="CN61" s="609"/>
      <c r="CO61" s="581"/>
      <c r="CP61" s="581"/>
      <c r="CQ61" s="582"/>
      <c r="CR61" s="582"/>
      <c r="CS61" s="582"/>
      <c r="CT61" s="613"/>
      <c r="CU61" s="609"/>
      <c r="CV61" s="581"/>
      <c r="CW61" s="581"/>
      <c r="CX61" s="582"/>
      <c r="CY61" s="583"/>
      <c r="CZ61" s="1124"/>
      <c r="DA61" s="536"/>
      <c r="DB61" s="609"/>
      <c r="DC61" s="581"/>
      <c r="DD61" s="582"/>
      <c r="DE61" s="582"/>
      <c r="DF61" s="582"/>
      <c r="DG61" s="582"/>
      <c r="DH61" s="582"/>
      <c r="DI61" s="582"/>
      <c r="DJ61" s="582"/>
      <c r="DK61" s="582"/>
      <c r="DL61" s="582"/>
      <c r="DM61" s="582"/>
      <c r="DN61" s="582"/>
      <c r="DO61" s="582"/>
      <c r="DP61" s="659"/>
      <c r="DQ61" s="659"/>
    </row>
    <row r="62" spans="2:121" ht="16" thickBot="1">
      <c r="B62" s="250" t="s">
        <v>800</v>
      </c>
      <c r="C62" s="250"/>
      <c r="D62" s="250"/>
      <c r="E62" s="248"/>
      <c r="F62" s="257"/>
      <c r="G62" s="257"/>
      <c r="H62" s="529"/>
    </row>
    <row r="63" spans="2:121" ht="16" thickBot="1">
      <c r="B63" s="946"/>
      <c r="C63" s="197" t="s">
        <v>829</v>
      </c>
      <c r="D63" s="250"/>
      <c r="E63" s="248"/>
      <c r="F63" s="257"/>
      <c r="G63" s="257"/>
      <c r="H63" s="529"/>
    </row>
    <row r="64" spans="2:121" ht="16" thickBot="1">
      <c r="B64" s="948"/>
      <c r="C64" s="250" t="s">
        <v>801</v>
      </c>
      <c r="D64" s="250"/>
      <c r="E64" s="248"/>
      <c r="F64" s="257"/>
      <c r="G64" s="257"/>
      <c r="H64" s="529"/>
    </row>
    <row r="65" spans="2:8" ht="16" thickBot="1">
      <c r="B65" s="987"/>
      <c r="C65" s="250" t="s">
        <v>815</v>
      </c>
      <c r="D65" s="529"/>
      <c r="E65" s="529"/>
      <c r="F65" s="529"/>
      <c r="G65" s="529"/>
      <c r="H65" s="529"/>
    </row>
    <row r="66" spans="2:8" ht="16" thickBot="1">
      <c r="B66" s="986"/>
      <c r="C66" s="1024" t="s">
        <v>819</v>
      </c>
    </row>
  </sheetData>
  <mergeCells count="15">
    <mergeCell ref="CU2:CZ2"/>
    <mergeCell ref="DA2:DD2"/>
    <mergeCell ref="DN2:DQ2"/>
    <mergeCell ref="BF2:BK2"/>
    <mergeCell ref="BL2:BQ2"/>
    <mergeCell ref="BR2:BX2"/>
    <mergeCell ref="BY2:CD2"/>
    <mergeCell ref="CE2:CM2"/>
    <mergeCell ref="CN2:CT2"/>
    <mergeCell ref="AZ2:BE2"/>
    <mergeCell ref="D2:Y2"/>
    <mergeCell ref="Z2:AF2"/>
    <mergeCell ref="AG2:AM2"/>
    <mergeCell ref="AN2:AS2"/>
    <mergeCell ref="AT2:AY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4001-2C21-4907-90AB-04D74DA2F2AA}">
  <sheetPr codeName="Sheet13"/>
  <dimension ref="A1:E761"/>
  <sheetViews>
    <sheetView workbookViewId="0">
      <selection activeCell="D13" sqref="D13"/>
    </sheetView>
  </sheetViews>
  <sheetFormatPr defaultRowHeight="14.5"/>
  <cols>
    <col min="1" max="1" width="21.453125" bestFit="1" customWidth="1"/>
    <col min="2" max="2" width="7.1796875" bestFit="1" customWidth="1"/>
    <col min="3" max="3" width="10.1796875" bestFit="1" customWidth="1"/>
    <col min="4" max="4" width="20.54296875" style="1033" bestFit="1" customWidth="1"/>
  </cols>
  <sheetData>
    <row r="1" spans="1:4">
      <c r="A1" t="s">
        <v>67</v>
      </c>
      <c r="B1" t="s">
        <v>4</v>
      </c>
      <c r="C1" t="s">
        <v>5</v>
      </c>
      <c r="D1" s="1033" t="s">
        <v>831</v>
      </c>
    </row>
    <row r="2" spans="1:4">
      <c r="A2" t="s">
        <v>272</v>
      </c>
      <c r="B2">
        <v>2024</v>
      </c>
      <c r="C2" t="s">
        <v>7</v>
      </c>
      <c r="D2" s="1033">
        <v>18049</v>
      </c>
    </row>
    <row r="3" spans="1:4">
      <c r="A3" t="s">
        <v>272</v>
      </c>
      <c r="B3">
        <v>2024</v>
      </c>
      <c r="C3" t="s">
        <v>6</v>
      </c>
      <c r="D3" s="1033">
        <v>7333</v>
      </c>
    </row>
    <row r="4" spans="1:4">
      <c r="A4" t="s">
        <v>29</v>
      </c>
      <c r="B4">
        <v>2024</v>
      </c>
      <c r="C4" t="s">
        <v>7</v>
      </c>
      <c r="D4" s="1033">
        <v>4192392.08</v>
      </c>
    </row>
    <row r="5" spans="1:4">
      <c r="A5" t="s">
        <v>29</v>
      </c>
      <c r="B5">
        <v>2024</v>
      </c>
      <c r="C5" t="s">
        <v>6</v>
      </c>
      <c r="D5" s="1033">
        <v>4425214</v>
      </c>
    </row>
    <row r="6" spans="1:4">
      <c r="A6" t="s">
        <v>29</v>
      </c>
      <c r="B6">
        <v>2023</v>
      </c>
      <c r="C6" t="s">
        <v>9</v>
      </c>
      <c r="D6" s="1033">
        <v>5015986</v>
      </c>
    </row>
    <row r="7" spans="1:4">
      <c r="A7" t="s">
        <v>29</v>
      </c>
      <c r="B7">
        <v>2023</v>
      </c>
      <c r="C7" t="s">
        <v>8</v>
      </c>
      <c r="D7" s="1033">
        <v>4011458</v>
      </c>
    </row>
    <row r="8" spans="1:4">
      <c r="A8" t="s">
        <v>29</v>
      </c>
      <c r="B8">
        <v>2023</v>
      </c>
      <c r="C8" t="s">
        <v>7</v>
      </c>
      <c r="D8" s="1033">
        <v>4258334</v>
      </c>
    </row>
    <row r="9" spans="1:4">
      <c r="A9" t="s">
        <v>29</v>
      </c>
      <c r="B9">
        <v>2023</v>
      </c>
      <c r="C9" t="s">
        <v>6</v>
      </c>
      <c r="D9" s="1033">
        <v>3825556</v>
      </c>
    </row>
    <row r="10" spans="1:4">
      <c r="A10" t="s">
        <v>29</v>
      </c>
      <c r="B10">
        <v>2022</v>
      </c>
      <c r="C10" t="s">
        <v>9</v>
      </c>
      <c r="D10" s="1033">
        <v>4320069</v>
      </c>
    </row>
    <row r="11" spans="1:4">
      <c r="A11" t="s">
        <v>29</v>
      </c>
      <c r="B11">
        <v>2022</v>
      </c>
      <c r="C11" t="s">
        <v>8</v>
      </c>
      <c r="D11" s="1033">
        <v>3501236</v>
      </c>
    </row>
    <row r="12" spans="1:4">
      <c r="A12" t="s">
        <v>29</v>
      </c>
      <c r="B12">
        <v>2022</v>
      </c>
      <c r="C12" t="s">
        <v>7</v>
      </c>
      <c r="D12" s="1033">
        <v>3256297</v>
      </c>
    </row>
    <row r="13" spans="1:4">
      <c r="A13" t="s">
        <v>29</v>
      </c>
      <c r="B13">
        <v>2022</v>
      </c>
      <c r="C13" t="s">
        <v>6</v>
      </c>
      <c r="D13" s="1033">
        <v>2815634</v>
      </c>
    </row>
    <row r="14" spans="1:4">
      <c r="A14" t="s">
        <v>29</v>
      </c>
      <c r="B14">
        <v>2021</v>
      </c>
      <c r="C14" t="s">
        <v>9</v>
      </c>
      <c r="D14" s="1033">
        <v>2772053</v>
      </c>
    </row>
    <row r="15" spans="1:4">
      <c r="A15" t="s">
        <v>29</v>
      </c>
      <c r="B15">
        <v>2021</v>
      </c>
      <c r="C15" t="s">
        <v>8</v>
      </c>
      <c r="D15" s="1033">
        <v>2087669</v>
      </c>
    </row>
    <row r="16" spans="1:4">
      <c r="A16" t="s">
        <v>29</v>
      </c>
      <c r="B16">
        <v>2021</v>
      </c>
      <c r="C16" t="s">
        <v>7</v>
      </c>
      <c r="D16" s="1033">
        <v>2216217</v>
      </c>
    </row>
    <row r="17" spans="1:4">
      <c r="A17" t="s">
        <v>29</v>
      </c>
      <c r="B17">
        <v>2021</v>
      </c>
      <c r="C17" t="s">
        <v>6</v>
      </c>
      <c r="D17" s="1033">
        <v>2105965</v>
      </c>
    </row>
    <row r="18" spans="1:4">
      <c r="A18" t="s">
        <v>29</v>
      </c>
      <c r="B18">
        <v>2020</v>
      </c>
      <c r="C18" t="s">
        <v>9</v>
      </c>
      <c r="D18" s="1033">
        <v>2240055</v>
      </c>
    </row>
    <row r="19" spans="1:4">
      <c r="A19" t="s">
        <v>29</v>
      </c>
      <c r="B19">
        <v>2020</v>
      </c>
      <c r="C19" t="s">
        <v>8</v>
      </c>
      <c r="D19" s="1033">
        <v>2014074</v>
      </c>
    </row>
    <row r="20" spans="1:4">
      <c r="A20" t="s">
        <v>29</v>
      </c>
      <c r="B20">
        <v>2020</v>
      </c>
      <c r="C20" t="s">
        <v>7</v>
      </c>
      <c r="D20" s="1033">
        <v>1877394</v>
      </c>
    </row>
    <row r="21" spans="1:4">
      <c r="A21" t="s">
        <v>29</v>
      </c>
      <c r="B21">
        <v>2020</v>
      </c>
      <c r="C21" t="s">
        <v>6</v>
      </c>
      <c r="D21" s="1033">
        <v>1900670</v>
      </c>
    </row>
    <row r="22" spans="1:4">
      <c r="A22" t="s">
        <v>29</v>
      </c>
      <c r="B22">
        <v>2019</v>
      </c>
      <c r="C22" t="s">
        <v>9</v>
      </c>
      <c r="D22" s="1033">
        <v>1942651</v>
      </c>
    </row>
    <row r="23" spans="1:4">
      <c r="A23" t="s">
        <v>29</v>
      </c>
      <c r="B23">
        <v>2019</v>
      </c>
      <c r="C23" t="s">
        <v>8</v>
      </c>
      <c r="D23" s="1033">
        <v>1571529</v>
      </c>
    </row>
    <row r="24" spans="1:4">
      <c r="A24" t="s">
        <v>29</v>
      </c>
      <c r="B24">
        <v>2019</v>
      </c>
      <c r="C24" t="s">
        <v>7</v>
      </c>
      <c r="D24" s="1033">
        <v>1627314</v>
      </c>
    </row>
    <row r="25" spans="1:4">
      <c r="A25" t="s">
        <v>29</v>
      </c>
      <c r="B25">
        <v>2019</v>
      </c>
      <c r="C25" t="s">
        <v>6</v>
      </c>
      <c r="D25" s="1033">
        <v>1658731</v>
      </c>
    </row>
    <row r="26" spans="1:4">
      <c r="A26" t="s">
        <v>29</v>
      </c>
      <c r="B26">
        <v>2018</v>
      </c>
      <c r="C26" t="s">
        <v>9</v>
      </c>
      <c r="D26" s="1033">
        <v>1812539</v>
      </c>
    </row>
    <row r="27" spans="1:4">
      <c r="A27" t="s">
        <v>29</v>
      </c>
      <c r="B27">
        <v>2018</v>
      </c>
      <c r="C27" t="s">
        <v>8</v>
      </c>
      <c r="D27" s="1033">
        <v>1559144.52</v>
      </c>
    </row>
    <row r="28" spans="1:4">
      <c r="A28" t="s">
        <v>29</v>
      </c>
      <c r="B28">
        <v>2018</v>
      </c>
      <c r="C28" t="s">
        <v>7</v>
      </c>
      <c r="D28" s="1033">
        <v>1503662</v>
      </c>
    </row>
    <row r="29" spans="1:4">
      <c r="A29" t="s">
        <v>29</v>
      </c>
      <c r="B29">
        <v>2018</v>
      </c>
      <c r="C29" t="s">
        <v>6</v>
      </c>
      <c r="D29" s="1033">
        <v>1447580</v>
      </c>
    </row>
    <row r="30" spans="1:4">
      <c r="A30" t="s">
        <v>29</v>
      </c>
      <c r="B30">
        <v>2017</v>
      </c>
      <c r="C30" t="s">
        <v>9</v>
      </c>
      <c r="D30" s="1033">
        <v>1518084</v>
      </c>
    </row>
    <row r="31" spans="1:4">
      <c r="A31" t="s">
        <v>29</v>
      </c>
      <c r="B31">
        <v>2017</v>
      </c>
      <c r="C31" t="s">
        <v>8</v>
      </c>
      <c r="D31" s="1033">
        <v>1388794</v>
      </c>
    </row>
    <row r="32" spans="1:4">
      <c r="A32" t="s">
        <v>29</v>
      </c>
      <c r="B32">
        <v>2017</v>
      </c>
      <c r="C32" t="s">
        <v>7</v>
      </c>
      <c r="D32" s="1033">
        <v>1385853</v>
      </c>
    </row>
    <row r="33" spans="1:4">
      <c r="A33" t="s">
        <v>29</v>
      </c>
      <c r="B33">
        <v>2017</v>
      </c>
      <c r="C33" t="s">
        <v>6</v>
      </c>
      <c r="D33" s="1033">
        <v>1369968</v>
      </c>
    </row>
    <row r="34" spans="1:4">
      <c r="A34" t="s">
        <v>29</v>
      </c>
      <c r="B34">
        <v>2016</v>
      </c>
      <c r="C34" t="s">
        <v>9</v>
      </c>
      <c r="D34" s="1033">
        <v>1274411</v>
      </c>
    </row>
    <row r="35" spans="1:4">
      <c r="A35" t="s">
        <v>29</v>
      </c>
      <c r="B35">
        <v>2016</v>
      </c>
      <c r="C35" t="s">
        <v>8</v>
      </c>
      <c r="D35" s="1033">
        <v>1273642</v>
      </c>
    </row>
    <row r="36" spans="1:4">
      <c r="A36" t="s">
        <v>29</v>
      </c>
      <c r="B36">
        <v>2016</v>
      </c>
      <c r="C36" t="s">
        <v>7</v>
      </c>
      <c r="D36" s="1033">
        <v>1091475</v>
      </c>
    </row>
    <row r="37" spans="1:4">
      <c r="A37" t="s">
        <v>29</v>
      </c>
      <c r="B37">
        <v>2016</v>
      </c>
      <c r="C37" t="s">
        <v>6</v>
      </c>
      <c r="D37" s="1033">
        <v>1398172.56</v>
      </c>
    </row>
    <row r="38" spans="1:4">
      <c r="A38" t="s">
        <v>29</v>
      </c>
      <c r="B38">
        <v>2015</v>
      </c>
      <c r="C38" t="s">
        <v>9</v>
      </c>
      <c r="D38" s="1033">
        <v>1435777.98</v>
      </c>
    </row>
    <row r="39" spans="1:4">
      <c r="A39" t="s">
        <v>29</v>
      </c>
      <c r="B39">
        <v>2015</v>
      </c>
      <c r="C39" t="s">
        <v>8</v>
      </c>
      <c r="D39" s="1033">
        <v>1426595</v>
      </c>
    </row>
    <row r="40" spans="1:4">
      <c r="A40" t="s">
        <v>29</v>
      </c>
      <c r="B40">
        <v>2015</v>
      </c>
      <c r="C40" t="s">
        <v>7</v>
      </c>
      <c r="D40" s="1033">
        <v>1035341</v>
      </c>
    </row>
    <row r="41" spans="1:4">
      <c r="A41" t="s">
        <v>29</v>
      </c>
      <c r="B41">
        <v>2015</v>
      </c>
      <c r="C41" t="s">
        <v>6</v>
      </c>
      <c r="D41" s="1033">
        <v>1123456</v>
      </c>
    </row>
    <row r="42" spans="1:4">
      <c r="A42" t="s">
        <v>29</v>
      </c>
      <c r="B42">
        <v>2014</v>
      </c>
      <c r="C42" t="s">
        <v>9</v>
      </c>
      <c r="D42" s="1033">
        <v>1145609</v>
      </c>
    </row>
    <row r="43" spans="1:4">
      <c r="A43" t="s">
        <v>29</v>
      </c>
      <c r="B43">
        <v>2014</v>
      </c>
      <c r="C43" t="s">
        <v>8</v>
      </c>
      <c r="D43" s="1033">
        <v>951355</v>
      </c>
    </row>
    <row r="44" spans="1:4">
      <c r="A44" t="s">
        <v>29</v>
      </c>
      <c r="B44">
        <v>2014</v>
      </c>
      <c r="C44" t="s">
        <v>7</v>
      </c>
      <c r="D44" s="1033">
        <v>841937</v>
      </c>
    </row>
    <row r="45" spans="1:4">
      <c r="A45" t="s">
        <v>29</v>
      </c>
      <c r="B45">
        <v>2014</v>
      </c>
      <c r="C45" t="s">
        <v>6</v>
      </c>
      <c r="D45" s="1033">
        <v>776397</v>
      </c>
    </row>
    <row r="46" spans="1:4">
      <c r="A46" t="s">
        <v>29</v>
      </c>
      <c r="B46">
        <v>2013</v>
      </c>
      <c r="C46" t="s">
        <v>9</v>
      </c>
      <c r="D46" s="1033">
        <v>880603</v>
      </c>
    </row>
    <row r="47" spans="1:4">
      <c r="A47" t="s">
        <v>29</v>
      </c>
      <c r="B47">
        <v>2013</v>
      </c>
      <c r="C47" t="s">
        <v>8</v>
      </c>
      <c r="D47" s="1033">
        <v>673983</v>
      </c>
    </row>
    <row r="48" spans="1:4">
      <c r="A48" t="s">
        <v>29</v>
      </c>
      <c r="B48">
        <v>2013</v>
      </c>
      <c r="C48" t="s">
        <v>7</v>
      </c>
      <c r="D48" s="1033">
        <v>713096</v>
      </c>
    </row>
    <row r="49" spans="1:4">
      <c r="A49" t="s">
        <v>29</v>
      </c>
      <c r="B49">
        <v>2013</v>
      </c>
      <c r="C49" t="s">
        <v>6</v>
      </c>
      <c r="D49" s="1033">
        <v>642873</v>
      </c>
    </row>
    <row r="50" spans="1:4">
      <c r="A50" t="s">
        <v>29</v>
      </c>
      <c r="B50">
        <v>2012</v>
      </c>
      <c r="C50" t="s">
        <v>9</v>
      </c>
      <c r="D50" s="1033">
        <v>1884619</v>
      </c>
    </row>
    <row r="51" spans="1:4">
      <c r="A51" t="s">
        <v>29</v>
      </c>
      <c r="B51">
        <v>2012</v>
      </c>
      <c r="C51" t="s">
        <v>8</v>
      </c>
      <c r="D51" s="1033">
        <v>1553334</v>
      </c>
    </row>
    <row r="52" spans="1:4">
      <c r="A52" t="s">
        <v>29</v>
      </c>
      <c r="B52">
        <v>2012</v>
      </c>
      <c r="C52" t="s">
        <v>7</v>
      </c>
      <c r="D52" s="1033">
        <v>1242551</v>
      </c>
    </row>
    <row r="53" spans="1:4">
      <c r="A53" t="s">
        <v>29</v>
      </c>
      <c r="B53">
        <v>2012</v>
      </c>
      <c r="C53" t="s">
        <v>6</v>
      </c>
      <c r="D53" s="1033">
        <v>1803578.6462585037</v>
      </c>
    </row>
    <row r="54" spans="1:4">
      <c r="A54" t="s">
        <v>29</v>
      </c>
      <c r="B54">
        <v>2011</v>
      </c>
      <c r="C54" t="s">
        <v>9</v>
      </c>
      <c r="D54" s="1033">
        <v>1474897</v>
      </c>
    </row>
    <row r="55" spans="1:4">
      <c r="A55" t="s">
        <v>29</v>
      </c>
      <c r="B55">
        <v>2011</v>
      </c>
      <c r="C55" t="s">
        <v>8</v>
      </c>
      <c r="D55" s="1033">
        <v>836431</v>
      </c>
    </row>
    <row r="56" spans="1:4">
      <c r="A56" t="s">
        <v>29</v>
      </c>
      <c r="B56">
        <v>2011</v>
      </c>
      <c r="C56" t="s">
        <v>7</v>
      </c>
      <c r="D56" s="1033">
        <v>1031735</v>
      </c>
    </row>
    <row r="57" spans="1:4">
      <c r="A57" t="s">
        <v>29</v>
      </c>
      <c r="B57">
        <v>2011</v>
      </c>
      <c r="C57" t="s">
        <v>6</v>
      </c>
      <c r="D57" s="1033">
        <v>796176</v>
      </c>
    </row>
    <row r="58" spans="1:4">
      <c r="A58" t="s">
        <v>29</v>
      </c>
      <c r="B58">
        <v>2010</v>
      </c>
      <c r="C58" t="s">
        <v>9</v>
      </c>
      <c r="D58" s="1033">
        <v>698411</v>
      </c>
    </row>
    <row r="59" spans="1:4">
      <c r="A59" t="s">
        <v>29</v>
      </c>
      <c r="B59">
        <v>2010</v>
      </c>
      <c r="C59" t="s">
        <v>8</v>
      </c>
      <c r="D59" s="1033">
        <v>472758</v>
      </c>
    </row>
    <row r="60" spans="1:4">
      <c r="A60" t="s">
        <v>29</v>
      </c>
      <c r="B60">
        <v>2010</v>
      </c>
      <c r="C60" t="s">
        <v>7</v>
      </c>
      <c r="D60" s="1033">
        <v>206741</v>
      </c>
    </row>
    <row r="61" spans="1:4">
      <c r="A61" t="s">
        <v>29</v>
      </c>
      <c r="B61">
        <v>2010</v>
      </c>
      <c r="C61" t="s">
        <v>6</v>
      </c>
      <c r="D61" s="1033">
        <v>171991</v>
      </c>
    </row>
    <row r="62" spans="1:4">
      <c r="A62" t="s">
        <v>29</v>
      </c>
      <c r="B62">
        <v>2009</v>
      </c>
      <c r="C62" t="s">
        <v>9</v>
      </c>
      <c r="D62" s="1033">
        <v>133466</v>
      </c>
    </row>
    <row r="63" spans="1:4">
      <c r="A63" t="s">
        <v>29</v>
      </c>
      <c r="B63">
        <v>2009</v>
      </c>
      <c r="C63" t="s">
        <v>8</v>
      </c>
      <c r="D63" s="1033">
        <v>161000</v>
      </c>
    </row>
    <row r="64" spans="1:4">
      <c r="A64" t="s">
        <v>33</v>
      </c>
      <c r="B64">
        <v>2023</v>
      </c>
      <c r="C64" t="s">
        <v>9</v>
      </c>
      <c r="D64" s="1033">
        <v>3074415</v>
      </c>
    </row>
    <row r="65" spans="1:4">
      <c r="A65" t="s">
        <v>33</v>
      </c>
      <c r="B65">
        <v>2023</v>
      </c>
      <c r="C65" t="s">
        <v>8</v>
      </c>
      <c r="D65" s="1033">
        <v>3649075</v>
      </c>
    </row>
    <row r="66" spans="1:4">
      <c r="A66" t="s">
        <v>33</v>
      </c>
      <c r="B66">
        <v>2023</v>
      </c>
      <c r="C66" t="s">
        <v>7</v>
      </c>
      <c r="D66" s="1033">
        <v>3230898</v>
      </c>
    </row>
    <row r="67" spans="1:4">
      <c r="A67" t="s">
        <v>33</v>
      </c>
      <c r="B67">
        <v>2023</v>
      </c>
      <c r="C67" t="s">
        <v>6</v>
      </c>
      <c r="D67" s="1033">
        <v>3410437</v>
      </c>
    </row>
    <row r="68" spans="1:4">
      <c r="A68" t="s">
        <v>33</v>
      </c>
      <c r="B68">
        <v>2022</v>
      </c>
      <c r="C68" t="s">
        <v>9</v>
      </c>
      <c r="D68" s="1033">
        <v>2320584</v>
      </c>
    </row>
    <row r="69" spans="1:4">
      <c r="A69" t="s">
        <v>33</v>
      </c>
      <c r="B69">
        <v>2022</v>
      </c>
      <c r="C69" t="s">
        <v>8</v>
      </c>
      <c r="D69" s="1033">
        <v>2502271</v>
      </c>
    </row>
    <row r="70" spans="1:4">
      <c r="A70" t="s">
        <v>33</v>
      </c>
      <c r="B70">
        <v>2022</v>
      </c>
      <c r="C70" t="s">
        <v>7</v>
      </c>
      <c r="D70" s="1033">
        <v>2162474</v>
      </c>
    </row>
    <row r="71" spans="1:4">
      <c r="A71" t="s">
        <v>33</v>
      </c>
      <c r="B71">
        <v>2022</v>
      </c>
      <c r="C71" t="s">
        <v>6</v>
      </c>
      <c r="D71" s="1033">
        <v>2088983</v>
      </c>
    </row>
    <row r="72" spans="1:4">
      <c r="A72" t="s">
        <v>33</v>
      </c>
      <c r="B72">
        <v>2021</v>
      </c>
      <c r="C72" t="s">
        <v>9</v>
      </c>
      <c r="D72" s="1033">
        <v>1847195</v>
      </c>
    </row>
    <row r="73" spans="1:4">
      <c r="A73" t="s">
        <v>33</v>
      </c>
      <c r="B73">
        <v>2021</v>
      </c>
      <c r="C73" t="s">
        <v>8</v>
      </c>
      <c r="D73" s="1033">
        <v>1832223</v>
      </c>
    </row>
    <row r="74" spans="1:4">
      <c r="A74" t="s">
        <v>33</v>
      </c>
      <c r="B74">
        <v>2021</v>
      </c>
      <c r="C74" t="s">
        <v>7</v>
      </c>
      <c r="D74" s="1033">
        <v>1367353</v>
      </c>
    </row>
    <row r="75" spans="1:4">
      <c r="A75" t="s">
        <v>33</v>
      </c>
      <c r="B75">
        <v>2021</v>
      </c>
      <c r="C75" t="s">
        <v>6</v>
      </c>
      <c r="D75" s="1033">
        <v>1317760</v>
      </c>
    </row>
    <row r="76" spans="1:4">
      <c r="A76" t="s">
        <v>33</v>
      </c>
      <c r="B76">
        <v>2020</v>
      </c>
      <c r="C76" t="s">
        <v>9</v>
      </c>
      <c r="D76" s="1033">
        <v>1446584</v>
      </c>
    </row>
    <row r="77" spans="1:4">
      <c r="A77" t="s">
        <v>33</v>
      </c>
      <c r="B77">
        <v>2020</v>
      </c>
      <c r="C77" t="s">
        <v>8</v>
      </c>
      <c r="D77" s="1033">
        <v>1483635</v>
      </c>
    </row>
    <row r="78" spans="1:4">
      <c r="A78" t="s">
        <v>33</v>
      </c>
      <c r="B78">
        <v>2020</v>
      </c>
      <c r="C78" t="s">
        <v>7</v>
      </c>
      <c r="D78" s="1033">
        <v>1253259</v>
      </c>
    </row>
    <row r="79" spans="1:4">
      <c r="A79" t="s">
        <v>33</v>
      </c>
      <c r="B79">
        <v>2020</v>
      </c>
      <c r="C79" t="s">
        <v>6</v>
      </c>
      <c r="D79" s="1033">
        <v>1428767</v>
      </c>
    </row>
    <row r="80" spans="1:4">
      <c r="A80" t="s">
        <v>33</v>
      </c>
      <c r="B80">
        <v>2019</v>
      </c>
      <c r="C80" t="s">
        <v>9</v>
      </c>
      <c r="D80" s="1033">
        <v>1242923</v>
      </c>
    </row>
    <row r="81" spans="1:4">
      <c r="A81" t="s">
        <v>33</v>
      </c>
      <c r="B81">
        <v>2019</v>
      </c>
      <c r="C81" t="s">
        <v>8</v>
      </c>
      <c r="D81" s="1033">
        <v>1153196</v>
      </c>
    </row>
    <row r="82" spans="1:4">
      <c r="A82" t="s">
        <v>33</v>
      </c>
      <c r="B82">
        <v>2019</v>
      </c>
      <c r="C82" t="s">
        <v>7</v>
      </c>
      <c r="D82" s="1033">
        <v>983355</v>
      </c>
    </row>
    <row r="83" spans="1:4">
      <c r="A83" t="s">
        <v>33</v>
      </c>
      <c r="B83">
        <v>2019</v>
      </c>
      <c r="C83" t="s">
        <v>6</v>
      </c>
      <c r="D83" s="1033">
        <v>1062636</v>
      </c>
    </row>
    <row r="84" spans="1:4">
      <c r="A84" t="s">
        <v>33</v>
      </c>
      <c r="B84">
        <v>2018</v>
      </c>
      <c r="C84" t="s">
        <v>9</v>
      </c>
      <c r="D84" s="1033">
        <v>1116030</v>
      </c>
    </row>
    <row r="85" spans="1:4">
      <c r="A85" t="s">
        <v>33</v>
      </c>
      <c r="B85">
        <v>2018</v>
      </c>
      <c r="C85" t="s">
        <v>8</v>
      </c>
      <c r="D85" s="1033">
        <v>1127148</v>
      </c>
    </row>
    <row r="86" spans="1:4">
      <c r="A86" t="s">
        <v>33</v>
      </c>
      <c r="B86">
        <v>2018</v>
      </c>
      <c r="C86" t="s">
        <v>7</v>
      </c>
      <c r="D86" s="1033">
        <v>924394</v>
      </c>
    </row>
    <row r="87" spans="1:4">
      <c r="A87" t="s">
        <v>33</v>
      </c>
      <c r="B87">
        <v>2018</v>
      </c>
      <c r="C87" t="s">
        <v>6</v>
      </c>
      <c r="D87" s="1033">
        <v>985781</v>
      </c>
    </row>
    <row r="88" spans="1:4">
      <c r="A88" t="s">
        <v>33</v>
      </c>
      <c r="B88">
        <v>2017</v>
      </c>
      <c r="C88" t="s">
        <v>9</v>
      </c>
      <c r="D88" s="1033">
        <v>972138</v>
      </c>
    </row>
    <row r="89" spans="1:4">
      <c r="A89" t="s">
        <v>33</v>
      </c>
      <c r="B89">
        <v>2017</v>
      </c>
      <c r="C89" t="s">
        <v>8</v>
      </c>
      <c r="D89" s="1033">
        <v>907113</v>
      </c>
    </row>
    <row r="90" spans="1:4">
      <c r="A90" t="s">
        <v>33</v>
      </c>
      <c r="B90">
        <v>2017</v>
      </c>
      <c r="C90" t="s">
        <v>7</v>
      </c>
      <c r="D90" s="1033">
        <v>741891</v>
      </c>
    </row>
    <row r="91" spans="1:4">
      <c r="A91" t="s">
        <v>33</v>
      </c>
      <c r="B91">
        <v>2017</v>
      </c>
      <c r="C91" t="s">
        <v>6</v>
      </c>
      <c r="D91" s="1033">
        <v>861474</v>
      </c>
    </row>
    <row r="92" spans="1:4">
      <c r="A92" t="s">
        <v>33</v>
      </c>
      <c r="B92">
        <v>2016</v>
      </c>
      <c r="C92" t="s">
        <v>9</v>
      </c>
      <c r="D92" s="1033">
        <v>758230</v>
      </c>
    </row>
    <row r="93" spans="1:4">
      <c r="A93" t="s">
        <v>33</v>
      </c>
      <c r="B93">
        <v>2016</v>
      </c>
      <c r="C93" t="s">
        <v>8</v>
      </c>
      <c r="D93" s="1033">
        <v>723568</v>
      </c>
    </row>
    <row r="94" spans="1:4">
      <c r="A94" t="s">
        <v>33</v>
      </c>
      <c r="B94">
        <v>2016</v>
      </c>
      <c r="C94" t="s">
        <v>7</v>
      </c>
      <c r="D94" s="1033">
        <v>579606</v>
      </c>
    </row>
    <row r="95" spans="1:4">
      <c r="A95" t="s">
        <v>33</v>
      </c>
      <c r="B95">
        <v>2016</v>
      </c>
      <c r="C95" t="s">
        <v>6</v>
      </c>
      <c r="D95" s="1033">
        <v>580848</v>
      </c>
    </row>
    <row r="96" spans="1:4">
      <c r="A96" t="s">
        <v>33</v>
      </c>
      <c r="B96">
        <v>2015</v>
      </c>
      <c r="C96" t="s">
        <v>9</v>
      </c>
      <c r="D96" s="1033">
        <v>611108</v>
      </c>
    </row>
    <row r="97" spans="1:4">
      <c r="A97" t="s">
        <v>33</v>
      </c>
      <c r="B97">
        <v>2015</v>
      </c>
      <c r="C97" t="s">
        <v>8</v>
      </c>
      <c r="D97" s="1033">
        <v>544061</v>
      </c>
    </row>
    <row r="98" spans="1:4">
      <c r="A98" t="s">
        <v>33</v>
      </c>
      <c r="B98">
        <v>2015</v>
      </c>
      <c r="C98" t="s">
        <v>7</v>
      </c>
      <c r="D98" s="1033">
        <v>462865</v>
      </c>
    </row>
    <row r="99" spans="1:4">
      <c r="A99" t="s">
        <v>33</v>
      </c>
      <c r="B99">
        <v>2015</v>
      </c>
      <c r="C99" t="s">
        <v>6</v>
      </c>
      <c r="D99" s="1033">
        <v>457178</v>
      </c>
    </row>
    <row r="100" spans="1:4">
      <c r="A100" t="s">
        <v>33</v>
      </c>
      <c r="B100">
        <v>2014</v>
      </c>
      <c r="C100" t="s">
        <v>9</v>
      </c>
      <c r="D100" s="1033">
        <v>377987</v>
      </c>
    </row>
    <row r="101" spans="1:4">
      <c r="A101" t="s">
        <v>33</v>
      </c>
      <c r="B101">
        <v>2014</v>
      </c>
      <c r="C101" t="s">
        <v>8</v>
      </c>
      <c r="D101" s="1033">
        <v>347688</v>
      </c>
    </row>
    <row r="102" spans="1:4">
      <c r="A102" t="s">
        <v>33</v>
      </c>
      <c r="B102">
        <v>2014</v>
      </c>
      <c r="C102" t="s">
        <v>7</v>
      </c>
      <c r="D102" s="1033">
        <v>203613</v>
      </c>
    </row>
    <row r="103" spans="1:4">
      <c r="A103" t="s">
        <v>33</v>
      </c>
      <c r="B103">
        <v>2014</v>
      </c>
      <c r="C103" t="s">
        <v>6</v>
      </c>
      <c r="D103" s="1033">
        <v>305583</v>
      </c>
    </row>
    <row r="104" spans="1:4">
      <c r="A104" t="s">
        <v>28</v>
      </c>
      <c r="B104">
        <v>2020</v>
      </c>
      <c r="C104" t="s">
        <v>9</v>
      </c>
      <c r="D104" s="1033">
        <v>3075795</v>
      </c>
    </row>
    <row r="105" spans="1:4">
      <c r="A105" t="s">
        <v>28</v>
      </c>
      <c r="B105">
        <v>2020</v>
      </c>
      <c r="C105" t="s">
        <v>8</v>
      </c>
      <c r="D105" s="1033">
        <v>2282358</v>
      </c>
    </row>
    <row r="106" spans="1:4">
      <c r="A106" t="s">
        <v>28</v>
      </c>
      <c r="B106">
        <v>2020</v>
      </c>
      <c r="C106" t="s">
        <v>7</v>
      </c>
      <c r="D106" s="1033">
        <v>2022480</v>
      </c>
    </row>
    <row r="107" spans="1:4">
      <c r="A107" t="s">
        <v>28</v>
      </c>
      <c r="B107">
        <v>2020</v>
      </c>
      <c r="C107" t="s">
        <v>6</v>
      </c>
      <c r="D107" s="1033">
        <v>1818518</v>
      </c>
    </row>
    <row r="108" spans="1:4">
      <c r="A108" t="s">
        <v>28</v>
      </c>
      <c r="B108">
        <v>2019</v>
      </c>
      <c r="C108" t="s">
        <v>9</v>
      </c>
      <c r="D108" s="1033">
        <v>2378266</v>
      </c>
    </row>
    <row r="109" spans="1:4">
      <c r="A109" t="s">
        <v>28</v>
      </c>
      <c r="B109">
        <v>2019</v>
      </c>
      <c r="C109" t="s">
        <v>8</v>
      </c>
      <c r="D109" s="1033">
        <v>906630</v>
      </c>
    </row>
    <row r="110" spans="1:4">
      <c r="A110" t="s">
        <v>28</v>
      </c>
      <c r="B110">
        <v>2019</v>
      </c>
      <c r="C110" t="s">
        <v>7</v>
      </c>
      <c r="D110" s="1033">
        <v>931660</v>
      </c>
    </row>
    <row r="111" spans="1:4">
      <c r="A111" t="s">
        <v>28</v>
      </c>
      <c r="B111">
        <v>2019</v>
      </c>
      <c r="C111" t="s">
        <v>6</v>
      </c>
      <c r="D111" s="1033">
        <v>863676</v>
      </c>
    </row>
    <row r="112" spans="1:4">
      <c r="A112" t="s">
        <v>28</v>
      </c>
      <c r="B112">
        <v>2018</v>
      </c>
      <c r="C112" t="s">
        <v>9</v>
      </c>
      <c r="D112" s="1033">
        <v>900926</v>
      </c>
    </row>
    <row r="113" spans="1:4">
      <c r="A113" t="s">
        <v>28</v>
      </c>
      <c r="B113">
        <v>2018</v>
      </c>
      <c r="C113" t="s">
        <v>8</v>
      </c>
      <c r="D113" s="1033">
        <v>726684</v>
      </c>
    </row>
    <row r="114" spans="1:4">
      <c r="A114" t="s">
        <v>28</v>
      </c>
      <c r="B114">
        <v>2018</v>
      </c>
      <c r="C114" t="s">
        <v>7</v>
      </c>
      <c r="D114" s="1033">
        <v>703006</v>
      </c>
    </row>
    <row r="115" spans="1:4">
      <c r="A115" t="s">
        <v>28</v>
      </c>
      <c r="B115">
        <v>2018</v>
      </c>
      <c r="C115" t="s">
        <v>6</v>
      </c>
      <c r="D115" s="1033">
        <v>757120</v>
      </c>
    </row>
    <row r="116" spans="1:4">
      <c r="A116" t="s">
        <v>28</v>
      </c>
      <c r="B116">
        <v>2017</v>
      </c>
      <c r="C116" t="s">
        <v>9</v>
      </c>
      <c r="D116" s="1033">
        <v>796488</v>
      </c>
    </row>
    <row r="117" spans="1:4">
      <c r="A117" t="s">
        <v>28</v>
      </c>
      <c r="B117">
        <v>2017</v>
      </c>
      <c r="C117" t="s">
        <v>8</v>
      </c>
      <c r="D117" s="1033">
        <v>642736</v>
      </c>
    </row>
    <row r="118" spans="1:4">
      <c r="A118" t="s">
        <v>28</v>
      </c>
      <c r="B118">
        <v>2017</v>
      </c>
      <c r="C118" t="s">
        <v>7</v>
      </c>
      <c r="D118" s="1033">
        <v>685190</v>
      </c>
    </row>
    <row r="119" spans="1:4">
      <c r="A119" t="s">
        <v>28</v>
      </c>
      <c r="B119">
        <v>2017</v>
      </c>
      <c r="C119" t="s">
        <v>6</v>
      </c>
      <c r="D119" s="1033">
        <v>790388</v>
      </c>
    </row>
    <row r="120" spans="1:4">
      <c r="A120" t="s">
        <v>28</v>
      </c>
      <c r="B120">
        <v>2016</v>
      </c>
      <c r="C120" t="s">
        <v>9</v>
      </c>
      <c r="D120" s="1033">
        <v>762689</v>
      </c>
    </row>
    <row r="121" spans="1:4">
      <c r="A121" t="s">
        <v>28</v>
      </c>
      <c r="B121">
        <v>2016</v>
      </c>
      <c r="C121" t="s">
        <v>8</v>
      </c>
      <c r="D121" s="1033">
        <v>710757</v>
      </c>
    </row>
    <row r="122" spans="1:4">
      <c r="A122" t="s">
        <v>28</v>
      </c>
      <c r="B122">
        <v>2016</v>
      </c>
      <c r="C122" t="s">
        <v>7</v>
      </c>
      <c r="D122" s="1033">
        <v>733000</v>
      </c>
    </row>
    <row r="123" spans="1:4">
      <c r="A123" t="s">
        <v>28</v>
      </c>
      <c r="B123">
        <v>2016</v>
      </c>
      <c r="C123" t="s">
        <v>6</v>
      </c>
      <c r="D123" s="1033">
        <v>752000</v>
      </c>
    </row>
    <row r="124" spans="1:4">
      <c r="A124" t="s">
        <v>28</v>
      </c>
      <c r="B124">
        <v>2015</v>
      </c>
      <c r="C124" t="s">
        <v>9</v>
      </c>
      <c r="D124" s="1033">
        <v>492280</v>
      </c>
    </row>
    <row r="125" spans="1:4">
      <c r="A125" t="s">
        <v>28</v>
      </c>
      <c r="B125">
        <v>2015</v>
      </c>
      <c r="C125" t="s">
        <v>8</v>
      </c>
      <c r="D125" s="1033">
        <v>573731</v>
      </c>
    </row>
    <row r="126" spans="1:4">
      <c r="A126" t="s">
        <v>28</v>
      </c>
      <c r="B126">
        <v>2015</v>
      </c>
      <c r="C126" t="s">
        <v>7</v>
      </c>
      <c r="D126" s="1033">
        <v>555670.28596551798</v>
      </c>
    </row>
    <row r="127" spans="1:4">
      <c r="A127" t="s">
        <v>28</v>
      </c>
      <c r="B127">
        <v>2015</v>
      </c>
      <c r="C127" t="s">
        <v>6</v>
      </c>
      <c r="D127" s="1033">
        <v>522168</v>
      </c>
    </row>
    <row r="128" spans="1:4">
      <c r="A128" t="s">
        <v>28</v>
      </c>
      <c r="B128">
        <v>2014</v>
      </c>
      <c r="C128" t="s">
        <v>9</v>
      </c>
      <c r="D128" s="1033">
        <v>518079</v>
      </c>
    </row>
    <row r="129" spans="1:4">
      <c r="A129" t="s">
        <v>28</v>
      </c>
      <c r="B129">
        <v>2014</v>
      </c>
      <c r="C129" t="s">
        <v>8</v>
      </c>
      <c r="D129" s="1033">
        <v>444242</v>
      </c>
    </row>
    <row r="130" spans="1:4">
      <c r="A130" t="s">
        <v>28</v>
      </c>
      <c r="B130">
        <v>2014</v>
      </c>
      <c r="C130" t="s">
        <v>7</v>
      </c>
      <c r="D130" s="1033">
        <v>382244</v>
      </c>
    </row>
    <row r="131" spans="1:4">
      <c r="A131" t="s">
        <v>28</v>
      </c>
      <c r="B131">
        <v>2014</v>
      </c>
      <c r="C131" t="s">
        <v>6</v>
      </c>
      <c r="D131" s="1033">
        <v>426053</v>
      </c>
    </row>
    <row r="132" spans="1:4">
      <c r="A132" t="s">
        <v>28</v>
      </c>
      <c r="B132">
        <v>2013</v>
      </c>
      <c r="C132" t="s">
        <v>9</v>
      </c>
      <c r="D132" s="1033">
        <v>497186</v>
      </c>
    </row>
    <row r="133" spans="1:4">
      <c r="A133" t="s">
        <v>28</v>
      </c>
      <c r="B133">
        <v>2013</v>
      </c>
      <c r="C133" t="s">
        <v>8</v>
      </c>
      <c r="D133" s="1033">
        <v>420940</v>
      </c>
    </row>
    <row r="134" spans="1:4">
      <c r="A134" t="s">
        <v>28</v>
      </c>
      <c r="B134">
        <v>2013</v>
      </c>
      <c r="C134" t="s">
        <v>7</v>
      </c>
      <c r="D134" s="1033">
        <v>403630</v>
      </c>
    </row>
    <row r="135" spans="1:4">
      <c r="A135" t="s">
        <v>28</v>
      </c>
      <c r="B135">
        <v>2013</v>
      </c>
      <c r="C135" t="s">
        <v>6</v>
      </c>
      <c r="D135" s="1033">
        <v>421026</v>
      </c>
    </row>
    <row r="136" spans="1:4">
      <c r="A136" t="s">
        <v>28</v>
      </c>
      <c r="B136">
        <v>2012</v>
      </c>
      <c r="C136" t="s">
        <v>9</v>
      </c>
      <c r="D136" s="1033">
        <v>403060</v>
      </c>
    </row>
    <row r="137" spans="1:4">
      <c r="A137" t="s">
        <v>28</v>
      </c>
      <c r="B137">
        <v>2012</v>
      </c>
      <c r="C137" t="s">
        <v>8</v>
      </c>
      <c r="D137" s="1033">
        <v>332773</v>
      </c>
    </row>
    <row r="138" spans="1:4">
      <c r="A138" t="s">
        <v>28</v>
      </c>
      <c r="B138">
        <v>2012</v>
      </c>
      <c r="C138" t="s">
        <v>7</v>
      </c>
      <c r="D138" s="1033">
        <v>330704</v>
      </c>
    </row>
    <row r="139" spans="1:4">
      <c r="A139" t="s">
        <v>28</v>
      </c>
      <c r="B139">
        <v>2012</v>
      </c>
      <c r="C139" t="s">
        <v>6</v>
      </c>
      <c r="D139" s="1033">
        <v>319923</v>
      </c>
    </row>
    <row r="140" spans="1:4">
      <c r="A140" t="s">
        <v>28</v>
      </c>
      <c r="B140">
        <v>2011</v>
      </c>
      <c r="C140" t="s">
        <v>9</v>
      </c>
      <c r="D140" s="1033">
        <v>309189</v>
      </c>
    </row>
    <row r="141" spans="1:4">
      <c r="A141" t="s">
        <v>28</v>
      </c>
      <c r="B141">
        <v>2011</v>
      </c>
      <c r="C141" t="s">
        <v>8</v>
      </c>
      <c r="D141" s="1033">
        <v>261182</v>
      </c>
    </row>
    <row r="142" spans="1:4">
      <c r="A142" t="s">
        <v>28</v>
      </c>
      <c r="B142">
        <v>2011</v>
      </c>
      <c r="C142" t="s">
        <v>7</v>
      </c>
      <c r="D142" s="1033">
        <v>295000</v>
      </c>
    </row>
    <row r="143" spans="1:4">
      <c r="A143" t="s">
        <v>28</v>
      </c>
      <c r="B143">
        <v>2011</v>
      </c>
      <c r="C143" t="s">
        <v>6</v>
      </c>
    </row>
    <row r="144" spans="1:4">
      <c r="A144" t="s">
        <v>13</v>
      </c>
      <c r="B144">
        <v>2023</v>
      </c>
      <c r="C144" t="s">
        <v>6</v>
      </c>
      <c r="D144" s="1033">
        <v>1305669</v>
      </c>
    </row>
    <row r="145" spans="1:4">
      <c r="A145" t="s">
        <v>13</v>
      </c>
      <c r="B145">
        <v>2022</v>
      </c>
      <c r="C145" t="s">
        <v>9</v>
      </c>
      <c r="D145" s="1033">
        <v>1247890</v>
      </c>
    </row>
    <row r="146" spans="1:4">
      <c r="A146" t="s">
        <v>13</v>
      </c>
      <c r="B146">
        <v>2022</v>
      </c>
      <c r="C146" t="s">
        <v>8</v>
      </c>
      <c r="D146" s="1033">
        <v>1113763</v>
      </c>
    </row>
    <row r="147" spans="1:4">
      <c r="A147" t="s">
        <v>13</v>
      </c>
      <c r="B147">
        <v>2022</v>
      </c>
      <c r="C147" t="s">
        <v>7</v>
      </c>
      <c r="D147" s="1033">
        <v>925850</v>
      </c>
    </row>
    <row r="148" spans="1:4">
      <c r="A148" t="s">
        <v>13</v>
      </c>
      <c r="B148">
        <v>2022</v>
      </c>
      <c r="C148" t="s">
        <v>6</v>
      </c>
      <c r="D148" s="1033">
        <v>1022117</v>
      </c>
    </row>
    <row r="149" spans="1:4">
      <c r="A149" t="s">
        <v>13</v>
      </c>
      <c r="B149">
        <v>2021</v>
      </c>
      <c r="C149" t="s">
        <v>9</v>
      </c>
      <c r="D149" s="1033">
        <v>904545</v>
      </c>
    </row>
    <row r="150" spans="1:4">
      <c r="A150" t="s">
        <v>13</v>
      </c>
      <c r="B150">
        <v>2021</v>
      </c>
      <c r="C150" t="s">
        <v>8</v>
      </c>
      <c r="D150" s="1033">
        <v>820370</v>
      </c>
    </row>
    <row r="151" spans="1:4">
      <c r="A151" t="s">
        <v>13</v>
      </c>
      <c r="B151">
        <v>2021</v>
      </c>
      <c r="C151" t="s">
        <v>7</v>
      </c>
      <c r="D151" s="1033">
        <v>611049</v>
      </c>
    </row>
    <row r="152" spans="1:4">
      <c r="A152" t="s">
        <v>13</v>
      </c>
      <c r="B152">
        <v>2021</v>
      </c>
      <c r="C152" t="s">
        <v>6</v>
      </c>
      <c r="D152" s="1033">
        <v>651063</v>
      </c>
    </row>
    <row r="153" spans="1:4">
      <c r="A153" t="s">
        <v>13</v>
      </c>
      <c r="B153">
        <v>2020</v>
      </c>
      <c r="C153" t="s">
        <v>9</v>
      </c>
      <c r="D153" s="1033">
        <v>601744</v>
      </c>
    </row>
    <row r="154" spans="1:4">
      <c r="A154" t="s">
        <v>13</v>
      </c>
      <c r="B154">
        <v>2020</v>
      </c>
      <c r="C154" t="s">
        <v>8</v>
      </c>
      <c r="D154" s="1033">
        <v>517687</v>
      </c>
    </row>
    <row r="155" spans="1:4">
      <c r="A155" t="s">
        <v>13</v>
      </c>
      <c r="B155">
        <v>2020</v>
      </c>
      <c r="C155" t="s">
        <v>7</v>
      </c>
      <c r="D155" s="1033">
        <v>502043</v>
      </c>
    </row>
    <row r="156" spans="1:4">
      <c r="A156" t="s">
        <v>13</v>
      </c>
      <c r="B156">
        <v>2020</v>
      </c>
      <c r="C156" t="s">
        <v>6</v>
      </c>
      <c r="D156" s="1033">
        <v>592598</v>
      </c>
    </row>
    <row r="157" spans="1:4">
      <c r="A157" t="s">
        <v>13</v>
      </c>
      <c r="B157">
        <v>2019</v>
      </c>
      <c r="C157" t="s">
        <v>9</v>
      </c>
      <c r="D157" s="1033">
        <v>655058</v>
      </c>
    </row>
    <row r="158" spans="1:4">
      <c r="A158" t="s">
        <v>13</v>
      </c>
      <c r="B158">
        <v>2019</v>
      </c>
      <c r="C158" t="s">
        <v>8</v>
      </c>
      <c r="D158" s="1033">
        <v>590831</v>
      </c>
    </row>
    <row r="159" spans="1:4">
      <c r="A159" t="s">
        <v>13</v>
      </c>
      <c r="B159">
        <v>2019</v>
      </c>
      <c r="C159" t="s">
        <v>7</v>
      </c>
      <c r="D159" s="1033">
        <v>531027</v>
      </c>
    </row>
    <row r="160" spans="1:4">
      <c r="A160" t="s">
        <v>13</v>
      </c>
      <c r="B160">
        <v>2019</v>
      </c>
      <c r="C160" t="s">
        <v>6</v>
      </c>
      <c r="D160" s="1033">
        <v>647936</v>
      </c>
    </row>
    <row r="161" spans="1:4">
      <c r="A161" t="s">
        <v>13</v>
      </c>
      <c r="B161">
        <v>2018</v>
      </c>
      <c r="C161" t="s">
        <v>9</v>
      </c>
      <c r="D161" s="1033">
        <v>647936</v>
      </c>
    </row>
    <row r="162" spans="1:4">
      <c r="A162" t="s">
        <v>13</v>
      </c>
      <c r="B162">
        <v>2018</v>
      </c>
      <c r="C162" t="s">
        <v>8</v>
      </c>
      <c r="D162" s="1033">
        <v>651996</v>
      </c>
    </row>
    <row r="163" spans="1:4">
      <c r="A163" t="s">
        <v>13</v>
      </c>
      <c r="B163">
        <v>2018</v>
      </c>
      <c r="C163" t="s">
        <v>7</v>
      </c>
      <c r="D163" s="1033">
        <v>544375</v>
      </c>
    </row>
    <row r="164" spans="1:4">
      <c r="A164" t="s">
        <v>13</v>
      </c>
      <c r="B164">
        <v>2018</v>
      </c>
      <c r="C164" t="s">
        <v>6</v>
      </c>
      <c r="D164" s="1033">
        <v>497323</v>
      </c>
    </row>
    <row r="165" spans="1:4">
      <c r="A165" t="s">
        <v>13</v>
      </c>
      <c r="B165">
        <v>2017</v>
      </c>
      <c r="C165" t="s">
        <v>9</v>
      </c>
      <c r="D165" s="1033">
        <v>562715</v>
      </c>
    </row>
    <row r="166" spans="1:4">
      <c r="A166" t="s">
        <v>13</v>
      </c>
      <c r="B166">
        <v>2017</v>
      </c>
      <c r="C166" t="s">
        <v>8</v>
      </c>
      <c r="D166" s="1033">
        <v>600817</v>
      </c>
    </row>
    <row r="167" spans="1:4">
      <c r="A167" t="s">
        <v>13</v>
      </c>
      <c r="B167">
        <v>2017</v>
      </c>
      <c r="C167" t="s">
        <v>7</v>
      </c>
      <c r="D167" s="1033">
        <v>473099</v>
      </c>
    </row>
    <row r="168" spans="1:4">
      <c r="A168" t="s">
        <v>13</v>
      </c>
      <c r="B168">
        <v>2017</v>
      </c>
      <c r="C168" t="s">
        <v>6</v>
      </c>
      <c r="D168" s="1033">
        <v>592634</v>
      </c>
    </row>
    <row r="169" spans="1:4">
      <c r="A169" t="s">
        <v>13</v>
      </c>
      <c r="B169">
        <v>2016</v>
      </c>
      <c r="C169" t="s">
        <v>9</v>
      </c>
      <c r="D169" s="1033">
        <v>548169</v>
      </c>
    </row>
    <row r="170" spans="1:4">
      <c r="A170" t="s">
        <v>13</v>
      </c>
      <c r="B170">
        <v>2016</v>
      </c>
      <c r="C170" t="s">
        <v>8</v>
      </c>
      <c r="D170" s="1033">
        <v>562537</v>
      </c>
    </row>
    <row r="171" spans="1:4">
      <c r="A171" t="s">
        <v>13</v>
      </c>
      <c r="B171">
        <v>2016</v>
      </c>
      <c r="C171" t="s">
        <v>7</v>
      </c>
      <c r="D171" s="1033">
        <v>579456</v>
      </c>
    </row>
    <row r="172" spans="1:4">
      <c r="A172" t="s">
        <v>13</v>
      </c>
      <c r="B172">
        <v>2016</v>
      </c>
      <c r="C172" t="s">
        <v>6</v>
      </c>
      <c r="D172" s="1033">
        <v>572533</v>
      </c>
    </row>
    <row r="173" spans="1:4">
      <c r="A173" t="s">
        <v>13</v>
      </c>
      <c r="B173">
        <v>2015</v>
      </c>
      <c r="C173" t="s">
        <v>9</v>
      </c>
      <c r="D173" s="1033">
        <v>584280</v>
      </c>
    </row>
    <row r="174" spans="1:4">
      <c r="A174" t="s">
        <v>13</v>
      </c>
      <c r="B174">
        <v>2015</v>
      </c>
      <c r="C174" t="s">
        <v>8</v>
      </c>
      <c r="D174" s="1033">
        <v>538932</v>
      </c>
    </row>
    <row r="175" spans="1:4">
      <c r="A175" t="s">
        <v>13</v>
      </c>
      <c r="B175">
        <v>2015</v>
      </c>
      <c r="C175" t="s">
        <v>7</v>
      </c>
      <c r="D175" s="1033">
        <v>479651</v>
      </c>
    </row>
    <row r="176" spans="1:4">
      <c r="A176" t="s">
        <v>13</v>
      </c>
      <c r="B176">
        <v>2015</v>
      </c>
      <c r="C176" t="s">
        <v>6</v>
      </c>
      <c r="D176" s="1033">
        <v>562031</v>
      </c>
    </row>
    <row r="177" spans="1:4">
      <c r="A177" t="s">
        <v>13</v>
      </c>
      <c r="B177">
        <v>2014</v>
      </c>
      <c r="C177" t="s">
        <v>9</v>
      </c>
      <c r="D177" s="1033">
        <v>613504</v>
      </c>
    </row>
    <row r="178" spans="1:4">
      <c r="A178" t="s">
        <v>13</v>
      </c>
      <c r="B178">
        <v>2014</v>
      </c>
      <c r="C178" t="s">
        <v>8</v>
      </c>
      <c r="D178" s="1033">
        <v>400105</v>
      </c>
    </row>
    <row r="179" spans="1:4">
      <c r="A179" t="s">
        <v>13</v>
      </c>
      <c r="B179">
        <v>2014</v>
      </c>
      <c r="C179" t="s">
        <v>7</v>
      </c>
      <c r="D179" s="1033">
        <v>350351</v>
      </c>
    </row>
    <row r="180" spans="1:4">
      <c r="A180" t="s">
        <v>13</v>
      </c>
      <c r="B180">
        <v>2014</v>
      </c>
      <c r="C180" t="s">
        <v>6</v>
      </c>
      <c r="D180" s="1033">
        <v>390801</v>
      </c>
    </row>
    <row r="181" spans="1:4">
      <c r="A181" t="s">
        <v>13</v>
      </c>
      <c r="B181">
        <v>2013</v>
      </c>
      <c r="C181" t="s">
        <v>9</v>
      </c>
      <c r="D181" s="1033">
        <v>385899</v>
      </c>
    </row>
    <row r="182" spans="1:4">
      <c r="A182" t="s">
        <v>13</v>
      </c>
      <c r="B182">
        <v>2013</v>
      </c>
      <c r="C182" t="s">
        <v>8</v>
      </c>
      <c r="D182" s="1033">
        <v>349389</v>
      </c>
    </row>
    <row r="183" spans="1:4">
      <c r="A183" t="s">
        <v>13</v>
      </c>
      <c r="B183">
        <v>2013</v>
      </c>
      <c r="C183" t="s">
        <v>7</v>
      </c>
      <c r="D183" s="1033">
        <v>341236</v>
      </c>
    </row>
    <row r="184" spans="1:4">
      <c r="A184" t="s">
        <v>13</v>
      </c>
      <c r="B184">
        <v>2013</v>
      </c>
      <c r="C184" t="s">
        <v>6</v>
      </c>
      <c r="D184" s="1033">
        <v>385288</v>
      </c>
    </row>
    <row r="185" spans="1:4">
      <c r="A185" t="s">
        <v>13</v>
      </c>
      <c r="B185">
        <v>2012</v>
      </c>
      <c r="C185" t="s">
        <v>9</v>
      </c>
      <c r="D185" s="1033">
        <v>289212</v>
      </c>
    </row>
    <row r="186" spans="1:4">
      <c r="A186" t="s">
        <v>13</v>
      </c>
      <c r="B186">
        <v>2012</v>
      </c>
      <c r="C186" t="s">
        <v>8</v>
      </c>
      <c r="D186" s="1033">
        <v>355862</v>
      </c>
    </row>
    <row r="187" spans="1:4">
      <c r="A187" t="s">
        <v>13</v>
      </c>
      <c r="B187">
        <v>2012</v>
      </c>
      <c r="C187" t="s">
        <v>7</v>
      </c>
      <c r="D187" s="1033">
        <v>334176</v>
      </c>
    </row>
    <row r="188" spans="1:4">
      <c r="A188" t="s">
        <v>13</v>
      </c>
      <c r="B188">
        <v>2012</v>
      </c>
      <c r="C188" t="s">
        <v>6</v>
      </c>
      <c r="D188" s="1033">
        <v>268711</v>
      </c>
    </row>
    <row r="189" spans="1:4">
      <c r="A189" t="s">
        <v>231</v>
      </c>
      <c r="B189">
        <v>2024</v>
      </c>
      <c r="C189" t="s">
        <v>7</v>
      </c>
      <c r="D189" s="1033">
        <v>3311278.06</v>
      </c>
    </row>
    <row r="190" spans="1:4">
      <c r="A190" t="s">
        <v>231</v>
      </c>
      <c r="B190">
        <v>2024</v>
      </c>
      <c r="C190" t="s">
        <v>7</v>
      </c>
      <c r="D190" s="1033">
        <v>1502796.1400000001</v>
      </c>
    </row>
    <row r="191" spans="1:4">
      <c r="A191" t="s">
        <v>231</v>
      </c>
      <c r="B191">
        <v>2024</v>
      </c>
      <c r="C191" t="s">
        <v>6</v>
      </c>
      <c r="D191" s="1033">
        <v>1557264.8199999998</v>
      </c>
    </row>
    <row r="192" spans="1:4">
      <c r="A192" t="s">
        <v>231</v>
      </c>
      <c r="B192">
        <v>2023</v>
      </c>
      <c r="C192" t="s">
        <v>9</v>
      </c>
      <c r="D192" s="1033">
        <v>1444102.51</v>
      </c>
    </row>
    <row r="193" spans="1:4">
      <c r="A193" t="s">
        <v>231</v>
      </c>
      <c r="B193">
        <v>2023</v>
      </c>
      <c r="C193" t="s">
        <v>8</v>
      </c>
      <c r="D193" s="1033">
        <v>1201637.77</v>
      </c>
    </row>
    <row r="194" spans="1:4">
      <c r="A194" t="s">
        <v>231</v>
      </c>
      <c r="B194">
        <v>2024</v>
      </c>
      <c r="C194" t="s">
        <v>7</v>
      </c>
      <c r="D194" s="1033">
        <v>2400600</v>
      </c>
    </row>
    <row r="195" spans="1:4">
      <c r="A195" t="s">
        <v>231</v>
      </c>
      <c r="B195">
        <v>2024</v>
      </c>
      <c r="C195" t="s">
        <v>6</v>
      </c>
      <c r="D195" s="1033">
        <v>2457899.9999999963</v>
      </c>
    </row>
    <row r="196" spans="1:4">
      <c r="A196" t="s">
        <v>231</v>
      </c>
      <c r="B196">
        <v>2023</v>
      </c>
      <c r="C196" t="s">
        <v>9</v>
      </c>
      <c r="D196" s="1033">
        <v>3091600.0000000014</v>
      </c>
    </row>
    <row r="197" spans="1:4">
      <c r="A197" t="s">
        <v>231</v>
      </c>
      <c r="B197">
        <v>2023</v>
      </c>
      <c r="C197" t="s">
        <v>8</v>
      </c>
      <c r="D197" s="1033">
        <v>2109600</v>
      </c>
    </row>
    <row r="198" spans="1:4">
      <c r="A198" t="s">
        <v>231</v>
      </c>
      <c r="B198">
        <v>2023</v>
      </c>
      <c r="C198" t="s">
        <v>7</v>
      </c>
      <c r="D198" s="1033">
        <v>2566099.9999999991</v>
      </c>
    </row>
    <row r="199" spans="1:4">
      <c r="A199" t="s">
        <v>231</v>
      </c>
      <c r="B199">
        <v>2023</v>
      </c>
      <c r="C199" t="s">
        <v>6</v>
      </c>
      <c r="D199" s="1033">
        <v>1991899.9999999935</v>
      </c>
    </row>
    <row r="200" spans="1:4">
      <c r="A200" t="s">
        <v>231</v>
      </c>
      <c r="B200">
        <v>2022</v>
      </c>
      <c r="C200" t="s">
        <v>9</v>
      </c>
      <c r="D200" s="1033">
        <v>2724000.0000000023</v>
      </c>
    </row>
    <row r="201" spans="1:4">
      <c r="A201" t="s">
        <v>231</v>
      </c>
      <c r="B201">
        <v>2022</v>
      </c>
      <c r="C201" t="s">
        <v>8</v>
      </c>
      <c r="D201" s="1033">
        <v>2051212</v>
      </c>
    </row>
    <row r="202" spans="1:4">
      <c r="A202" t="s">
        <v>231</v>
      </c>
      <c r="B202">
        <v>2022</v>
      </c>
      <c r="C202" t="s">
        <v>7</v>
      </c>
      <c r="D202" s="1033">
        <v>2076992.1706820517</v>
      </c>
    </row>
    <row r="203" spans="1:4">
      <c r="A203" t="s">
        <v>231</v>
      </c>
      <c r="B203">
        <v>2022</v>
      </c>
      <c r="C203" t="s">
        <v>6</v>
      </c>
      <c r="D203" s="1033">
        <v>1975672.3999999957</v>
      </c>
    </row>
    <row r="204" spans="1:4">
      <c r="A204" t="s">
        <v>231</v>
      </c>
      <c r="B204">
        <v>2021</v>
      </c>
      <c r="C204" t="s">
        <v>9</v>
      </c>
      <c r="D204" s="1033">
        <v>2771596.13</v>
      </c>
    </row>
    <row r="205" spans="1:4">
      <c r="A205" t="s">
        <v>231</v>
      </c>
      <c r="B205">
        <v>2021</v>
      </c>
      <c r="C205" t="s">
        <v>8</v>
      </c>
      <c r="D205" s="1033">
        <v>2234104.3499999996</v>
      </c>
    </row>
    <row r="206" spans="1:4">
      <c r="A206" t="s">
        <v>231</v>
      </c>
      <c r="B206">
        <v>2021</v>
      </c>
      <c r="C206" t="s">
        <v>7</v>
      </c>
      <c r="D206" s="1033">
        <v>1993300</v>
      </c>
    </row>
    <row r="207" spans="1:4">
      <c r="A207" t="s">
        <v>231</v>
      </c>
      <c r="B207">
        <v>2021</v>
      </c>
      <c r="C207" t="s">
        <v>6</v>
      </c>
      <c r="D207" s="1033">
        <v>1872643</v>
      </c>
    </row>
    <row r="208" spans="1:4">
      <c r="A208" t="s">
        <v>231</v>
      </c>
      <c r="B208">
        <v>2024</v>
      </c>
      <c r="C208" t="s">
        <v>7</v>
      </c>
      <c r="D208" s="1033">
        <v>18132620.826901328</v>
      </c>
    </row>
    <row r="209" spans="1:4">
      <c r="A209" t="s">
        <v>231</v>
      </c>
      <c r="B209">
        <v>2024</v>
      </c>
      <c r="C209" t="s">
        <v>6</v>
      </c>
      <c r="D209" s="1033">
        <v>18235990.414167993</v>
      </c>
    </row>
    <row r="210" spans="1:4">
      <c r="A210" t="s">
        <v>231</v>
      </c>
      <c r="B210">
        <v>2023</v>
      </c>
      <c r="C210" t="s">
        <v>9</v>
      </c>
      <c r="D210" s="1033">
        <v>17582844.630000003</v>
      </c>
    </row>
    <row r="211" spans="1:4">
      <c r="A211" t="s">
        <v>231</v>
      </c>
      <c r="B211">
        <v>2023</v>
      </c>
      <c r="C211" t="s">
        <v>8</v>
      </c>
      <c r="D211" s="1033">
        <v>16338439.079999998</v>
      </c>
    </row>
    <row r="212" spans="1:4">
      <c r="A212" t="s">
        <v>231</v>
      </c>
      <c r="B212">
        <v>2023</v>
      </c>
      <c r="C212" t="s">
        <v>7</v>
      </c>
      <c r="D212" s="1033">
        <v>16052482.811308006</v>
      </c>
    </row>
    <row r="213" spans="1:4">
      <c r="A213" t="s">
        <v>231</v>
      </c>
      <c r="B213">
        <v>2023</v>
      </c>
      <c r="C213" t="s">
        <v>6</v>
      </c>
      <c r="D213" s="1033">
        <v>13286367.776281994</v>
      </c>
    </row>
    <row r="214" spans="1:4">
      <c r="A214" t="s">
        <v>231</v>
      </c>
      <c r="B214">
        <v>2022</v>
      </c>
      <c r="C214" t="s">
        <v>9</v>
      </c>
      <c r="D214" s="1033">
        <v>15442778.33</v>
      </c>
    </row>
    <row r="215" spans="1:4">
      <c r="A215" t="s">
        <v>231</v>
      </c>
      <c r="B215">
        <v>2022</v>
      </c>
      <c r="C215" t="s">
        <v>8</v>
      </c>
      <c r="D215" s="1033">
        <v>10085151.309999997</v>
      </c>
    </row>
    <row r="216" spans="1:4">
      <c r="A216" t="s">
        <v>231</v>
      </c>
      <c r="B216">
        <v>2022</v>
      </c>
      <c r="C216" t="s">
        <v>7</v>
      </c>
      <c r="D216" s="1033">
        <v>12143604.49</v>
      </c>
    </row>
    <row r="217" spans="1:4">
      <c r="A217" t="s">
        <v>231</v>
      </c>
      <c r="B217">
        <v>2022</v>
      </c>
      <c r="C217" t="s">
        <v>6</v>
      </c>
      <c r="D217" s="1033">
        <v>9282741.8457280025</v>
      </c>
    </row>
    <row r="218" spans="1:4">
      <c r="A218" t="s">
        <v>231</v>
      </c>
      <c r="B218">
        <v>2021</v>
      </c>
      <c r="C218" t="s">
        <v>9</v>
      </c>
      <c r="D218" s="1033">
        <v>13718213.520000001</v>
      </c>
    </row>
    <row r="219" spans="1:4">
      <c r="A219" t="s">
        <v>231</v>
      </c>
      <c r="B219">
        <v>2021</v>
      </c>
      <c r="C219" t="s">
        <v>8</v>
      </c>
      <c r="D219" s="1033">
        <v>10600387.992747998</v>
      </c>
    </row>
    <row r="220" spans="1:4">
      <c r="A220" t="s">
        <v>231</v>
      </c>
      <c r="B220">
        <v>2021</v>
      </c>
      <c r="C220" t="s">
        <v>7</v>
      </c>
      <c r="D220" s="1033">
        <v>11644004.390000001</v>
      </c>
    </row>
    <row r="221" spans="1:4">
      <c r="A221" t="s">
        <v>231</v>
      </c>
      <c r="B221">
        <v>2021</v>
      </c>
      <c r="C221" t="s">
        <v>6</v>
      </c>
      <c r="D221" s="1033">
        <v>11081641.074546</v>
      </c>
    </row>
    <row r="222" spans="1:4">
      <c r="A222" t="s">
        <v>231</v>
      </c>
      <c r="B222">
        <v>2020</v>
      </c>
      <c r="C222" t="s">
        <v>9</v>
      </c>
      <c r="D222" s="1033">
        <v>11808915.860599998</v>
      </c>
    </row>
    <row r="223" spans="1:4">
      <c r="A223" t="s">
        <v>231</v>
      </c>
      <c r="B223">
        <v>2020</v>
      </c>
      <c r="C223" t="s">
        <v>8</v>
      </c>
      <c r="D223" s="1033">
        <v>11500771.800000001</v>
      </c>
    </row>
    <row r="224" spans="1:4">
      <c r="A224" t="s">
        <v>231</v>
      </c>
      <c r="B224">
        <v>2020</v>
      </c>
      <c r="C224" t="s">
        <v>7</v>
      </c>
      <c r="D224" s="1033">
        <v>11500771.800000001</v>
      </c>
    </row>
    <row r="225" spans="1:4">
      <c r="A225" t="s">
        <v>231</v>
      </c>
      <c r="B225">
        <v>2020</v>
      </c>
      <c r="C225" t="s">
        <v>6</v>
      </c>
      <c r="D225" s="1033">
        <v>11444336.140000001</v>
      </c>
    </row>
    <row r="226" spans="1:4">
      <c r="A226" t="s">
        <v>231</v>
      </c>
      <c r="B226">
        <v>2019</v>
      </c>
      <c r="C226" t="s">
        <v>9</v>
      </c>
      <c r="D226" s="1033">
        <v>10532682.724500399</v>
      </c>
    </row>
    <row r="227" spans="1:4">
      <c r="A227" t="s">
        <v>231</v>
      </c>
      <c r="B227">
        <v>2019</v>
      </c>
      <c r="C227" t="s">
        <v>8</v>
      </c>
      <c r="D227" s="1033">
        <v>10985478.231422001</v>
      </c>
    </row>
    <row r="228" spans="1:4">
      <c r="A228" t="s">
        <v>231</v>
      </c>
      <c r="B228">
        <v>2019</v>
      </c>
      <c r="C228" t="s">
        <v>7</v>
      </c>
      <c r="D228" s="1033">
        <v>6654221.6715079984</v>
      </c>
    </row>
    <row r="229" spans="1:4">
      <c r="A229" t="s">
        <v>231</v>
      </c>
      <c r="B229">
        <v>2019</v>
      </c>
      <c r="C229" t="s">
        <v>6</v>
      </c>
      <c r="D229" s="1033">
        <v>6105003</v>
      </c>
    </row>
    <row r="230" spans="1:4">
      <c r="A230" t="s">
        <v>231</v>
      </c>
      <c r="B230">
        <v>2018</v>
      </c>
      <c r="C230" t="s">
        <v>9</v>
      </c>
      <c r="D230" s="1033">
        <v>9419189</v>
      </c>
    </row>
    <row r="231" spans="1:4">
      <c r="A231" t="s">
        <v>231</v>
      </c>
      <c r="B231">
        <v>2018</v>
      </c>
      <c r="C231" t="s">
        <v>8</v>
      </c>
      <c r="D231" s="1033">
        <v>8310167</v>
      </c>
    </row>
    <row r="232" spans="1:4">
      <c r="A232" t="s">
        <v>231</v>
      </c>
      <c r="B232">
        <v>2018</v>
      </c>
      <c r="C232" t="s">
        <v>7</v>
      </c>
      <c r="D232" s="1033">
        <v>5334276</v>
      </c>
    </row>
    <row r="233" spans="1:4">
      <c r="A233" t="s">
        <v>231</v>
      </c>
      <c r="B233">
        <v>2018</v>
      </c>
      <c r="C233" t="s">
        <v>6</v>
      </c>
      <c r="D233" s="1033">
        <v>4427161.7241699994</v>
      </c>
    </row>
    <row r="234" spans="1:4">
      <c r="A234" t="s">
        <v>231</v>
      </c>
      <c r="B234">
        <v>2017</v>
      </c>
      <c r="C234" t="s">
        <v>9</v>
      </c>
      <c r="D234" s="1033">
        <v>4793104.09583</v>
      </c>
    </row>
    <row r="235" spans="1:4">
      <c r="A235" t="s">
        <v>231</v>
      </c>
      <c r="B235">
        <v>2017</v>
      </c>
      <c r="C235" t="s">
        <v>8</v>
      </c>
      <c r="D235" s="1033">
        <v>4575568</v>
      </c>
    </row>
    <row r="236" spans="1:4">
      <c r="A236" t="s">
        <v>231</v>
      </c>
      <c r="B236">
        <v>2017</v>
      </c>
      <c r="C236" t="s">
        <v>7</v>
      </c>
      <c r="D236" s="1033">
        <v>3751278</v>
      </c>
    </row>
    <row r="237" spans="1:4">
      <c r="A237" t="s">
        <v>231</v>
      </c>
      <c r="B237">
        <v>2016</v>
      </c>
      <c r="C237" t="s">
        <v>7</v>
      </c>
      <c r="D237" s="1033">
        <v>3857105</v>
      </c>
    </row>
    <row r="238" spans="1:4">
      <c r="A238" t="s">
        <v>231</v>
      </c>
      <c r="B238">
        <v>2016</v>
      </c>
      <c r="C238" t="s">
        <v>6</v>
      </c>
      <c r="D238" s="1033">
        <v>3891064</v>
      </c>
    </row>
    <row r="239" spans="1:4">
      <c r="A239" t="s">
        <v>231</v>
      </c>
      <c r="B239">
        <v>2015</v>
      </c>
      <c r="C239" t="s">
        <v>9</v>
      </c>
      <c r="D239" s="1033">
        <v>4073984</v>
      </c>
    </row>
    <row r="240" spans="1:4">
      <c r="A240" t="s">
        <v>231</v>
      </c>
      <c r="B240">
        <v>2015</v>
      </c>
      <c r="C240" t="s">
        <v>8</v>
      </c>
      <c r="D240" s="1033">
        <v>3669851</v>
      </c>
    </row>
    <row r="241" spans="1:4">
      <c r="A241" t="s">
        <v>231</v>
      </c>
      <c r="B241">
        <v>2015</v>
      </c>
      <c r="C241" t="s">
        <v>7</v>
      </c>
      <c r="D241" s="1033">
        <v>3363478</v>
      </c>
    </row>
    <row r="242" spans="1:4">
      <c r="A242" t="s">
        <v>231</v>
      </c>
      <c r="B242">
        <v>2015</v>
      </c>
      <c r="C242" t="s">
        <v>6</v>
      </c>
      <c r="D242" s="1033">
        <v>3034815</v>
      </c>
    </row>
    <row r="243" spans="1:4">
      <c r="A243" t="s">
        <v>231</v>
      </c>
      <c r="B243">
        <v>2014</v>
      </c>
      <c r="C243" t="s">
        <v>9</v>
      </c>
      <c r="D243" s="1033">
        <v>3752424.6799999997</v>
      </c>
    </row>
    <row r="244" spans="1:4">
      <c r="A244" t="s">
        <v>231</v>
      </c>
      <c r="B244">
        <v>2014</v>
      </c>
      <c r="C244" t="s">
        <v>8</v>
      </c>
      <c r="D244" s="1033">
        <v>3624925.5300000003</v>
      </c>
    </row>
    <row r="245" spans="1:4">
      <c r="A245" t="s">
        <v>231</v>
      </c>
      <c r="B245">
        <v>2014</v>
      </c>
      <c r="C245" t="s">
        <v>7</v>
      </c>
      <c r="D245" s="1033">
        <v>3128667.3200000003</v>
      </c>
    </row>
    <row r="246" spans="1:4">
      <c r="A246" t="s">
        <v>231</v>
      </c>
      <c r="B246">
        <v>2014</v>
      </c>
      <c r="C246" t="s">
        <v>6</v>
      </c>
      <c r="D246" s="1033">
        <v>2302559.9099999997</v>
      </c>
    </row>
    <row r="247" spans="1:4">
      <c r="A247" t="s">
        <v>231</v>
      </c>
      <c r="B247">
        <v>2013</v>
      </c>
      <c r="C247" t="s">
        <v>9</v>
      </c>
      <c r="D247" s="1033">
        <v>2376089</v>
      </c>
    </row>
    <row r="248" spans="1:4">
      <c r="A248" t="s">
        <v>231</v>
      </c>
      <c r="B248">
        <v>2013</v>
      </c>
      <c r="C248" t="s">
        <v>8</v>
      </c>
      <c r="D248" s="1033">
        <v>2092336</v>
      </c>
    </row>
    <row r="249" spans="1:4">
      <c r="A249" t="s">
        <v>231</v>
      </c>
      <c r="B249">
        <v>2013</v>
      </c>
      <c r="C249" t="s">
        <v>7</v>
      </c>
      <c r="D249" s="1033">
        <v>1662647</v>
      </c>
    </row>
    <row r="250" spans="1:4">
      <c r="A250" t="s">
        <v>231</v>
      </c>
      <c r="B250">
        <v>2013</v>
      </c>
      <c r="C250" t="s">
        <v>6</v>
      </c>
      <c r="D250" s="1033">
        <v>1661203</v>
      </c>
    </row>
    <row r="251" spans="1:4">
      <c r="A251" t="s">
        <v>231</v>
      </c>
      <c r="B251">
        <v>2012</v>
      </c>
      <c r="C251" t="s">
        <v>9</v>
      </c>
      <c r="D251" s="1033">
        <v>2044016</v>
      </c>
    </row>
    <row r="252" spans="1:4">
      <c r="A252" t="s">
        <v>231</v>
      </c>
      <c r="B252">
        <v>2012</v>
      </c>
      <c r="C252" t="s">
        <v>8</v>
      </c>
      <c r="D252" s="1033">
        <v>1697405</v>
      </c>
    </row>
    <row r="253" spans="1:4">
      <c r="A253" t="s">
        <v>231</v>
      </c>
      <c r="B253">
        <v>2012</v>
      </c>
      <c r="C253" t="s">
        <v>7</v>
      </c>
      <c r="D253" s="1033">
        <v>1756724</v>
      </c>
    </row>
    <row r="254" spans="1:4">
      <c r="A254" t="s">
        <v>231</v>
      </c>
      <c r="B254">
        <v>2012</v>
      </c>
      <c r="C254" t="s">
        <v>6</v>
      </c>
      <c r="D254" s="1033">
        <v>1156150</v>
      </c>
    </row>
    <row r="255" spans="1:4">
      <c r="A255" t="s">
        <v>231</v>
      </c>
      <c r="B255">
        <v>2011</v>
      </c>
      <c r="C255" t="s">
        <v>9</v>
      </c>
      <c r="D255" s="1033">
        <v>1646682.06</v>
      </c>
    </row>
    <row r="256" spans="1:4">
      <c r="A256" t="s">
        <v>231</v>
      </c>
      <c r="B256">
        <v>2011</v>
      </c>
      <c r="C256" t="s">
        <v>8</v>
      </c>
      <c r="D256" s="1033">
        <v>1267648.94</v>
      </c>
    </row>
    <row r="257" spans="1:4">
      <c r="A257" t="s">
        <v>231</v>
      </c>
      <c r="B257">
        <v>2011</v>
      </c>
      <c r="C257" t="s">
        <v>7</v>
      </c>
      <c r="D257" s="1033">
        <v>1476952</v>
      </c>
    </row>
    <row r="258" spans="1:4">
      <c r="A258" t="s">
        <v>231</v>
      </c>
      <c r="B258">
        <v>2011</v>
      </c>
      <c r="C258" t="s">
        <v>6</v>
      </c>
      <c r="D258" s="1033">
        <v>1012709</v>
      </c>
    </row>
    <row r="259" spans="1:4">
      <c r="A259" t="s">
        <v>231</v>
      </c>
      <c r="B259">
        <v>2010</v>
      </c>
      <c r="C259" t="s">
        <v>9</v>
      </c>
      <c r="D259" s="1033">
        <v>1278929</v>
      </c>
    </row>
    <row r="260" spans="1:4">
      <c r="A260" t="s">
        <v>231</v>
      </c>
      <c r="B260">
        <v>2010</v>
      </c>
      <c r="C260" t="s">
        <v>8</v>
      </c>
      <c r="D260" s="1033">
        <v>1119625</v>
      </c>
    </row>
    <row r="261" spans="1:4">
      <c r="A261" t="s">
        <v>231</v>
      </c>
      <c r="B261">
        <v>2010</v>
      </c>
      <c r="C261" t="s">
        <v>7</v>
      </c>
      <c r="D261" s="1033">
        <v>1318826</v>
      </c>
    </row>
    <row r="262" spans="1:4">
      <c r="A262" t="s">
        <v>231</v>
      </c>
      <c r="B262">
        <v>2010</v>
      </c>
      <c r="C262" t="s">
        <v>6</v>
      </c>
      <c r="D262" s="1033">
        <v>1200413</v>
      </c>
    </row>
    <row r="263" spans="1:4">
      <c r="A263" t="s">
        <v>231</v>
      </c>
      <c r="B263">
        <v>2009</v>
      </c>
      <c r="C263" t="s">
        <v>9</v>
      </c>
      <c r="D263" s="1033">
        <v>904995</v>
      </c>
    </row>
    <row r="264" spans="1:4">
      <c r="A264" t="s">
        <v>231</v>
      </c>
      <c r="B264">
        <v>2009</v>
      </c>
      <c r="C264" t="s">
        <v>8</v>
      </c>
      <c r="D264" s="1033">
        <v>318889</v>
      </c>
    </row>
    <row r="265" spans="1:4">
      <c r="A265" t="s">
        <v>231</v>
      </c>
      <c r="B265">
        <v>2009</v>
      </c>
      <c r="C265" t="s">
        <v>7</v>
      </c>
      <c r="D265" s="1033">
        <v>379307</v>
      </c>
    </row>
    <row r="266" spans="1:4">
      <c r="A266" t="s">
        <v>231</v>
      </c>
      <c r="B266">
        <v>2009</v>
      </c>
      <c r="C266" t="s">
        <v>6</v>
      </c>
      <c r="D266" s="1033">
        <v>279964</v>
      </c>
    </row>
    <row r="267" spans="1:4">
      <c r="A267" t="s">
        <v>231</v>
      </c>
      <c r="B267">
        <v>2024</v>
      </c>
      <c r="C267" t="s">
        <v>7</v>
      </c>
      <c r="D267" s="1033">
        <v>3793516.6510359999</v>
      </c>
    </row>
    <row r="268" spans="1:4">
      <c r="A268" t="s">
        <v>231</v>
      </c>
      <c r="B268">
        <v>2024</v>
      </c>
      <c r="C268" t="s">
        <v>6</v>
      </c>
      <c r="D268" s="1033">
        <v>3553353.8989639999</v>
      </c>
    </row>
    <row r="269" spans="1:4">
      <c r="A269" t="s">
        <v>231</v>
      </c>
      <c r="B269">
        <v>2023</v>
      </c>
      <c r="C269" t="s">
        <v>9</v>
      </c>
      <c r="D269" s="1033">
        <v>3362572.79</v>
      </c>
    </row>
    <row r="270" spans="1:4">
      <c r="A270" t="s">
        <v>231</v>
      </c>
      <c r="B270">
        <v>2023</v>
      </c>
      <c r="C270" t="s">
        <v>8</v>
      </c>
      <c r="D270" s="1033">
        <v>3267501.2800000003</v>
      </c>
    </row>
    <row r="271" spans="1:4">
      <c r="A271" t="s">
        <v>231</v>
      </c>
      <c r="B271">
        <v>2023</v>
      </c>
      <c r="C271" t="s">
        <v>7</v>
      </c>
      <c r="D271" s="1033">
        <v>3722399.36</v>
      </c>
    </row>
    <row r="272" spans="1:4">
      <c r="A272" t="s">
        <v>231</v>
      </c>
      <c r="B272">
        <v>2023</v>
      </c>
      <c r="C272" t="s">
        <v>6</v>
      </c>
      <c r="D272" s="1033">
        <v>3161799.21</v>
      </c>
    </row>
    <row r="273" spans="1:4">
      <c r="A273" t="s">
        <v>231</v>
      </c>
      <c r="B273">
        <v>2022</v>
      </c>
      <c r="C273" t="s">
        <v>9</v>
      </c>
      <c r="D273" s="1033">
        <v>3297080.92</v>
      </c>
    </row>
    <row r="274" spans="1:4">
      <c r="A274" t="s">
        <v>231</v>
      </c>
      <c r="B274">
        <v>2022</v>
      </c>
      <c r="C274" t="s">
        <v>8</v>
      </c>
      <c r="D274" s="1033">
        <v>2736577.08</v>
      </c>
    </row>
    <row r="275" spans="1:4">
      <c r="A275" t="s">
        <v>231</v>
      </c>
      <c r="B275">
        <v>2022</v>
      </c>
      <c r="C275" t="s">
        <v>7</v>
      </c>
      <c r="D275" s="1033">
        <v>3078725.0100000002</v>
      </c>
    </row>
    <row r="276" spans="1:4">
      <c r="A276" t="s">
        <v>231</v>
      </c>
      <c r="B276">
        <v>2022</v>
      </c>
      <c r="C276" t="s">
        <v>6</v>
      </c>
      <c r="D276" s="1033">
        <v>2801250.31</v>
      </c>
    </row>
    <row r="277" spans="1:4">
      <c r="A277" t="s">
        <v>231</v>
      </c>
      <c r="B277">
        <v>2021</v>
      </c>
      <c r="C277" t="s">
        <v>9</v>
      </c>
      <c r="D277" s="1033">
        <v>2540587.6799999997</v>
      </c>
    </row>
    <row r="278" spans="1:4">
      <c r="A278" t="s">
        <v>231</v>
      </c>
      <c r="B278">
        <v>2021</v>
      </c>
      <c r="C278" t="s">
        <v>8</v>
      </c>
      <c r="D278" s="1033">
        <v>2322818.3300000005</v>
      </c>
    </row>
    <row r="279" spans="1:4">
      <c r="A279" t="s">
        <v>231</v>
      </c>
      <c r="B279">
        <v>2021</v>
      </c>
      <c r="C279" t="s">
        <v>7</v>
      </c>
      <c r="D279" s="1033">
        <v>2539283.69</v>
      </c>
    </row>
    <row r="280" spans="1:4">
      <c r="A280" t="s">
        <v>231</v>
      </c>
      <c r="B280">
        <v>2021</v>
      </c>
      <c r="C280" t="s">
        <v>6</v>
      </c>
      <c r="D280" s="1033">
        <v>2112173.3700000062</v>
      </c>
    </row>
    <row r="281" spans="1:4">
      <c r="A281" t="s">
        <v>231</v>
      </c>
      <c r="B281">
        <v>2020</v>
      </c>
      <c r="C281" t="s">
        <v>9</v>
      </c>
      <c r="D281" s="1033">
        <v>2473459.6</v>
      </c>
    </row>
    <row r="282" spans="1:4">
      <c r="A282" t="s">
        <v>231</v>
      </c>
      <c r="B282">
        <v>2020</v>
      </c>
      <c r="C282" t="s">
        <v>8</v>
      </c>
      <c r="D282" s="1033">
        <v>2029185.858988005</v>
      </c>
    </row>
    <row r="283" spans="1:4">
      <c r="A283" t="s">
        <v>231</v>
      </c>
      <c r="B283">
        <v>2020</v>
      </c>
      <c r="C283" t="s">
        <v>7</v>
      </c>
      <c r="D283" s="1033">
        <v>2273654</v>
      </c>
    </row>
    <row r="284" spans="1:4">
      <c r="A284" t="s">
        <v>231</v>
      </c>
      <c r="B284">
        <v>2020</v>
      </c>
      <c r="C284" t="s">
        <v>6</v>
      </c>
      <c r="D284" s="1033">
        <v>2266860</v>
      </c>
    </row>
    <row r="285" spans="1:4">
      <c r="A285" t="s">
        <v>231</v>
      </c>
      <c r="B285">
        <v>2019</v>
      </c>
      <c r="C285" t="s">
        <v>9</v>
      </c>
      <c r="D285" s="1033">
        <v>2436829.2999999942</v>
      </c>
    </row>
    <row r="286" spans="1:4">
      <c r="A286" t="s">
        <v>231</v>
      </c>
      <c r="B286">
        <v>2019</v>
      </c>
      <c r="C286" t="s">
        <v>8</v>
      </c>
      <c r="D286" s="1033">
        <v>2006060.3942679996</v>
      </c>
    </row>
    <row r="287" spans="1:4">
      <c r="A287" t="s">
        <v>231</v>
      </c>
      <c r="B287">
        <v>2019</v>
      </c>
      <c r="C287" t="s">
        <v>7</v>
      </c>
      <c r="D287" s="1033">
        <v>2058642</v>
      </c>
    </row>
    <row r="288" spans="1:4">
      <c r="A288" t="s">
        <v>231</v>
      </c>
      <c r="B288">
        <v>2019</v>
      </c>
      <c r="C288" t="s">
        <v>6</v>
      </c>
      <c r="D288" s="1033">
        <v>1973011</v>
      </c>
    </row>
    <row r="289" spans="1:4">
      <c r="A289" t="s">
        <v>231</v>
      </c>
      <c r="B289">
        <v>2018</v>
      </c>
      <c r="C289" t="s">
        <v>9</v>
      </c>
      <c r="D289" s="1033">
        <v>2246377</v>
      </c>
    </row>
    <row r="290" spans="1:4">
      <c r="A290" t="s">
        <v>231</v>
      </c>
      <c r="B290">
        <v>2018</v>
      </c>
      <c r="C290" t="s">
        <v>8</v>
      </c>
      <c r="D290" s="1033">
        <v>2083322</v>
      </c>
    </row>
    <row r="291" spans="1:4">
      <c r="A291" t="s">
        <v>231</v>
      </c>
      <c r="B291">
        <v>2018</v>
      </c>
      <c r="C291" t="s">
        <v>7</v>
      </c>
      <c r="D291" s="1033">
        <v>2365571</v>
      </c>
    </row>
    <row r="292" spans="1:4">
      <c r="A292" t="s">
        <v>231</v>
      </c>
      <c r="B292">
        <v>2018</v>
      </c>
      <c r="C292" t="s">
        <v>6</v>
      </c>
      <c r="D292" s="1033">
        <v>1696107.001012</v>
      </c>
    </row>
    <row r="293" spans="1:4">
      <c r="A293" t="s">
        <v>231</v>
      </c>
      <c r="B293">
        <v>2017</v>
      </c>
      <c r="C293" t="s">
        <v>9</v>
      </c>
      <c r="D293" s="1033">
        <v>1571071</v>
      </c>
    </row>
    <row r="294" spans="1:4">
      <c r="A294" t="s">
        <v>231</v>
      </c>
      <c r="B294">
        <v>2017</v>
      </c>
      <c r="C294" t="s">
        <v>8</v>
      </c>
      <c r="D294" s="1033">
        <v>1349409</v>
      </c>
    </row>
    <row r="295" spans="1:4">
      <c r="A295" t="s">
        <v>231</v>
      </c>
      <c r="B295">
        <v>2017</v>
      </c>
      <c r="C295" t="s">
        <v>7</v>
      </c>
      <c r="D295" s="1033">
        <v>1122985</v>
      </c>
    </row>
    <row r="296" spans="1:4">
      <c r="A296" t="s">
        <v>231</v>
      </c>
      <c r="B296">
        <v>2016</v>
      </c>
      <c r="C296" t="s">
        <v>7</v>
      </c>
      <c r="D296" s="1033">
        <v>1779966</v>
      </c>
    </row>
    <row r="297" spans="1:4">
      <c r="A297" t="s">
        <v>231</v>
      </c>
      <c r="B297">
        <v>2016</v>
      </c>
      <c r="C297" t="s">
        <v>6</v>
      </c>
      <c r="D297" s="1033">
        <v>1569191</v>
      </c>
    </row>
    <row r="298" spans="1:4">
      <c r="A298" t="s">
        <v>231</v>
      </c>
      <c r="B298">
        <v>2015</v>
      </c>
      <c r="C298" t="s">
        <v>9</v>
      </c>
      <c r="D298" s="1033">
        <v>1499094</v>
      </c>
    </row>
    <row r="299" spans="1:4">
      <c r="A299" t="s">
        <v>231</v>
      </c>
      <c r="B299">
        <v>2015</v>
      </c>
      <c r="C299" t="s">
        <v>8</v>
      </c>
      <c r="D299" s="1033">
        <v>1323372</v>
      </c>
    </row>
    <row r="300" spans="1:4">
      <c r="A300" t="s">
        <v>231</v>
      </c>
      <c r="B300">
        <v>2015</v>
      </c>
      <c r="C300" t="s">
        <v>7</v>
      </c>
      <c r="D300" s="1033">
        <v>1471084.1700000002</v>
      </c>
    </row>
    <row r="301" spans="1:4">
      <c r="A301" t="s">
        <v>231</v>
      </c>
      <c r="B301">
        <v>2015</v>
      </c>
      <c r="C301" t="s">
        <v>6</v>
      </c>
      <c r="D301" s="1033">
        <v>1232721</v>
      </c>
    </row>
    <row r="302" spans="1:4">
      <c r="A302" t="s">
        <v>231</v>
      </c>
      <c r="B302">
        <v>2014</v>
      </c>
      <c r="C302" t="s">
        <v>9</v>
      </c>
      <c r="D302" s="1033">
        <v>1533084.9</v>
      </c>
    </row>
    <row r="303" spans="1:4">
      <c r="A303" t="s">
        <v>231</v>
      </c>
      <c r="B303">
        <v>2014</v>
      </c>
      <c r="C303" t="s">
        <v>8</v>
      </c>
      <c r="D303" s="1033">
        <v>1171722.5</v>
      </c>
    </row>
    <row r="304" spans="1:4">
      <c r="A304" t="s">
        <v>231</v>
      </c>
      <c r="B304">
        <v>2014</v>
      </c>
      <c r="C304" t="s">
        <v>7</v>
      </c>
      <c r="D304" s="1033">
        <v>1528914.3</v>
      </c>
    </row>
    <row r="305" spans="1:4">
      <c r="A305" t="s">
        <v>231</v>
      </c>
      <c r="B305">
        <v>2014</v>
      </c>
      <c r="C305" t="s">
        <v>6</v>
      </c>
      <c r="D305" s="1033">
        <v>1050857.2000000002</v>
      </c>
    </row>
    <row r="306" spans="1:4">
      <c r="A306" t="s">
        <v>231</v>
      </c>
      <c r="B306">
        <v>2013</v>
      </c>
      <c r="C306" t="s">
        <v>9</v>
      </c>
      <c r="D306" s="1033">
        <v>1469949</v>
      </c>
    </row>
    <row r="307" spans="1:4">
      <c r="A307" t="s">
        <v>231</v>
      </c>
      <c r="B307">
        <v>2013</v>
      </c>
      <c r="C307" t="s">
        <v>8</v>
      </c>
      <c r="D307" s="1033">
        <v>1190395</v>
      </c>
    </row>
    <row r="308" spans="1:4">
      <c r="A308" t="s">
        <v>231</v>
      </c>
      <c r="B308">
        <v>2013</v>
      </c>
      <c r="C308" t="s">
        <v>7</v>
      </c>
      <c r="D308" s="1033">
        <v>3165134</v>
      </c>
    </row>
    <row r="309" spans="1:4">
      <c r="A309" t="s">
        <v>231</v>
      </c>
      <c r="B309">
        <v>2013</v>
      </c>
      <c r="C309" t="s">
        <v>6</v>
      </c>
      <c r="D309" s="1033">
        <v>1854370</v>
      </c>
    </row>
    <row r="310" spans="1:4">
      <c r="A310" t="s">
        <v>231</v>
      </c>
      <c r="B310">
        <v>2012</v>
      </c>
      <c r="C310" t="s">
        <v>9</v>
      </c>
      <c r="D310" s="1033">
        <v>1544419</v>
      </c>
    </row>
    <row r="311" spans="1:4">
      <c r="A311" t="s">
        <v>231</v>
      </c>
      <c r="B311">
        <v>2012</v>
      </c>
      <c r="C311" t="s">
        <v>8</v>
      </c>
      <c r="D311" s="1033">
        <v>1221757</v>
      </c>
    </row>
    <row r="312" spans="1:4">
      <c r="A312" t="s">
        <v>231</v>
      </c>
      <c r="B312">
        <v>2012</v>
      </c>
      <c r="C312" t="s">
        <v>7</v>
      </c>
      <c r="D312" s="1033">
        <v>1497397</v>
      </c>
    </row>
    <row r="313" spans="1:4">
      <c r="A313" t="s">
        <v>231</v>
      </c>
      <c r="B313">
        <v>2012</v>
      </c>
      <c r="C313" t="s">
        <v>6</v>
      </c>
      <c r="D313" s="1033">
        <v>1079202</v>
      </c>
    </row>
    <row r="314" spans="1:4">
      <c r="A314" t="s">
        <v>231</v>
      </c>
      <c r="B314">
        <v>2011</v>
      </c>
      <c r="C314" t="s">
        <v>9</v>
      </c>
      <c r="D314" s="1033">
        <v>1063296.96</v>
      </c>
    </row>
    <row r="315" spans="1:4">
      <c r="A315" t="s">
        <v>231</v>
      </c>
      <c r="B315">
        <v>2011</v>
      </c>
      <c r="C315" t="s">
        <v>8</v>
      </c>
      <c r="D315" s="1033">
        <v>1200908</v>
      </c>
    </row>
    <row r="316" spans="1:4">
      <c r="A316" t="s">
        <v>231</v>
      </c>
      <c r="B316">
        <v>2011</v>
      </c>
      <c r="C316" t="s">
        <v>7</v>
      </c>
      <c r="D316" s="1033">
        <v>1204520</v>
      </c>
    </row>
    <row r="317" spans="1:4">
      <c r="A317" t="s">
        <v>231</v>
      </c>
      <c r="B317">
        <v>2011</v>
      </c>
      <c r="C317" t="s">
        <v>6</v>
      </c>
      <c r="D317" s="1033">
        <v>893420</v>
      </c>
    </row>
    <row r="318" spans="1:4">
      <c r="A318" t="s">
        <v>231</v>
      </c>
      <c r="B318">
        <v>2010</v>
      </c>
      <c r="C318" t="s">
        <v>9</v>
      </c>
      <c r="D318" s="1033">
        <v>930000</v>
      </c>
    </row>
    <row r="319" spans="1:4">
      <c r="A319" t="s">
        <v>231</v>
      </c>
      <c r="B319">
        <v>2010</v>
      </c>
      <c r="C319" t="s">
        <v>8</v>
      </c>
      <c r="D319" s="1033">
        <v>577000</v>
      </c>
    </row>
    <row r="320" spans="1:4">
      <c r="A320" t="s">
        <v>231</v>
      </c>
      <c r="B320">
        <v>2010</v>
      </c>
      <c r="C320" t="s">
        <v>7</v>
      </c>
      <c r="D320" s="1033">
        <v>845000</v>
      </c>
    </row>
    <row r="321" spans="1:4">
      <c r="A321" t="s">
        <v>231</v>
      </c>
      <c r="B321">
        <v>2010</v>
      </c>
      <c r="C321" t="s">
        <v>6</v>
      </c>
      <c r="D321" s="1033">
        <v>725484</v>
      </c>
    </row>
    <row r="322" spans="1:4">
      <c r="A322" t="s">
        <v>231</v>
      </c>
      <c r="B322">
        <v>2009</v>
      </c>
      <c r="C322" t="s">
        <v>9</v>
      </c>
      <c r="D322" s="1033">
        <v>490949</v>
      </c>
    </row>
    <row r="323" spans="1:4">
      <c r="A323" t="s">
        <v>231</v>
      </c>
      <c r="B323">
        <v>2009</v>
      </c>
      <c r="C323" t="s">
        <v>8</v>
      </c>
      <c r="D323" s="1033">
        <v>523917</v>
      </c>
    </row>
    <row r="324" spans="1:4">
      <c r="A324" t="s">
        <v>231</v>
      </c>
      <c r="B324">
        <v>2009</v>
      </c>
      <c r="C324" t="s">
        <v>7</v>
      </c>
      <c r="D324" s="1033">
        <v>614934</v>
      </c>
    </row>
    <row r="325" spans="1:4">
      <c r="A325" t="s">
        <v>231</v>
      </c>
      <c r="B325">
        <v>2009</v>
      </c>
      <c r="C325" t="s">
        <v>6</v>
      </c>
      <c r="D325" s="1033">
        <v>507629</v>
      </c>
    </row>
    <row r="326" spans="1:4">
      <c r="A326" t="s">
        <v>231</v>
      </c>
      <c r="B326">
        <v>2024</v>
      </c>
      <c r="C326" t="s">
        <v>7</v>
      </c>
      <c r="D326" s="1033">
        <v>5398213.2800000003</v>
      </c>
    </row>
    <row r="327" spans="1:4">
      <c r="A327" t="s">
        <v>231</v>
      </c>
      <c r="B327">
        <v>2024</v>
      </c>
      <c r="C327" t="s">
        <v>6</v>
      </c>
      <c r="D327" s="1033">
        <v>5389962.1799999997</v>
      </c>
    </row>
    <row r="328" spans="1:4">
      <c r="A328" t="s">
        <v>231</v>
      </c>
      <c r="B328">
        <v>2023</v>
      </c>
      <c r="C328" t="s">
        <v>9</v>
      </c>
      <c r="D328" s="1033">
        <v>4816571.9800000004</v>
      </c>
    </row>
    <row r="329" spans="1:4">
      <c r="A329" t="s">
        <v>231</v>
      </c>
      <c r="B329">
        <v>2023</v>
      </c>
      <c r="C329" t="s">
        <v>8</v>
      </c>
      <c r="D329" s="1033">
        <v>5196999.8600000003</v>
      </c>
    </row>
    <row r="330" spans="1:4">
      <c r="A330" t="s">
        <v>231</v>
      </c>
      <c r="B330">
        <v>2023</v>
      </c>
      <c r="C330" t="s">
        <v>7</v>
      </c>
      <c r="D330" s="1033">
        <v>4759278.5999999996</v>
      </c>
    </row>
    <row r="331" spans="1:4">
      <c r="A331" t="s">
        <v>231</v>
      </c>
      <c r="B331">
        <v>2023</v>
      </c>
      <c r="C331" t="s">
        <v>6</v>
      </c>
      <c r="D331" s="1033">
        <v>4580626.8</v>
      </c>
    </row>
    <row r="332" spans="1:4">
      <c r="A332" t="s">
        <v>231</v>
      </c>
      <c r="B332">
        <v>2022</v>
      </c>
      <c r="C332" t="s">
        <v>9</v>
      </c>
      <c r="D332" s="1033">
        <v>4050360.4000000004</v>
      </c>
    </row>
    <row r="333" spans="1:4">
      <c r="A333" t="s">
        <v>231</v>
      </c>
      <c r="B333">
        <v>2022</v>
      </c>
      <c r="C333" t="s">
        <v>8</v>
      </c>
      <c r="D333" s="1033">
        <v>4401512.0999999996</v>
      </c>
    </row>
    <row r="334" spans="1:4">
      <c r="A334" t="s">
        <v>231</v>
      </c>
      <c r="B334">
        <v>2022</v>
      </c>
      <c r="C334" t="s">
        <v>7</v>
      </c>
      <c r="D334" s="1033">
        <v>4279374.3</v>
      </c>
    </row>
    <row r="335" spans="1:4">
      <c r="A335" t="s">
        <v>231</v>
      </c>
      <c r="B335">
        <v>2022</v>
      </c>
      <c r="C335" t="s">
        <v>6</v>
      </c>
      <c r="D335" s="1033">
        <v>3859481</v>
      </c>
    </row>
    <row r="336" spans="1:4">
      <c r="A336" t="s">
        <v>231</v>
      </c>
      <c r="B336">
        <v>2021</v>
      </c>
      <c r="C336" t="s">
        <v>9</v>
      </c>
      <c r="D336" s="1033">
        <v>3557657.4299999997</v>
      </c>
    </row>
    <row r="337" spans="1:4">
      <c r="A337" t="s">
        <v>231</v>
      </c>
      <c r="B337">
        <v>2021</v>
      </c>
      <c r="C337" t="s">
        <v>8</v>
      </c>
      <c r="D337" s="1033">
        <v>3937254.022996</v>
      </c>
    </row>
    <row r="338" spans="1:4">
      <c r="A338" t="s">
        <v>231</v>
      </c>
      <c r="B338">
        <v>2021</v>
      </c>
      <c r="C338" t="s">
        <v>7</v>
      </c>
      <c r="D338" s="1033">
        <v>3842963.79</v>
      </c>
    </row>
    <row r="339" spans="1:4">
      <c r="A339" t="s">
        <v>231</v>
      </c>
      <c r="B339">
        <v>2021</v>
      </c>
      <c r="C339" t="s">
        <v>6</v>
      </c>
      <c r="D339" s="1033">
        <v>3226043.0699999984</v>
      </c>
    </row>
    <row r="340" spans="1:4">
      <c r="A340" t="s">
        <v>231</v>
      </c>
      <c r="B340">
        <v>2020</v>
      </c>
      <c r="C340" t="s">
        <v>9</v>
      </c>
      <c r="D340" s="1033">
        <v>3130842.3</v>
      </c>
    </row>
    <row r="341" spans="1:4">
      <c r="A341" t="s">
        <v>231</v>
      </c>
      <c r="B341">
        <v>2020</v>
      </c>
      <c r="C341" t="s">
        <v>8</v>
      </c>
      <c r="D341" s="1033">
        <v>3157776.9599999981</v>
      </c>
    </row>
    <row r="342" spans="1:4">
      <c r="A342" t="s">
        <v>231</v>
      </c>
      <c r="B342">
        <v>2020</v>
      </c>
      <c r="C342" t="s">
        <v>7</v>
      </c>
      <c r="D342" s="1033">
        <v>2692894</v>
      </c>
    </row>
    <row r="343" spans="1:4">
      <c r="A343" t="s">
        <v>231</v>
      </c>
      <c r="B343">
        <v>2020</v>
      </c>
      <c r="C343" t="s">
        <v>6</v>
      </c>
      <c r="D343" s="1033">
        <v>2776468</v>
      </c>
    </row>
    <row r="344" spans="1:4">
      <c r="A344" t="s">
        <v>231</v>
      </c>
      <c r="B344">
        <v>2019</v>
      </c>
      <c r="C344" t="s">
        <v>9</v>
      </c>
      <c r="D344" s="1033">
        <v>2648296.4599999962</v>
      </c>
    </row>
    <row r="345" spans="1:4">
      <c r="A345" t="s">
        <v>231</v>
      </c>
      <c r="B345">
        <v>2019</v>
      </c>
      <c r="C345" t="s">
        <v>8</v>
      </c>
      <c r="D345" s="1033">
        <v>2911068.8200000003</v>
      </c>
    </row>
    <row r="346" spans="1:4">
      <c r="A346" t="s">
        <v>231</v>
      </c>
      <c r="B346">
        <v>2019</v>
      </c>
      <c r="C346" t="s">
        <v>7</v>
      </c>
      <c r="D346" s="1033">
        <v>2540273.6529999976</v>
      </c>
    </row>
    <row r="347" spans="1:4">
      <c r="A347" t="s">
        <v>231</v>
      </c>
      <c r="B347">
        <v>2019</v>
      </c>
      <c r="C347" t="s">
        <v>6</v>
      </c>
      <c r="D347" s="1033">
        <v>2330406</v>
      </c>
    </row>
    <row r="348" spans="1:4">
      <c r="A348" t="s">
        <v>231</v>
      </c>
      <c r="B348">
        <v>2018</v>
      </c>
      <c r="C348" t="s">
        <v>9</v>
      </c>
      <c r="D348" s="1033">
        <v>2518725</v>
      </c>
    </row>
    <row r="349" spans="1:4">
      <c r="A349" t="s">
        <v>231</v>
      </c>
      <c r="B349">
        <v>2018</v>
      </c>
      <c r="C349" t="s">
        <v>8</v>
      </c>
      <c r="D349" s="1033">
        <v>2642512</v>
      </c>
    </row>
    <row r="350" spans="1:4">
      <c r="A350" t="s">
        <v>231</v>
      </c>
      <c r="B350">
        <v>2018</v>
      </c>
      <c r="C350" t="s">
        <v>7</v>
      </c>
      <c r="D350" s="1033">
        <v>2309622</v>
      </c>
    </row>
    <row r="351" spans="1:4">
      <c r="A351" t="s">
        <v>231</v>
      </c>
      <c r="B351">
        <v>2018</v>
      </c>
      <c r="C351" t="s">
        <v>6</v>
      </c>
      <c r="D351" s="1033">
        <v>2194912.9800000004</v>
      </c>
    </row>
    <row r="352" spans="1:4">
      <c r="A352" t="s">
        <v>231</v>
      </c>
      <c r="B352">
        <v>2017</v>
      </c>
      <c r="C352" t="s">
        <v>9</v>
      </c>
      <c r="D352" s="1033">
        <v>2433967.1400000006</v>
      </c>
    </row>
    <row r="353" spans="1:4">
      <c r="A353" t="s">
        <v>231</v>
      </c>
      <c r="B353">
        <v>2017</v>
      </c>
      <c r="C353" t="s">
        <v>8</v>
      </c>
      <c r="D353" s="1033">
        <v>2465076.96</v>
      </c>
    </row>
    <row r="354" spans="1:4">
      <c r="A354" t="s">
        <v>231</v>
      </c>
      <c r="B354">
        <v>2017</v>
      </c>
      <c r="C354" t="s">
        <v>7</v>
      </c>
      <c r="D354" s="1033">
        <v>2027653</v>
      </c>
    </row>
    <row r="355" spans="1:4">
      <c r="A355" t="s">
        <v>231</v>
      </c>
      <c r="B355">
        <v>2016</v>
      </c>
      <c r="C355" t="s">
        <v>7</v>
      </c>
      <c r="D355" s="1033">
        <v>2013298</v>
      </c>
    </row>
    <row r="356" spans="1:4">
      <c r="A356" t="s">
        <v>231</v>
      </c>
      <c r="B356">
        <v>2016</v>
      </c>
      <c r="C356" t="s">
        <v>6</v>
      </c>
      <c r="D356" s="1033">
        <v>1834480</v>
      </c>
    </row>
    <row r="357" spans="1:4">
      <c r="A357" t="s">
        <v>231</v>
      </c>
      <c r="B357">
        <v>2015</v>
      </c>
      <c r="C357" t="s">
        <v>9</v>
      </c>
      <c r="D357" s="1033">
        <v>1571538</v>
      </c>
    </row>
    <row r="358" spans="1:4">
      <c r="A358" t="s">
        <v>231</v>
      </c>
      <c r="B358">
        <v>2015</v>
      </c>
      <c r="C358" t="s">
        <v>8</v>
      </c>
      <c r="D358" s="1033">
        <v>1746622</v>
      </c>
    </row>
    <row r="359" spans="1:4">
      <c r="A359" t="s">
        <v>231</v>
      </c>
      <c r="B359">
        <v>2015</v>
      </c>
      <c r="C359" t="s">
        <v>7</v>
      </c>
      <c r="D359" s="1033">
        <v>1845806</v>
      </c>
    </row>
    <row r="360" spans="1:4">
      <c r="A360" t="s">
        <v>231</v>
      </c>
      <c r="B360">
        <v>2015</v>
      </c>
      <c r="C360" t="s">
        <v>6</v>
      </c>
      <c r="D360" s="1033">
        <v>1526433</v>
      </c>
    </row>
    <row r="361" spans="1:4">
      <c r="A361" t="s">
        <v>231</v>
      </c>
      <c r="B361">
        <v>2014</v>
      </c>
      <c r="C361" t="s">
        <v>9</v>
      </c>
      <c r="D361" s="1033">
        <v>1491067</v>
      </c>
    </row>
    <row r="362" spans="1:4">
      <c r="A362" t="s">
        <v>231</v>
      </c>
      <c r="B362">
        <v>2014</v>
      </c>
      <c r="C362" t="s">
        <v>8</v>
      </c>
      <c r="D362" s="1033">
        <v>1699490.7</v>
      </c>
    </row>
    <row r="363" spans="1:4">
      <c r="A363" t="s">
        <v>231</v>
      </c>
      <c r="B363">
        <v>2014</v>
      </c>
      <c r="C363" t="s">
        <v>7</v>
      </c>
      <c r="D363" s="1033">
        <v>1355386.59</v>
      </c>
    </row>
    <row r="364" spans="1:4">
      <c r="A364" t="s">
        <v>231</v>
      </c>
      <c r="B364">
        <v>2014</v>
      </c>
      <c r="C364" t="s">
        <v>6</v>
      </c>
      <c r="D364" s="1033">
        <v>1241121.45</v>
      </c>
    </row>
    <row r="365" spans="1:4">
      <c r="A365" t="s">
        <v>231</v>
      </c>
      <c r="B365">
        <v>2013</v>
      </c>
      <c r="C365" t="s">
        <v>9</v>
      </c>
      <c r="D365" s="1033">
        <v>1128872</v>
      </c>
    </row>
    <row r="366" spans="1:4">
      <c r="A366" t="s">
        <v>231</v>
      </c>
      <c r="B366">
        <v>2013</v>
      </c>
      <c r="C366" t="s">
        <v>8</v>
      </c>
      <c r="D366" s="1033">
        <v>1296177</v>
      </c>
    </row>
    <row r="367" spans="1:4">
      <c r="A367" t="s">
        <v>231</v>
      </c>
      <c r="B367">
        <v>2013</v>
      </c>
      <c r="C367" t="s">
        <v>7</v>
      </c>
      <c r="D367" s="1033">
        <v>1389881</v>
      </c>
    </row>
    <row r="368" spans="1:4">
      <c r="A368" t="s">
        <v>231</v>
      </c>
      <c r="B368">
        <v>2013</v>
      </c>
      <c r="C368" t="s">
        <v>6</v>
      </c>
      <c r="D368" s="1033">
        <v>1408313</v>
      </c>
    </row>
    <row r="369" spans="1:4">
      <c r="A369" t="s">
        <v>231</v>
      </c>
      <c r="B369">
        <v>2012</v>
      </c>
      <c r="C369" t="s">
        <v>9</v>
      </c>
      <c r="D369" s="1033">
        <v>1317968</v>
      </c>
    </row>
    <row r="370" spans="1:4">
      <c r="A370" t="s">
        <v>231</v>
      </c>
      <c r="B370">
        <v>2012</v>
      </c>
      <c r="C370" t="s">
        <v>8</v>
      </c>
      <c r="D370" s="1033">
        <v>1479222</v>
      </c>
    </row>
    <row r="371" spans="1:4">
      <c r="A371" t="s">
        <v>231</v>
      </c>
      <c r="B371">
        <v>2012</v>
      </c>
      <c r="C371" t="s">
        <v>7</v>
      </c>
      <c r="D371" s="1033">
        <v>1214317</v>
      </c>
    </row>
    <row r="372" spans="1:4">
      <c r="A372" t="s">
        <v>231</v>
      </c>
      <c r="B372">
        <v>2012</v>
      </c>
      <c r="C372" t="s">
        <v>6</v>
      </c>
      <c r="D372" s="1033">
        <v>1122925</v>
      </c>
    </row>
    <row r="373" spans="1:4">
      <c r="A373" t="s">
        <v>231</v>
      </c>
      <c r="B373">
        <v>2011</v>
      </c>
      <c r="C373" t="s">
        <v>9</v>
      </c>
      <c r="D373" s="1033">
        <v>1013243.06</v>
      </c>
    </row>
    <row r="374" spans="1:4">
      <c r="A374" t="s">
        <v>231</v>
      </c>
      <c r="B374">
        <v>2011</v>
      </c>
      <c r="C374" t="s">
        <v>8</v>
      </c>
      <c r="D374" s="1033">
        <v>930356.02</v>
      </c>
    </row>
    <row r="375" spans="1:4">
      <c r="A375" t="s">
        <v>231</v>
      </c>
      <c r="B375">
        <v>2011</v>
      </c>
      <c r="C375" t="s">
        <v>7</v>
      </c>
      <c r="D375" s="1033">
        <v>846916</v>
      </c>
    </row>
    <row r="376" spans="1:4">
      <c r="A376" t="s">
        <v>231</v>
      </c>
      <c r="B376">
        <v>2011</v>
      </c>
      <c r="C376" t="s">
        <v>6</v>
      </c>
      <c r="D376" s="1033">
        <v>520643</v>
      </c>
    </row>
    <row r="377" spans="1:4">
      <c r="A377" t="s">
        <v>231</v>
      </c>
      <c r="B377">
        <v>2010</v>
      </c>
      <c r="C377" t="s">
        <v>9</v>
      </c>
      <c r="D377" s="1033">
        <v>441017</v>
      </c>
    </row>
    <row r="378" spans="1:4">
      <c r="A378" t="s">
        <v>231</v>
      </c>
      <c r="B378">
        <v>2010</v>
      </c>
      <c r="C378" t="s">
        <v>8</v>
      </c>
      <c r="D378" s="1033">
        <v>417699</v>
      </c>
    </row>
    <row r="379" spans="1:4">
      <c r="A379" t="s">
        <v>231</v>
      </c>
      <c r="B379">
        <v>2010</v>
      </c>
      <c r="C379" t="s">
        <v>7</v>
      </c>
      <c r="D379" s="1033">
        <v>378076</v>
      </c>
    </row>
    <row r="380" spans="1:4">
      <c r="A380" t="s">
        <v>231</v>
      </c>
      <c r="B380">
        <v>2010</v>
      </c>
      <c r="C380" t="s">
        <v>6</v>
      </c>
      <c r="D380" s="1033">
        <v>267124</v>
      </c>
    </row>
    <row r="381" spans="1:4">
      <c r="A381" t="s">
        <v>231</v>
      </c>
      <c r="B381">
        <v>2009</v>
      </c>
      <c r="C381" t="s">
        <v>9</v>
      </c>
      <c r="D381" s="1033">
        <v>226299</v>
      </c>
    </row>
    <row r="382" spans="1:4">
      <c r="A382" t="s">
        <v>231</v>
      </c>
      <c r="B382">
        <v>2009</v>
      </c>
      <c r="C382" t="s">
        <v>8</v>
      </c>
      <c r="D382" s="1033">
        <v>249000</v>
      </c>
    </row>
    <row r="383" spans="1:4">
      <c r="A383" t="s">
        <v>231</v>
      </c>
      <c r="B383">
        <v>2009</v>
      </c>
      <c r="C383" t="s">
        <v>7</v>
      </c>
      <c r="D383" s="1033">
        <v>109000</v>
      </c>
    </row>
    <row r="384" spans="1:4">
      <c r="A384" t="s">
        <v>231</v>
      </c>
      <c r="B384">
        <v>2024</v>
      </c>
      <c r="C384" t="s">
        <v>7</v>
      </c>
      <c r="D384" s="1033">
        <v>5479050.1799999997</v>
      </c>
    </row>
    <row r="385" spans="1:4">
      <c r="A385" t="s">
        <v>231</v>
      </c>
      <c r="B385">
        <v>2024</v>
      </c>
      <c r="C385" t="s">
        <v>6</v>
      </c>
      <c r="D385" s="1033">
        <v>6052796.6100000003</v>
      </c>
    </row>
    <row r="386" spans="1:4">
      <c r="A386" t="s">
        <v>231</v>
      </c>
      <c r="B386">
        <v>2023</v>
      </c>
      <c r="C386" t="s">
        <v>9</v>
      </c>
      <c r="D386" s="1033">
        <v>6265492.0946203526</v>
      </c>
    </row>
    <row r="387" spans="1:4">
      <c r="A387" t="s">
        <v>231</v>
      </c>
      <c r="B387">
        <v>2023</v>
      </c>
      <c r="C387" t="s">
        <v>8</v>
      </c>
      <c r="D387" s="1033">
        <v>8853696.5753895696</v>
      </c>
    </row>
    <row r="388" spans="1:4">
      <c r="A388" t="s">
        <v>231</v>
      </c>
      <c r="B388">
        <v>2023</v>
      </c>
      <c r="C388" t="s">
        <v>7</v>
      </c>
      <c r="D388" s="1033">
        <v>6863375.0200000023</v>
      </c>
    </row>
    <row r="389" spans="1:4">
      <c r="A389" t="s">
        <v>231</v>
      </c>
      <c r="B389">
        <v>2023</v>
      </c>
      <c r="C389" t="s">
        <v>6</v>
      </c>
      <c r="D389" s="1033">
        <v>4141269.2399999974</v>
      </c>
    </row>
    <row r="390" spans="1:4">
      <c r="A390" t="s">
        <v>231</v>
      </c>
      <c r="B390">
        <v>2022</v>
      </c>
      <c r="C390" t="s">
        <v>9</v>
      </c>
      <c r="D390" s="1033">
        <v>5839551.1199999992</v>
      </c>
    </row>
    <row r="391" spans="1:4">
      <c r="A391" t="s">
        <v>231</v>
      </c>
      <c r="B391">
        <v>2022</v>
      </c>
      <c r="C391" t="s">
        <v>8</v>
      </c>
      <c r="D391" s="1033">
        <v>5064201.4000000004</v>
      </c>
    </row>
    <row r="392" spans="1:4">
      <c r="A392" t="s">
        <v>231</v>
      </c>
      <c r="B392">
        <v>2022</v>
      </c>
      <c r="C392" t="s">
        <v>7</v>
      </c>
      <c r="D392" s="1033">
        <v>3792019.2299999986</v>
      </c>
    </row>
    <row r="393" spans="1:4">
      <c r="A393" t="s">
        <v>231</v>
      </c>
      <c r="B393">
        <v>2022</v>
      </c>
      <c r="C393" t="s">
        <v>6</v>
      </c>
      <c r="D393" s="1033">
        <v>4014608.3</v>
      </c>
    </row>
    <row r="394" spans="1:4">
      <c r="A394" t="s">
        <v>231</v>
      </c>
      <c r="B394">
        <v>2021</v>
      </c>
      <c r="C394" t="s">
        <v>9</v>
      </c>
      <c r="D394" s="1033">
        <v>5240722.7999999989</v>
      </c>
    </row>
    <row r="395" spans="1:4">
      <c r="A395" t="s">
        <v>231</v>
      </c>
      <c r="B395">
        <v>2021</v>
      </c>
      <c r="C395" t="s">
        <v>8</v>
      </c>
      <c r="D395" s="1033">
        <v>4428195.9999999981</v>
      </c>
    </row>
    <row r="396" spans="1:4">
      <c r="A396" t="s">
        <v>231</v>
      </c>
      <c r="B396">
        <v>2021</v>
      </c>
      <c r="C396" t="s">
        <v>7</v>
      </c>
      <c r="D396" s="1033">
        <v>3046957.100000001</v>
      </c>
    </row>
    <row r="397" spans="1:4">
      <c r="A397" t="s">
        <v>231</v>
      </c>
      <c r="B397">
        <v>2021</v>
      </c>
      <c r="C397" t="s">
        <v>6</v>
      </c>
      <c r="D397" s="1033">
        <v>2996696.0000000005</v>
      </c>
    </row>
    <row r="398" spans="1:4">
      <c r="A398" t="s">
        <v>231</v>
      </c>
      <c r="B398">
        <v>2020</v>
      </c>
      <c r="C398" t="s">
        <v>9</v>
      </c>
      <c r="D398" s="1033">
        <v>3029804.6999999993</v>
      </c>
    </row>
    <row r="399" spans="1:4">
      <c r="A399" t="s">
        <v>231</v>
      </c>
      <c r="B399">
        <v>2020</v>
      </c>
      <c r="C399" t="s">
        <v>8</v>
      </c>
      <c r="D399" s="1033">
        <v>1852609.3</v>
      </c>
    </row>
    <row r="400" spans="1:4">
      <c r="A400" t="s">
        <v>231</v>
      </c>
      <c r="B400">
        <v>2020</v>
      </c>
      <c r="C400" t="s">
        <v>7</v>
      </c>
      <c r="D400" s="1033">
        <v>1961396.0000000005</v>
      </c>
    </row>
    <row r="401" spans="1:4">
      <c r="A401" t="s">
        <v>231</v>
      </c>
      <c r="B401">
        <v>2020</v>
      </c>
      <c r="C401" t="s">
        <v>6</v>
      </c>
      <c r="D401" s="1033">
        <v>3193991.4</v>
      </c>
    </row>
    <row r="402" spans="1:4">
      <c r="A402" t="s">
        <v>231</v>
      </c>
      <c r="B402">
        <v>2019</v>
      </c>
      <c r="C402" t="s">
        <v>9</v>
      </c>
      <c r="D402" s="1033">
        <v>1925184.6</v>
      </c>
    </row>
    <row r="403" spans="1:4">
      <c r="A403" t="s">
        <v>231</v>
      </c>
      <c r="B403">
        <v>2019</v>
      </c>
      <c r="C403" t="s">
        <v>8</v>
      </c>
      <c r="D403" s="1033">
        <v>1990040.2999999998</v>
      </c>
    </row>
    <row r="404" spans="1:4">
      <c r="A404" t="s">
        <v>231</v>
      </c>
      <c r="B404">
        <v>2019</v>
      </c>
      <c r="C404" t="s">
        <v>7</v>
      </c>
      <c r="D404" s="1033">
        <v>1816545.7</v>
      </c>
    </row>
    <row r="405" spans="1:4">
      <c r="A405" t="s">
        <v>231</v>
      </c>
      <c r="B405">
        <v>2019</v>
      </c>
      <c r="C405" t="s">
        <v>6</v>
      </c>
      <c r="D405" s="1033">
        <v>2025620</v>
      </c>
    </row>
    <row r="406" spans="1:4">
      <c r="A406" t="s">
        <v>231</v>
      </c>
      <c r="B406">
        <v>2018</v>
      </c>
      <c r="C406" t="s">
        <v>9</v>
      </c>
      <c r="D406" s="1033">
        <v>1736142.5</v>
      </c>
    </row>
    <row r="407" spans="1:4">
      <c r="A407" t="s">
        <v>231</v>
      </c>
      <c r="B407">
        <v>2018</v>
      </c>
      <c r="C407" t="s">
        <v>8</v>
      </c>
      <c r="D407" s="1033">
        <v>1703335</v>
      </c>
    </row>
    <row r="408" spans="1:4">
      <c r="A408" t="s">
        <v>231</v>
      </c>
      <c r="B408">
        <v>2018</v>
      </c>
      <c r="C408" t="s">
        <v>7</v>
      </c>
      <c r="D408" s="1033">
        <v>1728669</v>
      </c>
    </row>
    <row r="409" spans="1:4">
      <c r="A409" t="s">
        <v>231</v>
      </c>
      <c r="B409">
        <v>2018</v>
      </c>
      <c r="C409" t="s">
        <v>6</v>
      </c>
      <c r="D409" s="1033">
        <v>1651715.4</v>
      </c>
    </row>
    <row r="410" spans="1:4">
      <c r="A410" t="s">
        <v>231</v>
      </c>
      <c r="B410">
        <v>2017</v>
      </c>
      <c r="C410" t="s">
        <v>9</v>
      </c>
      <c r="D410" s="1033">
        <v>1564273</v>
      </c>
    </row>
    <row r="411" spans="1:4">
      <c r="A411" t="s">
        <v>231</v>
      </c>
      <c r="B411">
        <v>2017</v>
      </c>
      <c r="C411" t="s">
        <v>8</v>
      </c>
      <c r="D411" s="1033">
        <v>1285022</v>
      </c>
    </row>
    <row r="412" spans="1:4">
      <c r="A412" t="s">
        <v>231</v>
      </c>
      <c r="B412">
        <v>2017</v>
      </c>
      <c r="C412" t="s">
        <v>7</v>
      </c>
      <c r="D412" s="1033">
        <v>1247151.7</v>
      </c>
    </row>
    <row r="413" spans="1:4">
      <c r="A413" t="s">
        <v>231</v>
      </c>
      <c r="B413">
        <v>2017</v>
      </c>
      <c r="C413" t="s">
        <v>6</v>
      </c>
      <c r="D413" s="1033">
        <v>1247494.8999999999</v>
      </c>
    </row>
    <row r="414" spans="1:4">
      <c r="A414" t="s">
        <v>231</v>
      </c>
      <c r="B414">
        <v>2024</v>
      </c>
      <c r="C414" t="s">
        <v>7</v>
      </c>
      <c r="D414" s="1033">
        <v>3241409.11</v>
      </c>
    </row>
    <row r="415" spans="1:4">
      <c r="A415" t="s">
        <v>231</v>
      </c>
      <c r="B415">
        <v>2024</v>
      </c>
      <c r="C415" t="s">
        <v>6</v>
      </c>
      <c r="D415" s="1033">
        <v>3220016.12</v>
      </c>
    </row>
    <row r="416" spans="1:4">
      <c r="A416" t="s">
        <v>231</v>
      </c>
      <c r="B416">
        <v>2023</v>
      </c>
      <c r="C416" t="s">
        <v>9</v>
      </c>
      <c r="D416" s="1033">
        <v>3220016.12</v>
      </c>
    </row>
    <row r="417" spans="1:4">
      <c r="A417" t="s">
        <v>231</v>
      </c>
      <c r="B417">
        <v>2023</v>
      </c>
      <c r="C417" t="s">
        <v>8</v>
      </c>
      <c r="D417" s="1033">
        <v>3005509.41</v>
      </c>
    </row>
    <row r="418" spans="1:4">
      <c r="A418" t="s">
        <v>231</v>
      </c>
      <c r="B418">
        <v>2023</v>
      </c>
      <c r="C418" t="s">
        <v>7</v>
      </c>
      <c r="D418" s="1033">
        <v>2663219.54</v>
      </c>
    </row>
    <row r="419" spans="1:4">
      <c r="A419" t="s">
        <v>231</v>
      </c>
      <c r="B419">
        <v>2023</v>
      </c>
      <c r="C419" t="s">
        <v>6</v>
      </c>
      <c r="D419" s="1033">
        <v>2779916.5</v>
      </c>
    </row>
    <row r="420" spans="1:4">
      <c r="A420" t="s">
        <v>231</v>
      </c>
      <c r="B420">
        <v>2022</v>
      </c>
      <c r="C420" t="s">
        <v>9</v>
      </c>
      <c r="D420" s="1033">
        <v>2939760.9699999997</v>
      </c>
    </row>
    <row r="421" spans="1:4">
      <c r="A421" t="s">
        <v>231</v>
      </c>
      <c r="B421">
        <v>2022</v>
      </c>
      <c r="C421" t="s">
        <v>8</v>
      </c>
      <c r="D421" s="1033">
        <v>2742725.5200000014</v>
      </c>
    </row>
    <row r="422" spans="1:4">
      <c r="A422" t="s">
        <v>231</v>
      </c>
      <c r="B422">
        <v>2022</v>
      </c>
      <c r="C422" t="s">
        <v>7</v>
      </c>
      <c r="D422" s="1033">
        <v>2424508.459999999</v>
      </c>
    </row>
    <row r="423" spans="1:4">
      <c r="A423" t="s">
        <v>231</v>
      </c>
      <c r="B423">
        <v>2022</v>
      </c>
      <c r="C423" t="s">
        <v>6</v>
      </c>
      <c r="D423" s="1033">
        <v>2362486.7999999998</v>
      </c>
    </row>
    <row r="424" spans="1:4">
      <c r="A424" t="s">
        <v>231</v>
      </c>
      <c r="B424">
        <v>2021</v>
      </c>
      <c r="C424" t="s">
        <v>9</v>
      </c>
      <c r="D424" s="1033">
        <v>2231400.5400000014</v>
      </c>
    </row>
    <row r="425" spans="1:4">
      <c r="A425" t="s">
        <v>231</v>
      </c>
      <c r="B425">
        <v>2021</v>
      </c>
      <c r="C425" t="s">
        <v>8</v>
      </c>
      <c r="D425" s="1033">
        <v>2104304.3299999996</v>
      </c>
    </row>
    <row r="426" spans="1:4">
      <c r="A426" t="s">
        <v>231</v>
      </c>
      <c r="B426">
        <v>2021</v>
      </c>
      <c r="C426" t="s">
        <v>7</v>
      </c>
      <c r="D426" s="1033">
        <v>1789375.5600000008</v>
      </c>
    </row>
    <row r="427" spans="1:4">
      <c r="A427" t="s">
        <v>231</v>
      </c>
      <c r="B427">
        <v>2021</v>
      </c>
      <c r="C427" t="s">
        <v>6</v>
      </c>
      <c r="D427" s="1033">
        <v>1837218.17</v>
      </c>
    </row>
    <row r="428" spans="1:4">
      <c r="A428" t="s">
        <v>231</v>
      </c>
      <c r="B428">
        <v>2020</v>
      </c>
      <c r="C428" t="s">
        <v>9</v>
      </c>
      <c r="D428" s="1033">
        <v>2010429</v>
      </c>
    </row>
    <row r="429" spans="1:4">
      <c r="A429" t="s">
        <v>231</v>
      </c>
      <c r="B429">
        <v>2020</v>
      </c>
      <c r="C429" t="s">
        <v>8</v>
      </c>
      <c r="D429" s="1033">
        <v>1749705.94</v>
      </c>
    </row>
    <row r="430" spans="1:4">
      <c r="A430" t="s">
        <v>231</v>
      </c>
      <c r="B430">
        <v>2020</v>
      </c>
      <c r="C430" t="s">
        <v>7</v>
      </c>
      <c r="D430" s="1033">
        <v>1639926</v>
      </c>
    </row>
    <row r="431" spans="1:4">
      <c r="A431" t="s">
        <v>231</v>
      </c>
      <c r="B431">
        <v>2020</v>
      </c>
      <c r="C431" t="s">
        <v>6</v>
      </c>
      <c r="D431" s="1033">
        <v>1629193.21</v>
      </c>
    </row>
    <row r="432" spans="1:4">
      <c r="A432" t="s">
        <v>231</v>
      </c>
      <c r="B432">
        <v>2019</v>
      </c>
      <c r="C432" t="s">
        <v>9</v>
      </c>
      <c r="D432" s="1033">
        <v>1689279.79</v>
      </c>
    </row>
    <row r="433" spans="1:4">
      <c r="A433" t="s">
        <v>231</v>
      </c>
      <c r="B433">
        <v>2019</v>
      </c>
      <c r="C433" t="s">
        <v>8</v>
      </c>
      <c r="D433" s="1033">
        <v>1686640.2040000001</v>
      </c>
    </row>
    <row r="434" spans="1:4">
      <c r="A434" t="s">
        <v>231</v>
      </c>
      <c r="B434">
        <v>2019</v>
      </c>
      <c r="C434" t="s">
        <v>7</v>
      </c>
      <c r="D434" s="1033">
        <v>1433298.5800000003</v>
      </c>
    </row>
    <row r="435" spans="1:4">
      <c r="A435" t="s">
        <v>231</v>
      </c>
      <c r="B435">
        <v>2019</v>
      </c>
      <c r="C435" t="s">
        <v>6</v>
      </c>
      <c r="D435" s="1033">
        <v>1781443</v>
      </c>
    </row>
    <row r="436" spans="1:4">
      <c r="A436" t="s">
        <v>231</v>
      </c>
      <c r="B436">
        <v>2018</v>
      </c>
      <c r="C436" t="s">
        <v>9</v>
      </c>
      <c r="D436" s="1033">
        <v>1816135.79</v>
      </c>
    </row>
    <row r="437" spans="1:4">
      <c r="A437" t="s">
        <v>231</v>
      </c>
      <c r="B437">
        <v>2018</v>
      </c>
      <c r="C437" t="s">
        <v>8</v>
      </c>
      <c r="D437" s="1033">
        <v>1901310</v>
      </c>
    </row>
    <row r="438" spans="1:4">
      <c r="A438" t="s">
        <v>231</v>
      </c>
      <c r="B438">
        <v>2018</v>
      </c>
      <c r="C438" t="s">
        <v>7</v>
      </c>
      <c r="D438" s="1033">
        <v>1277466.9899999995</v>
      </c>
    </row>
    <row r="439" spans="1:4">
      <c r="A439" t="s">
        <v>231</v>
      </c>
      <c r="B439">
        <v>2018</v>
      </c>
      <c r="C439" t="s">
        <v>6</v>
      </c>
      <c r="D439" s="1033">
        <v>1146047.0499999998</v>
      </c>
    </row>
    <row r="440" spans="1:4">
      <c r="A440" t="s">
        <v>231</v>
      </c>
      <c r="B440">
        <v>2017</v>
      </c>
      <c r="C440" t="s">
        <v>9</v>
      </c>
      <c r="D440" s="1033">
        <v>1054922</v>
      </c>
    </row>
    <row r="441" spans="1:4">
      <c r="A441" t="s">
        <v>231</v>
      </c>
      <c r="B441">
        <v>2017</v>
      </c>
      <c r="C441" t="s">
        <v>8</v>
      </c>
      <c r="D441" s="1033">
        <v>931145</v>
      </c>
    </row>
    <row r="442" spans="1:4">
      <c r="A442" t="s">
        <v>231</v>
      </c>
      <c r="B442">
        <v>2017</v>
      </c>
      <c r="C442" t="s">
        <v>7</v>
      </c>
      <c r="D442" s="1033">
        <v>1001417</v>
      </c>
    </row>
    <row r="443" spans="1:4">
      <c r="A443" t="s">
        <v>231</v>
      </c>
      <c r="B443">
        <v>2017</v>
      </c>
      <c r="C443" t="s">
        <v>6</v>
      </c>
      <c r="D443" s="1033">
        <v>876341</v>
      </c>
    </row>
    <row r="444" spans="1:4">
      <c r="A444" t="s">
        <v>231</v>
      </c>
      <c r="B444">
        <v>2024</v>
      </c>
      <c r="C444" t="s">
        <v>7</v>
      </c>
      <c r="D444" s="1033">
        <v>2443472.4400000004</v>
      </c>
    </row>
    <row r="445" spans="1:4">
      <c r="A445" t="s">
        <v>231</v>
      </c>
      <c r="B445">
        <v>2024</v>
      </c>
      <c r="C445" t="s">
        <v>6</v>
      </c>
      <c r="D445" s="1033">
        <v>2454227.6100000003</v>
      </c>
    </row>
    <row r="446" spans="1:4">
      <c r="A446" t="s">
        <v>231</v>
      </c>
      <c r="B446">
        <v>2023</v>
      </c>
      <c r="C446" t="s">
        <v>9</v>
      </c>
      <c r="D446" s="1033">
        <v>2048918.68</v>
      </c>
    </row>
    <row r="447" spans="1:4">
      <c r="A447" t="s">
        <v>231</v>
      </c>
      <c r="B447">
        <v>2023</v>
      </c>
      <c r="C447" t="s">
        <v>8</v>
      </c>
      <c r="D447" s="1033">
        <v>2166737.1799999997</v>
      </c>
    </row>
    <row r="448" spans="1:4">
      <c r="A448" t="s">
        <v>231</v>
      </c>
      <c r="B448">
        <v>2023</v>
      </c>
      <c r="C448" t="s">
        <v>7</v>
      </c>
      <c r="D448" s="1033">
        <v>2107310.73</v>
      </c>
    </row>
    <row r="449" spans="1:4">
      <c r="A449" t="s">
        <v>231</v>
      </c>
      <c r="B449">
        <v>2023</v>
      </c>
      <c r="C449" t="s">
        <v>6</v>
      </c>
      <c r="D449" s="1033">
        <v>2112839.0099999998</v>
      </c>
    </row>
    <row r="450" spans="1:4">
      <c r="A450" t="s">
        <v>231</v>
      </c>
      <c r="B450">
        <v>2022</v>
      </c>
      <c r="C450" t="s">
        <v>9</v>
      </c>
      <c r="D450" s="1033">
        <v>1742633.45</v>
      </c>
    </row>
    <row r="451" spans="1:4">
      <c r="A451" t="s">
        <v>231</v>
      </c>
      <c r="B451">
        <v>2022</v>
      </c>
      <c r="C451" t="s">
        <v>8</v>
      </c>
      <c r="D451" s="1033">
        <v>1762449.0100000002</v>
      </c>
    </row>
    <row r="452" spans="1:4">
      <c r="A452" t="s">
        <v>231</v>
      </c>
      <c r="B452">
        <v>2022</v>
      </c>
      <c r="C452" t="s">
        <v>7</v>
      </c>
      <c r="D452" s="1033">
        <v>1773514.6300000001</v>
      </c>
    </row>
    <row r="453" spans="1:4">
      <c r="A453" t="s">
        <v>231</v>
      </c>
      <c r="B453">
        <v>2022</v>
      </c>
      <c r="C453" t="s">
        <v>6</v>
      </c>
      <c r="D453" s="1033">
        <v>1768835.28</v>
      </c>
    </row>
    <row r="454" spans="1:4">
      <c r="A454" t="s">
        <v>231</v>
      </c>
      <c r="B454">
        <v>2021</v>
      </c>
      <c r="C454" t="s">
        <v>9</v>
      </c>
      <c r="D454" s="1033">
        <v>1455790.12</v>
      </c>
    </row>
    <row r="455" spans="1:4">
      <c r="A455" t="s">
        <v>231</v>
      </c>
      <c r="B455">
        <v>2021</v>
      </c>
      <c r="C455" t="s">
        <v>8</v>
      </c>
      <c r="D455" s="1033">
        <v>1444392.5899999999</v>
      </c>
    </row>
    <row r="456" spans="1:4">
      <c r="A456" t="s">
        <v>231</v>
      </c>
      <c r="B456">
        <v>2021</v>
      </c>
      <c r="C456" t="s">
        <v>7</v>
      </c>
      <c r="D456" s="1033">
        <v>1497182.87</v>
      </c>
    </row>
    <row r="457" spans="1:4">
      <c r="A457" t="s">
        <v>231</v>
      </c>
      <c r="B457">
        <v>2021</v>
      </c>
      <c r="C457" t="s">
        <v>6</v>
      </c>
      <c r="D457" s="1033">
        <v>1409582.9290379998</v>
      </c>
    </row>
    <row r="458" spans="1:4">
      <c r="A458" t="s">
        <v>231</v>
      </c>
      <c r="B458">
        <v>2020</v>
      </c>
      <c r="C458" t="s">
        <v>9</v>
      </c>
      <c r="D458" s="1033">
        <v>1234804.47</v>
      </c>
    </row>
    <row r="459" spans="1:4">
      <c r="A459" t="s">
        <v>231</v>
      </c>
      <c r="B459">
        <v>2020</v>
      </c>
      <c r="C459" t="s">
        <v>8</v>
      </c>
      <c r="D459" s="1033">
        <v>1210484.69</v>
      </c>
    </row>
    <row r="460" spans="1:4">
      <c r="A460" t="s">
        <v>231</v>
      </c>
      <c r="B460">
        <v>2020</v>
      </c>
      <c r="C460" t="s">
        <v>7</v>
      </c>
      <c r="D460" s="1033">
        <v>1109837</v>
      </c>
    </row>
    <row r="461" spans="1:4">
      <c r="A461" t="s">
        <v>231</v>
      </c>
      <c r="B461">
        <v>2020</v>
      </c>
      <c r="C461" t="s">
        <v>6</v>
      </c>
      <c r="D461" s="1033">
        <v>1183848</v>
      </c>
    </row>
    <row r="462" spans="1:4">
      <c r="A462" t="s">
        <v>231</v>
      </c>
      <c r="B462">
        <v>2019</v>
      </c>
      <c r="C462" t="s">
        <v>9</v>
      </c>
      <c r="D462" s="1033">
        <v>1223863</v>
      </c>
    </row>
    <row r="463" spans="1:4">
      <c r="A463" t="s">
        <v>231</v>
      </c>
      <c r="B463">
        <v>2019</v>
      </c>
      <c r="C463" t="s">
        <v>8</v>
      </c>
      <c r="D463" s="1033">
        <v>1162580.0590400002</v>
      </c>
    </row>
    <row r="464" spans="1:4">
      <c r="A464" t="s">
        <v>231</v>
      </c>
      <c r="B464">
        <v>2019</v>
      </c>
      <c r="C464" t="s">
        <v>7</v>
      </c>
      <c r="D464" s="1033">
        <v>1172180.8399999999</v>
      </c>
    </row>
    <row r="465" spans="1:4">
      <c r="A465" t="s">
        <v>231</v>
      </c>
      <c r="B465">
        <v>2019</v>
      </c>
      <c r="C465" t="s">
        <v>6</v>
      </c>
      <c r="D465" s="1033">
        <v>1186131</v>
      </c>
    </row>
    <row r="466" spans="1:4">
      <c r="A466" t="s">
        <v>231</v>
      </c>
      <c r="B466">
        <v>2018</v>
      </c>
      <c r="C466" t="s">
        <v>9</v>
      </c>
      <c r="D466" s="1033">
        <v>1234455</v>
      </c>
    </row>
    <row r="467" spans="1:4">
      <c r="A467" t="s">
        <v>231</v>
      </c>
      <c r="B467">
        <v>2018</v>
      </c>
      <c r="C467" t="s">
        <v>8</v>
      </c>
      <c r="D467" s="1033">
        <v>1123649</v>
      </c>
    </row>
    <row r="468" spans="1:4">
      <c r="A468" t="s">
        <v>231</v>
      </c>
      <c r="B468">
        <v>2018</v>
      </c>
      <c r="C468" t="s">
        <v>7</v>
      </c>
      <c r="D468" s="1033">
        <v>970435</v>
      </c>
    </row>
    <row r="469" spans="1:4">
      <c r="A469" t="s">
        <v>231</v>
      </c>
      <c r="B469">
        <v>2018</v>
      </c>
      <c r="C469" t="s">
        <v>6</v>
      </c>
      <c r="D469" s="1033">
        <v>961440</v>
      </c>
    </row>
    <row r="470" spans="1:4">
      <c r="A470" t="s">
        <v>231</v>
      </c>
      <c r="B470">
        <v>2017</v>
      </c>
      <c r="C470" t="s">
        <v>9</v>
      </c>
      <c r="D470" s="1033">
        <v>921578</v>
      </c>
    </row>
    <row r="471" spans="1:4">
      <c r="A471" t="s">
        <v>231</v>
      </c>
      <c r="B471">
        <v>2017</v>
      </c>
      <c r="C471" t="s">
        <v>8</v>
      </c>
      <c r="D471" s="1033">
        <v>816302</v>
      </c>
    </row>
    <row r="472" spans="1:4">
      <c r="A472" t="s">
        <v>231</v>
      </c>
      <c r="B472">
        <v>2017</v>
      </c>
      <c r="C472" t="s">
        <v>7</v>
      </c>
      <c r="D472" s="1033">
        <v>719054</v>
      </c>
    </row>
    <row r="473" spans="1:4">
      <c r="A473" t="s">
        <v>231</v>
      </c>
      <c r="B473">
        <v>2017</v>
      </c>
      <c r="C473" t="s">
        <v>6</v>
      </c>
      <c r="D473" s="1033">
        <v>931168</v>
      </c>
    </row>
    <row r="474" spans="1:4">
      <c r="A474" t="s">
        <v>231</v>
      </c>
      <c r="B474">
        <v>2024</v>
      </c>
      <c r="C474" t="s">
        <v>7</v>
      </c>
      <c r="D474" s="1033">
        <v>2642817.25</v>
      </c>
    </row>
    <row r="475" spans="1:4">
      <c r="A475" t="s">
        <v>231</v>
      </c>
      <c r="B475">
        <v>2024</v>
      </c>
      <c r="C475" t="s">
        <v>6</v>
      </c>
      <c r="D475" s="1033">
        <v>3088723.6099999989</v>
      </c>
    </row>
    <row r="476" spans="1:4">
      <c r="A476" t="s">
        <v>231</v>
      </c>
      <c r="B476">
        <v>2023</v>
      </c>
      <c r="C476" t="s">
        <v>9</v>
      </c>
      <c r="D476" s="1033">
        <v>2548207.370000001</v>
      </c>
    </row>
    <row r="477" spans="1:4">
      <c r="A477" t="s">
        <v>231</v>
      </c>
      <c r="B477">
        <v>2023</v>
      </c>
      <c r="C477" t="s">
        <v>8</v>
      </c>
      <c r="D477" s="1033">
        <v>2592680.3499999987</v>
      </c>
    </row>
    <row r="478" spans="1:4">
      <c r="A478" t="s">
        <v>231</v>
      </c>
      <c r="B478">
        <v>2023</v>
      </c>
      <c r="C478" t="s">
        <v>7</v>
      </c>
      <c r="D478" s="1033">
        <v>1825683.4600000002</v>
      </c>
    </row>
    <row r="479" spans="1:4">
      <c r="A479" t="s">
        <v>231</v>
      </c>
      <c r="B479">
        <v>2023</v>
      </c>
      <c r="C479" t="s">
        <v>6</v>
      </c>
      <c r="D479" s="1033">
        <v>2116150.2999999998</v>
      </c>
    </row>
    <row r="480" spans="1:4">
      <c r="A480" t="s">
        <v>231</v>
      </c>
      <c r="B480">
        <v>2022</v>
      </c>
      <c r="C480" t="s">
        <v>9</v>
      </c>
      <c r="D480" s="1033">
        <v>1626658.9400000006</v>
      </c>
    </row>
    <row r="481" spans="1:4">
      <c r="A481" t="s">
        <v>231</v>
      </c>
      <c r="B481">
        <v>2022</v>
      </c>
      <c r="C481" t="s">
        <v>8</v>
      </c>
      <c r="D481" s="1033">
        <v>1763282.7999999998</v>
      </c>
    </row>
    <row r="482" spans="1:4">
      <c r="A482" t="s">
        <v>231</v>
      </c>
      <c r="B482">
        <v>2022</v>
      </c>
      <c r="C482" t="s">
        <v>7</v>
      </c>
      <c r="D482" s="1033">
        <v>1439283.9899999998</v>
      </c>
    </row>
    <row r="483" spans="1:4">
      <c r="A483" t="s">
        <v>231</v>
      </c>
      <c r="B483">
        <v>2022</v>
      </c>
      <c r="C483" t="s">
        <v>6</v>
      </c>
      <c r="D483" s="1033">
        <v>1540378.4299999997</v>
      </c>
    </row>
    <row r="484" spans="1:4">
      <c r="A484" t="s">
        <v>231</v>
      </c>
      <c r="B484">
        <v>2021</v>
      </c>
      <c r="C484" t="s">
        <v>9</v>
      </c>
      <c r="D484" s="1033">
        <v>1384957.0299999998</v>
      </c>
    </row>
    <row r="485" spans="1:4">
      <c r="A485" t="s">
        <v>231</v>
      </c>
      <c r="B485">
        <v>2021</v>
      </c>
      <c r="C485" t="s">
        <v>8</v>
      </c>
      <c r="D485" s="1033">
        <v>1461658.5900000005</v>
      </c>
    </row>
    <row r="486" spans="1:4">
      <c r="A486" t="s">
        <v>231</v>
      </c>
      <c r="B486">
        <v>2021</v>
      </c>
      <c r="C486" t="s">
        <v>7</v>
      </c>
      <c r="D486" s="1033">
        <v>1105573.9900000009</v>
      </c>
    </row>
    <row r="487" spans="1:4">
      <c r="A487" t="s">
        <v>231</v>
      </c>
      <c r="B487">
        <v>2021</v>
      </c>
      <c r="C487" t="s">
        <v>6</v>
      </c>
      <c r="D487" s="1033">
        <v>1200790.4699999993</v>
      </c>
    </row>
    <row r="488" spans="1:4">
      <c r="A488" t="s">
        <v>231</v>
      </c>
      <c r="B488">
        <v>2020</v>
      </c>
      <c r="C488" t="s">
        <v>9</v>
      </c>
      <c r="D488" s="1033">
        <v>913766.09000000171</v>
      </c>
    </row>
    <row r="489" spans="1:4">
      <c r="A489" t="s">
        <v>231</v>
      </c>
      <c r="B489">
        <v>2020</v>
      </c>
      <c r="C489" t="s">
        <v>8</v>
      </c>
      <c r="D489" s="1033">
        <v>969348.44000000029</v>
      </c>
    </row>
    <row r="490" spans="1:4">
      <c r="A490" t="s">
        <v>231</v>
      </c>
      <c r="B490">
        <v>2020</v>
      </c>
      <c r="C490" t="s">
        <v>7</v>
      </c>
      <c r="D490" s="1033">
        <v>753959.69999999972</v>
      </c>
    </row>
    <row r="491" spans="1:4">
      <c r="A491" t="s">
        <v>231</v>
      </c>
      <c r="B491">
        <v>2020</v>
      </c>
      <c r="C491" t="s">
        <v>6</v>
      </c>
      <c r="D491" s="1033">
        <v>822769.5</v>
      </c>
    </row>
    <row r="492" spans="1:4">
      <c r="A492" t="s">
        <v>231</v>
      </c>
      <c r="B492">
        <v>2019</v>
      </c>
      <c r="C492" t="s">
        <v>9</v>
      </c>
      <c r="D492" s="1033">
        <v>746981.2699999999</v>
      </c>
    </row>
    <row r="493" spans="1:4">
      <c r="A493" t="s">
        <v>231</v>
      </c>
      <c r="B493">
        <v>2019</v>
      </c>
      <c r="C493" t="s">
        <v>8</v>
      </c>
      <c r="D493" s="1033">
        <v>777050.13999999966</v>
      </c>
    </row>
    <row r="494" spans="1:4">
      <c r="A494" t="s">
        <v>231</v>
      </c>
      <c r="B494">
        <v>2019</v>
      </c>
      <c r="C494" t="s">
        <v>7</v>
      </c>
      <c r="D494" s="1033">
        <v>602195.14999999979</v>
      </c>
    </row>
    <row r="495" spans="1:4">
      <c r="A495" t="s">
        <v>231</v>
      </c>
      <c r="B495">
        <v>2019</v>
      </c>
      <c r="C495" t="s">
        <v>6</v>
      </c>
      <c r="D495" s="1033">
        <v>650867</v>
      </c>
    </row>
    <row r="496" spans="1:4">
      <c r="A496" t="s">
        <v>231</v>
      </c>
      <c r="B496">
        <v>2018</v>
      </c>
      <c r="C496" t="s">
        <v>9</v>
      </c>
      <c r="D496" s="1033">
        <v>736770.60000000009</v>
      </c>
    </row>
    <row r="497" spans="1:4">
      <c r="A497" t="s">
        <v>231</v>
      </c>
      <c r="B497">
        <v>2018</v>
      </c>
      <c r="C497" t="s">
        <v>8</v>
      </c>
      <c r="D497" s="1033">
        <v>787178</v>
      </c>
    </row>
    <row r="498" spans="1:4">
      <c r="A498" t="s">
        <v>231</v>
      </c>
      <c r="B498">
        <v>2018</v>
      </c>
      <c r="C498" t="s">
        <v>7</v>
      </c>
      <c r="D498" s="1033">
        <v>491990.19999999995</v>
      </c>
    </row>
    <row r="499" spans="1:4">
      <c r="A499" t="s">
        <v>231</v>
      </c>
      <c r="B499">
        <v>2018</v>
      </c>
      <c r="C499" t="s">
        <v>6</v>
      </c>
      <c r="D499" s="1033">
        <v>584985.9</v>
      </c>
    </row>
    <row r="500" spans="1:4">
      <c r="A500" t="s">
        <v>231</v>
      </c>
      <c r="B500">
        <v>2017</v>
      </c>
      <c r="C500" t="s">
        <v>9</v>
      </c>
      <c r="D500" s="1033">
        <v>584985.9</v>
      </c>
    </row>
    <row r="501" spans="1:4">
      <c r="A501" t="s">
        <v>231</v>
      </c>
      <c r="B501">
        <v>2017</v>
      </c>
      <c r="C501" t="s">
        <v>8</v>
      </c>
      <c r="D501" s="1033">
        <v>461555</v>
      </c>
    </row>
    <row r="502" spans="1:4">
      <c r="A502" t="s">
        <v>231</v>
      </c>
      <c r="B502">
        <v>2017</v>
      </c>
      <c r="C502" t="s">
        <v>7</v>
      </c>
      <c r="D502" s="1033">
        <v>356193.7</v>
      </c>
    </row>
    <row r="503" spans="1:4">
      <c r="A503" t="s">
        <v>231</v>
      </c>
      <c r="B503">
        <v>2017</v>
      </c>
      <c r="C503" t="s">
        <v>6</v>
      </c>
      <c r="D503" s="1033">
        <v>201056.6</v>
      </c>
    </row>
    <row r="504" spans="1:4">
      <c r="A504" t="s">
        <v>231</v>
      </c>
      <c r="B504">
        <v>2024</v>
      </c>
      <c r="C504" t="s">
        <v>7</v>
      </c>
      <c r="D504" s="1033">
        <v>1825222.94</v>
      </c>
    </row>
    <row r="505" spans="1:4">
      <c r="A505" t="s">
        <v>231</v>
      </c>
      <c r="B505">
        <v>2024</v>
      </c>
      <c r="C505" t="s">
        <v>6</v>
      </c>
      <c r="D505" s="1033">
        <v>1799301.3700000003</v>
      </c>
    </row>
    <row r="506" spans="1:4">
      <c r="A506" t="s">
        <v>231</v>
      </c>
      <c r="B506">
        <v>2023</v>
      </c>
      <c r="C506" t="s">
        <v>9</v>
      </c>
      <c r="D506" s="1033">
        <v>1672683.21</v>
      </c>
    </row>
    <row r="507" spans="1:4">
      <c r="A507" t="s">
        <v>231</v>
      </c>
      <c r="B507">
        <v>2023</v>
      </c>
      <c r="C507" t="s">
        <v>8</v>
      </c>
      <c r="D507" s="1033">
        <v>1408966.0199999998</v>
      </c>
    </row>
    <row r="508" spans="1:4">
      <c r="A508" t="s">
        <v>231</v>
      </c>
      <c r="B508">
        <v>2023</v>
      </c>
      <c r="C508" t="s">
        <v>7</v>
      </c>
      <c r="D508" s="1033">
        <v>1168860.6400000001</v>
      </c>
    </row>
    <row r="509" spans="1:4">
      <c r="A509" t="s">
        <v>231</v>
      </c>
      <c r="B509">
        <v>2023</v>
      </c>
      <c r="C509" t="s">
        <v>6</v>
      </c>
      <c r="D509" s="1033">
        <v>1392571.98</v>
      </c>
    </row>
    <row r="510" spans="1:4">
      <c r="A510" t="s">
        <v>231</v>
      </c>
      <c r="B510">
        <v>2022</v>
      </c>
      <c r="C510" t="s">
        <v>9</v>
      </c>
      <c r="D510" s="1033">
        <v>1281133.7</v>
      </c>
    </row>
    <row r="511" spans="1:4">
      <c r="A511" t="s">
        <v>231</v>
      </c>
      <c r="B511">
        <v>2022</v>
      </c>
      <c r="C511" t="s">
        <v>8</v>
      </c>
      <c r="D511" s="1033">
        <v>1215420.0299999998</v>
      </c>
    </row>
    <row r="512" spans="1:4">
      <c r="A512" t="s">
        <v>231</v>
      </c>
      <c r="B512">
        <v>2022</v>
      </c>
      <c r="C512" t="s">
        <v>7</v>
      </c>
      <c r="D512" s="1033">
        <v>1042427.0800000001</v>
      </c>
    </row>
    <row r="513" spans="1:4">
      <c r="A513" t="s">
        <v>231</v>
      </c>
      <c r="B513">
        <v>2022</v>
      </c>
      <c r="C513" t="s">
        <v>6</v>
      </c>
      <c r="D513" s="1033">
        <v>1132635.7799999998</v>
      </c>
    </row>
    <row r="514" spans="1:4">
      <c r="A514" t="s">
        <v>231</v>
      </c>
      <c r="B514">
        <v>2021</v>
      </c>
      <c r="C514" t="s">
        <v>9</v>
      </c>
      <c r="D514" s="1033">
        <v>1118945.3499999999</v>
      </c>
    </row>
    <row r="515" spans="1:4">
      <c r="A515" t="s">
        <v>231</v>
      </c>
      <c r="B515">
        <v>2021</v>
      </c>
      <c r="C515" t="s">
        <v>8</v>
      </c>
      <c r="D515" s="1033">
        <v>1054745.1668280007</v>
      </c>
    </row>
    <row r="516" spans="1:4">
      <c r="A516" t="s">
        <v>231</v>
      </c>
      <c r="B516">
        <v>2021</v>
      </c>
      <c r="C516" t="s">
        <v>7</v>
      </c>
      <c r="D516" s="1033">
        <v>922720.4600000002</v>
      </c>
    </row>
    <row r="517" spans="1:4">
      <c r="A517" t="s">
        <v>231</v>
      </c>
      <c r="B517">
        <v>2021</v>
      </c>
      <c r="C517" t="s">
        <v>6</v>
      </c>
      <c r="D517" s="1033">
        <v>4199017.9164159996</v>
      </c>
    </row>
    <row r="518" spans="1:4">
      <c r="A518" t="s">
        <v>231</v>
      </c>
      <c r="B518">
        <v>2020</v>
      </c>
      <c r="C518" t="s">
        <v>9</v>
      </c>
      <c r="D518" s="1033">
        <v>840150.78</v>
      </c>
    </row>
    <row r="519" spans="1:4">
      <c r="A519" t="s">
        <v>231</v>
      </c>
      <c r="B519">
        <v>2020</v>
      </c>
      <c r="C519" t="s">
        <v>8</v>
      </c>
      <c r="D519" s="1033">
        <v>767056.73</v>
      </c>
    </row>
    <row r="520" spans="1:4">
      <c r="A520" t="s">
        <v>231</v>
      </c>
      <c r="B520">
        <v>2020</v>
      </c>
      <c r="C520" t="s">
        <v>7</v>
      </c>
      <c r="D520" s="1033">
        <v>631175</v>
      </c>
    </row>
    <row r="521" spans="1:4">
      <c r="A521" t="s">
        <v>231</v>
      </c>
      <c r="B521">
        <v>2020</v>
      </c>
      <c r="C521" t="s">
        <v>6</v>
      </c>
      <c r="D521" s="1033">
        <v>666197.91313496605</v>
      </c>
    </row>
    <row r="522" spans="1:4">
      <c r="A522" t="s">
        <v>231</v>
      </c>
      <c r="B522">
        <v>2019</v>
      </c>
      <c r="C522" t="s">
        <v>9</v>
      </c>
      <c r="D522" s="1033">
        <v>767913.94</v>
      </c>
    </row>
    <row r="523" spans="1:4">
      <c r="A523" t="s">
        <v>231</v>
      </c>
      <c r="B523">
        <v>2019</v>
      </c>
      <c r="C523" t="s">
        <v>8</v>
      </c>
      <c r="D523" s="1033">
        <v>609365.44999999995</v>
      </c>
    </row>
    <row r="524" spans="1:4">
      <c r="A524" t="s">
        <v>231</v>
      </c>
      <c r="B524">
        <v>2019</v>
      </c>
      <c r="C524" t="s">
        <v>7</v>
      </c>
      <c r="D524" s="1033">
        <v>598978.06799999997</v>
      </c>
    </row>
    <row r="525" spans="1:4">
      <c r="A525" t="s">
        <v>231</v>
      </c>
      <c r="B525">
        <v>2019</v>
      </c>
      <c r="C525" t="s">
        <v>6</v>
      </c>
      <c r="D525" s="1033">
        <v>701278</v>
      </c>
    </row>
    <row r="526" spans="1:4">
      <c r="A526" t="s">
        <v>231</v>
      </c>
      <c r="B526">
        <v>2018</v>
      </c>
      <c r="C526" t="s">
        <v>9</v>
      </c>
      <c r="D526" s="1033">
        <v>824904.32</v>
      </c>
    </row>
    <row r="527" spans="1:4">
      <c r="A527" t="s">
        <v>231</v>
      </c>
      <c r="B527">
        <v>2018</v>
      </c>
      <c r="C527" t="s">
        <v>8</v>
      </c>
      <c r="D527" s="1033">
        <v>768294</v>
      </c>
    </row>
    <row r="528" spans="1:4">
      <c r="A528" t="s">
        <v>231</v>
      </c>
      <c r="B528">
        <v>2018</v>
      </c>
      <c r="C528" t="s">
        <v>7</v>
      </c>
      <c r="D528" s="1033">
        <v>604467.88</v>
      </c>
    </row>
    <row r="529" spans="1:4">
      <c r="A529" t="s">
        <v>231</v>
      </c>
      <c r="B529">
        <v>2018</v>
      </c>
      <c r="C529" t="s">
        <v>6</v>
      </c>
      <c r="D529" s="1033">
        <v>589176.20000000007</v>
      </c>
    </row>
    <row r="530" spans="1:4">
      <c r="A530" t="s">
        <v>231</v>
      </c>
      <c r="B530">
        <v>2017</v>
      </c>
      <c r="C530" t="s">
        <v>9</v>
      </c>
      <c r="D530" s="1033">
        <v>670317</v>
      </c>
    </row>
    <row r="531" spans="1:4">
      <c r="A531" t="s">
        <v>231</v>
      </c>
      <c r="B531">
        <v>2017</v>
      </c>
      <c r="C531" t="s">
        <v>8</v>
      </c>
      <c r="D531" s="1033">
        <v>541078</v>
      </c>
    </row>
    <row r="532" spans="1:4">
      <c r="A532" t="s">
        <v>231</v>
      </c>
      <c r="B532">
        <v>2017</v>
      </c>
      <c r="C532" t="s">
        <v>7</v>
      </c>
      <c r="D532" s="1033">
        <v>505981.5</v>
      </c>
    </row>
    <row r="533" spans="1:4">
      <c r="A533" t="s">
        <v>231</v>
      </c>
      <c r="B533">
        <v>2017</v>
      </c>
      <c r="C533" t="s">
        <v>6</v>
      </c>
      <c r="D533" s="1033">
        <v>442090.8</v>
      </c>
    </row>
    <row r="534" spans="1:4">
      <c r="A534" t="s">
        <v>52</v>
      </c>
      <c r="B534">
        <v>2024</v>
      </c>
      <c r="C534" t="s">
        <v>7</v>
      </c>
      <c r="D534" s="1033">
        <v>279150787.33999997</v>
      </c>
    </row>
    <row r="535" spans="1:4">
      <c r="A535" t="s">
        <v>52</v>
      </c>
      <c r="B535">
        <v>2024</v>
      </c>
      <c r="C535" t="s">
        <v>6</v>
      </c>
      <c r="D535" s="1033">
        <v>281719799</v>
      </c>
    </row>
    <row r="536" spans="1:4">
      <c r="A536" t="s">
        <v>52</v>
      </c>
      <c r="B536">
        <v>2023</v>
      </c>
      <c r="C536" t="s">
        <v>9</v>
      </c>
      <c r="D536" s="1033">
        <v>301444550.45382237</v>
      </c>
    </row>
    <row r="537" spans="1:4">
      <c r="A537" t="s">
        <v>52</v>
      </c>
      <c r="B537">
        <v>2023</v>
      </c>
      <c r="C537" t="s">
        <v>8</v>
      </c>
      <c r="D537" s="1033">
        <v>267981967</v>
      </c>
    </row>
    <row r="538" spans="1:4">
      <c r="A538" t="s">
        <v>52</v>
      </c>
      <c r="B538">
        <v>2023</v>
      </c>
      <c r="C538" t="s">
        <v>7</v>
      </c>
      <c r="D538" s="1033">
        <v>256330315</v>
      </c>
    </row>
    <row r="539" spans="1:4">
      <c r="A539" t="s">
        <v>52</v>
      </c>
      <c r="B539">
        <v>2023</v>
      </c>
      <c r="C539" t="s">
        <v>6</v>
      </c>
      <c r="D539" s="1033">
        <v>255038096</v>
      </c>
    </row>
    <row r="540" spans="1:4">
      <c r="A540" t="s">
        <v>52</v>
      </c>
      <c r="B540">
        <v>2022</v>
      </c>
      <c r="C540" t="s">
        <v>9</v>
      </c>
      <c r="D540" s="1033">
        <v>245353168</v>
      </c>
    </row>
    <row r="541" spans="1:4">
      <c r="A541" t="s">
        <v>52</v>
      </c>
      <c r="B541">
        <v>2022</v>
      </c>
      <c r="C541" t="s">
        <v>8</v>
      </c>
      <c r="D541" s="1033">
        <v>242112728</v>
      </c>
    </row>
    <row r="542" spans="1:4">
      <c r="A542" t="s">
        <v>52</v>
      </c>
      <c r="B542">
        <v>2022</v>
      </c>
      <c r="C542" t="s">
        <v>7</v>
      </c>
      <c r="D542" s="1033">
        <v>227039821</v>
      </c>
    </row>
    <row r="543" spans="1:4">
      <c r="A543" t="s">
        <v>52</v>
      </c>
      <c r="B543">
        <v>2022</v>
      </c>
      <c r="C543" t="s">
        <v>6</v>
      </c>
      <c r="D543" s="1033">
        <v>227529516</v>
      </c>
    </row>
    <row r="544" spans="1:4">
      <c r="A544" t="s">
        <v>52</v>
      </c>
      <c r="B544">
        <v>2021</v>
      </c>
      <c r="C544" t="s">
        <v>9</v>
      </c>
      <c r="D544" s="1033">
        <v>229717488.2074137</v>
      </c>
    </row>
    <row r="545" spans="1:4">
      <c r="A545" t="s">
        <v>52</v>
      </c>
      <c r="B545">
        <v>2021</v>
      </c>
      <c r="C545" t="s">
        <v>8</v>
      </c>
      <c r="D545" s="1033">
        <v>219043446.15288064</v>
      </c>
    </row>
    <row r="546" spans="1:4">
      <c r="A546" t="s">
        <v>52</v>
      </c>
      <c r="B546">
        <v>2021</v>
      </c>
      <c r="C546" t="s">
        <v>7</v>
      </c>
      <c r="D546" s="1033">
        <v>218233280.48738042</v>
      </c>
    </row>
    <row r="547" spans="1:4">
      <c r="A547" t="s">
        <v>52</v>
      </c>
      <c r="B547">
        <v>2021</v>
      </c>
      <c r="C547" t="s">
        <v>6</v>
      </c>
      <c r="D547" s="1033">
        <v>213277224.49592522</v>
      </c>
    </row>
    <row r="548" spans="1:4">
      <c r="A548" t="s">
        <v>52</v>
      </c>
      <c r="B548">
        <v>2020</v>
      </c>
      <c r="C548" t="s">
        <v>9</v>
      </c>
      <c r="D548" s="1033">
        <v>208579130.20348871</v>
      </c>
    </row>
    <row r="549" spans="1:4">
      <c r="A549" t="s">
        <v>52</v>
      </c>
      <c r="B549">
        <v>2020</v>
      </c>
      <c r="C549" t="s">
        <v>8</v>
      </c>
      <c r="D549" s="1033">
        <v>201142294</v>
      </c>
    </row>
    <row r="550" spans="1:4">
      <c r="A550" t="s">
        <v>52</v>
      </c>
      <c r="B550">
        <v>2020</v>
      </c>
      <c r="C550" t="s">
        <v>7</v>
      </c>
      <c r="D550" s="1033">
        <v>179894462</v>
      </c>
    </row>
    <row r="551" spans="1:4">
      <c r="A551" t="s">
        <v>52</v>
      </c>
      <c r="B551">
        <v>2020</v>
      </c>
      <c r="C551" t="s">
        <v>6</v>
      </c>
      <c r="D551" s="1033">
        <v>211772361</v>
      </c>
    </row>
    <row r="552" spans="1:4">
      <c r="A552" t="s">
        <v>52</v>
      </c>
      <c r="B552">
        <v>2019</v>
      </c>
      <c r="C552" t="s">
        <v>9</v>
      </c>
      <c r="D552" s="1033">
        <v>198596140</v>
      </c>
    </row>
    <row r="553" spans="1:4">
      <c r="A553" t="s">
        <v>52</v>
      </c>
      <c r="B553">
        <v>2019</v>
      </c>
      <c r="C553" t="s">
        <v>8</v>
      </c>
      <c r="D553" s="1033">
        <v>207200573</v>
      </c>
    </row>
    <row r="554" spans="1:4">
      <c r="A554" t="s">
        <v>52</v>
      </c>
      <c r="B554">
        <v>2019</v>
      </c>
      <c r="C554" t="s">
        <v>7</v>
      </c>
      <c r="D554" s="1033">
        <v>201905451</v>
      </c>
    </row>
    <row r="555" spans="1:4">
      <c r="A555" t="s">
        <v>52</v>
      </c>
      <c r="B555">
        <v>2019</v>
      </c>
      <c r="C555" t="s">
        <v>6</v>
      </c>
      <c r="D555" s="1033">
        <v>205054794</v>
      </c>
    </row>
    <row r="556" spans="1:4">
      <c r="A556" t="s">
        <v>52</v>
      </c>
      <c r="B556">
        <v>2018</v>
      </c>
      <c r="C556" t="s">
        <v>9</v>
      </c>
      <c r="D556" s="1033">
        <v>197097679</v>
      </c>
    </row>
    <row r="557" spans="1:4">
      <c r="A557" t="s">
        <v>52</v>
      </c>
      <c r="B557">
        <v>2018</v>
      </c>
      <c r="C557" t="s">
        <v>8</v>
      </c>
      <c r="D557" s="1033">
        <v>196870027</v>
      </c>
    </row>
    <row r="558" spans="1:4">
      <c r="A558" t="s">
        <v>52</v>
      </c>
      <c r="B558">
        <v>2018</v>
      </c>
      <c r="C558" t="s">
        <v>7</v>
      </c>
      <c r="D558" s="1033">
        <v>188221640</v>
      </c>
    </row>
    <row r="559" spans="1:4">
      <c r="A559" t="s">
        <v>52</v>
      </c>
      <c r="B559">
        <v>2018</v>
      </c>
      <c r="C559" t="s">
        <v>6</v>
      </c>
      <c r="D559" s="1033">
        <v>185064126</v>
      </c>
    </row>
    <row r="560" spans="1:4">
      <c r="A560" t="s">
        <v>52</v>
      </c>
      <c r="B560">
        <v>2017</v>
      </c>
      <c r="C560" t="s">
        <v>9</v>
      </c>
      <c r="D560" s="1033">
        <v>189708514</v>
      </c>
    </row>
    <row r="561" spans="1:4">
      <c r="A561" t="s">
        <v>52</v>
      </c>
      <c r="B561">
        <v>2017</v>
      </c>
      <c r="C561" t="s">
        <v>8</v>
      </c>
      <c r="D561" s="1033">
        <v>183221157</v>
      </c>
    </row>
    <row r="562" spans="1:4">
      <c r="A562" t="s">
        <v>52</v>
      </c>
      <c r="B562">
        <v>2017</v>
      </c>
      <c r="C562" t="s">
        <v>7</v>
      </c>
      <c r="D562" s="1033">
        <v>176976902</v>
      </c>
    </row>
    <row r="563" spans="1:4">
      <c r="A563" t="s">
        <v>52</v>
      </c>
      <c r="B563">
        <v>2017</v>
      </c>
      <c r="C563" t="s">
        <v>6</v>
      </c>
      <c r="D563" s="1033">
        <v>177008886</v>
      </c>
    </row>
    <row r="564" spans="1:4">
      <c r="A564" t="s">
        <v>52</v>
      </c>
      <c r="B564">
        <v>2016</v>
      </c>
      <c r="C564" t="s">
        <v>9</v>
      </c>
      <c r="D564" s="1033">
        <v>168580510.3358779</v>
      </c>
    </row>
    <row r="565" spans="1:4">
      <c r="A565" t="s">
        <v>52</v>
      </c>
      <c r="B565">
        <v>2016</v>
      </c>
      <c r="C565" t="s">
        <v>8</v>
      </c>
      <c r="D565" s="1033">
        <v>167351423</v>
      </c>
    </row>
    <row r="566" spans="1:4">
      <c r="A566" t="s">
        <v>52</v>
      </c>
      <c r="B566">
        <v>2016</v>
      </c>
      <c r="C566" t="s">
        <v>7</v>
      </c>
      <c r="D566" s="1033">
        <v>164536566</v>
      </c>
    </row>
    <row r="567" spans="1:4">
      <c r="A567" t="s">
        <v>52</v>
      </c>
      <c r="B567">
        <v>2016</v>
      </c>
      <c r="C567" t="s">
        <v>6</v>
      </c>
      <c r="D567" s="1033">
        <v>163209887.00000003</v>
      </c>
    </row>
    <row r="568" spans="1:4">
      <c r="A568" t="s">
        <v>52</v>
      </c>
      <c r="B568">
        <v>2015</v>
      </c>
      <c r="C568" t="s">
        <v>9</v>
      </c>
      <c r="D568" s="1033">
        <v>163144087</v>
      </c>
    </row>
    <row r="569" spans="1:4">
      <c r="A569" t="s">
        <v>52</v>
      </c>
      <c r="B569">
        <v>2015</v>
      </c>
      <c r="C569" t="s">
        <v>8</v>
      </c>
      <c r="D569" s="1033">
        <v>165118508</v>
      </c>
    </row>
    <row r="570" spans="1:4">
      <c r="A570" t="s">
        <v>52</v>
      </c>
      <c r="B570">
        <v>2015</v>
      </c>
      <c r="C570" t="s">
        <v>7</v>
      </c>
      <c r="D570" s="1033">
        <v>159568345</v>
      </c>
    </row>
    <row r="571" spans="1:4">
      <c r="A571" t="s">
        <v>52</v>
      </c>
      <c r="B571">
        <v>2015</v>
      </c>
      <c r="C571" t="s">
        <v>6</v>
      </c>
      <c r="D571" s="1033">
        <v>157346628</v>
      </c>
    </row>
    <row r="572" spans="1:4">
      <c r="A572" t="s">
        <v>52</v>
      </c>
      <c r="B572">
        <v>2014</v>
      </c>
      <c r="C572" t="s">
        <v>9</v>
      </c>
      <c r="D572" s="1033">
        <v>156198466</v>
      </c>
    </row>
    <row r="573" spans="1:4">
      <c r="A573" t="s">
        <v>52</v>
      </c>
      <c r="B573">
        <v>2014</v>
      </c>
      <c r="C573" t="s">
        <v>8</v>
      </c>
      <c r="D573" s="1033">
        <v>155298595</v>
      </c>
    </row>
    <row r="574" spans="1:4">
      <c r="A574" t="s">
        <v>52</v>
      </c>
      <c r="B574">
        <v>2014</v>
      </c>
      <c r="C574" t="s">
        <v>7</v>
      </c>
      <c r="D574" s="1033">
        <v>146118000</v>
      </c>
    </row>
    <row r="575" spans="1:4">
      <c r="A575" t="s">
        <v>52</v>
      </c>
      <c r="B575">
        <v>2014</v>
      </c>
      <c r="C575" t="s">
        <v>6</v>
      </c>
      <c r="D575" s="1033">
        <v>150302372</v>
      </c>
    </row>
    <row r="576" spans="1:4">
      <c r="A576" t="s">
        <v>52</v>
      </c>
      <c r="B576">
        <v>2013</v>
      </c>
      <c r="C576" t="s">
        <v>9</v>
      </c>
      <c r="D576" s="1033">
        <v>148470000</v>
      </c>
    </row>
    <row r="577" spans="1:4">
      <c r="A577" t="s">
        <v>52</v>
      </c>
      <c r="B577">
        <v>2013</v>
      </c>
      <c r="C577" t="s">
        <v>8</v>
      </c>
      <c r="D577" s="1033">
        <v>145928060</v>
      </c>
    </row>
    <row r="578" spans="1:4">
      <c r="A578" t="s">
        <v>52</v>
      </c>
      <c r="B578">
        <v>2013</v>
      </c>
      <c r="C578" t="s">
        <v>7</v>
      </c>
      <c r="D578" s="1033">
        <v>144204192</v>
      </c>
    </row>
    <row r="579" spans="1:4">
      <c r="A579" t="s">
        <v>52</v>
      </c>
      <c r="B579">
        <v>2013</v>
      </c>
      <c r="C579" t="s">
        <v>6</v>
      </c>
      <c r="D579" s="1033">
        <v>142433955</v>
      </c>
    </row>
    <row r="580" spans="1:4">
      <c r="A580" t="s">
        <v>52</v>
      </c>
      <c r="B580">
        <v>2012</v>
      </c>
      <c r="C580" t="s">
        <v>9</v>
      </c>
      <c r="D580" s="1033">
        <v>144099174</v>
      </c>
    </row>
    <row r="581" spans="1:4">
      <c r="A581" t="s">
        <v>52</v>
      </c>
      <c r="B581">
        <v>2012</v>
      </c>
      <c r="C581" t="s">
        <v>8</v>
      </c>
      <c r="D581" s="1033">
        <v>139309226</v>
      </c>
    </row>
    <row r="582" spans="1:4">
      <c r="A582" t="s">
        <v>52</v>
      </c>
      <c r="B582">
        <v>2012</v>
      </c>
      <c r="C582" t="s">
        <v>7</v>
      </c>
      <c r="D582" s="1033">
        <v>134936737</v>
      </c>
    </row>
    <row r="583" spans="1:4">
      <c r="A583" t="s">
        <v>52</v>
      </c>
      <c r="B583">
        <v>2012</v>
      </c>
      <c r="C583" t="s">
        <v>6</v>
      </c>
      <c r="D583" s="1033">
        <v>129031593.32541171</v>
      </c>
    </row>
    <row r="584" spans="1:4">
      <c r="A584" t="s">
        <v>52</v>
      </c>
      <c r="B584">
        <v>2011</v>
      </c>
      <c r="C584" t="s">
        <v>9</v>
      </c>
      <c r="D584" s="1033">
        <v>120944633</v>
      </c>
    </row>
    <row r="585" spans="1:4">
      <c r="A585" t="s">
        <v>52</v>
      </c>
      <c r="B585">
        <v>2011</v>
      </c>
      <c r="C585" t="s">
        <v>8</v>
      </c>
      <c r="D585" s="1033">
        <v>123634197</v>
      </c>
    </row>
    <row r="586" spans="1:4">
      <c r="A586" t="s">
        <v>52</v>
      </c>
      <c r="B586">
        <v>2011</v>
      </c>
      <c r="C586" t="s">
        <v>7</v>
      </c>
      <c r="D586" s="1033">
        <v>132394497.99999999</v>
      </c>
    </row>
    <row r="587" spans="1:4">
      <c r="A587" t="s">
        <v>52</v>
      </c>
      <c r="B587">
        <v>2011</v>
      </c>
      <c r="C587" t="s">
        <v>6</v>
      </c>
      <c r="D587" s="1033">
        <v>126505693</v>
      </c>
    </row>
    <row r="588" spans="1:4">
      <c r="A588" t="s">
        <v>52</v>
      </c>
      <c r="B588">
        <v>2010</v>
      </c>
      <c r="C588" t="s">
        <v>9</v>
      </c>
      <c r="D588" s="1033">
        <v>126842309</v>
      </c>
    </row>
    <row r="589" spans="1:4">
      <c r="A589" t="s">
        <v>52</v>
      </c>
      <c r="B589">
        <v>2010</v>
      </c>
      <c r="C589" t="s">
        <v>8</v>
      </c>
      <c r="D589" s="1033">
        <v>122572000</v>
      </c>
    </row>
    <row r="590" spans="1:4">
      <c r="A590" t="s">
        <v>52</v>
      </c>
      <c r="B590">
        <v>2010</v>
      </c>
      <c r="C590" t="s">
        <v>7</v>
      </c>
      <c r="D590" s="1033">
        <v>121160043</v>
      </c>
    </row>
    <row r="591" spans="1:4">
      <c r="A591" t="s">
        <v>52</v>
      </c>
      <c r="B591">
        <v>2010</v>
      </c>
      <c r="C591" t="s">
        <v>6</v>
      </c>
      <c r="D591" s="1033">
        <v>106964800</v>
      </c>
    </row>
    <row r="592" spans="1:4">
      <c r="A592" t="s">
        <v>52</v>
      </c>
      <c r="B592">
        <v>2009</v>
      </c>
      <c r="C592" t="s">
        <v>9</v>
      </c>
      <c r="D592" s="1033">
        <v>115353000</v>
      </c>
    </row>
    <row r="593" spans="1:4">
      <c r="A593" t="s">
        <v>52</v>
      </c>
      <c r="B593">
        <v>2009</v>
      </c>
      <c r="C593" t="s">
        <v>8</v>
      </c>
      <c r="D593" s="1033">
        <v>115167000</v>
      </c>
    </row>
    <row r="594" spans="1:4">
      <c r="A594" t="s">
        <v>52</v>
      </c>
      <c r="B594">
        <v>2009</v>
      </c>
      <c r="C594" t="s">
        <v>7</v>
      </c>
      <c r="D594" s="1033">
        <v>112406570</v>
      </c>
    </row>
    <row r="595" spans="1:4">
      <c r="A595" t="s">
        <v>52</v>
      </c>
      <c r="B595">
        <v>2009</v>
      </c>
      <c r="C595" t="s">
        <v>6</v>
      </c>
      <c r="D595" s="1033">
        <v>105208950</v>
      </c>
    </row>
    <row r="596" spans="1:4">
      <c r="A596" t="s">
        <v>52</v>
      </c>
      <c r="B596">
        <v>2008</v>
      </c>
      <c r="C596" t="s">
        <v>9</v>
      </c>
      <c r="D596" s="1033">
        <v>104317300</v>
      </c>
    </row>
    <row r="597" spans="1:4">
      <c r="A597" t="s">
        <v>52</v>
      </c>
      <c r="B597">
        <v>2008</v>
      </c>
      <c r="C597" t="s">
        <v>8</v>
      </c>
      <c r="D597" s="1033">
        <v>101560726</v>
      </c>
    </row>
    <row r="598" spans="1:4">
      <c r="A598" t="s">
        <v>52</v>
      </c>
      <c r="B598">
        <v>2008</v>
      </c>
      <c r="C598" t="s">
        <v>7</v>
      </c>
      <c r="D598" s="1033">
        <v>96493000</v>
      </c>
    </row>
    <row r="599" spans="1:4">
      <c r="A599" t="s">
        <v>52</v>
      </c>
      <c r="B599">
        <v>2008</v>
      </c>
      <c r="C599" t="s">
        <v>6</v>
      </c>
      <c r="D599" s="1033">
        <v>95520000</v>
      </c>
    </row>
    <row r="600" spans="1:4">
      <c r="A600" t="s">
        <v>52</v>
      </c>
      <c r="B600">
        <v>2024</v>
      </c>
      <c r="C600" t="s">
        <v>7</v>
      </c>
      <c r="D600" s="1033">
        <v>716750312.09000003</v>
      </c>
    </row>
    <row r="601" spans="1:4">
      <c r="A601" t="s">
        <v>52</v>
      </c>
      <c r="B601">
        <v>2024</v>
      </c>
      <c r="C601" t="s">
        <v>6</v>
      </c>
      <c r="D601" s="1033">
        <v>712101653</v>
      </c>
    </row>
    <row r="602" spans="1:4">
      <c r="A602" t="s">
        <v>52</v>
      </c>
      <c r="B602">
        <v>2023</v>
      </c>
      <c r="C602" t="s">
        <v>9</v>
      </c>
      <c r="D602" s="1033">
        <v>625858690.99386871</v>
      </c>
    </row>
    <row r="603" spans="1:4">
      <c r="A603" t="s">
        <v>52</v>
      </c>
      <c r="B603">
        <v>2023</v>
      </c>
      <c r="C603" t="s">
        <v>8</v>
      </c>
      <c r="D603" s="1033">
        <v>677112683</v>
      </c>
    </row>
    <row r="604" spans="1:4">
      <c r="A604" t="s">
        <v>52</v>
      </c>
      <c r="B604">
        <v>2023</v>
      </c>
      <c r="C604" t="s">
        <v>7</v>
      </c>
      <c r="D604" s="1033">
        <v>642077543</v>
      </c>
    </row>
    <row r="605" spans="1:4">
      <c r="A605" t="s">
        <v>52</v>
      </c>
      <c r="B605">
        <v>2023</v>
      </c>
      <c r="C605" t="s">
        <v>6</v>
      </c>
      <c r="D605" s="1033">
        <v>638898512</v>
      </c>
    </row>
    <row r="606" spans="1:4">
      <c r="A606" t="s">
        <v>52</v>
      </c>
      <c r="B606">
        <v>2022</v>
      </c>
      <c r="C606" t="s">
        <v>9</v>
      </c>
      <c r="D606" s="1033">
        <v>621489071</v>
      </c>
    </row>
    <row r="607" spans="1:4">
      <c r="A607" t="s">
        <v>52</v>
      </c>
      <c r="B607">
        <v>2022</v>
      </c>
      <c r="C607" t="s">
        <v>8</v>
      </c>
      <c r="D607" s="1033">
        <v>627353435</v>
      </c>
    </row>
    <row r="608" spans="1:4">
      <c r="A608" t="s">
        <v>52</v>
      </c>
      <c r="B608">
        <v>2022</v>
      </c>
      <c r="C608" t="s">
        <v>7</v>
      </c>
      <c r="D608" s="1033">
        <v>602295948</v>
      </c>
    </row>
    <row r="609" spans="1:4">
      <c r="A609" t="s">
        <v>52</v>
      </c>
      <c r="B609">
        <v>2022</v>
      </c>
      <c r="C609" t="s">
        <v>6</v>
      </c>
      <c r="D609" s="1033">
        <v>616073351</v>
      </c>
    </row>
    <row r="610" spans="1:4">
      <c r="A610" t="s">
        <v>52</v>
      </c>
      <c r="B610">
        <v>2021</v>
      </c>
      <c r="C610" t="s">
        <v>9</v>
      </c>
      <c r="D610" s="1033">
        <v>590853102.53348589</v>
      </c>
    </row>
    <row r="611" spans="1:4">
      <c r="A611" t="s">
        <v>52</v>
      </c>
      <c r="B611">
        <v>2021</v>
      </c>
      <c r="C611" t="s">
        <v>8</v>
      </c>
      <c r="D611" s="1033">
        <v>575867286.5929625</v>
      </c>
    </row>
    <row r="612" spans="1:4">
      <c r="A612" t="s">
        <v>52</v>
      </c>
      <c r="B612">
        <v>2021</v>
      </c>
      <c r="C612" t="s">
        <v>7</v>
      </c>
      <c r="D612" s="1033">
        <v>561662389.82469809</v>
      </c>
    </row>
    <row r="613" spans="1:4">
      <c r="A613" t="s">
        <v>52</v>
      </c>
      <c r="B613">
        <v>2021</v>
      </c>
      <c r="C613" t="s">
        <v>6</v>
      </c>
      <c r="D613" s="1033">
        <v>552430444.27771223</v>
      </c>
    </row>
    <row r="614" spans="1:4">
      <c r="A614" t="s">
        <v>52</v>
      </c>
      <c r="B614">
        <v>2020</v>
      </c>
      <c r="C614" t="s">
        <v>9</v>
      </c>
      <c r="D614" s="1033">
        <v>544319967.53103566</v>
      </c>
    </row>
    <row r="615" spans="1:4">
      <c r="A615" t="s">
        <v>52</v>
      </c>
      <c r="B615">
        <v>2020</v>
      </c>
      <c r="C615" t="s">
        <v>8</v>
      </c>
      <c r="D615" s="1033">
        <v>519815998</v>
      </c>
    </row>
    <row r="616" spans="1:4">
      <c r="A616" t="s">
        <v>52</v>
      </c>
      <c r="B616">
        <v>2020</v>
      </c>
      <c r="C616" t="s">
        <v>7</v>
      </c>
      <c r="D616" s="1033">
        <v>449419621</v>
      </c>
    </row>
    <row r="617" spans="1:4">
      <c r="A617" t="s">
        <v>52</v>
      </c>
      <c r="B617">
        <v>2020</v>
      </c>
      <c r="C617" t="s">
        <v>6</v>
      </c>
      <c r="D617" s="1033">
        <v>528067307</v>
      </c>
    </row>
    <row r="618" spans="1:4">
      <c r="A618" t="s">
        <v>52</v>
      </c>
      <c r="B618">
        <v>2019</v>
      </c>
      <c r="C618" t="s">
        <v>9</v>
      </c>
      <c r="D618" s="1033">
        <v>502715017</v>
      </c>
    </row>
    <row r="619" spans="1:4">
      <c r="A619" t="s">
        <v>52</v>
      </c>
      <c r="B619">
        <v>2019</v>
      </c>
      <c r="C619" t="s">
        <v>8</v>
      </c>
      <c r="D619" s="1033">
        <v>506379589</v>
      </c>
    </row>
    <row r="620" spans="1:4">
      <c r="A620" t="s">
        <v>52</v>
      </c>
      <c r="B620">
        <v>2019</v>
      </c>
      <c r="C620" t="s">
        <v>7</v>
      </c>
      <c r="D620" s="1033">
        <v>485388686</v>
      </c>
    </row>
    <row r="621" spans="1:4">
      <c r="A621" t="s">
        <v>52</v>
      </c>
      <c r="B621">
        <v>2019</v>
      </c>
      <c r="C621" t="s">
        <v>6</v>
      </c>
      <c r="D621" s="1033">
        <v>495159500</v>
      </c>
    </row>
    <row r="622" spans="1:4">
      <c r="A622" t="s">
        <v>52</v>
      </c>
      <c r="B622">
        <v>2018</v>
      </c>
      <c r="C622" t="s">
        <v>9</v>
      </c>
      <c r="D622" s="1033">
        <v>482995857</v>
      </c>
    </row>
    <row r="623" spans="1:4">
      <c r="A623" t="s">
        <v>52</v>
      </c>
      <c r="B623">
        <v>2018</v>
      </c>
      <c r="C623" t="s">
        <v>8</v>
      </c>
      <c r="D623" s="1033">
        <v>481311179</v>
      </c>
    </row>
    <row r="624" spans="1:4">
      <c r="A624" t="s">
        <v>52</v>
      </c>
      <c r="B624">
        <v>2018</v>
      </c>
      <c r="C624" t="s">
        <v>7</v>
      </c>
      <c r="D624" s="1033">
        <v>458195834</v>
      </c>
    </row>
    <row r="625" spans="1:4">
      <c r="A625" t="s">
        <v>52</v>
      </c>
      <c r="B625">
        <v>2018</v>
      </c>
      <c r="C625" t="s">
        <v>6</v>
      </c>
      <c r="D625" s="1033">
        <v>447600010</v>
      </c>
    </row>
    <row r="626" spans="1:4">
      <c r="A626" t="s">
        <v>52</v>
      </c>
      <c r="B626">
        <v>2017</v>
      </c>
      <c r="C626" t="s">
        <v>9</v>
      </c>
      <c r="D626" s="1033">
        <v>437175366</v>
      </c>
    </row>
    <row r="627" spans="1:4">
      <c r="A627" t="s">
        <v>52</v>
      </c>
      <c r="B627">
        <v>2017</v>
      </c>
      <c r="C627" t="s">
        <v>8</v>
      </c>
      <c r="D627" s="1033">
        <v>432854118</v>
      </c>
    </row>
    <row r="628" spans="1:4">
      <c r="A628" t="s">
        <v>52</v>
      </c>
      <c r="B628">
        <v>2017</v>
      </c>
      <c r="C628" t="s">
        <v>7</v>
      </c>
      <c r="D628" s="1033">
        <v>410890865</v>
      </c>
    </row>
    <row r="629" spans="1:4">
      <c r="A629" t="s">
        <v>52</v>
      </c>
      <c r="B629">
        <v>2017</v>
      </c>
      <c r="C629" t="s">
        <v>6</v>
      </c>
      <c r="D629" s="1033">
        <v>417074205</v>
      </c>
    </row>
    <row r="630" spans="1:4">
      <c r="A630" t="s">
        <v>52</v>
      </c>
      <c r="B630">
        <v>2016</v>
      </c>
      <c r="C630" t="s">
        <v>9</v>
      </c>
      <c r="D630" s="1033">
        <v>409036602.75703764</v>
      </c>
    </row>
    <row r="631" spans="1:4">
      <c r="A631" t="s">
        <v>52</v>
      </c>
      <c r="B631">
        <v>2016</v>
      </c>
      <c r="C631" t="s">
        <v>8</v>
      </c>
      <c r="D631" s="1033">
        <v>413064979</v>
      </c>
    </row>
    <row r="632" spans="1:4">
      <c r="A632" t="s">
        <v>52</v>
      </c>
      <c r="B632">
        <v>2016</v>
      </c>
      <c r="C632" t="s">
        <v>7</v>
      </c>
      <c r="D632" s="1033">
        <v>399290511</v>
      </c>
    </row>
    <row r="633" spans="1:4">
      <c r="A633" t="s">
        <v>52</v>
      </c>
      <c r="B633">
        <v>2016</v>
      </c>
      <c r="C633" t="s">
        <v>6</v>
      </c>
      <c r="D633" s="1033">
        <v>396005550</v>
      </c>
    </row>
    <row r="634" spans="1:4">
      <c r="A634" t="s">
        <v>52</v>
      </c>
      <c r="B634">
        <v>2015</v>
      </c>
      <c r="C634" t="s">
        <v>9</v>
      </c>
      <c r="D634" s="1033">
        <v>389715970</v>
      </c>
    </row>
    <row r="635" spans="1:4">
      <c r="A635" t="s">
        <v>52</v>
      </c>
      <c r="B635">
        <v>2015</v>
      </c>
      <c r="C635" t="s">
        <v>8</v>
      </c>
      <c r="D635" s="1033">
        <v>391840102</v>
      </c>
    </row>
    <row r="636" spans="1:4">
      <c r="A636" t="s">
        <v>52</v>
      </c>
      <c r="B636">
        <v>2015</v>
      </c>
      <c r="C636" t="s">
        <v>7</v>
      </c>
      <c r="D636" s="1033">
        <v>377705641</v>
      </c>
    </row>
    <row r="637" spans="1:4">
      <c r="A637" t="s">
        <v>52</v>
      </c>
      <c r="B637">
        <v>2015</v>
      </c>
      <c r="C637" t="s">
        <v>6</v>
      </c>
      <c r="D637" s="1033">
        <v>376998558</v>
      </c>
    </row>
    <row r="638" spans="1:4">
      <c r="A638" t="s">
        <v>52</v>
      </c>
      <c r="B638">
        <v>2014</v>
      </c>
      <c r="C638" t="s">
        <v>9</v>
      </c>
      <c r="D638" s="1033">
        <v>363645746</v>
      </c>
    </row>
    <row r="639" spans="1:4">
      <c r="A639" t="s">
        <v>52</v>
      </c>
      <c r="B639">
        <v>2014</v>
      </c>
      <c r="C639" t="s">
        <v>8</v>
      </c>
      <c r="D639" s="1033">
        <v>370401204</v>
      </c>
    </row>
    <row r="640" spans="1:4">
      <c r="A640" t="s">
        <v>52</v>
      </c>
      <c r="B640">
        <v>2014</v>
      </c>
      <c r="C640" t="s">
        <v>7</v>
      </c>
      <c r="D640" s="1033">
        <v>356912000</v>
      </c>
    </row>
    <row r="641" spans="1:4">
      <c r="A641" t="s">
        <v>52</v>
      </c>
      <c r="B641">
        <v>2014</v>
      </c>
      <c r="C641" t="s">
        <v>6</v>
      </c>
      <c r="D641" s="1033">
        <v>351101778.00000006</v>
      </c>
    </row>
    <row r="642" spans="1:4">
      <c r="A642" t="s">
        <v>52</v>
      </c>
      <c r="B642">
        <v>2013</v>
      </c>
      <c r="C642" t="s">
        <v>9</v>
      </c>
      <c r="D642" s="1033">
        <v>344870000</v>
      </c>
    </row>
    <row r="643" spans="1:4">
      <c r="A643" t="s">
        <v>52</v>
      </c>
      <c r="B643">
        <v>2013</v>
      </c>
      <c r="C643" t="s">
        <v>8</v>
      </c>
      <c r="D643" s="1033">
        <v>354767588</v>
      </c>
    </row>
    <row r="644" spans="1:4">
      <c r="A644" t="s">
        <v>52</v>
      </c>
      <c r="B644">
        <v>2013</v>
      </c>
      <c r="C644" t="s">
        <v>7</v>
      </c>
      <c r="D644" s="1033">
        <v>354612410</v>
      </c>
    </row>
    <row r="645" spans="1:4">
      <c r="A645" t="s">
        <v>52</v>
      </c>
      <c r="B645">
        <v>2013</v>
      </c>
      <c r="C645" t="s">
        <v>6</v>
      </c>
      <c r="D645" s="1033">
        <v>343483358</v>
      </c>
    </row>
    <row r="646" spans="1:4">
      <c r="A646" t="s">
        <v>52</v>
      </c>
      <c r="B646">
        <v>2012</v>
      </c>
      <c r="C646" t="s">
        <v>9</v>
      </c>
      <c r="D646" s="1033">
        <v>340571225</v>
      </c>
    </row>
    <row r="647" spans="1:4">
      <c r="A647" t="s">
        <v>52</v>
      </c>
      <c r="B647">
        <v>2012</v>
      </c>
      <c r="C647" t="s">
        <v>8</v>
      </c>
      <c r="D647" s="1033">
        <v>336209912</v>
      </c>
    </row>
    <row r="648" spans="1:4">
      <c r="A648" t="s">
        <v>52</v>
      </c>
      <c r="B648">
        <v>2012</v>
      </c>
      <c r="C648" t="s">
        <v>7</v>
      </c>
      <c r="D648" s="1033">
        <v>327872857</v>
      </c>
    </row>
    <row r="649" spans="1:4">
      <c r="A649" t="s">
        <v>52</v>
      </c>
      <c r="B649">
        <v>2012</v>
      </c>
      <c r="C649" t="s">
        <v>6</v>
      </c>
      <c r="D649" s="1033">
        <v>313605632.80249608</v>
      </c>
    </row>
    <row r="650" spans="1:4">
      <c r="A650" t="s">
        <v>52</v>
      </c>
      <c r="B650">
        <v>2011</v>
      </c>
      <c r="C650" t="s">
        <v>9</v>
      </c>
      <c r="D650" s="1033">
        <v>301925846</v>
      </c>
    </row>
    <row r="651" spans="1:4">
      <c r="A651" t="s">
        <v>52</v>
      </c>
      <c r="B651">
        <v>2011</v>
      </c>
      <c r="C651" t="s">
        <v>8</v>
      </c>
      <c r="D651" s="1033">
        <v>312510320</v>
      </c>
    </row>
    <row r="652" spans="1:4">
      <c r="A652" t="s">
        <v>52</v>
      </c>
      <c r="B652">
        <v>2011</v>
      </c>
      <c r="C652" t="s">
        <v>7</v>
      </c>
      <c r="D652" s="1033">
        <v>302637682</v>
      </c>
    </row>
    <row r="653" spans="1:4">
      <c r="A653" t="s">
        <v>52</v>
      </c>
      <c r="B653">
        <v>2011</v>
      </c>
      <c r="C653" t="s">
        <v>6</v>
      </c>
      <c r="D653" s="1033">
        <v>297832448</v>
      </c>
    </row>
    <row r="654" spans="1:4">
      <c r="A654" t="s">
        <v>52</v>
      </c>
      <c r="B654">
        <v>2010</v>
      </c>
      <c r="C654" t="s">
        <v>9</v>
      </c>
      <c r="D654" s="1033">
        <v>290973220</v>
      </c>
    </row>
    <row r="655" spans="1:4">
      <c r="A655" t="s">
        <v>52</v>
      </c>
      <c r="B655">
        <v>2010</v>
      </c>
      <c r="C655" t="s">
        <v>8</v>
      </c>
      <c r="D655" s="1033">
        <v>288186000</v>
      </c>
    </row>
    <row r="656" spans="1:4">
      <c r="A656" t="s">
        <v>52</v>
      </c>
      <c r="B656">
        <v>2010</v>
      </c>
      <c r="C656" t="s">
        <v>7</v>
      </c>
      <c r="D656" s="1033">
        <v>286533819</v>
      </c>
    </row>
    <row r="657" spans="1:4">
      <c r="A657" t="s">
        <v>52</v>
      </c>
      <c r="B657">
        <v>2010</v>
      </c>
      <c r="C657" t="s">
        <v>6</v>
      </c>
      <c r="D657" s="1033">
        <v>259220400</v>
      </c>
    </row>
    <row r="658" spans="1:4">
      <c r="A658" t="s">
        <v>52</v>
      </c>
      <c r="B658">
        <v>2009</v>
      </c>
      <c r="C658" t="s">
        <v>9</v>
      </c>
      <c r="D658" s="1033">
        <v>271954000</v>
      </c>
    </row>
    <row r="659" spans="1:4">
      <c r="A659" t="s">
        <v>52</v>
      </c>
      <c r="B659">
        <v>2009</v>
      </c>
      <c r="C659" t="s">
        <v>8</v>
      </c>
      <c r="D659" s="1033">
        <v>281470000</v>
      </c>
    </row>
    <row r="660" spans="1:4">
      <c r="A660" t="s">
        <v>52</v>
      </c>
      <c r="B660">
        <v>2009</v>
      </c>
      <c r="C660" t="s">
        <v>7</v>
      </c>
      <c r="D660" s="1033">
        <v>262283150.00000003</v>
      </c>
    </row>
    <row r="661" spans="1:4">
      <c r="A661" t="s">
        <v>52</v>
      </c>
      <c r="B661">
        <v>2009</v>
      </c>
      <c r="C661" t="s">
        <v>6</v>
      </c>
      <c r="D661" s="1033">
        <v>252222530</v>
      </c>
    </row>
    <row r="662" spans="1:4">
      <c r="A662" t="s">
        <v>52</v>
      </c>
      <c r="B662">
        <v>2008</v>
      </c>
      <c r="C662" t="s">
        <v>9</v>
      </c>
      <c r="D662" s="1033">
        <v>248631400</v>
      </c>
    </row>
    <row r="663" spans="1:4">
      <c r="A663" t="s">
        <v>52</v>
      </c>
      <c r="B663">
        <v>2008</v>
      </c>
      <c r="C663" t="s">
        <v>8</v>
      </c>
      <c r="D663" s="1033">
        <v>246047464</v>
      </c>
    </row>
    <row r="664" spans="1:4">
      <c r="A664" t="s">
        <v>52</v>
      </c>
      <c r="B664">
        <v>2008</v>
      </c>
      <c r="C664" t="s">
        <v>7</v>
      </c>
      <c r="D664" s="1033">
        <v>236797000</v>
      </c>
    </row>
    <row r="665" spans="1:4">
      <c r="A665" t="s">
        <v>52</v>
      </c>
      <c r="B665">
        <v>2008</v>
      </c>
      <c r="C665" t="s">
        <v>6</v>
      </c>
      <c r="D665" s="1033">
        <v>231130000</v>
      </c>
    </row>
    <row r="666" spans="1:4">
      <c r="A666" t="s">
        <v>52</v>
      </c>
      <c r="B666">
        <v>2024</v>
      </c>
      <c r="C666" t="s">
        <v>7</v>
      </c>
      <c r="D666" s="1033">
        <v>362450411.73000002</v>
      </c>
    </row>
    <row r="667" spans="1:4">
      <c r="A667" t="s">
        <v>52</v>
      </c>
      <c r="B667">
        <v>2024</v>
      </c>
      <c r="C667" t="s">
        <v>6</v>
      </c>
      <c r="D667" s="1033">
        <v>351908216</v>
      </c>
    </row>
    <row r="668" spans="1:4">
      <c r="A668" t="s">
        <v>52</v>
      </c>
      <c r="B668">
        <v>2023</v>
      </c>
      <c r="C668" t="s">
        <v>9</v>
      </c>
      <c r="D668" s="1033">
        <v>378942018.55230892</v>
      </c>
    </row>
    <row r="669" spans="1:4">
      <c r="A669" t="s">
        <v>52</v>
      </c>
      <c r="B669">
        <v>2023</v>
      </c>
      <c r="C669" t="s">
        <v>8</v>
      </c>
      <c r="D669" s="1033">
        <v>342856912</v>
      </c>
    </row>
    <row r="670" spans="1:4">
      <c r="A670" t="s">
        <v>52</v>
      </c>
      <c r="B670">
        <v>2023</v>
      </c>
      <c r="C670" t="s">
        <v>7</v>
      </c>
      <c r="D670" s="1033">
        <v>328052263</v>
      </c>
    </row>
    <row r="671" spans="1:4">
      <c r="A671" t="s">
        <v>52</v>
      </c>
      <c r="B671">
        <v>2023</v>
      </c>
      <c r="C671" t="s">
        <v>6</v>
      </c>
      <c r="D671" s="1033">
        <v>322759805</v>
      </c>
    </row>
    <row r="672" spans="1:4">
      <c r="A672" t="s">
        <v>52</v>
      </c>
      <c r="B672">
        <v>2022</v>
      </c>
      <c r="C672" t="s">
        <v>9</v>
      </c>
      <c r="D672" s="1033">
        <v>317362070</v>
      </c>
    </row>
    <row r="673" spans="1:4">
      <c r="A673" t="s">
        <v>52</v>
      </c>
      <c r="B673">
        <v>2022</v>
      </c>
      <c r="C673" t="s">
        <v>8</v>
      </c>
      <c r="D673" s="1033">
        <v>315984576</v>
      </c>
    </row>
    <row r="674" spans="1:4">
      <c r="A674" t="s">
        <v>52</v>
      </c>
      <c r="B674">
        <v>2022</v>
      </c>
      <c r="C674" t="s">
        <v>7</v>
      </c>
      <c r="D674" s="1033">
        <v>305357917</v>
      </c>
    </row>
    <row r="675" spans="1:4">
      <c r="A675" t="s">
        <v>52</v>
      </c>
      <c r="B675">
        <v>2022</v>
      </c>
      <c r="C675" t="s">
        <v>6</v>
      </c>
      <c r="D675" s="1033">
        <v>283050674</v>
      </c>
    </row>
    <row r="676" spans="1:4">
      <c r="A676" t="s">
        <v>52</v>
      </c>
      <c r="B676">
        <v>2021</v>
      </c>
      <c r="C676" t="s">
        <v>9</v>
      </c>
      <c r="D676" s="1033">
        <v>286962230.25910038</v>
      </c>
    </row>
    <row r="677" spans="1:4">
      <c r="A677" t="s">
        <v>52</v>
      </c>
      <c r="B677">
        <v>2021</v>
      </c>
      <c r="C677" t="s">
        <v>8</v>
      </c>
      <c r="D677" s="1033">
        <v>278901048.25415695</v>
      </c>
    </row>
    <row r="678" spans="1:4">
      <c r="A678" t="s">
        <v>52</v>
      </c>
      <c r="B678">
        <v>2021</v>
      </c>
      <c r="C678" t="s">
        <v>7</v>
      </c>
      <c r="D678" s="1033">
        <v>276321379.68792152</v>
      </c>
    </row>
    <row r="679" spans="1:4">
      <c r="A679" t="s">
        <v>52</v>
      </c>
      <c r="B679">
        <v>2021</v>
      </c>
      <c r="C679" t="s">
        <v>6</v>
      </c>
      <c r="D679" s="1033">
        <v>274137900.22636247</v>
      </c>
    </row>
    <row r="680" spans="1:4">
      <c r="A680" t="s">
        <v>52</v>
      </c>
      <c r="B680">
        <v>2020</v>
      </c>
      <c r="C680" t="s">
        <v>9</v>
      </c>
      <c r="D680" s="1033">
        <v>272116756.26547563</v>
      </c>
    </row>
    <row r="681" spans="1:4">
      <c r="A681" t="s">
        <v>52</v>
      </c>
      <c r="B681">
        <v>2020</v>
      </c>
      <c r="C681" t="s">
        <v>8</v>
      </c>
      <c r="D681" s="1033">
        <v>255204784</v>
      </c>
    </row>
    <row r="682" spans="1:4">
      <c r="A682" t="s">
        <v>52</v>
      </c>
      <c r="B682">
        <v>2020</v>
      </c>
      <c r="C682" t="s">
        <v>7</v>
      </c>
      <c r="D682" s="1033">
        <v>226255689</v>
      </c>
    </row>
    <row r="683" spans="1:4">
      <c r="A683" t="s">
        <v>52</v>
      </c>
      <c r="B683">
        <v>2020</v>
      </c>
      <c r="C683" t="s">
        <v>6</v>
      </c>
      <c r="D683" s="1033">
        <v>266316313.00000003</v>
      </c>
    </row>
    <row r="684" spans="1:4">
      <c r="A684" t="s">
        <v>52</v>
      </c>
      <c r="B684">
        <v>2019</v>
      </c>
      <c r="C684" t="s">
        <v>9</v>
      </c>
      <c r="D684" s="1033">
        <v>256309261</v>
      </c>
    </row>
    <row r="685" spans="1:4">
      <c r="A685" t="s">
        <v>52</v>
      </c>
      <c r="B685">
        <v>2019</v>
      </c>
      <c r="C685" t="s">
        <v>8</v>
      </c>
      <c r="D685" s="1033">
        <v>251044299</v>
      </c>
    </row>
    <row r="686" spans="1:4">
      <c r="A686" t="s">
        <v>52</v>
      </c>
      <c r="B686">
        <v>2019</v>
      </c>
      <c r="C686" t="s">
        <v>7</v>
      </c>
      <c r="D686" s="1033">
        <v>244469654</v>
      </c>
    </row>
    <row r="687" spans="1:4">
      <c r="A687" t="s">
        <v>52</v>
      </c>
      <c r="B687">
        <v>2019</v>
      </c>
      <c r="C687" t="s">
        <v>6</v>
      </c>
      <c r="D687" s="1033">
        <v>248927128</v>
      </c>
    </row>
    <row r="688" spans="1:4">
      <c r="A688" t="s">
        <v>52</v>
      </c>
      <c r="B688">
        <v>2018</v>
      </c>
      <c r="C688" t="s">
        <v>9</v>
      </c>
      <c r="D688" s="1033">
        <v>249523605</v>
      </c>
    </row>
    <row r="689" spans="1:4">
      <c r="A689" t="s">
        <v>52</v>
      </c>
      <c r="B689">
        <v>2018</v>
      </c>
      <c r="C689" t="s">
        <v>8</v>
      </c>
      <c r="D689" s="1033">
        <v>243377452</v>
      </c>
    </row>
    <row r="690" spans="1:4">
      <c r="A690" t="s">
        <v>52</v>
      </c>
      <c r="B690">
        <v>2018</v>
      </c>
      <c r="C690" t="s">
        <v>7</v>
      </c>
      <c r="D690" s="1033">
        <v>234429646</v>
      </c>
    </row>
    <row r="691" spans="1:4">
      <c r="A691" t="s">
        <v>52</v>
      </c>
      <c r="B691">
        <v>2018</v>
      </c>
      <c r="C691" t="s">
        <v>6</v>
      </c>
      <c r="D691" s="1033">
        <v>236439226</v>
      </c>
    </row>
    <row r="692" spans="1:4">
      <c r="A692" t="s">
        <v>52</v>
      </c>
      <c r="B692">
        <v>2017</v>
      </c>
      <c r="C692" t="s">
        <v>9</v>
      </c>
      <c r="D692" s="1033">
        <v>231332227</v>
      </c>
    </row>
    <row r="693" spans="1:4">
      <c r="A693" t="s">
        <v>52</v>
      </c>
      <c r="B693">
        <v>2017</v>
      </c>
      <c r="C693" t="s">
        <v>8</v>
      </c>
      <c r="D693" s="1033">
        <v>230780918</v>
      </c>
    </row>
    <row r="694" spans="1:4">
      <c r="A694" t="s">
        <v>52</v>
      </c>
      <c r="B694">
        <v>2017</v>
      </c>
      <c r="C694" t="s">
        <v>7</v>
      </c>
      <c r="D694" s="1033">
        <v>222517378</v>
      </c>
    </row>
    <row r="695" spans="1:4">
      <c r="A695" t="s">
        <v>52</v>
      </c>
      <c r="B695">
        <v>2017</v>
      </c>
      <c r="C695" t="s">
        <v>6</v>
      </c>
      <c r="D695" s="1033">
        <v>226207498</v>
      </c>
    </row>
    <row r="696" spans="1:4">
      <c r="A696" t="s">
        <v>52</v>
      </c>
      <c r="B696">
        <v>2016</v>
      </c>
      <c r="C696" t="s">
        <v>9</v>
      </c>
      <c r="D696" s="1033">
        <v>224929886.90708447</v>
      </c>
    </row>
    <row r="697" spans="1:4">
      <c r="A697" t="s">
        <v>52</v>
      </c>
      <c r="B697">
        <v>2016</v>
      </c>
      <c r="C697" t="s">
        <v>8</v>
      </c>
      <c r="D697" s="1033">
        <v>221480537</v>
      </c>
    </row>
    <row r="698" spans="1:4">
      <c r="A698" t="s">
        <v>52</v>
      </c>
      <c r="B698">
        <v>2016</v>
      </c>
      <c r="C698" t="s">
        <v>7</v>
      </c>
      <c r="D698" s="1033">
        <v>225090220</v>
      </c>
    </row>
    <row r="699" spans="1:4">
      <c r="A699" t="s">
        <v>52</v>
      </c>
      <c r="B699">
        <v>2016</v>
      </c>
      <c r="C699" t="s">
        <v>6</v>
      </c>
      <c r="D699" s="1033">
        <v>217764090</v>
      </c>
    </row>
    <row r="700" spans="1:4">
      <c r="A700" t="s">
        <v>52</v>
      </c>
      <c r="B700">
        <v>2015</v>
      </c>
      <c r="C700" t="s">
        <v>9</v>
      </c>
      <c r="D700" s="1033">
        <v>214944295</v>
      </c>
    </row>
    <row r="701" spans="1:4">
      <c r="A701" t="s">
        <v>52</v>
      </c>
      <c r="B701">
        <v>2015</v>
      </c>
      <c r="C701" t="s">
        <v>8</v>
      </c>
      <c r="D701" s="1033">
        <v>217545412</v>
      </c>
    </row>
    <row r="702" spans="1:4">
      <c r="A702" t="s">
        <v>52</v>
      </c>
      <c r="B702">
        <v>2015</v>
      </c>
      <c r="C702" t="s">
        <v>7</v>
      </c>
      <c r="D702" s="1033">
        <v>216156994</v>
      </c>
    </row>
    <row r="703" spans="1:4">
      <c r="A703" t="s">
        <v>52</v>
      </c>
      <c r="B703">
        <v>2015</v>
      </c>
      <c r="C703" t="s">
        <v>6</v>
      </c>
      <c r="D703" s="1033">
        <v>221059110</v>
      </c>
    </row>
    <row r="704" spans="1:4">
      <c r="A704" t="s">
        <v>52</v>
      </c>
      <c r="B704">
        <v>2014</v>
      </c>
      <c r="C704" t="s">
        <v>9</v>
      </c>
      <c r="D704" s="1033">
        <v>216005749</v>
      </c>
    </row>
    <row r="705" spans="1:5">
      <c r="A705" t="s">
        <v>52</v>
      </c>
      <c r="B705">
        <v>2014</v>
      </c>
      <c r="C705" t="s">
        <v>8</v>
      </c>
      <c r="D705" s="1033">
        <v>215839306</v>
      </c>
    </row>
    <row r="706" spans="1:5">
      <c r="A706" t="s">
        <v>52</v>
      </c>
      <c r="B706">
        <v>2014</v>
      </c>
      <c r="C706" t="s">
        <v>7</v>
      </c>
      <c r="D706" s="1033">
        <v>208447000</v>
      </c>
    </row>
    <row r="707" spans="1:5">
      <c r="A707" t="s">
        <v>52</v>
      </c>
      <c r="B707">
        <v>2014</v>
      </c>
      <c r="C707" t="s">
        <v>6</v>
      </c>
      <c r="D707" s="1033">
        <v>208571820</v>
      </c>
    </row>
    <row r="708" spans="1:5">
      <c r="A708" t="s">
        <v>52</v>
      </c>
      <c r="B708">
        <v>2013</v>
      </c>
      <c r="C708" t="s">
        <v>9</v>
      </c>
      <c r="D708" s="1033">
        <v>208120000</v>
      </c>
    </row>
    <row r="709" spans="1:5">
      <c r="A709" t="s">
        <v>52</v>
      </c>
      <c r="B709">
        <v>2013</v>
      </c>
      <c r="C709" t="s">
        <v>8</v>
      </c>
      <c r="D709" s="1033">
        <v>204386852</v>
      </c>
    </row>
    <row r="710" spans="1:5">
      <c r="A710" t="s">
        <v>52</v>
      </c>
      <c r="B710">
        <v>2013</v>
      </c>
      <c r="C710" t="s">
        <v>7</v>
      </c>
      <c r="D710" s="1033">
        <v>204075773</v>
      </c>
    </row>
    <row r="711" spans="1:5">
      <c r="A711" t="s">
        <v>52</v>
      </c>
      <c r="B711">
        <v>2013</v>
      </c>
      <c r="C711" t="s">
        <v>6</v>
      </c>
      <c r="D711" s="1033">
        <v>201073620</v>
      </c>
    </row>
    <row r="712" spans="1:5">
      <c r="A712" t="s">
        <v>52</v>
      </c>
      <c r="B712">
        <v>2012</v>
      </c>
      <c r="C712" t="s">
        <v>9</v>
      </c>
      <c r="D712" s="1033">
        <v>202392465</v>
      </c>
    </row>
    <row r="713" spans="1:5">
      <c r="A713" t="s">
        <v>52</v>
      </c>
      <c r="B713">
        <v>2012</v>
      </c>
      <c r="C713" t="s">
        <v>8</v>
      </c>
      <c r="D713" s="1033">
        <v>201334646</v>
      </c>
    </row>
    <row r="714" spans="1:5">
      <c r="A714" t="s">
        <v>52</v>
      </c>
      <c r="B714">
        <v>2012</v>
      </c>
      <c r="C714" t="s">
        <v>7</v>
      </c>
      <c r="D714" s="1033">
        <v>187559187</v>
      </c>
    </row>
    <row r="715" spans="1:5">
      <c r="A715" t="s">
        <v>52</v>
      </c>
      <c r="B715">
        <v>2012</v>
      </c>
      <c r="C715" t="s">
        <v>6</v>
      </c>
      <c r="D715" s="1033">
        <v>167892592.87209228</v>
      </c>
    </row>
    <row r="716" spans="1:5">
      <c r="A716" t="s">
        <v>52</v>
      </c>
      <c r="B716">
        <v>2011</v>
      </c>
      <c r="C716" t="s">
        <v>9</v>
      </c>
      <c r="D716" s="1033">
        <v>153413978</v>
      </c>
    </row>
    <row r="717" spans="1:5">
      <c r="A717" t="s">
        <v>52</v>
      </c>
      <c r="B717">
        <v>2011</v>
      </c>
      <c r="C717" t="s">
        <v>8</v>
      </c>
      <c r="D717" s="1033">
        <v>159806087</v>
      </c>
    </row>
    <row r="718" spans="1:5">
      <c r="A718" t="s">
        <v>52</v>
      </c>
      <c r="B718">
        <v>2011</v>
      </c>
      <c r="C718" t="s">
        <v>7</v>
      </c>
      <c r="D718" s="1033">
        <v>176477870</v>
      </c>
    </row>
    <row r="719" spans="1:5">
      <c r="A719" t="s">
        <v>52</v>
      </c>
      <c r="B719">
        <v>2011</v>
      </c>
      <c r="C719" t="s">
        <v>6</v>
      </c>
      <c r="D719" s="1033">
        <v>179340183.00000003</v>
      </c>
      <c r="E719" s="1028">
        <f>'Distribution Dashboard'!F4</f>
        <v>2024</v>
      </c>
    </row>
    <row r="720" spans="1:5">
      <c r="A720" t="s">
        <v>52</v>
      </c>
      <c r="B720">
        <v>2010</v>
      </c>
      <c r="C720" t="s">
        <v>9</v>
      </c>
      <c r="D720" s="1033">
        <v>180649446</v>
      </c>
    </row>
    <row r="721" spans="1:4">
      <c r="A721" t="s">
        <v>52</v>
      </c>
      <c r="B721">
        <v>2010</v>
      </c>
      <c r="C721" t="s">
        <v>8</v>
      </c>
      <c r="D721" s="1033">
        <v>179947000</v>
      </c>
    </row>
    <row r="722" spans="1:4">
      <c r="A722" t="s">
        <v>52</v>
      </c>
      <c r="B722">
        <v>2010</v>
      </c>
      <c r="C722" t="s">
        <v>7</v>
      </c>
      <c r="D722" s="1033">
        <v>171524395</v>
      </c>
    </row>
    <row r="723" spans="1:4">
      <c r="A723" t="s">
        <v>52</v>
      </c>
      <c r="B723">
        <v>2010</v>
      </c>
      <c r="C723" t="s">
        <v>6</v>
      </c>
      <c r="D723" s="1033">
        <v>189252200</v>
      </c>
    </row>
    <row r="724" spans="1:4">
      <c r="A724" t="s">
        <v>52</v>
      </c>
      <c r="B724">
        <v>2009</v>
      </c>
      <c r="C724" t="s">
        <v>9</v>
      </c>
      <c r="D724" s="1033">
        <v>163541000</v>
      </c>
    </row>
    <row r="725" spans="1:4">
      <c r="A725" t="s">
        <v>52</v>
      </c>
      <c r="B725">
        <v>2009</v>
      </c>
      <c r="C725" t="s">
        <v>8</v>
      </c>
      <c r="D725" s="1033">
        <v>163089000</v>
      </c>
    </row>
    <row r="726" spans="1:4">
      <c r="A726" t="s">
        <v>52</v>
      </c>
      <c r="B726">
        <v>2009</v>
      </c>
      <c r="C726" t="s">
        <v>7</v>
      </c>
      <c r="D726" s="1033">
        <v>155703270</v>
      </c>
    </row>
    <row r="727" spans="1:4">
      <c r="A727" t="s">
        <v>52</v>
      </c>
      <c r="B727">
        <v>2009</v>
      </c>
      <c r="C727" t="s">
        <v>6</v>
      </c>
      <c r="D727" s="1033">
        <v>153293700</v>
      </c>
    </row>
    <row r="728" spans="1:4">
      <c r="A728" t="s">
        <v>52</v>
      </c>
      <c r="B728">
        <v>2008</v>
      </c>
      <c r="C728" t="s">
        <v>9</v>
      </c>
      <c r="D728" s="1033">
        <v>149069900</v>
      </c>
    </row>
    <row r="729" spans="1:4">
      <c r="A729" t="s">
        <v>52</v>
      </c>
      <c r="B729">
        <v>2008</v>
      </c>
      <c r="C729" t="s">
        <v>8</v>
      </c>
      <c r="D729" s="1033">
        <v>146697514</v>
      </c>
    </row>
    <row r="730" spans="1:4">
      <c r="A730" t="s">
        <v>52</v>
      </c>
      <c r="B730">
        <v>2008</v>
      </c>
      <c r="C730" t="s">
        <v>7</v>
      </c>
      <c r="D730" s="1033">
        <v>145532000</v>
      </c>
    </row>
    <row r="731" spans="1:4">
      <c r="A731" t="s">
        <v>52</v>
      </c>
      <c r="B731">
        <v>2008</v>
      </c>
      <c r="C731" t="s">
        <v>6</v>
      </c>
      <c r="D731" s="1033">
        <v>142240000</v>
      </c>
    </row>
    <row r="732" spans="1:4">
      <c r="A732" t="s">
        <v>359</v>
      </c>
      <c r="B732">
        <v>2024</v>
      </c>
      <c r="C732" t="s">
        <v>7</v>
      </c>
      <c r="D732" s="1033">
        <v>9287650</v>
      </c>
    </row>
    <row r="733" spans="1:4">
      <c r="A733" t="s">
        <v>359</v>
      </c>
      <c r="B733">
        <v>2024</v>
      </c>
      <c r="C733" t="s">
        <v>6</v>
      </c>
      <c r="D733" s="1033">
        <v>9622792</v>
      </c>
    </row>
    <row r="734" spans="1:4">
      <c r="A734" t="s">
        <v>848</v>
      </c>
      <c r="B734">
        <v>2024</v>
      </c>
      <c r="C734" t="s">
        <v>7</v>
      </c>
      <c r="D734" s="1033">
        <v>600538.446</v>
      </c>
    </row>
    <row r="735" spans="1:4">
      <c r="A735" t="s">
        <v>848</v>
      </c>
      <c r="B735">
        <v>2024</v>
      </c>
      <c r="C735" t="s">
        <v>6</v>
      </c>
      <c r="D735" s="1033">
        <v>603670.71980000008</v>
      </c>
    </row>
    <row r="741" spans="1:2">
      <c r="A741" s="1027">
        <v>2026</v>
      </c>
      <c r="B741" s="1027" t="s">
        <v>6</v>
      </c>
    </row>
    <row r="742" spans="1:2">
      <c r="A742" s="1027">
        <v>2025</v>
      </c>
      <c r="B742" s="1027" t="s">
        <v>7</v>
      </c>
    </row>
    <row r="743" spans="1:2">
      <c r="A743" s="1027">
        <v>2024</v>
      </c>
      <c r="B743" s="1027" t="s">
        <v>8</v>
      </c>
    </row>
    <row r="744" spans="1:2">
      <c r="A744" s="1027">
        <v>2023</v>
      </c>
      <c r="B744" s="1027" t="s">
        <v>9</v>
      </c>
    </row>
    <row r="745" spans="1:2">
      <c r="A745" s="1027">
        <v>2022</v>
      </c>
      <c r="B745" s="1027" t="s">
        <v>830</v>
      </c>
    </row>
    <row r="746" spans="1:2">
      <c r="A746" s="1027">
        <v>2020</v>
      </c>
      <c r="B746" s="1027"/>
    </row>
    <row r="747" spans="1:2">
      <c r="A747" s="1027">
        <v>2019</v>
      </c>
      <c r="B747" s="1027"/>
    </row>
    <row r="748" spans="1:2">
      <c r="A748" s="1027">
        <v>2018</v>
      </c>
      <c r="B748" s="1027"/>
    </row>
    <row r="749" spans="1:2">
      <c r="A749" s="1027">
        <v>2017</v>
      </c>
      <c r="B749" s="1027"/>
    </row>
    <row r="750" spans="1:2">
      <c r="A750" s="1027">
        <v>2016</v>
      </c>
      <c r="B750" s="1027"/>
    </row>
    <row r="751" spans="1:2">
      <c r="A751" s="1027">
        <v>2015</v>
      </c>
      <c r="B751" s="1027"/>
    </row>
    <row r="752" spans="1:2">
      <c r="A752" s="1027">
        <v>2014</v>
      </c>
      <c r="B752" s="1027"/>
    </row>
    <row r="753" spans="1:2">
      <c r="A753" s="1027">
        <v>2013</v>
      </c>
      <c r="B753" s="1027"/>
    </row>
    <row r="754" spans="1:2">
      <c r="A754" s="1027">
        <v>2012</v>
      </c>
      <c r="B754" s="1027"/>
    </row>
    <row r="755" spans="1:2">
      <c r="A755" s="1027">
        <v>2011</v>
      </c>
      <c r="B755" s="1027"/>
    </row>
    <row r="756" spans="1:2">
      <c r="A756" s="1027">
        <v>2010</v>
      </c>
      <c r="B756" s="1027"/>
    </row>
    <row r="757" spans="1:2">
      <c r="A757" s="1027">
        <v>2009</v>
      </c>
      <c r="B757" s="1027"/>
    </row>
    <row r="758" spans="1:2">
      <c r="A758" s="1027">
        <v>2008</v>
      </c>
      <c r="B758" s="1027"/>
    </row>
    <row r="759" spans="1:2">
      <c r="A759" s="1027">
        <v>2007</v>
      </c>
      <c r="B759" s="1027"/>
    </row>
    <row r="760" spans="1:2">
      <c r="A760" s="1027">
        <v>2006</v>
      </c>
      <c r="B760" s="1027"/>
    </row>
    <row r="761" spans="1:2">
      <c r="A761" s="1027">
        <v>2005</v>
      </c>
      <c r="B761" s="1027"/>
    </row>
  </sheetData>
  <sortState ref="I5:I738">
    <sortCondition ref="I5"/>
  </sortState>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6EB4E-DD9E-4EAA-8DD9-86988D7BCBB1}">
  <sheetPr codeName="Sheet15"/>
  <dimension ref="A1:E1693"/>
  <sheetViews>
    <sheetView workbookViewId="0">
      <selection activeCell="J8" sqref="J8"/>
    </sheetView>
  </sheetViews>
  <sheetFormatPr defaultRowHeight="14.5"/>
  <cols>
    <col min="1" max="1" width="37" bestFit="1" customWidth="1"/>
    <col min="2" max="2" width="18" bestFit="1" customWidth="1"/>
    <col min="3" max="3" width="7.1796875" bestFit="1" customWidth="1"/>
    <col min="4" max="4" width="10.1796875" bestFit="1" customWidth="1"/>
    <col min="5" max="5" width="14.26953125" bestFit="1" customWidth="1"/>
  </cols>
  <sheetData>
    <row r="1" spans="1:5">
      <c r="A1" t="s">
        <v>67</v>
      </c>
      <c r="B1" t="s">
        <v>193</v>
      </c>
      <c r="C1" t="s">
        <v>4</v>
      </c>
      <c r="D1" t="s">
        <v>5</v>
      </c>
      <c r="E1" t="s">
        <v>832</v>
      </c>
    </row>
    <row r="2" spans="1:5">
      <c r="A2" t="s">
        <v>52</v>
      </c>
      <c r="B2" t="s">
        <v>18</v>
      </c>
      <c r="C2">
        <v>2024</v>
      </c>
      <c r="D2" t="s">
        <v>7</v>
      </c>
      <c r="E2">
        <v>253735854.37502399</v>
      </c>
    </row>
    <row r="3" spans="1:5">
      <c r="A3" t="s">
        <v>52</v>
      </c>
      <c r="B3" t="s">
        <v>18</v>
      </c>
      <c r="C3">
        <v>2024</v>
      </c>
      <c r="D3" t="s">
        <v>6</v>
      </c>
      <c r="E3">
        <v>250232263.83271</v>
      </c>
    </row>
    <row r="4" spans="1:5">
      <c r="A4" t="s">
        <v>52</v>
      </c>
      <c r="B4" t="s">
        <v>18</v>
      </c>
      <c r="C4">
        <v>2023</v>
      </c>
      <c r="D4" t="s">
        <v>9</v>
      </c>
      <c r="E4">
        <v>249117153.27443981</v>
      </c>
    </row>
    <row r="5" spans="1:5">
      <c r="A5" t="s">
        <v>52</v>
      </c>
      <c r="B5" t="s">
        <v>18</v>
      </c>
      <c r="C5">
        <v>2023</v>
      </c>
      <c r="D5" t="s">
        <v>8</v>
      </c>
      <c r="E5">
        <v>235172114.68477958</v>
      </c>
    </row>
    <row r="6" spans="1:5">
      <c r="A6" t="s">
        <v>52</v>
      </c>
      <c r="B6" t="s">
        <v>18</v>
      </c>
      <c r="C6">
        <v>2023</v>
      </c>
      <c r="D6" t="s">
        <v>7</v>
      </c>
      <c r="E6">
        <v>218388485.60721284</v>
      </c>
    </row>
    <row r="7" spans="1:5">
      <c r="A7" t="s">
        <v>52</v>
      </c>
      <c r="B7" t="s">
        <v>18</v>
      </c>
      <c r="C7">
        <v>2023</v>
      </c>
      <c r="D7" t="s">
        <v>6</v>
      </c>
      <c r="E7">
        <v>212797272.82546473</v>
      </c>
    </row>
    <row r="8" spans="1:5">
      <c r="A8" t="s">
        <v>52</v>
      </c>
      <c r="B8" t="s">
        <v>18</v>
      </c>
      <c r="C8">
        <v>2022</v>
      </c>
      <c r="D8" t="s">
        <v>9</v>
      </c>
      <c r="E8">
        <v>213236006.34536701</v>
      </c>
    </row>
    <row r="9" spans="1:5">
      <c r="A9" t="s">
        <v>52</v>
      </c>
      <c r="B9" t="s">
        <v>18</v>
      </c>
      <c r="C9">
        <v>2022</v>
      </c>
      <c r="D9" t="s">
        <v>8</v>
      </c>
      <c r="E9">
        <v>211369162.09028724</v>
      </c>
    </row>
    <row r="10" spans="1:5">
      <c r="A10" t="s">
        <v>52</v>
      </c>
      <c r="B10" t="s">
        <v>18</v>
      </c>
      <c r="C10">
        <v>2022</v>
      </c>
      <c r="D10" t="s">
        <v>7</v>
      </c>
      <c r="E10">
        <v>204403925.52179301</v>
      </c>
    </row>
    <row r="11" spans="1:5">
      <c r="A11" t="s">
        <v>52</v>
      </c>
      <c r="B11" t="s">
        <v>18</v>
      </c>
      <c r="C11">
        <v>2022</v>
      </c>
      <c r="D11" t="s">
        <v>6</v>
      </c>
      <c r="E11">
        <v>196570351.53734326</v>
      </c>
    </row>
    <row r="12" spans="1:5">
      <c r="A12" t="s">
        <v>52</v>
      </c>
      <c r="B12" t="s">
        <v>18</v>
      </c>
      <c r="C12">
        <v>2021</v>
      </c>
      <c r="D12" t="s">
        <v>9</v>
      </c>
      <c r="E12">
        <v>197095408.39908224</v>
      </c>
    </row>
    <row r="13" spans="1:5">
      <c r="A13" t="s">
        <v>52</v>
      </c>
      <c r="B13" t="s">
        <v>18</v>
      </c>
      <c r="C13">
        <v>2021</v>
      </c>
      <c r="D13" t="s">
        <v>8</v>
      </c>
      <c r="E13">
        <v>186538217.59800047</v>
      </c>
    </row>
    <row r="14" spans="1:5">
      <c r="A14" t="s">
        <v>52</v>
      </c>
      <c r="B14" t="s">
        <v>18</v>
      </c>
      <c r="C14">
        <v>2021</v>
      </c>
      <c r="D14" t="s">
        <v>7</v>
      </c>
      <c r="E14">
        <v>186274489.00463831</v>
      </c>
    </row>
    <row r="15" spans="1:5">
      <c r="A15" t="s">
        <v>52</v>
      </c>
      <c r="B15" t="s">
        <v>18</v>
      </c>
      <c r="C15">
        <v>2021</v>
      </c>
      <c r="D15" t="s">
        <v>6</v>
      </c>
      <c r="E15">
        <v>173392154.70814198</v>
      </c>
    </row>
    <row r="16" spans="1:5">
      <c r="A16" t="s">
        <v>52</v>
      </c>
      <c r="B16" t="s">
        <v>18</v>
      </c>
      <c r="C16">
        <v>2020</v>
      </c>
      <c r="D16" t="s">
        <v>9</v>
      </c>
      <c r="E16">
        <v>181923122.61645824</v>
      </c>
    </row>
    <row r="17" spans="1:5">
      <c r="A17" t="s">
        <v>52</v>
      </c>
      <c r="B17" t="s">
        <v>18</v>
      </c>
      <c r="C17">
        <v>2020</v>
      </c>
      <c r="D17" t="s">
        <v>8</v>
      </c>
      <c r="E17">
        <v>173349696.59033334</v>
      </c>
    </row>
    <row r="18" spans="1:5">
      <c r="A18" t="s">
        <v>52</v>
      </c>
      <c r="B18" t="s">
        <v>18</v>
      </c>
      <c r="C18">
        <v>2020</v>
      </c>
      <c r="D18" t="s">
        <v>7</v>
      </c>
      <c r="E18">
        <v>160650552.3697142</v>
      </c>
    </row>
    <row r="19" spans="1:5">
      <c r="A19" t="s">
        <v>52</v>
      </c>
      <c r="B19" t="s">
        <v>18</v>
      </c>
      <c r="C19">
        <v>2020</v>
      </c>
      <c r="D19" t="s">
        <v>6</v>
      </c>
      <c r="E19">
        <v>181640093.94266859</v>
      </c>
    </row>
    <row r="20" spans="1:5">
      <c r="A20" t="s">
        <v>52</v>
      </c>
      <c r="B20" t="s">
        <v>18</v>
      </c>
      <c r="C20">
        <v>2019</v>
      </c>
      <c r="D20" t="s">
        <v>9</v>
      </c>
      <c r="E20">
        <v>176133253.8020092</v>
      </c>
    </row>
    <row r="21" spans="1:5">
      <c r="A21" t="s">
        <v>52</v>
      </c>
      <c r="B21" t="s">
        <v>18</v>
      </c>
      <c r="C21">
        <v>2019</v>
      </c>
      <c r="D21" t="s">
        <v>8</v>
      </c>
      <c r="E21">
        <v>169945525.08139747</v>
      </c>
    </row>
    <row r="22" spans="1:5">
      <c r="A22" t="s">
        <v>52</v>
      </c>
      <c r="B22" t="s">
        <v>18</v>
      </c>
      <c r="C22">
        <v>2019</v>
      </c>
      <c r="D22" t="s">
        <v>7</v>
      </c>
      <c r="E22">
        <v>160918500.30954644</v>
      </c>
    </row>
    <row r="23" spans="1:5">
      <c r="A23" t="s">
        <v>52</v>
      </c>
      <c r="B23" t="s">
        <v>18</v>
      </c>
      <c r="C23">
        <v>2019</v>
      </c>
      <c r="D23" t="s">
        <v>6</v>
      </c>
      <c r="E23">
        <v>159431648.68128487</v>
      </c>
    </row>
    <row r="24" spans="1:5">
      <c r="A24" t="s">
        <v>52</v>
      </c>
      <c r="B24" t="s">
        <v>18</v>
      </c>
      <c r="C24">
        <v>2018</v>
      </c>
      <c r="D24" t="s">
        <v>9</v>
      </c>
      <c r="E24">
        <v>161444928.71518615</v>
      </c>
    </row>
    <row r="25" spans="1:5">
      <c r="A25" t="s">
        <v>52</v>
      </c>
      <c r="B25" t="s">
        <v>18</v>
      </c>
      <c r="C25">
        <v>2018</v>
      </c>
      <c r="D25" t="s">
        <v>8</v>
      </c>
      <c r="E25">
        <v>161492866.97927466</v>
      </c>
    </row>
    <row r="26" spans="1:5">
      <c r="A26" t="s">
        <v>52</v>
      </c>
      <c r="B26" t="s">
        <v>18</v>
      </c>
      <c r="C26">
        <v>2018</v>
      </c>
      <c r="D26" t="s">
        <v>7</v>
      </c>
      <c r="E26">
        <v>159332531.34802848</v>
      </c>
    </row>
    <row r="27" spans="1:5">
      <c r="A27" t="s">
        <v>52</v>
      </c>
      <c r="B27" t="s">
        <v>18</v>
      </c>
      <c r="C27">
        <v>2018</v>
      </c>
      <c r="D27" t="s">
        <v>6</v>
      </c>
      <c r="E27">
        <v>158165862.34608302</v>
      </c>
    </row>
    <row r="28" spans="1:5">
      <c r="A28" t="s">
        <v>52</v>
      </c>
      <c r="B28" t="s">
        <v>18</v>
      </c>
      <c r="C28">
        <v>2017</v>
      </c>
      <c r="D28" t="s">
        <v>9</v>
      </c>
      <c r="E28">
        <v>157645526.99481004</v>
      </c>
    </row>
    <row r="29" spans="1:5">
      <c r="A29" t="s">
        <v>52</v>
      </c>
      <c r="B29" t="s">
        <v>18</v>
      </c>
      <c r="C29">
        <v>2017</v>
      </c>
      <c r="D29" t="s">
        <v>8</v>
      </c>
      <c r="E29">
        <v>155892934.30498773</v>
      </c>
    </row>
    <row r="30" spans="1:5">
      <c r="A30" t="s">
        <v>52</v>
      </c>
      <c r="B30" t="s">
        <v>18</v>
      </c>
      <c r="C30">
        <v>2017</v>
      </c>
      <c r="D30" t="s">
        <v>7</v>
      </c>
      <c r="E30">
        <v>155024153.22826409</v>
      </c>
    </row>
    <row r="31" spans="1:5">
      <c r="A31" t="s">
        <v>52</v>
      </c>
      <c r="B31" t="s">
        <v>18</v>
      </c>
      <c r="C31">
        <v>2017</v>
      </c>
      <c r="D31" t="s">
        <v>6</v>
      </c>
      <c r="E31">
        <v>151990510.53111765</v>
      </c>
    </row>
    <row r="32" spans="1:5">
      <c r="A32" t="s">
        <v>52</v>
      </c>
      <c r="B32" t="s">
        <v>18</v>
      </c>
      <c r="C32">
        <v>2016</v>
      </c>
      <c r="D32" t="s">
        <v>9</v>
      </c>
      <c r="E32">
        <v>153151730.62512475</v>
      </c>
    </row>
    <row r="33" spans="1:5">
      <c r="A33" t="s">
        <v>52</v>
      </c>
      <c r="B33" t="s">
        <v>18</v>
      </c>
      <c r="C33">
        <v>2016</v>
      </c>
      <c r="D33" t="s">
        <v>8</v>
      </c>
      <c r="E33">
        <v>144836903.99999997</v>
      </c>
    </row>
    <row r="34" spans="1:5">
      <c r="A34" t="s">
        <v>52</v>
      </c>
      <c r="B34" t="s">
        <v>18</v>
      </c>
      <c r="C34">
        <v>2016</v>
      </c>
      <c r="D34" t="s">
        <v>7</v>
      </c>
      <c r="E34">
        <v>141769168.6148358</v>
      </c>
    </row>
    <row r="35" spans="1:5">
      <c r="A35" t="s">
        <v>52</v>
      </c>
      <c r="B35" t="s">
        <v>18</v>
      </c>
      <c r="C35">
        <v>2016</v>
      </c>
      <c r="D35" t="s">
        <v>6</v>
      </c>
      <c r="E35">
        <v>144923029.04309601</v>
      </c>
    </row>
    <row r="36" spans="1:5">
      <c r="A36" t="s">
        <v>52</v>
      </c>
      <c r="B36" t="s">
        <v>18</v>
      </c>
      <c r="C36">
        <v>2015</v>
      </c>
      <c r="D36" t="s">
        <v>9</v>
      </c>
      <c r="E36">
        <v>138890499.78857601</v>
      </c>
    </row>
    <row r="37" spans="1:5">
      <c r="A37" t="s">
        <v>52</v>
      </c>
      <c r="B37" t="s">
        <v>18</v>
      </c>
      <c r="C37">
        <v>2015</v>
      </c>
      <c r="D37" t="s">
        <v>8</v>
      </c>
      <c r="E37">
        <v>141586135</v>
      </c>
    </row>
    <row r="38" spans="1:5">
      <c r="A38" t="s">
        <v>52</v>
      </c>
      <c r="B38" t="s">
        <v>18</v>
      </c>
      <c r="C38">
        <v>2015</v>
      </c>
      <c r="D38" t="s">
        <v>7</v>
      </c>
      <c r="E38">
        <v>143555787</v>
      </c>
    </row>
    <row r="39" spans="1:5">
      <c r="A39" t="s">
        <v>52</v>
      </c>
      <c r="B39" t="s">
        <v>18</v>
      </c>
      <c r="C39">
        <v>2015</v>
      </c>
      <c r="D39" t="s">
        <v>6</v>
      </c>
      <c r="E39">
        <v>146183589.65091601</v>
      </c>
    </row>
    <row r="40" spans="1:5">
      <c r="A40" t="s">
        <v>52</v>
      </c>
      <c r="B40" t="s">
        <v>18</v>
      </c>
      <c r="C40">
        <v>2014</v>
      </c>
      <c r="D40" t="s">
        <v>9</v>
      </c>
      <c r="E40">
        <v>135689076</v>
      </c>
    </row>
    <row r="41" spans="1:5">
      <c r="A41" t="s">
        <v>52</v>
      </c>
      <c r="B41" t="s">
        <v>18</v>
      </c>
      <c r="C41">
        <v>2014</v>
      </c>
      <c r="D41" t="s">
        <v>8</v>
      </c>
      <c r="E41">
        <v>137116543.93340245</v>
      </c>
    </row>
    <row r="42" spans="1:5">
      <c r="A42" t="s">
        <v>52</v>
      </c>
      <c r="B42" t="s">
        <v>18</v>
      </c>
      <c r="C42">
        <v>2014</v>
      </c>
      <c r="D42" t="s">
        <v>7</v>
      </c>
      <c r="E42">
        <v>135052488.64436924</v>
      </c>
    </row>
    <row r="43" spans="1:5">
      <c r="A43" t="s">
        <v>52</v>
      </c>
      <c r="B43" t="s">
        <v>18</v>
      </c>
      <c r="C43">
        <v>2014</v>
      </c>
      <c r="D43" t="s">
        <v>6</v>
      </c>
      <c r="E43">
        <v>133007149.75713694</v>
      </c>
    </row>
    <row r="44" spans="1:5">
      <c r="A44" t="s">
        <v>52</v>
      </c>
      <c r="B44" t="s">
        <v>18</v>
      </c>
      <c r="C44">
        <v>2013</v>
      </c>
      <c r="D44" t="s">
        <v>9</v>
      </c>
      <c r="E44">
        <v>124785953.86500001</v>
      </c>
    </row>
    <row r="45" spans="1:5">
      <c r="A45" t="s">
        <v>52</v>
      </c>
      <c r="B45" t="s">
        <v>18</v>
      </c>
      <c r="C45">
        <v>2013</v>
      </c>
      <c r="D45" t="s">
        <v>8</v>
      </c>
      <c r="E45">
        <v>117718855.68000001</v>
      </c>
    </row>
    <row r="46" spans="1:5">
      <c r="A46" t="s">
        <v>52</v>
      </c>
      <c r="B46" t="s">
        <v>18</v>
      </c>
      <c r="C46">
        <v>2013</v>
      </c>
      <c r="D46" t="s">
        <v>7</v>
      </c>
      <c r="E46">
        <v>117498138.85000001</v>
      </c>
    </row>
    <row r="47" spans="1:5">
      <c r="A47" t="s">
        <v>52</v>
      </c>
      <c r="B47" t="s">
        <v>18</v>
      </c>
      <c r="C47">
        <v>2013</v>
      </c>
      <c r="D47" t="s">
        <v>6</v>
      </c>
      <c r="E47">
        <v>116123000</v>
      </c>
    </row>
    <row r="48" spans="1:5">
      <c r="A48" t="s">
        <v>52</v>
      </c>
      <c r="B48" t="s">
        <v>18</v>
      </c>
      <c r="C48">
        <v>2012</v>
      </c>
      <c r="D48" t="s">
        <v>9</v>
      </c>
      <c r="E48">
        <v>117118573.60000001</v>
      </c>
    </row>
    <row r="49" spans="1:5">
      <c r="A49" t="s">
        <v>52</v>
      </c>
      <c r="B49" t="s">
        <v>18</v>
      </c>
      <c r="C49">
        <v>2012</v>
      </c>
      <c r="D49" t="s">
        <v>8</v>
      </c>
      <c r="E49">
        <v>132087827.40000001</v>
      </c>
    </row>
    <row r="50" spans="1:5">
      <c r="A50" t="s">
        <v>52</v>
      </c>
      <c r="B50" t="s">
        <v>18</v>
      </c>
      <c r="C50">
        <v>2012</v>
      </c>
      <c r="D50" t="s">
        <v>7</v>
      </c>
      <c r="E50">
        <v>114029000</v>
      </c>
    </row>
    <row r="51" spans="1:5">
      <c r="A51" t="s">
        <v>52</v>
      </c>
      <c r="B51" t="s">
        <v>18</v>
      </c>
      <c r="C51">
        <v>2012</v>
      </c>
      <c r="D51" t="s">
        <v>6</v>
      </c>
      <c r="E51">
        <v>106217000</v>
      </c>
    </row>
    <row r="52" spans="1:5">
      <c r="A52" t="s">
        <v>52</v>
      </c>
      <c r="B52" t="s">
        <v>18</v>
      </c>
      <c r="C52">
        <v>2011</v>
      </c>
      <c r="D52" t="s">
        <v>9</v>
      </c>
      <c r="E52">
        <v>96444000</v>
      </c>
    </row>
    <row r="53" spans="1:5">
      <c r="A53" t="s">
        <v>52</v>
      </c>
      <c r="B53" t="s">
        <v>18</v>
      </c>
      <c r="C53">
        <v>2011</v>
      </c>
      <c r="D53" t="s">
        <v>8</v>
      </c>
      <c r="E53">
        <v>99730000</v>
      </c>
    </row>
    <row r="54" spans="1:5">
      <c r="A54" t="s">
        <v>52</v>
      </c>
      <c r="B54" t="s">
        <v>18</v>
      </c>
      <c r="C54">
        <v>2011</v>
      </c>
      <c r="D54" t="s">
        <v>7</v>
      </c>
      <c r="E54">
        <v>104457000</v>
      </c>
    </row>
    <row r="55" spans="1:5">
      <c r="A55" t="s">
        <v>52</v>
      </c>
      <c r="B55" t="s">
        <v>18</v>
      </c>
      <c r="C55">
        <v>2011</v>
      </c>
      <c r="D55" t="s">
        <v>6</v>
      </c>
      <c r="E55">
        <v>96784000</v>
      </c>
    </row>
    <row r="56" spans="1:5">
      <c r="A56" t="s">
        <v>52</v>
      </c>
      <c r="B56" t="s">
        <v>18</v>
      </c>
      <c r="C56">
        <v>2010</v>
      </c>
      <c r="D56" t="s">
        <v>9</v>
      </c>
      <c r="E56">
        <v>104444540</v>
      </c>
    </row>
    <row r="57" spans="1:5">
      <c r="A57" t="s">
        <v>52</v>
      </c>
      <c r="B57" t="s">
        <v>18</v>
      </c>
      <c r="C57">
        <v>2010</v>
      </c>
      <c r="D57" t="s">
        <v>8</v>
      </c>
      <c r="E57">
        <v>104560056</v>
      </c>
    </row>
    <row r="58" spans="1:5">
      <c r="A58" t="s">
        <v>52</v>
      </c>
      <c r="B58" t="s">
        <v>18</v>
      </c>
      <c r="C58">
        <v>2010</v>
      </c>
      <c r="D58" t="s">
        <v>7</v>
      </c>
      <c r="E58">
        <v>102554794</v>
      </c>
    </row>
    <row r="59" spans="1:5">
      <c r="A59" t="s">
        <v>52</v>
      </c>
      <c r="B59" t="s">
        <v>18</v>
      </c>
      <c r="C59">
        <v>2010</v>
      </c>
      <c r="D59" t="s">
        <v>6</v>
      </c>
      <c r="E59">
        <v>106299800</v>
      </c>
    </row>
    <row r="60" spans="1:5">
      <c r="A60" t="s">
        <v>52</v>
      </c>
      <c r="B60" t="s">
        <v>18</v>
      </c>
      <c r="C60">
        <v>2009</v>
      </c>
      <c r="D60" t="s">
        <v>9</v>
      </c>
      <c r="E60">
        <v>102731000</v>
      </c>
    </row>
    <row r="61" spans="1:5">
      <c r="A61" t="s">
        <v>52</v>
      </c>
      <c r="B61" t="s">
        <v>18</v>
      </c>
      <c r="C61">
        <v>2009</v>
      </c>
      <c r="D61" t="s">
        <v>8</v>
      </c>
      <c r="E61">
        <v>98762000</v>
      </c>
    </row>
    <row r="62" spans="1:5">
      <c r="A62" t="s">
        <v>52</v>
      </c>
      <c r="B62" t="s">
        <v>18</v>
      </c>
      <c r="C62">
        <v>2009</v>
      </c>
      <c r="D62" t="s">
        <v>7</v>
      </c>
      <c r="E62">
        <v>84635000</v>
      </c>
    </row>
    <row r="63" spans="1:5">
      <c r="A63" t="s">
        <v>52</v>
      </c>
      <c r="B63" t="s">
        <v>18</v>
      </c>
      <c r="C63">
        <v>2009</v>
      </c>
      <c r="D63" t="s">
        <v>6</v>
      </c>
      <c r="E63">
        <v>77524320</v>
      </c>
    </row>
    <row r="64" spans="1:5">
      <c r="A64" t="s">
        <v>52</v>
      </c>
      <c r="B64" t="s">
        <v>18</v>
      </c>
      <c r="C64">
        <v>2008</v>
      </c>
      <c r="D64" t="s">
        <v>9</v>
      </c>
      <c r="E64">
        <v>98926872</v>
      </c>
    </row>
    <row r="65" spans="1:5">
      <c r="A65" t="s">
        <v>52</v>
      </c>
      <c r="B65" t="s">
        <v>18</v>
      </c>
      <c r="C65">
        <v>2008</v>
      </c>
      <c r="D65" t="s">
        <v>8</v>
      </c>
      <c r="E65">
        <v>74804888</v>
      </c>
    </row>
    <row r="66" spans="1:5">
      <c r="A66" t="s">
        <v>52</v>
      </c>
      <c r="B66" t="s">
        <v>18</v>
      </c>
      <c r="C66">
        <v>2008</v>
      </c>
      <c r="D66" t="s">
        <v>7</v>
      </c>
      <c r="E66">
        <v>79793800</v>
      </c>
    </row>
    <row r="67" spans="1:5">
      <c r="A67" t="s">
        <v>52</v>
      </c>
      <c r="B67" t="s">
        <v>18</v>
      </c>
      <c r="C67">
        <v>2008</v>
      </c>
      <c r="D67" t="s">
        <v>6</v>
      </c>
      <c r="E67">
        <v>73914500</v>
      </c>
    </row>
    <row r="68" spans="1:5">
      <c r="A68" t="s">
        <v>52</v>
      </c>
      <c r="B68" t="s">
        <v>17</v>
      </c>
      <c r="C68">
        <v>2024</v>
      </c>
      <c r="D68" t="s">
        <v>7</v>
      </c>
      <c r="E68">
        <v>128495488.67549047</v>
      </c>
    </row>
    <row r="69" spans="1:5">
      <c r="A69" t="s">
        <v>52</v>
      </c>
      <c r="B69" t="s">
        <v>17</v>
      </c>
      <c r="C69">
        <v>2024</v>
      </c>
      <c r="D69" t="s">
        <v>6</v>
      </c>
      <c r="E69">
        <v>126833336.16280599</v>
      </c>
    </row>
    <row r="70" spans="1:5">
      <c r="A70" t="s">
        <v>52</v>
      </c>
      <c r="B70" t="s">
        <v>17</v>
      </c>
      <c r="C70">
        <v>2023</v>
      </c>
      <c r="D70" t="s">
        <v>9</v>
      </c>
      <c r="E70">
        <v>117334075.84112774</v>
      </c>
    </row>
    <row r="71" spans="1:5">
      <c r="A71" t="s">
        <v>52</v>
      </c>
      <c r="B71" t="s">
        <v>17</v>
      </c>
      <c r="C71">
        <v>2023</v>
      </c>
      <c r="D71" t="s">
        <v>8</v>
      </c>
      <c r="E71">
        <v>123519483.90673806</v>
      </c>
    </row>
    <row r="72" spans="1:5">
      <c r="A72" t="s">
        <v>52</v>
      </c>
      <c r="B72" t="s">
        <v>17</v>
      </c>
      <c r="C72">
        <v>2023</v>
      </c>
      <c r="D72" t="s">
        <v>7</v>
      </c>
      <c r="E72">
        <v>111586191.18923879</v>
      </c>
    </row>
    <row r="73" spans="1:5">
      <c r="A73" t="s">
        <v>52</v>
      </c>
      <c r="B73" t="s">
        <v>17</v>
      </c>
      <c r="C73">
        <v>2023</v>
      </c>
      <c r="D73" t="s">
        <v>6</v>
      </c>
      <c r="E73">
        <v>111923421.53868538</v>
      </c>
    </row>
    <row r="74" spans="1:5">
      <c r="A74" t="s">
        <v>52</v>
      </c>
      <c r="B74" t="s">
        <v>17</v>
      </c>
      <c r="C74">
        <v>2022</v>
      </c>
      <c r="D74" t="s">
        <v>9</v>
      </c>
      <c r="E74">
        <v>107804048.96301456</v>
      </c>
    </row>
    <row r="75" spans="1:5">
      <c r="A75" t="s">
        <v>52</v>
      </c>
      <c r="B75" t="s">
        <v>17</v>
      </c>
      <c r="C75">
        <v>2022</v>
      </c>
      <c r="D75" t="s">
        <v>8</v>
      </c>
      <c r="E75">
        <v>108896573.93162863</v>
      </c>
    </row>
    <row r="76" spans="1:5">
      <c r="A76" t="s">
        <v>52</v>
      </c>
      <c r="B76" t="s">
        <v>17</v>
      </c>
      <c r="C76">
        <v>2022</v>
      </c>
      <c r="D76" t="s">
        <v>7</v>
      </c>
      <c r="E76">
        <v>103380951.84439811</v>
      </c>
    </row>
    <row r="77" spans="1:5">
      <c r="A77" t="s">
        <v>52</v>
      </c>
      <c r="B77" t="s">
        <v>17</v>
      </c>
      <c r="C77">
        <v>2022</v>
      </c>
      <c r="D77" t="s">
        <v>6</v>
      </c>
      <c r="E77">
        <v>101694886.58237605</v>
      </c>
    </row>
    <row r="78" spans="1:5">
      <c r="A78" t="s">
        <v>52</v>
      </c>
      <c r="B78" t="s">
        <v>17</v>
      </c>
      <c r="C78">
        <v>2021</v>
      </c>
      <c r="D78" t="s">
        <v>9</v>
      </c>
      <c r="E78">
        <v>93187486.922371283</v>
      </c>
    </row>
    <row r="79" spans="1:5">
      <c r="A79" t="s">
        <v>52</v>
      </c>
      <c r="B79" t="s">
        <v>17</v>
      </c>
      <c r="C79">
        <v>2021</v>
      </c>
      <c r="D79" t="s">
        <v>8</v>
      </c>
      <c r="E79">
        <v>93607335.45837529</v>
      </c>
    </row>
    <row r="80" spans="1:5">
      <c r="A80" t="s">
        <v>52</v>
      </c>
      <c r="B80" t="s">
        <v>17</v>
      </c>
      <c r="C80">
        <v>2021</v>
      </c>
      <c r="D80" t="s">
        <v>7</v>
      </c>
      <c r="E80">
        <v>93744113.922660232</v>
      </c>
    </row>
    <row r="81" spans="1:5">
      <c r="A81" t="s">
        <v>52</v>
      </c>
      <c r="B81" t="s">
        <v>17</v>
      </c>
      <c r="C81">
        <v>2021</v>
      </c>
      <c r="D81" t="s">
        <v>6</v>
      </c>
      <c r="E81">
        <v>89980092.881541088</v>
      </c>
    </row>
    <row r="82" spans="1:5">
      <c r="A82" t="s">
        <v>52</v>
      </c>
      <c r="B82" t="s">
        <v>17</v>
      </c>
      <c r="C82">
        <v>2020</v>
      </c>
      <c r="D82" t="s">
        <v>9</v>
      </c>
      <c r="E82">
        <v>89195572.861996308</v>
      </c>
    </row>
    <row r="83" spans="1:5">
      <c r="A83" t="s">
        <v>52</v>
      </c>
      <c r="B83" t="s">
        <v>17</v>
      </c>
      <c r="C83">
        <v>2020</v>
      </c>
      <c r="D83" t="s">
        <v>8</v>
      </c>
      <c r="E83">
        <v>83838679.17846702</v>
      </c>
    </row>
    <row r="84" spans="1:5">
      <c r="A84" t="s">
        <v>52</v>
      </c>
      <c r="B84" t="s">
        <v>17</v>
      </c>
      <c r="C84">
        <v>2020</v>
      </c>
      <c r="D84" t="s">
        <v>7</v>
      </c>
      <c r="E84">
        <v>71899088.229133427</v>
      </c>
    </row>
    <row r="85" spans="1:5">
      <c r="A85" t="s">
        <v>52</v>
      </c>
      <c r="B85" t="s">
        <v>17</v>
      </c>
      <c r="C85">
        <v>2020</v>
      </c>
      <c r="D85" t="s">
        <v>6</v>
      </c>
      <c r="E85">
        <v>90828996.193707153</v>
      </c>
    </row>
    <row r="86" spans="1:5">
      <c r="A86" t="s">
        <v>52</v>
      </c>
      <c r="B86" t="s">
        <v>17</v>
      </c>
      <c r="C86">
        <v>2019</v>
      </c>
      <c r="D86" t="s">
        <v>9</v>
      </c>
      <c r="E86">
        <v>88952482.664608791</v>
      </c>
    </row>
    <row r="87" spans="1:5">
      <c r="A87" t="s">
        <v>52</v>
      </c>
      <c r="B87" t="s">
        <v>17</v>
      </c>
      <c r="C87">
        <v>2019</v>
      </c>
      <c r="D87" t="s">
        <v>8</v>
      </c>
      <c r="E87">
        <v>91224711.357172489</v>
      </c>
    </row>
    <row r="88" spans="1:5">
      <c r="A88" t="s">
        <v>52</v>
      </c>
      <c r="B88" t="s">
        <v>17</v>
      </c>
      <c r="C88">
        <v>2019</v>
      </c>
      <c r="D88" t="s">
        <v>7</v>
      </c>
      <c r="E88">
        <v>91406168.573381156</v>
      </c>
    </row>
    <row r="89" spans="1:5">
      <c r="A89" t="s">
        <v>52</v>
      </c>
      <c r="B89" t="s">
        <v>17</v>
      </c>
      <c r="C89">
        <v>2019</v>
      </c>
      <c r="D89" t="s">
        <v>6</v>
      </c>
      <c r="E89">
        <v>93500536.803217247</v>
      </c>
    </row>
    <row r="90" spans="1:5">
      <c r="A90" t="s">
        <v>52</v>
      </c>
      <c r="B90" t="s">
        <v>17</v>
      </c>
      <c r="C90">
        <v>2018</v>
      </c>
      <c r="D90" t="s">
        <v>9</v>
      </c>
      <c r="E90">
        <v>94925218.817697316</v>
      </c>
    </row>
    <row r="91" spans="1:5">
      <c r="A91" t="s">
        <v>52</v>
      </c>
      <c r="B91" t="s">
        <v>17</v>
      </c>
      <c r="C91">
        <v>2018</v>
      </c>
      <c r="D91" t="s">
        <v>8</v>
      </c>
      <c r="E91">
        <v>94449552.523316592</v>
      </c>
    </row>
    <row r="92" spans="1:5">
      <c r="A92" t="s">
        <v>52</v>
      </c>
      <c r="B92" t="s">
        <v>17</v>
      </c>
      <c r="C92">
        <v>2018</v>
      </c>
      <c r="D92" t="s">
        <v>7</v>
      </c>
      <c r="E92">
        <v>89365136.988135085</v>
      </c>
    </row>
    <row r="93" spans="1:5">
      <c r="A93" t="s">
        <v>52</v>
      </c>
      <c r="B93" t="s">
        <v>17</v>
      </c>
      <c r="C93">
        <v>2018</v>
      </c>
      <c r="D93" t="s">
        <v>6</v>
      </c>
      <c r="E93">
        <v>88143319.679591268</v>
      </c>
    </row>
    <row r="94" spans="1:5">
      <c r="A94" t="s">
        <v>52</v>
      </c>
      <c r="B94" t="s">
        <v>17</v>
      </c>
      <c r="C94">
        <v>2017</v>
      </c>
      <c r="D94" t="s">
        <v>9</v>
      </c>
      <c r="E94">
        <v>87327902.140499994</v>
      </c>
    </row>
    <row r="95" spans="1:5">
      <c r="A95" t="s">
        <v>52</v>
      </c>
      <c r="B95" t="s">
        <v>17</v>
      </c>
      <c r="C95">
        <v>2017</v>
      </c>
      <c r="D95" t="s">
        <v>8</v>
      </c>
      <c r="E95">
        <v>88242893.719856009</v>
      </c>
    </row>
    <row r="96" spans="1:5">
      <c r="A96" t="s">
        <v>52</v>
      </c>
      <c r="B96" t="s">
        <v>17</v>
      </c>
      <c r="C96">
        <v>2017</v>
      </c>
      <c r="D96" t="s">
        <v>7</v>
      </c>
      <c r="E96">
        <v>82622616.482925594</v>
      </c>
    </row>
    <row r="97" spans="1:5">
      <c r="A97" t="s">
        <v>52</v>
      </c>
      <c r="B97" t="s">
        <v>17</v>
      </c>
      <c r="C97">
        <v>2017</v>
      </c>
      <c r="D97" t="s">
        <v>6</v>
      </c>
      <c r="E97">
        <v>83176343.56235458</v>
      </c>
    </row>
    <row r="98" spans="1:5">
      <c r="A98" t="s">
        <v>52</v>
      </c>
      <c r="B98" t="s">
        <v>17</v>
      </c>
      <c r="C98">
        <v>2016</v>
      </c>
      <c r="D98" t="s">
        <v>9</v>
      </c>
      <c r="E98">
        <v>83226075.672502562</v>
      </c>
    </row>
    <row r="99" spans="1:5">
      <c r="A99" t="s">
        <v>52</v>
      </c>
      <c r="B99" t="s">
        <v>17</v>
      </c>
      <c r="C99">
        <v>2016</v>
      </c>
      <c r="D99" t="s">
        <v>8</v>
      </c>
      <c r="E99">
        <v>82136042.99999997</v>
      </c>
    </row>
    <row r="100" spans="1:5">
      <c r="A100" t="s">
        <v>52</v>
      </c>
      <c r="B100" t="s">
        <v>17</v>
      </c>
      <c r="C100">
        <v>2016</v>
      </c>
      <c r="D100" t="s">
        <v>7</v>
      </c>
      <c r="E100">
        <v>78724156.586899355</v>
      </c>
    </row>
    <row r="101" spans="1:5">
      <c r="A101" t="s">
        <v>52</v>
      </c>
      <c r="B101" t="s">
        <v>17</v>
      </c>
      <c r="C101">
        <v>2016</v>
      </c>
      <c r="D101" t="s">
        <v>6</v>
      </c>
      <c r="E101">
        <v>78958877.512729302</v>
      </c>
    </row>
    <row r="102" spans="1:5">
      <c r="A102" t="s">
        <v>52</v>
      </c>
      <c r="B102" t="s">
        <v>17</v>
      </c>
      <c r="C102">
        <v>2015</v>
      </c>
      <c r="D102" t="s">
        <v>9</v>
      </c>
      <c r="E102">
        <v>77537224.712867707</v>
      </c>
    </row>
    <row r="103" spans="1:5">
      <c r="A103" t="s">
        <v>52</v>
      </c>
      <c r="B103" t="s">
        <v>17</v>
      </c>
      <c r="C103">
        <v>2015</v>
      </c>
      <c r="D103" t="s">
        <v>8</v>
      </c>
      <c r="E103">
        <v>80346520.810000002</v>
      </c>
    </row>
    <row r="104" spans="1:5">
      <c r="A104" t="s">
        <v>52</v>
      </c>
      <c r="B104" t="s">
        <v>17</v>
      </c>
      <c r="C104">
        <v>2015</v>
      </c>
      <c r="D104" t="s">
        <v>7</v>
      </c>
      <c r="E104">
        <v>76042129</v>
      </c>
    </row>
    <row r="105" spans="1:5">
      <c r="A105" t="s">
        <v>52</v>
      </c>
      <c r="B105" t="s">
        <v>17</v>
      </c>
      <c r="C105">
        <v>2015</v>
      </c>
      <c r="D105" t="s">
        <v>6</v>
      </c>
      <c r="E105">
        <v>75880697.994354114</v>
      </c>
    </row>
    <row r="106" spans="1:5">
      <c r="A106" t="s">
        <v>52</v>
      </c>
      <c r="B106" t="s">
        <v>17</v>
      </c>
      <c r="C106">
        <v>2014</v>
      </c>
      <c r="D106" t="s">
        <v>9</v>
      </c>
      <c r="E106">
        <v>72895628.093487397</v>
      </c>
    </row>
    <row r="107" spans="1:5">
      <c r="A107" t="s">
        <v>52</v>
      </c>
      <c r="B107" t="s">
        <v>17</v>
      </c>
      <c r="C107">
        <v>2014</v>
      </c>
      <c r="D107" t="s">
        <v>8</v>
      </c>
      <c r="E107">
        <v>73761224.446418613</v>
      </c>
    </row>
    <row r="108" spans="1:5">
      <c r="A108" t="s">
        <v>52</v>
      </c>
      <c r="B108" t="s">
        <v>17</v>
      </c>
      <c r="C108">
        <v>2014</v>
      </c>
      <c r="D108" t="s">
        <v>7</v>
      </c>
      <c r="E108">
        <v>68652793.508055061</v>
      </c>
    </row>
    <row r="109" spans="1:5">
      <c r="A109" t="s">
        <v>52</v>
      </c>
      <c r="B109" t="s">
        <v>17</v>
      </c>
      <c r="C109">
        <v>2014</v>
      </c>
      <c r="D109" t="s">
        <v>6</v>
      </c>
      <c r="E109">
        <v>68408666.057921678</v>
      </c>
    </row>
    <row r="110" spans="1:5">
      <c r="A110" t="s">
        <v>52</v>
      </c>
      <c r="B110" t="s">
        <v>17</v>
      </c>
      <c r="C110">
        <v>2013</v>
      </c>
      <c r="D110" t="s">
        <v>9</v>
      </c>
      <c r="E110">
        <v>65026346.628000006</v>
      </c>
    </row>
    <row r="111" spans="1:5">
      <c r="A111" t="s">
        <v>52</v>
      </c>
      <c r="B111" t="s">
        <v>17</v>
      </c>
      <c r="C111">
        <v>2013</v>
      </c>
      <c r="D111" t="s">
        <v>8</v>
      </c>
      <c r="E111">
        <v>64897731.039999992</v>
      </c>
    </row>
    <row r="112" spans="1:5">
      <c r="A112" t="s">
        <v>52</v>
      </c>
      <c r="B112" t="s">
        <v>17</v>
      </c>
      <c r="C112">
        <v>2013</v>
      </c>
      <c r="D112" t="s">
        <v>7</v>
      </c>
      <c r="E112">
        <v>63341995.509999998</v>
      </c>
    </row>
    <row r="113" spans="1:5">
      <c r="A113" t="s">
        <v>52</v>
      </c>
      <c r="B113" t="s">
        <v>17</v>
      </c>
      <c r="C113">
        <v>2013</v>
      </c>
      <c r="D113" t="s">
        <v>6</v>
      </c>
      <c r="E113">
        <v>62141000</v>
      </c>
    </row>
    <row r="114" spans="1:5">
      <c r="A114" t="s">
        <v>52</v>
      </c>
      <c r="B114" t="s">
        <v>17</v>
      </c>
      <c r="C114">
        <v>2012</v>
      </c>
      <c r="D114" t="s">
        <v>9</v>
      </c>
      <c r="E114">
        <v>60342200.799999997</v>
      </c>
    </row>
    <row r="115" spans="1:5">
      <c r="A115" t="s">
        <v>52</v>
      </c>
      <c r="B115" t="s">
        <v>17</v>
      </c>
      <c r="C115">
        <v>2012</v>
      </c>
      <c r="D115" t="s">
        <v>8</v>
      </c>
      <c r="E115">
        <v>45930400</v>
      </c>
    </row>
    <row r="116" spans="1:5">
      <c r="A116" t="s">
        <v>52</v>
      </c>
      <c r="B116" t="s">
        <v>17</v>
      </c>
      <c r="C116">
        <v>2012</v>
      </c>
      <c r="D116" t="s">
        <v>7</v>
      </c>
      <c r="E116">
        <v>55458000</v>
      </c>
    </row>
    <row r="117" spans="1:5">
      <c r="A117" t="s">
        <v>52</v>
      </c>
      <c r="B117" t="s">
        <v>17</v>
      </c>
      <c r="C117">
        <v>2012</v>
      </c>
      <c r="D117" t="s">
        <v>6</v>
      </c>
      <c r="E117">
        <v>54306000</v>
      </c>
    </row>
    <row r="118" spans="1:5">
      <c r="A118" t="s">
        <v>52</v>
      </c>
      <c r="B118" t="s">
        <v>17</v>
      </c>
      <c r="C118">
        <v>2011</v>
      </c>
      <c r="D118" t="s">
        <v>9</v>
      </c>
      <c r="E118">
        <v>50624000</v>
      </c>
    </row>
    <row r="119" spans="1:5">
      <c r="A119" t="s">
        <v>52</v>
      </c>
      <c r="B119" t="s">
        <v>17</v>
      </c>
      <c r="C119">
        <v>2011</v>
      </c>
      <c r="D119" t="s">
        <v>8</v>
      </c>
      <c r="E119">
        <v>53633000</v>
      </c>
    </row>
    <row r="120" spans="1:5">
      <c r="A120" t="s">
        <v>52</v>
      </c>
      <c r="B120" t="s">
        <v>17</v>
      </c>
      <c r="C120">
        <v>2011</v>
      </c>
      <c r="D120" t="s">
        <v>7</v>
      </c>
      <c r="E120">
        <v>55842000</v>
      </c>
    </row>
    <row r="121" spans="1:5">
      <c r="A121" t="s">
        <v>52</v>
      </c>
      <c r="B121" t="s">
        <v>17</v>
      </c>
      <c r="C121">
        <v>2011</v>
      </c>
      <c r="D121" t="s">
        <v>6</v>
      </c>
      <c r="E121">
        <v>53483000</v>
      </c>
    </row>
    <row r="122" spans="1:5">
      <c r="A122" t="s">
        <v>52</v>
      </c>
      <c r="B122" t="s">
        <v>17</v>
      </c>
      <c r="C122">
        <v>2010</v>
      </c>
      <c r="D122" t="s">
        <v>9</v>
      </c>
      <c r="E122">
        <v>60629552</v>
      </c>
    </row>
    <row r="123" spans="1:5">
      <c r="A123" t="s">
        <v>52</v>
      </c>
      <c r="B123" t="s">
        <v>17</v>
      </c>
      <c r="C123">
        <v>2010</v>
      </c>
      <c r="D123" t="s">
        <v>8</v>
      </c>
      <c r="E123">
        <v>59495783</v>
      </c>
    </row>
    <row r="124" spans="1:5">
      <c r="A124" t="s">
        <v>52</v>
      </c>
      <c r="B124" t="s">
        <v>17</v>
      </c>
      <c r="C124">
        <v>2010</v>
      </c>
      <c r="D124" t="s">
        <v>7</v>
      </c>
      <c r="E124">
        <v>57941128</v>
      </c>
    </row>
    <row r="125" spans="1:5">
      <c r="A125" t="s">
        <v>52</v>
      </c>
      <c r="B125" t="s">
        <v>17</v>
      </c>
      <c r="C125">
        <v>2010</v>
      </c>
      <c r="D125" t="s">
        <v>6</v>
      </c>
      <c r="E125">
        <v>61808396</v>
      </c>
    </row>
    <row r="126" spans="1:5">
      <c r="A126" t="s">
        <v>52</v>
      </c>
      <c r="B126" t="s">
        <v>17</v>
      </c>
      <c r="C126">
        <v>2009</v>
      </c>
      <c r="D126" t="s">
        <v>9</v>
      </c>
      <c r="E126">
        <v>56210000</v>
      </c>
    </row>
    <row r="127" spans="1:5">
      <c r="A127" t="s">
        <v>52</v>
      </c>
      <c r="B127" t="s">
        <v>17</v>
      </c>
      <c r="C127">
        <v>2009</v>
      </c>
      <c r="D127" t="s">
        <v>8</v>
      </c>
      <c r="E127">
        <v>55755000</v>
      </c>
    </row>
    <row r="128" spans="1:5">
      <c r="A128" t="s">
        <v>52</v>
      </c>
      <c r="B128" t="s">
        <v>17</v>
      </c>
      <c r="C128">
        <v>2009</v>
      </c>
      <c r="D128" t="s">
        <v>7</v>
      </c>
      <c r="E128">
        <v>52059000</v>
      </c>
    </row>
    <row r="129" spans="1:5">
      <c r="A129" t="s">
        <v>52</v>
      </c>
      <c r="B129" t="s">
        <v>17</v>
      </c>
      <c r="C129">
        <v>2009</v>
      </c>
      <c r="D129" t="s">
        <v>6</v>
      </c>
      <c r="E129">
        <v>44522000</v>
      </c>
    </row>
    <row r="130" spans="1:5">
      <c r="A130" t="s">
        <v>52</v>
      </c>
      <c r="B130" t="s">
        <v>17</v>
      </c>
      <c r="C130">
        <v>2008</v>
      </c>
      <c r="D130" t="s">
        <v>9</v>
      </c>
      <c r="E130">
        <v>48855268</v>
      </c>
    </row>
    <row r="131" spans="1:5">
      <c r="A131" t="s">
        <v>52</v>
      </c>
      <c r="B131" t="s">
        <v>17</v>
      </c>
      <c r="C131">
        <v>2008</v>
      </c>
      <c r="D131" t="s">
        <v>8</v>
      </c>
      <c r="E131">
        <v>44377064</v>
      </c>
    </row>
    <row r="132" spans="1:5">
      <c r="A132" t="s">
        <v>52</v>
      </c>
      <c r="B132" t="s">
        <v>17</v>
      </c>
      <c r="C132">
        <v>2008</v>
      </c>
      <c r="D132" t="s">
        <v>7</v>
      </c>
      <c r="E132">
        <v>43447700</v>
      </c>
    </row>
    <row r="133" spans="1:5">
      <c r="A133" t="s">
        <v>52</v>
      </c>
      <c r="B133" t="s">
        <v>17</v>
      </c>
      <c r="C133">
        <v>2008</v>
      </c>
      <c r="D133" t="s">
        <v>6</v>
      </c>
      <c r="E133">
        <v>40054500</v>
      </c>
    </row>
    <row r="134" spans="1:5">
      <c r="A134" t="s">
        <v>52</v>
      </c>
      <c r="B134" t="s">
        <v>31</v>
      </c>
      <c r="C134">
        <v>2024</v>
      </c>
      <c r="D134" t="s">
        <v>7</v>
      </c>
      <c r="E134">
        <v>159233519.59499994</v>
      </c>
    </row>
    <row r="135" spans="1:5">
      <c r="A135" t="s">
        <v>52</v>
      </c>
      <c r="B135" t="s">
        <v>31</v>
      </c>
      <c r="C135">
        <v>2024</v>
      </c>
      <c r="D135" t="s">
        <v>6</v>
      </c>
      <c r="E135">
        <v>157295479.02049994</v>
      </c>
    </row>
    <row r="136" spans="1:5">
      <c r="A136" t="s">
        <v>52</v>
      </c>
      <c r="B136" t="s">
        <v>31</v>
      </c>
      <c r="C136">
        <v>2023</v>
      </c>
      <c r="D136" t="s">
        <v>9</v>
      </c>
      <c r="E136">
        <v>151243757.57600003</v>
      </c>
    </row>
    <row r="137" spans="1:5">
      <c r="A137" t="s">
        <v>52</v>
      </c>
      <c r="B137" t="s">
        <v>31</v>
      </c>
      <c r="C137">
        <v>2023</v>
      </c>
      <c r="D137" t="s">
        <v>8</v>
      </c>
      <c r="E137">
        <v>151130949.04900002</v>
      </c>
    </row>
    <row r="138" spans="1:5">
      <c r="A138" t="s">
        <v>52</v>
      </c>
      <c r="B138" t="s">
        <v>31</v>
      </c>
      <c r="C138">
        <v>2023</v>
      </c>
      <c r="D138" t="s">
        <v>7</v>
      </c>
      <c r="E138">
        <v>142858706.64999998</v>
      </c>
    </row>
    <row r="139" spans="1:5">
      <c r="A139" t="s">
        <v>52</v>
      </c>
      <c r="B139" t="s">
        <v>31</v>
      </c>
      <c r="C139">
        <v>2023</v>
      </c>
      <c r="D139" t="s">
        <v>6</v>
      </c>
      <c r="E139">
        <v>145342840.81699997</v>
      </c>
    </row>
    <row r="140" spans="1:5">
      <c r="A140" t="s">
        <v>52</v>
      </c>
      <c r="B140" t="s">
        <v>31</v>
      </c>
      <c r="C140">
        <v>2022</v>
      </c>
      <c r="D140" t="s">
        <v>9</v>
      </c>
      <c r="E140">
        <v>144641847.71700001</v>
      </c>
    </row>
    <row r="141" spans="1:5">
      <c r="A141" t="s">
        <v>52</v>
      </c>
      <c r="B141" t="s">
        <v>31</v>
      </c>
      <c r="C141">
        <v>2022</v>
      </c>
      <c r="D141" t="s">
        <v>8</v>
      </c>
      <c r="E141">
        <v>137135584.39599988</v>
      </c>
    </row>
    <row r="142" spans="1:5">
      <c r="A142" t="s">
        <v>52</v>
      </c>
      <c r="B142" t="s">
        <v>31</v>
      </c>
      <c r="C142">
        <v>2022</v>
      </c>
      <c r="D142" t="s">
        <v>7</v>
      </c>
      <c r="E142">
        <v>132757191.40400001</v>
      </c>
    </row>
    <row r="143" spans="1:5">
      <c r="A143" t="s">
        <v>52</v>
      </c>
      <c r="B143" t="s">
        <v>31</v>
      </c>
      <c r="C143">
        <v>2022</v>
      </c>
      <c r="D143" t="s">
        <v>6</v>
      </c>
      <c r="E143">
        <v>131312216.78300004</v>
      </c>
    </row>
    <row r="144" spans="1:5">
      <c r="A144" t="s">
        <v>52</v>
      </c>
      <c r="B144" t="s">
        <v>31</v>
      </c>
      <c r="C144">
        <v>2021</v>
      </c>
      <c r="D144" t="s">
        <v>9</v>
      </c>
      <c r="E144">
        <v>125488973.06900014</v>
      </c>
    </row>
    <row r="145" spans="1:5">
      <c r="A145" t="s">
        <v>52</v>
      </c>
      <c r="B145" t="s">
        <v>31</v>
      </c>
      <c r="C145">
        <v>2021</v>
      </c>
      <c r="D145" t="s">
        <v>8</v>
      </c>
      <c r="E145">
        <v>116727768.34999993</v>
      </c>
    </row>
    <row r="146" spans="1:5">
      <c r="A146" t="s">
        <v>52</v>
      </c>
      <c r="B146" t="s">
        <v>31</v>
      </c>
      <c r="C146">
        <v>2021</v>
      </c>
      <c r="D146" t="s">
        <v>7</v>
      </c>
      <c r="E146">
        <v>118800130.748</v>
      </c>
    </row>
    <row r="147" spans="1:5">
      <c r="A147" t="s">
        <v>52</v>
      </c>
      <c r="B147" t="s">
        <v>31</v>
      </c>
      <c r="C147">
        <v>2021</v>
      </c>
      <c r="D147" t="s">
        <v>6</v>
      </c>
      <c r="E147">
        <v>118592907.861</v>
      </c>
    </row>
    <row r="148" spans="1:5">
      <c r="A148" t="s">
        <v>52</v>
      </c>
      <c r="B148" t="s">
        <v>31</v>
      </c>
      <c r="C148">
        <v>2020</v>
      </c>
      <c r="D148" t="s">
        <v>9</v>
      </c>
      <c r="E148">
        <v>115818057.43299998</v>
      </c>
    </row>
    <row r="149" spans="1:5">
      <c r="A149" t="s">
        <v>52</v>
      </c>
      <c r="B149" t="s">
        <v>31</v>
      </c>
      <c r="C149">
        <v>2020</v>
      </c>
      <c r="D149" t="s">
        <v>8</v>
      </c>
      <c r="E149">
        <v>114120488.86599997</v>
      </c>
    </row>
    <row r="150" spans="1:5">
      <c r="A150" t="s">
        <v>52</v>
      </c>
      <c r="B150" t="s">
        <v>31</v>
      </c>
      <c r="C150">
        <v>2020</v>
      </c>
      <c r="D150" t="s">
        <v>7</v>
      </c>
      <c r="E150">
        <v>96997917.455999911</v>
      </c>
    </row>
    <row r="151" spans="1:5">
      <c r="A151" t="s">
        <v>52</v>
      </c>
      <c r="B151" t="s">
        <v>31</v>
      </c>
      <c r="C151">
        <v>2020</v>
      </c>
      <c r="D151" t="s">
        <v>6</v>
      </c>
      <c r="E151">
        <v>127588158.33000004</v>
      </c>
    </row>
    <row r="152" spans="1:5">
      <c r="A152" t="s">
        <v>52</v>
      </c>
      <c r="B152" t="s">
        <v>31</v>
      </c>
      <c r="C152">
        <v>2019</v>
      </c>
      <c r="D152" t="s">
        <v>9</v>
      </c>
      <c r="E152">
        <v>122149985.79400003</v>
      </c>
    </row>
    <row r="153" spans="1:5">
      <c r="A153" t="s">
        <v>52</v>
      </c>
      <c r="B153" t="s">
        <v>31</v>
      </c>
      <c r="C153">
        <v>2019</v>
      </c>
      <c r="D153" t="s">
        <v>8</v>
      </c>
      <c r="E153">
        <v>125052049.61600001</v>
      </c>
    </row>
    <row r="154" spans="1:5">
      <c r="A154" t="s">
        <v>52</v>
      </c>
      <c r="B154" t="s">
        <v>31</v>
      </c>
      <c r="C154">
        <v>2019</v>
      </c>
      <c r="D154" t="s">
        <v>7</v>
      </c>
      <c r="E154">
        <v>123135214.69599998</v>
      </c>
    </row>
    <row r="155" spans="1:5">
      <c r="A155" t="s">
        <v>52</v>
      </c>
      <c r="B155" t="s">
        <v>31</v>
      </c>
      <c r="C155">
        <v>2019</v>
      </c>
      <c r="D155" t="s">
        <v>6</v>
      </c>
      <c r="E155">
        <v>129736978.29099998</v>
      </c>
    </row>
    <row r="156" spans="1:5">
      <c r="A156" t="s">
        <v>52</v>
      </c>
      <c r="B156" t="s">
        <v>31</v>
      </c>
      <c r="C156">
        <v>2018</v>
      </c>
      <c r="D156" t="s">
        <v>9</v>
      </c>
      <c r="E156">
        <v>126970248.71699998</v>
      </c>
    </row>
    <row r="157" spans="1:5">
      <c r="A157" t="s">
        <v>52</v>
      </c>
      <c r="B157" t="s">
        <v>31</v>
      </c>
      <c r="C157">
        <v>2018</v>
      </c>
      <c r="D157" t="s">
        <v>8</v>
      </c>
      <c r="E157">
        <v>125919872.44455618</v>
      </c>
    </row>
    <row r="158" spans="1:5">
      <c r="A158" t="s">
        <v>52</v>
      </c>
      <c r="B158" t="s">
        <v>31</v>
      </c>
      <c r="C158">
        <v>2018</v>
      </c>
      <c r="D158" t="s">
        <v>7</v>
      </c>
      <c r="E158">
        <v>111753426.75800005</v>
      </c>
    </row>
    <row r="159" spans="1:5">
      <c r="A159" t="s">
        <v>52</v>
      </c>
      <c r="B159" t="s">
        <v>31</v>
      </c>
      <c r="C159">
        <v>2018</v>
      </c>
      <c r="D159" t="s">
        <v>6</v>
      </c>
      <c r="E159">
        <v>112585171.00800002</v>
      </c>
    </row>
    <row r="160" spans="1:5">
      <c r="A160" t="s">
        <v>52</v>
      </c>
      <c r="B160" t="s">
        <v>31</v>
      </c>
      <c r="C160">
        <v>2017</v>
      </c>
      <c r="D160" t="s">
        <v>9</v>
      </c>
      <c r="E160">
        <v>112178663.27299997</v>
      </c>
    </row>
    <row r="161" spans="1:5">
      <c r="A161" t="s">
        <v>52</v>
      </c>
      <c r="B161" t="s">
        <v>31</v>
      </c>
      <c r="C161">
        <v>2017</v>
      </c>
      <c r="D161" t="s">
        <v>8</v>
      </c>
      <c r="E161">
        <v>108763113.97100002</v>
      </c>
    </row>
    <row r="162" spans="1:5">
      <c r="A162" t="s">
        <v>52</v>
      </c>
      <c r="B162" t="s">
        <v>31</v>
      </c>
      <c r="C162">
        <v>2017</v>
      </c>
      <c r="D162" t="s">
        <v>7</v>
      </c>
      <c r="E162">
        <v>105302460.06400001</v>
      </c>
    </row>
    <row r="163" spans="1:5">
      <c r="A163" t="s">
        <v>52</v>
      </c>
      <c r="B163" t="s">
        <v>31</v>
      </c>
      <c r="C163">
        <v>2017</v>
      </c>
      <c r="D163" t="s">
        <v>6</v>
      </c>
      <c r="E163">
        <v>107792339.21700001</v>
      </c>
    </row>
    <row r="164" spans="1:5">
      <c r="A164" t="s">
        <v>52</v>
      </c>
      <c r="B164" t="s">
        <v>31</v>
      </c>
      <c r="C164">
        <v>2016</v>
      </c>
      <c r="D164" t="s">
        <v>9</v>
      </c>
      <c r="E164">
        <v>106877379.15699998</v>
      </c>
    </row>
    <row r="165" spans="1:5">
      <c r="A165" t="s">
        <v>52</v>
      </c>
      <c r="B165" t="s">
        <v>31</v>
      </c>
      <c r="C165">
        <v>2016</v>
      </c>
      <c r="D165" t="s">
        <v>8</v>
      </c>
      <c r="E165">
        <v>106616088.00000001</v>
      </c>
    </row>
    <row r="166" spans="1:5">
      <c r="A166" t="s">
        <v>52</v>
      </c>
      <c r="B166" t="s">
        <v>31</v>
      </c>
      <c r="C166">
        <v>2016</v>
      </c>
      <c r="D166" t="s">
        <v>7</v>
      </c>
      <c r="E166">
        <v>102711632.079</v>
      </c>
    </row>
    <row r="167" spans="1:5">
      <c r="A167" t="s">
        <v>52</v>
      </c>
      <c r="B167" t="s">
        <v>31</v>
      </c>
      <c r="C167">
        <v>2016</v>
      </c>
      <c r="D167" t="s">
        <v>6</v>
      </c>
      <c r="E167">
        <v>105929293.013</v>
      </c>
    </row>
    <row r="168" spans="1:5">
      <c r="A168" t="s">
        <v>52</v>
      </c>
      <c r="B168" t="s">
        <v>31</v>
      </c>
      <c r="C168">
        <v>2015</v>
      </c>
      <c r="D168" t="s">
        <v>9</v>
      </c>
      <c r="E168">
        <v>102147326.711</v>
      </c>
    </row>
    <row r="169" spans="1:5">
      <c r="A169" t="s">
        <v>52</v>
      </c>
      <c r="B169" t="s">
        <v>31</v>
      </c>
      <c r="C169">
        <v>2015</v>
      </c>
      <c r="D169" t="s">
        <v>8</v>
      </c>
      <c r="E169">
        <v>103547818</v>
      </c>
    </row>
    <row r="170" spans="1:5">
      <c r="A170" t="s">
        <v>52</v>
      </c>
      <c r="B170" t="s">
        <v>31</v>
      </c>
      <c r="C170">
        <v>2015</v>
      </c>
      <c r="D170" t="s">
        <v>7</v>
      </c>
      <c r="E170">
        <v>97754731</v>
      </c>
    </row>
    <row r="171" spans="1:5">
      <c r="A171" t="s">
        <v>52</v>
      </c>
      <c r="B171" t="s">
        <v>31</v>
      </c>
      <c r="C171">
        <v>2015</v>
      </c>
      <c r="D171" t="s">
        <v>6</v>
      </c>
      <c r="E171">
        <v>102669080.2</v>
      </c>
    </row>
    <row r="172" spans="1:5">
      <c r="A172" t="s">
        <v>52</v>
      </c>
      <c r="B172" t="s">
        <v>31</v>
      </c>
      <c r="C172">
        <v>2014</v>
      </c>
      <c r="D172" t="s">
        <v>9</v>
      </c>
      <c r="E172">
        <v>98301537.213999987</v>
      </c>
    </row>
    <row r="173" spans="1:5">
      <c r="A173" t="s">
        <v>52</v>
      </c>
      <c r="B173" t="s">
        <v>31</v>
      </c>
      <c r="C173">
        <v>2014</v>
      </c>
      <c r="D173" t="s">
        <v>8</v>
      </c>
      <c r="E173">
        <v>99047616.721000001</v>
      </c>
    </row>
    <row r="174" spans="1:5">
      <c r="A174" t="s">
        <v>52</v>
      </c>
      <c r="B174" t="s">
        <v>31</v>
      </c>
      <c r="C174">
        <v>2014</v>
      </c>
      <c r="D174" t="s">
        <v>7</v>
      </c>
      <c r="E174">
        <v>95663776.284999996</v>
      </c>
    </row>
    <row r="175" spans="1:5">
      <c r="A175" t="s">
        <v>52</v>
      </c>
      <c r="B175" t="s">
        <v>31</v>
      </c>
      <c r="C175">
        <v>2014</v>
      </c>
      <c r="D175" t="s">
        <v>6</v>
      </c>
      <c r="E175">
        <v>97006650.946999997</v>
      </c>
    </row>
    <row r="176" spans="1:5">
      <c r="A176" t="s">
        <v>52</v>
      </c>
      <c r="B176" t="s">
        <v>31</v>
      </c>
      <c r="C176">
        <v>2013</v>
      </c>
      <c r="D176" t="s">
        <v>9</v>
      </c>
      <c r="E176">
        <v>93422925.613999978</v>
      </c>
    </row>
    <row r="177" spans="1:5">
      <c r="A177" t="s">
        <v>52</v>
      </c>
      <c r="B177" t="s">
        <v>31</v>
      </c>
      <c r="C177">
        <v>2013</v>
      </c>
      <c r="D177" t="s">
        <v>8</v>
      </c>
      <c r="E177">
        <v>93971965.120000005</v>
      </c>
    </row>
    <row r="178" spans="1:5">
      <c r="A178" t="s">
        <v>52</v>
      </c>
      <c r="B178" t="s">
        <v>31</v>
      </c>
      <c r="C178">
        <v>2013</v>
      </c>
      <c r="D178" t="s">
        <v>7</v>
      </c>
      <c r="E178">
        <v>94919889.970000014</v>
      </c>
    </row>
    <row r="179" spans="1:5">
      <c r="A179" t="s">
        <v>52</v>
      </c>
      <c r="B179" t="s">
        <v>31</v>
      </c>
      <c r="C179">
        <v>2013</v>
      </c>
      <c r="D179" t="s">
        <v>6</v>
      </c>
      <c r="E179">
        <v>96023000</v>
      </c>
    </row>
    <row r="180" spans="1:5">
      <c r="A180" t="s">
        <v>52</v>
      </c>
      <c r="B180" t="s">
        <v>31</v>
      </c>
      <c r="C180">
        <v>2012</v>
      </c>
      <c r="D180" t="s">
        <v>9</v>
      </c>
      <c r="E180">
        <v>92132902</v>
      </c>
    </row>
    <row r="181" spans="1:5">
      <c r="A181" t="s">
        <v>52</v>
      </c>
      <c r="B181" t="s">
        <v>31</v>
      </c>
      <c r="C181">
        <v>2012</v>
      </c>
      <c r="D181" t="s">
        <v>8</v>
      </c>
      <c r="E181">
        <v>92030534</v>
      </c>
    </row>
    <row r="182" spans="1:5">
      <c r="A182" t="s">
        <v>52</v>
      </c>
      <c r="B182" t="s">
        <v>31</v>
      </c>
      <c r="C182">
        <v>2012</v>
      </c>
      <c r="D182" t="s">
        <v>7</v>
      </c>
      <c r="E182">
        <v>80186000</v>
      </c>
    </row>
    <row r="183" spans="1:5">
      <c r="A183" t="s">
        <v>52</v>
      </c>
      <c r="B183" t="s">
        <v>31</v>
      </c>
      <c r="C183">
        <v>2012</v>
      </c>
      <c r="D183" t="s">
        <v>6</v>
      </c>
      <c r="E183">
        <v>77357000</v>
      </c>
    </row>
    <row r="184" spans="1:5">
      <c r="A184" t="s">
        <v>52</v>
      </c>
      <c r="B184" t="s">
        <v>31</v>
      </c>
      <c r="C184">
        <v>2011</v>
      </c>
      <c r="D184" t="s">
        <v>9</v>
      </c>
      <c r="E184">
        <v>71902000</v>
      </c>
    </row>
    <row r="185" spans="1:5">
      <c r="A185" t="s">
        <v>52</v>
      </c>
      <c r="B185" t="s">
        <v>31</v>
      </c>
      <c r="C185">
        <v>2011</v>
      </c>
      <c r="D185" t="s">
        <v>8</v>
      </c>
      <c r="E185">
        <v>70058000</v>
      </c>
    </row>
    <row r="186" spans="1:5">
      <c r="A186" t="s">
        <v>52</v>
      </c>
      <c r="B186" t="s">
        <v>31</v>
      </c>
      <c r="C186">
        <v>2011</v>
      </c>
      <c r="D186" t="s">
        <v>7</v>
      </c>
      <c r="E186">
        <v>72441000</v>
      </c>
    </row>
    <row r="187" spans="1:5">
      <c r="A187" t="s">
        <v>52</v>
      </c>
      <c r="B187" t="s">
        <v>31</v>
      </c>
      <c r="C187">
        <v>2011</v>
      </c>
      <c r="D187" t="s">
        <v>6</v>
      </c>
      <c r="E187">
        <v>45813000</v>
      </c>
    </row>
    <row r="188" spans="1:5">
      <c r="A188" t="s">
        <v>52</v>
      </c>
      <c r="B188" t="s">
        <v>31</v>
      </c>
      <c r="C188">
        <v>2010</v>
      </c>
      <c r="D188" t="s">
        <v>9</v>
      </c>
      <c r="E188">
        <v>66453739</v>
      </c>
    </row>
    <row r="189" spans="1:5">
      <c r="A189" t="s">
        <v>52</v>
      </c>
      <c r="B189" t="s">
        <v>31</v>
      </c>
      <c r="C189">
        <v>2010</v>
      </c>
      <c r="D189" t="s">
        <v>8</v>
      </c>
      <c r="E189">
        <v>66219588</v>
      </c>
    </row>
    <row r="190" spans="1:5">
      <c r="A190" t="s">
        <v>52</v>
      </c>
      <c r="B190" t="s">
        <v>31</v>
      </c>
      <c r="C190">
        <v>2010</v>
      </c>
      <c r="D190" t="s">
        <v>7</v>
      </c>
      <c r="E190">
        <v>63144972</v>
      </c>
    </row>
    <row r="191" spans="1:5">
      <c r="A191" t="s">
        <v>52</v>
      </c>
      <c r="B191" t="s">
        <v>31</v>
      </c>
      <c r="C191">
        <v>2010</v>
      </c>
      <c r="D191" t="s">
        <v>6</v>
      </c>
      <c r="E191">
        <v>60353914</v>
      </c>
    </row>
    <row r="192" spans="1:5">
      <c r="A192" t="s">
        <v>52</v>
      </c>
      <c r="B192" t="s">
        <v>31</v>
      </c>
      <c r="C192">
        <v>2009</v>
      </c>
      <c r="D192" t="s">
        <v>9</v>
      </c>
      <c r="E192">
        <v>59257000</v>
      </c>
    </row>
    <row r="193" spans="1:5">
      <c r="A193" t="s">
        <v>52</v>
      </c>
      <c r="B193" t="s">
        <v>31</v>
      </c>
      <c r="C193">
        <v>2009</v>
      </c>
      <c r="D193" t="s">
        <v>8</v>
      </c>
      <c r="E193">
        <v>57522000</v>
      </c>
    </row>
    <row r="194" spans="1:5">
      <c r="A194" t="s">
        <v>52</v>
      </c>
      <c r="B194" t="s">
        <v>31</v>
      </c>
      <c r="C194">
        <v>2009</v>
      </c>
      <c r="D194" t="s">
        <v>7</v>
      </c>
      <c r="E194">
        <v>57700000</v>
      </c>
    </row>
    <row r="195" spans="1:5">
      <c r="A195" t="s">
        <v>52</v>
      </c>
      <c r="B195" t="s">
        <v>31</v>
      </c>
      <c r="C195">
        <v>2009</v>
      </c>
      <c r="D195" t="s">
        <v>6</v>
      </c>
      <c r="E195">
        <v>57918000</v>
      </c>
    </row>
    <row r="196" spans="1:5">
      <c r="A196" t="s">
        <v>52</v>
      </c>
      <c r="B196" t="s">
        <v>31</v>
      </c>
      <c r="C196">
        <v>2008</v>
      </c>
      <c r="D196" t="s">
        <v>9</v>
      </c>
      <c r="E196">
        <v>56859195</v>
      </c>
    </row>
    <row r="197" spans="1:5">
      <c r="A197" t="s">
        <v>52</v>
      </c>
      <c r="B197" t="s">
        <v>31</v>
      </c>
      <c r="C197">
        <v>2008</v>
      </c>
      <c r="D197" t="s">
        <v>8</v>
      </c>
      <c r="E197">
        <v>58854162</v>
      </c>
    </row>
    <row r="198" spans="1:5">
      <c r="A198" t="s">
        <v>52</v>
      </c>
      <c r="B198" t="s">
        <v>31</v>
      </c>
      <c r="C198">
        <v>2008</v>
      </c>
      <c r="D198" t="s">
        <v>7</v>
      </c>
      <c r="E198">
        <v>53879600</v>
      </c>
    </row>
    <row r="199" spans="1:5">
      <c r="A199" t="s">
        <v>52</v>
      </c>
      <c r="B199" t="s">
        <v>31</v>
      </c>
      <c r="C199">
        <v>2008</v>
      </c>
      <c r="D199" t="s">
        <v>6</v>
      </c>
      <c r="E199">
        <v>53313800</v>
      </c>
    </row>
    <row r="200" spans="1:5">
      <c r="A200" t="s">
        <v>52</v>
      </c>
      <c r="B200" t="s">
        <v>20</v>
      </c>
      <c r="C200">
        <v>2024</v>
      </c>
      <c r="D200" t="s">
        <v>7</v>
      </c>
      <c r="E200">
        <v>315088671.77200001</v>
      </c>
    </row>
    <row r="201" spans="1:5">
      <c r="A201" t="s">
        <v>52</v>
      </c>
      <c r="B201" t="s">
        <v>20</v>
      </c>
      <c r="C201">
        <v>2024</v>
      </c>
      <c r="D201" t="s">
        <v>6</v>
      </c>
      <c r="E201">
        <v>317071945.67699987</v>
      </c>
    </row>
    <row r="202" spans="1:5">
      <c r="A202" t="s">
        <v>52</v>
      </c>
      <c r="B202" t="s">
        <v>20</v>
      </c>
      <c r="C202">
        <v>2023</v>
      </c>
      <c r="D202" t="s">
        <v>9</v>
      </c>
      <c r="E202">
        <v>312459481.23199999</v>
      </c>
    </row>
    <row r="203" spans="1:5">
      <c r="A203" t="s">
        <v>52</v>
      </c>
      <c r="B203" t="s">
        <v>20</v>
      </c>
      <c r="C203">
        <v>2023</v>
      </c>
      <c r="D203" t="s">
        <v>8</v>
      </c>
      <c r="E203">
        <v>299661753.49900001</v>
      </c>
    </row>
    <row r="204" spans="1:5">
      <c r="A204" t="s">
        <v>52</v>
      </c>
      <c r="B204" t="s">
        <v>20</v>
      </c>
      <c r="C204">
        <v>2023</v>
      </c>
      <c r="D204" t="s">
        <v>7</v>
      </c>
      <c r="E204">
        <v>279897915.28899997</v>
      </c>
    </row>
    <row r="205" spans="1:5">
      <c r="A205" t="s">
        <v>52</v>
      </c>
      <c r="B205" t="s">
        <v>20</v>
      </c>
      <c r="C205">
        <v>2023</v>
      </c>
      <c r="D205" t="s">
        <v>6</v>
      </c>
      <c r="E205">
        <v>286378351.65900004</v>
      </c>
    </row>
    <row r="206" spans="1:5">
      <c r="A206" t="s">
        <v>52</v>
      </c>
      <c r="B206" t="s">
        <v>20</v>
      </c>
      <c r="C206">
        <v>2022</v>
      </c>
      <c r="D206" t="s">
        <v>9</v>
      </c>
      <c r="E206">
        <v>267151599.29600003</v>
      </c>
    </row>
    <row r="207" spans="1:5">
      <c r="A207" t="s">
        <v>52</v>
      </c>
      <c r="B207" t="s">
        <v>20</v>
      </c>
      <c r="C207">
        <v>2022</v>
      </c>
      <c r="D207" t="s">
        <v>8</v>
      </c>
      <c r="E207">
        <v>267816036.46400002</v>
      </c>
    </row>
    <row r="208" spans="1:5">
      <c r="A208" t="s">
        <v>52</v>
      </c>
      <c r="B208" t="s">
        <v>20</v>
      </c>
      <c r="C208">
        <v>2022</v>
      </c>
      <c r="D208" t="s">
        <v>7</v>
      </c>
      <c r="E208">
        <v>255530626.97600004</v>
      </c>
    </row>
    <row r="209" spans="1:5">
      <c r="A209" t="s">
        <v>52</v>
      </c>
      <c r="B209" t="s">
        <v>20</v>
      </c>
      <c r="C209">
        <v>2022</v>
      </c>
      <c r="D209" t="s">
        <v>6</v>
      </c>
      <c r="E209">
        <v>253013111.68000004</v>
      </c>
    </row>
    <row r="210" spans="1:5">
      <c r="A210" t="s">
        <v>52</v>
      </c>
      <c r="B210" t="s">
        <v>20</v>
      </c>
      <c r="C210">
        <v>2021</v>
      </c>
      <c r="D210" t="s">
        <v>9</v>
      </c>
      <c r="E210">
        <v>239764549.73000002</v>
      </c>
    </row>
    <row r="211" spans="1:5">
      <c r="A211" t="s">
        <v>52</v>
      </c>
      <c r="B211" t="s">
        <v>20</v>
      </c>
      <c r="C211">
        <v>2021</v>
      </c>
      <c r="D211" t="s">
        <v>8</v>
      </c>
      <c r="E211">
        <v>225169361.78400004</v>
      </c>
    </row>
    <row r="212" spans="1:5">
      <c r="A212" t="s">
        <v>52</v>
      </c>
      <c r="B212" t="s">
        <v>20</v>
      </c>
      <c r="C212">
        <v>2021</v>
      </c>
      <c r="D212" t="s">
        <v>7</v>
      </c>
      <c r="E212">
        <v>224248299.43999997</v>
      </c>
    </row>
    <row r="213" spans="1:5">
      <c r="A213" t="s">
        <v>52</v>
      </c>
      <c r="B213" t="s">
        <v>20</v>
      </c>
      <c r="C213">
        <v>2021</v>
      </c>
      <c r="D213" t="s">
        <v>6</v>
      </c>
      <c r="E213">
        <v>222106583.42500004</v>
      </c>
    </row>
    <row r="214" spans="1:5">
      <c r="A214" t="s">
        <v>52</v>
      </c>
      <c r="B214" t="s">
        <v>20</v>
      </c>
      <c r="C214">
        <v>2020</v>
      </c>
      <c r="D214" t="s">
        <v>9</v>
      </c>
      <c r="E214">
        <v>216075286.31400007</v>
      </c>
    </row>
    <row r="215" spans="1:5">
      <c r="A215" t="s">
        <v>52</v>
      </c>
      <c r="B215" t="s">
        <v>20</v>
      </c>
      <c r="C215">
        <v>2020</v>
      </c>
      <c r="D215" t="s">
        <v>8</v>
      </c>
      <c r="E215">
        <v>206073099.68599996</v>
      </c>
    </row>
    <row r="216" spans="1:5">
      <c r="A216" t="s">
        <v>52</v>
      </c>
      <c r="B216" t="s">
        <v>20</v>
      </c>
      <c r="C216">
        <v>2020</v>
      </c>
      <c r="D216" t="s">
        <v>7</v>
      </c>
      <c r="E216">
        <v>173895447.09100002</v>
      </c>
    </row>
    <row r="217" spans="1:5">
      <c r="A217" t="s">
        <v>52</v>
      </c>
      <c r="B217" t="s">
        <v>20</v>
      </c>
      <c r="C217">
        <v>2020</v>
      </c>
      <c r="D217" t="s">
        <v>6</v>
      </c>
      <c r="E217">
        <v>216894243.64700001</v>
      </c>
    </row>
    <row r="218" spans="1:5">
      <c r="A218" t="s">
        <v>52</v>
      </c>
      <c r="B218" t="s">
        <v>20</v>
      </c>
      <c r="C218">
        <v>2019</v>
      </c>
      <c r="D218" t="s">
        <v>9</v>
      </c>
      <c r="E218">
        <v>231839346.44</v>
      </c>
    </row>
    <row r="219" spans="1:5">
      <c r="A219" t="s">
        <v>52</v>
      </c>
      <c r="B219" t="s">
        <v>20</v>
      </c>
      <c r="C219">
        <v>2019</v>
      </c>
      <c r="D219" t="s">
        <v>8</v>
      </c>
      <c r="E219">
        <v>229080619.81400013</v>
      </c>
    </row>
    <row r="220" spans="1:5">
      <c r="A220" t="s">
        <v>52</v>
      </c>
      <c r="B220" t="s">
        <v>20</v>
      </c>
      <c r="C220">
        <v>2019</v>
      </c>
      <c r="D220" t="s">
        <v>7</v>
      </c>
      <c r="E220">
        <v>211653263.847</v>
      </c>
    </row>
    <row r="221" spans="1:5">
      <c r="A221" t="s">
        <v>52</v>
      </c>
      <c r="B221" t="s">
        <v>20</v>
      </c>
      <c r="C221">
        <v>2019</v>
      </c>
      <c r="D221" t="s">
        <v>6</v>
      </c>
      <c r="E221">
        <v>217218095.35500002</v>
      </c>
    </row>
    <row r="222" spans="1:5">
      <c r="A222" t="s">
        <v>52</v>
      </c>
      <c r="B222" t="s">
        <v>20</v>
      </c>
      <c r="C222">
        <v>2018</v>
      </c>
      <c r="D222" t="s">
        <v>9</v>
      </c>
      <c r="E222">
        <v>210781534.31300002</v>
      </c>
    </row>
    <row r="223" spans="1:5">
      <c r="A223" t="s">
        <v>52</v>
      </c>
      <c r="B223" t="s">
        <v>20</v>
      </c>
      <c r="C223">
        <v>2018</v>
      </c>
      <c r="D223" t="s">
        <v>8</v>
      </c>
      <c r="E223">
        <v>209137023.70499998</v>
      </c>
    </row>
    <row r="224" spans="1:5">
      <c r="A224" t="s">
        <v>52</v>
      </c>
      <c r="B224" t="s">
        <v>20</v>
      </c>
      <c r="C224">
        <v>2018</v>
      </c>
      <c r="D224" t="s">
        <v>7</v>
      </c>
      <c r="E224">
        <v>196672723.9620001</v>
      </c>
    </row>
    <row r="225" spans="1:5">
      <c r="A225" t="s">
        <v>52</v>
      </c>
      <c r="B225" t="s">
        <v>20</v>
      </c>
      <c r="C225">
        <v>2018</v>
      </c>
      <c r="D225" t="s">
        <v>6</v>
      </c>
      <c r="E225">
        <v>176560834.19400007</v>
      </c>
    </row>
    <row r="226" spans="1:5">
      <c r="A226" t="s">
        <v>52</v>
      </c>
      <c r="B226" t="s">
        <v>20</v>
      </c>
      <c r="C226">
        <v>2017</v>
      </c>
      <c r="D226" t="s">
        <v>9</v>
      </c>
      <c r="E226">
        <v>188123480.53</v>
      </c>
    </row>
    <row r="227" spans="1:5">
      <c r="A227" t="s">
        <v>52</v>
      </c>
      <c r="B227" t="s">
        <v>20</v>
      </c>
      <c r="C227">
        <v>2017</v>
      </c>
      <c r="D227" t="s">
        <v>8</v>
      </c>
      <c r="E227">
        <v>188851037.85499993</v>
      </c>
    </row>
    <row r="228" spans="1:5">
      <c r="A228" t="s">
        <v>52</v>
      </c>
      <c r="B228" t="s">
        <v>20</v>
      </c>
      <c r="C228">
        <v>2017</v>
      </c>
      <c r="D228" t="s">
        <v>7</v>
      </c>
      <c r="E228">
        <v>170460358.46599999</v>
      </c>
    </row>
    <row r="229" spans="1:5">
      <c r="A229" t="s">
        <v>52</v>
      </c>
      <c r="B229" t="s">
        <v>20</v>
      </c>
      <c r="C229">
        <v>2017</v>
      </c>
      <c r="D229" t="s">
        <v>6</v>
      </c>
      <c r="E229">
        <v>170523974.96399999</v>
      </c>
    </row>
    <row r="230" spans="1:5">
      <c r="A230" t="s">
        <v>52</v>
      </c>
      <c r="B230" t="s">
        <v>20</v>
      </c>
      <c r="C230">
        <v>2016</v>
      </c>
      <c r="D230" t="s">
        <v>9</v>
      </c>
      <c r="E230">
        <v>315290506.00000006</v>
      </c>
    </row>
    <row r="231" spans="1:5">
      <c r="A231" t="s">
        <v>52</v>
      </c>
      <c r="B231" t="s">
        <v>20</v>
      </c>
      <c r="C231">
        <v>2016</v>
      </c>
      <c r="D231" t="s">
        <v>8</v>
      </c>
      <c r="E231">
        <v>316782855.00000006</v>
      </c>
    </row>
    <row r="232" spans="1:5">
      <c r="A232" t="s">
        <v>52</v>
      </c>
      <c r="B232" t="s">
        <v>20</v>
      </c>
      <c r="C232">
        <v>2016</v>
      </c>
      <c r="D232" t="s">
        <v>7</v>
      </c>
      <c r="E232">
        <v>312694005.01999998</v>
      </c>
    </row>
    <row r="233" spans="1:5">
      <c r="A233" t="s">
        <v>52</v>
      </c>
      <c r="B233" t="s">
        <v>20</v>
      </c>
      <c r="C233">
        <v>2016</v>
      </c>
      <c r="D233" t="s">
        <v>6</v>
      </c>
      <c r="E233">
        <v>293995105.27999997</v>
      </c>
    </row>
    <row r="234" spans="1:5">
      <c r="A234" t="s">
        <v>52</v>
      </c>
      <c r="B234" t="s">
        <v>20</v>
      </c>
      <c r="C234">
        <v>2015</v>
      </c>
      <c r="D234" t="s">
        <v>9</v>
      </c>
      <c r="E234">
        <v>292464648.48000002</v>
      </c>
    </row>
    <row r="235" spans="1:5">
      <c r="A235" t="s">
        <v>52</v>
      </c>
      <c r="B235" t="s">
        <v>20</v>
      </c>
      <c r="C235">
        <v>2015</v>
      </c>
      <c r="D235" t="s">
        <v>8</v>
      </c>
      <c r="E235">
        <v>300612147</v>
      </c>
    </row>
    <row r="236" spans="1:5">
      <c r="A236" t="s">
        <v>52</v>
      </c>
      <c r="B236" t="s">
        <v>20</v>
      </c>
      <c r="C236">
        <v>2015</v>
      </c>
      <c r="D236" t="s">
        <v>7</v>
      </c>
      <c r="E236">
        <v>293948350</v>
      </c>
    </row>
    <row r="237" spans="1:5">
      <c r="A237" t="s">
        <v>52</v>
      </c>
      <c r="B237" t="s">
        <v>20</v>
      </c>
      <c r="C237">
        <v>2015</v>
      </c>
      <c r="D237" t="s">
        <v>6</v>
      </c>
      <c r="E237">
        <v>282665539.00000006</v>
      </c>
    </row>
    <row r="238" spans="1:5">
      <c r="A238" t="s">
        <v>52</v>
      </c>
      <c r="B238" t="s">
        <v>20</v>
      </c>
      <c r="C238">
        <v>2014</v>
      </c>
      <c r="D238" t="s">
        <v>9</v>
      </c>
      <c r="E238">
        <v>269411431</v>
      </c>
    </row>
    <row r="239" spans="1:5">
      <c r="A239" t="s">
        <v>52</v>
      </c>
      <c r="B239" t="s">
        <v>20</v>
      </c>
      <c r="C239">
        <v>2014</v>
      </c>
      <c r="D239" t="s">
        <v>8</v>
      </c>
      <c r="E239">
        <v>274545867.39999998</v>
      </c>
    </row>
    <row r="240" spans="1:5">
      <c r="A240" t="s">
        <v>52</v>
      </c>
      <c r="B240" t="s">
        <v>20</v>
      </c>
      <c r="C240">
        <v>2014</v>
      </c>
      <c r="D240" t="s">
        <v>7</v>
      </c>
      <c r="E240">
        <v>260730817.07700002</v>
      </c>
    </row>
    <row r="241" spans="1:5">
      <c r="A241" t="s">
        <v>52</v>
      </c>
      <c r="B241" t="s">
        <v>20</v>
      </c>
      <c r="C241">
        <v>2014</v>
      </c>
      <c r="D241" t="s">
        <v>6</v>
      </c>
      <c r="E241">
        <v>255374032.333</v>
      </c>
    </row>
    <row r="242" spans="1:5">
      <c r="A242" t="s">
        <v>52</v>
      </c>
      <c r="B242" t="s">
        <v>20</v>
      </c>
      <c r="C242">
        <v>2013</v>
      </c>
      <c r="D242" t="s">
        <v>9</v>
      </c>
      <c r="E242">
        <v>253248028.77700001</v>
      </c>
    </row>
    <row r="243" spans="1:5">
      <c r="A243" t="s">
        <v>52</v>
      </c>
      <c r="B243" t="s">
        <v>20</v>
      </c>
      <c r="C243">
        <v>2013</v>
      </c>
      <c r="D243" t="s">
        <v>8</v>
      </c>
      <c r="E243">
        <v>248336522.75</v>
      </c>
    </row>
    <row r="244" spans="1:5">
      <c r="A244" t="s">
        <v>52</v>
      </c>
      <c r="B244" t="s">
        <v>20</v>
      </c>
      <c r="C244">
        <v>2013</v>
      </c>
      <c r="D244" t="s">
        <v>7</v>
      </c>
      <c r="E244">
        <v>246271831.75</v>
      </c>
    </row>
    <row r="245" spans="1:5">
      <c r="A245" t="s">
        <v>52</v>
      </c>
      <c r="B245" t="s">
        <v>20</v>
      </c>
      <c r="C245">
        <v>2013</v>
      </c>
      <c r="D245" t="s">
        <v>6</v>
      </c>
      <c r="E245">
        <v>232288000</v>
      </c>
    </row>
    <row r="246" spans="1:5">
      <c r="A246" t="s">
        <v>52</v>
      </c>
      <c r="B246" t="s">
        <v>20</v>
      </c>
      <c r="C246">
        <v>2012</v>
      </c>
      <c r="D246" t="s">
        <v>9</v>
      </c>
      <c r="E246">
        <v>233043792</v>
      </c>
    </row>
    <row r="247" spans="1:5">
      <c r="A247" t="s">
        <v>52</v>
      </c>
      <c r="B247" t="s">
        <v>20</v>
      </c>
      <c r="C247">
        <v>2012</v>
      </c>
      <c r="D247" t="s">
        <v>8</v>
      </c>
      <c r="E247">
        <v>228767728</v>
      </c>
    </row>
    <row r="248" spans="1:5">
      <c r="A248" t="s">
        <v>52</v>
      </c>
      <c r="B248" t="s">
        <v>20</v>
      </c>
      <c r="C248">
        <v>2012</v>
      </c>
      <c r="D248" t="s">
        <v>7</v>
      </c>
      <c r="E248">
        <v>227509000</v>
      </c>
    </row>
    <row r="249" spans="1:5">
      <c r="A249" t="s">
        <v>52</v>
      </c>
      <c r="B249" t="s">
        <v>20</v>
      </c>
      <c r="C249">
        <v>2012</v>
      </c>
      <c r="D249" t="s">
        <v>6</v>
      </c>
      <c r="E249">
        <v>219420000</v>
      </c>
    </row>
    <row r="250" spans="1:5">
      <c r="A250" t="s">
        <v>52</v>
      </c>
      <c r="B250" t="s">
        <v>20</v>
      </c>
      <c r="C250">
        <v>2011</v>
      </c>
      <c r="D250" t="s">
        <v>9</v>
      </c>
      <c r="E250">
        <v>210454000</v>
      </c>
    </row>
    <row r="251" spans="1:5">
      <c r="A251" t="s">
        <v>52</v>
      </c>
      <c r="B251" t="s">
        <v>20</v>
      </c>
      <c r="C251">
        <v>2011</v>
      </c>
      <c r="D251" t="s">
        <v>8</v>
      </c>
      <c r="E251">
        <v>219767000</v>
      </c>
    </row>
    <row r="252" spans="1:5">
      <c r="A252" t="s">
        <v>52</v>
      </c>
      <c r="B252" t="s">
        <v>20</v>
      </c>
      <c r="C252">
        <v>2011</v>
      </c>
      <c r="D252" t="s">
        <v>7</v>
      </c>
      <c r="E252">
        <v>206893000</v>
      </c>
    </row>
    <row r="253" spans="1:5">
      <c r="A253" t="s">
        <v>52</v>
      </c>
      <c r="B253" t="s">
        <v>20</v>
      </c>
      <c r="C253">
        <v>2011</v>
      </c>
      <c r="D253" t="s">
        <v>6</v>
      </c>
      <c r="E253">
        <v>222230000</v>
      </c>
    </row>
    <row r="254" spans="1:5">
      <c r="A254" t="s">
        <v>52</v>
      </c>
      <c r="B254" t="s">
        <v>20</v>
      </c>
      <c r="C254">
        <v>2010</v>
      </c>
      <c r="D254" t="s">
        <v>9</v>
      </c>
      <c r="E254">
        <v>196596224</v>
      </c>
    </row>
    <row r="255" spans="1:5">
      <c r="A255" t="s">
        <v>52</v>
      </c>
      <c r="B255" t="s">
        <v>20</v>
      </c>
      <c r="C255">
        <v>2010</v>
      </c>
      <c r="D255" t="s">
        <v>8</v>
      </c>
      <c r="E255">
        <v>187585128</v>
      </c>
    </row>
    <row r="256" spans="1:5">
      <c r="A256" t="s">
        <v>52</v>
      </c>
      <c r="B256" t="s">
        <v>20</v>
      </c>
      <c r="C256">
        <v>2010</v>
      </c>
      <c r="D256" t="s">
        <v>7</v>
      </c>
      <c r="E256">
        <v>172706424</v>
      </c>
    </row>
    <row r="257" spans="1:5">
      <c r="A257" t="s">
        <v>52</v>
      </c>
      <c r="B257" t="s">
        <v>20</v>
      </c>
      <c r="C257">
        <v>2010</v>
      </c>
      <c r="D257" t="s">
        <v>6</v>
      </c>
      <c r="E257">
        <v>154378567</v>
      </c>
    </row>
    <row r="258" spans="1:5">
      <c r="A258" t="s">
        <v>52</v>
      </c>
      <c r="B258" t="s">
        <v>20</v>
      </c>
      <c r="C258">
        <v>2009</v>
      </c>
      <c r="D258" t="s">
        <v>9</v>
      </c>
      <c r="E258">
        <v>151735000</v>
      </c>
    </row>
    <row r="259" spans="1:5">
      <c r="A259" t="s">
        <v>52</v>
      </c>
      <c r="B259" t="s">
        <v>20</v>
      </c>
      <c r="C259">
        <v>2009</v>
      </c>
      <c r="D259" t="s">
        <v>8</v>
      </c>
      <c r="E259">
        <v>155835000</v>
      </c>
    </row>
    <row r="260" spans="1:5">
      <c r="A260" t="s">
        <v>52</v>
      </c>
      <c r="B260" t="s">
        <v>20</v>
      </c>
      <c r="C260">
        <v>2009</v>
      </c>
      <c r="D260" t="s">
        <v>7</v>
      </c>
      <c r="E260">
        <v>149996000</v>
      </c>
    </row>
    <row r="261" spans="1:5">
      <c r="A261" t="s">
        <v>52</v>
      </c>
      <c r="B261" t="s">
        <v>20</v>
      </c>
      <c r="C261">
        <v>2009</v>
      </c>
      <c r="D261" t="s">
        <v>6</v>
      </c>
      <c r="E261">
        <v>136574140</v>
      </c>
    </row>
    <row r="262" spans="1:5">
      <c r="A262" t="s">
        <v>52</v>
      </c>
      <c r="B262" t="s">
        <v>20</v>
      </c>
      <c r="C262">
        <v>2008</v>
      </c>
      <c r="D262" t="s">
        <v>9</v>
      </c>
      <c r="E262">
        <v>132329355.00000001</v>
      </c>
    </row>
    <row r="263" spans="1:5">
      <c r="A263" t="s">
        <v>52</v>
      </c>
      <c r="B263" t="s">
        <v>20</v>
      </c>
      <c r="C263">
        <v>2008</v>
      </c>
      <c r="D263" t="s">
        <v>8</v>
      </c>
      <c r="E263">
        <v>143771330</v>
      </c>
    </row>
    <row r="264" spans="1:5">
      <c r="A264" t="s">
        <v>52</v>
      </c>
      <c r="B264" t="s">
        <v>20</v>
      </c>
      <c r="C264">
        <v>2008</v>
      </c>
      <c r="D264" t="s">
        <v>7</v>
      </c>
      <c r="E264">
        <v>135956900</v>
      </c>
    </row>
    <row r="265" spans="1:5">
      <c r="A265" t="s">
        <v>52</v>
      </c>
      <c r="B265" t="s">
        <v>20</v>
      </c>
      <c r="C265">
        <v>2008</v>
      </c>
      <c r="D265" t="s">
        <v>6</v>
      </c>
      <c r="E265">
        <v>137415200</v>
      </c>
    </row>
    <row r="266" spans="1:5">
      <c r="A266" t="s">
        <v>52</v>
      </c>
      <c r="B266" t="s">
        <v>49</v>
      </c>
      <c r="C266">
        <v>2024</v>
      </c>
      <c r="D266" t="s">
        <v>7</v>
      </c>
      <c r="E266">
        <v>279572604.91600001</v>
      </c>
    </row>
    <row r="267" spans="1:5">
      <c r="A267" t="s">
        <v>52</v>
      </c>
      <c r="B267" t="s">
        <v>49</v>
      </c>
      <c r="C267">
        <v>2024</v>
      </c>
      <c r="D267" t="s">
        <v>6</v>
      </c>
      <c r="E267">
        <v>277531055.73699999</v>
      </c>
    </row>
    <row r="268" spans="1:5">
      <c r="A268" t="s">
        <v>52</v>
      </c>
      <c r="B268" t="s">
        <v>49</v>
      </c>
      <c r="C268">
        <v>2023</v>
      </c>
      <c r="D268" t="s">
        <v>9</v>
      </c>
      <c r="E268">
        <v>263791919.12899998</v>
      </c>
    </row>
    <row r="269" spans="1:5">
      <c r="A269" t="s">
        <v>52</v>
      </c>
      <c r="B269" t="s">
        <v>49</v>
      </c>
      <c r="C269">
        <v>2023</v>
      </c>
      <c r="D269" t="s">
        <v>8</v>
      </c>
      <c r="E269">
        <v>276805478.13400006</v>
      </c>
    </row>
    <row r="270" spans="1:5">
      <c r="A270" t="s">
        <v>52</v>
      </c>
      <c r="B270" t="s">
        <v>49</v>
      </c>
      <c r="C270">
        <v>2023</v>
      </c>
      <c r="D270" t="s">
        <v>7</v>
      </c>
      <c r="E270">
        <v>262713155.97700003</v>
      </c>
    </row>
    <row r="271" spans="1:5">
      <c r="A271" t="s">
        <v>52</v>
      </c>
      <c r="B271" t="s">
        <v>49</v>
      </c>
      <c r="C271">
        <v>2023</v>
      </c>
      <c r="D271" t="s">
        <v>6</v>
      </c>
      <c r="E271">
        <v>256816130.18499997</v>
      </c>
    </row>
    <row r="272" spans="1:5">
      <c r="A272" t="s">
        <v>52</v>
      </c>
      <c r="B272" t="s">
        <v>49</v>
      </c>
      <c r="C272">
        <v>2022</v>
      </c>
      <c r="D272" t="s">
        <v>9</v>
      </c>
      <c r="E272">
        <v>248020574.46799996</v>
      </c>
    </row>
    <row r="273" spans="1:5">
      <c r="A273" t="s">
        <v>52</v>
      </c>
      <c r="B273" t="s">
        <v>49</v>
      </c>
      <c r="C273">
        <v>2022</v>
      </c>
      <c r="D273" t="s">
        <v>8</v>
      </c>
      <c r="E273">
        <v>265535413.52000001</v>
      </c>
    </row>
    <row r="274" spans="1:5">
      <c r="A274" t="s">
        <v>52</v>
      </c>
      <c r="B274" t="s">
        <v>49</v>
      </c>
      <c r="C274">
        <v>2022</v>
      </c>
      <c r="D274" t="s">
        <v>7</v>
      </c>
      <c r="E274">
        <v>246118392.29000005</v>
      </c>
    </row>
    <row r="275" spans="1:5">
      <c r="A275" t="s">
        <v>52</v>
      </c>
      <c r="B275" t="s">
        <v>49</v>
      </c>
      <c r="C275">
        <v>2022</v>
      </c>
      <c r="D275" t="s">
        <v>6</v>
      </c>
      <c r="E275">
        <v>249650064.07899997</v>
      </c>
    </row>
    <row r="276" spans="1:5">
      <c r="A276" t="s">
        <v>52</v>
      </c>
      <c r="B276" t="s">
        <v>49</v>
      </c>
      <c r="C276">
        <v>2021</v>
      </c>
      <c r="D276" t="s">
        <v>9</v>
      </c>
      <c r="E276">
        <v>249893333.52100003</v>
      </c>
    </row>
    <row r="277" spans="1:5">
      <c r="A277" t="s">
        <v>52</v>
      </c>
      <c r="B277" t="s">
        <v>49</v>
      </c>
      <c r="C277">
        <v>2021</v>
      </c>
      <c r="D277" t="s">
        <v>8</v>
      </c>
      <c r="E277">
        <v>254074689.998</v>
      </c>
    </row>
    <row r="278" spans="1:5">
      <c r="A278" t="s">
        <v>52</v>
      </c>
      <c r="B278" t="s">
        <v>49</v>
      </c>
      <c r="C278">
        <v>2021</v>
      </c>
      <c r="D278" t="s">
        <v>7</v>
      </c>
      <c r="E278">
        <v>246639179.42200002</v>
      </c>
    </row>
    <row r="279" spans="1:5">
      <c r="A279" t="s">
        <v>52</v>
      </c>
      <c r="B279" t="s">
        <v>49</v>
      </c>
      <c r="C279">
        <v>2021</v>
      </c>
      <c r="D279" t="s">
        <v>6</v>
      </c>
      <c r="E279">
        <v>245502513.69999999</v>
      </c>
    </row>
    <row r="280" spans="1:5">
      <c r="A280" t="s">
        <v>52</v>
      </c>
      <c r="B280" t="s">
        <v>49</v>
      </c>
      <c r="C280">
        <v>2020</v>
      </c>
      <c r="D280" t="s">
        <v>9</v>
      </c>
      <c r="E280">
        <v>236221847.93699998</v>
      </c>
    </row>
    <row r="281" spans="1:5">
      <c r="A281" t="s">
        <v>52</v>
      </c>
      <c r="B281" t="s">
        <v>49</v>
      </c>
      <c r="C281">
        <v>2020</v>
      </c>
      <c r="D281" t="s">
        <v>8</v>
      </c>
      <c r="E281">
        <v>244986902.47900003</v>
      </c>
    </row>
    <row r="282" spans="1:5">
      <c r="A282" t="s">
        <v>52</v>
      </c>
      <c r="B282" t="s">
        <v>49</v>
      </c>
      <c r="C282">
        <v>2020</v>
      </c>
      <c r="D282" t="s">
        <v>7</v>
      </c>
      <c r="E282">
        <v>182539170.28200001</v>
      </c>
    </row>
    <row r="283" spans="1:5">
      <c r="A283" t="s">
        <v>52</v>
      </c>
      <c r="B283" t="s">
        <v>49</v>
      </c>
      <c r="C283">
        <v>2020</v>
      </c>
      <c r="D283" t="s">
        <v>6</v>
      </c>
      <c r="E283">
        <v>234607039.16799998</v>
      </c>
    </row>
    <row r="284" spans="1:5">
      <c r="A284" t="s">
        <v>52</v>
      </c>
      <c r="B284" t="s">
        <v>49</v>
      </c>
      <c r="C284">
        <v>2019</v>
      </c>
      <c r="D284" t="s">
        <v>9</v>
      </c>
      <c r="E284">
        <v>190064660.37900001</v>
      </c>
    </row>
    <row r="285" spans="1:5">
      <c r="A285" t="s">
        <v>52</v>
      </c>
      <c r="B285" t="s">
        <v>49</v>
      </c>
      <c r="C285">
        <v>2019</v>
      </c>
      <c r="D285" t="s">
        <v>8</v>
      </c>
      <c r="E285">
        <v>193770532.493</v>
      </c>
    </row>
    <row r="286" spans="1:5">
      <c r="A286" t="s">
        <v>52</v>
      </c>
      <c r="B286" t="s">
        <v>49</v>
      </c>
      <c r="C286">
        <v>2019</v>
      </c>
      <c r="D286" t="s">
        <v>7</v>
      </c>
      <c r="E286">
        <v>187639571.61400002</v>
      </c>
    </row>
    <row r="287" spans="1:5">
      <c r="A287" t="s">
        <v>52</v>
      </c>
      <c r="B287" t="s">
        <v>49</v>
      </c>
      <c r="C287">
        <v>2019</v>
      </c>
      <c r="D287" t="s">
        <v>6</v>
      </c>
      <c r="E287">
        <v>187842194.13800001</v>
      </c>
    </row>
    <row r="288" spans="1:5">
      <c r="A288" t="s">
        <v>52</v>
      </c>
      <c r="B288" t="s">
        <v>49</v>
      </c>
      <c r="C288">
        <v>2018</v>
      </c>
      <c r="D288" t="s">
        <v>9</v>
      </c>
      <c r="E288">
        <v>182120944.91799998</v>
      </c>
    </row>
    <row r="289" spans="1:5">
      <c r="A289" t="s">
        <v>52</v>
      </c>
      <c r="B289" t="s">
        <v>49</v>
      </c>
      <c r="C289">
        <v>2018</v>
      </c>
      <c r="D289" t="s">
        <v>8</v>
      </c>
      <c r="E289">
        <v>183329704.618</v>
      </c>
    </row>
    <row r="290" spans="1:5">
      <c r="A290" t="s">
        <v>52</v>
      </c>
      <c r="B290" t="s">
        <v>49</v>
      </c>
      <c r="C290">
        <v>2018</v>
      </c>
      <c r="D290" t="s">
        <v>7</v>
      </c>
      <c r="E290">
        <v>180826648.18900001</v>
      </c>
    </row>
    <row r="291" spans="1:5">
      <c r="A291" t="s">
        <v>52</v>
      </c>
      <c r="B291" t="s">
        <v>49</v>
      </c>
      <c r="C291">
        <v>2018</v>
      </c>
      <c r="D291" t="s">
        <v>6</v>
      </c>
      <c r="E291">
        <v>185956794.87100002</v>
      </c>
    </row>
    <row r="292" spans="1:5">
      <c r="A292" t="s">
        <v>52</v>
      </c>
      <c r="B292" t="s">
        <v>49</v>
      </c>
      <c r="C292">
        <v>2017</v>
      </c>
      <c r="D292" t="s">
        <v>9</v>
      </c>
      <c r="E292">
        <v>162883326.10399997</v>
      </c>
    </row>
    <row r="293" spans="1:5">
      <c r="A293" t="s">
        <v>52</v>
      </c>
      <c r="B293" t="s">
        <v>49</v>
      </c>
      <c r="C293">
        <v>2017</v>
      </c>
      <c r="D293" t="s">
        <v>8</v>
      </c>
      <c r="E293">
        <v>163724101</v>
      </c>
    </row>
    <row r="294" spans="1:5">
      <c r="A294" t="s">
        <v>52</v>
      </c>
      <c r="B294" t="s">
        <v>49</v>
      </c>
      <c r="C294">
        <v>2017</v>
      </c>
      <c r="D294" t="s">
        <v>7</v>
      </c>
      <c r="E294">
        <v>160306247</v>
      </c>
    </row>
    <row r="295" spans="1:5">
      <c r="A295" t="s">
        <v>52</v>
      </c>
      <c r="B295" t="s">
        <v>49</v>
      </c>
      <c r="C295">
        <v>2017</v>
      </c>
      <c r="D295" t="s">
        <v>6</v>
      </c>
      <c r="E295">
        <v>160162944.00000006</v>
      </c>
    </row>
    <row r="296" spans="1:5">
      <c r="A296" t="s">
        <v>52</v>
      </c>
      <c r="B296" t="s">
        <v>797</v>
      </c>
      <c r="C296">
        <v>2024</v>
      </c>
      <c r="D296" t="s">
        <v>7</v>
      </c>
      <c r="E296">
        <v>672403.55099999998</v>
      </c>
    </row>
    <row r="297" spans="1:5">
      <c r="A297" t="s">
        <v>52</v>
      </c>
      <c r="B297" t="s">
        <v>797</v>
      </c>
      <c r="C297">
        <v>2024</v>
      </c>
      <c r="D297" t="s">
        <v>6</v>
      </c>
      <c r="E297">
        <v>925295.6810000001</v>
      </c>
    </row>
    <row r="298" spans="1:5">
      <c r="A298" t="s">
        <v>52</v>
      </c>
      <c r="B298" t="s">
        <v>797</v>
      </c>
      <c r="C298">
        <v>2023</v>
      </c>
      <c r="D298" t="s">
        <v>9</v>
      </c>
      <c r="E298">
        <v>670924.31999999995</v>
      </c>
    </row>
    <row r="299" spans="1:5">
      <c r="A299" t="s">
        <v>52</v>
      </c>
      <c r="B299" t="s">
        <v>797</v>
      </c>
      <c r="C299">
        <v>2023</v>
      </c>
      <c r="D299" t="s">
        <v>8</v>
      </c>
      <c r="E299">
        <v>602561.78</v>
      </c>
    </row>
    <row r="300" spans="1:5">
      <c r="A300" t="s">
        <v>52</v>
      </c>
      <c r="B300" t="s">
        <v>797</v>
      </c>
      <c r="C300">
        <v>2023</v>
      </c>
      <c r="D300" t="s">
        <v>7</v>
      </c>
      <c r="E300">
        <v>470097.38300000003</v>
      </c>
    </row>
    <row r="301" spans="1:5">
      <c r="A301" t="s">
        <v>52</v>
      </c>
      <c r="B301" t="s">
        <v>797</v>
      </c>
      <c r="C301">
        <v>2023</v>
      </c>
      <c r="D301" t="s">
        <v>6</v>
      </c>
      <c r="E301">
        <v>669389.16999999993</v>
      </c>
    </row>
    <row r="302" spans="1:5">
      <c r="A302" t="s">
        <v>52</v>
      </c>
      <c r="B302" t="s">
        <v>797</v>
      </c>
      <c r="C302">
        <v>2022</v>
      </c>
      <c r="D302" t="s">
        <v>9</v>
      </c>
      <c r="E302">
        <v>503482.43000000005</v>
      </c>
    </row>
    <row r="303" spans="1:5">
      <c r="A303" t="s">
        <v>52</v>
      </c>
      <c r="B303" t="s">
        <v>797</v>
      </c>
      <c r="C303">
        <v>2022</v>
      </c>
      <c r="D303" t="s">
        <v>8</v>
      </c>
      <c r="E303">
        <v>573802.33800000011</v>
      </c>
    </row>
    <row r="304" spans="1:5">
      <c r="A304" t="s">
        <v>52</v>
      </c>
      <c r="B304" t="s">
        <v>797</v>
      </c>
      <c r="C304">
        <v>2022</v>
      </c>
      <c r="D304" t="s">
        <v>7</v>
      </c>
      <c r="E304">
        <v>527097.32900000003</v>
      </c>
    </row>
    <row r="305" spans="1:5">
      <c r="A305" t="s">
        <v>52</v>
      </c>
      <c r="B305" t="s">
        <v>797</v>
      </c>
      <c r="C305">
        <v>2022</v>
      </c>
      <c r="D305" t="s">
        <v>6</v>
      </c>
      <c r="E305">
        <v>446494.88599999994</v>
      </c>
    </row>
    <row r="306" spans="1:5">
      <c r="A306" t="s">
        <v>52</v>
      </c>
      <c r="B306" t="s">
        <v>797</v>
      </c>
      <c r="C306">
        <v>2021</v>
      </c>
      <c r="D306" t="s">
        <v>9</v>
      </c>
      <c r="E306">
        <v>414674.38299999997</v>
      </c>
    </row>
    <row r="307" spans="1:5">
      <c r="A307" t="s">
        <v>52</v>
      </c>
      <c r="B307" t="s">
        <v>797</v>
      </c>
      <c r="C307">
        <v>2021</v>
      </c>
      <c r="D307" t="s">
        <v>8</v>
      </c>
      <c r="E307">
        <v>462627.93899999995</v>
      </c>
    </row>
    <row r="308" spans="1:5">
      <c r="A308" t="s">
        <v>52</v>
      </c>
      <c r="B308" t="s">
        <v>797</v>
      </c>
      <c r="C308">
        <v>2021</v>
      </c>
      <c r="D308" t="s">
        <v>7</v>
      </c>
      <c r="E308">
        <v>456104.62200000003</v>
      </c>
    </row>
    <row r="309" spans="1:5">
      <c r="A309" t="s">
        <v>52</v>
      </c>
      <c r="B309" t="s">
        <v>797</v>
      </c>
      <c r="C309">
        <v>2021</v>
      </c>
      <c r="D309" t="s">
        <v>6</v>
      </c>
      <c r="E309">
        <v>463254.61599999998</v>
      </c>
    </row>
    <row r="310" spans="1:5">
      <c r="A310" t="s">
        <v>52</v>
      </c>
      <c r="B310" t="s">
        <v>797</v>
      </c>
      <c r="C310">
        <v>2020</v>
      </c>
      <c r="D310" t="s">
        <v>9</v>
      </c>
      <c r="E310">
        <v>419993.70800000004</v>
      </c>
    </row>
    <row r="311" spans="1:5">
      <c r="A311" t="s">
        <v>52</v>
      </c>
      <c r="B311" t="s">
        <v>797</v>
      </c>
      <c r="C311">
        <v>2020</v>
      </c>
      <c r="D311" t="s">
        <v>8</v>
      </c>
      <c r="E311">
        <v>424534.05000000005</v>
      </c>
    </row>
    <row r="312" spans="1:5">
      <c r="A312" t="s">
        <v>52</v>
      </c>
      <c r="B312" t="s">
        <v>797</v>
      </c>
      <c r="C312">
        <v>2020</v>
      </c>
      <c r="D312" t="s">
        <v>7</v>
      </c>
      <c r="E312">
        <v>419342.19299999997</v>
      </c>
    </row>
    <row r="313" spans="1:5">
      <c r="A313" t="s">
        <v>52</v>
      </c>
      <c r="B313" t="s">
        <v>797</v>
      </c>
      <c r="C313">
        <v>2020</v>
      </c>
      <c r="D313" t="s">
        <v>6</v>
      </c>
      <c r="E313">
        <v>367782.82299999997</v>
      </c>
    </row>
    <row r="314" spans="1:5">
      <c r="A314" t="s">
        <v>52</v>
      </c>
      <c r="B314" t="s">
        <v>797</v>
      </c>
      <c r="C314">
        <v>2019</v>
      </c>
      <c r="D314" t="s">
        <v>9</v>
      </c>
      <c r="E314">
        <v>401713.1970000001</v>
      </c>
    </row>
    <row r="315" spans="1:5">
      <c r="A315" t="s">
        <v>52</v>
      </c>
      <c r="B315" t="s">
        <v>797</v>
      </c>
      <c r="C315">
        <v>2019</v>
      </c>
      <c r="D315" t="s">
        <v>8</v>
      </c>
      <c r="E315">
        <v>446675.80299999996</v>
      </c>
    </row>
    <row r="316" spans="1:5">
      <c r="A316" t="s">
        <v>52</v>
      </c>
      <c r="B316" t="s">
        <v>797</v>
      </c>
      <c r="C316">
        <v>2019</v>
      </c>
      <c r="D316" t="s">
        <v>7</v>
      </c>
      <c r="E316">
        <v>220382.58199999999</v>
      </c>
    </row>
    <row r="317" spans="1:5">
      <c r="A317" t="s">
        <v>52</v>
      </c>
      <c r="B317" t="s">
        <v>797</v>
      </c>
      <c r="C317">
        <v>2019</v>
      </c>
      <c r="D317" t="s">
        <v>6</v>
      </c>
      <c r="E317">
        <v>221620.508</v>
      </c>
    </row>
    <row r="318" spans="1:5">
      <c r="A318" t="s">
        <v>52</v>
      </c>
      <c r="B318" t="s">
        <v>797</v>
      </c>
      <c r="C318">
        <v>2018</v>
      </c>
      <c r="D318" t="s">
        <v>9</v>
      </c>
      <c r="E318">
        <v>243264.182</v>
      </c>
    </row>
    <row r="319" spans="1:5">
      <c r="A319" t="s">
        <v>52</v>
      </c>
      <c r="B319" t="s">
        <v>797</v>
      </c>
      <c r="C319">
        <v>2018</v>
      </c>
      <c r="D319" t="s">
        <v>8</v>
      </c>
      <c r="E319">
        <v>278554</v>
      </c>
    </row>
    <row r="320" spans="1:5">
      <c r="A320" t="s">
        <v>52</v>
      </c>
      <c r="B320" t="s">
        <v>797</v>
      </c>
      <c r="C320">
        <v>2018</v>
      </c>
      <c r="D320" t="s">
        <v>7</v>
      </c>
      <c r="E320">
        <v>280258.96100000001</v>
      </c>
    </row>
    <row r="321" spans="1:5">
      <c r="A321" t="s">
        <v>52</v>
      </c>
      <c r="B321" t="s">
        <v>797</v>
      </c>
      <c r="C321">
        <v>2018</v>
      </c>
      <c r="D321" t="s">
        <v>6</v>
      </c>
      <c r="E321">
        <v>268407.29700000002</v>
      </c>
    </row>
    <row r="322" spans="1:5">
      <c r="A322" t="s">
        <v>52</v>
      </c>
      <c r="B322" t="s">
        <v>797</v>
      </c>
      <c r="C322">
        <v>2017</v>
      </c>
      <c r="D322" t="s">
        <v>9</v>
      </c>
      <c r="E322">
        <v>322145.99999999988</v>
      </c>
    </row>
    <row r="323" spans="1:5">
      <c r="A323" t="s">
        <v>52</v>
      </c>
      <c r="B323" t="s">
        <v>797</v>
      </c>
      <c r="C323">
        <v>2017</v>
      </c>
      <c r="D323" t="s">
        <v>8</v>
      </c>
      <c r="E323">
        <v>453909.00000000006</v>
      </c>
    </row>
    <row r="324" spans="1:5">
      <c r="A324" t="s">
        <v>52</v>
      </c>
      <c r="B324" t="s">
        <v>797</v>
      </c>
      <c r="C324">
        <v>2017</v>
      </c>
      <c r="D324" t="s">
        <v>7</v>
      </c>
      <c r="E324">
        <v>445181.99999999994</v>
      </c>
    </row>
    <row r="325" spans="1:5">
      <c r="A325" t="s">
        <v>52</v>
      </c>
      <c r="B325" t="s">
        <v>797</v>
      </c>
      <c r="C325">
        <v>2017</v>
      </c>
      <c r="D325" t="s">
        <v>6</v>
      </c>
      <c r="E325">
        <v>373004.99999999994</v>
      </c>
    </row>
    <row r="326" spans="1:5">
      <c r="A326" t="s">
        <v>52</v>
      </c>
      <c r="B326" t="s">
        <v>797</v>
      </c>
      <c r="C326">
        <v>2016</v>
      </c>
      <c r="D326" t="s">
        <v>9</v>
      </c>
      <c r="E326">
        <v>404831.00000000006</v>
      </c>
    </row>
    <row r="327" spans="1:5">
      <c r="A327" t="s">
        <v>52</v>
      </c>
      <c r="B327" t="s">
        <v>797</v>
      </c>
      <c r="C327">
        <v>2016</v>
      </c>
      <c r="D327" t="s">
        <v>8</v>
      </c>
      <c r="E327">
        <v>506104.99999999988</v>
      </c>
    </row>
    <row r="328" spans="1:5">
      <c r="A328" t="s">
        <v>52</v>
      </c>
      <c r="B328" t="s">
        <v>797</v>
      </c>
      <c r="C328">
        <v>2016</v>
      </c>
      <c r="D328" t="s">
        <v>7</v>
      </c>
      <c r="E328">
        <v>331695</v>
      </c>
    </row>
    <row r="329" spans="1:5">
      <c r="A329" t="s">
        <v>52</v>
      </c>
      <c r="B329" t="s">
        <v>797</v>
      </c>
      <c r="C329">
        <v>2016</v>
      </c>
      <c r="D329" t="s">
        <v>6</v>
      </c>
      <c r="E329">
        <v>363337</v>
      </c>
    </row>
    <row r="330" spans="1:5">
      <c r="A330" t="s">
        <v>52</v>
      </c>
      <c r="B330" t="s">
        <v>797</v>
      </c>
      <c r="C330">
        <v>2015</v>
      </c>
      <c r="D330" t="s">
        <v>9</v>
      </c>
      <c r="E330">
        <v>351059</v>
      </c>
    </row>
    <row r="331" spans="1:5">
      <c r="A331" t="s">
        <v>52</v>
      </c>
      <c r="B331" t="s">
        <v>797</v>
      </c>
      <c r="C331">
        <v>2015</v>
      </c>
      <c r="D331" t="s">
        <v>8</v>
      </c>
      <c r="E331">
        <v>390767</v>
      </c>
    </row>
    <row r="332" spans="1:5">
      <c r="A332" t="s">
        <v>52</v>
      </c>
      <c r="B332" t="s">
        <v>797</v>
      </c>
      <c r="C332">
        <v>2015</v>
      </c>
      <c r="D332" t="s">
        <v>7</v>
      </c>
      <c r="E332">
        <v>370472</v>
      </c>
    </row>
    <row r="333" spans="1:5">
      <c r="A333" t="s">
        <v>52</v>
      </c>
      <c r="B333" t="s">
        <v>797</v>
      </c>
      <c r="C333">
        <v>2015</v>
      </c>
      <c r="D333" t="s">
        <v>6</v>
      </c>
      <c r="E333">
        <v>446399</v>
      </c>
    </row>
    <row r="334" spans="1:5">
      <c r="A334" t="s">
        <v>52</v>
      </c>
      <c r="B334" t="s">
        <v>797</v>
      </c>
      <c r="C334">
        <v>2014</v>
      </c>
      <c r="D334" t="s">
        <v>9</v>
      </c>
      <c r="E334">
        <v>580420</v>
      </c>
    </row>
    <row r="335" spans="1:5">
      <c r="A335" t="s">
        <v>52</v>
      </c>
      <c r="B335" t="s">
        <v>797</v>
      </c>
      <c r="C335">
        <v>2014</v>
      </c>
      <c r="D335" t="s">
        <v>8</v>
      </c>
      <c r="E335">
        <v>446449</v>
      </c>
    </row>
    <row r="336" spans="1:5">
      <c r="A336" t="s">
        <v>52</v>
      </c>
      <c r="B336" t="s">
        <v>797</v>
      </c>
      <c r="C336">
        <v>2014</v>
      </c>
      <c r="D336" t="s">
        <v>7</v>
      </c>
      <c r="E336">
        <v>410278</v>
      </c>
    </row>
    <row r="337" spans="1:5">
      <c r="A337" t="s">
        <v>52</v>
      </c>
      <c r="B337" t="s">
        <v>797</v>
      </c>
      <c r="C337">
        <v>2014</v>
      </c>
      <c r="D337" t="s">
        <v>6</v>
      </c>
      <c r="E337">
        <v>441392</v>
      </c>
    </row>
    <row r="338" spans="1:5">
      <c r="A338" t="s">
        <v>52</v>
      </c>
      <c r="B338" t="s">
        <v>797</v>
      </c>
      <c r="C338">
        <v>2013</v>
      </c>
      <c r="D338" t="s">
        <v>9</v>
      </c>
      <c r="E338">
        <v>466133</v>
      </c>
    </row>
    <row r="339" spans="1:5">
      <c r="A339" t="s">
        <v>52</v>
      </c>
      <c r="B339" t="s">
        <v>797</v>
      </c>
      <c r="C339">
        <v>2013</v>
      </c>
      <c r="D339" t="s">
        <v>8</v>
      </c>
      <c r="E339">
        <v>440088</v>
      </c>
    </row>
    <row r="340" spans="1:5">
      <c r="A340" t="s">
        <v>52</v>
      </c>
      <c r="B340" t="s">
        <v>797</v>
      </c>
      <c r="C340">
        <v>2013</v>
      </c>
      <c r="D340" t="s">
        <v>7</v>
      </c>
      <c r="E340">
        <v>397000</v>
      </c>
    </row>
    <row r="341" spans="1:5">
      <c r="A341" t="s">
        <v>52</v>
      </c>
      <c r="B341" t="s">
        <v>797</v>
      </c>
      <c r="C341">
        <v>2013</v>
      </c>
      <c r="D341" t="s">
        <v>6</v>
      </c>
      <c r="E341">
        <v>506000</v>
      </c>
    </row>
    <row r="342" spans="1:5">
      <c r="A342" t="s">
        <v>52</v>
      </c>
      <c r="B342" t="s">
        <v>797</v>
      </c>
      <c r="C342">
        <v>2012</v>
      </c>
      <c r="D342" t="s">
        <v>9</v>
      </c>
      <c r="E342">
        <v>341113.52759999997</v>
      </c>
    </row>
    <row r="343" spans="1:5">
      <c r="A343" t="s">
        <v>52</v>
      </c>
      <c r="B343" t="s">
        <v>797</v>
      </c>
      <c r="C343">
        <v>2012</v>
      </c>
      <c r="D343" t="s">
        <v>8</v>
      </c>
      <c r="E343">
        <v>411437</v>
      </c>
    </row>
    <row r="344" spans="1:5">
      <c r="A344" t="s">
        <v>52</v>
      </c>
      <c r="B344" t="s">
        <v>797</v>
      </c>
      <c r="C344">
        <v>2012</v>
      </c>
      <c r="D344" t="s">
        <v>7</v>
      </c>
      <c r="E344">
        <v>390000</v>
      </c>
    </row>
    <row r="345" spans="1:5">
      <c r="A345" t="s">
        <v>52</v>
      </c>
      <c r="B345" t="s">
        <v>797</v>
      </c>
      <c r="C345">
        <v>2012</v>
      </c>
      <c r="D345" t="s">
        <v>6</v>
      </c>
      <c r="E345">
        <v>207000</v>
      </c>
    </row>
    <row r="346" spans="1:5">
      <c r="A346" t="s">
        <v>52</v>
      </c>
      <c r="B346" t="s">
        <v>797</v>
      </c>
      <c r="C346">
        <v>2011</v>
      </c>
      <c r="D346" t="s">
        <v>9</v>
      </c>
      <c r="E346">
        <v>370000</v>
      </c>
    </row>
    <row r="347" spans="1:5">
      <c r="A347" t="s">
        <v>52</v>
      </c>
      <c r="B347" t="s">
        <v>797</v>
      </c>
      <c r="C347">
        <v>2011</v>
      </c>
      <c r="D347" t="s">
        <v>8</v>
      </c>
      <c r="E347">
        <v>369000</v>
      </c>
    </row>
    <row r="348" spans="1:5">
      <c r="A348" t="s">
        <v>52</v>
      </c>
      <c r="B348" t="s">
        <v>797</v>
      </c>
      <c r="C348">
        <v>2011</v>
      </c>
      <c r="D348" t="s">
        <v>7</v>
      </c>
      <c r="E348">
        <v>458000</v>
      </c>
    </row>
    <row r="349" spans="1:5">
      <c r="A349" t="s">
        <v>52</v>
      </c>
      <c r="B349" t="s">
        <v>797</v>
      </c>
      <c r="C349">
        <v>2011</v>
      </c>
      <c r="D349" t="s">
        <v>6</v>
      </c>
      <c r="E349">
        <v>224000</v>
      </c>
    </row>
    <row r="350" spans="1:5">
      <c r="A350" t="s">
        <v>52</v>
      </c>
      <c r="B350" t="s">
        <v>797</v>
      </c>
      <c r="C350">
        <v>2010</v>
      </c>
      <c r="D350" t="s">
        <v>9</v>
      </c>
      <c r="E350">
        <v>438940</v>
      </c>
    </row>
    <row r="351" spans="1:5">
      <c r="A351" t="s">
        <v>52</v>
      </c>
      <c r="B351" t="s">
        <v>797</v>
      </c>
      <c r="C351">
        <v>2010</v>
      </c>
      <c r="D351" t="s">
        <v>8</v>
      </c>
      <c r="E351">
        <v>651157</v>
      </c>
    </row>
    <row r="352" spans="1:5">
      <c r="A352" t="s">
        <v>52</v>
      </c>
      <c r="B352" t="s">
        <v>797</v>
      </c>
      <c r="C352">
        <v>2010</v>
      </c>
      <c r="D352" t="s">
        <v>7</v>
      </c>
      <c r="E352">
        <v>710731</v>
      </c>
    </row>
    <row r="353" spans="1:5">
      <c r="A353" t="s">
        <v>52</v>
      </c>
      <c r="B353" t="s">
        <v>797</v>
      </c>
      <c r="C353">
        <v>2010</v>
      </c>
      <c r="D353" t="s">
        <v>6</v>
      </c>
      <c r="E353">
        <v>562329</v>
      </c>
    </row>
    <row r="354" spans="1:5">
      <c r="A354" t="s">
        <v>52</v>
      </c>
      <c r="B354" t="s">
        <v>797</v>
      </c>
      <c r="C354">
        <v>2009</v>
      </c>
      <c r="D354" t="s">
        <v>9</v>
      </c>
      <c r="E354">
        <v>512000</v>
      </c>
    </row>
    <row r="355" spans="1:5">
      <c r="A355" t="s">
        <v>52</v>
      </c>
      <c r="B355" t="s">
        <v>797</v>
      </c>
      <c r="C355">
        <v>2009</v>
      </c>
      <c r="D355" t="s">
        <v>8</v>
      </c>
      <c r="E355">
        <v>596000</v>
      </c>
    </row>
    <row r="356" spans="1:5">
      <c r="A356" t="s">
        <v>52</v>
      </c>
      <c r="B356" t="s">
        <v>797</v>
      </c>
      <c r="C356">
        <v>2009</v>
      </c>
      <c r="D356" t="s">
        <v>7</v>
      </c>
      <c r="E356">
        <v>566000</v>
      </c>
    </row>
    <row r="357" spans="1:5">
      <c r="A357" t="s">
        <v>52</v>
      </c>
      <c r="B357" t="s">
        <v>797</v>
      </c>
      <c r="C357">
        <v>2009</v>
      </c>
      <c r="D357" t="s">
        <v>6</v>
      </c>
      <c r="E357">
        <v>509380</v>
      </c>
    </row>
    <row r="358" spans="1:5">
      <c r="A358" t="s">
        <v>52</v>
      </c>
      <c r="B358" t="s">
        <v>797</v>
      </c>
      <c r="C358">
        <v>2008</v>
      </c>
      <c r="D358" t="s">
        <v>9</v>
      </c>
      <c r="E358">
        <v>352731</v>
      </c>
    </row>
    <row r="359" spans="1:5">
      <c r="A359" t="s">
        <v>52</v>
      </c>
      <c r="B359" t="s">
        <v>797</v>
      </c>
      <c r="C359">
        <v>2008</v>
      </c>
      <c r="D359" t="s">
        <v>8</v>
      </c>
      <c r="E359">
        <v>396442</v>
      </c>
    </row>
    <row r="360" spans="1:5">
      <c r="A360" t="s">
        <v>52</v>
      </c>
      <c r="B360" t="s">
        <v>797</v>
      </c>
      <c r="C360">
        <v>2008</v>
      </c>
      <c r="D360" t="s">
        <v>7</v>
      </c>
      <c r="E360">
        <v>336300</v>
      </c>
    </row>
    <row r="361" spans="1:5">
      <c r="A361" t="s">
        <v>52</v>
      </c>
      <c r="B361" t="s">
        <v>797</v>
      </c>
      <c r="C361">
        <v>2008</v>
      </c>
      <c r="D361" t="s">
        <v>6</v>
      </c>
      <c r="E361">
        <v>837400</v>
      </c>
    </row>
    <row r="362" spans="1:5">
      <c r="A362" t="s">
        <v>231</v>
      </c>
      <c r="B362" t="s">
        <v>18</v>
      </c>
      <c r="C362">
        <v>2024</v>
      </c>
      <c r="D362" t="s">
        <v>7</v>
      </c>
      <c r="E362">
        <v>614297.89078387094</v>
      </c>
    </row>
    <row r="363" spans="1:5">
      <c r="A363" t="s">
        <v>231</v>
      </c>
      <c r="B363" t="s">
        <v>18</v>
      </c>
      <c r="C363">
        <v>2024</v>
      </c>
      <c r="D363" t="s">
        <v>6</v>
      </c>
      <c r="E363">
        <v>565402.29584310902</v>
      </c>
    </row>
    <row r="364" spans="1:5">
      <c r="A364" t="s">
        <v>231</v>
      </c>
      <c r="B364" t="s">
        <v>18</v>
      </c>
      <c r="C364">
        <v>2023</v>
      </c>
      <c r="D364" t="s">
        <v>9</v>
      </c>
      <c r="E364">
        <v>532943.23199694452</v>
      </c>
    </row>
    <row r="365" spans="1:5">
      <c r="A365" t="s">
        <v>231</v>
      </c>
      <c r="B365" t="s">
        <v>18</v>
      </c>
      <c r="C365">
        <v>2023</v>
      </c>
      <c r="D365" t="s">
        <v>8</v>
      </c>
      <c r="E365">
        <v>484157.07280597894</v>
      </c>
    </row>
    <row r="366" spans="1:5">
      <c r="A366" t="s">
        <v>231</v>
      </c>
      <c r="B366" t="s">
        <v>18</v>
      </c>
      <c r="C366">
        <v>2023</v>
      </c>
      <c r="D366" t="s">
        <v>7</v>
      </c>
      <c r="E366">
        <v>498267.49553008663</v>
      </c>
    </row>
    <row r="367" spans="1:5">
      <c r="A367" t="s">
        <v>231</v>
      </c>
      <c r="B367" t="s">
        <v>18</v>
      </c>
      <c r="C367">
        <v>2023</v>
      </c>
      <c r="D367" t="s">
        <v>6</v>
      </c>
      <c r="E367">
        <v>541547.20586605009</v>
      </c>
    </row>
    <row r="368" spans="1:5">
      <c r="A368" t="s">
        <v>231</v>
      </c>
      <c r="B368" t="s">
        <v>18</v>
      </c>
      <c r="C368">
        <v>2022</v>
      </c>
      <c r="D368" t="s">
        <v>9</v>
      </c>
      <c r="E368">
        <v>489592.03124861507</v>
      </c>
    </row>
    <row r="369" spans="1:5">
      <c r="A369" t="s">
        <v>231</v>
      </c>
      <c r="B369" t="s">
        <v>18</v>
      </c>
      <c r="C369">
        <v>2022</v>
      </c>
      <c r="D369" t="s">
        <v>8</v>
      </c>
      <c r="E369">
        <v>453859.10386190983</v>
      </c>
    </row>
    <row r="370" spans="1:5">
      <c r="A370" t="s">
        <v>231</v>
      </c>
      <c r="B370" t="s">
        <v>18</v>
      </c>
      <c r="C370">
        <v>2022</v>
      </c>
      <c r="D370" t="s">
        <v>7</v>
      </c>
      <c r="E370">
        <v>432012.45581100654</v>
      </c>
    </row>
    <row r="371" spans="1:5">
      <c r="A371" t="s">
        <v>231</v>
      </c>
      <c r="B371" t="s">
        <v>18</v>
      </c>
      <c r="C371">
        <v>2022</v>
      </c>
      <c r="D371" t="s">
        <v>6</v>
      </c>
      <c r="E371">
        <v>469914.74341176578</v>
      </c>
    </row>
    <row r="372" spans="1:5">
      <c r="A372" t="s">
        <v>231</v>
      </c>
      <c r="B372" t="s">
        <v>18</v>
      </c>
      <c r="C372">
        <v>2021</v>
      </c>
      <c r="D372" t="s">
        <v>9</v>
      </c>
      <c r="E372">
        <v>437649.6400188742</v>
      </c>
    </row>
    <row r="373" spans="1:5">
      <c r="A373" t="s">
        <v>231</v>
      </c>
      <c r="B373" t="s">
        <v>18</v>
      </c>
      <c r="C373">
        <v>2021</v>
      </c>
      <c r="D373" t="s">
        <v>8</v>
      </c>
      <c r="E373">
        <v>381374.37747758842</v>
      </c>
    </row>
    <row r="374" spans="1:5">
      <c r="A374" t="s">
        <v>231</v>
      </c>
      <c r="B374" t="s">
        <v>18</v>
      </c>
      <c r="C374">
        <v>2021</v>
      </c>
      <c r="D374" t="s">
        <v>7</v>
      </c>
      <c r="E374">
        <v>355280.5067968159</v>
      </c>
    </row>
    <row r="375" spans="1:5">
      <c r="A375" t="s">
        <v>231</v>
      </c>
      <c r="B375" t="s">
        <v>18</v>
      </c>
      <c r="C375">
        <v>2021</v>
      </c>
      <c r="D375" t="s">
        <v>6</v>
      </c>
      <c r="E375">
        <v>383678.60277994163</v>
      </c>
    </row>
    <row r="376" spans="1:5">
      <c r="A376" t="s">
        <v>231</v>
      </c>
      <c r="B376" t="s">
        <v>18</v>
      </c>
      <c r="C376">
        <v>2020</v>
      </c>
      <c r="D376" t="s">
        <v>9</v>
      </c>
      <c r="E376">
        <v>367122.86801600963</v>
      </c>
    </row>
    <row r="377" spans="1:5">
      <c r="A377" t="s">
        <v>231</v>
      </c>
      <c r="B377" t="s">
        <v>18</v>
      </c>
      <c r="C377">
        <v>2020</v>
      </c>
      <c r="D377" t="s">
        <v>8</v>
      </c>
      <c r="E377">
        <v>317044.5508084083</v>
      </c>
    </row>
    <row r="378" spans="1:5">
      <c r="A378" t="s">
        <v>231</v>
      </c>
      <c r="B378" t="s">
        <v>18</v>
      </c>
      <c r="C378">
        <v>2020</v>
      </c>
      <c r="D378" t="s">
        <v>7</v>
      </c>
      <c r="E378">
        <v>204074.55879487004</v>
      </c>
    </row>
    <row r="379" spans="1:5">
      <c r="A379" t="s">
        <v>231</v>
      </c>
      <c r="B379" t="s">
        <v>18</v>
      </c>
      <c r="C379">
        <v>2020</v>
      </c>
      <c r="D379" t="s">
        <v>6</v>
      </c>
      <c r="E379">
        <v>317883.98934821127</v>
      </c>
    </row>
    <row r="380" spans="1:5">
      <c r="A380" t="s">
        <v>231</v>
      </c>
      <c r="B380" t="s">
        <v>18</v>
      </c>
      <c r="C380">
        <v>2019</v>
      </c>
      <c r="D380" t="s">
        <v>9</v>
      </c>
      <c r="E380">
        <v>279673.87985651457</v>
      </c>
    </row>
    <row r="381" spans="1:5">
      <c r="A381" t="s">
        <v>231</v>
      </c>
      <c r="B381" t="s">
        <v>18</v>
      </c>
      <c r="C381">
        <v>2019</v>
      </c>
      <c r="D381" t="s">
        <v>8</v>
      </c>
      <c r="E381">
        <v>282347.07332727115</v>
      </c>
    </row>
    <row r="382" spans="1:5">
      <c r="A382" t="s">
        <v>231</v>
      </c>
      <c r="B382" t="s">
        <v>18</v>
      </c>
      <c r="C382">
        <v>2019</v>
      </c>
      <c r="D382" t="s">
        <v>7</v>
      </c>
      <c r="E382">
        <v>245074.80320028134</v>
      </c>
    </row>
    <row r="383" spans="1:5">
      <c r="A383" t="s">
        <v>231</v>
      </c>
      <c r="B383" t="s">
        <v>18</v>
      </c>
      <c r="C383">
        <v>2019</v>
      </c>
      <c r="D383" t="s">
        <v>6</v>
      </c>
      <c r="E383">
        <v>297134.17866197758</v>
      </c>
    </row>
    <row r="384" spans="1:5">
      <c r="A384" t="s">
        <v>231</v>
      </c>
      <c r="B384" t="s">
        <v>18</v>
      </c>
      <c r="C384">
        <v>2018</v>
      </c>
      <c r="D384" t="s">
        <v>9</v>
      </c>
      <c r="E384">
        <v>284537.19317946926</v>
      </c>
    </row>
    <row r="385" spans="1:5">
      <c r="A385" t="s">
        <v>231</v>
      </c>
      <c r="B385" t="s">
        <v>18</v>
      </c>
      <c r="C385">
        <v>2018</v>
      </c>
      <c r="D385" t="s">
        <v>8</v>
      </c>
      <c r="E385">
        <v>254836.22137181717</v>
      </c>
    </row>
    <row r="386" spans="1:5">
      <c r="A386" t="s">
        <v>231</v>
      </c>
      <c r="B386" t="s">
        <v>18</v>
      </c>
      <c r="C386">
        <v>2018</v>
      </c>
      <c r="D386" t="s">
        <v>7</v>
      </c>
      <c r="E386">
        <v>234352.55298706409</v>
      </c>
    </row>
    <row r="387" spans="1:5">
      <c r="A387" t="s">
        <v>231</v>
      </c>
      <c r="B387" t="s">
        <v>18</v>
      </c>
      <c r="C387">
        <v>2018</v>
      </c>
      <c r="D387" t="s">
        <v>6</v>
      </c>
      <c r="E387">
        <v>239446.39999999999</v>
      </c>
    </row>
    <row r="388" spans="1:5">
      <c r="A388" t="s">
        <v>231</v>
      </c>
      <c r="B388" t="s">
        <v>18</v>
      </c>
      <c r="C388">
        <v>2017</v>
      </c>
      <c r="D388" t="s">
        <v>9</v>
      </c>
      <c r="E388">
        <v>236868.92430620233</v>
      </c>
    </row>
    <row r="389" spans="1:5">
      <c r="A389" t="s">
        <v>231</v>
      </c>
      <c r="B389" t="s">
        <v>18</v>
      </c>
      <c r="C389">
        <v>2017</v>
      </c>
      <c r="D389" t="s">
        <v>8</v>
      </c>
      <c r="E389">
        <v>188335.2</v>
      </c>
    </row>
    <row r="390" spans="1:5">
      <c r="A390" t="s">
        <v>231</v>
      </c>
      <c r="B390" t="s">
        <v>18</v>
      </c>
      <c r="C390">
        <v>2017</v>
      </c>
      <c r="D390" t="s">
        <v>7</v>
      </c>
      <c r="E390">
        <v>185020.2</v>
      </c>
    </row>
    <row r="391" spans="1:5">
      <c r="A391" t="s">
        <v>231</v>
      </c>
      <c r="B391" t="s">
        <v>18</v>
      </c>
      <c r="C391">
        <v>2017</v>
      </c>
      <c r="D391" t="s">
        <v>6</v>
      </c>
      <c r="E391">
        <v>207650.89</v>
      </c>
    </row>
    <row r="392" spans="1:5">
      <c r="A392" t="s">
        <v>231</v>
      </c>
      <c r="B392" t="s">
        <v>17</v>
      </c>
      <c r="C392">
        <v>2024</v>
      </c>
      <c r="D392" t="s">
        <v>7</v>
      </c>
      <c r="E392">
        <v>491434.78685380908</v>
      </c>
    </row>
    <row r="393" spans="1:5">
      <c r="A393" t="s">
        <v>231</v>
      </c>
      <c r="B393" t="s">
        <v>17</v>
      </c>
      <c r="C393">
        <v>2024</v>
      </c>
      <c r="D393" t="s">
        <v>6</v>
      </c>
      <c r="E393">
        <v>632151.38796754496</v>
      </c>
    </row>
    <row r="394" spans="1:5">
      <c r="A394" t="s">
        <v>231</v>
      </c>
      <c r="B394" t="s">
        <v>17</v>
      </c>
      <c r="C394">
        <v>2023</v>
      </c>
      <c r="D394" t="s">
        <v>9</v>
      </c>
      <c r="E394">
        <v>515108.75792323425</v>
      </c>
    </row>
    <row r="395" spans="1:5">
      <c r="A395" t="s">
        <v>231</v>
      </c>
      <c r="B395" t="s">
        <v>17</v>
      </c>
      <c r="C395">
        <v>2023</v>
      </c>
      <c r="D395" t="s">
        <v>8</v>
      </c>
      <c r="E395">
        <v>475002.93490778719</v>
      </c>
    </row>
    <row r="396" spans="1:5">
      <c r="A396" t="s">
        <v>231</v>
      </c>
      <c r="B396" t="s">
        <v>17</v>
      </c>
      <c r="C396">
        <v>2023</v>
      </c>
      <c r="D396" t="s">
        <v>7</v>
      </c>
      <c r="E396">
        <v>434426.25204274326</v>
      </c>
    </row>
    <row r="397" spans="1:5">
      <c r="A397" t="s">
        <v>231</v>
      </c>
      <c r="B397" t="s">
        <v>17</v>
      </c>
      <c r="C397">
        <v>2023</v>
      </c>
      <c r="D397" t="s">
        <v>6</v>
      </c>
      <c r="E397">
        <v>368160.77187422232</v>
      </c>
    </row>
    <row r="398" spans="1:5">
      <c r="A398" t="s">
        <v>231</v>
      </c>
      <c r="B398" t="s">
        <v>17</v>
      </c>
      <c r="C398">
        <v>2022</v>
      </c>
      <c r="D398" t="s">
        <v>9</v>
      </c>
      <c r="E398">
        <v>301225.50808552076</v>
      </c>
    </row>
    <row r="399" spans="1:5">
      <c r="A399" t="s">
        <v>231</v>
      </c>
      <c r="B399" t="s">
        <v>17</v>
      </c>
      <c r="C399">
        <v>2022</v>
      </c>
      <c r="D399" t="s">
        <v>8</v>
      </c>
      <c r="E399">
        <v>349502.58859391551</v>
      </c>
    </row>
    <row r="400" spans="1:5">
      <c r="A400" t="s">
        <v>231</v>
      </c>
      <c r="B400" t="s">
        <v>17</v>
      </c>
      <c r="C400">
        <v>2022</v>
      </c>
      <c r="D400" t="s">
        <v>7</v>
      </c>
      <c r="E400">
        <v>279965.46643038618</v>
      </c>
    </row>
    <row r="401" spans="1:5">
      <c r="A401" t="s">
        <v>231</v>
      </c>
      <c r="B401" t="s">
        <v>17</v>
      </c>
      <c r="C401">
        <v>2022</v>
      </c>
      <c r="D401" t="s">
        <v>6</v>
      </c>
      <c r="E401">
        <v>284375.31039695936</v>
      </c>
    </row>
    <row r="402" spans="1:5">
      <c r="A402" t="s">
        <v>231</v>
      </c>
      <c r="B402" t="s">
        <v>17</v>
      </c>
      <c r="C402">
        <v>2021</v>
      </c>
      <c r="D402" t="s">
        <v>9</v>
      </c>
      <c r="E402">
        <v>315407.85113251559</v>
      </c>
    </row>
    <row r="403" spans="1:5">
      <c r="A403" t="s">
        <v>231</v>
      </c>
      <c r="B403" t="s">
        <v>17</v>
      </c>
      <c r="C403">
        <v>2021</v>
      </c>
      <c r="D403" t="s">
        <v>8</v>
      </c>
      <c r="E403">
        <v>307793.12365903798</v>
      </c>
    </row>
    <row r="404" spans="1:5">
      <c r="A404" t="s">
        <v>231</v>
      </c>
      <c r="B404" t="s">
        <v>17</v>
      </c>
      <c r="C404">
        <v>2021</v>
      </c>
      <c r="D404" t="s">
        <v>7</v>
      </c>
      <c r="E404">
        <v>290899.62373358273</v>
      </c>
    </row>
    <row r="405" spans="1:5">
      <c r="A405" t="s">
        <v>231</v>
      </c>
      <c r="B405" t="s">
        <v>17</v>
      </c>
      <c r="C405">
        <v>2021</v>
      </c>
      <c r="D405" t="s">
        <v>6</v>
      </c>
      <c r="E405">
        <v>290743.92895919981</v>
      </c>
    </row>
    <row r="406" spans="1:5">
      <c r="A406" t="s">
        <v>231</v>
      </c>
      <c r="B406" t="s">
        <v>17</v>
      </c>
      <c r="C406">
        <v>2020</v>
      </c>
      <c r="D406" t="s">
        <v>9</v>
      </c>
      <c r="E406">
        <v>318756.88372923387</v>
      </c>
    </row>
    <row r="407" spans="1:5">
      <c r="A407" t="s">
        <v>231</v>
      </c>
      <c r="B407" t="s">
        <v>17</v>
      </c>
      <c r="C407">
        <v>2020</v>
      </c>
      <c r="D407" t="s">
        <v>8</v>
      </c>
      <c r="E407">
        <v>289600.35384243808</v>
      </c>
    </row>
    <row r="408" spans="1:5">
      <c r="A408" t="s">
        <v>231</v>
      </c>
      <c r="B408" t="s">
        <v>17</v>
      </c>
      <c r="C408">
        <v>2020</v>
      </c>
      <c r="D408" t="s">
        <v>7</v>
      </c>
      <c r="E408">
        <v>162471.86275056709</v>
      </c>
    </row>
    <row r="409" spans="1:5">
      <c r="A409" t="s">
        <v>231</v>
      </c>
      <c r="B409" t="s">
        <v>17</v>
      </c>
      <c r="C409">
        <v>2020</v>
      </c>
      <c r="D409" t="s">
        <v>6</v>
      </c>
      <c r="E409">
        <v>247206.32378675486</v>
      </c>
    </row>
    <row r="410" spans="1:5">
      <c r="A410" t="s">
        <v>231</v>
      </c>
      <c r="B410" t="s">
        <v>17</v>
      </c>
      <c r="C410">
        <v>2019</v>
      </c>
      <c r="D410" t="s">
        <v>9</v>
      </c>
      <c r="E410">
        <v>205937.46727123178</v>
      </c>
    </row>
    <row r="411" spans="1:5">
      <c r="A411" t="s">
        <v>231</v>
      </c>
      <c r="B411" t="s">
        <v>17</v>
      </c>
      <c r="C411">
        <v>2019</v>
      </c>
      <c r="D411" t="s">
        <v>8</v>
      </c>
      <c r="E411">
        <v>203546.73189744045</v>
      </c>
    </row>
    <row r="412" spans="1:5">
      <c r="A412" t="s">
        <v>231</v>
      </c>
      <c r="B412" t="s">
        <v>17</v>
      </c>
      <c r="C412">
        <v>2019</v>
      </c>
      <c r="D412" t="s">
        <v>7</v>
      </c>
      <c r="E412">
        <v>176960.66940836338</v>
      </c>
    </row>
    <row r="413" spans="1:5">
      <c r="A413" t="s">
        <v>231</v>
      </c>
      <c r="B413" t="s">
        <v>17</v>
      </c>
      <c r="C413">
        <v>2019</v>
      </c>
      <c r="D413" t="s">
        <v>6</v>
      </c>
      <c r="E413">
        <v>297475.1334232206</v>
      </c>
    </row>
    <row r="414" spans="1:5">
      <c r="A414" t="s">
        <v>231</v>
      </c>
      <c r="B414" t="s">
        <v>17</v>
      </c>
      <c r="C414">
        <v>2018</v>
      </c>
      <c r="D414" t="s">
        <v>9</v>
      </c>
      <c r="E414">
        <v>228387</v>
      </c>
    </row>
    <row r="415" spans="1:5">
      <c r="A415" t="s">
        <v>231</v>
      </c>
      <c r="B415" t="s">
        <v>17</v>
      </c>
      <c r="C415">
        <v>2018</v>
      </c>
      <c r="D415" t="s">
        <v>8</v>
      </c>
      <c r="E415">
        <v>224751.39148352022</v>
      </c>
    </row>
    <row r="416" spans="1:5">
      <c r="A416" t="s">
        <v>231</v>
      </c>
      <c r="B416" t="s">
        <v>17</v>
      </c>
      <c r="C416">
        <v>2018</v>
      </c>
      <c r="D416" t="s">
        <v>7</v>
      </c>
      <c r="E416">
        <v>171793.43771349307</v>
      </c>
    </row>
    <row r="417" spans="1:5">
      <c r="A417" t="s">
        <v>231</v>
      </c>
      <c r="B417" t="s">
        <v>17</v>
      </c>
      <c r="C417">
        <v>2018</v>
      </c>
      <c r="D417" t="s">
        <v>6</v>
      </c>
      <c r="E417">
        <v>167312</v>
      </c>
    </row>
    <row r="418" spans="1:5">
      <c r="A418" t="s">
        <v>231</v>
      </c>
      <c r="B418" t="s">
        <v>17</v>
      </c>
      <c r="C418">
        <v>2017</v>
      </c>
      <c r="D418" t="s">
        <v>9</v>
      </c>
      <c r="E418">
        <v>209011.06521575624</v>
      </c>
    </row>
    <row r="419" spans="1:5">
      <c r="A419" t="s">
        <v>231</v>
      </c>
      <c r="B419" t="s">
        <v>17</v>
      </c>
      <c r="C419">
        <v>2017</v>
      </c>
      <c r="D419" t="s">
        <v>8</v>
      </c>
      <c r="E419">
        <v>205843</v>
      </c>
    </row>
    <row r="420" spans="1:5">
      <c r="A420" t="s">
        <v>231</v>
      </c>
      <c r="B420" t="s">
        <v>17</v>
      </c>
      <c r="C420">
        <v>2017</v>
      </c>
      <c r="D420" t="s">
        <v>7</v>
      </c>
      <c r="E420">
        <v>125574</v>
      </c>
    </row>
    <row r="421" spans="1:5">
      <c r="A421" t="s">
        <v>231</v>
      </c>
      <c r="B421" t="s">
        <v>17</v>
      </c>
      <c r="C421">
        <v>2017</v>
      </c>
      <c r="D421" t="s">
        <v>6</v>
      </c>
      <c r="E421">
        <v>155348.63</v>
      </c>
    </row>
    <row r="422" spans="1:5">
      <c r="A422" t="s">
        <v>231</v>
      </c>
      <c r="B422" t="s">
        <v>31</v>
      </c>
      <c r="C422">
        <v>2024</v>
      </c>
      <c r="D422" t="s">
        <v>7</v>
      </c>
      <c r="E422">
        <v>45038.600000000006</v>
      </c>
    </row>
    <row r="423" spans="1:5">
      <c r="A423" t="s">
        <v>231</v>
      </c>
      <c r="B423" t="s">
        <v>31</v>
      </c>
      <c r="C423">
        <v>2024</v>
      </c>
      <c r="D423" t="s">
        <v>6</v>
      </c>
      <c r="E423">
        <v>41178.699999999997</v>
      </c>
    </row>
    <row r="424" spans="1:5">
      <c r="A424" t="s">
        <v>231</v>
      </c>
      <c r="B424" t="s">
        <v>31</v>
      </c>
      <c r="C424">
        <v>2023</v>
      </c>
      <c r="D424" t="s">
        <v>9</v>
      </c>
      <c r="E424">
        <v>61006.5</v>
      </c>
    </row>
    <row r="425" spans="1:5">
      <c r="A425" t="s">
        <v>231</v>
      </c>
      <c r="B425" t="s">
        <v>31</v>
      </c>
      <c r="C425">
        <v>2023</v>
      </c>
      <c r="D425" t="s">
        <v>8</v>
      </c>
      <c r="E425">
        <v>94980.799999999988</v>
      </c>
    </row>
    <row r="426" spans="1:5">
      <c r="A426" t="s">
        <v>231</v>
      </c>
      <c r="B426" t="s">
        <v>31</v>
      </c>
      <c r="C426">
        <v>2023</v>
      </c>
      <c r="D426" t="s">
        <v>7</v>
      </c>
      <c r="E426">
        <v>48331.4</v>
      </c>
    </row>
    <row r="427" spans="1:5">
      <c r="A427" t="s">
        <v>231</v>
      </c>
      <c r="B427" t="s">
        <v>31</v>
      </c>
      <c r="C427">
        <v>2023</v>
      </c>
      <c r="D427" t="s">
        <v>6</v>
      </c>
      <c r="E427">
        <v>139450.20000000001</v>
      </c>
    </row>
    <row r="428" spans="1:5">
      <c r="A428" t="s">
        <v>231</v>
      </c>
      <c r="B428" t="s">
        <v>31</v>
      </c>
      <c r="C428">
        <v>2022</v>
      </c>
      <c r="D428" t="s">
        <v>9</v>
      </c>
      <c r="E428">
        <v>154046.79999999999</v>
      </c>
    </row>
    <row r="429" spans="1:5">
      <c r="A429" t="s">
        <v>231</v>
      </c>
      <c r="B429" t="s">
        <v>31</v>
      </c>
      <c r="C429">
        <v>2022</v>
      </c>
      <c r="D429" t="s">
        <v>8</v>
      </c>
      <c r="E429">
        <v>107098.2</v>
      </c>
    </row>
    <row r="430" spans="1:5">
      <c r="A430" t="s">
        <v>231</v>
      </c>
      <c r="B430" t="s">
        <v>31</v>
      </c>
      <c r="C430">
        <v>2022</v>
      </c>
      <c r="D430" t="s">
        <v>7</v>
      </c>
      <c r="E430">
        <v>74503</v>
      </c>
    </row>
    <row r="431" spans="1:5">
      <c r="A431" t="s">
        <v>231</v>
      </c>
      <c r="B431" t="s">
        <v>31</v>
      </c>
      <c r="C431">
        <v>2022</v>
      </c>
      <c r="D431" t="s">
        <v>6</v>
      </c>
      <c r="E431">
        <v>80539.199999999997</v>
      </c>
    </row>
    <row r="432" spans="1:5">
      <c r="A432" t="s">
        <v>231</v>
      </c>
      <c r="B432" t="s">
        <v>31</v>
      </c>
      <c r="C432">
        <v>2021</v>
      </c>
      <c r="D432" t="s">
        <v>9</v>
      </c>
      <c r="E432">
        <v>93982</v>
      </c>
    </row>
    <row r="433" spans="1:5">
      <c r="A433" t="s">
        <v>231</v>
      </c>
      <c r="B433" t="s">
        <v>31</v>
      </c>
      <c r="C433">
        <v>2021</v>
      </c>
      <c r="D433" t="s">
        <v>8</v>
      </c>
      <c r="E433">
        <v>130575</v>
      </c>
    </row>
    <row r="434" spans="1:5">
      <c r="A434" t="s">
        <v>231</v>
      </c>
      <c r="B434" t="s">
        <v>31</v>
      </c>
      <c r="C434">
        <v>2021</v>
      </c>
      <c r="D434" t="s">
        <v>7</v>
      </c>
      <c r="E434">
        <v>92155</v>
      </c>
    </row>
    <row r="435" spans="1:5">
      <c r="A435" t="s">
        <v>231</v>
      </c>
      <c r="B435" t="s">
        <v>31</v>
      </c>
      <c r="C435">
        <v>2021</v>
      </c>
      <c r="D435" t="s">
        <v>6</v>
      </c>
      <c r="E435">
        <v>119303</v>
      </c>
    </row>
    <row r="436" spans="1:5">
      <c r="A436" t="s">
        <v>231</v>
      </c>
      <c r="B436" t="s">
        <v>31</v>
      </c>
      <c r="C436">
        <v>2020</v>
      </c>
      <c r="D436" t="s">
        <v>9</v>
      </c>
      <c r="E436">
        <v>88803</v>
      </c>
    </row>
    <row r="437" spans="1:5">
      <c r="A437" t="s">
        <v>231</v>
      </c>
      <c r="B437" t="s">
        <v>31</v>
      </c>
      <c r="C437">
        <v>2020</v>
      </c>
      <c r="D437" t="s">
        <v>8</v>
      </c>
      <c r="E437">
        <v>33859.300000000003</v>
      </c>
    </row>
    <row r="438" spans="1:5">
      <c r="A438" t="s">
        <v>231</v>
      </c>
      <c r="B438" t="s">
        <v>31</v>
      </c>
      <c r="C438">
        <v>2020</v>
      </c>
      <c r="D438" t="s">
        <v>7</v>
      </c>
      <c r="E438">
        <v>12067</v>
      </c>
    </row>
    <row r="439" spans="1:5">
      <c r="A439" t="s">
        <v>231</v>
      </c>
      <c r="B439" t="s">
        <v>31</v>
      </c>
      <c r="C439">
        <v>2020</v>
      </c>
      <c r="D439" t="s">
        <v>6</v>
      </c>
      <c r="E439">
        <v>100837</v>
      </c>
    </row>
    <row r="440" spans="1:5">
      <c r="A440" t="s">
        <v>231</v>
      </c>
      <c r="B440" t="s">
        <v>31</v>
      </c>
      <c r="C440">
        <v>2019</v>
      </c>
      <c r="D440" t="s">
        <v>9</v>
      </c>
      <c r="E440">
        <v>199759.6</v>
      </c>
    </row>
    <row r="441" spans="1:5">
      <c r="A441" t="s">
        <v>231</v>
      </c>
      <c r="B441" t="s">
        <v>31</v>
      </c>
      <c r="C441">
        <v>2019</v>
      </c>
      <c r="D441" t="s">
        <v>8</v>
      </c>
      <c r="E441">
        <v>50053.3</v>
      </c>
    </row>
    <row r="442" spans="1:5">
      <c r="A442" t="s">
        <v>231</v>
      </c>
      <c r="B442" t="s">
        <v>31</v>
      </c>
      <c r="C442">
        <v>2019</v>
      </c>
      <c r="D442" t="s">
        <v>7</v>
      </c>
      <c r="E442">
        <v>27937.500000000004</v>
      </c>
    </row>
    <row r="443" spans="1:5">
      <c r="A443" t="s">
        <v>231</v>
      </c>
      <c r="B443" t="s">
        <v>31</v>
      </c>
      <c r="C443">
        <v>2019</v>
      </c>
      <c r="D443" t="s">
        <v>6</v>
      </c>
      <c r="E443">
        <v>46950.8</v>
      </c>
    </row>
    <row r="444" spans="1:5">
      <c r="A444" t="s">
        <v>231</v>
      </c>
      <c r="B444" t="s">
        <v>31</v>
      </c>
      <c r="C444">
        <v>2018</v>
      </c>
      <c r="D444" t="s">
        <v>9</v>
      </c>
      <c r="E444">
        <v>159022</v>
      </c>
    </row>
    <row r="445" spans="1:5">
      <c r="A445" t="s">
        <v>231</v>
      </c>
      <c r="B445" t="s">
        <v>31</v>
      </c>
      <c r="C445">
        <v>2018</v>
      </c>
      <c r="D445" t="s">
        <v>8</v>
      </c>
      <c r="E445">
        <v>73092.299999999988</v>
      </c>
    </row>
    <row r="446" spans="1:5">
      <c r="A446" t="s">
        <v>231</v>
      </c>
      <c r="B446" t="s">
        <v>31</v>
      </c>
      <c r="C446">
        <v>2018</v>
      </c>
      <c r="D446" t="s">
        <v>7</v>
      </c>
      <c r="E446">
        <v>13450.7</v>
      </c>
    </row>
    <row r="447" spans="1:5">
      <c r="A447" t="s">
        <v>231</v>
      </c>
      <c r="B447" t="s">
        <v>31</v>
      </c>
      <c r="C447">
        <v>2018</v>
      </c>
      <c r="D447" t="s">
        <v>6</v>
      </c>
      <c r="E447">
        <v>64094.3</v>
      </c>
    </row>
    <row r="448" spans="1:5">
      <c r="A448" t="s">
        <v>231</v>
      </c>
      <c r="B448" t="s">
        <v>31</v>
      </c>
      <c r="C448">
        <v>2017</v>
      </c>
      <c r="D448" t="s">
        <v>9</v>
      </c>
      <c r="E448">
        <v>137056.6</v>
      </c>
    </row>
    <row r="449" spans="1:5">
      <c r="A449" t="s">
        <v>231</v>
      </c>
      <c r="B449" t="s">
        <v>31</v>
      </c>
      <c r="C449">
        <v>2017</v>
      </c>
      <c r="D449" t="s">
        <v>8</v>
      </c>
      <c r="E449">
        <v>6375.7</v>
      </c>
    </row>
    <row r="450" spans="1:5">
      <c r="A450" t="s">
        <v>231</v>
      </c>
      <c r="B450" t="s">
        <v>31</v>
      </c>
      <c r="C450">
        <v>2017</v>
      </c>
      <c r="D450" t="s">
        <v>7</v>
      </c>
      <c r="E450">
        <v>5761</v>
      </c>
    </row>
    <row r="451" spans="1:5">
      <c r="A451" t="s">
        <v>231</v>
      </c>
      <c r="B451" t="s">
        <v>31</v>
      </c>
      <c r="C451">
        <v>2017</v>
      </c>
      <c r="D451" t="s">
        <v>6</v>
      </c>
      <c r="E451">
        <v>69622.899999999994</v>
      </c>
    </row>
    <row r="452" spans="1:5">
      <c r="A452" t="s">
        <v>231</v>
      </c>
      <c r="B452" t="s">
        <v>20</v>
      </c>
      <c r="C452">
        <v>2024</v>
      </c>
      <c r="D452" t="s">
        <v>7</v>
      </c>
      <c r="E452">
        <v>237099</v>
      </c>
    </row>
    <row r="453" spans="1:5">
      <c r="A453" t="s">
        <v>231</v>
      </c>
      <c r="B453" t="s">
        <v>20</v>
      </c>
      <c r="C453">
        <v>2024</v>
      </c>
      <c r="D453" t="s">
        <v>6</v>
      </c>
      <c r="E453">
        <v>193282</v>
      </c>
    </row>
    <row r="454" spans="1:5">
      <c r="A454" t="s">
        <v>231</v>
      </c>
      <c r="B454" t="s">
        <v>20</v>
      </c>
      <c r="C454">
        <v>2023</v>
      </c>
      <c r="D454" t="s">
        <v>9</v>
      </c>
      <c r="E454">
        <v>197866</v>
      </c>
    </row>
    <row r="455" spans="1:5">
      <c r="A455" t="s">
        <v>231</v>
      </c>
      <c r="B455" t="s">
        <v>797</v>
      </c>
      <c r="C455">
        <v>2024</v>
      </c>
      <c r="D455" t="s">
        <v>7</v>
      </c>
      <c r="E455">
        <v>609.70000000000005</v>
      </c>
    </row>
    <row r="456" spans="1:5">
      <c r="A456" t="s">
        <v>231</v>
      </c>
      <c r="B456" t="s">
        <v>797</v>
      </c>
      <c r="C456">
        <v>2024</v>
      </c>
      <c r="D456" t="s">
        <v>6</v>
      </c>
      <c r="E456">
        <v>0</v>
      </c>
    </row>
    <row r="457" spans="1:5">
      <c r="A457" t="s">
        <v>231</v>
      </c>
      <c r="B457" t="s">
        <v>797</v>
      </c>
      <c r="C457">
        <v>2023</v>
      </c>
      <c r="D457" t="s">
        <v>9</v>
      </c>
      <c r="E457">
        <v>772.9</v>
      </c>
    </row>
    <row r="458" spans="1:5">
      <c r="A458" t="s">
        <v>231</v>
      </c>
      <c r="B458" t="s">
        <v>797</v>
      </c>
      <c r="C458">
        <v>2023</v>
      </c>
      <c r="D458" t="s">
        <v>8</v>
      </c>
      <c r="E458">
        <v>0</v>
      </c>
    </row>
    <row r="459" spans="1:5">
      <c r="A459" t="s">
        <v>231</v>
      </c>
      <c r="B459" t="s">
        <v>797</v>
      </c>
      <c r="C459">
        <v>2023</v>
      </c>
      <c r="D459" t="s">
        <v>7</v>
      </c>
      <c r="E459">
        <v>0</v>
      </c>
    </row>
    <row r="460" spans="1:5">
      <c r="A460" t="s">
        <v>231</v>
      </c>
      <c r="B460" t="s">
        <v>797</v>
      </c>
      <c r="C460">
        <v>2023</v>
      </c>
      <c r="D460" t="s">
        <v>6</v>
      </c>
      <c r="E460">
        <v>0</v>
      </c>
    </row>
    <row r="461" spans="1:5">
      <c r="A461" t="s">
        <v>231</v>
      </c>
      <c r="B461" t="s">
        <v>797</v>
      </c>
      <c r="C461">
        <v>2022</v>
      </c>
      <c r="D461" t="s">
        <v>9</v>
      </c>
      <c r="E461">
        <v>366.9</v>
      </c>
    </row>
    <row r="462" spans="1:5">
      <c r="A462" t="s">
        <v>231</v>
      </c>
      <c r="B462" t="s">
        <v>797</v>
      </c>
      <c r="C462">
        <v>2022</v>
      </c>
      <c r="D462" t="s">
        <v>8</v>
      </c>
      <c r="E462">
        <v>172</v>
      </c>
    </row>
    <row r="463" spans="1:5">
      <c r="A463" t="s">
        <v>231</v>
      </c>
      <c r="B463" t="s">
        <v>797</v>
      </c>
      <c r="C463">
        <v>2022</v>
      </c>
      <c r="D463" t="s">
        <v>7</v>
      </c>
      <c r="E463">
        <v>162.9</v>
      </c>
    </row>
    <row r="464" spans="1:5">
      <c r="A464" t="s">
        <v>231</v>
      </c>
      <c r="B464" t="s">
        <v>797</v>
      </c>
      <c r="C464">
        <v>2022</v>
      </c>
      <c r="D464" t="s">
        <v>6</v>
      </c>
      <c r="E464">
        <v>206.3</v>
      </c>
    </row>
    <row r="465" spans="1:5">
      <c r="A465" t="s">
        <v>231</v>
      </c>
      <c r="B465" t="s">
        <v>797</v>
      </c>
      <c r="C465">
        <v>2021</v>
      </c>
      <c r="D465" t="s">
        <v>9</v>
      </c>
      <c r="E465">
        <v>511</v>
      </c>
    </row>
    <row r="466" spans="1:5">
      <c r="A466" t="s">
        <v>231</v>
      </c>
      <c r="B466" t="s">
        <v>797</v>
      </c>
      <c r="C466">
        <v>2021</v>
      </c>
      <c r="D466" t="s">
        <v>8</v>
      </c>
      <c r="E466">
        <v>0</v>
      </c>
    </row>
    <row r="467" spans="1:5">
      <c r="A467" t="s">
        <v>231</v>
      </c>
      <c r="B467" t="s">
        <v>797</v>
      </c>
      <c r="C467">
        <v>2021</v>
      </c>
      <c r="D467" t="s">
        <v>7</v>
      </c>
      <c r="E467">
        <v>524.9</v>
      </c>
    </row>
    <row r="468" spans="1:5">
      <c r="A468" t="s">
        <v>231</v>
      </c>
      <c r="B468" t="s">
        <v>797</v>
      </c>
      <c r="C468">
        <v>2021</v>
      </c>
      <c r="D468" t="s">
        <v>6</v>
      </c>
      <c r="E468">
        <v>413.5</v>
      </c>
    </row>
    <row r="469" spans="1:5">
      <c r="A469" t="s">
        <v>231</v>
      </c>
      <c r="B469" t="s">
        <v>797</v>
      </c>
      <c r="C469">
        <v>2020</v>
      </c>
      <c r="D469" t="s">
        <v>9</v>
      </c>
      <c r="E469">
        <v>483.6</v>
      </c>
    </row>
    <row r="470" spans="1:5">
      <c r="A470" t="s">
        <v>231</v>
      </c>
      <c r="B470" t="s">
        <v>18</v>
      </c>
      <c r="C470">
        <v>2024</v>
      </c>
      <c r="D470" t="s">
        <v>7</v>
      </c>
      <c r="E470">
        <v>1036135.3000000232</v>
      </c>
    </row>
    <row r="471" spans="1:5">
      <c r="A471" t="s">
        <v>231</v>
      </c>
      <c r="B471" t="s">
        <v>18</v>
      </c>
      <c r="C471">
        <v>2024</v>
      </c>
      <c r="D471" t="s">
        <v>6</v>
      </c>
      <c r="E471">
        <v>1016693.8999999845</v>
      </c>
    </row>
    <row r="472" spans="1:5">
      <c r="A472" t="s">
        <v>231</v>
      </c>
      <c r="B472" t="s">
        <v>18</v>
      </c>
      <c r="C472">
        <v>2023</v>
      </c>
      <c r="D472" t="s">
        <v>9</v>
      </c>
      <c r="E472">
        <v>886846.40000000154</v>
      </c>
    </row>
    <row r="473" spans="1:5">
      <c r="A473" t="s">
        <v>231</v>
      </c>
      <c r="B473" t="s">
        <v>18</v>
      </c>
      <c r="C473">
        <v>2023</v>
      </c>
      <c r="D473" t="s">
        <v>8</v>
      </c>
      <c r="E473">
        <v>832082.4000000041</v>
      </c>
    </row>
    <row r="474" spans="1:5">
      <c r="A474" t="s">
        <v>231</v>
      </c>
      <c r="B474" t="s">
        <v>18</v>
      </c>
      <c r="C474">
        <v>2023</v>
      </c>
      <c r="D474" t="s">
        <v>7</v>
      </c>
      <c r="E474">
        <v>700870.2000000024</v>
      </c>
    </row>
    <row r="475" spans="1:5">
      <c r="A475" t="s">
        <v>231</v>
      </c>
      <c r="B475" t="s">
        <v>18</v>
      </c>
      <c r="C475">
        <v>2023</v>
      </c>
      <c r="D475" t="s">
        <v>6</v>
      </c>
      <c r="E475">
        <v>727653.59999999357</v>
      </c>
    </row>
    <row r="476" spans="1:5">
      <c r="A476" t="s">
        <v>231</v>
      </c>
      <c r="B476" t="s">
        <v>18</v>
      </c>
      <c r="C476">
        <v>2022</v>
      </c>
      <c r="D476" t="s">
        <v>9</v>
      </c>
      <c r="E476">
        <v>651530.10000000149</v>
      </c>
    </row>
    <row r="477" spans="1:5">
      <c r="A477" t="s">
        <v>231</v>
      </c>
      <c r="B477" t="s">
        <v>18</v>
      </c>
      <c r="C477">
        <v>2022</v>
      </c>
      <c r="D477" t="s">
        <v>8</v>
      </c>
      <c r="E477">
        <v>610223.69999998994</v>
      </c>
    </row>
    <row r="478" spans="1:5">
      <c r="A478" t="s">
        <v>231</v>
      </c>
      <c r="B478" t="s">
        <v>18</v>
      </c>
      <c r="C478">
        <v>2022</v>
      </c>
      <c r="D478" t="s">
        <v>7</v>
      </c>
      <c r="E478">
        <v>590691.49999998999</v>
      </c>
    </row>
    <row r="479" spans="1:5">
      <c r="A479" t="s">
        <v>231</v>
      </c>
      <c r="B479" t="s">
        <v>18</v>
      </c>
      <c r="C479">
        <v>2022</v>
      </c>
      <c r="D479" t="s">
        <v>6</v>
      </c>
      <c r="E479">
        <v>566506.69999998959</v>
      </c>
    </row>
    <row r="480" spans="1:5">
      <c r="A480" t="s">
        <v>231</v>
      </c>
      <c r="B480" t="s">
        <v>18</v>
      </c>
      <c r="C480">
        <v>2021</v>
      </c>
      <c r="D480" t="s">
        <v>9</v>
      </c>
      <c r="E480">
        <v>571290.19999998854</v>
      </c>
    </row>
    <row r="481" spans="1:5">
      <c r="A481" t="s">
        <v>231</v>
      </c>
      <c r="B481" t="s">
        <v>18</v>
      </c>
      <c r="C481">
        <v>2021</v>
      </c>
      <c r="D481" t="s">
        <v>8</v>
      </c>
      <c r="E481">
        <v>547393.79999999329</v>
      </c>
    </row>
    <row r="482" spans="1:5">
      <c r="A482" t="s">
        <v>231</v>
      </c>
      <c r="B482" t="s">
        <v>18</v>
      </c>
      <c r="C482">
        <v>2021</v>
      </c>
      <c r="D482" t="s">
        <v>7</v>
      </c>
      <c r="E482">
        <v>492281.29999999842</v>
      </c>
    </row>
    <row r="483" spans="1:5">
      <c r="A483" t="s">
        <v>231</v>
      </c>
      <c r="B483" t="s">
        <v>18</v>
      </c>
      <c r="C483">
        <v>2021</v>
      </c>
      <c r="D483" t="s">
        <v>6</v>
      </c>
      <c r="E483">
        <v>524708.29999999865</v>
      </c>
    </row>
    <row r="484" spans="1:5">
      <c r="A484" t="s">
        <v>231</v>
      </c>
      <c r="B484" t="s">
        <v>18</v>
      </c>
      <c r="C484">
        <v>2020</v>
      </c>
      <c r="D484" t="s">
        <v>9</v>
      </c>
      <c r="E484">
        <v>500282.5999999987</v>
      </c>
    </row>
    <row r="485" spans="1:5">
      <c r="A485" t="s">
        <v>231</v>
      </c>
      <c r="B485" t="s">
        <v>18</v>
      </c>
      <c r="C485">
        <v>2020</v>
      </c>
      <c r="D485" t="s">
        <v>8</v>
      </c>
      <c r="E485">
        <v>433885.29999999632</v>
      </c>
    </row>
    <row r="486" spans="1:5">
      <c r="A486" t="s">
        <v>231</v>
      </c>
      <c r="B486" t="s">
        <v>18</v>
      </c>
      <c r="C486">
        <v>2020</v>
      </c>
      <c r="D486" t="s">
        <v>7</v>
      </c>
      <c r="E486">
        <v>349000.79999999789</v>
      </c>
    </row>
    <row r="487" spans="1:5">
      <c r="A487" t="s">
        <v>231</v>
      </c>
      <c r="B487" t="s">
        <v>18</v>
      </c>
      <c r="C487">
        <v>2020</v>
      </c>
      <c r="D487" t="s">
        <v>6</v>
      </c>
      <c r="E487">
        <v>398058.89999999601</v>
      </c>
    </row>
    <row r="488" spans="1:5">
      <c r="A488" t="s">
        <v>231</v>
      </c>
      <c r="B488" t="s">
        <v>18</v>
      </c>
      <c r="C488">
        <v>2019</v>
      </c>
      <c r="D488" t="s">
        <v>9</v>
      </c>
      <c r="E488">
        <v>359340.19999999786</v>
      </c>
    </row>
    <row r="489" spans="1:5">
      <c r="A489" t="s">
        <v>231</v>
      </c>
      <c r="B489" t="s">
        <v>18</v>
      </c>
      <c r="C489">
        <v>2019</v>
      </c>
      <c r="D489" t="s">
        <v>8</v>
      </c>
      <c r="E489">
        <v>339645.89999999647</v>
      </c>
    </row>
    <row r="490" spans="1:5">
      <c r="A490" t="s">
        <v>231</v>
      </c>
      <c r="B490" t="s">
        <v>18</v>
      </c>
      <c r="C490">
        <v>2019</v>
      </c>
      <c r="D490" t="s">
        <v>7</v>
      </c>
      <c r="E490">
        <v>325002.49999999237</v>
      </c>
    </row>
    <row r="491" spans="1:5">
      <c r="A491" t="s">
        <v>231</v>
      </c>
      <c r="B491" t="s">
        <v>18</v>
      </c>
      <c r="C491">
        <v>2019</v>
      </c>
      <c r="D491" t="s">
        <v>6</v>
      </c>
      <c r="E491">
        <v>346914.29999999376</v>
      </c>
    </row>
    <row r="492" spans="1:5">
      <c r="A492" t="s">
        <v>231</v>
      </c>
      <c r="B492" t="s">
        <v>18</v>
      </c>
      <c r="C492">
        <v>2018</v>
      </c>
      <c r="D492" t="s">
        <v>9</v>
      </c>
      <c r="E492">
        <v>352123.49999999552</v>
      </c>
    </row>
    <row r="493" spans="1:5">
      <c r="A493" t="s">
        <v>231</v>
      </c>
      <c r="B493" t="s">
        <v>18</v>
      </c>
      <c r="C493">
        <v>2018</v>
      </c>
      <c r="D493" t="s">
        <v>8</v>
      </c>
      <c r="E493">
        <v>320067.20000000088</v>
      </c>
    </row>
    <row r="494" spans="1:5">
      <c r="A494" t="s">
        <v>231</v>
      </c>
      <c r="B494" t="s">
        <v>18</v>
      </c>
      <c r="C494">
        <v>2018</v>
      </c>
      <c r="D494" t="s">
        <v>7</v>
      </c>
      <c r="E494">
        <v>280937.6000000026</v>
      </c>
    </row>
    <row r="495" spans="1:5">
      <c r="A495" t="s">
        <v>231</v>
      </c>
      <c r="B495" t="s">
        <v>18</v>
      </c>
      <c r="C495">
        <v>2018</v>
      </c>
      <c r="D495" t="s">
        <v>6</v>
      </c>
      <c r="E495">
        <v>267790.40000000002</v>
      </c>
    </row>
    <row r="496" spans="1:5">
      <c r="A496" t="s">
        <v>231</v>
      </c>
      <c r="B496" t="s">
        <v>18</v>
      </c>
      <c r="C496">
        <v>2017</v>
      </c>
      <c r="D496" t="s">
        <v>9</v>
      </c>
      <c r="E496">
        <v>264909.09999999608</v>
      </c>
    </row>
    <row r="497" spans="1:5">
      <c r="A497" t="s">
        <v>231</v>
      </c>
      <c r="B497" t="s">
        <v>18</v>
      </c>
      <c r="C497">
        <v>2017</v>
      </c>
      <c r="D497" t="s">
        <v>8</v>
      </c>
      <c r="E497">
        <v>238742.49999999616</v>
      </c>
    </row>
    <row r="498" spans="1:5">
      <c r="A498" t="s">
        <v>231</v>
      </c>
      <c r="B498" t="s">
        <v>18</v>
      </c>
      <c r="C498">
        <v>2017</v>
      </c>
      <c r="D498" t="s">
        <v>7</v>
      </c>
      <c r="E498">
        <v>183499.49999999895</v>
      </c>
    </row>
    <row r="499" spans="1:5">
      <c r="A499" t="s">
        <v>231</v>
      </c>
      <c r="B499" t="s">
        <v>18</v>
      </c>
      <c r="C499">
        <v>2017</v>
      </c>
      <c r="D499" t="s">
        <v>6</v>
      </c>
      <c r="E499">
        <v>144600.09999999998</v>
      </c>
    </row>
    <row r="500" spans="1:5">
      <c r="A500" t="s">
        <v>231</v>
      </c>
      <c r="B500" t="s">
        <v>17</v>
      </c>
      <c r="C500">
        <v>2024</v>
      </c>
      <c r="D500" t="s">
        <v>7</v>
      </c>
      <c r="E500">
        <v>823138.59999999253</v>
      </c>
    </row>
    <row r="501" spans="1:5">
      <c r="A501" t="s">
        <v>231</v>
      </c>
      <c r="B501" t="s">
        <v>17</v>
      </c>
      <c r="C501">
        <v>2024</v>
      </c>
      <c r="D501" t="s">
        <v>6</v>
      </c>
      <c r="E501">
        <v>1178262.7000000728</v>
      </c>
    </row>
    <row r="502" spans="1:5">
      <c r="A502" t="s">
        <v>231</v>
      </c>
      <c r="B502" t="s">
        <v>17</v>
      </c>
      <c r="C502">
        <v>2023</v>
      </c>
      <c r="D502" t="s">
        <v>9</v>
      </c>
      <c r="E502">
        <v>846892.70000000461</v>
      </c>
    </row>
    <row r="503" spans="1:5">
      <c r="A503" t="s">
        <v>231</v>
      </c>
      <c r="B503" t="s">
        <v>17</v>
      </c>
      <c r="C503">
        <v>2023</v>
      </c>
      <c r="D503" t="s">
        <v>8</v>
      </c>
      <c r="E503">
        <v>1217753.6333333252</v>
      </c>
    </row>
    <row r="504" spans="1:5">
      <c r="A504" t="s">
        <v>231</v>
      </c>
      <c r="B504" t="s">
        <v>17</v>
      </c>
      <c r="C504">
        <v>2023</v>
      </c>
      <c r="D504" t="s">
        <v>7</v>
      </c>
      <c r="E504">
        <v>611941.9666666711</v>
      </c>
    </row>
    <row r="505" spans="1:5">
      <c r="A505" t="s">
        <v>231</v>
      </c>
      <c r="B505" t="s">
        <v>17</v>
      </c>
      <c r="C505">
        <v>2023</v>
      </c>
      <c r="D505" t="s">
        <v>6</v>
      </c>
      <c r="E505">
        <v>736441.63333333423</v>
      </c>
    </row>
    <row r="506" spans="1:5">
      <c r="A506" t="s">
        <v>231</v>
      </c>
      <c r="B506" t="s">
        <v>17</v>
      </c>
      <c r="C506">
        <v>2022</v>
      </c>
      <c r="D506" t="s">
        <v>9</v>
      </c>
      <c r="E506">
        <v>493472.5</v>
      </c>
    </row>
    <row r="507" spans="1:5">
      <c r="A507" t="s">
        <v>231</v>
      </c>
      <c r="B507" t="s">
        <v>17</v>
      </c>
      <c r="C507">
        <v>2022</v>
      </c>
      <c r="D507" t="s">
        <v>8</v>
      </c>
      <c r="E507">
        <v>659011.30000000005</v>
      </c>
    </row>
    <row r="508" spans="1:5">
      <c r="A508" t="s">
        <v>231</v>
      </c>
      <c r="B508" t="s">
        <v>17</v>
      </c>
      <c r="C508">
        <v>2022</v>
      </c>
      <c r="D508" t="s">
        <v>7</v>
      </c>
      <c r="E508">
        <v>450111.8</v>
      </c>
    </row>
    <row r="509" spans="1:5">
      <c r="A509" t="s">
        <v>231</v>
      </c>
      <c r="B509" t="s">
        <v>17</v>
      </c>
      <c r="C509">
        <v>2022</v>
      </c>
      <c r="D509" t="s">
        <v>6</v>
      </c>
      <c r="E509">
        <v>505771</v>
      </c>
    </row>
    <row r="510" spans="1:5">
      <c r="A510" t="s">
        <v>231</v>
      </c>
      <c r="B510" t="s">
        <v>17</v>
      </c>
      <c r="C510">
        <v>2021</v>
      </c>
      <c r="D510" t="s">
        <v>9</v>
      </c>
      <c r="E510">
        <v>378666.53333333344</v>
      </c>
    </row>
    <row r="511" spans="1:5">
      <c r="A511" t="s">
        <v>231</v>
      </c>
      <c r="B511" t="s">
        <v>17</v>
      </c>
      <c r="C511">
        <v>2021</v>
      </c>
      <c r="D511" t="s">
        <v>8</v>
      </c>
      <c r="E511">
        <v>495865.60000000056</v>
      </c>
    </row>
    <row r="512" spans="1:5">
      <c r="A512" t="s">
        <v>231</v>
      </c>
      <c r="B512" t="s">
        <v>17</v>
      </c>
      <c r="C512">
        <v>2021</v>
      </c>
      <c r="D512" t="s">
        <v>7</v>
      </c>
      <c r="E512">
        <v>323024.50000000047</v>
      </c>
    </row>
    <row r="513" spans="1:5">
      <c r="A513" t="s">
        <v>231</v>
      </c>
      <c r="B513" t="s">
        <v>17</v>
      </c>
      <c r="C513">
        <v>2021</v>
      </c>
      <c r="D513" t="s">
        <v>6</v>
      </c>
      <c r="E513">
        <v>408471.00000000047</v>
      </c>
    </row>
    <row r="514" spans="1:5">
      <c r="A514" t="s">
        <v>231</v>
      </c>
      <c r="B514" t="s">
        <v>17</v>
      </c>
      <c r="C514">
        <v>2020</v>
      </c>
      <c r="D514" t="s">
        <v>9</v>
      </c>
      <c r="E514">
        <v>342992.59999999969</v>
      </c>
    </row>
    <row r="515" spans="1:5">
      <c r="A515" t="s">
        <v>231</v>
      </c>
      <c r="B515" t="s">
        <v>17</v>
      </c>
      <c r="C515">
        <v>2020</v>
      </c>
      <c r="D515" t="s">
        <v>8</v>
      </c>
      <c r="E515">
        <v>426354.60000000027</v>
      </c>
    </row>
    <row r="516" spans="1:5">
      <c r="A516" t="s">
        <v>231</v>
      </c>
      <c r="B516" t="s">
        <v>17</v>
      </c>
      <c r="C516">
        <v>2020</v>
      </c>
      <c r="D516" t="s">
        <v>7</v>
      </c>
      <c r="E516">
        <v>245546.50000000017</v>
      </c>
    </row>
    <row r="517" spans="1:5">
      <c r="A517" t="s">
        <v>231</v>
      </c>
      <c r="B517" t="s">
        <v>17</v>
      </c>
      <c r="C517">
        <v>2020</v>
      </c>
      <c r="D517" t="s">
        <v>6</v>
      </c>
      <c r="E517">
        <v>328056.89999999909</v>
      </c>
    </row>
    <row r="518" spans="1:5">
      <c r="A518" t="s">
        <v>231</v>
      </c>
      <c r="B518" t="s">
        <v>17</v>
      </c>
      <c r="C518">
        <v>2019</v>
      </c>
      <c r="D518" t="s">
        <v>9</v>
      </c>
      <c r="E518">
        <v>206998.19999999995</v>
      </c>
    </row>
    <row r="519" spans="1:5">
      <c r="A519" t="s">
        <v>231</v>
      </c>
      <c r="B519" t="s">
        <v>17</v>
      </c>
      <c r="C519">
        <v>2019</v>
      </c>
      <c r="D519" t="s">
        <v>8</v>
      </c>
      <c r="E519">
        <v>280433.90000000061</v>
      </c>
    </row>
    <row r="520" spans="1:5">
      <c r="A520" t="s">
        <v>231</v>
      </c>
      <c r="B520" t="s">
        <v>17</v>
      </c>
      <c r="C520">
        <v>2019</v>
      </c>
      <c r="D520" t="s">
        <v>7</v>
      </c>
      <c r="E520">
        <v>150481.60000000001</v>
      </c>
    </row>
    <row r="521" spans="1:5">
      <c r="A521" t="s">
        <v>231</v>
      </c>
      <c r="B521" t="s">
        <v>17</v>
      </c>
      <c r="C521">
        <v>2019</v>
      </c>
      <c r="D521" t="s">
        <v>6</v>
      </c>
      <c r="E521">
        <v>297845.5</v>
      </c>
    </row>
    <row r="522" spans="1:5">
      <c r="A522" t="s">
        <v>231</v>
      </c>
      <c r="B522" t="s">
        <v>17</v>
      </c>
      <c r="C522">
        <v>2018</v>
      </c>
      <c r="D522" t="s">
        <v>9</v>
      </c>
      <c r="E522">
        <v>303974.70000000356</v>
      </c>
    </row>
    <row r="523" spans="1:5">
      <c r="A523" t="s">
        <v>231</v>
      </c>
      <c r="B523" t="s">
        <v>17</v>
      </c>
      <c r="C523">
        <v>2018</v>
      </c>
      <c r="D523" t="s">
        <v>8</v>
      </c>
      <c r="E523">
        <v>393129.60000000033</v>
      </c>
    </row>
    <row r="524" spans="1:5">
      <c r="A524" t="s">
        <v>231</v>
      </c>
      <c r="B524" t="s">
        <v>17</v>
      </c>
      <c r="C524">
        <v>2018</v>
      </c>
      <c r="D524" t="s">
        <v>7</v>
      </c>
      <c r="E524">
        <v>171702.09999999998</v>
      </c>
    </row>
    <row r="525" spans="1:5">
      <c r="A525" t="s">
        <v>231</v>
      </c>
      <c r="B525" t="s">
        <v>17</v>
      </c>
      <c r="C525">
        <v>2018</v>
      </c>
      <c r="D525" t="s">
        <v>6</v>
      </c>
      <c r="E525">
        <v>160985.79999999999</v>
      </c>
    </row>
    <row r="526" spans="1:5">
      <c r="A526" t="s">
        <v>231</v>
      </c>
      <c r="B526" t="s">
        <v>17</v>
      </c>
      <c r="C526">
        <v>2017</v>
      </c>
      <c r="D526" t="s">
        <v>9</v>
      </c>
      <c r="E526">
        <v>141784.49999999994</v>
      </c>
    </row>
    <row r="527" spans="1:5">
      <c r="A527" t="s">
        <v>231</v>
      </c>
      <c r="B527" t="s">
        <v>17</v>
      </c>
      <c r="C527">
        <v>2017</v>
      </c>
      <c r="D527" t="s">
        <v>8</v>
      </c>
      <c r="E527">
        <v>161500.80000000383</v>
      </c>
    </row>
    <row r="528" spans="1:5">
      <c r="A528" t="s">
        <v>231</v>
      </c>
      <c r="B528" t="s">
        <v>17</v>
      </c>
      <c r="C528">
        <v>2017</v>
      </c>
      <c r="D528" t="s">
        <v>7</v>
      </c>
      <c r="E528">
        <v>79922.20000000103</v>
      </c>
    </row>
    <row r="529" spans="1:5">
      <c r="A529" t="s">
        <v>231</v>
      </c>
      <c r="B529" t="s">
        <v>17</v>
      </c>
      <c r="C529">
        <v>2017</v>
      </c>
      <c r="D529" t="s">
        <v>6</v>
      </c>
      <c r="E529">
        <v>49529</v>
      </c>
    </row>
    <row r="530" spans="1:5">
      <c r="A530" t="s">
        <v>231</v>
      </c>
      <c r="B530" t="s">
        <v>31</v>
      </c>
      <c r="C530">
        <v>2024</v>
      </c>
      <c r="D530" t="s">
        <v>7</v>
      </c>
      <c r="E530">
        <v>20524.8</v>
      </c>
    </row>
    <row r="531" spans="1:5">
      <c r="A531" t="s">
        <v>231</v>
      </c>
      <c r="B531" t="s">
        <v>31</v>
      </c>
      <c r="C531">
        <v>2024</v>
      </c>
      <c r="D531" t="s">
        <v>6</v>
      </c>
      <c r="E531">
        <v>26963.8</v>
      </c>
    </row>
    <row r="532" spans="1:5">
      <c r="A532" t="s">
        <v>231</v>
      </c>
      <c r="B532" t="s">
        <v>31</v>
      </c>
      <c r="C532">
        <v>2023</v>
      </c>
      <c r="D532" t="s">
        <v>9</v>
      </c>
      <c r="E532">
        <v>30787.700000000004</v>
      </c>
    </row>
    <row r="533" spans="1:5">
      <c r="A533" t="s">
        <v>231</v>
      </c>
      <c r="B533" t="s">
        <v>31</v>
      </c>
      <c r="C533">
        <v>2023</v>
      </c>
      <c r="D533" t="s">
        <v>8</v>
      </c>
      <c r="E533">
        <v>28301.7</v>
      </c>
    </row>
    <row r="534" spans="1:5">
      <c r="A534" t="s">
        <v>231</v>
      </c>
      <c r="B534" t="s">
        <v>31</v>
      </c>
      <c r="C534">
        <v>2023</v>
      </c>
      <c r="D534" t="s">
        <v>7</v>
      </c>
      <c r="E534">
        <v>35232</v>
      </c>
    </row>
    <row r="535" spans="1:5">
      <c r="A535" t="s">
        <v>231</v>
      </c>
      <c r="B535" t="s">
        <v>31</v>
      </c>
      <c r="C535">
        <v>2023</v>
      </c>
      <c r="D535" t="s">
        <v>6</v>
      </c>
      <c r="E535">
        <v>49445</v>
      </c>
    </row>
    <row r="536" spans="1:5">
      <c r="A536" t="s">
        <v>231</v>
      </c>
      <c r="B536" t="s">
        <v>31</v>
      </c>
      <c r="C536">
        <v>2022</v>
      </c>
      <c r="D536" t="s">
        <v>9</v>
      </c>
      <c r="E536">
        <v>49611</v>
      </c>
    </row>
    <row r="537" spans="1:5">
      <c r="A537" t="s">
        <v>231</v>
      </c>
      <c r="B537" t="s">
        <v>31</v>
      </c>
      <c r="C537">
        <v>2022</v>
      </c>
      <c r="D537" t="s">
        <v>8</v>
      </c>
      <c r="E537">
        <v>41670</v>
      </c>
    </row>
    <row r="538" spans="1:5">
      <c r="A538" t="s">
        <v>231</v>
      </c>
      <c r="B538" t="s">
        <v>31</v>
      </c>
      <c r="C538">
        <v>2022</v>
      </c>
      <c r="D538" t="s">
        <v>7</v>
      </c>
      <c r="E538">
        <v>42125</v>
      </c>
    </row>
    <row r="539" spans="1:5">
      <c r="A539" t="s">
        <v>231</v>
      </c>
      <c r="B539" t="s">
        <v>31</v>
      </c>
      <c r="C539">
        <v>2022</v>
      </c>
      <c r="D539" t="s">
        <v>6</v>
      </c>
      <c r="E539">
        <v>61381</v>
      </c>
    </row>
    <row r="540" spans="1:5">
      <c r="A540" t="s">
        <v>231</v>
      </c>
      <c r="B540" t="s">
        <v>31</v>
      </c>
      <c r="C540">
        <v>2021</v>
      </c>
      <c r="D540" t="s">
        <v>9</v>
      </c>
      <c r="E540">
        <v>40616</v>
      </c>
    </row>
    <row r="541" spans="1:5">
      <c r="A541" t="s">
        <v>231</v>
      </c>
      <c r="B541" t="s">
        <v>31</v>
      </c>
      <c r="C541">
        <v>2021</v>
      </c>
      <c r="D541" t="s">
        <v>8</v>
      </c>
      <c r="E541">
        <v>19586</v>
      </c>
    </row>
    <row r="542" spans="1:5">
      <c r="A542" t="s">
        <v>231</v>
      </c>
      <c r="B542" t="s">
        <v>31</v>
      </c>
      <c r="C542">
        <v>2021</v>
      </c>
      <c r="D542" t="s">
        <v>7</v>
      </c>
      <c r="E542">
        <v>14090</v>
      </c>
    </row>
    <row r="543" spans="1:5">
      <c r="A543" t="s">
        <v>231</v>
      </c>
      <c r="B543" t="s">
        <v>31</v>
      </c>
      <c r="C543">
        <v>2021</v>
      </c>
      <c r="D543" t="s">
        <v>6</v>
      </c>
      <c r="E543">
        <v>11892</v>
      </c>
    </row>
    <row r="544" spans="1:5">
      <c r="A544" t="s">
        <v>231</v>
      </c>
      <c r="B544" t="s">
        <v>31</v>
      </c>
      <c r="C544">
        <v>2020</v>
      </c>
      <c r="D544" t="s">
        <v>9</v>
      </c>
      <c r="E544">
        <v>8774</v>
      </c>
    </row>
    <row r="545" spans="1:5">
      <c r="A545" t="s">
        <v>231</v>
      </c>
      <c r="B545" t="s">
        <v>31</v>
      </c>
      <c r="C545">
        <v>2020</v>
      </c>
      <c r="D545" t="s">
        <v>8</v>
      </c>
      <c r="E545">
        <v>11691.6</v>
      </c>
    </row>
    <row r="546" spans="1:5">
      <c r="A546" t="s">
        <v>231</v>
      </c>
      <c r="B546" t="s">
        <v>31</v>
      </c>
      <c r="C546">
        <v>2020</v>
      </c>
      <c r="D546" t="s">
        <v>7</v>
      </c>
      <c r="E546">
        <v>295</v>
      </c>
    </row>
    <row r="547" spans="1:5">
      <c r="A547" t="s">
        <v>231</v>
      </c>
      <c r="B547" t="s">
        <v>18</v>
      </c>
      <c r="C547">
        <v>2024</v>
      </c>
      <c r="D547" t="s">
        <v>7</v>
      </c>
      <c r="E547">
        <v>761198.30000001518</v>
      </c>
    </row>
    <row r="548" spans="1:5">
      <c r="A548" t="s">
        <v>231</v>
      </c>
      <c r="B548" t="s">
        <v>18</v>
      </c>
      <c r="C548">
        <v>2024</v>
      </c>
      <c r="D548" t="s">
        <v>6</v>
      </c>
      <c r="E548">
        <v>679960.5999999895</v>
      </c>
    </row>
    <row r="549" spans="1:5">
      <c r="A549" t="s">
        <v>231</v>
      </c>
      <c r="B549" t="s">
        <v>18</v>
      </c>
      <c r="C549">
        <v>2023</v>
      </c>
      <c r="D549" t="s">
        <v>9</v>
      </c>
      <c r="E549">
        <v>681020.90000000829</v>
      </c>
    </row>
    <row r="550" spans="1:5">
      <c r="A550" t="s">
        <v>231</v>
      </c>
      <c r="B550" t="s">
        <v>18</v>
      </c>
      <c r="C550">
        <v>2023</v>
      </c>
      <c r="D550" t="s">
        <v>8</v>
      </c>
      <c r="E550">
        <v>568855.5000000092</v>
      </c>
    </row>
    <row r="551" spans="1:5">
      <c r="A551" t="s">
        <v>231</v>
      </c>
      <c r="B551" t="s">
        <v>18</v>
      </c>
      <c r="C551">
        <v>2023</v>
      </c>
      <c r="D551" t="s">
        <v>7</v>
      </c>
      <c r="E551">
        <v>649186.50000000838</v>
      </c>
    </row>
    <row r="552" spans="1:5">
      <c r="A552" t="s">
        <v>231</v>
      </c>
      <c r="B552" t="s">
        <v>18</v>
      </c>
      <c r="C552">
        <v>2023</v>
      </c>
      <c r="D552" t="s">
        <v>6</v>
      </c>
      <c r="E552">
        <v>584143.49999999534</v>
      </c>
    </row>
    <row r="553" spans="1:5">
      <c r="A553" t="s">
        <v>231</v>
      </c>
      <c r="B553" t="s">
        <v>18</v>
      </c>
      <c r="C553">
        <v>2022</v>
      </c>
      <c r="D553" t="s">
        <v>9</v>
      </c>
      <c r="E553">
        <v>601941.40000000363</v>
      </c>
    </row>
    <row r="554" spans="1:5">
      <c r="A554" t="s">
        <v>231</v>
      </c>
      <c r="B554" t="s">
        <v>18</v>
      </c>
      <c r="C554">
        <v>2022</v>
      </c>
      <c r="D554" t="s">
        <v>8</v>
      </c>
      <c r="E554">
        <v>543697.8999999857</v>
      </c>
    </row>
    <row r="555" spans="1:5">
      <c r="A555" t="s">
        <v>231</v>
      </c>
      <c r="B555" t="s">
        <v>18</v>
      </c>
      <c r="C555">
        <v>2022</v>
      </c>
      <c r="D555" t="s">
        <v>7</v>
      </c>
      <c r="E555">
        <v>559451.99999998289</v>
      </c>
    </row>
    <row r="556" spans="1:5">
      <c r="A556" t="s">
        <v>231</v>
      </c>
      <c r="B556" t="s">
        <v>18</v>
      </c>
      <c r="C556">
        <v>2022</v>
      </c>
      <c r="D556" t="s">
        <v>6</v>
      </c>
      <c r="E556">
        <v>512973.39999998582</v>
      </c>
    </row>
    <row r="557" spans="1:5">
      <c r="A557" t="s">
        <v>231</v>
      </c>
      <c r="B557" t="s">
        <v>18</v>
      </c>
      <c r="C557">
        <v>2021</v>
      </c>
      <c r="D557" t="s">
        <v>9</v>
      </c>
      <c r="E557">
        <v>514053.69999998552</v>
      </c>
    </row>
    <row r="558" spans="1:5">
      <c r="A558" t="s">
        <v>231</v>
      </c>
      <c r="B558" t="s">
        <v>18</v>
      </c>
      <c r="C558">
        <v>2021</v>
      </c>
      <c r="D558" t="s">
        <v>8</v>
      </c>
      <c r="E558">
        <v>459014.19999998971</v>
      </c>
    </row>
    <row r="559" spans="1:5">
      <c r="A559" t="s">
        <v>231</v>
      </c>
      <c r="B559" t="s">
        <v>18</v>
      </c>
      <c r="C559">
        <v>2021</v>
      </c>
      <c r="D559" t="s">
        <v>7</v>
      </c>
      <c r="E559">
        <v>456441.7999999997</v>
      </c>
    </row>
    <row r="560" spans="1:5">
      <c r="A560" t="s">
        <v>231</v>
      </c>
      <c r="B560" t="s">
        <v>18</v>
      </c>
      <c r="C560">
        <v>2021</v>
      </c>
      <c r="D560" t="s">
        <v>6</v>
      </c>
      <c r="E560">
        <v>439899.79999999882</v>
      </c>
    </row>
    <row r="561" spans="1:5">
      <c r="A561" t="s">
        <v>231</v>
      </c>
      <c r="B561" t="s">
        <v>18</v>
      </c>
      <c r="C561">
        <v>2020</v>
      </c>
      <c r="D561" t="s">
        <v>9</v>
      </c>
      <c r="E561">
        <v>413542.89999999892</v>
      </c>
    </row>
    <row r="562" spans="1:5">
      <c r="A562" t="s">
        <v>231</v>
      </c>
      <c r="B562" t="s">
        <v>18</v>
      </c>
      <c r="C562">
        <v>2020</v>
      </c>
      <c r="D562" t="s">
        <v>8</v>
      </c>
      <c r="E562">
        <v>374970.39999999764</v>
      </c>
    </row>
    <row r="563" spans="1:5">
      <c r="A563" t="s">
        <v>231</v>
      </c>
      <c r="B563" t="s">
        <v>18</v>
      </c>
      <c r="C563">
        <v>2020</v>
      </c>
      <c r="D563" t="s">
        <v>7</v>
      </c>
      <c r="E563">
        <v>332327.19999999896</v>
      </c>
    </row>
    <row r="564" spans="1:5">
      <c r="A564" t="s">
        <v>231</v>
      </c>
      <c r="B564" t="s">
        <v>18</v>
      </c>
      <c r="C564">
        <v>2020</v>
      </c>
      <c r="D564" t="s">
        <v>6</v>
      </c>
      <c r="E564">
        <v>355626.49999999756</v>
      </c>
    </row>
    <row r="565" spans="1:5">
      <c r="A565" t="s">
        <v>231</v>
      </c>
      <c r="B565" t="s">
        <v>18</v>
      </c>
      <c r="C565">
        <v>2019</v>
      </c>
      <c r="D565" t="s">
        <v>9</v>
      </c>
      <c r="E565">
        <v>357108.19999999949</v>
      </c>
    </row>
    <row r="566" spans="1:5">
      <c r="A566" t="s">
        <v>231</v>
      </c>
      <c r="B566" t="s">
        <v>18</v>
      </c>
      <c r="C566">
        <v>2019</v>
      </c>
      <c r="D566" t="s">
        <v>8</v>
      </c>
      <c r="E566">
        <v>358469.50000000017</v>
      </c>
    </row>
    <row r="567" spans="1:5">
      <c r="A567" t="s">
        <v>231</v>
      </c>
      <c r="B567" t="s">
        <v>18</v>
      </c>
      <c r="C567">
        <v>2019</v>
      </c>
      <c r="D567" t="s">
        <v>7</v>
      </c>
      <c r="E567">
        <v>359742.69999998965</v>
      </c>
    </row>
    <row r="568" spans="1:5">
      <c r="A568" t="s">
        <v>231</v>
      </c>
      <c r="B568" t="s">
        <v>18</v>
      </c>
      <c r="C568">
        <v>2019</v>
      </c>
      <c r="D568" t="s">
        <v>6</v>
      </c>
      <c r="E568">
        <v>352771.49999998999</v>
      </c>
    </row>
    <row r="569" spans="1:5">
      <c r="A569" t="s">
        <v>231</v>
      </c>
      <c r="B569" t="s">
        <v>18</v>
      </c>
      <c r="C569">
        <v>2018</v>
      </c>
      <c r="D569" t="s">
        <v>9</v>
      </c>
      <c r="E569">
        <v>340622</v>
      </c>
    </row>
    <row r="570" spans="1:5">
      <c r="A570" t="s">
        <v>231</v>
      </c>
      <c r="B570" t="s">
        <v>18</v>
      </c>
      <c r="C570">
        <v>2018</v>
      </c>
      <c r="D570" t="s">
        <v>8</v>
      </c>
      <c r="E570">
        <v>299043.90000000107</v>
      </c>
    </row>
    <row r="571" spans="1:5">
      <c r="A571" t="s">
        <v>231</v>
      </c>
      <c r="B571" t="s">
        <v>18</v>
      </c>
      <c r="C571">
        <v>2018</v>
      </c>
      <c r="D571" t="s">
        <v>7</v>
      </c>
      <c r="E571">
        <v>303895.10000000172</v>
      </c>
    </row>
    <row r="572" spans="1:5">
      <c r="A572" t="s">
        <v>231</v>
      </c>
      <c r="B572" t="s">
        <v>18</v>
      </c>
      <c r="C572">
        <v>2018</v>
      </c>
      <c r="D572" t="s">
        <v>6</v>
      </c>
      <c r="E572">
        <v>275221.59999999998</v>
      </c>
    </row>
    <row r="573" spans="1:5">
      <c r="A573" t="s">
        <v>231</v>
      </c>
      <c r="B573" t="s">
        <v>18</v>
      </c>
      <c r="C573">
        <v>2017</v>
      </c>
      <c r="D573" t="s">
        <v>9</v>
      </c>
      <c r="E573">
        <v>277321.40000000072</v>
      </c>
    </row>
    <row r="574" spans="1:5">
      <c r="A574" t="s">
        <v>231</v>
      </c>
      <c r="B574" t="s">
        <v>18</v>
      </c>
      <c r="C574">
        <v>2017</v>
      </c>
      <c r="D574" t="s">
        <v>8</v>
      </c>
      <c r="E574">
        <v>242862.7</v>
      </c>
    </row>
    <row r="575" spans="1:5">
      <c r="A575" t="s">
        <v>231</v>
      </c>
      <c r="B575" t="s">
        <v>18</v>
      </c>
      <c r="C575">
        <v>2017</v>
      </c>
      <c r="D575" t="s">
        <v>7</v>
      </c>
      <c r="E575">
        <v>272832.90000000002</v>
      </c>
    </row>
    <row r="576" spans="1:5">
      <c r="A576" t="s">
        <v>231</v>
      </c>
      <c r="B576" t="s">
        <v>18</v>
      </c>
      <c r="C576">
        <v>2017</v>
      </c>
      <c r="D576" t="s">
        <v>6</v>
      </c>
      <c r="E576">
        <v>271365.99999999884</v>
      </c>
    </row>
    <row r="577" spans="1:5">
      <c r="A577" t="s">
        <v>231</v>
      </c>
      <c r="B577" t="s">
        <v>17</v>
      </c>
      <c r="C577">
        <v>2024</v>
      </c>
      <c r="D577" t="s">
        <v>7</v>
      </c>
      <c r="E577">
        <v>1208548.2999999765</v>
      </c>
    </row>
    <row r="578" spans="1:5">
      <c r="A578" t="s">
        <v>231</v>
      </c>
      <c r="B578" t="s">
        <v>17</v>
      </c>
      <c r="C578">
        <v>2024</v>
      </c>
      <c r="D578" t="s">
        <v>6</v>
      </c>
      <c r="E578">
        <v>1234843.9000000521</v>
      </c>
    </row>
    <row r="579" spans="1:5">
      <c r="A579" t="s">
        <v>231</v>
      </c>
      <c r="B579" t="s">
        <v>17</v>
      </c>
      <c r="C579">
        <v>2023</v>
      </c>
      <c r="D579" t="s">
        <v>9</v>
      </c>
      <c r="E579">
        <v>769613.99999999651</v>
      </c>
    </row>
    <row r="580" spans="1:5">
      <c r="A580" t="s">
        <v>231</v>
      </c>
      <c r="B580" t="s">
        <v>17</v>
      </c>
      <c r="C580">
        <v>2023</v>
      </c>
      <c r="D580" t="s">
        <v>8</v>
      </c>
      <c r="E580">
        <v>1023453.6999999958</v>
      </c>
    </row>
    <row r="581" spans="1:5">
      <c r="A581" t="s">
        <v>231</v>
      </c>
      <c r="B581" t="s">
        <v>17</v>
      </c>
      <c r="C581">
        <v>2023</v>
      </c>
      <c r="D581" t="s">
        <v>7</v>
      </c>
      <c r="E581">
        <v>863970.46666666144</v>
      </c>
    </row>
    <row r="582" spans="1:5">
      <c r="A582" t="s">
        <v>231</v>
      </c>
      <c r="B582" t="s">
        <v>17</v>
      </c>
      <c r="C582">
        <v>2023</v>
      </c>
      <c r="D582" t="s">
        <v>6</v>
      </c>
      <c r="E582">
        <v>1022398.0666666828</v>
      </c>
    </row>
    <row r="583" spans="1:5">
      <c r="A583" t="s">
        <v>231</v>
      </c>
      <c r="B583" t="s">
        <v>17</v>
      </c>
      <c r="C583">
        <v>2022</v>
      </c>
      <c r="D583" t="s">
        <v>9</v>
      </c>
      <c r="E583">
        <v>679255.9</v>
      </c>
    </row>
    <row r="584" spans="1:5">
      <c r="A584" t="s">
        <v>231</v>
      </c>
      <c r="B584" t="s">
        <v>17</v>
      </c>
      <c r="C584">
        <v>2022</v>
      </c>
      <c r="D584" t="s">
        <v>8</v>
      </c>
      <c r="E584">
        <v>752599.3</v>
      </c>
    </row>
    <row r="585" spans="1:5">
      <c r="A585" t="s">
        <v>231</v>
      </c>
      <c r="B585" t="s">
        <v>17</v>
      </c>
      <c r="C585">
        <v>2022</v>
      </c>
      <c r="D585" t="s">
        <v>7</v>
      </c>
      <c r="E585">
        <v>789992.3</v>
      </c>
    </row>
    <row r="586" spans="1:5">
      <c r="A586" t="s">
        <v>231</v>
      </c>
      <c r="B586" t="s">
        <v>17</v>
      </c>
      <c r="C586">
        <v>2022</v>
      </c>
      <c r="D586" t="s">
        <v>6</v>
      </c>
      <c r="E586">
        <v>766735.69999999902</v>
      </c>
    </row>
    <row r="587" spans="1:5">
      <c r="A587" t="s">
        <v>231</v>
      </c>
      <c r="B587" t="s">
        <v>17</v>
      </c>
      <c r="C587">
        <v>2021</v>
      </c>
      <c r="D587" t="s">
        <v>9</v>
      </c>
      <c r="E587">
        <v>581118.06670000008</v>
      </c>
    </row>
    <row r="588" spans="1:5">
      <c r="A588" t="s">
        <v>231</v>
      </c>
      <c r="B588" t="s">
        <v>17</v>
      </c>
      <c r="C588">
        <v>2021</v>
      </c>
      <c r="D588" t="s">
        <v>8</v>
      </c>
      <c r="E588">
        <v>616153.80000000051</v>
      </c>
    </row>
    <row r="589" spans="1:5">
      <c r="A589" t="s">
        <v>231</v>
      </c>
      <c r="B589" t="s">
        <v>17</v>
      </c>
      <c r="C589">
        <v>2021</v>
      </c>
      <c r="D589" t="s">
        <v>7</v>
      </c>
      <c r="E589">
        <v>668146.30000000144</v>
      </c>
    </row>
    <row r="590" spans="1:5">
      <c r="A590" t="s">
        <v>231</v>
      </c>
      <c r="B590" t="s">
        <v>17</v>
      </c>
      <c r="C590">
        <v>2021</v>
      </c>
      <c r="D590" t="s">
        <v>6</v>
      </c>
      <c r="E590">
        <v>621904.39999999967</v>
      </c>
    </row>
    <row r="591" spans="1:5">
      <c r="A591" t="s">
        <v>231</v>
      </c>
      <c r="B591" t="s">
        <v>17</v>
      </c>
      <c r="C591">
        <v>2020</v>
      </c>
      <c r="D591" t="s">
        <v>9</v>
      </c>
      <c r="E591">
        <v>479156.9</v>
      </c>
    </row>
    <row r="592" spans="1:5">
      <c r="A592" t="s">
        <v>231</v>
      </c>
      <c r="B592" t="s">
        <v>17</v>
      </c>
      <c r="C592">
        <v>2020</v>
      </c>
      <c r="D592" t="s">
        <v>8</v>
      </c>
      <c r="E592">
        <v>508811.99999999988</v>
      </c>
    </row>
    <row r="593" spans="1:5">
      <c r="A593" t="s">
        <v>231</v>
      </c>
      <c r="B593" t="s">
        <v>17</v>
      </c>
      <c r="C593">
        <v>2020</v>
      </c>
      <c r="D593" t="s">
        <v>7</v>
      </c>
      <c r="E593">
        <v>463369.80000000005</v>
      </c>
    </row>
    <row r="594" spans="1:5">
      <c r="A594" t="s">
        <v>231</v>
      </c>
      <c r="B594" t="s">
        <v>17</v>
      </c>
      <c r="C594">
        <v>2020</v>
      </c>
      <c r="D594" t="s">
        <v>6</v>
      </c>
      <c r="E594">
        <v>513948.00000000105</v>
      </c>
    </row>
    <row r="595" spans="1:5">
      <c r="A595" t="s">
        <v>231</v>
      </c>
      <c r="B595" t="s">
        <v>17</v>
      </c>
      <c r="C595">
        <v>2019</v>
      </c>
      <c r="D595" t="s">
        <v>9</v>
      </c>
      <c r="E595">
        <v>456828.8</v>
      </c>
    </row>
    <row r="596" spans="1:5">
      <c r="A596" t="s">
        <v>231</v>
      </c>
      <c r="B596" t="s">
        <v>17</v>
      </c>
      <c r="C596">
        <v>2019</v>
      </c>
      <c r="D596" t="s">
        <v>8</v>
      </c>
      <c r="E596">
        <v>481755.90000000095</v>
      </c>
    </row>
    <row r="597" spans="1:5">
      <c r="A597" t="s">
        <v>231</v>
      </c>
      <c r="B597" t="s">
        <v>17</v>
      </c>
      <c r="C597">
        <v>2019</v>
      </c>
      <c r="D597" t="s">
        <v>7</v>
      </c>
      <c r="E597">
        <v>436240.59999999963</v>
      </c>
    </row>
    <row r="598" spans="1:5">
      <c r="A598" t="s">
        <v>231</v>
      </c>
      <c r="B598" t="s">
        <v>17</v>
      </c>
      <c r="C598">
        <v>2019</v>
      </c>
      <c r="D598" t="s">
        <v>6</v>
      </c>
      <c r="E598">
        <v>498992.10000000015</v>
      </c>
    </row>
    <row r="599" spans="1:5">
      <c r="A599" t="s">
        <v>231</v>
      </c>
      <c r="B599" t="s">
        <v>17</v>
      </c>
      <c r="C599">
        <v>2018</v>
      </c>
      <c r="D599" t="s">
        <v>9</v>
      </c>
      <c r="E599">
        <v>412067.80000000005</v>
      </c>
    </row>
    <row r="600" spans="1:5">
      <c r="A600" t="s">
        <v>231</v>
      </c>
      <c r="B600" t="s">
        <v>17</v>
      </c>
      <c r="C600">
        <v>2018</v>
      </c>
      <c r="D600" t="s">
        <v>8</v>
      </c>
      <c r="E600">
        <v>397880.89999999973</v>
      </c>
    </row>
    <row r="601" spans="1:5">
      <c r="A601" t="s">
        <v>231</v>
      </c>
      <c r="B601" t="s">
        <v>17</v>
      </c>
      <c r="C601">
        <v>2018</v>
      </c>
      <c r="D601" t="s">
        <v>7</v>
      </c>
      <c r="E601">
        <v>312797.50000000035</v>
      </c>
    </row>
    <row r="602" spans="1:5">
      <c r="A602" t="s">
        <v>231</v>
      </c>
      <c r="B602" t="s">
        <v>17</v>
      </c>
      <c r="C602">
        <v>2018</v>
      </c>
      <c r="D602" t="s">
        <v>6</v>
      </c>
      <c r="E602">
        <v>297534.24900000001</v>
      </c>
    </row>
    <row r="603" spans="1:5">
      <c r="A603" t="s">
        <v>231</v>
      </c>
      <c r="B603" t="s">
        <v>17</v>
      </c>
      <c r="C603">
        <v>2017</v>
      </c>
      <c r="D603" t="s">
        <v>9</v>
      </c>
      <c r="E603">
        <v>216567.70000000007</v>
      </c>
    </row>
    <row r="604" spans="1:5">
      <c r="A604" t="s">
        <v>231</v>
      </c>
      <c r="B604" t="s">
        <v>17</v>
      </c>
      <c r="C604">
        <v>2017</v>
      </c>
      <c r="D604" t="s">
        <v>8</v>
      </c>
      <c r="E604">
        <v>317186.8</v>
      </c>
    </row>
    <row r="605" spans="1:5">
      <c r="A605" t="s">
        <v>231</v>
      </c>
      <c r="B605" t="s">
        <v>17</v>
      </c>
      <c r="C605">
        <v>2017</v>
      </c>
      <c r="D605" t="s">
        <v>7</v>
      </c>
      <c r="E605">
        <v>219760.9</v>
      </c>
    </row>
    <row r="606" spans="1:5">
      <c r="A606" t="s">
        <v>231</v>
      </c>
      <c r="B606" t="s">
        <v>17</v>
      </c>
      <c r="C606">
        <v>2017</v>
      </c>
      <c r="D606" t="s">
        <v>6</v>
      </c>
      <c r="E606">
        <v>275889.70000000013</v>
      </c>
    </row>
    <row r="607" spans="1:5">
      <c r="A607" t="s">
        <v>231</v>
      </c>
      <c r="B607" t="s">
        <v>31</v>
      </c>
      <c r="C607">
        <v>2024</v>
      </c>
      <c r="D607" t="s">
        <v>7</v>
      </c>
      <c r="E607">
        <v>95826.200000000012</v>
      </c>
    </row>
    <row r="608" spans="1:5">
      <c r="A608" t="s">
        <v>231</v>
      </c>
      <c r="B608" t="s">
        <v>31</v>
      </c>
      <c r="C608">
        <v>2024</v>
      </c>
      <c r="D608" t="s">
        <v>6</v>
      </c>
      <c r="E608">
        <v>159154.79999999993</v>
      </c>
    </row>
    <row r="609" spans="1:5">
      <c r="A609" t="s">
        <v>231</v>
      </c>
      <c r="B609" t="s">
        <v>31</v>
      </c>
      <c r="C609">
        <v>2023</v>
      </c>
      <c r="D609" t="s">
        <v>9</v>
      </c>
      <c r="E609">
        <v>47143.4</v>
      </c>
    </row>
    <row r="610" spans="1:5">
      <c r="A610" t="s">
        <v>231</v>
      </c>
      <c r="B610" t="s">
        <v>31</v>
      </c>
      <c r="C610">
        <v>2023</v>
      </c>
      <c r="D610" t="s">
        <v>8</v>
      </c>
      <c r="E610">
        <v>75123.199999999997</v>
      </c>
    </row>
    <row r="611" spans="1:5">
      <c r="A611" t="s">
        <v>231</v>
      </c>
      <c r="B611" t="s">
        <v>31</v>
      </c>
      <c r="C611">
        <v>2023</v>
      </c>
      <c r="D611" t="s">
        <v>7</v>
      </c>
      <c r="E611">
        <v>67166.8</v>
      </c>
    </row>
    <row r="612" spans="1:5">
      <c r="A612" t="s">
        <v>231</v>
      </c>
      <c r="B612" t="s">
        <v>31</v>
      </c>
      <c r="C612">
        <v>2023</v>
      </c>
      <c r="D612" t="s">
        <v>6</v>
      </c>
      <c r="E612">
        <v>56932.1</v>
      </c>
    </row>
    <row r="613" spans="1:5">
      <c r="A613" t="s">
        <v>231</v>
      </c>
      <c r="B613" t="s">
        <v>31</v>
      </c>
      <c r="C613">
        <v>2022</v>
      </c>
      <c r="D613" t="s">
        <v>9</v>
      </c>
      <c r="E613">
        <v>42903.4</v>
      </c>
    </row>
    <row r="614" spans="1:5">
      <c r="A614" t="s">
        <v>231</v>
      </c>
      <c r="B614" t="s">
        <v>31</v>
      </c>
      <c r="C614">
        <v>2022</v>
      </c>
      <c r="D614" t="s">
        <v>8</v>
      </c>
      <c r="E614">
        <v>60131.100000000006</v>
      </c>
    </row>
    <row r="615" spans="1:5">
      <c r="A615" t="s">
        <v>231</v>
      </c>
      <c r="B615" t="s">
        <v>31</v>
      </c>
      <c r="C615">
        <v>2022</v>
      </c>
      <c r="D615" t="s">
        <v>7</v>
      </c>
      <c r="E615">
        <v>38548.400000000001</v>
      </c>
    </row>
    <row r="616" spans="1:5">
      <c r="A616" t="s">
        <v>231</v>
      </c>
      <c r="B616" t="s">
        <v>31</v>
      </c>
      <c r="C616">
        <v>2022</v>
      </c>
      <c r="D616" t="s">
        <v>6</v>
      </c>
      <c r="E616">
        <v>44081.400000000009</v>
      </c>
    </row>
    <row r="617" spans="1:5">
      <c r="A617" t="s">
        <v>231</v>
      </c>
      <c r="B617" t="s">
        <v>31</v>
      </c>
      <c r="C617">
        <v>2021</v>
      </c>
      <c r="D617" t="s">
        <v>9</v>
      </c>
      <c r="E617">
        <v>12437.7</v>
      </c>
    </row>
    <row r="618" spans="1:5">
      <c r="A618" t="s">
        <v>231</v>
      </c>
      <c r="B618" t="s">
        <v>31</v>
      </c>
      <c r="C618">
        <v>2021</v>
      </c>
      <c r="D618" t="s">
        <v>8</v>
      </c>
      <c r="E618">
        <v>15702.7</v>
      </c>
    </row>
    <row r="619" spans="1:5">
      <c r="A619" t="s">
        <v>231</v>
      </c>
      <c r="B619" t="s">
        <v>31</v>
      </c>
      <c r="C619">
        <v>2021</v>
      </c>
      <c r="D619" t="s">
        <v>7</v>
      </c>
      <c r="E619">
        <v>17218.2</v>
      </c>
    </row>
    <row r="620" spans="1:5">
      <c r="A620" t="s">
        <v>231</v>
      </c>
      <c r="B620" t="s">
        <v>31</v>
      </c>
      <c r="C620">
        <v>2021</v>
      </c>
      <c r="D620" t="s">
        <v>6</v>
      </c>
      <c r="E620">
        <v>35928.1</v>
      </c>
    </row>
    <row r="621" spans="1:5">
      <c r="A621" t="s">
        <v>231</v>
      </c>
      <c r="B621" t="s">
        <v>31</v>
      </c>
      <c r="C621">
        <v>2020</v>
      </c>
      <c r="D621" t="s">
        <v>9</v>
      </c>
      <c r="E621">
        <v>47475</v>
      </c>
    </row>
    <row r="622" spans="1:5">
      <c r="A622" t="s">
        <v>231</v>
      </c>
      <c r="B622" t="s">
        <v>31</v>
      </c>
      <c r="C622">
        <v>2020</v>
      </c>
      <c r="D622" t="s">
        <v>8</v>
      </c>
      <c r="E622">
        <v>61586.9</v>
      </c>
    </row>
    <row r="623" spans="1:5">
      <c r="A623" t="s">
        <v>231</v>
      </c>
      <c r="B623" t="s">
        <v>31</v>
      </c>
      <c r="C623">
        <v>2020</v>
      </c>
      <c r="D623" t="s">
        <v>7</v>
      </c>
      <c r="E623">
        <v>13724.900000000001</v>
      </c>
    </row>
    <row r="624" spans="1:5">
      <c r="A624" t="s">
        <v>231</v>
      </c>
      <c r="B624" t="s">
        <v>31</v>
      </c>
      <c r="C624">
        <v>2020</v>
      </c>
      <c r="D624" t="s">
        <v>6</v>
      </c>
      <c r="E624">
        <v>39574.700000000004</v>
      </c>
    </row>
    <row r="625" spans="1:5">
      <c r="A625" t="s">
        <v>231</v>
      </c>
      <c r="B625" t="s">
        <v>31</v>
      </c>
      <c r="C625">
        <v>2019</v>
      </c>
      <c r="D625" t="s">
        <v>9</v>
      </c>
      <c r="E625">
        <v>54795.9</v>
      </c>
    </row>
    <row r="626" spans="1:5">
      <c r="A626" t="s">
        <v>231</v>
      </c>
      <c r="B626" t="s">
        <v>31</v>
      </c>
      <c r="C626">
        <v>2019</v>
      </c>
      <c r="D626" t="s">
        <v>8</v>
      </c>
      <c r="E626">
        <v>94913.099999999991</v>
      </c>
    </row>
    <row r="627" spans="1:5">
      <c r="A627" t="s">
        <v>231</v>
      </c>
      <c r="B627" t="s">
        <v>31</v>
      </c>
      <c r="C627">
        <v>2019</v>
      </c>
      <c r="D627" t="s">
        <v>7</v>
      </c>
      <c r="E627">
        <v>41452.5</v>
      </c>
    </row>
    <row r="628" spans="1:5">
      <c r="A628" t="s">
        <v>231</v>
      </c>
      <c r="B628" t="s">
        <v>31</v>
      </c>
      <c r="C628">
        <v>2019</v>
      </c>
      <c r="D628" t="s">
        <v>6</v>
      </c>
      <c r="E628">
        <v>41347.300000000003</v>
      </c>
    </row>
    <row r="629" spans="1:5">
      <c r="A629" t="s">
        <v>231</v>
      </c>
      <c r="B629" t="s">
        <v>31</v>
      </c>
      <c r="C629">
        <v>2018</v>
      </c>
      <c r="D629" t="s">
        <v>9</v>
      </c>
      <c r="E629">
        <v>65071.199999997509</v>
      </c>
    </row>
    <row r="630" spans="1:5">
      <c r="A630" t="s">
        <v>231</v>
      </c>
      <c r="B630" t="s">
        <v>31</v>
      </c>
      <c r="C630">
        <v>2018</v>
      </c>
      <c r="D630" t="s">
        <v>8</v>
      </c>
      <c r="E630">
        <v>26330.1</v>
      </c>
    </row>
    <row r="631" spans="1:5">
      <c r="A631" t="s">
        <v>231</v>
      </c>
      <c r="B631" t="s">
        <v>31</v>
      </c>
      <c r="C631">
        <v>2018</v>
      </c>
      <c r="D631" t="s">
        <v>7</v>
      </c>
      <c r="E631">
        <v>21263.7</v>
      </c>
    </row>
    <row r="632" spans="1:5">
      <c r="A632" t="s">
        <v>231</v>
      </c>
      <c r="B632" t="s">
        <v>31</v>
      </c>
      <c r="C632">
        <v>2018</v>
      </c>
      <c r="D632" t="s">
        <v>6</v>
      </c>
      <c r="E632">
        <v>22395.050999999978</v>
      </c>
    </row>
    <row r="633" spans="1:5">
      <c r="A633" t="s">
        <v>231</v>
      </c>
      <c r="B633" t="s">
        <v>31</v>
      </c>
      <c r="C633">
        <v>2017</v>
      </c>
      <c r="D633" t="s">
        <v>9</v>
      </c>
      <c r="E633">
        <v>14055.8</v>
      </c>
    </row>
    <row r="634" spans="1:5">
      <c r="A634" t="s">
        <v>231</v>
      </c>
      <c r="B634" t="s">
        <v>31</v>
      </c>
      <c r="C634">
        <v>2017</v>
      </c>
      <c r="D634" t="s">
        <v>8</v>
      </c>
      <c r="E634">
        <v>43479.399999999994</v>
      </c>
    </row>
    <row r="635" spans="1:5">
      <c r="A635" t="s">
        <v>231</v>
      </c>
      <c r="B635" t="s">
        <v>18</v>
      </c>
      <c r="C635">
        <v>2024</v>
      </c>
      <c r="D635" t="s">
        <v>7</v>
      </c>
      <c r="E635">
        <v>934421.14406025608</v>
      </c>
    </row>
    <row r="636" spans="1:5">
      <c r="A636" t="s">
        <v>231</v>
      </c>
      <c r="B636" t="s">
        <v>18</v>
      </c>
      <c r="C636">
        <v>2024</v>
      </c>
      <c r="D636" t="s">
        <v>6</v>
      </c>
      <c r="E636">
        <v>1052619.0677030359</v>
      </c>
    </row>
    <row r="637" spans="1:5">
      <c r="A637" t="s">
        <v>231</v>
      </c>
      <c r="B637" t="s">
        <v>18</v>
      </c>
      <c r="C637">
        <v>2023</v>
      </c>
      <c r="D637" t="s">
        <v>9</v>
      </c>
      <c r="E637">
        <v>1000708.6406505526</v>
      </c>
    </row>
    <row r="638" spans="1:5">
      <c r="A638" t="s">
        <v>231</v>
      </c>
      <c r="B638" t="s">
        <v>18</v>
      </c>
      <c r="C638">
        <v>2023</v>
      </c>
      <c r="D638" t="s">
        <v>8</v>
      </c>
      <c r="E638">
        <v>843768.98430456908</v>
      </c>
    </row>
    <row r="639" spans="1:5">
      <c r="A639" t="s">
        <v>231</v>
      </c>
      <c r="B639" t="s">
        <v>18</v>
      </c>
      <c r="C639">
        <v>2023</v>
      </c>
      <c r="D639" t="s">
        <v>7</v>
      </c>
      <c r="E639">
        <v>754453.31887862459</v>
      </c>
    </row>
    <row r="640" spans="1:5">
      <c r="A640" t="s">
        <v>231</v>
      </c>
      <c r="B640" t="s">
        <v>18</v>
      </c>
      <c r="C640">
        <v>2023</v>
      </c>
      <c r="D640" t="s">
        <v>6</v>
      </c>
      <c r="E640">
        <v>709108.02279360837</v>
      </c>
    </row>
    <row r="641" spans="1:5">
      <c r="A641" t="s">
        <v>231</v>
      </c>
      <c r="B641" t="s">
        <v>18</v>
      </c>
      <c r="C641">
        <v>2022</v>
      </c>
      <c r="D641" t="s">
        <v>9</v>
      </c>
      <c r="E641">
        <v>779910.64557663957</v>
      </c>
    </row>
    <row r="642" spans="1:5">
      <c r="A642" t="s">
        <v>231</v>
      </c>
      <c r="B642" t="s">
        <v>18</v>
      </c>
      <c r="C642">
        <v>2022</v>
      </c>
      <c r="D642" t="s">
        <v>8</v>
      </c>
      <c r="E642">
        <v>715292.95303276205</v>
      </c>
    </row>
    <row r="643" spans="1:5">
      <c r="A643" t="s">
        <v>231</v>
      </c>
      <c r="B643" t="s">
        <v>18</v>
      </c>
      <c r="C643">
        <v>2022</v>
      </c>
      <c r="D643" t="s">
        <v>7</v>
      </c>
      <c r="E643">
        <v>694286.59182406578</v>
      </c>
    </row>
    <row r="644" spans="1:5">
      <c r="A644" t="s">
        <v>231</v>
      </c>
      <c r="B644" t="s">
        <v>18</v>
      </c>
      <c r="C644">
        <v>2022</v>
      </c>
      <c r="D644" t="s">
        <v>6</v>
      </c>
      <c r="E644">
        <v>703311.88657287043</v>
      </c>
    </row>
    <row r="645" spans="1:5">
      <c r="A645" t="s">
        <v>231</v>
      </c>
      <c r="B645" t="s">
        <v>18</v>
      </c>
      <c r="C645">
        <v>2021</v>
      </c>
      <c r="D645" t="s">
        <v>9</v>
      </c>
      <c r="E645">
        <v>655555.22808847693</v>
      </c>
    </row>
    <row r="646" spans="1:5">
      <c r="A646" t="s">
        <v>231</v>
      </c>
      <c r="B646" t="s">
        <v>18</v>
      </c>
      <c r="C646">
        <v>2021</v>
      </c>
      <c r="D646" t="s">
        <v>8</v>
      </c>
      <c r="E646">
        <v>559609.62797210622</v>
      </c>
    </row>
    <row r="647" spans="1:5">
      <c r="A647" t="s">
        <v>231</v>
      </c>
      <c r="B647" t="s">
        <v>18</v>
      </c>
      <c r="C647">
        <v>2021</v>
      </c>
      <c r="D647" t="s">
        <v>7</v>
      </c>
      <c r="E647">
        <v>536063.60188238637</v>
      </c>
    </row>
    <row r="648" spans="1:5">
      <c r="A648" t="s">
        <v>231</v>
      </c>
      <c r="B648" t="s">
        <v>18</v>
      </c>
      <c r="C648">
        <v>2021</v>
      </c>
      <c r="D648" t="s">
        <v>6</v>
      </c>
      <c r="E648">
        <v>583015.26427295944</v>
      </c>
    </row>
    <row r="649" spans="1:5">
      <c r="A649" t="s">
        <v>231</v>
      </c>
      <c r="B649" t="s">
        <v>18</v>
      </c>
      <c r="C649">
        <v>2020</v>
      </c>
      <c r="D649" t="s">
        <v>9</v>
      </c>
      <c r="E649">
        <v>549981.33786648652</v>
      </c>
    </row>
    <row r="650" spans="1:5">
      <c r="A650" t="s">
        <v>231</v>
      </c>
      <c r="B650" t="s">
        <v>18</v>
      </c>
      <c r="C650">
        <v>2020</v>
      </c>
      <c r="D650" t="s">
        <v>8</v>
      </c>
      <c r="E650">
        <v>502146.76729190495</v>
      </c>
    </row>
    <row r="651" spans="1:5">
      <c r="A651" t="s">
        <v>231</v>
      </c>
      <c r="B651" t="s">
        <v>18</v>
      </c>
      <c r="C651">
        <v>2020</v>
      </c>
      <c r="D651" t="s">
        <v>7</v>
      </c>
      <c r="E651">
        <v>406540.36570749793</v>
      </c>
    </row>
    <row r="652" spans="1:5">
      <c r="A652" t="s">
        <v>231</v>
      </c>
      <c r="B652" t="s">
        <v>18</v>
      </c>
      <c r="C652">
        <v>2020</v>
      </c>
      <c r="D652" t="s">
        <v>6</v>
      </c>
      <c r="E652">
        <v>510106.60260443005</v>
      </c>
    </row>
    <row r="653" spans="1:5">
      <c r="A653" t="s">
        <v>231</v>
      </c>
      <c r="B653" t="s">
        <v>18</v>
      </c>
      <c r="C653">
        <v>2019</v>
      </c>
      <c r="D653" t="s">
        <v>9</v>
      </c>
      <c r="E653">
        <v>493994.16483526916</v>
      </c>
    </row>
    <row r="654" spans="1:5">
      <c r="A654" t="s">
        <v>231</v>
      </c>
      <c r="B654" t="s">
        <v>18</v>
      </c>
      <c r="C654">
        <v>2019</v>
      </c>
      <c r="D654" t="s">
        <v>8</v>
      </c>
      <c r="E654">
        <v>483982.65560477064</v>
      </c>
    </row>
    <row r="655" spans="1:5">
      <c r="A655" t="s">
        <v>231</v>
      </c>
      <c r="B655" t="s">
        <v>18</v>
      </c>
      <c r="C655">
        <v>2019</v>
      </c>
      <c r="D655" t="s">
        <v>7</v>
      </c>
      <c r="E655">
        <v>430279.75874128577</v>
      </c>
    </row>
    <row r="656" spans="1:5">
      <c r="A656" t="s">
        <v>231</v>
      </c>
      <c r="B656" t="s">
        <v>18</v>
      </c>
      <c r="C656">
        <v>2019</v>
      </c>
      <c r="D656" t="s">
        <v>6</v>
      </c>
      <c r="E656">
        <v>453121.09009633772</v>
      </c>
    </row>
    <row r="657" spans="1:5">
      <c r="A657" t="s">
        <v>231</v>
      </c>
      <c r="B657" t="s">
        <v>18</v>
      </c>
      <c r="C657">
        <v>2018</v>
      </c>
      <c r="D657" t="s">
        <v>9</v>
      </c>
      <c r="E657">
        <v>447355.37131902564</v>
      </c>
    </row>
    <row r="658" spans="1:5">
      <c r="A658" t="s">
        <v>231</v>
      </c>
      <c r="B658" t="s">
        <v>18</v>
      </c>
      <c r="C658">
        <v>2018</v>
      </c>
      <c r="D658" t="s">
        <v>8</v>
      </c>
      <c r="E658">
        <v>405919.77699892083</v>
      </c>
    </row>
    <row r="659" spans="1:5">
      <c r="A659" t="s">
        <v>231</v>
      </c>
      <c r="B659" t="s">
        <v>18</v>
      </c>
      <c r="C659">
        <v>2018</v>
      </c>
      <c r="D659" t="s">
        <v>7</v>
      </c>
      <c r="E659">
        <v>370840.76200545114</v>
      </c>
    </row>
    <row r="660" spans="1:5">
      <c r="A660" t="s">
        <v>231</v>
      </c>
      <c r="B660" t="s">
        <v>18</v>
      </c>
      <c r="C660">
        <v>2018</v>
      </c>
      <c r="D660" t="s">
        <v>6</v>
      </c>
      <c r="E660">
        <v>400422</v>
      </c>
    </row>
    <row r="661" spans="1:5">
      <c r="A661" t="s">
        <v>231</v>
      </c>
      <c r="B661" t="s">
        <v>18</v>
      </c>
      <c r="C661">
        <v>2017</v>
      </c>
      <c r="D661" t="s">
        <v>9</v>
      </c>
      <c r="E661">
        <v>347802.22393449902</v>
      </c>
    </row>
    <row r="662" spans="1:5">
      <c r="A662" t="s">
        <v>231</v>
      </c>
      <c r="B662" t="s">
        <v>18</v>
      </c>
      <c r="C662">
        <v>2017</v>
      </c>
      <c r="D662" t="s">
        <v>8</v>
      </c>
      <c r="E662">
        <v>315144.54200000002</v>
      </c>
    </row>
    <row r="663" spans="1:5">
      <c r="A663" t="s">
        <v>231</v>
      </c>
      <c r="B663" t="s">
        <v>18</v>
      </c>
      <c r="C663">
        <v>2017</v>
      </c>
      <c r="D663" t="s">
        <v>7</v>
      </c>
      <c r="E663">
        <v>303119.66522253922</v>
      </c>
    </row>
    <row r="664" spans="1:5">
      <c r="A664" t="s">
        <v>231</v>
      </c>
      <c r="B664" t="s">
        <v>18</v>
      </c>
      <c r="C664">
        <v>2017</v>
      </c>
      <c r="D664" t="s">
        <v>6</v>
      </c>
      <c r="E664">
        <v>280863.21999999997</v>
      </c>
    </row>
    <row r="665" spans="1:5">
      <c r="A665" t="s">
        <v>231</v>
      </c>
      <c r="B665" t="s">
        <v>17</v>
      </c>
      <c r="C665">
        <v>2024</v>
      </c>
      <c r="D665" t="s">
        <v>7</v>
      </c>
      <c r="E665">
        <v>872670.19874413218</v>
      </c>
    </row>
    <row r="666" spans="1:5">
      <c r="A666" t="s">
        <v>231</v>
      </c>
      <c r="B666" t="s">
        <v>17</v>
      </c>
      <c r="C666">
        <v>2024</v>
      </c>
      <c r="D666" t="s">
        <v>6</v>
      </c>
      <c r="E666">
        <v>856375.10439724103</v>
      </c>
    </row>
    <row r="667" spans="1:5">
      <c r="A667" t="s">
        <v>231</v>
      </c>
      <c r="B667" t="s">
        <v>17</v>
      </c>
      <c r="C667">
        <v>2023</v>
      </c>
      <c r="D667" t="s">
        <v>9</v>
      </c>
      <c r="E667">
        <v>854040.25902221189</v>
      </c>
    </row>
    <row r="668" spans="1:5">
      <c r="A668" t="s">
        <v>231</v>
      </c>
      <c r="B668" t="s">
        <v>17</v>
      </c>
      <c r="C668">
        <v>2023</v>
      </c>
      <c r="D668" t="s">
        <v>8</v>
      </c>
      <c r="E668">
        <v>941160.83280875895</v>
      </c>
    </row>
    <row r="669" spans="1:5">
      <c r="A669" t="s">
        <v>231</v>
      </c>
      <c r="B669" t="s">
        <v>17</v>
      </c>
      <c r="C669">
        <v>2023</v>
      </c>
      <c r="D669" t="s">
        <v>7</v>
      </c>
      <c r="E669">
        <v>748080.9666848944</v>
      </c>
    </row>
    <row r="670" spans="1:5">
      <c r="A670" t="s">
        <v>231</v>
      </c>
      <c r="B670" t="s">
        <v>17</v>
      </c>
      <c r="C670">
        <v>2023</v>
      </c>
      <c r="D670" t="s">
        <v>6</v>
      </c>
      <c r="E670">
        <v>956680.9137867298</v>
      </c>
    </row>
    <row r="671" spans="1:5">
      <c r="A671" t="s">
        <v>231</v>
      </c>
      <c r="B671" t="s">
        <v>17</v>
      </c>
      <c r="C671">
        <v>2022</v>
      </c>
      <c r="D671" t="s">
        <v>9</v>
      </c>
      <c r="E671">
        <v>731746.491024232</v>
      </c>
    </row>
    <row r="672" spans="1:5">
      <c r="A672" t="s">
        <v>231</v>
      </c>
      <c r="B672" t="s">
        <v>17</v>
      </c>
      <c r="C672">
        <v>2022</v>
      </c>
      <c r="D672" t="s">
        <v>8</v>
      </c>
      <c r="E672">
        <v>689179.19466011296</v>
      </c>
    </row>
    <row r="673" spans="1:5">
      <c r="A673" t="s">
        <v>231</v>
      </c>
      <c r="B673" t="s">
        <v>17</v>
      </c>
      <c r="C673">
        <v>2022</v>
      </c>
      <c r="D673" t="s">
        <v>7</v>
      </c>
      <c r="E673">
        <v>474996.978044683</v>
      </c>
    </row>
    <row r="674" spans="1:5">
      <c r="A674" t="s">
        <v>231</v>
      </c>
      <c r="B674" t="s">
        <v>17</v>
      </c>
      <c r="C674">
        <v>2022</v>
      </c>
      <c r="D674" t="s">
        <v>6</v>
      </c>
      <c r="E674">
        <v>670133.54051679582</v>
      </c>
    </row>
    <row r="675" spans="1:5">
      <c r="A675" t="s">
        <v>231</v>
      </c>
      <c r="B675" t="s">
        <v>17</v>
      </c>
      <c r="C675">
        <v>2021</v>
      </c>
      <c r="D675" t="s">
        <v>9</v>
      </c>
      <c r="E675">
        <v>725480.17211546004</v>
      </c>
    </row>
    <row r="676" spans="1:5">
      <c r="A676" t="s">
        <v>231</v>
      </c>
      <c r="B676" t="s">
        <v>17</v>
      </c>
      <c r="C676">
        <v>2021</v>
      </c>
      <c r="D676" t="s">
        <v>8</v>
      </c>
      <c r="E676">
        <v>515700.63092707144</v>
      </c>
    </row>
    <row r="677" spans="1:5">
      <c r="A677" t="s">
        <v>231</v>
      </c>
      <c r="B677" t="s">
        <v>17</v>
      </c>
      <c r="C677">
        <v>2021</v>
      </c>
      <c r="D677" t="s">
        <v>7</v>
      </c>
      <c r="E677">
        <v>483357.56669520063</v>
      </c>
    </row>
    <row r="678" spans="1:5">
      <c r="A678" t="s">
        <v>231</v>
      </c>
      <c r="B678" t="s">
        <v>17</v>
      </c>
      <c r="C678">
        <v>2021</v>
      </c>
      <c r="D678" t="s">
        <v>6</v>
      </c>
      <c r="E678">
        <v>489087.45611612173</v>
      </c>
    </row>
    <row r="679" spans="1:5">
      <c r="A679" t="s">
        <v>231</v>
      </c>
      <c r="B679" t="s">
        <v>17</v>
      </c>
      <c r="C679">
        <v>2020</v>
      </c>
      <c r="D679" t="s">
        <v>9</v>
      </c>
      <c r="E679">
        <v>472541.55053661834</v>
      </c>
    </row>
    <row r="680" spans="1:5">
      <c r="A680" t="s">
        <v>231</v>
      </c>
      <c r="B680" t="s">
        <v>17</v>
      </c>
      <c r="C680">
        <v>2020</v>
      </c>
      <c r="D680" t="s">
        <v>8</v>
      </c>
      <c r="E680">
        <v>530452.15025938221</v>
      </c>
    </row>
    <row r="681" spans="1:5">
      <c r="A681" t="s">
        <v>231</v>
      </c>
      <c r="B681" t="s">
        <v>17</v>
      </c>
      <c r="C681">
        <v>2020</v>
      </c>
      <c r="D681" t="s">
        <v>7</v>
      </c>
      <c r="E681">
        <v>347602.60445060069</v>
      </c>
    </row>
    <row r="682" spans="1:5">
      <c r="A682" t="s">
        <v>231</v>
      </c>
      <c r="B682" t="s">
        <v>17</v>
      </c>
      <c r="C682">
        <v>2020</v>
      </c>
      <c r="D682" t="s">
        <v>6</v>
      </c>
      <c r="E682">
        <v>473466.24312925187</v>
      </c>
    </row>
    <row r="683" spans="1:5">
      <c r="A683" t="s">
        <v>231</v>
      </c>
      <c r="B683" t="s">
        <v>17</v>
      </c>
      <c r="C683">
        <v>2019</v>
      </c>
      <c r="D683" t="s">
        <v>9</v>
      </c>
      <c r="E683">
        <v>419624.91294806148</v>
      </c>
    </row>
    <row r="684" spans="1:5">
      <c r="A684" t="s">
        <v>231</v>
      </c>
      <c r="B684" t="s">
        <v>17</v>
      </c>
      <c r="C684">
        <v>2019</v>
      </c>
      <c r="D684" t="s">
        <v>8</v>
      </c>
      <c r="E684">
        <v>365938.24498328433</v>
      </c>
    </row>
    <row r="685" spans="1:5">
      <c r="A685" t="s">
        <v>231</v>
      </c>
      <c r="B685" t="s">
        <v>17</v>
      </c>
      <c r="C685">
        <v>2019</v>
      </c>
      <c r="D685" t="s">
        <v>7</v>
      </c>
      <c r="E685">
        <v>352927.18073102896</v>
      </c>
    </row>
    <row r="686" spans="1:5">
      <c r="A686" t="s">
        <v>231</v>
      </c>
      <c r="B686" t="s">
        <v>17</v>
      </c>
      <c r="C686">
        <v>2019</v>
      </c>
      <c r="D686" t="s">
        <v>6</v>
      </c>
      <c r="E686">
        <v>523821.78494692012</v>
      </c>
    </row>
    <row r="687" spans="1:5">
      <c r="A687" t="s">
        <v>231</v>
      </c>
      <c r="B687" t="s">
        <v>17</v>
      </c>
      <c r="C687">
        <v>2018</v>
      </c>
      <c r="D687" t="s">
        <v>9</v>
      </c>
      <c r="E687">
        <v>385843.99908775568</v>
      </c>
    </row>
    <row r="688" spans="1:5">
      <c r="A688" t="s">
        <v>231</v>
      </c>
      <c r="B688" t="s">
        <v>17</v>
      </c>
      <c r="C688">
        <v>2018</v>
      </c>
      <c r="D688" t="s">
        <v>8</v>
      </c>
      <c r="E688">
        <v>347453.09269376087</v>
      </c>
    </row>
    <row r="689" spans="1:5">
      <c r="A689" t="s">
        <v>231</v>
      </c>
      <c r="B689" t="s">
        <v>17</v>
      </c>
      <c r="C689">
        <v>2018</v>
      </c>
      <c r="D689" t="s">
        <v>7</v>
      </c>
      <c r="E689">
        <v>365017.53275676537</v>
      </c>
    </row>
    <row r="690" spans="1:5">
      <c r="A690" t="s">
        <v>231</v>
      </c>
      <c r="B690" t="s">
        <v>17</v>
      </c>
      <c r="C690">
        <v>2018</v>
      </c>
      <c r="D690" t="s">
        <v>6</v>
      </c>
      <c r="E690">
        <v>303123</v>
      </c>
    </row>
    <row r="691" spans="1:5">
      <c r="A691" t="s">
        <v>231</v>
      </c>
      <c r="B691" t="s">
        <v>17</v>
      </c>
      <c r="C691">
        <v>2017</v>
      </c>
      <c r="D691" t="s">
        <v>9</v>
      </c>
      <c r="E691">
        <v>373946.7266732108</v>
      </c>
    </row>
    <row r="692" spans="1:5">
      <c r="A692" t="s">
        <v>231</v>
      </c>
      <c r="B692" t="s">
        <v>17</v>
      </c>
      <c r="C692">
        <v>2017</v>
      </c>
      <c r="D692" t="s">
        <v>8</v>
      </c>
      <c r="E692">
        <v>311696.80420000001</v>
      </c>
    </row>
    <row r="693" spans="1:5">
      <c r="A693" t="s">
        <v>231</v>
      </c>
      <c r="B693" t="s">
        <v>17</v>
      </c>
      <c r="C693">
        <v>2017</v>
      </c>
      <c r="D693" t="s">
        <v>7</v>
      </c>
      <c r="E693">
        <v>294576.63477746083</v>
      </c>
    </row>
    <row r="694" spans="1:5">
      <c r="A694" t="s">
        <v>231</v>
      </c>
      <c r="B694" t="s">
        <v>17</v>
      </c>
      <c r="C694">
        <v>2017</v>
      </c>
      <c r="D694" t="s">
        <v>6</v>
      </c>
      <c r="E694">
        <v>362590.95</v>
      </c>
    </row>
    <row r="695" spans="1:5">
      <c r="A695" t="s">
        <v>231</v>
      </c>
      <c r="B695" t="s">
        <v>31</v>
      </c>
      <c r="C695">
        <v>2024</v>
      </c>
      <c r="D695" t="s">
        <v>7</v>
      </c>
      <c r="E695">
        <v>582311.89999999991</v>
      </c>
    </row>
    <row r="696" spans="1:5">
      <c r="A696" t="s">
        <v>231</v>
      </c>
      <c r="B696" t="s">
        <v>31</v>
      </c>
      <c r="C696">
        <v>2024</v>
      </c>
      <c r="D696" t="s">
        <v>6</v>
      </c>
      <c r="E696">
        <v>651882.79999999993</v>
      </c>
    </row>
    <row r="697" spans="1:5">
      <c r="A697" t="s">
        <v>231</v>
      </c>
      <c r="B697" t="s">
        <v>31</v>
      </c>
      <c r="C697">
        <v>2023</v>
      </c>
      <c r="D697" t="s">
        <v>9</v>
      </c>
      <c r="E697">
        <v>501213.99999999988</v>
      </c>
    </row>
    <row r="698" spans="1:5">
      <c r="A698" t="s">
        <v>231</v>
      </c>
      <c r="B698" t="s">
        <v>31</v>
      </c>
      <c r="C698">
        <v>2023</v>
      </c>
      <c r="D698" t="s">
        <v>8</v>
      </c>
      <c r="E698">
        <v>411067</v>
      </c>
    </row>
    <row r="699" spans="1:5">
      <c r="A699" t="s">
        <v>231</v>
      </c>
      <c r="B699" t="s">
        <v>31</v>
      </c>
      <c r="C699">
        <v>2023</v>
      </c>
      <c r="D699" t="s">
        <v>7</v>
      </c>
      <c r="E699">
        <v>635868.10000000009</v>
      </c>
    </row>
    <row r="700" spans="1:5">
      <c r="A700" t="s">
        <v>231</v>
      </c>
      <c r="B700" t="s">
        <v>31</v>
      </c>
      <c r="C700">
        <v>2023</v>
      </c>
      <c r="D700" t="s">
        <v>6</v>
      </c>
      <c r="E700">
        <v>388764.4</v>
      </c>
    </row>
    <row r="701" spans="1:5">
      <c r="A701" t="s">
        <v>231</v>
      </c>
      <c r="B701" t="s">
        <v>31</v>
      </c>
      <c r="C701">
        <v>2022</v>
      </c>
      <c r="D701" t="s">
        <v>9</v>
      </c>
      <c r="E701">
        <v>503344.9</v>
      </c>
    </row>
    <row r="702" spans="1:5">
      <c r="A702" t="s">
        <v>231</v>
      </c>
      <c r="B702" t="s">
        <v>31</v>
      </c>
      <c r="C702">
        <v>2022</v>
      </c>
      <c r="D702" t="s">
        <v>8</v>
      </c>
      <c r="E702">
        <v>611368.89999999991</v>
      </c>
    </row>
    <row r="703" spans="1:5">
      <c r="A703" t="s">
        <v>231</v>
      </c>
      <c r="B703" t="s">
        <v>31</v>
      </c>
      <c r="C703">
        <v>2022</v>
      </c>
      <c r="D703" t="s">
        <v>7</v>
      </c>
      <c r="E703">
        <v>537212.9</v>
      </c>
    </row>
    <row r="704" spans="1:5">
      <c r="A704" t="s">
        <v>231</v>
      </c>
      <c r="B704" t="s">
        <v>31</v>
      </c>
      <c r="C704">
        <v>2022</v>
      </c>
      <c r="D704" t="s">
        <v>6</v>
      </c>
      <c r="E704">
        <v>386445.30000000005</v>
      </c>
    </row>
    <row r="705" spans="1:5">
      <c r="A705" t="s">
        <v>231</v>
      </c>
      <c r="B705" t="s">
        <v>31</v>
      </c>
      <c r="C705">
        <v>2021</v>
      </c>
      <c r="D705" t="s">
        <v>9</v>
      </c>
      <c r="E705">
        <v>204112.1</v>
      </c>
    </row>
    <row r="706" spans="1:5">
      <c r="A706" t="s">
        <v>231</v>
      </c>
      <c r="B706" t="s">
        <v>31</v>
      </c>
      <c r="C706">
        <v>2021</v>
      </c>
      <c r="D706" t="s">
        <v>8</v>
      </c>
      <c r="E706">
        <v>227590.40000000002</v>
      </c>
    </row>
    <row r="707" spans="1:5">
      <c r="A707" t="s">
        <v>231</v>
      </c>
      <c r="B707" t="s">
        <v>31</v>
      </c>
      <c r="C707">
        <v>2021</v>
      </c>
      <c r="D707" t="s">
        <v>7</v>
      </c>
      <c r="E707">
        <v>110305.2</v>
      </c>
    </row>
    <row r="708" spans="1:5">
      <c r="A708" t="s">
        <v>231</v>
      </c>
      <c r="B708" t="s">
        <v>31</v>
      </c>
      <c r="C708">
        <v>2021</v>
      </c>
      <c r="D708" t="s">
        <v>6</v>
      </c>
      <c r="E708">
        <v>311993.09999999998</v>
      </c>
    </row>
    <row r="709" spans="1:5">
      <c r="A709" t="s">
        <v>231</v>
      </c>
      <c r="B709" t="s">
        <v>31</v>
      </c>
      <c r="C709">
        <v>2020</v>
      </c>
      <c r="D709" t="s">
        <v>9</v>
      </c>
      <c r="E709">
        <v>65583.399999999994</v>
      </c>
    </row>
    <row r="710" spans="1:5">
      <c r="A710" t="s">
        <v>231</v>
      </c>
      <c r="B710" t="s">
        <v>31</v>
      </c>
      <c r="C710">
        <v>2020</v>
      </c>
      <c r="D710" t="s">
        <v>8</v>
      </c>
      <c r="E710">
        <v>143886.90000000002</v>
      </c>
    </row>
    <row r="711" spans="1:5">
      <c r="A711" t="s">
        <v>231</v>
      </c>
      <c r="B711" t="s">
        <v>31</v>
      </c>
      <c r="C711">
        <v>2020</v>
      </c>
      <c r="D711" t="s">
        <v>7</v>
      </c>
      <c r="E711">
        <v>195289.9</v>
      </c>
    </row>
    <row r="712" spans="1:5">
      <c r="A712" t="s">
        <v>231</v>
      </c>
      <c r="B712" t="s">
        <v>31</v>
      </c>
      <c r="C712">
        <v>2020</v>
      </c>
      <c r="D712" t="s">
        <v>6</v>
      </c>
      <c r="E712">
        <v>79340.399999999994</v>
      </c>
    </row>
    <row r="713" spans="1:5">
      <c r="A713" t="s">
        <v>231</v>
      </c>
      <c r="B713" t="s">
        <v>31</v>
      </c>
      <c r="C713">
        <v>2019</v>
      </c>
      <c r="D713" t="s">
        <v>9</v>
      </c>
      <c r="E713">
        <v>175427.7</v>
      </c>
    </row>
    <row r="714" spans="1:5">
      <c r="A714" t="s">
        <v>231</v>
      </c>
      <c r="B714" t="s">
        <v>31</v>
      </c>
      <c r="C714">
        <v>2019</v>
      </c>
      <c r="D714" t="s">
        <v>8</v>
      </c>
      <c r="E714">
        <v>184351</v>
      </c>
    </row>
    <row r="715" spans="1:5">
      <c r="A715" t="s">
        <v>231</v>
      </c>
      <c r="B715" t="s">
        <v>31</v>
      </c>
      <c r="C715">
        <v>2019</v>
      </c>
      <c r="D715" t="s">
        <v>7</v>
      </c>
      <c r="E715">
        <v>157037.4</v>
      </c>
    </row>
    <row r="716" spans="1:5">
      <c r="A716" t="s">
        <v>231</v>
      </c>
      <c r="B716" t="s">
        <v>31</v>
      </c>
      <c r="C716">
        <v>2019</v>
      </c>
      <c r="D716" t="s">
        <v>6</v>
      </c>
      <c r="E716">
        <v>122080.00000000001</v>
      </c>
    </row>
    <row r="717" spans="1:5">
      <c r="A717" t="s">
        <v>231</v>
      </c>
      <c r="B717" t="s">
        <v>31</v>
      </c>
      <c r="C717">
        <v>2018</v>
      </c>
      <c r="D717" t="s">
        <v>9</v>
      </c>
      <c r="E717">
        <v>229903.90000000002</v>
      </c>
    </row>
    <row r="718" spans="1:5">
      <c r="A718" t="s">
        <v>231</v>
      </c>
      <c r="B718" t="s">
        <v>31</v>
      </c>
      <c r="C718">
        <v>2018</v>
      </c>
      <c r="D718" t="s">
        <v>8</v>
      </c>
      <c r="E718">
        <v>126735</v>
      </c>
    </row>
    <row r="719" spans="1:5">
      <c r="A719" t="s">
        <v>231</v>
      </c>
      <c r="B719" t="s">
        <v>31</v>
      </c>
      <c r="C719">
        <v>2018</v>
      </c>
      <c r="D719" t="s">
        <v>7</v>
      </c>
      <c r="E719">
        <v>178220</v>
      </c>
    </row>
    <row r="720" spans="1:5">
      <c r="A720" t="s">
        <v>231</v>
      </c>
      <c r="B720" t="s">
        <v>31</v>
      </c>
      <c r="C720">
        <v>2018</v>
      </c>
      <c r="D720" t="s">
        <v>6</v>
      </c>
      <c r="E720">
        <v>144994.125</v>
      </c>
    </row>
    <row r="721" spans="1:5">
      <c r="A721" t="s">
        <v>231</v>
      </c>
      <c r="B721" t="s">
        <v>31</v>
      </c>
      <c r="C721">
        <v>2017</v>
      </c>
      <c r="D721" t="s">
        <v>9</v>
      </c>
      <c r="E721">
        <v>169964</v>
      </c>
    </row>
    <row r="722" spans="1:5">
      <c r="A722" t="s">
        <v>231</v>
      </c>
      <c r="B722" t="s">
        <v>31</v>
      </c>
      <c r="C722">
        <v>2017</v>
      </c>
      <c r="D722" t="s">
        <v>8</v>
      </c>
      <c r="E722">
        <v>158239.59999999998</v>
      </c>
    </row>
    <row r="723" spans="1:5">
      <c r="A723" t="s">
        <v>231</v>
      </c>
      <c r="B723" t="s">
        <v>31</v>
      </c>
      <c r="C723">
        <v>2017</v>
      </c>
      <c r="D723" t="s">
        <v>7</v>
      </c>
      <c r="E723">
        <v>40465.350000000006</v>
      </c>
    </row>
    <row r="724" spans="1:5">
      <c r="A724" t="s">
        <v>231</v>
      </c>
      <c r="B724" t="s">
        <v>31</v>
      </c>
      <c r="C724">
        <v>2017</v>
      </c>
      <c r="D724" t="s">
        <v>6</v>
      </c>
      <c r="E724">
        <v>84366.099999999991</v>
      </c>
    </row>
    <row r="725" spans="1:5">
      <c r="A725" t="s">
        <v>231</v>
      </c>
      <c r="B725" t="s">
        <v>20</v>
      </c>
      <c r="C725">
        <v>2024</v>
      </c>
      <c r="D725" t="s">
        <v>7</v>
      </c>
      <c r="E725">
        <v>314948</v>
      </c>
    </row>
    <row r="726" spans="1:5">
      <c r="A726" t="s">
        <v>231</v>
      </c>
      <c r="B726" t="s">
        <v>20</v>
      </c>
      <c r="C726">
        <v>2024</v>
      </c>
      <c r="D726" t="s">
        <v>6</v>
      </c>
      <c r="E726">
        <v>335497</v>
      </c>
    </row>
    <row r="727" spans="1:5">
      <c r="A727" t="s">
        <v>231</v>
      </c>
      <c r="B727" t="s">
        <v>20</v>
      </c>
      <c r="C727">
        <v>2023</v>
      </c>
      <c r="D727" t="s">
        <v>9</v>
      </c>
      <c r="E727">
        <v>244682</v>
      </c>
    </row>
    <row r="728" spans="1:5">
      <c r="A728" t="s">
        <v>231</v>
      </c>
      <c r="B728" t="s">
        <v>20</v>
      </c>
      <c r="C728">
        <v>2023</v>
      </c>
      <c r="D728" t="s">
        <v>8</v>
      </c>
      <c r="E728">
        <v>310330</v>
      </c>
    </row>
    <row r="729" spans="1:5">
      <c r="A729" t="s">
        <v>231</v>
      </c>
      <c r="B729" t="s">
        <v>20</v>
      </c>
      <c r="C729">
        <v>2023</v>
      </c>
      <c r="D729" t="s">
        <v>7</v>
      </c>
      <c r="E729">
        <v>266823</v>
      </c>
    </row>
    <row r="730" spans="1:5">
      <c r="A730" t="s">
        <v>231</v>
      </c>
      <c r="B730" t="s">
        <v>20</v>
      </c>
      <c r="C730">
        <v>2023</v>
      </c>
      <c r="D730" t="s">
        <v>6</v>
      </c>
      <c r="E730">
        <v>279099</v>
      </c>
    </row>
    <row r="731" spans="1:5">
      <c r="A731" t="s">
        <v>231</v>
      </c>
      <c r="B731" t="s">
        <v>20</v>
      </c>
      <c r="C731">
        <v>2022</v>
      </c>
      <c r="D731" t="s">
        <v>9</v>
      </c>
      <c r="E731">
        <v>365695</v>
      </c>
    </row>
    <row r="732" spans="1:5">
      <c r="A732" t="s">
        <v>231</v>
      </c>
      <c r="B732" t="s">
        <v>20</v>
      </c>
      <c r="C732">
        <v>2022</v>
      </c>
      <c r="D732" t="s">
        <v>8</v>
      </c>
      <c r="E732">
        <v>188788</v>
      </c>
    </row>
    <row r="733" spans="1:5">
      <c r="A733" t="s">
        <v>231</v>
      </c>
      <c r="B733" t="s">
        <v>20</v>
      </c>
      <c r="C733">
        <v>2022</v>
      </c>
      <c r="D733" t="s">
        <v>7</v>
      </c>
      <c r="E733">
        <v>302427</v>
      </c>
    </row>
    <row r="734" spans="1:5">
      <c r="A734" t="s">
        <v>231</v>
      </c>
      <c r="B734" t="s">
        <v>20</v>
      </c>
      <c r="C734">
        <v>2022</v>
      </c>
      <c r="D734" t="s">
        <v>6</v>
      </c>
      <c r="E734">
        <v>214026</v>
      </c>
    </row>
    <row r="735" spans="1:5">
      <c r="A735" t="s">
        <v>231</v>
      </c>
      <c r="B735" t="s">
        <v>20</v>
      </c>
      <c r="C735">
        <v>2021</v>
      </c>
      <c r="D735" t="s">
        <v>9</v>
      </c>
      <c r="E735">
        <v>9384</v>
      </c>
    </row>
    <row r="736" spans="1:5">
      <c r="A736" t="s">
        <v>231</v>
      </c>
      <c r="B736" t="s">
        <v>20</v>
      </c>
      <c r="C736">
        <v>2021</v>
      </c>
      <c r="D736" t="s">
        <v>8</v>
      </c>
      <c r="E736">
        <v>50530</v>
      </c>
    </row>
    <row r="737" spans="1:5">
      <c r="A737" t="s">
        <v>231</v>
      </c>
      <c r="B737" t="s">
        <v>20</v>
      </c>
      <c r="C737">
        <v>2021</v>
      </c>
      <c r="D737" t="s">
        <v>7</v>
      </c>
      <c r="E737">
        <v>53470</v>
      </c>
    </row>
    <row r="738" spans="1:5">
      <c r="A738" t="s">
        <v>231</v>
      </c>
      <c r="B738" t="s">
        <v>20</v>
      </c>
      <c r="C738">
        <v>2021</v>
      </c>
      <c r="D738" t="s">
        <v>6</v>
      </c>
      <c r="E738">
        <v>70268</v>
      </c>
    </row>
    <row r="739" spans="1:5">
      <c r="A739" t="s">
        <v>231</v>
      </c>
      <c r="B739" t="s">
        <v>20</v>
      </c>
      <c r="C739">
        <v>2020</v>
      </c>
      <c r="D739" t="s">
        <v>9</v>
      </c>
      <c r="E739">
        <v>98672</v>
      </c>
    </row>
    <row r="740" spans="1:5">
      <c r="A740" t="s">
        <v>231</v>
      </c>
      <c r="B740" t="s">
        <v>20</v>
      </c>
      <c r="C740">
        <v>2020</v>
      </c>
      <c r="D740" t="s">
        <v>8</v>
      </c>
      <c r="E740">
        <v>96586</v>
      </c>
    </row>
    <row r="741" spans="1:5">
      <c r="A741" t="s">
        <v>231</v>
      </c>
      <c r="B741" t="s">
        <v>20</v>
      </c>
      <c r="C741">
        <v>2020</v>
      </c>
      <c r="D741" t="s">
        <v>7</v>
      </c>
      <c r="E741">
        <v>91714</v>
      </c>
    </row>
    <row r="742" spans="1:5">
      <c r="A742" t="s">
        <v>231</v>
      </c>
      <c r="B742" t="s">
        <v>20</v>
      </c>
      <c r="C742">
        <v>2020</v>
      </c>
      <c r="D742" t="s">
        <v>6</v>
      </c>
      <c r="E742">
        <v>128097</v>
      </c>
    </row>
    <row r="743" spans="1:5">
      <c r="A743" t="s">
        <v>231</v>
      </c>
      <c r="B743" t="s">
        <v>20</v>
      </c>
      <c r="C743">
        <v>2019</v>
      </c>
      <c r="D743" t="s">
        <v>9</v>
      </c>
      <c r="E743">
        <v>120375</v>
      </c>
    </row>
    <row r="744" spans="1:5">
      <c r="A744" t="s">
        <v>231</v>
      </c>
      <c r="B744" t="s">
        <v>20</v>
      </c>
      <c r="C744">
        <v>2019</v>
      </c>
      <c r="D744" t="s">
        <v>8</v>
      </c>
      <c r="E744">
        <v>150476</v>
      </c>
    </row>
    <row r="745" spans="1:5">
      <c r="A745" t="s">
        <v>231</v>
      </c>
      <c r="B745" t="s">
        <v>20</v>
      </c>
      <c r="C745">
        <v>2019</v>
      </c>
      <c r="D745" t="s">
        <v>7</v>
      </c>
      <c r="E745">
        <v>144777</v>
      </c>
    </row>
    <row r="746" spans="1:5">
      <c r="A746" t="s">
        <v>231</v>
      </c>
      <c r="B746" t="s">
        <v>20</v>
      </c>
      <c r="C746">
        <v>2019</v>
      </c>
      <c r="D746" t="s">
        <v>6</v>
      </c>
      <c r="E746">
        <v>140671</v>
      </c>
    </row>
    <row r="747" spans="1:5">
      <c r="A747" t="s">
        <v>231</v>
      </c>
      <c r="B747" t="s">
        <v>20</v>
      </c>
      <c r="C747">
        <v>2018</v>
      </c>
      <c r="D747" t="s">
        <v>9</v>
      </c>
      <c r="E747">
        <v>47677</v>
      </c>
    </row>
    <row r="748" spans="1:5">
      <c r="A748" t="s">
        <v>231</v>
      </c>
      <c r="B748" t="s">
        <v>20</v>
      </c>
      <c r="C748">
        <v>2018</v>
      </c>
      <c r="D748" t="s">
        <v>8</v>
      </c>
      <c r="E748">
        <v>83690.899999999994</v>
      </c>
    </row>
    <row r="749" spans="1:5">
      <c r="A749" t="s">
        <v>231</v>
      </c>
      <c r="B749" t="s">
        <v>20</v>
      </c>
      <c r="C749">
        <v>2018</v>
      </c>
      <c r="D749" t="s">
        <v>7</v>
      </c>
      <c r="E749">
        <v>50437.9</v>
      </c>
    </row>
    <row r="750" spans="1:5">
      <c r="A750" t="s">
        <v>231</v>
      </c>
      <c r="B750" t="s">
        <v>20</v>
      </c>
      <c r="C750">
        <v>2018</v>
      </c>
      <c r="D750" t="s">
        <v>6</v>
      </c>
      <c r="E750">
        <v>48331.375</v>
      </c>
    </row>
    <row r="751" spans="1:5">
      <c r="A751" t="s">
        <v>231</v>
      </c>
      <c r="B751" t="s">
        <v>20</v>
      </c>
      <c r="C751">
        <v>2017</v>
      </c>
      <c r="D751" t="s">
        <v>9</v>
      </c>
      <c r="E751">
        <v>66739.199999999997</v>
      </c>
    </row>
    <row r="752" spans="1:5">
      <c r="A752" t="s">
        <v>231</v>
      </c>
      <c r="B752" t="s">
        <v>20</v>
      </c>
      <c r="C752">
        <v>2017</v>
      </c>
      <c r="D752" t="s">
        <v>8</v>
      </c>
      <c r="E752">
        <v>37942</v>
      </c>
    </row>
    <row r="753" spans="1:5">
      <c r="A753" t="s">
        <v>231</v>
      </c>
      <c r="B753" t="s">
        <v>20</v>
      </c>
      <c r="C753">
        <v>2017</v>
      </c>
      <c r="D753" t="s">
        <v>7</v>
      </c>
      <c r="E753">
        <v>13488.45</v>
      </c>
    </row>
    <row r="754" spans="1:5">
      <c r="A754" t="s">
        <v>231</v>
      </c>
      <c r="B754" t="s">
        <v>20</v>
      </c>
      <c r="C754">
        <v>2017</v>
      </c>
      <c r="D754" t="s">
        <v>6</v>
      </c>
      <c r="E754">
        <v>7502</v>
      </c>
    </row>
    <row r="755" spans="1:5">
      <c r="A755" t="s">
        <v>231</v>
      </c>
      <c r="B755" t="s">
        <v>797</v>
      </c>
      <c r="C755">
        <v>2024</v>
      </c>
      <c r="D755" t="s">
        <v>7</v>
      </c>
      <c r="E755">
        <v>99007.000000000015</v>
      </c>
    </row>
    <row r="756" spans="1:5">
      <c r="A756" t="s">
        <v>231</v>
      </c>
      <c r="B756" t="s">
        <v>797</v>
      </c>
      <c r="C756">
        <v>2024</v>
      </c>
      <c r="D756" t="s">
        <v>6</v>
      </c>
      <c r="E756">
        <v>9776.2000000000007</v>
      </c>
    </row>
    <row r="757" spans="1:5">
      <c r="A757" t="s">
        <v>231</v>
      </c>
      <c r="B757" t="s">
        <v>797</v>
      </c>
      <c r="C757">
        <v>2023</v>
      </c>
      <c r="D757" t="s">
        <v>9</v>
      </c>
      <c r="E757">
        <v>4553.6000000000004</v>
      </c>
    </row>
    <row r="758" spans="1:5">
      <c r="A758" t="s">
        <v>231</v>
      </c>
      <c r="B758" t="s">
        <v>797</v>
      </c>
      <c r="C758">
        <v>2023</v>
      </c>
      <c r="D758" t="s">
        <v>8</v>
      </c>
      <c r="E758">
        <v>100988.69999999998</v>
      </c>
    </row>
    <row r="759" spans="1:5">
      <c r="A759" t="s">
        <v>231</v>
      </c>
      <c r="B759" t="s">
        <v>797</v>
      </c>
      <c r="C759">
        <v>2023</v>
      </c>
      <c r="D759" t="s">
        <v>7</v>
      </c>
      <c r="E759">
        <v>669</v>
      </c>
    </row>
    <row r="760" spans="1:5">
      <c r="A760" t="s">
        <v>231</v>
      </c>
      <c r="B760" t="s">
        <v>797</v>
      </c>
      <c r="C760">
        <v>2023</v>
      </c>
      <c r="D760" t="s">
        <v>6</v>
      </c>
      <c r="E760">
        <v>69884.800000000003</v>
      </c>
    </row>
    <row r="761" spans="1:5">
      <c r="A761" t="s">
        <v>231</v>
      </c>
      <c r="B761" t="s">
        <v>797</v>
      </c>
      <c r="C761">
        <v>2022</v>
      </c>
      <c r="D761" t="s">
        <v>9</v>
      </c>
      <c r="E761">
        <v>1975.8</v>
      </c>
    </row>
    <row r="762" spans="1:5">
      <c r="A762" t="s">
        <v>231</v>
      </c>
      <c r="B762" t="s">
        <v>797</v>
      </c>
      <c r="C762">
        <v>2022</v>
      </c>
      <c r="D762" t="s">
        <v>8</v>
      </c>
      <c r="E762">
        <v>0</v>
      </c>
    </row>
    <row r="763" spans="1:5">
      <c r="A763" t="s">
        <v>231</v>
      </c>
      <c r="B763" t="s">
        <v>797</v>
      </c>
      <c r="C763">
        <v>2022</v>
      </c>
      <c r="D763" t="s">
        <v>7</v>
      </c>
      <c r="E763">
        <v>47663.199999999997</v>
      </c>
    </row>
    <row r="764" spans="1:5">
      <c r="A764" t="s">
        <v>231</v>
      </c>
      <c r="B764" t="s">
        <v>797</v>
      </c>
      <c r="C764">
        <v>2022</v>
      </c>
      <c r="D764" t="s">
        <v>6</v>
      </c>
      <c r="E764">
        <v>605.4</v>
      </c>
    </row>
    <row r="765" spans="1:5">
      <c r="A765" t="s">
        <v>231</v>
      </c>
      <c r="B765" t="s">
        <v>797</v>
      </c>
      <c r="C765">
        <v>2021</v>
      </c>
      <c r="D765" t="s">
        <v>9</v>
      </c>
      <c r="E765">
        <v>44386.100000000006</v>
      </c>
    </row>
    <row r="766" spans="1:5">
      <c r="A766" t="s">
        <v>231</v>
      </c>
      <c r="B766" t="s">
        <v>797</v>
      </c>
      <c r="C766">
        <v>2021</v>
      </c>
      <c r="D766" t="s">
        <v>8</v>
      </c>
      <c r="E766">
        <v>430.9</v>
      </c>
    </row>
    <row r="767" spans="1:5">
      <c r="A767" t="s">
        <v>231</v>
      </c>
      <c r="B767" t="s">
        <v>797</v>
      </c>
      <c r="C767">
        <v>2021</v>
      </c>
      <c r="D767" t="s">
        <v>7</v>
      </c>
      <c r="E767">
        <v>48081.399999999994</v>
      </c>
    </row>
    <row r="768" spans="1:5">
      <c r="A768" t="s">
        <v>231</v>
      </c>
      <c r="B768" t="s">
        <v>797</v>
      </c>
      <c r="C768">
        <v>2021</v>
      </c>
      <c r="D768" t="s">
        <v>6</v>
      </c>
      <c r="E768">
        <v>194.3</v>
      </c>
    </row>
    <row r="769" spans="1:5">
      <c r="A769" t="s">
        <v>231</v>
      </c>
      <c r="B769" t="s">
        <v>797</v>
      </c>
      <c r="C769">
        <v>2020</v>
      </c>
      <c r="D769" t="s">
        <v>9</v>
      </c>
      <c r="E769">
        <v>5197.3999999999996</v>
      </c>
    </row>
    <row r="770" spans="1:5">
      <c r="A770" t="s">
        <v>231</v>
      </c>
      <c r="B770" t="s">
        <v>797</v>
      </c>
      <c r="C770">
        <v>2020</v>
      </c>
      <c r="D770" t="s">
        <v>8</v>
      </c>
      <c r="E770">
        <v>0</v>
      </c>
    </row>
    <row r="771" spans="1:5">
      <c r="A771" t="s">
        <v>231</v>
      </c>
      <c r="B771" t="s">
        <v>797</v>
      </c>
      <c r="C771">
        <v>2020</v>
      </c>
      <c r="D771" t="s">
        <v>7</v>
      </c>
      <c r="E771">
        <v>0</v>
      </c>
    </row>
    <row r="772" spans="1:5">
      <c r="A772" t="s">
        <v>231</v>
      </c>
      <c r="B772" t="s">
        <v>797</v>
      </c>
      <c r="C772">
        <v>2020</v>
      </c>
      <c r="D772" t="s">
        <v>6</v>
      </c>
      <c r="E772">
        <v>0</v>
      </c>
    </row>
    <row r="773" spans="1:5">
      <c r="A773" t="s">
        <v>231</v>
      </c>
      <c r="B773" t="s">
        <v>797</v>
      </c>
      <c r="C773">
        <v>2019</v>
      </c>
      <c r="D773" t="s">
        <v>9</v>
      </c>
      <c r="E773">
        <v>0</v>
      </c>
    </row>
    <row r="774" spans="1:5">
      <c r="A774" t="s">
        <v>231</v>
      </c>
      <c r="B774" t="s">
        <v>797</v>
      </c>
      <c r="C774">
        <v>2019</v>
      </c>
      <c r="D774" t="s">
        <v>8</v>
      </c>
      <c r="E774">
        <v>0</v>
      </c>
    </row>
    <row r="775" spans="1:5">
      <c r="A775" t="s">
        <v>231</v>
      </c>
      <c r="B775" t="s">
        <v>797</v>
      </c>
      <c r="C775">
        <v>2019</v>
      </c>
      <c r="D775" t="s">
        <v>7</v>
      </c>
      <c r="E775">
        <v>0</v>
      </c>
    </row>
    <row r="776" spans="1:5">
      <c r="A776" t="s">
        <v>231</v>
      </c>
      <c r="B776" t="s">
        <v>18</v>
      </c>
      <c r="C776">
        <v>2024</v>
      </c>
      <c r="D776" t="s">
        <v>7</v>
      </c>
      <c r="E776">
        <v>1585664.0000000084</v>
      </c>
    </row>
    <row r="777" spans="1:5">
      <c r="A777" t="s">
        <v>231</v>
      </c>
      <c r="B777" t="s">
        <v>18</v>
      </c>
      <c r="C777">
        <v>2024</v>
      </c>
      <c r="D777" t="s">
        <v>6</v>
      </c>
      <c r="E777">
        <v>1723321.2000000058</v>
      </c>
    </row>
    <row r="778" spans="1:5">
      <c r="A778" t="s">
        <v>231</v>
      </c>
      <c r="B778" t="s">
        <v>18</v>
      </c>
      <c r="C778">
        <v>2023</v>
      </c>
      <c r="D778" t="s">
        <v>9</v>
      </c>
      <c r="E778">
        <v>1503104.1000000143</v>
      </c>
    </row>
    <row r="779" spans="1:5">
      <c r="A779" t="s">
        <v>231</v>
      </c>
      <c r="B779" t="s">
        <v>18</v>
      </c>
      <c r="C779">
        <v>2023</v>
      </c>
      <c r="D779" t="s">
        <v>8</v>
      </c>
      <c r="E779">
        <v>1423139.8000000145</v>
      </c>
    </row>
    <row r="780" spans="1:5">
      <c r="A780" t="s">
        <v>231</v>
      </c>
      <c r="B780" t="s">
        <v>18</v>
      </c>
      <c r="C780">
        <v>2023</v>
      </c>
      <c r="D780" t="s">
        <v>7</v>
      </c>
      <c r="E780">
        <v>1280089.7000000118</v>
      </c>
    </row>
    <row r="781" spans="1:5">
      <c r="A781" t="s">
        <v>231</v>
      </c>
      <c r="B781" t="s">
        <v>18</v>
      </c>
      <c r="C781">
        <v>2023</v>
      </c>
      <c r="D781" t="s">
        <v>6</v>
      </c>
      <c r="E781">
        <v>1183354.7999999886</v>
      </c>
    </row>
    <row r="782" spans="1:5">
      <c r="A782" t="s">
        <v>231</v>
      </c>
      <c r="B782" t="s">
        <v>18</v>
      </c>
      <c r="C782">
        <v>2022</v>
      </c>
      <c r="D782" t="s">
        <v>9</v>
      </c>
      <c r="E782">
        <v>1227226.2000000058</v>
      </c>
    </row>
    <row r="783" spans="1:5">
      <c r="A783" t="s">
        <v>231</v>
      </c>
      <c r="B783" t="s">
        <v>18</v>
      </c>
      <c r="C783">
        <v>2022</v>
      </c>
      <c r="D783" t="s">
        <v>8</v>
      </c>
      <c r="E783">
        <v>1138373.5999999791</v>
      </c>
    </row>
    <row r="784" spans="1:5">
      <c r="A784" t="s">
        <v>231</v>
      </c>
      <c r="B784" t="s">
        <v>18</v>
      </c>
      <c r="C784">
        <v>2022</v>
      </c>
      <c r="D784" t="s">
        <v>7</v>
      </c>
      <c r="E784">
        <v>1129344.499999979</v>
      </c>
    </row>
    <row r="785" spans="1:5">
      <c r="A785" t="s">
        <v>231</v>
      </c>
      <c r="B785" t="s">
        <v>18</v>
      </c>
      <c r="C785">
        <v>2022</v>
      </c>
      <c r="D785" t="s">
        <v>6</v>
      </c>
      <c r="E785">
        <v>1169574.599999977</v>
      </c>
    </row>
    <row r="786" spans="1:5">
      <c r="A786" t="s">
        <v>231</v>
      </c>
      <c r="B786" t="s">
        <v>18</v>
      </c>
      <c r="C786">
        <v>2021</v>
      </c>
      <c r="D786" t="s">
        <v>9</v>
      </c>
      <c r="E786">
        <v>1116309.7999999779</v>
      </c>
    </row>
    <row r="787" spans="1:5">
      <c r="A787" t="s">
        <v>231</v>
      </c>
      <c r="B787" t="s">
        <v>18</v>
      </c>
      <c r="C787">
        <v>2021</v>
      </c>
      <c r="D787" t="s">
        <v>8</v>
      </c>
      <c r="E787">
        <v>965868.62999998441</v>
      </c>
    </row>
    <row r="788" spans="1:5">
      <c r="A788" t="s">
        <v>231</v>
      </c>
      <c r="B788" t="s">
        <v>18</v>
      </c>
      <c r="C788">
        <v>2021</v>
      </c>
      <c r="D788" t="s">
        <v>7</v>
      </c>
      <c r="E788">
        <v>891198.59999999788</v>
      </c>
    </row>
    <row r="789" spans="1:5">
      <c r="A789" t="s">
        <v>231</v>
      </c>
      <c r="B789" t="s">
        <v>18</v>
      </c>
      <c r="C789">
        <v>2021</v>
      </c>
      <c r="D789" t="s">
        <v>6</v>
      </c>
      <c r="E789">
        <v>863577.599999998</v>
      </c>
    </row>
    <row r="790" spans="1:5">
      <c r="A790" t="s">
        <v>231</v>
      </c>
      <c r="B790" t="s">
        <v>18</v>
      </c>
      <c r="C790">
        <v>2020</v>
      </c>
      <c r="D790" t="s">
        <v>9</v>
      </c>
      <c r="E790">
        <v>881260.9999999986</v>
      </c>
    </row>
    <row r="791" spans="1:5">
      <c r="A791" t="s">
        <v>231</v>
      </c>
      <c r="B791" t="s">
        <v>18</v>
      </c>
      <c r="C791">
        <v>2020</v>
      </c>
      <c r="D791" t="s">
        <v>8</v>
      </c>
      <c r="E791">
        <v>799894.89999999688</v>
      </c>
    </row>
    <row r="792" spans="1:5">
      <c r="A792" t="s">
        <v>231</v>
      </c>
      <c r="B792" t="s">
        <v>18</v>
      </c>
      <c r="C792">
        <v>2020</v>
      </c>
      <c r="D792" t="s">
        <v>7</v>
      </c>
      <c r="E792">
        <v>713690.59999999893</v>
      </c>
    </row>
    <row r="793" spans="1:5">
      <c r="A793" t="s">
        <v>231</v>
      </c>
      <c r="B793" t="s">
        <v>18</v>
      </c>
      <c r="C793">
        <v>2020</v>
      </c>
      <c r="D793" t="s">
        <v>6</v>
      </c>
      <c r="E793">
        <v>871020.69999999902</v>
      </c>
    </row>
    <row r="794" spans="1:5">
      <c r="A794" t="s">
        <v>231</v>
      </c>
      <c r="B794" t="s">
        <v>18</v>
      </c>
      <c r="C794">
        <v>2019</v>
      </c>
      <c r="D794" t="s">
        <v>9</v>
      </c>
      <c r="E794">
        <v>830309.89999999967</v>
      </c>
    </row>
    <row r="795" spans="1:5">
      <c r="A795" t="s">
        <v>231</v>
      </c>
      <c r="B795" t="s">
        <v>18</v>
      </c>
      <c r="C795">
        <v>2019</v>
      </c>
      <c r="D795" t="s">
        <v>8</v>
      </c>
      <c r="E795">
        <v>865084.70000000065</v>
      </c>
    </row>
    <row r="796" spans="1:5">
      <c r="A796" t="s">
        <v>231</v>
      </c>
      <c r="B796" t="s">
        <v>18</v>
      </c>
      <c r="C796">
        <v>2019</v>
      </c>
      <c r="D796" t="s">
        <v>7</v>
      </c>
      <c r="E796">
        <v>786395.49999999185</v>
      </c>
    </row>
    <row r="797" spans="1:5">
      <c r="A797" t="s">
        <v>231</v>
      </c>
      <c r="B797" t="s">
        <v>18</v>
      </c>
      <c r="C797">
        <v>2019</v>
      </c>
      <c r="D797" t="s">
        <v>6</v>
      </c>
      <c r="E797">
        <v>913631.29999999702</v>
      </c>
    </row>
    <row r="798" spans="1:5">
      <c r="A798" t="s">
        <v>231</v>
      </c>
      <c r="B798" t="s">
        <v>18</v>
      </c>
      <c r="C798">
        <v>2018</v>
      </c>
      <c r="D798" t="s">
        <v>9</v>
      </c>
      <c r="E798">
        <v>777525.3</v>
      </c>
    </row>
    <row r="799" spans="1:5">
      <c r="A799" t="s">
        <v>231</v>
      </c>
      <c r="B799" t="s">
        <v>18</v>
      </c>
      <c r="C799">
        <v>2018</v>
      </c>
      <c r="D799" t="s">
        <v>8</v>
      </c>
      <c r="E799">
        <v>778269</v>
      </c>
    </row>
    <row r="800" spans="1:5">
      <c r="A800" t="s">
        <v>231</v>
      </c>
      <c r="B800" t="s">
        <v>18</v>
      </c>
      <c r="C800">
        <v>2018</v>
      </c>
      <c r="D800" t="s">
        <v>7</v>
      </c>
      <c r="E800">
        <v>738847.60000000231</v>
      </c>
    </row>
    <row r="801" spans="1:5">
      <c r="A801" t="s">
        <v>231</v>
      </c>
      <c r="B801" t="s">
        <v>18</v>
      </c>
      <c r="C801">
        <v>2018</v>
      </c>
      <c r="D801" t="s">
        <v>6</v>
      </c>
      <c r="E801">
        <v>693674.4</v>
      </c>
    </row>
    <row r="802" spans="1:5">
      <c r="A802" t="s">
        <v>231</v>
      </c>
      <c r="B802" t="s">
        <v>18</v>
      </c>
      <c r="C802">
        <v>2017</v>
      </c>
      <c r="D802" t="s">
        <v>9</v>
      </c>
      <c r="E802">
        <v>688891.99999999884</v>
      </c>
    </row>
    <row r="803" spans="1:5">
      <c r="A803" t="s">
        <v>231</v>
      </c>
      <c r="B803" t="s">
        <v>18</v>
      </c>
      <c r="C803">
        <v>2017</v>
      </c>
      <c r="D803" t="s">
        <v>8</v>
      </c>
      <c r="E803">
        <v>595861.9</v>
      </c>
    </row>
    <row r="804" spans="1:5">
      <c r="A804" t="s">
        <v>231</v>
      </c>
      <c r="B804" t="s">
        <v>18</v>
      </c>
      <c r="C804">
        <v>2017</v>
      </c>
      <c r="D804" t="s">
        <v>7</v>
      </c>
      <c r="E804">
        <v>597056.39999999956</v>
      </c>
    </row>
    <row r="805" spans="1:5">
      <c r="A805" t="s">
        <v>231</v>
      </c>
      <c r="B805" t="s">
        <v>18</v>
      </c>
      <c r="C805">
        <v>2017</v>
      </c>
      <c r="D805" t="s">
        <v>6</v>
      </c>
      <c r="E805">
        <v>565474</v>
      </c>
    </row>
    <row r="806" spans="1:5">
      <c r="A806" t="s">
        <v>231</v>
      </c>
      <c r="B806" t="s">
        <v>17</v>
      </c>
      <c r="C806">
        <v>2024</v>
      </c>
      <c r="D806" t="s">
        <v>7</v>
      </c>
      <c r="E806">
        <v>1100976.9033333485</v>
      </c>
    </row>
    <row r="807" spans="1:5">
      <c r="A807" t="s">
        <v>231</v>
      </c>
      <c r="B807" t="s">
        <v>17</v>
      </c>
      <c r="C807">
        <v>2024</v>
      </c>
      <c r="D807" t="s">
        <v>6</v>
      </c>
      <c r="E807">
        <v>1173147.130000032</v>
      </c>
    </row>
    <row r="808" spans="1:5">
      <c r="A808" t="s">
        <v>231</v>
      </c>
      <c r="B808" t="s">
        <v>17</v>
      </c>
      <c r="C808">
        <v>2023</v>
      </c>
      <c r="D808" t="s">
        <v>9</v>
      </c>
      <c r="E808">
        <v>946640.44999999518</v>
      </c>
    </row>
    <row r="809" spans="1:5">
      <c r="A809" t="s">
        <v>231</v>
      </c>
      <c r="B809" t="s">
        <v>17</v>
      </c>
      <c r="C809">
        <v>2023</v>
      </c>
      <c r="D809" t="s">
        <v>8</v>
      </c>
      <c r="E809">
        <v>941299.00000000792</v>
      </c>
    </row>
    <row r="810" spans="1:5">
      <c r="A810" t="s">
        <v>231</v>
      </c>
      <c r="B810" t="s">
        <v>17</v>
      </c>
      <c r="C810">
        <v>2023</v>
      </c>
      <c r="D810" t="s">
        <v>7</v>
      </c>
      <c r="E810">
        <v>949273.33333334036</v>
      </c>
    </row>
    <row r="811" spans="1:5">
      <c r="A811" t="s">
        <v>231</v>
      </c>
      <c r="B811" t="s">
        <v>17</v>
      </c>
      <c r="C811">
        <v>2023</v>
      </c>
      <c r="D811" t="s">
        <v>6</v>
      </c>
      <c r="E811">
        <v>663214.46666666633</v>
      </c>
    </row>
    <row r="812" spans="1:5">
      <c r="A812" t="s">
        <v>231</v>
      </c>
      <c r="B812" t="s">
        <v>17</v>
      </c>
      <c r="C812">
        <v>2022</v>
      </c>
      <c r="D812" t="s">
        <v>9</v>
      </c>
      <c r="E812">
        <v>644793.1</v>
      </c>
    </row>
    <row r="813" spans="1:5">
      <c r="A813" t="s">
        <v>231</v>
      </c>
      <c r="B813" t="s">
        <v>17</v>
      </c>
      <c r="C813">
        <v>2022</v>
      </c>
      <c r="D813" t="s">
        <v>8</v>
      </c>
      <c r="E813">
        <v>710723.03330000001</v>
      </c>
    </row>
    <row r="814" spans="1:5">
      <c r="A814" t="s">
        <v>231</v>
      </c>
      <c r="B814" t="s">
        <v>17</v>
      </c>
      <c r="C814">
        <v>2022</v>
      </c>
      <c r="D814" t="s">
        <v>7</v>
      </c>
      <c r="E814">
        <v>624377.51215940004</v>
      </c>
    </row>
    <row r="815" spans="1:5">
      <c r="A815" t="s">
        <v>231</v>
      </c>
      <c r="B815" t="s">
        <v>17</v>
      </c>
      <c r="C815">
        <v>2022</v>
      </c>
      <c r="D815" t="s">
        <v>6</v>
      </c>
      <c r="E815">
        <v>631522.6</v>
      </c>
    </row>
    <row r="816" spans="1:5">
      <c r="A816" t="s">
        <v>231</v>
      </c>
      <c r="B816" t="s">
        <v>17</v>
      </c>
      <c r="C816">
        <v>2021</v>
      </c>
      <c r="D816" t="s">
        <v>9</v>
      </c>
      <c r="E816">
        <v>729010.39999999991</v>
      </c>
    </row>
    <row r="817" spans="1:5">
      <c r="A817" t="s">
        <v>231</v>
      </c>
      <c r="B817" t="s">
        <v>17</v>
      </c>
      <c r="C817">
        <v>2021</v>
      </c>
      <c r="D817" t="s">
        <v>8</v>
      </c>
      <c r="E817">
        <v>682320.39999999967</v>
      </c>
    </row>
    <row r="818" spans="1:5">
      <c r="A818" t="s">
        <v>231</v>
      </c>
      <c r="B818" t="s">
        <v>17</v>
      </c>
      <c r="C818">
        <v>2021</v>
      </c>
      <c r="D818" t="s">
        <v>7</v>
      </c>
      <c r="E818">
        <v>573468.29999999993</v>
      </c>
    </row>
    <row r="819" spans="1:5">
      <c r="A819" t="s">
        <v>231</v>
      </c>
      <c r="B819" t="s">
        <v>17</v>
      </c>
      <c r="C819">
        <v>2021</v>
      </c>
      <c r="D819" t="s">
        <v>6</v>
      </c>
      <c r="E819">
        <v>550065.19999999984</v>
      </c>
    </row>
    <row r="820" spans="1:5">
      <c r="A820" t="s">
        <v>231</v>
      </c>
      <c r="B820" t="s">
        <v>17</v>
      </c>
      <c r="C820">
        <v>2020</v>
      </c>
      <c r="D820" t="s">
        <v>9</v>
      </c>
      <c r="E820">
        <v>653968.89999999991</v>
      </c>
    </row>
    <row r="821" spans="1:5">
      <c r="A821" t="s">
        <v>231</v>
      </c>
      <c r="B821" t="s">
        <v>17</v>
      </c>
      <c r="C821">
        <v>2020</v>
      </c>
      <c r="D821" t="s">
        <v>8</v>
      </c>
      <c r="E821">
        <v>592274.4</v>
      </c>
    </row>
    <row r="822" spans="1:5">
      <c r="A822" t="s">
        <v>231</v>
      </c>
      <c r="B822" t="s">
        <v>17</v>
      </c>
      <c r="C822">
        <v>2020</v>
      </c>
      <c r="D822" t="s">
        <v>7</v>
      </c>
      <c r="E822">
        <v>483760.19999999995</v>
      </c>
    </row>
    <row r="823" spans="1:5">
      <c r="A823" t="s">
        <v>231</v>
      </c>
      <c r="B823" t="s">
        <v>17</v>
      </c>
      <c r="C823">
        <v>2020</v>
      </c>
      <c r="D823" t="s">
        <v>6</v>
      </c>
      <c r="E823">
        <v>570977.80000000005</v>
      </c>
    </row>
    <row r="824" spans="1:5">
      <c r="A824" t="s">
        <v>231</v>
      </c>
      <c r="B824" t="s">
        <v>17</v>
      </c>
      <c r="C824">
        <v>2019</v>
      </c>
      <c r="D824" t="s">
        <v>9</v>
      </c>
      <c r="E824">
        <v>499912.1</v>
      </c>
    </row>
    <row r="825" spans="1:5">
      <c r="A825" t="s">
        <v>231</v>
      </c>
      <c r="B825" t="s">
        <v>17</v>
      </c>
      <c r="C825">
        <v>2019</v>
      </c>
      <c r="D825" t="s">
        <v>8</v>
      </c>
      <c r="E825">
        <v>528608.20000000042</v>
      </c>
    </row>
    <row r="826" spans="1:5">
      <c r="A826" t="s">
        <v>231</v>
      </c>
      <c r="B826" t="s">
        <v>17</v>
      </c>
      <c r="C826">
        <v>2019</v>
      </c>
      <c r="D826" t="s">
        <v>7</v>
      </c>
      <c r="E826">
        <v>462303.3</v>
      </c>
    </row>
    <row r="827" spans="1:5">
      <c r="A827" t="s">
        <v>231</v>
      </c>
      <c r="B827" t="s">
        <v>17</v>
      </c>
      <c r="C827">
        <v>2019</v>
      </c>
      <c r="D827" t="s">
        <v>6</v>
      </c>
      <c r="E827">
        <v>650984.20000000007</v>
      </c>
    </row>
    <row r="828" spans="1:5">
      <c r="A828" t="s">
        <v>231</v>
      </c>
      <c r="B828" t="s">
        <v>17</v>
      </c>
      <c r="C828">
        <v>2018</v>
      </c>
      <c r="D828" t="s">
        <v>9</v>
      </c>
      <c r="E828">
        <v>421484.1</v>
      </c>
    </row>
    <row r="829" spans="1:5">
      <c r="A829" t="s">
        <v>231</v>
      </c>
      <c r="B829" t="s">
        <v>17</v>
      </c>
      <c r="C829">
        <v>2018</v>
      </c>
      <c r="D829" t="s">
        <v>8</v>
      </c>
      <c r="E829">
        <v>432912.17521278956</v>
      </c>
    </row>
    <row r="830" spans="1:5">
      <c r="A830" t="s">
        <v>231</v>
      </c>
      <c r="B830" t="s">
        <v>17</v>
      </c>
      <c r="C830">
        <v>2018</v>
      </c>
      <c r="D830" t="s">
        <v>7</v>
      </c>
      <c r="E830">
        <v>446385.79999999987</v>
      </c>
    </row>
    <row r="831" spans="1:5">
      <c r="A831" t="s">
        <v>231</v>
      </c>
      <c r="B831" t="s">
        <v>17</v>
      </c>
      <c r="C831">
        <v>2018</v>
      </c>
      <c r="D831" t="s">
        <v>6</v>
      </c>
      <c r="E831">
        <v>254464</v>
      </c>
    </row>
    <row r="832" spans="1:5">
      <c r="A832" t="s">
        <v>231</v>
      </c>
      <c r="B832" t="s">
        <v>17</v>
      </c>
      <c r="C832">
        <v>2017</v>
      </c>
      <c r="D832" t="s">
        <v>9</v>
      </c>
      <c r="E832">
        <v>366138.9</v>
      </c>
    </row>
    <row r="833" spans="1:5">
      <c r="A833" t="s">
        <v>231</v>
      </c>
      <c r="B833" t="s">
        <v>17</v>
      </c>
      <c r="C833">
        <v>2017</v>
      </c>
      <c r="D833" t="s">
        <v>8</v>
      </c>
      <c r="E833">
        <v>340472.30000000005</v>
      </c>
    </row>
    <row r="834" spans="1:5">
      <c r="A834" t="s">
        <v>231</v>
      </c>
      <c r="B834" t="s">
        <v>17</v>
      </c>
      <c r="C834">
        <v>2017</v>
      </c>
      <c r="D834" t="s">
        <v>7</v>
      </c>
      <c r="E834">
        <v>262737.89999999997</v>
      </c>
    </row>
    <row r="835" spans="1:5">
      <c r="A835" t="s">
        <v>231</v>
      </c>
      <c r="B835" t="s">
        <v>17</v>
      </c>
      <c r="C835">
        <v>2017</v>
      </c>
      <c r="D835" t="s">
        <v>6</v>
      </c>
      <c r="E835">
        <v>244734.8</v>
      </c>
    </row>
    <row r="836" spans="1:5">
      <c r="A836" t="s">
        <v>231</v>
      </c>
      <c r="B836" t="s">
        <v>31</v>
      </c>
      <c r="C836">
        <v>2024</v>
      </c>
      <c r="D836" t="s">
        <v>7</v>
      </c>
      <c r="E836">
        <v>708782.2</v>
      </c>
    </row>
    <row r="837" spans="1:5">
      <c r="A837" t="s">
        <v>231</v>
      </c>
      <c r="B837" t="s">
        <v>31</v>
      </c>
      <c r="C837">
        <v>2024</v>
      </c>
      <c r="D837" t="s">
        <v>6</v>
      </c>
      <c r="E837">
        <v>776111.79999999993</v>
      </c>
    </row>
    <row r="838" spans="1:5">
      <c r="A838" t="s">
        <v>231</v>
      </c>
      <c r="B838" t="s">
        <v>31</v>
      </c>
      <c r="C838">
        <v>2023</v>
      </c>
      <c r="D838" t="s">
        <v>9</v>
      </c>
      <c r="E838">
        <v>657895.1</v>
      </c>
    </row>
    <row r="839" spans="1:5">
      <c r="A839" t="s">
        <v>231</v>
      </c>
      <c r="B839" t="s">
        <v>31</v>
      </c>
      <c r="C839">
        <v>2023</v>
      </c>
      <c r="D839" t="s">
        <v>8</v>
      </c>
      <c r="E839">
        <v>558208.60000000009</v>
      </c>
    </row>
    <row r="840" spans="1:5">
      <c r="A840" t="s">
        <v>231</v>
      </c>
      <c r="B840" t="s">
        <v>31</v>
      </c>
      <c r="C840">
        <v>2023</v>
      </c>
      <c r="D840" t="s">
        <v>7</v>
      </c>
      <c r="E840">
        <v>516460.3</v>
      </c>
    </row>
    <row r="841" spans="1:5">
      <c r="A841" t="s">
        <v>231</v>
      </c>
      <c r="B841" t="s">
        <v>31</v>
      </c>
      <c r="C841">
        <v>2023</v>
      </c>
      <c r="D841" t="s">
        <v>6</v>
      </c>
      <c r="E841">
        <v>374624.9</v>
      </c>
    </row>
    <row r="842" spans="1:5">
      <c r="A842" t="s">
        <v>231</v>
      </c>
      <c r="B842" t="s">
        <v>31</v>
      </c>
      <c r="C842">
        <v>2022</v>
      </c>
      <c r="D842" t="s">
        <v>9</v>
      </c>
      <c r="E842">
        <v>313172.5</v>
      </c>
    </row>
    <row r="843" spans="1:5">
      <c r="A843" t="s">
        <v>231</v>
      </c>
      <c r="B843" t="s">
        <v>31</v>
      </c>
      <c r="C843">
        <v>2022</v>
      </c>
      <c r="D843" t="s">
        <v>8</v>
      </c>
      <c r="E843">
        <v>300470.90000000002</v>
      </c>
    </row>
    <row r="844" spans="1:5">
      <c r="A844" t="s">
        <v>231</v>
      </c>
      <c r="B844" t="s">
        <v>31</v>
      </c>
      <c r="C844">
        <v>2022</v>
      </c>
      <c r="D844" t="s">
        <v>7</v>
      </c>
      <c r="E844">
        <v>284836.59999999998</v>
      </c>
    </row>
    <row r="845" spans="1:5">
      <c r="A845" t="s">
        <v>231</v>
      </c>
      <c r="B845" t="s">
        <v>31</v>
      </c>
      <c r="C845">
        <v>2022</v>
      </c>
      <c r="D845" t="s">
        <v>6</v>
      </c>
      <c r="E845">
        <v>301505.90000000002</v>
      </c>
    </row>
    <row r="846" spans="1:5">
      <c r="A846" t="s">
        <v>231</v>
      </c>
      <c r="B846" t="s">
        <v>31</v>
      </c>
      <c r="C846">
        <v>2021</v>
      </c>
      <c r="D846" t="s">
        <v>9</v>
      </c>
      <c r="E846">
        <v>321376.59999999998</v>
      </c>
    </row>
    <row r="847" spans="1:5">
      <c r="A847" t="s">
        <v>231</v>
      </c>
      <c r="B847" t="s">
        <v>31</v>
      </c>
      <c r="C847">
        <v>2021</v>
      </c>
      <c r="D847" t="s">
        <v>8</v>
      </c>
      <c r="E847">
        <v>202091.2</v>
      </c>
    </row>
    <row r="848" spans="1:5">
      <c r="A848" t="s">
        <v>231</v>
      </c>
      <c r="B848" t="s">
        <v>31</v>
      </c>
      <c r="C848">
        <v>2021</v>
      </c>
      <c r="D848" t="s">
        <v>7</v>
      </c>
      <c r="E848">
        <v>161445.1</v>
      </c>
    </row>
    <row r="849" spans="1:5">
      <c r="A849" t="s">
        <v>231</v>
      </c>
      <c r="B849" t="s">
        <v>31</v>
      </c>
      <c r="C849">
        <v>2021</v>
      </c>
      <c r="D849" t="s">
        <v>6</v>
      </c>
      <c r="E849">
        <v>205980.30000000002</v>
      </c>
    </row>
    <row r="850" spans="1:5">
      <c r="A850" t="s">
        <v>231</v>
      </c>
      <c r="B850" t="s">
        <v>31</v>
      </c>
      <c r="C850">
        <v>2020</v>
      </c>
      <c r="D850" t="s">
        <v>9</v>
      </c>
      <c r="E850">
        <v>175932.79999999999</v>
      </c>
    </row>
    <row r="851" spans="1:5">
      <c r="A851" t="s">
        <v>231</v>
      </c>
      <c r="B851" t="s">
        <v>31</v>
      </c>
      <c r="C851">
        <v>2020</v>
      </c>
      <c r="D851" t="s">
        <v>8</v>
      </c>
      <c r="E851">
        <v>149181.9</v>
      </c>
    </row>
    <row r="852" spans="1:5">
      <c r="A852" t="s">
        <v>231</v>
      </c>
      <c r="B852" t="s">
        <v>31</v>
      </c>
      <c r="C852">
        <v>2020</v>
      </c>
      <c r="D852" t="s">
        <v>7</v>
      </c>
      <c r="E852">
        <v>174164.59999999998</v>
      </c>
    </row>
    <row r="853" spans="1:5">
      <c r="A853" t="s">
        <v>231</v>
      </c>
      <c r="B853" t="s">
        <v>31</v>
      </c>
      <c r="C853">
        <v>2020</v>
      </c>
      <c r="D853" t="s">
        <v>6</v>
      </c>
      <c r="E853">
        <v>179560.5</v>
      </c>
    </row>
    <row r="854" spans="1:5">
      <c r="A854" t="s">
        <v>231</v>
      </c>
      <c r="B854" t="s">
        <v>31</v>
      </c>
      <c r="C854">
        <v>2019</v>
      </c>
      <c r="D854" t="s">
        <v>9</v>
      </c>
      <c r="E854">
        <v>247599.2</v>
      </c>
    </row>
    <row r="855" spans="1:5">
      <c r="A855" t="s">
        <v>231</v>
      </c>
      <c r="B855" t="s">
        <v>31</v>
      </c>
      <c r="C855">
        <v>2019</v>
      </c>
      <c r="D855" t="s">
        <v>8</v>
      </c>
      <c r="E855">
        <v>212484.19999999998</v>
      </c>
    </row>
    <row r="856" spans="1:5">
      <c r="A856" t="s">
        <v>231</v>
      </c>
      <c r="B856" t="s">
        <v>31</v>
      </c>
      <c r="C856">
        <v>2019</v>
      </c>
      <c r="D856" t="s">
        <v>7</v>
      </c>
      <c r="E856">
        <v>187116.5</v>
      </c>
    </row>
    <row r="857" spans="1:5">
      <c r="A857" t="s">
        <v>231</v>
      </c>
      <c r="B857" t="s">
        <v>31</v>
      </c>
      <c r="C857">
        <v>2019</v>
      </c>
      <c r="D857" t="s">
        <v>6</v>
      </c>
      <c r="E857">
        <v>233130.8</v>
      </c>
    </row>
    <row r="858" spans="1:5">
      <c r="A858" t="s">
        <v>231</v>
      </c>
      <c r="B858" t="s">
        <v>31</v>
      </c>
      <c r="C858">
        <v>2018</v>
      </c>
      <c r="D858" t="s">
        <v>9</v>
      </c>
      <c r="E858">
        <v>198610.19999999885</v>
      </c>
    </row>
    <row r="859" spans="1:5">
      <c r="A859" t="s">
        <v>231</v>
      </c>
      <c r="B859" t="s">
        <v>31</v>
      </c>
      <c r="C859">
        <v>2018</v>
      </c>
      <c r="D859" t="s">
        <v>8</v>
      </c>
      <c r="E859">
        <v>166737.29999999999</v>
      </c>
    </row>
    <row r="860" spans="1:5">
      <c r="A860" t="s">
        <v>231</v>
      </c>
      <c r="B860" t="s">
        <v>31</v>
      </c>
      <c r="C860">
        <v>2018</v>
      </c>
      <c r="D860" t="s">
        <v>7</v>
      </c>
      <c r="E860">
        <v>243042.1</v>
      </c>
    </row>
    <row r="861" spans="1:5">
      <c r="A861" t="s">
        <v>231</v>
      </c>
      <c r="B861" t="s">
        <v>31</v>
      </c>
      <c r="C861">
        <v>2018</v>
      </c>
      <c r="D861" t="s">
        <v>6</v>
      </c>
      <c r="E861">
        <v>261572.8</v>
      </c>
    </row>
    <row r="862" spans="1:5">
      <c r="A862" t="s">
        <v>231</v>
      </c>
      <c r="B862" t="s">
        <v>31</v>
      </c>
      <c r="C862">
        <v>2017</v>
      </c>
      <c r="D862" t="s">
        <v>9</v>
      </c>
      <c r="E862">
        <v>201933.59999999998</v>
      </c>
    </row>
    <row r="863" spans="1:5">
      <c r="A863" t="s">
        <v>231</v>
      </c>
      <c r="B863" t="s">
        <v>31</v>
      </c>
      <c r="C863">
        <v>2017</v>
      </c>
      <c r="D863" t="s">
        <v>8</v>
      </c>
      <c r="E863">
        <v>77121.399999999994</v>
      </c>
    </row>
    <row r="864" spans="1:5">
      <c r="A864" t="s">
        <v>231</v>
      </c>
      <c r="B864" t="s">
        <v>31</v>
      </c>
      <c r="C864">
        <v>2017</v>
      </c>
      <c r="D864" t="s">
        <v>7</v>
      </c>
      <c r="E864">
        <v>166304</v>
      </c>
    </row>
    <row r="865" spans="1:5">
      <c r="A865" t="s">
        <v>231</v>
      </c>
      <c r="B865" t="s">
        <v>31</v>
      </c>
      <c r="C865">
        <v>2017</v>
      </c>
      <c r="D865" t="s">
        <v>6</v>
      </c>
      <c r="E865">
        <v>163284.90000000002</v>
      </c>
    </row>
    <row r="866" spans="1:5">
      <c r="A866" t="s">
        <v>231</v>
      </c>
      <c r="B866" t="s">
        <v>20</v>
      </c>
      <c r="C866">
        <v>2024</v>
      </c>
      <c r="D866" t="s">
        <v>7</v>
      </c>
      <c r="E866">
        <v>758804</v>
      </c>
    </row>
    <row r="867" spans="1:5">
      <c r="A867" t="s">
        <v>231</v>
      </c>
      <c r="B867" t="s">
        <v>20</v>
      </c>
      <c r="C867">
        <v>2024</v>
      </c>
      <c r="D867" t="s">
        <v>6</v>
      </c>
      <c r="E867">
        <v>963041</v>
      </c>
    </row>
    <row r="868" spans="1:5">
      <c r="A868" t="s">
        <v>231</v>
      </c>
      <c r="B868" t="s">
        <v>20</v>
      </c>
      <c r="C868">
        <v>2023</v>
      </c>
      <c r="D868" t="s">
        <v>9</v>
      </c>
      <c r="E868">
        <v>464769</v>
      </c>
    </row>
    <row r="869" spans="1:5">
      <c r="A869" t="s">
        <v>231</v>
      </c>
      <c r="B869" t="s">
        <v>20</v>
      </c>
      <c r="C869">
        <v>2023</v>
      </c>
      <c r="D869" t="s">
        <v>8</v>
      </c>
      <c r="E869">
        <v>514860</v>
      </c>
    </row>
    <row r="870" spans="1:5">
      <c r="A870" t="s">
        <v>231</v>
      </c>
      <c r="B870" t="s">
        <v>20</v>
      </c>
      <c r="C870">
        <v>2023</v>
      </c>
      <c r="D870" t="s">
        <v>7</v>
      </c>
      <c r="E870">
        <v>303864</v>
      </c>
    </row>
    <row r="871" spans="1:5">
      <c r="A871" t="s">
        <v>231</v>
      </c>
      <c r="B871" t="s">
        <v>797</v>
      </c>
      <c r="C871">
        <v>2024</v>
      </c>
      <c r="D871" t="s">
        <v>7</v>
      </c>
      <c r="E871">
        <v>482.70000000000005</v>
      </c>
    </row>
    <row r="872" spans="1:5">
      <c r="A872" t="s">
        <v>231</v>
      </c>
      <c r="B872" t="s">
        <v>797</v>
      </c>
      <c r="C872">
        <v>2024</v>
      </c>
      <c r="D872" t="s">
        <v>6</v>
      </c>
      <c r="E872">
        <v>518.1</v>
      </c>
    </row>
    <row r="873" spans="1:5">
      <c r="A873" t="s">
        <v>231</v>
      </c>
      <c r="B873" t="s">
        <v>797</v>
      </c>
      <c r="C873">
        <v>2023</v>
      </c>
      <c r="D873" t="s">
        <v>9</v>
      </c>
      <c r="E873">
        <v>453.9</v>
      </c>
    </row>
    <row r="874" spans="1:5">
      <c r="A874" t="s">
        <v>231</v>
      </c>
      <c r="B874" t="s">
        <v>797</v>
      </c>
      <c r="C874">
        <v>2023</v>
      </c>
      <c r="D874" t="s">
        <v>8</v>
      </c>
      <c r="E874">
        <v>285.5</v>
      </c>
    </row>
    <row r="875" spans="1:5">
      <c r="A875" t="s">
        <v>231</v>
      </c>
      <c r="B875" t="s">
        <v>797</v>
      </c>
      <c r="C875">
        <v>2023</v>
      </c>
      <c r="D875" t="s">
        <v>7</v>
      </c>
      <c r="E875">
        <v>169.2</v>
      </c>
    </row>
    <row r="876" spans="1:5">
      <c r="A876" t="s">
        <v>231</v>
      </c>
      <c r="B876" t="s">
        <v>18</v>
      </c>
      <c r="C876">
        <v>2024</v>
      </c>
      <c r="D876" t="s">
        <v>7</v>
      </c>
      <c r="E876">
        <v>2104778.200000016</v>
      </c>
    </row>
    <row r="877" spans="1:5">
      <c r="A877" t="s">
        <v>231</v>
      </c>
      <c r="B877" t="s">
        <v>18</v>
      </c>
      <c r="C877">
        <v>2024</v>
      </c>
      <c r="D877" t="s">
        <v>6</v>
      </c>
      <c r="E877">
        <v>1904813.0999999947</v>
      </c>
    </row>
    <row r="878" spans="1:5">
      <c r="A878" t="s">
        <v>231</v>
      </c>
      <c r="B878" t="s">
        <v>18</v>
      </c>
      <c r="C878">
        <v>2023</v>
      </c>
      <c r="D878" t="s">
        <v>9</v>
      </c>
      <c r="E878">
        <v>1823716.300000017</v>
      </c>
    </row>
    <row r="879" spans="1:5">
      <c r="A879" t="s">
        <v>231</v>
      </c>
      <c r="B879" t="s">
        <v>18</v>
      </c>
      <c r="C879">
        <v>2023</v>
      </c>
      <c r="D879" t="s">
        <v>8</v>
      </c>
      <c r="E879">
        <v>1847748.3000000119</v>
      </c>
    </row>
    <row r="880" spans="1:5">
      <c r="A880" t="s">
        <v>231</v>
      </c>
      <c r="B880" t="s">
        <v>18</v>
      </c>
      <c r="C880">
        <v>2023</v>
      </c>
      <c r="D880" t="s">
        <v>7</v>
      </c>
      <c r="E880">
        <v>1735363.4000000083</v>
      </c>
    </row>
    <row r="881" spans="1:5">
      <c r="A881" t="s">
        <v>231</v>
      </c>
      <c r="B881" t="s">
        <v>18</v>
      </c>
      <c r="C881">
        <v>2023</v>
      </c>
      <c r="D881" t="s">
        <v>6</v>
      </c>
      <c r="E881">
        <v>1628621.5999999903</v>
      </c>
    </row>
    <row r="882" spans="1:5">
      <c r="A882" t="s">
        <v>231</v>
      </c>
      <c r="B882" t="s">
        <v>18</v>
      </c>
      <c r="C882">
        <v>2022</v>
      </c>
      <c r="D882" t="s">
        <v>9</v>
      </c>
      <c r="E882">
        <v>1658769.0790000078</v>
      </c>
    </row>
    <row r="883" spans="1:5">
      <c r="A883" t="s">
        <v>231</v>
      </c>
      <c r="B883" t="s">
        <v>18</v>
      </c>
      <c r="C883">
        <v>2022</v>
      </c>
      <c r="D883" t="s">
        <v>8</v>
      </c>
      <c r="E883">
        <v>1590253.8999999799</v>
      </c>
    </row>
    <row r="884" spans="1:5">
      <c r="A884" t="s">
        <v>231</v>
      </c>
      <c r="B884" t="s">
        <v>18</v>
      </c>
      <c r="C884">
        <v>2022</v>
      </c>
      <c r="D884" t="s">
        <v>7</v>
      </c>
      <c r="E884">
        <v>1384736.3999999806</v>
      </c>
    </row>
    <row r="885" spans="1:5">
      <c r="A885" t="s">
        <v>231</v>
      </c>
      <c r="B885" t="s">
        <v>18</v>
      </c>
      <c r="C885">
        <v>2022</v>
      </c>
      <c r="D885" t="s">
        <v>6</v>
      </c>
      <c r="E885">
        <v>1321017.6999999811</v>
      </c>
    </row>
    <row r="886" spans="1:5">
      <c r="A886" t="s">
        <v>231</v>
      </c>
      <c r="B886" t="s">
        <v>18</v>
      </c>
      <c r="C886">
        <v>2021</v>
      </c>
      <c r="D886" t="s">
        <v>9</v>
      </c>
      <c r="E886">
        <v>1360847.3999999822</v>
      </c>
    </row>
    <row r="887" spans="1:5">
      <c r="A887" t="s">
        <v>231</v>
      </c>
      <c r="B887" t="s">
        <v>18</v>
      </c>
      <c r="C887">
        <v>2021</v>
      </c>
      <c r="D887" t="s">
        <v>8</v>
      </c>
      <c r="E887">
        <v>1357226.5999999836</v>
      </c>
    </row>
    <row r="888" spans="1:5">
      <c r="A888" t="s">
        <v>231</v>
      </c>
      <c r="B888" t="s">
        <v>18</v>
      </c>
      <c r="C888">
        <v>2021</v>
      </c>
      <c r="D888" t="s">
        <v>7</v>
      </c>
      <c r="E888">
        <v>1269790.0000000019</v>
      </c>
    </row>
    <row r="889" spans="1:5">
      <c r="A889" t="s">
        <v>231</v>
      </c>
      <c r="B889" t="s">
        <v>18</v>
      </c>
      <c r="C889">
        <v>2021</v>
      </c>
      <c r="D889" t="s">
        <v>6</v>
      </c>
      <c r="E889">
        <v>1214139.6999999993</v>
      </c>
    </row>
    <row r="890" spans="1:5">
      <c r="A890" t="s">
        <v>231</v>
      </c>
      <c r="B890" t="s">
        <v>18</v>
      </c>
      <c r="C890">
        <v>2020</v>
      </c>
      <c r="D890" t="s">
        <v>9</v>
      </c>
      <c r="E890">
        <v>1255696.6000000003</v>
      </c>
    </row>
    <row r="891" spans="1:5">
      <c r="A891" t="s">
        <v>231</v>
      </c>
      <c r="B891" t="s">
        <v>18</v>
      </c>
      <c r="C891">
        <v>2020</v>
      </c>
      <c r="D891" t="s">
        <v>8</v>
      </c>
      <c r="E891">
        <v>1188448.6999999965</v>
      </c>
    </row>
    <row r="892" spans="1:5">
      <c r="A892" t="s">
        <v>231</v>
      </c>
      <c r="B892" t="s">
        <v>18</v>
      </c>
      <c r="C892">
        <v>2020</v>
      </c>
      <c r="D892" t="s">
        <v>7</v>
      </c>
      <c r="E892">
        <v>1018085.6000000027</v>
      </c>
    </row>
    <row r="893" spans="1:5">
      <c r="A893" t="s">
        <v>231</v>
      </c>
      <c r="B893" t="s">
        <v>18</v>
      </c>
      <c r="C893">
        <v>2020</v>
      </c>
      <c r="D893" t="s">
        <v>6</v>
      </c>
      <c r="E893">
        <v>1128421.2000000034</v>
      </c>
    </row>
    <row r="894" spans="1:5">
      <c r="A894" t="s">
        <v>231</v>
      </c>
      <c r="B894" t="s">
        <v>18</v>
      </c>
      <c r="C894">
        <v>2019</v>
      </c>
      <c r="D894" t="s">
        <v>9</v>
      </c>
      <c r="E894">
        <v>1168473.4000000046</v>
      </c>
    </row>
    <row r="895" spans="1:5">
      <c r="A895" t="s">
        <v>231</v>
      </c>
      <c r="B895" t="s">
        <v>18</v>
      </c>
      <c r="C895">
        <v>2019</v>
      </c>
      <c r="D895" t="s">
        <v>8</v>
      </c>
      <c r="E895">
        <v>1209291.5000000068</v>
      </c>
    </row>
    <row r="896" spans="1:5">
      <c r="A896" t="s">
        <v>231</v>
      </c>
      <c r="B896" t="s">
        <v>18</v>
      </c>
      <c r="C896">
        <v>2019</v>
      </c>
      <c r="D896" t="s">
        <v>7</v>
      </c>
      <c r="E896">
        <v>1127571.7999999993</v>
      </c>
    </row>
    <row r="897" spans="1:5">
      <c r="A897" t="s">
        <v>231</v>
      </c>
      <c r="B897" t="s">
        <v>18</v>
      </c>
      <c r="C897">
        <v>2019</v>
      </c>
      <c r="D897" t="s">
        <v>6</v>
      </c>
      <c r="E897">
        <v>1101978.3999999957</v>
      </c>
    </row>
    <row r="898" spans="1:5">
      <c r="A898" t="s">
        <v>231</v>
      </c>
      <c r="B898" t="s">
        <v>18</v>
      </c>
      <c r="C898">
        <v>2018</v>
      </c>
      <c r="D898" t="s">
        <v>9</v>
      </c>
      <c r="E898">
        <v>1073396.7</v>
      </c>
    </row>
    <row r="899" spans="1:5">
      <c r="A899" t="s">
        <v>231</v>
      </c>
      <c r="B899" t="s">
        <v>18</v>
      </c>
      <c r="C899">
        <v>2018</v>
      </c>
      <c r="D899" t="s">
        <v>8</v>
      </c>
      <c r="E899">
        <v>1102517.4999999995</v>
      </c>
    </row>
    <row r="900" spans="1:5">
      <c r="A900" t="s">
        <v>231</v>
      </c>
      <c r="B900" t="s">
        <v>18</v>
      </c>
      <c r="C900">
        <v>2018</v>
      </c>
      <c r="D900" t="s">
        <v>7</v>
      </c>
      <c r="E900">
        <v>1048901.24</v>
      </c>
    </row>
    <row r="901" spans="1:5">
      <c r="A901" t="s">
        <v>231</v>
      </c>
      <c r="B901" t="s">
        <v>18</v>
      </c>
      <c r="C901">
        <v>2018</v>
      </c>
      <c r="D901" t="s">
        <v>6</v>
      </c>
      <c r="E901">
        <v>891096.22</v>
      </c>
    </row>
    <row r="902" spans="1:5">
      <c r="A902" t="s">
        <v>231</v>
      </c>
      <c r="B902" t="s">
        <v>18</v>
      </c>
      <c r="C902">
        <v>2017</v>
      </c>
      <c r="D902" t="s">
        <v>9</v>
      </c>
      <c r="E902">
        <v>884951.02</v>
      </c>
    </row>
    <row r="903" spans="1:5">
      <c r="A903" t="s">
        <v>231</v>
      </c>
      <c r="B903" t="s">
        <v>18</v>
      </c>
      <c r="C903">
        <v>2017</v>
      </c>
      <c r="D903" t="s">
        <v>8</v>
      </c>
      <c r="E903">
        <v>874451.13</v>
      </c>
    </row>
    <row r="904" spans="1:5">
      <c r="A904" t="s">
        <v>231</v>
      </c>
      <c r="B904" t="s">
        <v>18</v>
      </c>
      <c r="C904">
        <v>2017</v>
      </c>
      <c r="D904" t="s">
        <v>7</v>
      </c>
      <c r="E904">
        <v>887277.62999999803</v>
      </c>
    </row>
    <row r="905" spans="1:5">
      <c r="A905" t="s">
        <v>231</v>
      </c>
      <c r="B905" t="s">
        <v>17</v>
      </c>
      <c r="C905">
        <v>2024</v>
      </c>
      <c r="D905" t="s">
        <v>7</v>
      </c>
      <c r="E905">
        <v>1756275.2999999751</v>
      </c>
    </row>
    <row r="906" spans="1:5">
      <c r="A906" t="s">
        <v>231</v>
      </c>
      <c r="B906" t="s">
        <v>17</v>
      </c>
      <c r="C906">
        <v>2024</v>
      </c>
      <c r="D906" t="s">
        <v>6</v>
      </c>
      <c r="E906">
        <v>1678398.0000000014</v>
      </c>
    </row>
    <row r="907" spans="1:5">
      <c r="A907" t="s">
        <v>231</v>
      </c>
      <c r="B907" t="s">
        <v>17</v>
      </c>
      <c r="C907">
        <v>2023</v>
      </c>
      <c r="D907" t="s">
        <v>9</v>
      </c>
      <c r="E907">
        <v>1077779.3999999936</v>
      </c>
    </row>
    <row r="908" spans="1:5">
      <c r="A908" t="s">
        <v>231</v>
      </c>
      <c r="B908" t="s">
        <v>17</v>
      </c>
      <c r="C908">
        <v>2023</v>
      </c>
      <c r="D908" t="s">
        <v>8</v>
      </c>
      <c r="E908">
        <v>1612187.3999999871</v>
      </c>
    </row>
    <row r="909" spans="1:5">
      <c r="A909" t="s">
        <v>231</v>
      </c>
      <c r="B909" t="s">
        <v>17</v>
      </c>
      <c r="C909">
        <v>2023</v>
      </c>
      <c r="D909" t="s">
        <v>7</v>
      </c>
      <c r="E909">
        <v>1282310.7333333283</v>
      </c>
    </row>
    <row r="910" spans="1:5">
      <c r="A910" t="s">
        <v>231</v>
      </c>
      <c r="B910" t="s">
        <v>17</v>
      </c>
      <c r="C910">
        <v>2023</v>
      </c>
      <c r="D910" t="s">
        <v>6</v>
      </c>
      <c r="E910">
        <v>1307408.0333333293</v>
      </c>
    </row>
    <row r="911" spans="1:5">
      <c r="A911" t="s">
        <v>231</v>
      </c>
      <c r="B911" t="s">
        <v>17</v>
      </c>
      <c r="C911">
        <v>2022</v>
      </c>
      <c r="D911" t="s">
        <v>9</v>
      </c>
      <c r="E911">
        <v>739026.9</v>
      </c>
    </row>
    <row r="912" spans="1:5">
      <c r="A912" t="s">
        <v>231</v>
      </c>
      <c r="B912" t="s">
        <v>17</v>
      </c>
      <c r="C912">
        <v>2022</v>
      </c>
      <c r="D912" t="s">
        <v>8</v>
      </c>
      <c r="E912">
        <v>1330131.4000000008</v>
      </c>
    </row>
    <row r="913" spans="1:5">
      <c r="A913" t="s">
        <v>231</v>
      </c>
      <c r="B913" t="s">
        <v>17</v>
      </c>
      <c r="C913">
        <v>2022</v>
      </c>
      <c r="D913" t="s">
        <v>7</v>
      </c>
      <c r="E913">
        <v>1075648.5</v>
      </c>
    </row>
    <row r="914" spans="1:5">
      <c r="A914" t="s">
        <v>231</v>
      </c>
      <c r="B914" t="s">
        <v>17</v>
      </c>
      <c r="C914">
        <v>2022</v>
      </c>
      <c r="D914" t="s">
        <v>6</v>
      </c>
      <c r="E914">
        <v>927663.10000000102</v>
      </c>
    </row>
    <row r="915" spans="1:5">
      <c r="A915" t="s">
        <v>231</v>
      </c>
      <c r="B915" t="s">
        <v>17</v>
      </c>
      <c r="C915">
        <v>2021</v>
      </c>
      <c r="D915" t="s">
        <v>9</v>
      </c>
      <c r="E915">
        <v>827902.53</v>
      </c>
    </row>
    <row r="916" spans="1:5">
      <c r="A916" t="s">
        <v>231</v>
      </c>
      <c r="B916" t="s">
        <v>17</v>
      </c>
      <c r="C916">
        <v>2021</v>
      </c>
      <c r="D916" t="s">
        <v>8</v>
      </c>
      <c r="E916">
        <v>1233916.100000001</v>
      </c>
    </row>
    <row r="917" spans="1:5">
      <c r="A917" t="s">
        <v>231</v>
      </c>
      <c r="B917" t="s">
        <v>17</v>
      </c>
      <c r="C917">
        <v>2021</v>
      </c>
      <c r="D917" t="s">
        <v>7</v>
      </c>
      <c r="E917">
        <v>1035647.6000000016</v>
      </c>
    </row>
    <row r="918" spans="1:5">
      <c r="A918" t="s">
        <v>231</v>
      </c>
      <c r="B918" t="s">
        <v>17</v>
      </c>
      <c r="C918">
        <v>2021</v>
      </c>
      <c r="D918" t="s">
        <v>6</v>
      </c>
      <c r="E918">
        <v>980092.99999999965</v>
      </c>
    </row>
    <row r="919" spans="1:5">
      <c r="A919" t="s">
        <v>231</v>
      </c>
      <c r="B919" t="s">
        <v>17</v>
      </c>
      <c r="C919">
        <v>2020</v>
      </c>
      <c r="D919" t="s">
        <v>9</v>
      </c>
      <c r="E919">
        <v>777300.59999999951</v>
      </c>
    </row>
    <row r="920" spans="1:5">
      <c r="A920" t="s">
        <v>231</v>
      </c>
      <c r="B920" t="s">
        <v>17</v>
      </c>
      <c r="C920">
        <v>2020</v>
      </c>
      <c r="D920" t="s">
        <v>8</v>
      </c>
      <c r="E920">
        <v>924474.89999999956</v>
      </c>
    </row>
    <row r="921" spans="1:5">
      <c r="A921" t="s">
        <v>231</v>
      </c>
      <c r="B921" t="s">
        <v>17</v>
      </c>
      <c r="C921">
        <v>2020</v>
      </c>
      <c r="D921" t="s">
        <v>7</v>
      </c>
      <c r="E921">
        <v>734919.99999999965</v>
      </c>
    </row>
    <row r="922" spans="1:5">
      <c r="A922" t="s">
        <v>231</v>
      </c>
      <c r="B922" t="s">
        <v>17</v>
      </c>
      <c r="C922">
        <v>2020</v>
      </c>
      <c r="D922" t="s">
        <v>6</v>
      </c>
      <c r="E922">
        <v>827988.5</v>
      </c>
    </row>
    <row r="923" spans="1:5">
      <c r="A923" t="s">
        <v>231</v>
      </c>
      <c r="B923" t="s">
        <v>17</v>
      </c>
      <c r="C923">
        <v>2019</v>
      </c>
      <c r="D923" t="s">
        <v>9</v>
      </c>
      <c r="E923">
        <v>601848.70000000019</v>
      </c>
    </row>
    <row r="924" spans="1:5">
      <c r="A924" t="s">
        <v>231</v>
      </c>
      <c r="B924" t="s">
        <v>17</v>
      </c>
      <c r="C924">
        <v>2019</v>
      </c>
      <c r="D924" t="s">
        <v>8</v>
      </c>
      <c r="E924">
        <v>873697.90000000037</v>
      </c>
    </row>
    <row r="925" spans="1:5">
      <c r="A925" t="s">
        <v>231</v>
      </c>
      <c r="B925" t="s">
        <v>17</v>
      </c>
      <c r="C925">
        <v>2019</v>
      </c>
      <c r="D925" t="s">
        <v>7</v>
      </c>
      <c r="E925">
        <v>636611.60000000033</v>
      </c>
    </row>
    <row r="926" spans="1:5">
      <c r="A926" t="s">
        <v>231</v>
      </c>
      <c r="B926" t="s">
        <v>17</v>
      </c>
      <c r="C926">
        <v>2019</v>
      </c>
      <c r="D926" t="s">
        <v>6</v>
      </c>
      <c r="E926">
        <v>835891.70000000019</v>
      </c>
    </row>
    <row r="927" spans="1:5">
      <c r="A927" t="s">
        <v>231</v>
      </c>
      <c r="B927" t="s">
        <v>17</v>
      </c>
      <c r="C927">
        <v>2018</v>
      </c>
      <c r="D927" t="s">
        <v>9</v>
      </c>
      <c r="E927">
        <v>745398.3</v>
      </c>
    </row>
    <row r="928" spans="1:5">
      <c r="A928" t="s">
        <v>231</v>
      </c>
      <c r="B928" t="s">
        <v>17</v>
      </c>
      <c r="C928">
        <v>2018</v>
      </c>
      <c r="D928" t="s">
        <v>8</v>
      </c>
      <c r="E928">
        <v>688919.89999999991</v>
      </c>
    </row>
    <row r="929" spans="1:5">
      <c r="A929" t="s">
        <v>231</v>
      </c>
      <c r="B929" t="s">
        <v>17</v>
      </c>
      <c r="C929">
        <v>2018</v>
      </c>
      <c r="D929" t="s">
        <v>7</v>
      </c>
      <c r="E929">
        <v>534827.98</v>
      </c>
    </row>
    <row r="930" spans="1:5">
      <c r="A930" t="s">
        <v>231</v>
      </c>
      <c r="B930" t="s">
        <v>17</v>
      </c>
      <c r="C930">
        <v>2018</v>
      </c>
      <c r="D930" t="s">
        <v>6</v>
      </c>
      <c r="E930">
        <v>480351.55999999994</v>
      </c>
    </row>
    <row r="931" spans="1:5">
      <c r="A931" t="s">
        <v>231</v>
      </c>
      <c r="B931" t="s">
        <v>17</v>
      </c>
      <c r="C931">
        <v>2017</v>
      </c>
      <c r="D931" t="s">
        <v>9</v>
      </c>
      <c r="E931">
        <v>462028.99</v>
      </c>
    </row>
    <row r="932" spans="1:5">
      <c r="A932" t="s">
        <v>231</v>
      </c>
      <c r="B932" t="s">
        <v>17</v>
      </c>
      <c r="C932">
        <v>2017</v>
      </c>
      <c r="D932" t="s">
        <v>8</v>
      </c>
      <c r="E932">
        <v>530784.19999999995</v>
      </c>
    </row>
    <row r="933" spans="1:5">
      <c r="A933" t="s">
        <v>231</v>
      </c>
      <c r="B933" t="s">
        <v>17</v>
      </c>
      <c r="C933">
        <v>2017</v>
      </c>
      <c r="D933" t="s">
        <v>7</v>
      </c>
      <c r="E933">
        <v>363814.1</v>
      </c>
    </row>
    <row r="934" spans="1:5">
      <c r="A934" t="s">
        <v>231</v>
      </c>
      <c r="B934" t="s">
        <v>31</v>
      </c>
      <c r="C934">
        <v>2024</v>
      </c>
      <c r="D934" t="s">
        <v>7</v>
      </c>
      <c r="E934">
        <v>106674.7</v>
      </c>
    </row>
    <row r="935" spans="1:5">
      <c r="A935" t="s">
        <v>231</v>
      </c>
      <c r="B935" t="s">
        <v>31</v>
      </c>
      <c r="C935">
        <v>2024</v>
      </c>
      <c r="D935" t="s">
        <v>6</v>
      </c>
      <c r="E935">
        <v>0</v>
      </c>
    </row>
    <row r="936" spans="1:5">
      <c r="A936" t="s">
        <v>231</v>
      </c>
      <c r="B936" t="s">
        <v>31</v>
      </c>
      <c r="C936">
        <v>2023</v>
      </c>
      <c r="D936" t="s">
        <v>9</v>
      </c>
      <c r="E936">
        <v>150147</v>
      </c>
    </row>
    <row r="937" spans="1:5">
      <c r="A937" t="s">
        <v>231</v>
      </c>
      <c r="B937" t="s">
        <v>31</v>
      </c>
      <c r="C937">
        <v>2023</v>
      </c>
      <c r="D937" t="s">
        <v>8</v>
      </c>
      <c r="E937">
        <v>145697</v>
      </c>
    </row>
    <row r="938" spans="1:5">
      <c r="A938" t="s">
        <v>231</v>
      </c>
      <c r="B938" t="s">
        <v>31</v>
      </c>
      <c r="C938">
        <v>2023</v>
      </c>
      <c r="D938" t="s">
        <v>7</v>
      </c>
      <c r="E938">
        <v>211345</v>
      </c>
    </row>
    <row r="939" spans="1:5">
      <c r="A939" t="s">
        <v>231</v>
      </c>
      <c r="B939" t="s">
        <v>31</v>
      </c>
      <c r="C939">
        <v>2023</v>
      </c>
      <c r="D939" t="s">
        <v>6</v>
      </c>
      <c r="E939">
        <v>192561</v>
      </c>
    </row>
    <row r="940" spans="1:5">
      <c r="A940" t="s">
        <v>231</v>
      </c>
      <c r="B940" t="s">
        <v>31</v>
      </c>
      <c r="C940">
        <v>2022</v>
      </c>
      <c r="D940" t="s">
        <v>9</v>
      </c>
      <c r="E940">
        <v>178597</v>
      </c>
    </row>
    <row r="941" spans="1:5">
      <c r="A941" t="s">
        <v>231</v>
      </c>
      <c r="B941" t="s">
        <v>31</v>
      </c>
      <c r="C941">
        <v>2022</v>
      </c>
      <c r="D941" t="s">
        <v>8</v>
      </c>
      <c r="E941">
        <v>200845</v>
      </c>
    </row>
    <row r="942" spans="1:5">
      <c r="A942" t="s">
        <v>231</v>
      </c>
      <c r="B942" t="s">
        <v>31</v>
      </c>
      <c r="C942">
        <v>2022</v>
      </c>
      <c r="D942" t="s">
        <v>7</v>
      </c>
      <c r="E942">
        <v>183362</v>
      </c>
    </row>
    <row r="943" spans="1:5">
      <c r="A943" t="s">
        <v>231</v>
      </c>
      <c r="B943" t="s">
        <v>31</v>
      </c>
      <c r="C943">
        <v>2022</v>
      </c>
      <c r="D943" t="s">
        <v>6</v>
      </c>
      <c r="E943">
        <v>260455</v>
      </c>
    </row>
    <row r="944" spans="1:5">
      <c r="A944" t="s">
        <v>231</v>
      </c>
      <c r="B944" t="s">
        <v>31</v>
      </c>
      <c r="C944">
        <v>2021</v>
      </c>
      <c r="D944" t="s">
        <v>9</v>
      </c>
      <c r="E944">
        <v>232849</v>
      </c>
    </row>
    <row r="945" spans="1:5">
      <c r="A945" t="s">
        <v>231</v>
      </c>
      <c r="B945" t="s">
        <v>31</v>
      </c>
      <c r="C945">
        <v>2021</v>
      </c>
      <c r="D945" t="s">
        <v>8</v>
      </c>
      <c r="E945">
        <v>295279</v>
      </c>
    </row>
    <row r="946" spans="1:5">
      <c r="A946" t="s">
        <v>231</v>
      </c>
      <c r="B946" t="s">
        <v>31</v>
      </c>
      <c r="C946">
        <v>2021</v>
      </c>
      <c r="D946" t="s">
        <v>7</v>
      </c>
      <c r="E946">
        <v>316902</v>
      </c>
    </row>
    <row r="947" spans="1:5">
      <c r="A947" t="s">
        <v>231</v>
      </c>
      <c r="B947" t="s">
        <v>31</v>
      </c>
      <c r="C947">
        <v>2021</v>
      </c>
      <c r="D947" t="s">
        <v>6</v>
      </c>
      <c r="E947">
        <v>356219</v>
      </c>
    </row>
    <row r="948" spans="1:5">
      <c r="A948" t="s">
        <v>231</v>
      </c>
      <c r="B948" t="s">
        <v>31</v>
      </c>
      <c r="C948">
        <v>2020</v>
      </c>
      <c r="D948" t="s">
        <v>9</v>
      </c>
      <c r="E948">
        <v>269683</v>
      </c>
    </row>
    <row r="949" spans="1:5">
      <c r="A949" t="s">
        <v>231</v>
      </c>
      <c r="B949" t="s">
        <v>31</v>
      </c>
      <c r="C949">
        <v>2020</v>
      </c>
      <c r="D949" t="s">
        <v>8</v>
      </c>
      <c r="E949">
        <v>300837</v>
      </c>
    </row>
    <row r="950" spans="1:5">
      <c r="A950" t="s">
        <v>231</v>
      </c>
      <c r="B950" t="s">
        <v>31</v>
      </c>
      <c r="C950">
        <v>2020</v>
      </c>
      <c r="D950" t="s">
        <v>7</v>
      </c>
      <c r="E950">
        <v>205985</v>
      </c>
    </row>
    <row r="951" spans="1:5">
      <c r="A951" t="s">
        <v>231</v>
      </c>
      <c r="B951" t="s">
        <v>31</v>
      </c>
      <c r="C951">
        <v>2020</v>
      </c>
      <c r="D951" t="s">
        <v>6</v>
      </c>
      <c r="E951">
        <v>215894</v>
      </c>
    </row>
    <row r="952" spans="1:5">
      <c r="A952" t="s">
        <v>231</v>
      </c>
      <c r="B952" t="s">
        <v>31</v>
      </c>
      <c r="C952">
        <v>2019</v>
      </c>
      <c r="D952" t="s">
        <v>9</v>
      </c>
      <c r="E952">
        <v>243189</v>
      </c>
    </row>
    <row r="953" spans="1:5">
      <c r="A953" t="s">
        <v>231</v>
      </c>
      <c r="B953" t="s">
        <v>31</v>
      </c>
      <c r="C953">
        <v>2019</v>
      </c>
      <c r="D953" t="s">
        <v>8</v>
      </c>
      <c r="E953">
        <v>207748</v>
      </c>
    </row>
    <row r="954" spans="1:5">
      <c r="A954" t="s">
        <v>231</v>
      </c>
      <c r="B954" t="s">
        <v>31</v>
      </c>
      <c r="C954">
        <v>2019</v>
      </c>
      <c r="D954" t="s">
        <v>7</v>
      </c>
      <c r="E954">
        <v>165152</v>
      </c>
    </row>
    <row r="955" spans="1:5">
      <c r="A955" t="s">
        <v>231</v>
      </c>
      <c r="B955" t="s">
        <v>31</v>
      </c>
      <c r="C955">
        <v>2019</v>
      </c>
      <c r="D955" t="s">
        <v>6</v>
      </c>
      <c r="E955">
        <v>129982</v>
      </c>
    </row>
    <row r="956" spans="1:5">
      <c r="A956" t="s">
        <v>231</v>
      </c>
      <c r="B956" t="s">
        <v>31</v>
      </c>
      <c r="C956">
        <v>2018</v>
      </c>
      <c r="D956" t="s">
        <v>9</v>
      </c>
      <c r="E956">
        <v>149588.72999999998</v>
      </c>
    </row>
    <row r="957" spans="1:5">
      <c r="A957" t="s">
        <v>231</v>
      </c>
      <c r="B957" t="s">
        <v>31</v>
      </c>
      <c r="C957">
        <v>2018</v>
      </c>
      <c r="D957" t="s">
        <v>8</v>
      </c>
      <c r="E957">
        <v>187620.91</v>
      </c>
    </row>
    <row r="958" spans="1:5">
      <c r="A958" t="s">
        <v>231</v>
      </c>
      <c r="B958" t="s">
        <v>31</v>
      </c>
      <c r="C958">
        <v>2018</v>
      </c>
      <c r="D958" t="s">
        <v>7</v>
      </c>
      <c r="E958">
        <v>139617.97</v>
      </c>
    </row>
    <row r="959" spans="1:5">
      <c r="A959" t="s">
        <v>231</v>
      </c>
      <c r="B959" t="s">
        <v>31</v>
      </c>
      <c r="C959">
        <v>2018</v>
      </c>
      <c r="D959" t="s">
        <v>6</v>
      </c>
      <c r="E959">
        <v>121788.61000000002</v>
      </c>
    </row>
    <row r="960" spans="1:5">
      <c r="A960" t="s">
        <v>231</v>
      </c>
      <c r="B960" t="s">
        <v>31</v>
      </c>
      <c r="C960">
        <v>2017</v>
      </c>
      <c r="D960" t="s">
        <v>9</v>
      </c>
      <c r="E960">
        <v>138312.1</v>
      </c>
    </row>
    <row r="961" spans="1:5">
      <c r="A961" t="s">
        <v>231</v>
      </c>
      <c r="B961" t="s">
        <v>31</v>
      </c>
      <c r="C961">
        <v>2017</v>
      </c>
      <c r="D961" t="s">
        <v>8</v>
      </c>
      <c r="E961">
        <v>179127.38</v>
      </c>
    </row>
    <row r="962" spans="1:5">
      <c r="A962" t="s">
        <v>231</v>
      </c>
      <c r="B962" t="s">
        <v>31</v>
      </c>
      <c r="C962">
        <v>2017</v>
      </c>
      <c r="D962" t="s">
        <v>7</v>
      </c>
      <c r="E962">
        <v>119457.26</v>
      </c>
    </row>
    <row r="963" spans="1:5">
      <c r="A963" t="s">
        <v>231</v>
      </c>
      <c r="B963" t="s">
        <v>20</v>
      </c>
      <c r="C963">
        <v>2024</v>
      </c>
      <c r="D963" t="s">
        <v>7</v>
      </c>
      <c r="E963">
        <v>3956</v>
      </c>
    </row>
    <row r="964" spans="1:5">
      <c r="A964" t="s">
        <v>231</v>
      </c>
      <c r="B964" t="s">
        <v>20</v>
      </c>
      <c r="C964">
        <v>2024</v>
      </c>
      <c r="D964" t="s">
        <v>6</v>
      </c>
      <c r="E964">
        <v>0</v>
      </c>
    </row>
    <row r="965" spans="1:5">
      <c r="A965" t="s">
        <v>231</v>
      </c>
      <c r="B965" t="s">
        <v>18</v>
      </c>
      <c r="C965">
        <v>2024</v>
      </c>
      <c r="D965" t="s">
        <v>7</v>
      </c>
      <c r="E965">
        <v>964212.10000000172</v>
      </c>
    </row>
    <row r="966" spans="1:5">
      <c r="A966" t="s">
        <v>231</v>
      </c>
      <c r="B966" t="s">
        <v>18</v>
      </c>
      <c r="C966">
        <v>2024</v>
      </c>
      <c r="D966" t="s">
        <v>6</v>
      </c>
      <c r="E966">
        <v>936764.89999999793</v>
      </c>
    </row>
    <row r="967" spans="1:5">
      <c r="A967" t="s">
        <v>231</v>
      </c>
      <c r="B967" t="s">
        <v>18</v>
      </c>
      <c r="C967">
        <v>2023</v>
      </c>
      <c r="D967" t="s">
        <v>9</v>
      </c>
      <c r="E967">
        <v>879768.00000000536</v>
      </c>
    </row>
    <row r="968" spans="1:5">
      <c r="A968" t="s">
        <v>231</v>
      </c>
      <c r="B968" t="s">
        <v>18</v>
      </c>
      <c r="C968">
        <v>2023</v>
      </c>
      <c r="D968" t="s">
        <v>8</v>
      </c>
      <c r="E968">
        <v>841459.50000000384</v>
      </c>
    </row>
    <row r="969" spans="1:5">
      <c r="A969" t="s">
        <v>231</v>
      </c>
      <c r="B969" t="s">
        <v>18</v>
      </c>
      <c r="C969">
        <v>2023</v>
      </c>
      <c r="D969" t="s">
        <v>7</v>
      </c>
      <c r="E969">
        <v>784007.00000000303</v>
      </c>
    </row>
    <row r="970" spans="1:5">
      <c r="A970" t="s">
        <v>231</v>
      </c>
      <c r="B970" t="s">
        <v>18</v>
      </c>
      <c r="C970">
        <v>2023</v>
      </c>
      <c r="D970" t="s">
        <v>6</v>
      </c>
      <c r="E970">
        <v>757952.49999999977</v>
      </c>
    </row>
    <row r="971" spans="1:5">
      <c r="A971" t="s">
        <v>231</v>
      </c>
      <c r="B971" t="s">
        <v>18</v>
      </c>
      <c r="C971">
        <v>2022</v>
      </c>
      <c r="D971" t="s">
        <v>9</v>
      </c>
      <c r="E971">
        <v>772251.2000000024</v>
      </c>
    </row>
    <row r="972" spans="1:5">
      <c r="A972" t="s">
        <v>231</v>
      </c>
      <c r="B972" t="s">
        <v>18</v>
      </c>
      <c r="C972">
        <v>2022</v>
      </c>
      <c r="D972" t="s">
        <v>8</v>
      </c>
      <c r="E972">
        <v>765817.19999999204</v>
      </c>
    </row>
    <row r="973" spans="1:5">
      <c r="A973" t="s">
        <v>231</v>
      </c>
      <c r="B973" t="s">
        <v>18</v>
      </c>
      <c r="C973">
        <v>2022</v>
      </c>
      <c r="D973" t="s">
        <v>7</v>
      </c>
      <c r="E973">
        <v>737515.89999999281</v>
      </c>
    </row>
    <row r="974" spans="1:5">
      <c r="A974" t="s">
        <v>231</v>
      </c>
      <c r="B974" t="s">
        <v>18</v>
      </c>
      <c r="C974">
        <v>2022</v>
      </c>
      <c r="D974" t="s">
        <v>6</v>
      </c>
      <c r="E974">
        <v>685615.09999999346</v>
      </c>
    </row>
    <row r="975" spans="1:5">
      <c r="A975" t="s">
        <v>231</v>
      </c>
      <c r="B975" t="s">
        <v>18</v>
      </c>
      <c r="C975">
        <v>2021</v>
      </c>
      <c r="D975" t="s">
        <v>9</v>
      </c>
      <c r="E975">
        <v>687259.89999999362</v>
      </c>
    </row>
    <row r="976" spans="1:5">
      <c r="A976" t="s">
        <v>231</v>
      </c>
      <c r="B976" t="s">
        <v>18</v>
      </c>
      <c r="C976">
        <v>2021</v>
      </c>
      <c r="D976" t="s">
        <v>8</v>
      </c>
      <c r="E976">
        <v>608767.29999999586</v>
      </c>
    </row>
    <row r="977" spans="1:5">
      <c r="A977" t="s">
        <v>231</v>
      </c>
      <c r="B977" t="s">
        <v>18</v>
      </c>
      <c r="C977">
        <v>2021</v>
      </c>
      <c r="D977" t="s">
        <v>7</v>
      </c>
      <c r="E977">
        <v>598850.20000000112</v>
      </c>
    </row>
    <row r="978" spans="1:5">
      <c r="A978" t="s">
        <v>231</v>
      </c>
      <c r="B978" t="s">
        <v>18</v>
      </c>
      <c r="C978">
        <v>2021</v>
      </c>
      <c r="D978" t="s">
        <v>6</v>
      </c>
      <c r="E978">
        <v>559027.50000000035</v>
      </c>
    </row>
    <row r="979" spans="1:5">
      <c r="A979" t="s">
        <v>231</v>
      </c>
      <c r="B979" t="s">
        <v>18</v>
      </c>
      <c r="C979">
        <v>2020</v>
      </c>
      <c r="D979" t="s">
        <v>9</v>
      </c>
      <c r="E979">
        <v>605006.10000000114</v>
      </c>
    </row>
    <row r="980" spans="1:5">
      <c r="A980" t="s">
        <v>231</v>
      </c>
      <c r="B980" t="s">
        <v>18</v>
      </c>
      <c r="C980">
        <v>2020</v>
      </c>
      <c r="D980" t="s">
        <v>8</v>
      </c>
      <c r="E980">
        <v>521983.69999999978</v>
      </c>
    </row>
    <row r="981" spans="1:5">
      <c r="A981" t="s">
        <v>231</v>
      </c>
      <c r="B981" t="s">
        <v>18</v>
      </c>
      <c r="C981">
        <v>2020</v>
      </c>
      <c r="D981" t="s">
        <v>7</v>
      </c>
      <c r="E981">
        <v>484218.40000000014</v>
      </c>
    </row>
    <row r="982" spans="1:5">
      <c r="A982" t="s">
        <v>231</v>
      </c>
      <c r="B982" t="s">
        <v>18</v>
      </c>
      <c r="C982">
        <v>2020</v>
      </c>
      <c r="D982" t="s">
        <v>6</v>
      </c>
      <c r="E982">
        <v>558997.80000000168</v>
      </c>
    </row>
    <row r="983" spans="1:5">
      <c r="A983" t="s">
        <v>231</v>
      </c>
      <c r="B983" t="s">
        <v>18</v>
      </c>
      <c r="C983">
        <v>2019</v>
      </c>
      <c r="D983" t="s">
        <v>9</v>
      </c>
      <c r="E983">
        <v>623304.30000000261</v>
      </c>
    </row>
    <row r="984" spans="1:5">
      <c r="A984" t="s">
        <v>231</v>
      </c>
      <c r="B984" t="s">
        <v>18</v>
      </c>
      <c r="C984">
        <v>2019</v>
      </c>
      <c r="D984" t="s">
        <v>8</v>
      </c>
      <c r="E984">
        <v>559415.30000000214</v>
      </c>
    </row>
    <row r="985" spans="1:5">
      <c r="A985" t="s">
        <v>231</v>
      </c>
      <c r="B985" t="s">
        <v>18</v>
      </c>
      <c r="C985">
        <v>2019</v>
      </c>
      <c r="D985" t="s">
        <v>7</v>
      </c>
      <c r="E985">
        <v>550674.19999999937</v>
      </c>
    </row>
    <row r="986" spans="1:5">
      <c r="A986" t="s">
        <v>231</v>
      </c>
      <c r="B986" t="s">
        <v>18</v>
      </c>
      <c r="C986">
        <v>2019</v>
      </c>
      <c r="D986" t="s">
        <v>6</v>
      </c>
      <c r="E986">
        <v>541293.09999999939</v>
      </c>
    </row>
    <row r="987" spans="1:5">
      <c r="A987" t="s">
        <v>231</v>
      </c>
      <c r="B987" t="s">
        <v>18</v>
      </c>
      <c r="C987">
        <v>2018</v>
      </c>
      <c r="D987" t="s">
        <v>9</v>
      </c>
      <c r="E987">
        <v>560723.30000000005</v>
      </c>
    </row>
    <row r="988" spans="1:5">
      <c r="A988" t="s">
        <v>231</v>
      </c>
      <c r="B988" t="s">
        <v>18</v>
      </c>
      <c r="C988">
        <v>2018</v>
      </c>
      <c r="D988" t="s">
        <v>8</v>
      </c>
      <c r="E988">
        <v>495675.1999999996</v>
      </c>
    </row>
    <row r="989" spans="1:5">
      <c r="A989" t="s">
        <v>231</v>
      </c>
      <c r="B989" t="s">
        <v>18</v>
      </c>
      <c r="C989">
        <v>2018</v>
      </c>
      <c r="D989" t="s">
        <v>7</v>
      </c>
      <c r="E989">
        <v>497774.39999999997</v>
      </c>
    </row>
    <row r="990" spans="1:5">
      <c r="A990" t="s">
        <v>231</v>
      </c>
      <c r="B990" t="s">
        <v>18</v>
      </c>
      <c r="C990">
        <v>2018</v>
      </c>
      <c r="D990" t="s">
        <v>6</v>
      </c>
      <c r="E990">
        <v>437168.83999999997</v>
      </c>
    </row>
    <row r="991" spans="1:5">
      <c r="A991" t="s">
        <v>231</v>
      </c>
      <c r="B991" t="s">
        <v>18</v>
      </c>
      <c r="C991">
        <v>2017</v>
      </c>
      <c r="D991" t="s">
        <v>9</v>
      </c>
      <c r="E991">
        <v>422089.56000000006</v>
      </c>
    </row>
    <row r="992" spans="1:5">
      <c r="A992" t="s">
        <v>231</v>
      </c>
      <c r="B992" t="s">
        <v>18</v>
      </c>
      <c r="C992">
        <v>2017</v>
      </c>
      <c r="D992" t="s">
        <v>8</v>
      </c>
      <c r="E992">
        <v>388749.06000000006</v>
      </c>
    </row>
    <row r="993" spans="1:5">
      <c r="A993" t="s">
        <v>231</v>
      </c>
      <c r="B993" t="s">
        <v>18</v>
      </c>
      <c r="C993">
        <v>2017</v>
      </c>
      <c r="D993" t="s">
        <v>7</v>
      </c>
      <c r="E993">
        <v>337636.44</v>
      </c>
    </row>
    <row r="994" spans="1:5">
      <c r="A994" t="s">
        <v>231</v>
      </c>
      <c r="B994" t="s">
        <v>17</v>
      </c>
      <c r="C994">
        <v>2024</v>
      </c>
      <c r="D994" t="s">
        <v>7</v>
      </c>
      <c r="E994">
        <v>934158.39999999094</v>
      </c>
    </row>
    <row r="995" spans="1:5">
      <c r="A995" t="s">
        <v>231</v>
      </c>
      <c r="B995" t="s">
        <v>17</v>
      </c>
      <c r="C995">
        <v>2024</v>
      </c>
      <c r="D995" t="s">
        <v>6</v>
      </c>
      <c r="E995">
        <v>994486.50000000256</v>
      </c>
    </row>
    <row r="996" spans="1:5">
      <c r="A996" t="s">
        <v>231</v>
      </c>
      <c r="B996" t="s">
        <v>17</v>
      </c>
      <c r="C996">
        <v>2023</v>
      </c>
      <c r="D996" t="s">
        <v>9</v>
      </c>
      <c r="E996">
        <v>640315.09999999031</v>
      </c>
    </row>
    <row r="997" spans="1:5">
      <c r="A997" t="s">
        <v>231</v>
      </c>
      <c r="B997" t="s">
        <v>17</v>
      </c>
      <c r="C997">
        <v>2023</v>
      </c>
      <c r="D997" t="s">
        <v>8</v>
      </c>
      <c r="E997">
        <v>746612.39999999234</v>
      </c>
    </row>
    <row r="998" spans="1:5">
      <c r="A998" t="s">
        <v>231</v>
      </c>
      <c r="B998" t="s">
        <v>17</v>
      </c>
      <c r="C998">
        <v>2023</v>
      </c>
      <c r="D998" t="s">
        <v>7</v>
      </c>
      <c r="E998">
        <v>786859.66666666023</v>
      </c>
    </row>
    <row r="999" spans="1:5">
      <c r="A999" t="s">
        <v>231</v>
      </c>
      <c r="B999" t="s">
        <v>17</v>
      </c>
      <c r="C999">
        <v>2023</v>
      </c>
      <c r="D999" t="s">
        <v>6</v>
      </c>
      <c r="E999">
        <v>950756.03333333065</v>
      </c>
    </row>
    <row r="1000" spans="1:5">
      <c r="A1000" t="s">
        <v>231</v>
      </c>
      <c r="B1000" t="s">
        <v>17</v>
      </c>
      <c r="C1000">
        <v>2022</v>
      </c>
      <c r="D1000" t="s">
        <v>9</v>
      </c>
      <c r="E1000">
        <v>581415.80000000005</v>
      </c>
    </row>
    <row r="1001" spans="1:5">
      <c r="A1001" t="s">
        <v>231</v>
      </c>
      <c r="B1001" t="s">
        <v>17</v>
      </c>
      <c r="C1001">
        <v>2022</v>
      </c>
      <c r="D1001" t="s">
        <v>8</v>
      </c>
      <c r="E1001">
        <v>652135.1</v>
      </c>
    </row>
    <row r="1002" spans="1:5">
      <c r="A1002" t="s">
        <v>231</v>
      </c>
      <c r="B1002" t="s">
        <v>17</v>
      </c>
      <c r="C1002">
        <v>2022</v>
      </c>
      <c r="D1002" t="s">
        <v>7</v>
      </c>
      <c r="E1002">
        <v>706720</v>
      </c>
    </row>
    <row r="1003" spans="1:5">
      <c r="A1003" t="s">
        <v>231</v>
      </c>
      <c r="B1003" t="s">
        <v>17</v>
      </c>
      <c r="C1003">
        <v>2022</v>
      </c>
      <c r="D1003" t="s">
        <v>6</v>
      </c>
      <c r="E1003">
        <v>593728.66669999994</v>
      </c>
    </row>
    <row r="1004" spans="1:5">
      <c r="A1004" t="s">
        <v>231</v>
      </c>
      <c r="B1004" t="s">
        <v>17</v>
      </c>
      <c r="C1004">
        <v>2021</v>
      </c>
      <c r="D1004" t="s">
        <v>9</v>
      </c>
      <c r="E1004">
        <v>503941.3</v>
      </c>
    </row>
    <row r="1005" spans="1:5">
      <c r="A1005" t="s">
        <v>231</v>
      </c>
      <c r="B1005" t="s">
        <v>17</v>
      </c>
      <c r="C1005">
        <v>2021</v>
      </c>
      <c r="D1005" t="s">
        <v>8</v>
      </c>
      <c r="E1005">
        <v>556332.10000000044</v>
      </c>
    </row>
    <row r="1006" spans="1:5">
      <c r="A1006" t="s">
        <v>231</v>
      </c>
      <c r="B1006" t="s">
        <v>17</v>
      </c>
      <c r="C1006">
        <v>2021</v>
      </c>
      <c r="D1006" t="s">
        <v>7</v>
      </c>
      <c r="E1006">
        <v>527099.50000000058</v>
      </c>
    </row>
    <row r="1007" spans="1:5">
      <c r="A1007" t="s">
        <v>231</v>
      </c>
      <c r="B1007" t="s">
        <v>17</v>
      </c>
      <c r="C1007">
        <v>2021</v>
      </c>
      <c r="D1007" t="s">
        <v>6</v>
      </c>
      <c r="E1007">
        <v>494269.69999999972</v>
      </c>
    </row>
    <row r="1008" spans="1:5">
      <c r="A1008" t="s">
        <v>231</v>
      </c>
      <c r="B1008" t="s">
        <v>17</v>
      </c>
      <c r="C1008">
        <v>2020</v>
      </c>
      <c r="D1008" t="s">
        <v>9</v>
      </c>
      <c r="E1008">
        <v>472381.39999999962</v>
      </c>
    </row>
    <row r="1009" spans="1:5">
      <c r="A1009" t="s">
        <v>231</v>
      </c>
      <c r="B1009" t="s">
        <v>17</v>
      </c>
      <c r="C1009">
        <v>2020</v>
      </c>
      <c r="D1009" t="s">
        <v>8</v>
      </c>
      <c r="E1009">
        <v>409542.1</v>
      </c>
    </row>
    <row r="1010" spans="1:5">
      <c r="A1010" t="s">
        <v>231</v>
      </c>
      <c r="B1010" t="s">
        <v>17</v>
      </c>
      <c r="C1010">
        <v>2020</v>
      </c>
      <c r="D1010" t="s">
        <v>7</v>
      </c>
      <c r="E1010">
        <v>318379.70000000007</v>
      </c>
    </row>
    <row r="1011" spans="1:5">
      <c r="A1011" t="s">
        <v>231</v>
      </c>
      <c r="B1011" t="s">
        <v>17</v>
      </c>
      <c r="C1011">
        <v>2020</v>
      </c>
      <c r="D1011" t="s">
        <v>6</v>
      </c>
      <c r="E1011">
        <v>446766.10000000033</v>
      </c>
    </row>
    <row r="1012" spans="1:5">
      <c r="A1012" t="s">
        <v>231</v>
      </c>
      <c r="B1012" t="s">
        <v>17</v>
      </c>
      <c r="C1012">
        <v>2019</v>
      </c>
      <c r="D1012" t="s">
        <v>9</v>
      </c>
      <c r="E1012">
        <v>342805.10000000009</v>
      </c>
    </row>
    <row r="1013" spans="1:5">
      <c r="A1013" t="s">
        <v>231</v>
      </c>
      <c r="B1013" t="s">
        <v>17</v>
      </c>
      <c r="C1013">
        <v>2019</v>
      </c>
      <c r="D1013" t="s">
        <v>8</v>
      </c>
      <c r="E1013">
        <v>371982.60000000009</v>
      </c>
    </row>
    <row r="1014" spans="1:5">
      <c r="A1014" t="s">
        <v>231</v>
      </c>
      <c r="B1014" t="s">
        <v>17</v>
      </c>
      <c r="C1014">
        <v>2019</v>
      </c>
      <c r="D1014" t="s">
        <v>7</v>
      </c>
      <c r="E1014">
        <v>410538.70000000019</v>
      </c>
    </row>
    <row r="1015" spans="1:5">
      <c r="A1015" t="s">
        <v>231</v>
      </c>
      <c r="B1015" t="s">
        <v>17</v>
      </c>
      <c r="C1015">
        <v>2019</v>
      </c>
      <c r="D1015" t="s">
        <v>6</v>
      </c>
      <c r="E1015">
        <v>438943.20000000024</v>
      </c>
    </row>
    <row r="1016" spans="1:5">
      <c r="A1016" t="s">
        <v>231</v>
      </c>
      <c r="B1016" t="s">
        <v>17</v>
      </c>
      <c r="C1016">
        <v>2018</v>
      </c>
      <c r="D1016" t="s">
        <v>9</v>
      </c>
      <c r="E1016">
        <v>322577.59999999998</v>
      </c>
    </row>
    <row r="1017" spans="1:5">
      <c r="A1017" t="s">
        <v>231</v>
      </c>
      <c r="B1017" t="s">
        <v>17</v>
      </c>
      <c r="C1017">
        <v>2018</v>
      </c>
      <c r="D1017" t="s">
        <v>8</v>
      </c>
      <c r="E1017">
        <v>317400.69999999984</v>
      </c>
    </row>
    <row r="1018" spans="1:5">
      <c r="A1018" t="s">
        <v>231</v>
      </c>
      <c r="B1018" t="s">
        <v>17</v>
      </c>
      <c r="C1018">
        <v>2018</v>
      </c>
      <c r="D1018" t="s">
        <v>7</v>
      </c>
      <c r="E1018">
        <v>314671.09999999998</v>
      </c>
    </row>
    <row r="1019" spans="1:5">
      <c r="A1019" t="s">
        <v>231</v>
      </c>
      <c r="B1019" t="s">
        <v>17</v>
      </c>
      <c r="C1019">
        <v>2018</v>
      </c>
      <c r="D1019" t="s">
        <v>6</v>
      </c>
      <c r="E1019">
        <v>284483.87</v>
      </c>
    </row>
    <row r="1020" spans="1:5">
      <c r="A1020" t="s">
        <v>231</v>
      </c>
      <c r="B1020" t="s">
        <v>17</v>
      </c>
      <c r="C1020">
        <v>2017</v>
      </c>
      <c r="D1020" t="s">
        <v>9</v>
      </c>
      <c r="E1020">
        <v>231932.98000000004</v>
      </c>
    </row>
    <row r="1021" spans="1:5">
      <c r="A1021" t="s">
        <v>231</v>
      </c>
      <c r="B1021" t="s">
        <v>17</v>
      </c>
      <c r="C1021">
        <v>2017</v>
      </c>
      <c r="D1021" t="s">
        <v>8</v>
      </c>
      <c r="E1021">
        <v>226589.57</v>
      </c>
    </row>
    <row r="1022" spans="1:5">
      <c r="A1022" t="s">
        <v>231</v>
      </c>
      <c r="B1022" t="s">
        <v>17</v>
      </c>
      <c r="C1022">
        <v>2017</v>
      </c>
      <c r="D1022" t="s">
        <v>7</v>
      </c>
      <c r="E1022">
        <v>199263.53999999998</v>
      </c>
    </row>
    <row r="1023" spans="1:5">
      <c r="A1023" t="s">
        <v>231</v>
      </c>
      <c r="B1023" t="s">
        <v>31</v>
      </c>
      <c r="C1023">
        <v>2024</v>
      </c>
      <c r="D1023" t="s">
        <v>7</v>
      </c>
      <c r="E1023">
        <v>413537.80000000005</v>
      </c>
    </row>
    <row r="1024" spans="1:5">
      <c r="A1024" t="s">
        <v>231</v>
      </c>
      <c r="B1024" t="s">
        <v>31</v>
      </c>
      <c r="C1024">
        <v>2024</v>
      </c>
      <c r="D1024" t="s">
        <v>6</v>
      </c>
      <c r="E1024">
        <v>3352.5</v>
      </c>
    </row>
    <row r="1025" spans="1:5">
      <c r="A1025" t="s">
        <v>231</v>
      </c>
      <c r="B1025" t="s">
        <v>31</v>
      </c>
      <c r="C1025">
        <v>2023</v>
      </c>
      <c r="D1025" t="s">
        <v>9</v>
      </c>
      <c r="E1025">
        <v>459149.10000000003</v>
      </c>
    </row>
    <row r="1026" spans="1:5">
      <c r="A1026" t="s">
        <v>231</v>
      </c>
      <c r="B1026" t="s">
        <v>31</v>
      </c>
      <c r="C1026">
        <v>2023</v>
      </c>
      <c r="D1026" t="s">
        <v>8</v>
      </c>
      <c r="E1026">
        <v>477019.9</v>
      </c>
    </row>
    <row r="1027" spans="1:5">
      <c r="A1027" t="s">
        <v>231</v>
      </c>
      <c r="B1027" t="s">
        <v>31</v>
      </c>
      <c r="C1027">
        <v>2023</v>
      </c>
      <c r="D1027" t="s">
        <v>7</v>
      </c>
      <c r="E1027">
        <v>591837</v>
      </c>
    </row>
    <row r="1028" spans="1:5">
      <c r="A1028" t="s">
        <v>231</v>
      </c>
      <c r="B1028" t="s">
        <v>31</v>
      </c>
      <c r="C1028">
        <v>2023</v>
      </c>
      <c r="D1028" t="s">
        <v>6</v>
      </c>
      <c r="E1028">
        <v>525806</v>
      </c>
    </row>
    <row r="1029" spans="1:5">
      <c r="A1029" t="s">
        <v>231</v>
      </c>
      <c r="B1029" t="s">
        <v>31</v>
      </c>
      <c r="C1029">
        <v>2022</v>
      </c>
      <c r="D1029" t="s">
        <v>9</v>
      </c>
      <c r="E1029">
        <v>549433</v>
      </c>
    </row>
    <row r="1030" spans="1:5">
      <c r="A1030" t="s">
        <v>231</v>
      </c>
      <c r="B1030" t="s">
        <v>31</v>
      </c>
      <c r="C1030">
        <v>2022</v>
      </c>
      <c r="D1030" t="s">
        <v>8</v>
      </c>
      <c r="E1030">
        <v>333449</v>
      </c>
    </row>
    <row r="1031" spans="1:5">
      <c r="A1031" t="s">
        <v>231</v>
      </c>
      <c r="B1031" t="s">
        <v>31</v>
      </c>
      <c r="C1031">
        <v>2022</v>
      </c>
      <c r="D1031" t="s">
        <v>7</v>
      </c>
      <c r="E1031">
        <v>413925</v>
      </c>
    </row>
    <row r="1032" spans="1:5">
      <c r="A1032" t="s">
        <v>231</v>
      </c>
      <c r="B1032" t="s">
        <v>31</v>
      </c>
      <c r="C1032">
        <v>2022</v>
      </c>
      <c r="D1032" t="s">
        <v>6</v>
      </c>
      <c r="E1032">
        <v>316897</v>
      </c>
    </row>
    <row r="1033" spans="1:5">
      <c r="A1033" t="s">
        <v>231</v>
      </c>
      <c r="B1033" t="s">
        <v>31</v>
      </c>
      <c r="C1033">
        <v>2021</v>
      </c>
      <c r="D1033" t="s">
        <v>9</v>
      </c>
      <c r="E1033">
        <v>301181</v>
      </c>
    </row>
    <row r="1034" spans="1:5">
      <c r="A1034" t="s">
        <v>231</v>
      </c>
      <c r="B1034" t="s">
        <v>31</v>
      </c>
      <c r="C1034">
        <v>2021</v>
      </c>
      <c r="D1034" t="s">
        <v>8</v>
      </c>
      <c r="E1034">
        <v>423245</v>
      </c>
    </row>
    <row r="1035" spans="1:5">
      <c r="A1035" t="s">
        <v>231</v>
      </c>
      <c r="B1035" t="s">
        <v>31</v>
      </c>
      <c r="C1035">
        <v>2021</v>
      </c>
      <c r="D1035" t="s">
        <v>7</v>
      </c>
      <c r="E1035">
        <v>378808</v>
      </c>
    </row>
    <row r="1036" spans="1:5">
      <c r="A1036" t="s">
        <v>231</v>
      </c>
      <c r="B1036" t="s">
        <v>31</v>
      </c>
      <c r="C1036">
        <v>2021</v>
      </c>
      <c r="D1036" t="s">
        <v>6</v>
      </c>
      <c r="E1036">
        <v>286162</v>
      </c>
    </row>
    <row r="1037" spans="1:5">
      <c r="A1037" t="s">
        <v>231</v>
      </c>
      <c r="B1037" t="s">
        <v>31</v>
      </c>
      <c r="C1037">
        <v>2020</v>
      </c>
      <c r="D1037" t="s">
        <v>9</v>
      </c>
      <c r="E1037">
        <v>344807</v>
      </c>
    </row>
    <row r="1038" spans="1:5">
      <c r="A1038" t="s">
        <v>231</v>
      </c>
      <c r="B1038" t="s">
        <v>31</v>
      </c>
      <c r="C1038">
        <v>2020</v>
      </c>
      <c r="D1038" t="s">
        <v>8</v>
      </c>
      <c r="E1038">
        <v>233617</v>
      </c>
    </row>
    <row r="1039" spans="1:5">
      <c r="A1039" t="s">
        <v>231</v>
      </c>
      <c r="B1039" t="s">
        <v>31</v>
      </c>
      <c r="C1039">
        <v>2020</v>
      </c>
      <c r="D1039" t="s">
        <v>7</v>
      </c>
      <c r="E1039">
        <v>242555</v>
      </c>
    </row>
    <row r="1040" spans="1:5">
      <c r="A1040" t="s">
        <v>231</v>
      </c>
      <c r="B1040" t="s">
        <v>31</v>
      </c>
      <c r="C1040">
        <v>2020</v>
      </c>
      <c r="D1040" t="s">
        <v>6</v>
      </c>
      <c r="E1040">
        <v>280522</v>
      </c>
    </row>
    <row r="1041" spans="1:5">
      <c r="A1041" t="s">
        <v>231</v>
      </c>
      <c r="B1041" t="s">
        <v>31</v>
      </c>
      <c r="C1041">
        <v>2019</v>
      </c>
      <c r="D1041" t="s">
        <v>9</v>
      </c>
      <c r="E1041">
        <v>258992</v>
      </c>
    </row>
    <row r="1042" spans="1:5">
      <c r="A1042" t="s">
        <v>231</v>
      </c>
      <c r="B1042" t="s">
        <v>31</v>
      </c>
      <c r="C1042">
        <v>2019</v>
      </c>
      <c r="D1042" t="s">
        <v>8</v>
      </c>
      <c r="E1042">
        <v>187422</v>
      </c>
    </row>
    <row r="1043" spans="1:5">
      <c r="A1043" t="s">
        <v>231</v>
      </c>
      <c r="B1043" t="s">
        <v>31</v>
      </c>
      <c r="C1043">
        <v>2019</v>
      </c>
      <c r="D1043" t="s">
        <v>7</v>
      </c>
      <c r="E1043">
        <v>281351</v>
      </c>
    </row>
    <row r="1044" spans="1:5">
      <c r="A1044" t="s">
        <v>231</v>
      </c>
      <c r="B1044" t="s">
        <v>31</v>
      </c>
      <c r="C1044">
        <v>2019</v>
      </c>
      <c r="D1044" t="s">
        <v>6</v>
      </c>
      <c r="E1044">
        <v>225013.05</v>
      </c>
    </row>
    <row r="1045" spans="1:5">
      <c r="A1045" t="s">
        <v>231</v>
      </c>
      <c r="B1045" t="s">
        <v>31</v>
      </c>
      <c r="C1045">
        <v>2018</v>
      </c>
      <c r="D1045" t="s">
        <v>9</v>
      </c>
      <c r="E1045">
        <v>575995.40000000014</v>
      </c>
    </row>
    <row r="1046" spans="1:5">
      <c r="A1046" t="s">
        <v>231</v>
      </c>
      <c r="B1046" t="s">
        <v>31</v>
      </c>
      <c r="C1046">
        <v>2018</v>
      </c>
      <c r="D1046" t="s">
        <v>8</v>
      </c>
      <c r="E1046">
        <v>556991.81000000006</v>
      </c>
    </row>
    <row r="1047" spans="1:5">
      <c r="A1047" t="s">
        <v>231</v>
      </c>
      <c r="B1047" t="s">
        <v>31</v>
      </c>
      <c r="C1047">
        <v>2018</v>
      </c>
      <c r="D1047" t="s">
        <v>7</v>
      </c>
      <c r="E1047">
        <v>668781.65</v>
      </c>
    </row>
    <row r="1048" spans="1:5">
      <c r="A1048" t="s">
        <v>231</v>
      </c>
      <c r="B1048" t="s">
        <v>31</v>
      </c>
      <c r="C1048">
        <v>2018</v>
      </c>
      <c r="D1048" t="s">
        <v>6</v>
      </c>
      <c r="E1048">
        <v>362699.76</v>
      </c>
    </row>
    <row r="1049" spans="1:5">
      <c r="A1049" t="s">
        <v>231</v>
      </c>
      <c r="B1049" t="s">
        <v>31</v>
      </c>
      <c r="C1049">
        <v>2017</v>
      </c>
      <c r="D1049" t="s">
        <v>9</v>
      </c>
      <c r="E1049">
        <v>618960.18999999994</v>
      </c>
    </row>
    <row r="1050" spans="1:5">
      <c r="A1050" t="s">
        <v>231</v>
      </c>
      <c r="B1050" t="s">
        <v>31</v>
      </c>
      <c r="C1050">
        <v>2017</v>
      </c>
      <c r="D1050" t="s">
        <v>8</v>
      </c>
      <c r="E1050">
        <v>391344.28</v>
      </c>
    </row>
    <row r="1051" spans="1:5">
      <c r="A1051" t="s">
        <v>231</v>
      </c>
      <c r="B1051" t="s">
        <v>31</v>
      </c>
      <c r="C1051">
        <v>2017</v>
      </c>
      <c r="D1051" t="s">
        <v>7</v>
      </c>
      <c r="E1051">
        <v>274025.82</v>
      </c>
    </row>
    <row r="1052" spans="1:5">
      <c r="A1052" t="s">
        <v>231</v>
      </c>
      <c r="B1052" t="s">
        <v>20</v>
      </c>
      <c r="C1052">
        <v>2024</v>
      </c>
      <c r="D1052" t="s">
        <v>7</v>
      </c>
      <c r="E1052">
        <v>394932</v>
      </c>
    </row>
    <row r="1053" spans="1:5">
      <c r="A1053" t="s">
        <v>231</v>
      </c>
      <c r="B1053" t="s">
        <v>20</v>
      </c>
      <c r="C1053">
        <v>2024</v>
      </c>
      <c r="D1053" t="s">
        <v>6</v>
      </c>
      <c r="E1053">
        <v>0</v>
      </c>
    </row>
    <row r="1054" spans="1:5">
      <c r="A1054" t="s">
        <v>231</v>
      </c>
      <c r="B1054" t="s">
        <v>20</v>
      </c>
      <c r="C1054">
        <v>2023</v>
      </c>
      <c r="D1054" t="s">
        <v>9</v>
      </c>
      <c r="E1054">
        <v>506134</v>
      </c>
    </row>
    <row r="1055" spans="1:5">
      <c r="A1055" t="s">
        <v>231</v>
      </c>
      <c r="B1055" t="s">
        <v>20</v>
      </c>
      <c r="C1055">
        <v>2023</v>
      </c>
      <c r="D1055" t="s">
        <v>8</v>
      </c>
      <c r="E1055">
        <v>355115</v>
      </c>
    </row>
    <row r="1056" spans="1:5">
      <c r="A1056" t="s">
        <v>231</v>
      </c>
      <c r="B1056" t="s">
        <v>20</v>
      </c>
      <c r="C1056">
        <v>2023</v>
      </c>
      <c r="D1056" t="s">
        <v>7</v>
      </c>
      <c r="E1056">
        <v>607994</v>
      </c>
    </row>
    <row r="1057" spans="1:5">
      <c r="A1057" t="s">
        <v>231</v>
      </c>
      <c r="B1057" t="s">
        <v>20</v>
      </c>
      <c r="C1057">
        <v>2023</v>
      </c>
      <c r="D1057" t="s">
        <v>6</v>
      </c>
      <c r="E1057">
        <v>267430</v>
      </c>
    </row>
    <row r="1058" spans="1:5">
      <c r="A1058" t="s">
        <v>231</v>
      </c>
      <c r="B1058" t="s">
        <v>20</v>
      </c>
      <c r="C1058">
        <v>2022</v>
      </c>
      <c r="D1058" t="s">
        <v>9</v>
      </c>
      <c r="E1058">
        <v>527482</v>
      </c>
    </row>
    <row r="1059" spans="1:5">
      <c r="A1059" t="s">
        <v>231</v>
      </c>
      <c r="B1059" t="s">
        <v>20</v>
      </c>
      <c r="C1059">
        <v>2022</v>
      </c>
      <c r="D1059" t="s">
        <v>8</v>
      </c>
      <c r="E1059">
        <v>378930</v>
      </c>
    </row>
    <row r="1060" spans="1:5">
      <c r="A1060" t="s">
        <v>231</v>
      </c>
      <c r="B1060" t="s">
        <v>20</v>
      </c>
      <c r="C1060">
        <v>2022</v>
      </c>
      <c r="D1060" t="s">
        <v>7</v>
      </c>
      <c r="E1060">
        <v>544149</v>
      </c>
    </row>
    <row r="1061" spans="1:5">
      <c r="A1061" t="s">
        <v>231</v>
      </c>
      <c r="B1061" t="s">
        <v>20</v>
      </c>
      <c r="C1061">
        <v>2022</v>
      </c>
      <c r="D1061" t="s">
        <v>6</v>
      </c>
      <c r="E1061">
        <v>548564.99999999988</v>
      </c>
    </row>
    <row r="1062" spans="1:5">
      <c r="A1062" t="s">
        <v>231</v>
      </c>
      <c r="B1062" t="s">
        <v>20</v>
      </c>
      <c r="C1062">
        <v>2021</v>
      </c>
      <c r="D1062" t="s">
        <v>9</v>
      </c>
      <c r="E1062">
        <v>584472</v>
      </c>
    </row>
    <row r="1063" spans="1:5">
      <c r="A1063" t="s">
        <v>231</v>
      </c>
      <c r="B1063" t="s">
        <v>20</v>
      </c>
      <c r="C1063">
        <v>2021</v>
      </c>
      <c r="D1063" t="s">
        <v>8</v>
      </c>
      <c r="E1063">
        <v>399906</v>
      </c>
    </row>
    <row r="1064" spans="1:5">
      <c r="A1064" t="s">
        <v>231</v>
      </c>
      <c r="B1064" t="s">
        <v>20</v>
      </c>
      <c r="C1064">
        <v>2021</v>
      </c>
      <c r="D1064" t="s">
        <v>7</v>
      </c>
      <c r="E1064">
        <v>484924</v>
      </c>
    </row>
    <row r="1065" spans="1:5">
      <c r="A1065" t="s">
        <v>231</v>
      </c>
      <c r="B1065" t="s">
        <v>20</v>
      </c>
      <c r="C1065">
        <v>2021</v>
      </c>
      <c r="D1065" t="s">
        <v>6</v>
      </c>
      <c r="E1065">
        <v>371094</v>
      </c>
    </row>
    <row r="1066" spans="1:5">
      <c r="A1066" t="s">
        <v>231</v>
      </c>
      <c r="B1066" t="s">
        <v>20</v>
      </c>
      <c r="C1066">
        <v>2020</v>
      </c>
      <c r="D1066" t="s">
        <v>9</v>
      </c>
      <c r="E1066">
        <v>552883</v>
      </c>
    </row>
    <row r="1067" spans="1:5">
      <c r="A1067" t="s">
        <v>231</v>
      </c>
      <c r="B1067" t="s">
        <v>20</v>
      </c>
      <c r="C1067">
        <v>2020</v>
      </c>
      <c r="D1067" t="s">
        <v>8</v>
      </c>
      <c r="E1067">
        <v>429978</v>
      </c>
    </row>
    <row r="1068" spans="1:5">
      <c r="A1068" t="s">
        <v>231</v>
      </c>
      <c r="B1068" t="s">
        <v>20</v>
      </c>
      <c r="C1068">
        <v>2020</v>
      </c>
      <c r="D1068" t="s">
        <v>7</v>
      </c>
      <c r="E1068">
        <v>587295</v>
      </c>
    </row>
    <row r="1069" spans="1:5">
      <c r="A1069" t="s">
        <v>231</v>
      </c>
      <c r="B1069" t="s">
        <v>20</v>
      </c>
      <c r="C1069">
        <v>2020</v>
      </c>
      <c r="D1069" t="s">
        <v>6</v>
      </c>
      <c r="E1069">
        <v>385140</v>
      </c>
    </row>
    <row r="1070" spans="1:5">
      <c r="A1070" t="s">
        <v>231</v>
      </c>
      <c r="B1070" t="s">
        <v>20</v>
      </c>
      <c r="C1070">
        <v>2019</v>
      </c>
      <c r="D1070" t="s">
        <v>9</v>
      </c>
      <c r="E1070">
        <v>429722</v>
      </c>
    </row>
    <row r="1071" spans="1:5">
      <c r="A1071" t="s">
        <v>231</v>
      </c>
      <c r="B1071" t="s">
        <v>20</v>
      </c>
      <c r="C1071">
        <v>2019</v>
      </c>
      <c r="D1071" t="s">
        <v>8</v>
      </c>
      <c r="E1071">
        <v>457400</v>
      </c>
    </row>
    <row r="1072" spans="1:5">
      <c r="A1072" t="s">
        <v>231</v>
      </c>
      <c r="B1072" t="s">
        <v>20</v>
      </c>
      <c r="C1072">
        <v>2019</v>
      </c>
      <c r="D1072" t="s">
        <v>7</v>
      </c>
      <c r="E1072">
        <v>342670</v>
      </c>
    </row>
    <row r="1073" spans="1:5">
      <c r="A1073" t="s">
        <v>231</v>
      </c>
      <c r="B1073" t="s">
        <v>20</v>
      </c>
      <c r="C1073">
        <v>2019</v>
      </c>
      <c r="D1073" t="s">
        <v>6</v>
      </c>
      <c r="E1073">
        <v>310938</v>
      </c>
    </row>
    <row r="1074" spans="1:5">
      <c r="A1074" t="s">
        <v>231</v>
      </c>
      <c r="B1074" t="s">
        <v>18</v>
      </c>
      <c r="C1074">
        <v>2024</v>
      </c>
      <c r="D1074" t="s">
        <v>7</v>
      </c>
      <c r="E1074">
        <v>3285645.6000000127</v>
      </c>
    </row>
    <row r="1075" spans="1:5">
      <c r="A1075" t="s">
        <v>231</v>
      </c>
      <c r="B1075" t="s">
        <v>18</v>
      </c>
      <c r="C1075">
        <v>2024</v>
      </c>
      <c r="D1075" t="s">
        <v>6</v>
      </c>
      <c r="E1075">
        <v>3022945.6000000141</v>
      </c>
    </row>
    <row r="1076" spans="1:5">
      <c r="A1076" t="s">
        <v>231</v>
      </c>
      <c r="B1076" t="s">
        <v>18</v>
      </c>
      <c r="C1076">
        <v>2023</v>
      </c>
      <c r="D1076" t="s">
        <v>9</v>
      </c>
      <c r="E1076">
        <v>2915100.8000000189</v>
      </c>
    </row>
    <row r="1077" spans="1:5">
      <c r="A1077" t="s">
        <v>231</v>
      </c>
      <c r="B1077" t="s">
        <v>18</v>
      </c>
      <c r="C1077">
        <v>2023</v>
      </c>
      <c r="D1077" t="s">
        <v>8</v>
      </c>
      <c r="E1077">
        <v>2697006.5000000121</v>
      </c>
    </row>
    <row r="1078" spans="1:5">
      <c r="A1078" t="s">
        <v>231</v>
      </c>
      <c r="B1078" t="s">
        <v>18</v>
      </c>
      <c r="C1078">
        <v>2023</v>
      </c>
      <c r="D1078" t="s">
        <v>7</v>
      </c>
      <c r="E1078">
        <v>2568478.2000000076</v>
      </c>
    </row>
    <row r="1079" spans="1:5">
      <c r="A1079" t="s">
        <v>231</v>
      </c>
      <c r="B1079" t="s">
        <v>18</v>
      </c>
      <c r="C1079">
        <v>2023</v>
      </c>
      <c r="D1079" t="s">
        <v>6</v>
      </c>
      <c r="E1079">
        <v>2502753.7999999803</v>
      </c>
    </row>
    <row r="1080" spans="1:5">
      <c r="A1080" t="s">
        <v>231</v>
      </c>
      <c r="B1080" t="s">
        <v>18</v>
      </c>
      <c r="C1080">
        <v>2022</v>
      </c>
      <c r="D1080" t="s">
        <v>9</v>
      </c>
      <c r="E1080">
        <v>2480057.9900000007</v>
      </c>
    </row>
    <row r="1081" spans="1:5">
      <c r="A1081" t="s">
        <v>231</v>
      </c>
      <c r="B1081" t="s">
        <v>18</v>
      </c>
      <c r="C1081">
        <v>2022</v>
      </c>
      <c r="D1081" t="s">
        <v>8</v>
      </c>
      <c r="E1081">
        <v>2303038.1999999764</v>
      </c>
    </row>
    <row r="1082" spans="1:5">
      <c r="A1082" t="s">
        <v>231</v>
      </c>
      <c r="B1082" t="s">
        <v>18</v>
      </c>
      <c r="C1082">
        <v>2022</v>
      </c>
      <c r="D1082" t="s">
        <v>7</v>
      </c>
      <c r="E1082">
        <v>2119749.9999999707</v>
      </c>
    </row>
    <row r="1083" spans="1:5">
      <c r="A1083" t="s">
        <v>231</v>
      </c>
      <c r="B1083" t="s">
        <v>18</v>
      </c>
      <c r="C1083">
        <v>2022</v>
      </c>
      <c r="D1083" t="s">
        <v>6</v>
      </c>
      <c r="E1083">
        <v>2136897.9999999749</v>
      </c>
    </row>
    <row r="1084" spans="1:5">
      <c r="A1084" t="s">
        <v>231</v>
      </c>
      <c r="B1084" t="s">
        <v>18</v>
      </c>
      <c r="C1084">
        <v>2021</v>
      </c>
      <c r="D1084" t="s">
        <v>9</v>
      </c>
      <c r="E1084">
        <v>2115087.899999978</v>
      </c>
    </row>
    <row r="1085" spans="1:5">
      <c r="A1085" t="s">
        <v>231</v>
      </c>
      <c r="B1085" t="s">
        <v>18</v>
      </c>
      <c r="C1085">
        <v>2021</v>
      </c>
      <c r="D1085" t="s">
        <v>8</v>
      </c>
      <c r="E1085">
        <v>1928371.2999999737</v>
      </c>
    </row>
    <row r="1086" spans="1:5">
      <c r="A1086" t="s">
        <v>231</v>
      </c>
      <c r="B1086" t="s">
        <v>18</v>
      </c>
      <c r="C1086">
        <v>2021</v>
      </c>
      <c r="D1086" t="s">
        <v>7</v>
      </c>
      <c r="E1086">
        <v>1964855.4000000022</v>
      </c>
    </row>
    <row r="1087" spans="1:5">
      <c r="A1087" t="s">
        <v>231</v>
      </c>
      <c r="B1087" t="s">
        <v>18</v>
      </c>
      <c r="C1087">
        <v>2021</v>
      </c>
      <c r="D1087" t="s">
        <v>6</v>
      </c>
      <c r="E1087">
        <v>1951075.500000003</v>
      </c>
    </row>
    <row r="1088" spans="1:5">
      <c r="A1088" t="s">
        <v>231</v>
      </c>
      <c r="B1088" t="s">
        <v>18</v>
      </c>
      <c r="C1088">
        <v>2020</v>
      </c>
      <c r="D1088" t="s">
        <v>9</v>
      </c>
      <c r="E1088">
        <v>1973423.6000000047</v>
      </c>
    </row>
    <row r="1089" spans="1:5">
      <c r="A1089" t="s">
        <v>231</v>
      </c>
      <c r="B1089" t="s">
        <v>18</v>
      </c>
      <c r="C1089">
        <v>2020</v>
      </c>
      <c r="D1089" t="s">
        <v>8</v>
      </c>
      <c r="E1089">
        <v>1501557.2891841463</v>
      </c>
    </row>
    <row r="1090" spans="1:5">
      <c r="A1090" t="s">
        <v>231</v>
      </c>
      <c r="B1090" t="s">
        <v>18</v>
      </c>
      <c r="C1090">
        <v>2020</v>
      </c>
      <c r="D1090" t="s">
        <v>7</v>
      </c>
      <c r="E1090">
        <v>1501557.2891841463</v>
      </c>
    </row>
    <row r="1091" spans="1:5">
      <c r="A1091" t="s">
        <v>231</v>
      </c>
      <c r="B1091" t="s">
        <v>18</v>
      </c>
      <c r="C1091">
        <v>2020</v>
      </c>
      <c r="D1091" t="s">
        <v>6</v>
      </c>
      <c r="E1091">
        <v>1764224.3000000108</v>
      </c>
    </row>
    <row r="1092" spans="1:5">
      <c r="A1092" t="s">
        <v>231</v>
      </c>
      <c r="B1092" t="s">
        <v>18</v>
      </c>
      <c r="C1092">
        <v>2019</v>
      </c>
      <c r="D1092" t="s">
        <v>9</v>
      </c>
      <c r="E1092">
        <v>1834318.8000000073</v>
      </c>
    </row>
    <row r="1093" spans="1:5">
      <c r="A1093" t="s">
        <v>231</v>
      </c>
      <c r="B1093" t="s">
        <v>18</v>
      </c>
      <c r="C1093">
        <v>2019</v>
      </c>
      <c r="D1093" t="s">
        <v>8</v>
      </c>
      <c r="E1093">
        <v>1589159.000000007</v>
      </c>
    </row>
    <row r="1094" spans="1:5">
      <c r="A1094" t="s">
        <v>231</v>
      </c>
      <c r="B1094" t="s">
        <v>18</v>
      </c>
      <c r="C1094">
        <v>2019</v>
      </c>
      <c r="D1094" t="s">
        <v>7</v>
      </c>
      <c r="E1094">
        <v>1586187.1000000197</v>
      </c>
    </row>
    <row r="1095" spans="1:5">
      <c r="A1095" t="s">
        <v>231</v>
      </c>
      <c r="B1095" t="s">
        <v>18</v>
      </c>
      <c r="C1095">
        <v>2019</v>
      </c>
      <c r="D1095" t="s">
        <v>6</v>
      </c>
      <c r="E1095">
        <v>1496622.400000006</v>
      </c>
    </row>
    <row r="1096" spans="1:5">
      <c r="A1096" t="s">
        <v>231</v>
      </c>
      <c r="B1096" t="s">
        <v>18</v>
      </c>
      <c r="C1096">
        <v>2018</v>
      </c>
      <c r="D1096" t="s">
        <v>9</v>
      </c>
      <c r="E1096">
        <v>1658713.5</v>
      </c>
    </row>
    <row r="1097" spans="1:5">
      <c r="A1097" t="s">
        <v>231</v>
      </c>
      <c r="B1097" t="s">
        <v>18</v>
      </c>
      <c r="C1097">
        <v>2018</v>
      </c>
      <c r="D1097" t="s">
        <v>8</v>
      </c>
      <c r="E1097">
        <v>1407087.5999999968</v>
      </c>
    </row>
    <row r="1098" spans="1:5">
      <c r="A1098" t="s">
        <v>231</v>
      </c>
      <c r="B1098" t="s">
        <v>18</v>
      </c>
      <c r="C1098">
        <v>2018</v>
      </c>
      <c r="D1098" t="s">
        <v>7</v>
      </c>
      <c r="E1098">
        <v>1387090.3</v>
      </c>
    </row>
    <row r="1099" spans="1:5">
      <c r="A1099" t="s">
        <v>231</v>
      </c>
      <c r="B1099" t="s">
        <v>18</v>
      </c>
      <c r="C1099">
        <v>2018</v>
      </c>
      <c r="D1099" t="s">
        <v>6</v>
      </c>
      <c r="E1099">
        <v>1307308.04</v>
      </c>
    </row>
    <row r="1100" spans="1:5">
      <c r="A1100" t="s">
        <v>231</v>
      </c>
      <c r="B1100" t="s">
        <v>18</v>
      </c>
      <c r="C1100">
        <v>2017</v>
      </c>
      <c r="D1100" t="s">
        <v>9</v>
      </c>
      <c r="E1100">
        <v>1370870</v>
      </c>
    </row>
    <row r="1101" spans="1:5">
      <c r="A1101" t="s">
        <v>231</v>
      </c>
      <c r="B1101" t="s">
        <v>18</v>
      </c>
      <c r="C1101">
        <v>2017</v>
      </c>
      <c r="D1101" t="s">
        <v>8</v>
      </c>
      <c r="E1101">
        <v>1070605.6499999999</v>
      </c>
    </row>
    <row r="1102" spans="1:5">
      <c r="A1102" t="s">
        <v>231</v>
      </c>
      <c r="B1102" t="s">
        <v>18</v>
      </c>
      <c r="C1102">
        <v>2017</v>
      </c>
      <c r="D1102" t="s">
        <v>7</v>
      </c>
      <c r="E1102">
        <v>1270088.847355877</v>
      </c>
    </row>
    <row r="1103" spans="1:5">
      <c r="A1103" t="s">
        <v>231</v>
      </c>
      <c r="B1103" t="s">
        <v>18</v>
      </c>
      <c r="C1103">
        <v>2016</v>
      </c>
      <c r="D1103" t="s">
        <v>7</v>
      </c>
      <c r="E1103">
        <v>1083238.1900000002</v>
      </c>
    </row>
    <row r="1104" spans="1:5">
      <c r="A1104" t="s">
        <v>231</v>
      </c>
      <c r="B1104" t="s">
        <v>18</v>
      </c>
      <c r="C1104">
        <v>2016</v>
      </c>
      <c r="D1104" t="s">
        <v>6</v>
      </c>
      <c r="E1104">
        <v>1097691.95</v>
      </c>
    </row>
    <row r="1105" spans="1:5">
      <c r="A1105" t="s">
        <v>231</v>
      </c>
      <c r="B1105" t="s">
        <v>18</v>
      </c>
      <c r="C1105">
        <v>2015</v>
      </c>
      <c r="D1105" t="s">
        <v>9</v>
      </c>
      <c r="E1105">
        <v>1228004.2</v>
      </c>
    </row>
    <row r="1106" spans="1:5">
      <c r="A1106" t="s">
        <v>231</v>
      </c>
      <c r="B1106" t="s">
        <v>18</v>
      </c>
      <c r="C1106">
        <v>2015</v>
      </c>
      <c r="D1106" t="s">
        <v>8</v>
      </c>
      <c r="E1106">
        <v>1093385.77</v>
      </c>
    </row>
    <row r="1107" spans="1:5">
      <c r="A1107" t="s">
        <v>231</v>
      </c>
      <c r="B1107" t="s">
        <v>18</v>
      </c>
      <c r="C1107">
        <v>2015</v>
      </c>
      <c r="D1107" t="s">
        <v>7</v>
      </c>
      <c r="E1107">
        <v>878983.52999999991</v>
      </c>
    </row>
    <row r="1108" spans="1:5">
      <c r="A1108" t="s">
        <v>231</v>
      </c>
      <c r="B1108" t="s">
        <v>18</v>
      </c>
      <c r="C1108">
        <v>2015</v>
      </c>
      <c r="D1108" t="s">
        <v>6</v>
      </c>
      <c r="E1108">
        <v>902421.01870277443</v>
      </c>
    </row>
    <row r="1109" spans="1:5">
      <c r="A1109" t="s">
        <v>231</v>
      </c>
      <c r="B1109" t="s">
        <v>18</v>
      </c>
      <c r="C1109">
        <v>2009</v>
      </c>
      <c r="D1109" t="s">
        <v>9</v>
      </c>
      <c r="E1109">
        <v>209894.37799999997</v>
      </c>
    </row>
    <row r="1110" spans="1:5">
      <c r="A1110" t="s">
        <v>231</v>
      </c>
      <c r="B1110" t="s">
        <v>18</v>
      </c>
      <c r="C1110">
        <v>2009</v>
      </c>
      <c r="D1110" t="s">
        <v>8</v>
      </c>
      <c r="E1110">
        <v>130809.7</v>
      </c>
    </row>
    <row r="1111" spans="1:5">
      <c r="A1111" t="s">
        <v>231</v>
      </c>
      <c r="B1111" t="s">
        <v>18</v>
      </c>
      <c r="C1111">
        <v>2009</v>
      </c>
      <c r="D1111" t="s">
        <v>7</v>
      </c>
      <c r="E1111">
        <v>128339.50783895473</v>
      </c>
    </row>
    <row r="1112" spans="1:5">
      <c r="A1112" t="s">
        <v>231</v>
      </c>
      <c r="B1112" t="s">
        <v>18</v>
      </c>
      <c r="C1112">
        <v>2009</v>
      </c>
      <c r="D1112" t="s">
        <v>6</v>
      </c>
      <c r="E1112">
        <v>127943.19760369608</v>
      </c>
    </row>
    <row r="1113" spans="1:5">
      <c r="A1113" t="s">
        <v>231</v>
      </c>
      <c r="B1113" t="s">
        <v>17</v>
      </c>
      <c r="C1113">
        <v>2024</v>
      </c>
      <c r="D1113" t="s">
        <v>7</v>
      </c>
      <c r="E1113">
        <v>3096923.4999999381</v>
      </c>
    </row>
    <row r="1114" spans="1:5">
      <c r="A1114" t="s">
        <v>231</v>
      </c>
      <c r="B1114" t="s">
        <v>17</v>
      </c>
      <c r="C1114">
        <v>2024</v>
      </c>
      <c r="D1114" t="s">
        <v>6</v>
      </c>
      <c r="E1114">
        <v>3571163.3000000082</v>
      </c>
    </row>
    <row r="1115" spans="1:5">
      <c r="A1115" t="s">
        <v>231</v>
      </c>
      <c r="B1115" t="s">
        <v>17</v>
      </c>
      <c r="C1115">
        <v>2023</v>
      </c>
      <c r="D1115" t="s">
        <v>9</v>
      </c>
      <c r="E1115">
        <v>2527212.8999999473</v>
      </c>
    </row>
    <row r="1116" spans="1:5">
      <c r="A1116" t="s">
        <v>231</v>
      </c>
      <c r="B1116" t="s">
        <v>17</v>
      </c>
      <c r="C1116">
        <v>2023</v>
      </c>
      <c r="D1116" t="s">
        <v>8</v>
      </c>
      <c r="E1116">
        <v>3013405.4999999544</v>
      </c>
    </row>
    <row r="1117" spans="1:5">
      <c r="A1117" t="s">
        <v>231</v>
      </c>
      <c r="B1117" t="s">
        <v>17</v>
      </c>
      <c r="C1117">
        <v>2023</v>
      </c>
      <c r="D1117" t="s">
        <v>7</v>
      </c>
      <c r="E1117">
        <v>2632190.5333333095</v>
      </c>
    </row>
    <row r="1118" spans="1:5">
      <c r="A1118" t="s">
        <v>231</v>
      </c>
      <c r="B1118" t="s">
        <v>17</v>
      </c>
      <c r="C1118">
        <v>2023</v>
      </c>
      <c r="D1118" t="s">
        <v>6</v>
      </c>
      <c r="E1118">
        <v>2970850.9443330187</v>
      </c>
    </row>
    <row r="1119" spans="1:5">
      <c r="A1119" t="s">
        <v>231</v>
      </c>
      <c r="B1119" t="s">
        <v>17</v>
      </c>
      <c r="C1119">
        <v>2022</v>
      </c>
      <c r="D1119" t="s">
        <v>9</v>
      </c>
      <c r="E1119">
        <v>1855127.7</v>
      </c>
    </row>
    <row r="1120" spans="1:5">
      <c r="A1120" t="s">
        <v>231</v>
      </c>
      <c r="B1120" t="s">
        <v>17</v>
      </c>
      <c r="C1120">
        <v>2022</v>
      </c>
      <c r="D1120" t="s">
        <v>8</v>
      </c>
      <c r="E1120">
        <v>2418634.3000000007</v>
      </c>
    </row>
    <row r="1121" spans="1:5">
      <c r="A1121" t="s">
        <v>231</v>
      </c>
      <c r="B1121" t="s">
        <v>17</v>
      </c>
      <c r="C1121">
        <v>2022</v>
      </c>
      <c r="D1121" t="s">
        <v>7</v>
      </c>
      <c r="E1121">
        <v>1826880.7000000011</v>
      </c>
    </row>
    <row r="1122" spans="1:5">
      <c r="A1122" t="s">
        <v>231</v>
      </c>
      <c r="B1122" t="s">
        <v>17</v>
      </c>
      <c r="C1122">
        <v>2022</v>
      </c>
      <c r="D1122" t="s">
        <v>6</v>
      </c>
      <c r="E1122">
        <v>2015361.4620000001</v>
      </c>
    </row>
    <row r="1123" spans="1:5">
      <c r="A1123" t="s">
        <v>231</v>
      </c>
      <c r="B1123" t="s">
        <v>17</v>
      </c>
      <c r="C1123">
        <v>2021</v>
      </c>
      <c r="D1123" t="s">
        <v>9</v>
      </c>
      <c r="E1123">
        <v>1716101.0699999989</v>
      </c>
    </row>
    <row r="1124" spans="1:5">
      <c r="A1124" t="s">
        <v>231</v>
      </c>
      <c r="B1124" t="s">
        <v>17</v>
      </c>
      <c r="C1124">
        <v>2021</v>
      </c>
      <c r="D1124" t="s">
        <v>8</v>
      </c>
      <c r="E1124">
        <v>1765499.600000002</v>
      </c>
    </row>
    <row r="1125" spans="1:5">
      <c r="A1125" t="s">
        <v>231</v>
      </c>
      <c r="B1125" t="s">
        <v>17</v>
      </c>
      <c r="C1125">
        <v>2021</v>
      </c>
      <c r="D1125" t="s">
        <v>7</v>
      </c>
      <c r="E1125">
        <v>1549510.3000000003</v>
      </c>
    </row>
    <row r="1126" spans="1:5">
      <c r="A1126" t="s">
        <v>231</v>
      </c>
      <c r="B1126" t="s">
        <v>17</v>
      </c>
      <c r="C1126">
        <v>2021</v>
      </c>
      <c r="D1126" t="s">
        <v>6</v>
      </c>
      <c r="E1126">
        <v>1730662.6999999993</v>
      </c>
    </row>
    <row r="1127" spans="1:5">
      <c r="A1127" t="s">
        <v>231</v>
      </c>
      <c r="B1127" t="s">
        <v>17</v>
      </c>
      <c r="C1127">
        <v>2020</v>
      </c>
      <c r="D1127" t="s">
        <v>9</v>
      </c>
      <c r="E1127">
        <v>1463435.8999999987</v>
      </c>
    </row>
    <row r="1128" spans="1:5">
      <c r="A1128" t="s">
        <v>231</v>
      </c>
      <c r="B1128" t="s">
        <v>17</v>
      </c>
      <c r="C1128">
        <v>2020</v>
      </c>
      <c r="D1128" t="s">
        <v>8</v>
      </c>
      <c r="E1128">
        <v>1093542.4858988097</v>
      </c>
    </row>
    <row r="1129" spans="1:5">
      <c r="A1129" t="s">
        <v>231</v>
      </c>
      <c r="B1129" t="s">
        <v>17</v>
      </c>
      <c r="C1129">
        <v>2020</v>
      </c>
      <c r="D1129" t="s">
        <v>7</v>
      </c>
      <c r="E1129">
        <v>1093542.4858988097</v>
      </c>
    </row>
    <row r="1130" spans="1:5">
      <c r="A1130" t="s">
        <v>231</v>
      </c>
      <c r="B1130" t="s">
        <v>17</v>
      </c>
      <c r="C1130">
        <v>2020</v>
      </c>
      <c r="D1130" t="s">
        <v>6</v>
      </c>
      <c r="E1130">
        <v>1498465.8000000017</v>
      </c>
    </row>
    <row r="1131" spans="1:5">
      <c r="A1131" t="s">
        <v>231</v>
      </c>
      <c r="B1131" t="s">
        <v>17</v>
      </c>
      <c r="C1131">
        <v>2019</v>
      </c>
      <c r="D1131" t="s">
        <v>9</v>
      </c>
      <c r="E1131">
        <v>1178053.3</v>
      </c>
    </row>
    <row r="1132" spans="1:5">
      <c r="A1132" t="s">
        <v>231</v>
      </c>
      <c r="B1132" t="s">
        <v>17</v>
      </c>
      <c r="C1132">
        <v>2019</v>
      </c>
      <c r="D1132" t="s">
        <v>8</v>
      </c>
      <c r="E1132">
        <v>1277350.8000000003</v>
      </c>
    </row>
    <row r="1133" spans="1:5">
      <c r="A1133" t="s">
        <v>231</v>
      </c>
      <c r="B1133" t="s">
        <v>17</v>
      </c>
      <c r="C1133">
        <v>2019</v>
      </c>
      <c r="D1133" t="s">
        <v>7</v>
      </c>
      <c r="E1133">
        <v>962522.40000000061</v>
      </c>
    </row>
    <row r="1134" spans="1:5">
      <c r="A1134" t="s">
        <v>231</v>
      </c>
      <c r="B1134" t="s">
        <v>17</v>
      </c>
      <c r="C1134">
        <v>2019</v>
      </c>
      <c r="D1134" t="s">
        <v>6</v>
      </c>
      <c r="E1134">
        <v>1298355.5000000005</v>
      </c>
    </row>
    <row r="1135" spans="1:5">
      <c r="A1135" t="s">
        <v>231</v>
      </c>
      <c r="B1135" t="s">
        <v>17</v>
      </c>
      <c r="C1135">
        <v>2018</v>
      </c>
      <c r="D1135" t="s">
        <v>9</v>
      </c>
      <c r="E1135">
        <v>1099393.6000000001</v>
      </c>
    </row>
    <row r="1136" spans="1:5">
      <c r="A1136" t="s">
        <v>231</v>
      </c>
      <c r="B1136" t="s">
        <v>17</v>
      </c>
      <c r="C1136">
        <v>2018</v>
      </c>
      <c r="D1136" t="s">
        <v>8</v>
      </c>
      <c r="E1136">
        <v>1281829.9599999988</v>
      </c>
    </row>
    <row r="1137" spans="1:5">
      <c r="A1137" t="s">
        <v>231</v>
      </c>
      <c r="B1137" t="s">
        <v>17</v>
      </c>
      <c r="C1137">
        <v>2018</v>
      </c>
      <c r="D1137" t="s">
        <v>7</v>
      </c>
      <c r="E1137">
        <v>856651.90000000014</v>
      </c>
    </row>
    <row r="1138" spans="1:5">
      <c r="A1138" t="s">
        <v>231</v>
      </c>
      <c r="B1138" t="s">
        <v>17</v>
      </c>
      <c r="C1138">
        <v>2018</v>
      </c>
      <c r="D1138" t="s">
        <v>6</v>
      </c>
      <c r="E1138">
        <v>865500.23</v>
      </c>
    </row>
    <row r="1139" spans="1:5">
      <c r="A1139" t="s">
        <v>231</v>
      </c>
      <c r="B1139" t="s">
        <v>17</v>
      </c>
      <c r="C1139">
        <v>2017</v>
      </c>
      <c r="D1139" t="s">
        <v>9</v>
      </c>
      <c r="E1139">
        <v>844481.16999999993</v>
      </c>
    </row>
    <row r="1140" spans="1:5">
      <c r="A1140" t="s">
        <v>231</v>
      </c>
      <c r="B1140" t="s">
        <v>17</v>
      </c>
      <c r="C1140">
        <v>2017</v>
      </c>
      <c r="D1140" t="s">
        <v>8</v>
      </c>
      <c r="E1140">
        <v>766177.90999999992</v>
      </c>
    </row>
    <row r="1141" spans="1:5">
      <c r="A1141" t="s">
        <v>231</v>
      </c>
      <c r="B1141" t="s">
        <v>17</v>
      </c>
      <c r="C1141">
        <v>2017</v>
      </c>
      <c r="D1141" t="s">
        <v>7</v>
      </c>
      <c r="E1141">
        <v>673508.9911609001</v>
      </c>
    </row>
    <row r="1142" spans="1:5">
      <c r="A1142" t="s">
        <v>231</v>
      </c>
      <c r="B1142" t="s">
        <v>17</v>
      </c>
      <c r="C1142">
        <v>2016</v>
      </c>
      <c r="D1142" t="s">
        <v>7</v>
      </c>
      <c r="E1142">
        <v>445970.17999999993</v>
      </c>
    </row>
    <row r="1143" spans="1:5">
      <c r="A1143" t="s">
        <v>231</v>
      </c>
      <c r="B1143" t="s">
        <v>17</v>
      </c>
      <c r="C1143">
        <v>2016</v>
      </c>
      <c r="D1143" t="s">
        <v>6</v>
      </c>
      <c r="E1143">
        <v>542885.8600000001</v>
      </c>
    </row>
    <row r="1144" spans="1:5">
      <c r="A1144" t="s">
        <v>231</v>
      </c>
      <c r="B1144" t="s">
        <v>17</v>
      </c>
      <c r="C1144">
        <v>2015</v>
      </c>
      <c r="D1144" t="s">
        <v>9</v>
      </c>
      <c r="E1144">
        <v>571259.06000000006</v>
      </c>
    </row>
    <row r="1145" spans="1:5">
      <c r="A1145" t="s">
        <v>231</v>
      </c>
      <c r="B1145" t="s">
        <v>17</v>
      </c>
      <c r="C1145">
        <v>2015</v>
      </c>
      <c r="D1145" t="s">
        <v>8</v>
      </c>
      <c r="E1145">
        <v>763393.38</v>
      </c>
    </row>
    <row r="1146" spans="1:5">
      <c r="A1146" t="s">
        <v>231</v>
      </c>
      <c r="B1146" t="s">
        <v>17</v>
      </c>
      <c r="C1146">
        <v>2015</v>
      </c>
      <c r="D1146" t="s">
        <v>7</v>
      </c>
      <c r="E1146">
        <v>443441.8</v>
      </c>
    </row>
    <row r="1147" spans="1:5">
      <c r="A1147" t="s">
        <v>231</v>
      </c>
      <c r="B1147" t="s">
        <v>17</v>
      </c>
      <c r="C1147">
        <v>2015</v>
      </c>
      <c r="D1147" t="s">
        <v>6</v>
      </c>
      <c r="E1147">
        <v>382367.40984120371</v>
      </c>
    </row>
    <row r="1148" spans="1:5">
      <c r="A1148" t="s">
        <v>231</v>
      </c>
      <c r="B1148" t="s">
        <v>31</v>
      </c>
      <c r="C1148">
        <v>2024</v>
      </c>
      <c r="D1148" t="s">
        <v>7</v>
      </c>
      <c r="E1148">
        <v>1880579.4000000001</v>
      </c>
    </row>
    <row r="1149" spans="1:5">
      <c r="A1149" t="s">
        <v>231</v>
      </c>
      <c r="B1149" t="s">
        <v>31</v>
      </c>
      <c r="C1149">
        <v>2024</v>
      </c>
      <c r="D1149" t="s">
        <v>6</v>
      </c>
      <c r="E1149">
        <v>114313.9</v>
      </c>
    </row>
    <row r="1150" spans="1:5">
      <c r="A1150" t="s">
        <v>231</v>
      </c>
      <c r="B1150" t="s">
        <v>31</v>
      </c>
      <c r="C1150">
        <v>2023</v>
      </c>
      <c r="D1150" t="s">
        <v>9</v>
      </c>
      <c r="E1150">
        <v>1477409.7</v>
      </c>
    </row>
    <row r="1151" spans="1:5">
      <c r="A1151" t="s">
        <v>231</v>
      </c>
      <c r="B1151" t="s">
        <v>31</v>
      </c>
      <c r="C1151">
        <v>2023</v>
      </c>
      <c r="D1151" t="s">
        <v>8</v>
      </c>
      <c r="E1151">
        <v>1601793.2</v>
      </c>
    </row>
    <row r="1152" spans="1:5">
      <c r="A1152" t="s">
        <v>231</v>
      </c>
      <c r="B1152" t="s">
        <v>31</v>
      </c>
      <c r="C1152">
        <v>2023</v>
      </c>
      <c r="D1152" t="s">
        <v>7</v>
      </c>
      <c r="E1152">
        <v>1472280.3</v>
      </c>
    </row>
    <row r="1153" spans="1:5">
      <c r="A1153" t="s">
        <v>231</v>
      </c>
      <c r="B1153" t="s">
        <v>31</v>
      </c>
      <c r="C1153">
        <v>2023</v>
      </c>
      <c r="D1153" t="s">
        <v>6</v>
      </c>
      <c r="E1153">
        <v>994973.5</v>
      </c>
    </row>
    <row r="1154" spans="1:5">
      <c r="A1154" t="s">
        <v>231</v>
      </c>
      <c r="B1154" t="s">
        <v>31</v>
      </c>
      <c r="C1154">
        <v>2022</v>
      </c>
      <c r="D1154" t="s">
        <v>9</v>
      </c>
      <c r="E1154">
        <v>741098.3</v>
      </c>
    </row>
    <row r="1155" spans="1:5">
      <c r="A1155" t="s">
        <v>231</v>
      </c>
      <c r="B1155" t="s">
        <v>31</v>
      </c>
      <c r="C1155">
        <v>2022</v>
      </c>
      <c r="D1155" t="s">
        <v>8</v>
      </c>
      <c r="E1155">
        <v>828303</v>
      </c>
    </row>
    <row r="1156" spans="1:5">
      <c r="A1156" t="s">
        <v>231</v>
      </c>
      <c r="B1156" t="s">
        <v>31</v>
      </c>
      <c r="C1156">
        <v>2022</v>
      </c>
      <c r="D1156" t="s">
        <v>7</v>
      </c>
      <c r="E1156">
        <v>656975.4</v>
      </c>
    </row>
    <row r="1157" spans="1:5">
      <c r="A1157" t="s">
        <v>231</v>
      </c>
      <c r="B1157" t="s">
        <v>31</v>
      </c>
      <c r="C1157">
        <v>2022</v>
      </c>
      <c r="D1157" t="s">
        <v>6</v>
      </c>
      <c r="E1157">
        <v>951466.79999999993</v>
      </c>
    </row>
    <row r="1158" spans="1:5">
      <c r="A1158" t="s">
        <v>231</v>
      </c>
      <c r="B1158" t="s">
        <v>31</v>
      </c>
      <c r="C1158">
        <v>2021</v>
      </c>
      <c r="D1158" t="s">
        <v>9</v>
      </c>
      <c r="E1158">
        <v>686682.8</v>
      </c>
    </row>
    <row r="1159" spans="1:5">
      <c r="A1159" t="s">
        <v>231</v>
      </c>
      <c r="B1159" t="s">
        <v>31</v>
      </c>
      <c r="C1159">
        <v>2021</v>
      </c>
      <c r="D1159" t="s">
        <v>8</v>
      </c>
      <c r="E1159">
        <v>530001.5</v>
      </c>
    </row>
    <row r="1160" spans="1:5">
      <c r="A1160" t="s">
        <v>231</v>
      </c>
      <c r="B1160" t="s">
        <v>31</v>
      </c>
      <c r="C1160">
        <v>2021</v>
      </c>
      <c r="D1160" t="s">
        <v>7</v>
      </c>
      <c r="E1160">
        <v>567950.30000000005</v>
      </c>
    </row>
    <row r="1161" spans="1:5">
      <c r="A1161" t="s">
        <v>231</v>
      </c>
      <c r="B1161" t="s">
        <v>31</v>
      </c>
      <c r="C1161">
        <v>2021</v>
      </c>
      <c r="D1161" t="s">
        <v>6</v>
      </c>
      <c r="E1161">
        <v>799736</v>
      </c>
    </row>
    <row r="1162" spans="1:5">
      <c r="A1162" t="s">
        <v>231</v>
      </c>
      <c r="B1162" t="s">
        <v>31</v>
      </c>
      <c r="C1162">
        <v>2020</v>
      </c>
      <c r="D1162" t="s">
        <v>9</v>
      </c>
      <c r="E1162">
        <v>477034.5</v>
      </c>
    </row>
    <row r="1163" spans="1:5">
      <c r="A1163" t="s">
        <v>231</v>
      </c>
      <c r="B1163" t="s">
        <v>31</v>
      </c>
      <c r="C1163">
        <v>2020</v>
      </c>
      <c r="D1163" t="s">
        <v>8</v>
      </c>
      <c r="E1163">
        <v>598391.69999999995</v>
      </c>
    </row>
    <row r="1164" spans="1:5">
      <c r="A1164" t="s">
        <v>231</v>
      </c>
      <c r="B1164" t="s">
        <v>31</v>
      </c>
      <c r="C1164">
        <v>2020</v>
      </c>
      <c r="D1164" t="s">
        <v>7</v>
      </c>
      <c r="E1164">
        <v>598391.69999999995</v>
      </c>
    </row>
    <row r="1165" spans="1:5">
      <c r="A1165" t="s">
        <v>231</v>
      </c>
      <c r="B1165" t="s">
        <v>31</v>
      </c>
      <c r="C1165">
        <v>2020</v>
      </c>
      <c r="D1165" t="s">
        <v>6</v>
      </c>
      <c r="E1165">
        <v>1057629.2</v>
      </c>
    </row>
    <row r="1166" spans="1:5">
      <c r="A1166" t="s">
        <v>231</v>
      </c>
      <c r="B1166" t="s">
        <v>31</v>
      </c>
      <c r="C1166">
        <v>2019</v>
      </c>
      <c r="D1166" t="s">
        <v>9</v>
      </c>
      <c r="E1166">
        <v>672141</v>
      </c>
    </row>
    <row r="1167" spans="1:5">
      <c r="A1167" t="s">
        <v>231</v>
      </c>
      <c r="B1167" t="s">
        <v>31</v>
      </c>
      <c r="C1167">
        <v>2019</v>
      </c>
      <c r="D1167" t="s">
        <v>8</v>
      </c>
      <c r="E1167">
        <v>779085.7</v>
      </c>
    </row>
    <row r="1168" spans="1:5">
      <c r="A1168" t="s">
        <v>231</v>
      </c>
      <c r="B1168" t="s">
        <v>31</v>
      </c>
      <c r="C1168">
        <v>2019</v>
      </c>
      <c r="D1168" t="s">
        <v>7</v>
      </c>
      <c r="E1168">
        <v>807386.1</v>
      </c>
    </row>
    <row r="1169" spans="1:5">
      <c r="A1169" t="s">
        <v>231</v>
      </c>
      <c r="B1169" t="s">
        <v>31</v>
      </c>
      <c r="C1169">
        <v>2019</v>
      </c>
      <c r="D1169" t="s">
        <v>6</v>
      </c>
      <c r="E1169">
        <v>889857.29</v>
      </c>
    </row>
    <row r="1170" spans="1:5">
      <c r="A1170" t="s">
        <v>231</v>
      </c>
      <c r="B1170" t="s">
        <v>31</v>
      </c>
      <c r="C1170">
        <v>2018</v>
      </c>
      <c r="D1170" t="s">
        <v>9</v>
      </c>
      <c r="E1170">
        <v>866867.3</v>
      </c>
    </row>
    <row r="1171" spans="1:5">
      <c r="A1171" t="s">
        <v>231</v>
      </c>
      <c r="B1171" t="s">
        <v>31</v>
      </c>
      <c r="C1171">
        <v>2018</v>
      </c>
      <c r="D1171" t="s">
        <v>8</v>
      </c>
      <c r="E1171">
        <v>704779.8899999999</v>
      </c>
    </row>
    <row r="1172" spans="1:5">
      <c r="A1172" t="s">
        <v>231</v>
      </c>
      <c r="B1172" t="s">
        <v>31</v>
      </c>
      <c r="C1172">
        <v>2018</v>
      </c>
      <c r="D1172" t="s">
        <v>7</v>
      </c>
      <c r="E1172">
        <v>922221.25</v>
      </c>
    </row>
    <row r="1173" spans="1:5">
      <c r="A1173" t="s">
        <v>231</v>
      </c>
      <c r="B1173" t="s">
        <v>31</v>
      </c>
      <c r="C1173">
        <v>2018</v>
      </c>
      <c r="D1173" t="s">
        <v>6</v>
      </c>
      <c r="E1173">
        <v>499517.40749999997</v>
      </c>
    </row>
    <row r="1174" spans="1:5">
      <c r="A1174" t="s">
        <v>231</v>
      </c>
      <c r="B1174" t="s">
        <v>31</v>
      </c>
      <c r="C1174">
        <v>2017</v>
      </c>
      <c r="D1174" t="s">
        <v>9</v>
      </c>
      <c r="E1174">
        <v>946376.01749999996</v>
      </c>
    </row>
    <row r="1175" spans="1:5">
      <c r="A1175" t="s">
        <v>231</v>
      </c>
      <c r="B1175" t="s">
        <v>31</v>
      </c>
      <c r="C1175">
        <v>2017</v>
      </c>
      <c r="D1175" t="s">
        <v>8</v>
      </c>
      <c r="E1175">
        <v>583346.28750000009</v>
      </c>
    </row>
    <row r="1176" spans="1:5">
      <c r="A1176" t="s">
        <v>231</v>
      </c>
      <c r="B1176" t="s">
        <v>31</v>
      </c>
      <c r="C1176">
        <v>2017</v>
      </c>
      <c r="D1176" t="s">
        <v>7</v>
      </c>
      <c r="E1176">
        <v>441895.29170781857</v>
      </c>
    </row>
    <row r="1177" spans="1:5">
      <c r="A1177" t="s">
        <v>231</v>
      </c>
      <c r="B1177" t="s">
        <v>31</v>
      </c>
      <c r="C1177">
        <v>2016</v>
      </c>
      <c r="D1177" t="s">
        <v>7</v>
      </c>
      <c r="E1177">
        <v>608241.67999999993</v>
      </c>
    </row>
    <row r="1178" spans="1:5">
      <c r="A1178" t="s">
        <v>231</v>
      </c>
      <c r="B1178" t="s">
        <v>31</v>
      </c>
      <c r="C1178">
        <v>2016</v>
      </c>
      <c r="D1178" t="s">
        <v>6</v>
      </c>
      <c r="E1178">
        <v>626070.67999999993</v>
      </c>
    </row>
    <row r="1179" spans="1:5">
      <c r="A1179" t="s">
        <v>231</v>
      </c>
      <c r="B1179" t="s">
        <v>31</v>
      </c>
      <c r="C1179">
        <v>2015</v>
      </c>
      <c r="D1179" t="s">
        <v>9</v>
      </c>
      <c r="E1179">
        <v>773560.31999999995</v>
      </c>
    </row>
    <row r="1180" spans="1:5">
      <c r="A1180" t="s">
        <v>231</v>
      </c>
      <c r="B1180" t="s">
        <v>31</v>
      </c>
      <c r="C1180">
        <v>2015</v>
      </c>
      <c r="D1180" t="s">
        <v>8</v>
      </c>
      <c r="E1180">
        <v>792846.25</v>
      </c>
    </row>
    <row r="1181" spans="1:5">
      <c r="A1181" t="s">
        <v>231</v>
      </c>
      <c r="B1181" t="s">
        <v>31</v>
      </c>
      <c r="C1181">
        <v>2015</v>
      </c>
      <c r="D1181" t="s">
        <v>7</v>
      </c>
      <c r="E1181">
        <v>506803.49</v>
      </c>
    </row>
    <row r="1182" spans="1:5">
      <c r="A1182" t="s">
        <v>231</v>
      </c>
      <c r="B1182" t="s">
        <v>31</v>
      </c>
      <c r="C1182">
        <v>2015</v>
      </c>
      <c r="D1182" t="s">
        <v>6</v>
      </c>
      <c r="E1182">
        <v>446812.93475694821</v>
      </c>
    </row>
    <row r="1183" spans="1:5">
      <c r="A1183" t="s">
        <v>231</v>
      </c>
      <c r="B1183" t="s">
        <v>20</v>
      </c>
      <c r="C1183">
        <v>2024</v>
      </c>
      <c r="D1183" t="s">
        <v>7</v>
      </c>
      <c r="E1183">
        <v>570751</v>
      </c>
    </row>
    <row r="1184" spans="1:5">
      <c r="A1184" t="s">
        <v>231</v>
      </c>
      <c r="B1184" t="s">
        <v>20</v>
      </c>
      <c r="C1184">
        <v>2024</v>
      </c>
      <c r="D1184" t="s">
        <v>6</v>
      </c>
      <c r="E1184">
        <v>0</v>
      </c>
    </row>
    <row r="1185" spans="1:5">
      <c r="A1185" t="s">
        <v>231</v>
      </c>
      <c r="B1185" t="s">
        <v>20</v>
      </c>
      <c r="C1185">
        <v>2023</v>
      </c>
      <c r="D1185" t="s">
        <v>9</v>
      </c>
      <c r="E1185">
        <v>1051301</v>
      </c>
    </row>
    <row r="1186" spans="1:5">
      <c r="A1186" t="s">
        <v>231</v>
      </c>
      <c r="B1186" t="s">
        <v>20</v>
      </c>
      <c r="C1186">
        <v>2023</v>
      </c>
      <c r="D1186" t="s">
        <v>8</v>
      </c>
      <c r="E1186">
        <v>1082611</v>
      </c>
    </row>
    <row r="1187" spans="1:5">
      <c r="A1187" t="s">
        <v>231</v>
      </c>
      <c r="B1187" t="s">
        <v>20</v>
      </c>
      <c r="C1187">
        <v>2023</v>
      </c>
      <c r="D1187" t="s">
        <v>7</v>
      </c>
      <c r="E1187">
        <v>1272252</v>
      </c>
    </row>
    <row r="1188" spans="1:5">
      <c r="A1188" t="s">
        <v>231</v>
      </c>
      <c r="B1188" t="s">
        <v>20</v>
      </c>
      <c r="C1188">
        <v>2023</v>
      </c>
      <c r="D1188" t="s">
        <v>6</v>
      </c>
      <c r="E1188">
        <v>831393</v>
      </c>
    </row>
    <row r="1189" spans="1:5">
      <c r="A1189" t="s">
        <v>231</v>
      </c>
      <c r="B1189" t="s">
        <v>20</v>
      </c>
      <c r="C1189">
        <v>2022</v>
      </c>
      <c r="D1189" t="s">
        <v>9</v>
      </c>
      <c r="E1189">
        <v>1320665</v>
      </c>
    </row>
    <row r="1190" spans="1:5">
      <c r="A1190" t="s">
        <v>231</v>
      </c>
      <c r="B1190" t="s">
        <v>20</v>
      </c>
      <c r="C1190">
        <v>2022</v>
      </c>
      <c r="D1190" t="s">
        <v>8</v>
      </c>
      <c r="E1190">
        <v>737055</v>
      </c>
    </row>
    <row r="1191" spans="1:5">
      <c r="A1191" t="s">
        <v>231</v>
      </c>
      <c r="B1191" t="s">
        <v>20</v>
      </c>
      <c r="C1191">
        <v>2022</v>
      </c>
      <c r="D1191" t="s">
        <v>7</v>
      </c>
      <c r="E1191">
        <v>1148757</v>
      </c>
    </row>
    <row r="1192" spans="1:5">
      <c r="A1192" t="s">
        <v>231</v>
      </c>
      <c r="B1192" t="s">
        <v>20</v>
      </c>
      <c r="C1192">
        <v>2022</v>
      </c>
      <c r="D1192" t="s">
        <v>6</v>
      </c>
      <c r="E1192">
        <v>926038</v>
      </c>
    </row>
    <row r="1193" spans="1:5">
      <c r="A1193" t="s">
        <v>231</v>
      </c>
      <c r="B1193" t="s">
        <v>20</v>
      </c>
      <c r="C1193">
        <v>2021</v>
      </c>
      <c r="D1193" t="s">
        <v>9</v>
      </c>
      <c r="E1193">
        <v>1413961</v>
      </c>
    </row>
    <row r="1194" spans="1:5">
      <c r="A1194" t="s">
        <v>231</v>
      </c>
      <c r="B1194" t="s">
        <v>20</v>
      </c>
      <c r="C1194">
        <v>2021</v>
      </c>
      <c r="D1194" t="s">
        <v>8</v>
      </c>
      <c r="E1194">
        <v>934775</v>
      </c>
    </row>
    <row r="1195" spans="1:5">
      <c r="A1195" t="s">
        <v>231</v>
      </c>
      <c r="B1195" t="s">
        <v>20</v>
      </c>
      <c r="C1195">
        <v>2021</v>
      </c>
      <c r="D1195" t="s">
        <v>7</v>
      </c>
      <c r="E1195">
        <v>990487</v>
      </c>
    </row>
    <row r="1196" spans="1:5">
      <c r="A1196" t="s">
        <v>231</v>
      </c>
      <c r="B1196" t="s">
        <v>20</v>
      </c>
      <c r="C1196">
        <v>2021</v>
      </c>
      <c r="D1196" t="s">
        <v>6</v>
      </c>
      <c r="E1196">
        <v>640112</v>
      </c>
    </row>
    <row r="1197" spans="1:5">
      <c r="A1197" t="s">
        <v>231</v>
      </c>
      <c r="B1197" t="s">
        <v>20</v>
      </c>
      <c r="C1197">
        <v>2020</v>
      </c>
      <c r="D1197" t="s">
        <v>9</v>
      </c>
      <c r="E1197">
        <v>1050203</v>
      </c>
    </row>
    <row r="1198" spans="1:5">
      <c r="A1198" t="s">
        <v>231</v>
      </c>
      <c r="B1198" t="s">
        <v>20</v>
      </c>
      <c r="C1198">
        <v>2020</v>
      </c>
      <c r="D1198" t="s">
        <v>8</v>
      </c>
      <c r="E1198">
        <v>909189</v>
      </c>
    </row>
    <row r="1199" spans="1:5">
      <c r="A1199" t="s">
        <v>231</v>
      </c>
      <c r="B1199" t="s">
        <v>20</v>
      </c>
      <c r="C1199">
        <v>2020</v>
      </c>
      <c r="D1199" t="s">
        <v>7</v>
      </c>
      <c r="E1199">
        <v>909189</v>
      </c>
    </row>
    <row r="1200" spans="1:5">
      <c r="A1200" t="s">
        <v>231</v>
      </c>
      <c r="B1200" t="s">
        <v>20</v>
      </c>
      <c r="C1200">
        <v>2020</v>
      </c>
      <c r="D1200" t="s">
        <v>6</v>
      </c>
      <c r="E1200">
        <v>479860</v>
      </c>
    </row>
    <row r="1201" spans="1:5">
      <c r="A1201" t="s">
        <v>231</v>
      </c>
      <c r="B1201" t="s">
        <v>20</v>
      </c>
      <c r="C1201">
        <v>2019</v>
      </c>
      <c r="D1201" t="s">
        <v>9</v>
      </c>
      <c r="E1201">
        <v>773438</v>
      </c>
    </row>
    <row r="1202" spans="1:5">
      <c r="A1202" t="s">
        <v>231</v>
      </c>
      <c r="B1202" t="s">
        <v>20</v>
      </c>
      <c r="C1202">
        <v>2019</v>
      </c>
      <c r="D1202" t="s">
        <v>8</v>
      </c>
      <c r="E1202">
        <v>702836</v>
      </c>
    </row>
    <row r="1203" spans="1:5">
      <c r="A1203" t="s">
        <v>231</v>
      </c>
      <c r="B1203" t="s">
        <v>20</v>
      </c>
      <c r="C1203">
        <v>2019</v>
      </c>
      <c r="D1203" t="s">
        <v>7</v>
      </c>
      <c r="E1203">
        <v>655269</v>
      </c>
    </row>
    <row r="1204" spans="1:5">
      <c r="A1204" t="s">
        <v>231</v>
      </c>
      <c r="B1204" t="s">
        <v>20</v>
      </c>
      <c r="C1204">
        <v>2019</v>
      </c>
      <c r="D1204" t="s">
        <v>6</v>
      </c>
      <c r="E1204">
        <v>420381</v>
      </c>
    </row>
    <row r="1205" spans="1:5">
      <c r="A1205" t="s">
        <v>231</v>
      </c>
      <c r="B1205" t="s">
        <v>20</v>
      </c>
      <c r="C1205">
        <v>2018</v>
      </c>
      <c r="D1205" t="s">
        <v>9</v>
      </c>
      <c r="E1205">
        <v>467815</v>
      </c>
    </row>
    <row r="1206" spans="1:5">
      <c r="A1206" t="s">
        <v>231</v>
      </c>
      <c r="B1206" t="s">
        <v>20</v>
      </c>
      <c r="C1206">
        <v>2018</v>
      </c>
      <c r="D1206" t="s">
        <v>8</v>
      </c>
      <c r="E1206">
        <v>318664</v>
      </c>
    </row>
    <row r="1207" spans="1:5">
      <c r="A1207" t="s">
        <v>231</v>
      </c>
      <c r="B1207" t="s">
        <v>20</v>
      </c>
      <c r="C1207">
        <v>2018</v>
      </c>
      <c r="D1207" t="s">
        <v>7</v>
      </c>
      <c r="E1207">
        <v>328916</v>
      </c>
    </row>
    <row r="1208" spans="1:5">
      <c r="A1208" t="s">
        <v>231</v>
      </c>
      <c r="B1208" t="s">
        <v>20</v>
      </c>
      <c r="C1208">
        <v>2018</v>
      </c>
      <c r="D1208" t="s">
        <v>6</v>
      </c>
      <c r="E1208">
        <v>166505.80249999999</v>
      </c>
    </row>
    <row r="1209" spans="1:5">
      <c r="A1209" t="s">
        <v>231</v>
      </c>
      <c r="B1209" t="s">
        <v>20</v>
      </c>
      <c r="C1209">
        <v>2017</v>
      </c>
      <c r="D1209" t="s">
        <v>9</v>
      </c>
      <c r="E1209">
        <v>315458.67249999999</v>
      </c>
    </row>
    <row r="1210" spans="1:5">
      <c r="A1210" t="s">
        <v>231</v>
      </c>
      <c r="B1210" t="s">
        <v>20</v>
      </c>
      <c r="C1210">
        <v>2017</v>
      </c>
      <c r="D1210" t="s">
        <v>8</v>
      </c>
      <c r="E1210">
        <v>194448.76250000001</v>
      </c>
    </row>
    <row r="1211" spans="1:5">
      <c r="A1211" t="s">
        <v>231</v>
      </c>
      <c r="B1211" t="s">
        <v>20</v>
      </c>
      <c r="C1211">
        <v>2017</v>
      </c>
      <c r="D1211" t="s">
        <v>7</v>
      </c>
      <c r="E1211">
        <v>409089</v>
      </c>
    </row>
    <row r="1212" spans="1:5">
      <c r="A1212" t="s">
        <v>231</v>
      </c>
      <c r="B1212" t="s">
        <v>20</v>
      </c>
      <c r="C1212">
        <v>2016</v>
      </c>
      <c r="D1212" t="s">
        <v>7</v>
      </c>
      <c r="E1212">
        <v>468467</v>
      </c>
    </row>
    <row r="1213" spans="1:5">
      <c r="A1213" t="s">
        <v>231</v>
      </c>
      <c r="B1213" t="s">
        <v>20</v>
      </c>
      <c r="C1213">
        <v>2016</v>
      </c>
      <c r="D1213" t="s">
        <v>6</v>
      </c>
      <c r="E1213">
        <v>257422</v>
      </c>
    </row>
    <row r="1214" spans="1:5">
      <c r="A1214" t="s">
        <v>231</v>
      </c>
      <c r="B1214" t="s">
        <v>20</v>
      </c>
      <c r="C1214">
        <v>2015</v>
      </c>
      <c r="D1214" t="s">
        <v>9</v>
      </c>
      <c r="E1214">
        <v>502883</v>
      </c>
    </row>
    <row r="1215" spans="1:5">
      <c r="A1215" t="s">
        <v>231</v>
      </c>
      <c r="B1215" t="s">
        <v>20</v>
      </c>
      <c r="C1215">
        <v>2015</v>
      </c>
      <c r="D1215" t="s">
        <v>8</v>
      </c>
      <c r="E1215">
        <v>252910</v>
      </c>
    </row>
    <row r="1216" spans="1:5">
      <c r="A1216" t="s">
        <v>231</v>
      </c>
      <c r="B1216" t="s">
        <v>20</v>
      </c>
      <c r="C1216">
        <v>2015</v>
      </c>
      <c r="D1216" t="s">
        <v>7</v>
      </c>
      <c r="E1216">
        <v>357107</v>
      </c>
    </row>
    <row r="1217" spans="1:5">
      <c r="A1217" t="s">
        <v>231</v>
      </c>
      <c r="B1217" t="s">
        <v>20</v>
      </c>
      <c r="C1217">
        <v>2015</v>
      </c>
      <c r="D1217" t="s">
        <v>6</v>
      </c>
      <c r="E1217">
        <v>218975.23157063933</v>
      </c>
    </row>
    <row r="1218" spans="1:5">
      <c r="A1218" t="s">
        <v>231</v>
      </c>
      <c r="B1218" t="s">
        <v>797</v>
      </c>
      <c r="C1218">
        <v>2024</v>
      </c>
      <c r="D1218" t="s">
        <v>7</v>
      </c>
      <c r="E1218">
        <v>148</v>
      </c>
    </row>
    <row r="1219" spans="1:5">
      <c r="A1219" t="s">
        <v>231</v>
      </c>
      <c r="B1219" t="s">
        <v>797</v>
      </c>
      <c r="C1219">
        <v>2024</v>
      </c>
      <c r="D1219" t="s">
        <v>6</v>
      </c>
      <c r="E1219">
        <v>133.69999999999999</v>
      </c>
    </row>
    <row r="1220" spans="1:5">
      <c r="A1220" t="s">
        <v>231</v>
      </c>
      <c r="B1220" t="s">
        <v>797</v>
      </c>
      <c r="C1220">
        <v>2023</v>
      </c>
      <c r="D1220" t="s">
        <v>9</v>
      </c>
      <c r="E1220">
        <v>178.1</v>
      </c>
    </row>
    <row r="1221" spans="1:5">
      <c r="A1221" t="s">
        <v>231</v>
      </c>
      <c r="B1221" t="s">
        <v>797</v>
      </c>
      <c r="C1221">
        <v>2023</v>
      </c>
      <c r="D1221" t="s">
        <v>8</v>
      </c>
      <c r="E1221">
        <v>121.9</v>
      </c>
    </row>
    <row r="1222" spans="1:5">
      <c r="A1222" t="s">
        <v>231</v>
      </c>
      <c r="B1222" t="s">
        <v>797</v>
      </c>
      <c r="C1222">
        <v>2023</v>
      </c>
      <c r="D1222" t="s">
        <v>7</v>
      </c>
      <c r="E1222">
        <v>105.9</v>
      </c>
    </row>
    <row r="1223" spans="1:5">
      <c r="A1223" t="s">
        <v>231</v>
      </c>
      <c r="B1223" t="s">
        <v>18</v>
      </c>
      <c r="C1223">
        <v>2024</v>
      </c>
      <c r="D1223" t="s">
        <v>7</v>
      </c>
      <c r="E1223">
        <v>775237.00000000116</v>
      </c>
    </row>
    <row r="1224" spans="1:5">
      <c r="A1224" t="s">
        <v>231</v>
      </c>
      <c r="B1224" t="s">
        <v>18</v>
      </c>
      <c r="C1224">
        <v>2024</v>
      </c>
      <c r="D1224" t="s">
        <v>6</v>
      </c>
      <c r="E1224">
        <v>670247.1999999946</v>
      </c>
    </row>
    <row r="1225" spans="1:5">
      <c r="A1225" t="s">
        <v>231</v>
      </c>
      <c r="B1225" t="s">
        <v>18</v>
      </c>
      <c r="C1225">
        <v>2023</v>
      </c>
      <c r="D1225" t="s">
        <v>9</v>
      </c>
      <c r="E1225">
        <v>563445.50000000396</v>
      </c>
    </row>
    <row r="1226" spans="1:5">
      <c r="A1226" t="s">
        <v>231</v>
      </c>
      <c r="B1226" t="s">
        <v>18</v>
      </c>
      <c r="C1226">
        <v>2023</v>
      </c>
      <c r="D1226" t="s">
        <v>8</v>
      </c>
      <c r="E1226">
        <v>513949.78999999975</v>
      </c>
    </row>
    <row r="1227" spans="1:5">
      <c r="A1227" t="s">
        <v>231</v>
      </c>
      <c r="B1227" t="s">
        <v>18</v>
      </c>
      <c r="C1227">
        <v>2023</v>
      </c>
      <c r="D1227" t="s">
        <v>7</v>
      </c>
      <c r="E1227">
        <v>463793.40000000154</v>
      </c>
    </row>
    <row r="1228" spans="1:5">
      <c r="A1228" t="s">
        <v>231</v>
      </c>
      <c r="B1228" t="s">
        <v>18</v>
      </c>
      <c r="C1228">
        <v>2023</v>
      </c>
      <c r="D1228" t="s">
        <v>6</v>
      </c>
      <c r="E1228">
        <v>466980.70000000088</v>
      </c>
    </row>
    <row r="1229" spans="1:5">
      <c r="A1229" t="s">
        <v>231</v>
      </c>
      <c r="B1229" t="s">
        <v>18</v>
      </c>
      <c r="C1229">
        <v>2022</v>
      </c>
      <c r="D1229" t="s">
        <v>9</v>
      </c>
      <c r="E1229">
        <v>388356.20000000158</v>
      </c>
    </row>
    <row r="1230" spans="1:5">
      <c r="A1230" t="s">
        <v>231</v>
      </c>
      <c r="B1230" t="s">
        <v>18</v>
      </c>
      <c r="C1230">
        <v>2022</v>
      </c>
      <c r="D1230" t="s">
        <v>8</v>
      </c>
      <c r="E1230">
        <v>310742.50000000023</v>
      </c>
    </row>
    <row r="1231" spans="1:5">
      <c r="A1231" t="s">
        <v>231</v>
      </c>
      <c r="B1231" t="s">
        <v>18</v>
      </c>
      <c r="C1231">
        <v>2022</v>
      </c>
      <c r="D1231" t="s">
        <v>7</v>
      </c>
      <c r="E1231">
        <v>355870.26666666509</v>
      </c>
    </row>
    <row r="1232" spans="1:5">
      <c r="A1232" t="s">
        <v>231</v>
      </c>
      <c r="B1232" t="s">
        <v>18</v>
      </c>
      <c r="C1232">
        <v>2022</v>
      </c>
      <c r="D1232" t="s">
        <v>6</v>
      </c>
      <c r="E1232">
        <v>370541.98</v>
      </c>
    </row>
    <row r="1233" spans="1:5">
      <c r="A1233" t="s">
        <v>231</v>
      </c>
      <c r="B1233" t="s">
        <v>18</v>
      </c>
      <c r="C1233">
        <v>2021</v>
      </c>
      <c r="D1233" t="s">
        <v>9</v>
      </c>
      <c r="E1233">
        <v>385532.39999999944</v>
      </c>
    </row>
    <row r="1234" spans="1:5">
      <c r="A1234" t="s">
        <v>231</v>
      </c>
      <c r="B1234" t="s">
        <v>18</v>
      </c>
      <c r="C1234">
        <v>2021</v>
      </c>
      <c r="D1234" t="s">
        <v>8</v>
      </c>
      <c r="E1234">
        <v>174691.00000000035</v>
      </c>
    </row>
    <row r="1235" spans="1:5">
      <c r="A1235" t="s">
        <v>231</v>
      </c>
      <c r="B1235" t="s">
        <v>18</v>
      </c>
      <c r="C1235">
        <v>2021</v>
      </c>
      <c r="D1235" t="s">
        <v>7</v>
      </c>
      <c r="E1235">
        <v>378269.53</v>
      </c>
    </row>
    <row r="1236" spans="1:5">
      <c r="A1236" t="s">
        <v>231</v>
      </c>
      <c r="B1236" t="s">
        <v>18</v>
      </c>
      <c r="C1236">
        <v>2021</v>
      </c>
      <c r="D1236" t="s">
        <v>6</v>
      </c>
      <c r="E1236">
        <v>0</v>
      </c>
    </row>
    <row r="1237" spans="1:5">
      <c r="A1237" t="s">
        <v>231</v>
      </c>
      <c r="B1237" t="s">
        <v>17</v>
      </c>
      <c r="C1237">
        <v>2024</v>
      </c>
      <c r="D1237" t="s">
        <v>7</v>
      </c>
      <c r="E1237">
        <v>310737.29999999877</v>
      </c>
    </row>
    <row r="1238" spans="1:5">
      <c r="A1238" t="s">
        <v>231</v>
      </c>
      <c r="B1238" t="s">
        <v>17</v>
      </c>
      <c r="C1238">
        <v>2024</v>
      </c>
      <c r="D1238" t="s">
        <v>6</v>
      </c>
      <c r="E1238">
        <v>302980.50000000012</v>
      </c>
    </row>
    <row r="1239" spans="1:5">
      <c r="A1239" t="s">
        <v>231</v>
      </c>
      <c r="B1239" t="s">
        <v>17</v>
      </c>
      <c r="C1239">
        <v>2023</v>
      </c>
      <c r="D1239" t="s">
        <v>9</v>
      </c>
      <c r="E1239">
        <v>236214.60000000207</v>
      </c>
    </row>
    <row r="1240" spans="1:5">
      <c r="A1240" t="s">
        <v>231</v>
      </c>
      <c r="B1240" t="s">
        <v>17</v>
      </c>
      <c r="C1240">
        <v>2023</v>
      </c>
      <c r="D1240" t="s">
        <v>8</v>
      </c>
      <c r="E1240">
        <v>233993.0100000035</v>
      </c>
    </row>
    <row r="1241" spans="1:5">
      <c r="A1241" t="s">
        <v>231</v>
      </c>
      <c r="B1241" t="s">
        <v>17</v>
      </c>
      <c r="C1241">
        <v>2023</v>
      </c>
      <c r="D1241" t="s">
        <v>7</v>
      </c>
      <c r="E1241">
        <v>218056.26666667039</v>
      </c>
    </row>
    <row r="1242" spans="1:5">
      <c r="A1242" t="s">
        <v>231</v>
      </c>
      <c r="B1242" t="s">
        <v>17</v>
      </c>
      <c r="C1242">
        <v>2023</v>
      </c>
      <c r="D1242" t="s">
        <v>6</v>
      </c>
      <c r="E1242">
        <v>199917.93333333306</v>
      </c>
    </row>
    <row r="1243" spans="1:5">
      <c r="A1243" t="s">
        <v>231</v>
      </c>
      <c r="B1243" t="s">
        <v>17</v>
      </c>
      <c r="C1243">
        <v>2022</v>
      </c>
      <c r="D1243" t="s">
        <v>9</v>
      </c>
      <c r="E1243">
        <v>158701.89999999991</v>
      </c>
    </row>
    <row r="1244" spans="1:5">
      <c r="A1244" t="s">
        <v>231</v>
      </c>
      <c r="B1244" t="s">
        <v>17</v>
      </c>
      <c r="C1244">
        <v>2022</v>
      </c>
      <c r="D1244" t="s">
        <v>8</v>
      </c>
      <c r="E1244">
        <v>192819.59999999998</v>
      </c>
    </row>
    <row r="1245" spans="1:5">
      <c r="A1245" t="s">
        <v>231</v>
      </c>
      <c r="B1245" t="s">
        <v>17</v>
      </c>
      <c r="C1245">
        <v>2022</v>
      </c>
      <c r="D1245" t="s">
        <v>7</v>
      </c>
      <c r="E1245">
        <v>194464.40000000026</v>
      </c>
    </row>
    <row r="1246" spans="1:5">
      <c r="A1246" t="s">
        <v>231</v>
      </c>
      <c r="B1246" t="s">
        <v>17</v>
      </c>
      <c r="C1246">
        <v>2022</v>
      </c>
      <c r="D1246" t="s">
        <v>6</v>
      </c>
      <c r="E1246">
        <v>152324.79999999999</v>
      </c>
    </row>
    <row r="1247" spans="1:5">
      <c r="A1247" t="s">
        <v>231</v>
      </c>
      <c r="B1247" t="s">
        <v>17</v>
      </c>
      <c r="C1247">
        <v>2021</v>
      </c>
      <c r="D1247" t="s">
        <v>9</v>
      </c>
      <c r="E1247">
        <v>188833.06330000001</v>
      </c>
    </row>
    <row r="1248" spans="1:5">
      <c r="A1248" t="s">
        <v>231</v>
      </c>
      <c r="B1248" t="s">
        <v>17</v>
      </c>
      <c r="C1248">
        <v>2021</v>
      </c>
      <c r="D1248" t="s">
        <v>8</v>
      </c>
      <c r="E1248">
        <v>156594.79999999999</v>
      </c>
    </row>
    <row r="1249" spans="1:5">
      <c r="A1249" t="s">
        <v>231</v>
      </c>
      <c r="B1249" t="s">
        <v>17</v>
      </c>
      <c r="C1249">
        <v>2021</v>
      </c>
      <c r="D1249" t="s">
        <v>7</v>
      </c>
      <c r="E1249">
        <v>74632.899999999994</v>
      </c>
    </row>
    <row r="1250" spans="1:5">
      <c r="A1250" t="s">
        <v>231</v>
      </c>
      <c r="B1250" t="s">
        <v>17</v>
      </c>
      <c r="C1250">
        <v>2021</v>
      </c>
      <c r="D1250" t="s">
        <v>6</v>
      </c>
      <c r="E1250">
        <v>0</v>
      </c>
    </row>
    <row r="1251" spans="1:5">
      <c r="A1251" t="s">
        <v>231</v>
      </c>
      <c r="B1251" t="s">
        <v>31</v>
      </c>
      <c r="C1251">
        <v>2024</v>
      </c>
      <c r="D1251" t="s">
        <v>7</v>
      </c>
      <c r="E1251">
        <v>10632</v>
      </c>
    </row>
    <row r="1252" spans="1:5">
      <c r="A1252" t="s">
        <v>231</v>
      </c>
      <c r="B1252" t="s">
        <v>31</v>
      </c>
      <c r="C1252">
        <v>2024</v>
      </c>
      <c r="D1252" t="s">
        <v>6</v>
      </c>
      <c r="E1252">
        <v>0</v>
      </c>
    </row>
    <row r="1253" spans="1:5">
      <c r="A1253" t="s">
        <v>231</v>
      </c>
      <c r="B1253" t="s">
        <v>31</v>
      </c>
      <c r="C1253">
        <v>2023</v>
      </c>
      <c r="D1253" t="s">
        <v>9</v>
      </c>
      <c r="E1253">
        <v>7528.2999999999993</v>
      </c>
    </row>
    <row r="1254" spans="1:5">
      <c r="A1254" t="s">
        <v>231</v>
      </c>
      <c r="B1254" t="s">
        <v>31</v>
      </c>
      <c r="C1254">
        <v>2023</v>
      </c>
      <c r="D1254" t="s">
        <v>8</v>
      </c>
      <c r="E1254">
        <v>6418.8</v>
      </c>
    </row>
    <row r="1255" spans="1:5">
      <c r="A1255" t="s">
        <v>231</v>
      </c>
      <c r="B1255" t="s">
        <v>31</v>
      </c>
      <c r="C1255">
        <v>2023</v>
      </c>
      <c r="D1255" t="s">
        <v>7</v>
      </c>
      <c r="E1255">
        <v>4609</v>
      </c>
    </row>
    <row r="1256" spans="1:5">
      <c r="A1256" t="s">
        <v>231</v>
      </c>
      <c r="B1256" t="s">
        <v>18</v>
      </c>
      <c r="C1256">
        <v>2024</v>
      </c>
      <c r="D1256" t="s">
        <v>7</v>
      </c>
      <c r="E1256">
        <v>738315.99999999814</v>
      </c>
    </row>
    <row r="1257" spans="1:5">
      <c r="A1257" t="s">
        <v>231</v>
      </c>
      <c r="B1257" t="s">
        <v>18</v>
      </c>
      <c r="C1257">
        <v>2024</v>
      </c>
      <c r="D1257" t="s">
        <v>6</v>
      </c>
      <c r="E1257">
        <v>855754.39999997686</v>
      </c>
    </row>
    <row r="1258" spans="1:5">
      <c r="A1258" t="s">
        <v>231</v>
      </c>
      <c r="B1258" t="s">
        <v>18</v>
      </c>
      <c r="C1258">
        <v>2023</v>
      </c>
      <c r="D1258" t="s">
        <v>9</v>
      </c>
      <c r="E1258">
        <v>888700.2999999926</v>
      </c>
    </row>
    <row r="1259" spans="1:5">
      <c r="A1259" t="s">
        <v>231</v>
      </c>
      <c r="B1259" t="s">
        <v>18</v>
      </c>
      <c r="C1259">
        <v>2023</v>
      </c>
      <c r="D1259" t="s">
        <v>8</v>
      </c>
      <c r="E1259">
        <v>627362.42999999539</v>
      </c>
    </row>
    <row r="1260" spans="1:5">
      <c r="A1260" t="s">
        <v>231</v>
      </c>
      <c r="B1260" t="s">
        <v>17</v>
      </c>
      <c r="C1260">
        <v>2024</v>
      </c>
      <c r="D1260" t="s">
        <v>7</v>
      </c>
      <c r="E1260">
        <v>387575.05000000045</v>
      </c>
    </row>
    <row r="1261" spans="1:5">
      <c r="A1261" t="s">
        <v>231</v>
      </c>
      <c r="B1261" t="s">
        <v>17</v>
      </c>
      <c r="C1261">
        <v>2024</v>
      </c>
      <c r="D1261" t="s">
        <v>6</v>
      </c>
      <c r="E1261">
        <v>320873.81333333033</v>
      </c>
    </row>
    <row r="1262" spans="1:5">
      <c r="A1262" t="s">
        <v>231</v>
      </c>
      <c r="B1262" t="s">
        <v>17</v>
      </c>
      <c r="C1262">
        <v>2023</v>
      </c>
      <c r="D1262" t="s">
        <v>9</v>
      </c>
      <c r="E1262">
        <v>198441.4</v>
      </c>
    </row>
    <row r="1263" spans="1:5">
      <c r="A1263" t="s">
        <v>231</v>
      </c>
      <c r="B1263" t="s">
        <v>17</v>
      </c>
      <c r="C1263">
        <v>2023</v>
      </c>
      <c r="D1263" t="s">
        <v>8</v>
      </c>
      <c r="E1263">
        <v>267514.56666666659</v>
      </c>
    </row>
    <row r="1264" spans="1:5">
      <c r="A1264" t="s">
        <v>231</v>
      </c>
      <c r="B1264" t="s">
        <v>31</v>
      </c>
      <c r="C1264">
        <v>2024</v>
      </c>
      <c r="D1264" t="s">
        <v>7</v>
      </c>
      <c r="E1264">
        <v>250011.50000000003</v>
      </c>
    </row>
    <row r="1265" spans="1:5">
      <c r="A1265" t="s">
        <v>231</v>
      </c>
      <c r="B1265" t="s">
        <v>31</v>
      </c>
      <c r="C1265">
        <v>2024</v>
      </c>
      <c r="D1265" t="s">
        <v>6</v>
      </c>
      <c r="E1265">
        <v>168232.59999999998</v>
      </c>
    </row>
    <row r="1266" spans="1:5">
      <c r="A1266" t="s">
        <v>231</v>
      </c>
      <c r="B1266" t="s">
        <v>31</v>
      </c>
      <c r="C1266">
        <v>2023</v>
      </c>
      <c r="D1266" t="s">
        <v>9</v>
      </c>
      <c r="E1266">
        <v>226515.5</v>
      </c>
    </row>
    <row r="1267" spans="1:5">
      <c r="A1267" t="s">
        <v>231</v>
      </c>
      <c r="B1267" t="s">
        <v>31</v>
      </c>
      <c r="C1267">
        <v>2023</v>
      </c>
      <c r="D1267" t="s">
        <v>8</v>
      </c>
      <c r="E1267">
        <v>155067.5</v>
      </c>
    </row>
    <row r="1268" spans="1:5">
      <c r="A1268" t="s">
        <v>231</v>
      </c>
      <c r="B1268" t="s">
        <v>18</v>
      </c>
      <c r="C1268">
        <v>2024</v>
      </c>
      <c r="D1268" t="s">
        <v>7</v>
      </c>
      <c r="E1268">
        <v>800158.39999999874</v>
      </c>
    </row>
    <row r="1269" spans="1:5">
      <c r="A1269" t="s">
        <v>231</v>
      </c>
      <c r="B1269" t="s">
        <v>17</v>
      </c>
      <c r="C1269">
        <v>2024</v>
      </c>
      <c r="D1269" t="s">
        <v>7</v>
      </c>
      <c r="E1269">
        <v>531559.29999999271</v>
      </c>
    </row>
    <row r="1270" spans="1:5">
      <c r="A1270" t="s">
        <v>231</v>
      </c>
      <c r="B1270" t="s">
        <v>31</v>
      </c>
      <c r="C1270">
        <v>2024</v>
      </c>
      <c r="D1270" t="s">
        <v>7</v>
      </c>
      <c r="E1270">
        <v>430128.2</v>
      </c>
    </row>
    <row r="1271" spans="1:5">
      <c r="A1271" t="s">
        <v>33</v>
      </c>
      <c r="B1271" t="s">
        <v>18</v>
      </c>
      <c r="C1271">
        <v>2023</v>
      </c>
      <c r="D1271" t="s">
        <v>9</v>
      </c>
      <c r="E1271">
        <v>960571</v>
      </c>
    </row>
    <row r="1272" spans="1:5">
      <c r="A1272" t="s">
        <v>33</v>
      </c>
      <c r="B1272" t="s">
        <v>18</v>
      </c>
      <c r="C1272">
        <v>2023</v>
      </c>
      <c r="D1272" t="s">
        <v>8</v>
      </c>
      <c r="E1272">
        <v>1030499</v>
      </c>
    </row>
    <row r="1273" spans="1:5">
      <c r="A1273" t="s">
        <v>33</v>
      </c>
      <c r="B1273" t="s">
        <v>18</v>
      </c>
      <c r="C1273">
        <v>2023</v>
      </c>
      <c r="D1273" t="s">
        <v>7</v>
      </c>
      <c r="E1273">
        <v>948744</v>
      </c>
    </row>
    <row r="1274" spans="1:5">
      <c r="A1274" t="s">
        <v>33</v>
      </c>
      <c r="B1274" t="s">
        <v>18</v>
      </c>
      <c r="C1274">
        <v>2023</v>
      </c>
      <c r="D1274" t="s">
        <v>6</v>
      </c>
      <c r="E1274">
        <v>905268</v>
      </c>
    </row>
    <row r="1275" spans="1:5">
      <c r="A1275" t="s">
        <v>33</v>
      </c>
      <c r="B1275" t="s">
        <v>18</v>
      </c>
      <c r="C1275">
        <v>2022</v>
      </c>
      <c r="D1275" t="s">
        <v>9</v>
      </c>
      <c r="E1275">
        <v>736288</v>
      </c>
    </row>
    <row r="1276" spans="1:5">
      <c r="A1276" t="s">
        <v>33</v>
      </c>
      <c r="B1276" t="s">
        <v>18</v>
      </c>
      <c r="C1276">
        <v>2022</v>
      </c>
      <c r="D1276" t="s">
        <v>8</v>
      </c>
      <c r="E1276">
        <v>987219.34062495071</v>
      </c>
    </row>
    <row r="1277" spans="1:5">
      <c r="A1277" t="s">
        <v>33</v>
      </c>
      <c r="B1277" t="s">
        <v>18</v>
      </c>
      <c r="C1277">
        <v>2022</v>
      </c>
      <c r="D1277" t="s">
        <v>7</v>
      </c>
      <c r="E1277">
        <v>787332</v>
      </c>
    </row>
    <row r="1278" spans="1:5">
      <c r="A1278" t="s">
        <v>33</v>
      </c>
      <c r="B1278" t="s">
        <v>18</v>
      </c>
      <c r="C1278">
        <v>2022</v>
      </c>
      <c r="D1278" t="s">
        <v>6</v>
      </c>
      <c r="E1278">
        <v>763734</v>
      </c>
    </row>
    <row r="1279" spans="1:5">
      <c r="A1279" t="s">
        <v>33</v>
      </c>
      <c r="B1279" t="s">
        <v>18</v>
      </c>
      <c r="C1279">
        <v>2021</v>
      </c>
      <c r="D1279" t="s">
        <v>9</v>
      </c>
      <c r="E1279">
        <v>768869</v>
      </c>
    </row>
    <row r="1280" spans="1:5">
      <c r="A1280" t="s">
        <v>33</v>
      </c>
      <c r="B1280" t="s">
        <v>18</v>
      </c>
      <c r="C1280">
        <v>2021</v>
      </c>
      <c r="D1280" t="s">
        <v>8</v>
      </c>
      <c r="E1280">
        <v>668909</v>
      </c>
    </row>
    <row r="1281" spans="1:5">
      <c r="A1281" t="s">
        <v>33</v>
      </c>
      <c r="B1281" t="s">
        <v>18</v>
      </c>
      <c r="C1281">
        <v>2021</v>
      </c>
      <c r="D1281" t="s">
        <v>7</v>
      </c>
      <c r="E1281">
        <v>653186</v>
      </c>
    </row>
    <row r="1282" spans="1:5">
      <c r="A1282" t="s">
        <v>33</v>
      </c>
      <c r="B1282" t="s">
        <v>18</v>
      </c>
      <c r="C1282">
        <v>2021</v>
      </c>
      <c r="D1282" t="s">
        <v>6</v>
      </c>
      <c r="E1282">
        <v>597460.18999999994</v>
      </c>
    </row>
    <row r="1283" spans="1:5">
      <c r="A1283" t="s">
        <v>33</v>
      </c>
      <c r="B1283" t="s">
        <v>18</v>
      </c>
      <c r="C1283">
        <v>2020</v>
      </c>
      <c r="D1283" t="s">
        <v>9</v>
      </c>
      <c r="E1283">
        <v>667752</v>
      </c>
    </row>
    <row r="1284" spans="1:5">
      <c r="A1284" t="s">
        <v>33</v>
      </c>
      <c r="B1284" t="s">
        <v>18</v>
      </c>
      <c r="C1284">
        <v>2020</v>
      </c>
      <c r="D1284" t="s">
        <v>8</v>
      </c>
      <c r="E1284">
        <v>547981</v>
      </c>
    </row>
    <row r="1285" spans="1:5">
      <c r="A1285" t="s">
        <v>33</v>
      </c>
      <c r="B1285" t="s">
        <v>18</v>
      </c>
      <c r="C1285">
        <v>2020</v>
      </c>
      <c r="D1285" t="s">
        <v>7</v>
      </c>
      <c r="E1285">
        <v>528067</v>
      </c>
    </row>
    <row r="1286" spans="1:5">
      <c r="A1286" t="s">
        <v>33</v>
      </c>
      <c r="B1286" t="s">
        <v>18</v>
      </c>
      <c r="C1286">
        <v>2020</v>
      </c>
      <c r="D1286" t="s">
        <v>6</v>
      </c>
      <c r="E1286">
        <v>534976</v>
      </c>
    </row>
    <row r="1287" spans="1:5">
      <c r="A1287" t="s">
        <v>33</v>
      </c>
      <c r="B1287" t="s">
        <v>18</v>
      </c>
      <c r="C1287">
        <v>2019</v>
      </c>
      <c r="D1287" t="s">
        <v>9</v>
      </c>
      <c r="E1287">
        <v>602044</v>
      </c>
    </row>
    <row r="1288" spans="1:5">
      <c r="A1288" t="s">
        <v>33</v>
      </c>
      <c r="B1288" t="s">
        <v>18</v>
      </c>
      <c r="C1288">
        <v>2019</v>
      </c>
      <c r="D1288" t="s">
        <v>8</v>
      </c>
      <c r="E1288">
        <v>520650</v>
      </c>
    </row>
    <row r="1289" spans="1:5">
      <c r="A1289" t="s">
        <v>33</v>
      </c>
      <c r="B1289" t="s">
        <v>18</v>
      </c>
      <c r="C1289">
        <v>2019</v>
      </c>
      <c r="D1289" t="s">
        <v>7</v>
      </c>
      <c r="E1289">
        <v>447391.65</v>
      </c>
    </row>
    <row r="1290" spans="1:5">
      <c r="A1290" t="s">
        <v>33</v>
      </c>
      <c r="B1290" t="s">
        <v>18</v>
      </c>
      <c r="C1290">
        <v>2019</v>
      </c>
      <c r="D1290" t="s">
        <v>6</v>
      </c>
      <c r="E1290">
        <v>440364.1</v>
      </c>
    </row>
    <row r="1291" spans="1:5">
      <c r="A1291" t="s">
        <v>33</v>
      </c>
      <c r="B1291" t="s">
        <v>18</v>
      </c>
      <c r="C1291">
        <v>2018</v>
      </c>
      <c r="D1291" t="s">
        <v>9</v>
      </c>
      <c r="E1291">
        <v>497391</v>
      </c>
    </row>
    <row r="1292" spans="1:5">
      <c r="A1292" t="s">
        <v>33</v>
      </c>
      <c r="B1292" t="s">
        <v>18</v>
      </c>
      <c r="C1292">
        <v>2018</v>
      </c>
      <c r="D1292" t="s">
        <v>8</v>
      </c>
      <c r="E1292">
        <v>356502.1</v>
      </c>
    </row>
    <row r="1293" spans="1:5">
      <c r="A1293" t="s">
        <v>33</v>
      </c>
      <c r="B1293" t="s">
        <v>18</v>
      </c>
      <c r="C1293">
        <v>2018</v>
      </c>
      <c r="D1293" t="s">
        <v>7</v>
      </c>
      <c r="E1293">
        <v>374797.9</v>
      </c>
    </row>
    <row r="1294" spans="1:5">
      <c r="A1294" t="s">
        <v>33</v>
      </c>
      <c r="B1294" t="s">
        <v>18</v>
      </c>
      <c r="C1294">
        <v>2018</v>
      </c>
      <c r="D1294" t="s">
        <v>6</v>
      </c>
      <c r="E1294">
        <v>354749.4</v>
      </c>
    </row>
    <row r="1295" spans="1:5">
      <c r="A1295" t="s">
        <v>33</v>
      </c>
      <c r="B1295" t="s">
        <v>18</v>
      </c>
      <c r="C1295">
        <v>2017</v>
      </c>
      <c r="D1295" t="s">
        <v>9</v>
      </c>
      <c r="E1295">
        <v>468546.5</v>
      </c>
    </row>
    <row r="1296" spans="1:5">
      <c r="A1296" t="s">
        <v>33</v>
      </c>
      <c r="B1296" t="s">
        <v>18</v>
      </c>
      <c r="C1296">
        <v>2017</v>
      </c>
      <c r="D1296" t="s">
        <v>8</v>
      </c>
      <c r="E1296">
        <v>319765.3</v>
      </c>
    </row>
    <row r="1297" spans="1:5">
      <c r="A1297" t="s">
        <v>33</v>
      </c>
      <c r="B1297" t="s">
        <v>18</v>
      </c>
      <c r="C1297">
        <v>2017</v>
      </c>
      <c r="D1297" t="s">
        <v>7</v>
      </c>
      <c r="E1297">
        <v>330278</v>
      </c>
    </row>
    <row r="1298" spans="1:5">
      <c r="A1298" t="s">
        <v>33</v>
      </c>
      <c r="B1298" t="s">
        <v>18</v>
      </c>
      <c r="C1298">
        <v>2017</v>
      </c>
      <c r="D1298" t="s">
        <v>6</v>
      </c>
      <c r="E1298">
        <v>334397.59999999998</v>
      </c>
    </row>
    <row r="1299" spans="1:5">
      <c r="A1299" t="s">
        <v>33</v>
      </c>
      <c r="B1299" t="s">
        <v>18</v>
      </c>
      <c r="C1299">
        <v>2016</v>
      </c>
      <c r="D1299" t="s">
        <v>9</v>
      </c>
      <c r="E1299">
        <v>360389</v>
      </c>
    </row>
    <row r="1300" spans="1:5">
      <c r="A1300" t="s">
        <v>33</v>
      </c>
      <c r="B1300" t="s">
        <v>18</v>
      </c>
      <c r="C1300">
        <v>2016</v>
      </c>
      <c r="D1300" t="s">
        <v>8</v>
      </c>
      <c r="E1300">
        <v>276761.7</v>
      </c>
    </row>
    <row r="1301" spans="1:5">
      <c r="A1301" t="s">
        <v>33</v>
      </c>
      <c r="B1301" t="s">
        <v>18</v>
      </c>
      <c r="C1301">
        <v>2016</v>
      </c>
      <c r="D1301" t="s">
        <v>7</v>
      </c>
      <c r="E1301">
        <v>246442.3</v>
      </c>
    </row>
    <row r="1302" spans="1:5">
      <c r="A1302" t="s">
        <v>33</v>
      </c>
      <c r="B1302" t="s">
        <v>18</v>
      </c>
      <c r="C1302">
        <v>2016</v>
      </c>
      <c r="D1302" t="s">
        <v>6</v>
      </c>
      <c r="E1302">
        <v>239086.8</v>
      </c>
    </row>
    <row r="1303" spans="1:5">
      <c r="A1303" t="s">
        <v>33</v>
      </c>
      <c r="B1303" t="s">
        <v>18</v>
      </c>
      <c r="C1303">
        <v>2015</v>
      </c>
      <c r="D1303" t="s">
        <v>9</v>
      </c>
      <c r="E1303">
        <v>224053.7</v>
      </c>
    </row>
    <row r="1304" spans="1:5">
      <c r="A1304" t="s">
        <v>33</v>
      </c>
      <c r="B1304" t="s">
        <v>18</v>
      </c>
      <c r="C1304">
        <v>2015</v>
      </c>
      <c r="D1304" t="s">
        <v>8</v>
      </c>
      <c r="E1304">
        <v>211793.2</v>
      </c>
    </row>
    <row r="1305" spans="1:5">
      <c r="A1305" t="s">
        <v>33</v>
      </c>
      <c r="B1305" t="s">
        <v>18</v>
      </c>
      <c r="C1305">
        <v>2015</v>
      </c>
      <c r="D1305" t="s">
        <v>7</v>
      </c>
      <c r="E1305">
        <v>208787.7</v>
      </c>
    </row>
    <row r="1306" spans="1:5">
      <c r="A1306" t="s">
        <v>33</v>
      </c>
      <c r="B1306" t="s">
        <v>18</v>
      </c>
      <c r="C1306">
        <v>2015</v>
      </c>
      <c r="D1306" t="s">
        <v>6</v>
      </c>
      <c r="E1306">
        <v>189623.3</v>
      </c>
    </row>
    <row r="1307" spans="1:5">
      <c r="A1307" t="s">
        <v>33</v>
      </c>
      <c r="B1307" t="s">
        <v>18</v>
      </c>
      <c r="C1307">
        <v>2014</v>
      </c>
      <c r="D1307" t="s">
        <v>9</v>
      </c>
      <c r="E1307">
        <v>166552.4</v>
      </c>
    </row>
    <row r="1308" spans="1:5">
      <c r="A1308" t="s">
        <v>33</v>
      </c>
      <c r="B1308" t="s">
        <v>18</v>
      </c>
      <c r="C1308">
        <v>2014</v>
      </c>
      <c r="D1308" t="s">
        <v>8</v>
      </c>
      <c r="E1308">
        <v>153032</v>
      </c>
    </row>
    <row r="1309" spans="1:5">
      <c r="A1309" t="s">
        <v>33</v>
      </c>
      <c r="B1309" t="s">
        <v>18</v>
      </c>
      <c r="C1309">
        <v>2014</v>
      </c>
      <c r="D1309" t="s">
        <v>7</v>
      </c>
      <c r="E1309">
        <v>102348.1</v>
      </c>
    </row>
    <row r="1310" spans="1:5">
      <c r="A1310" t="s">
        <v>33</v>
      </c>
      <c r="B1310" t="s">
        <v>18</v>
      </c>
      <c r="C1310">
        <v>2014</v>
      </c>
      <c r="D1310" t="s">
        <v>6</v>
      </c>
      <c r="E1310">
        <v>153973</v>
      </c>
    </row>
    <row r="1311" spans="1:5">
      <c r="A1311" t="s">
        <v>33</v>
      </c>
      <c r="B1311" t="s">
        <v>17</v>
      </c>
      <c r="C1311">
        <v>2023</v>
      </c>
      <c r="D1311" t="s">
        <v>9</v>
      </c>
      <c r="E1311">
        <v>764646</v>
      </c>
    </row>
    <row r="1312" spans="1:5">
      <c r="A1312" t="s">
        <v>33</v>
      </c>
      <c r="B1312" t="s">
        <v>17</v>
      </c>
      <c r="C1312">
        <v>2023</v>
      </c>
      <c r="D1312" t="s">
        <v>8</v>
      </c>
      <c r="E1312">
        <v>1040635</v>
      </c>
    </row>
    <row r="1313" spans="1:5">
      <c r="A1313" t="s">
        <v>33</v>
      </c>
      <c r="B1313" t="s">
        <v>17</v>
      </c>
      <c r="C1313">
        <v>2023</v>
      </c>
      <c r="D1313" t="s">
        <v>7</v>
      </c>
      <c r="E1313">
        <v>788259</v>
      </c>
    </row>
    <row r="1314" spans="1:5">
      <c r="A1314" t="s">
        <v>33</v>
      </c>
      <c r="B1314" t="s">
        <v>17</v>
      </c>
      <c r="C1314">
        <v>2023</v>
      </c>
      <c r="D1314" t="s">
        <v>6</v>
      </c>
      <c r="E1314">
        <v>1027290</v>
      </c>
    </row>
    <row r="1315" spans="1:5">
      <c r="A1315" t="s">
        <v>33</v>
      </c>
      <c r="B1315" t="s">
        <v>17</v>
      </c>
      <c r="C1315">
        <v>2022</v>
      </c>
      <c r="D1315" t="s">
        <v>9</v>
      </c>
      <c r="E1315">
        <v>443707</v>
      </c>
    </row>
    <row r="1316" spans="1:5">
      <c r="A1316" t="s">
        <v>33</v>
      </c>
      <c r="B1316" t="s">
        <v>17</v>
      </c>
      <c r="C1316">
        <v>2022</v>
      </c>
      <c r="D1316" t="s">
        <v>8</v>
      </c>
      <c r="E1316">
        <v>681153.65937504929</v>
      </c>
    </row>
    <row r="1317" spans="1:5">
      <c r="A1317" t="s">
        <v>33</v>
      </c>
      <c r="B1317" t="s">
        <v>17</v>
      </c>
      <c r="C1317">
        <v>2022</v>
      </c>
      <c r="D1317" t="s">
        <v>7</v>
      </c>
      <c r="E1317">
        <v>543237</v>
      </c>
    </row>
    <row r="1318" spans="1:5">
      <c r="A1318" t="s">
        <v>33</v>
      </c>
      <c r="B1318" t="s">
        <v>17</v>
      </c>
      <c r="C1318">
        <v>2022</v>
      </c>
      <c r="D1318" t="s">
        <v>6</v>
      </c>
      <c r="E1318">
        <v>660263</v>
      </c>
    </row>
    <row r="1319" spans="1:5">
      <c r="A1319" t="s">
        <v>33</v>
      </c>
      <c r="B1319" t="s">
        <v>17</v>
      </c>
      <c r="C1319">
        <v>2021</v>
      </c>
      <c r="D1319" t="s">
        <v>9</v>
      </c>
      <c r="E1319">
        <v>440000</v>
      </c>
    </row>
    <row r="1320" spans="1:5">
      <c r="A1320" t="s">
        <v>33</v>
      </c>
      <c r="B1320" t="s">
        <v>17</v>
      </c>
      <c r="C1320">
        <v>2021</v>
      </c>
      <c r="D1320" t="s">
        <v>8</v>
      </c>
      <c r="E1320">
        <v>693997</v>
      </c>
    </row>
    <row r="1321" spans="1:5">
      <c r="A1321" t="s">
        <v>33</v>
      </c>
      <c r="B1321" t="s">
        <v>17</v>
      </c>
      <c r="C1321">
        <v>2021</v>
      </c>
      <c r="D1321" t="s">
        <v>7</v>
      </c>
      <c r="E1321">
        <v>645096</v>
      </c>
    </row>
    <row r="1322" spans="1:5">
      <c r="A1322" t="s">
        <v>33</v>
      </c>
      <c r="B1322" t="s">
        <v>17</v>
      </c>
      <c r="C1322">
        <v>2021</v>
      </c>
      <c r="D1322" t="s">
        <v>6</v>
      </c>
      <c r="E1322">
        <v>678255.65999999992</v>
      </c>
    </row>
    <row r="1323" spans="1:5">
      <c r="A1323" t="s">
        <v>33</v>
      </c>
      <c r="B1323" t="s">
        <v>17</v>
      </c>
      <c r="C1323">
        <v>2020</v>
      </c>
      <c r="D1323" t="s">
        <v>9</v>
      </c>
      <c r="E1323">
        <v>449849</v>
      </c>
    </row>
    <row r="1324" spans="1:5">
      <c r="A1324" t="s">
        <v>33</v>
      </c>
      <c r="B1324" t="s">
        <v>17</v>
      </c>
      <c r="C1324">
        <v>2020</v>
      </c>
      <c r="D1324" t="s">
        <v>8</v>
      </c>
      <c r="E1324">
        <v>520282</v>
      </c>
    </row>
    <row r="1325" spans="1:5">
      <c r="A1325" t="s">
        <v>33</v>
      </c>
      <c r="B1325" t="s">
        <v>17</v>
      </c>
      <c r="C1325">
        <v>2020</v>
      </c>
      <c r="D1325" t="s">
        <v>7</v>
      </c>
      <c r="E1325">
        <v>380365</v>
      </c>
    </row>
    <row r="1326" spans="1:5">
      <c r="A1326" t="s">
        <v>33</v>
      </c>
      <c r="B1326" t="s">
        <v>17</v>
      </c>
      <c r="C1326">
        <v>2020</v>
      </c>
      <c r="D1326" t="s">
        <v>6</v>
      </c>
      <c r="E1326">
        <v>485188</v>
      </c>
    </row>
    <row r="1327" spans="1:5">
      <c r="A1327" t="s">
        <v>33</v>
      </c>
      <c r="B1327" t="s">
        <v>17</v>
      </c>
      <c r="C1327">
        <v>2019</v>
      </c>
      <c r="D1327" t="s">
        <v>9</v>
      </c>
      <c r="E1327">
        <v>325769</v>
      </c>
    </row>
    <row r="1328" spans="1:5">
      <c r="A1328" t="s">
        <v>33</v>
      </c>
      <c r="B1328" t="s">
        <v>17</v>
      </c>
      <c r="C1328">
        <v>2019</v>
      </c>
      <c r="D1328" t="s">
        <v>8</v>
      </c>
      <c r="E1328">
        <v>347100</v>
      </c>
    </row>
    <row r="1329" spans="1:5">
      <c r="A1329" t="s">
        <v>33</v>
      </c>
      <c r="B1329" t="s">
        <v>17</v>
      </c>
      <c r="C1329">
        <v>2019</v>
      </c>
      <c r="D1329" t="s">
        <v>7</v>
      </c>
      <c r="E1329">
        <v>279291.17</v>
      </c>
    </row>
    <row r="1330" spans="1:5">
      <c r="A1330" t="s">
        <v>33</v>
      </c>
      <c r="B1330" t="s">
        <v>17</v>
      </c>
      <c r="C1330">
        <v>2019</v>
      </c>
      <c r="D1330" t="s">
        <v>6</v>
      </c>
      <c r="E1330">
        <v>295391</v>
      </c>
    </row>
    <row r="1331" spans="1:5">
      <c r="A1331" t="s">
        <v>33</v>
      </c>
      <c r="B1331" t="s">
        <v>17</v>
      </c>
      <c r="C1331">
        <v>2018</v>
      </c>
      <c r="D1331" t="s">
        <v>9</v>
      </c>
      <c r="E1331">
        <v>390785.2</v>
      </c>
    </row>
    <row r="1332" spans="1:5">
      <c r="A1332" t="s">
        <v>33</v>
      </c>
      <c r="B1332" t="s">
        <v>17</v>
      </c>
      <c r="C1332">
        <v>2018</v>
      </c>
      <c r="D1332" t="s">
        <v>8</v>
      </c>
      <c r="E1332">
        <v>515685.69999999995</v>
      </c>
    </row>
    <row r="1333" spans="1:5">
      <c r="A1333" t="s">
        <v>33</v>
      </c>
      <c r="B1333" t="s">
        <v>17</v>
      </c>
      <c r="C1333">
        <v>2018</v>
      </c>
      <c r="D1333" t="s">
        <v>7</v>
      </c>
      <c r="E1333">
        <v>269187.90000000002</v>
      </c>
    </row>
    <row r="1334" spans="1:5">
      <c r="A1334" t="s">
        <v>33</v>
      </c>
      <c r="B1334" t="s">
        <v>17</v>
      </c>
      <c r="C1334">
        <v>2018</v>
      </c>
      <c r="D1334" t="s">
        <v>6</v>
      </c>
      <c r="E1334">
        <v>364912.7</v>
      </c>
    </row>
    <row r="1335" spans="1:5">
      <c r="A1335" t="s">
        <v>33</v>
      </c>
      <c r="B1335" t="s">
        <v>17</v>
      </c>
      <c r="C1335">
        <v>2017</v>
      </c>
      <c r="D1335" t="s">
        <v>9</v>
      </c>
      <c r="E1335">
        <v>227363.3</v>
      </c>
    </row>
    <row r="1336" spans="1:5">
      <c r="A1336" t="s">
        <v>33</v>
      </c>
      <c r="B1336" t="s">
        <v>17</v>
      </c>
      <c r="C1336">
        <v>2017</v>
      </c>
      <c r="D1336" t="s">
        <v>8</v>
      </c>
      <c r="E1336">
        <v>313258</v>
      </c>
    </row>
    <row r="1337" spans="1:5">
      <c r="A1337" t="s">
        <v>33</v>
      </c>
      <c r="B1337" t="s">
        <v>17</v>
      </c>
      <c r="C1337">
        <v>2017</v>
      </c>
      <c r="D1337" t="s">
        <v>7</v>
      </c>
      <c r="E1337">
        <v>179737</v>
      </c>
    </row>
    <row r="1338" spans="1:5">
      <c r="A1338" t="s">
        <v>33</v>
      </c>
      <c r="B1338" t="s">
        <v>17</v>
      </c>
      <c r="C1338">
        <v>2017</v>
      </c>
      <c r="D1338" t="s">
        <v>6</v>
      </c>
      <c r="E1338">
        <v>257344</v>
      </c>
    </row>
    <row r="1339" spans="1:5">
      <c r="A1339" t="s">
        <v>33</v>
      </c>
      <c r="B1339" t="s">
        <v>17</v>
      </c>
      <c r="C1339">
        <v>2016</v>
      </c>
      <c r="D1339" t="s">
        <v>9</v>
      </c>
      <c r="E1339">
        <v>157566.1</v>
      </c>
    </row>
    <row r="1340" spans="1:5">
      <c r="A1340" t="s">
        <v>33</v>
      </c>
      <c r="B1340" t="s">
        <v>17</v>
      </c>
      <c r="C1340">
        <v>2016</v>
      </c>
      <c r="D1340" t="s">
        <v>8</v>
      </c>
      <c r="E1340">
        <v>199569.5</v>
      </c>
    </row>
    <row r="1341" spans="1:5">
      <c r="A1341" t="s">
        <v>33</v>
      </c>
      <c r="B1341" t="s">
        <v>17</v>
      </c>
      <c r="C1341">
        <v>2016</v>
      </c>
      <c r="D1341" t="s">
        <v>7</v>
      </c>
      <c r="E1341">
        <v>129565.7</v>
      </c>
    </row>
    <row r="1342" spans="1:5">
      <c r="A1342" t="s">
        <v>33</v>
      </c>
      <c r="B1342" t="s">
        <v>17</v>
      </c>
      <c r="C1342">
        <v>2016</v>
      </c>
      <c r="D1342" t="s">
        <v>6</v>
      </c>
      <c r="E1342">
        <v>122761.20000000001</v>
      </c>
    </row>
    <row r="1343" spans="1:5">
      <c r="A1343" t="s">
        <v>33</v>
      </c>
      <c r="B1343" t="s">
        <v>17</v>
      </c>
      <c r="C1343">
        <v>2015</v>
      </c>
      <c r="D1343" t="s">
        <v>9</v>
      </c>
      <c r="E1343">
        <v>88722</v>
      </c>
    </row>
    <row r="1344" spans="1:5">
      <c r="A1344" t="s">
        <v>33</v>
      </c>
      <c r="B1344" t="s">
        <v>17</v>
      </c>
      <c r="C1344">
        <v>2015</v>
      </c>
      <c r="D1344" t="s">
        <v>8</v>
      </c>
      <c r="E1344">
        <v>109497.2</v>
      </c>
    </row>
    <row r="1345" spans="1:5">
      <c r="A1345" t="s">
        <v>33</v>
      </c>
      <c r="B1345" t="s">
        <v>17</v>
      </c>
      <c r="C1345">
        <v>2015</v>
      </c>
      <c r="D1345" t="s">
        <v>7</v>
      </c>
      <c r="E1345">
        <v>72314</v>
      </c>
    </row>
    <row r="1346" spans="1:5">
      <c r="A1346" t="s">
        <v>33</v>
      </c>
      <c r="B1346" t="s">
        <v>17</v>
      </c>
      <c r="C1346">
        <v>2015</v>
      </c>
      <c r="D1346" t="s">
        <v>6</v>
      </c>
      <c r="E1346">
        <v>79774.2</v>
      </c>
    </row>
    <row r="1347" spans="1:5">
      <c r="A1347" t="s">
        <v>33</v>
      </c>
      <c r="B1347" t="s">
        <v>17</v>
      </c>
      <c r="C1347">
        <v>2014</v>
      </c>
      <c r="D1347" t="s">
        <v>9</v>
      </c>
      <c r="E1347">
        <v>45392.800000000003</v>
      </c>
    </row>
    <row r="1348" spans="1:5">
      <c r="A1348" t="s">
        <v>33</v>
      </c>
      <c r="B1348" t="s">
        <v>17</v>
      </c>
      <c r="C1348">
        <v>2014</v>
      </c>
      <c r="D1348" t="s">
        <v>8</v>
      </c>
      <c r="E1348">
        <v>86145</v>
      </c>
    </row>
    <row r="1349" spans="1:5">
      <c r="A1349" t="s">
        <v>33</v>
      </c>
      <c r="B1349" t="s">
        <v>17</v>
      </c>
      <c r="C1349">
        <v>2014</v>
      </c>
      <c r="D1349" t="s">
        <v>7</v>
      </c>
      <c r="E1349">
        <v>17885.599999999999</v>
      </c>
    </row>
    <row r="1350" spans="1:5">
      <c r="A1350" t="s">
        <v>33</v>
      </c>
      <c r="B1350" t="s">
        <v>17</v>
      </c>
      <c r="C1350">
        <v>2014</v>
      </c>
      <c r="D1350" t="s">
        <v>6</v>
      </c>
      <c r="E1350">
        <v>36708.800000000003</v>
      </c>
    </row>
    <row r="1351" spans="1:5">
      <c r="A1351" t="s">
        <v>33</v>
      </c>
      <c r="B1351" t="s">
        <v>31</v>
      </c>
      <c r="C1351">
        <v>2023</v>
      </c>
      <c r="D1351" t="s">
        <v>9</v>
      </c>
      <c r="E1351">
        <v>217823</v>
      </c>
    </row>
    <row r="1352" spans="1:5">
      <c r="A1352" t="s">
        <v>33</v>
      </c>
      <c r="B1352" t="s">
        <v>31</v>
      </c>
      <c r="C1352">
        <v>2023</v>
      </c>
      <c r="D1352" t="s">
        <v>8</v>
      </c>
      <c r="E1352">
        <v>655352</v>
      </c>
    </row>
    <row r="1353" spans="1:5">
      <c r="A1353" t="s">
        <v>33</v>
      </c>
      <c r="B1353" t="s">
        <v>31</v>
      </c>
      <c r="C1353">
        <v>2023</v>
      </c>
      <c r="D1353" t="s">
        <v>7</v>
      </c>
      <c r="E1353">
        <v>698788</v>
      </c>
    </row>
    <row r="1354" spans="1:5">
      <c r="A1354" t="s">
        <v>33</v>
      </c>
      <c r="B1354" t="s">
        <v>31</v>
      </c>
      <c r="C1354">
        <v>2023</v>
      </c>
      <c r="D1354" t="s">
        <v>6</v>
      </c>
      <c r="E1354">
        <v>589262</v>
      </c>
    </row>
    <row r="1355" spans="1:5">
      <c r="A1355" t="s">
        <v>33</v>
      </c>
      <c r="B1355" t="s">
        <v>31</v>
      </c>
      <c r="C1355">
        <v>2022</v>
      </c>
      <c r="D1355" t="s">
        <v>9</v>
      </c>
      <c r="E1355">
        <v>341142</v>
      </c>
    </row>
    <row r="1356" spans="1:5">
      <c r="A1356" t="s">
        <v>33</v>
      </c>
      <c r="B1356" t="s">
        <v>31</v>
      </c>
      <c r="C1356">
        <v>2022</v>
      </c>
      <c r="D1356" t="s">
        <v>8</v>
      </c>
      <c r="E1356">
        <v>481257</v>
      </c>
    </row>
    <row r="1357" spans="1:5">
      <c r="A1357" t="s">
        <v>33</v>
      </c>
      <c r="B1357" t="s">
        <v>31</v>
      </c>
      <c r="C1357">
        <v>2022</v>
      </c>
      <c r="D1357" t="s">
        <v>7</v>
      </c>
      <c r="E1357">
        <v>335494</v>
      </c>
    </row>
    <row r="1358" spans="1:5">
      <c r="A1358" t="s">
        <v>33</v>
      </c>
      <c r="B1358" t="s">
        <v>31</v>
      </c>
      <c r="C1358">
        <v>2022</v>
      </c>
      <c r="D1358" t="s">
        <v>6</v>
      </c>
      <c r="E1358">
        <v>261318</v>
      </c>
    </row>
    <row r="1359" spans="1:5">
      <c r="A1359" t="s">
        <v>33</v>
      </c>
      <c r="B1359" t="s">
        <v>31</v>
      </c>
      <c r="C1359">
        <v>2021</v>
      </c>
      <c r="D1359" t="s">
        <v>9</v>
      </c>
      <c r="E1359">
        <v>20947</v>
      </c>
    </row>
    <row r="1360" spans="1:5">
      <c r="A1360" t="s">
        <v>33</v>
      </c>
      <c r="B1360" t="s">
        <v>31</v>
      </c>
      <c r="C1360">
        <v>2021</v>
      </c>
      <c r="D1360" t="s">
        <v>8</v>
      </c>
      <c r="E1360">
        <v>14286</v>
      </c>
    </row>
    <row r="1361" spans="1:5">
      <c r="A1361" t="s">
        <v>33</v>
      </c>
      <c r="B1361" t="s">
        <v>31</v>
      </c>
      <c r="C1361">
        <v>2020</v>
      </c>
      <c r="D1361" t="s">
        <v>9</v>
      </c>
      <c r="E1361">
        <v>35793</v>
      </c>
    </row>
    <row r="1362" spans="1:5">
      <c r="A1362" t="s">
        <v>33</v>
      </c>
      <c r="B1362" t="s">
        <v>31</v>
      </c>
      <c r="C1362">
        <v>2020</v>
      </c>
      <c r="D1362" t="s">
        <v>8</v>
      </c>
      <c r="E1362">
        <v>36401</v>
      </c>
    </row>
    <row r="1363" spans="1:5">
      <c r="A1363" t="s">
        <v>13</v>
      </c>
      <c r="B1363" t="s">
        <v>18</v>
      </c>
      <c r="C1363">
        <v>2023</v>
      </c>
      <c r="D1363" t="s">
        <v>6</v>
      </c>
      <c r="E1363">
        <v>863826</v>
      </c>
    </row>
    <row r="1364" spans="1:5">
      <c r="A1364" t="s">
        <v>13</v>
      </c>
      <c r="B1364" t="s">
        <v>18</v>
      </c>
      <c r="C1364">
        <v>2022</v>
      </c>
      <c r="D1364" t="s">
        <v>9</v>
      </c>
      <c r="E1364">
        <v>965192</v>
      </c>
    </row>
    <row r="1365" spans="1:5">
      <c r="A1365" t="s">
        <v>13</v>
      </c>
      <c r="B1365" t="s">
        <v>18</v>
      </c>
      <c r="C1365">
        <v>2022</v>
      </c>
      <c r="D1365" t="s">
        <v>8</v>
      </c>
      <c r="E1365">
        <v>598668</v>
      </c>
    </row>
    <row r="1366" spans="1:5">
      <c r="A1366" t="s">
        <v>13</v>
      </c>
      <c r="B1366" t="s">
        <v>18</v>
      </c>
      <c r="C1366">
        <v>2022</v>
      </c>
      <c r="D1366" t="s">
        <v>7</v>
      </c>
      <c r="E1366">
        <v>482040</v>
      </c>
    </row>
    <row r="1367" spans="1:5">
      <c r="A1367" t="s">
        <v>13</v>
      </c>
      <c r="B1367" t="s">
        <v>18</v>
      </c>
      <c r="C1367">
        <v>2022</v>
      </c>
      <c r="D1367" t="s">
        <v>6</v>
      </c>
      <c r="E1367">
        <v>661692</v>
      </c>
    </row>
    <row r="1368" spans="1:5">
      <c r="A1368" t="s">
        <v>13</v>
      </c>
      <c r="B1368" t="s">
        <v>18</v>
      </c>
      <c r="C1368">
        <v>2021</v>
      </c>
      <c r="D1368" t="s">
        <v>9</v>
      </c>
      <c r="E1368">
        <v>581527</v>
      </c>
    </row>
    <row r="1369" spans="1:5">
      <c r="A1369" t="s">
        <v>13</v>
      </c>
      <c r="B1369" t="s">
        <v>18</v>
      </c>
      <c r="C1369">
        <v>2021</v>
      </c>
      <c r="D1369" t="s">
        <v>8</v>
      </c>
      <c r="E1369">
        <v>461580</v>
      </c>
    </row>
    <row r="1370" spans="1:5">
      <c r="A1370" t="s">
        <v>13</v>
      </c>
      <c r="B1370" t="s">
        <v>18</v>
      </c>
      <c r="C1370">
        <v>2021</v>
      </c>
      <c r="D1370" t="s">
        <v>7</v>
      </c>
      <c r="E1370">
        <v>317350</v>
      </c>
    </row>
    <row r="1371" spans="1:5">
      <c r="A1371" t="s">
        <v>13</v>
      </c>
      <c r="B1371" t="s">
        <v>18</v>
      </c>
      <c r="C1371">
        <v>2021</v>
      </c>
      <c r="D1371" t="s">
        <v>6</v>
      </c>
      <c r="E1371">
        <v>433410</v>
      </c>
    </row>
    <row r="1372" spans="1:5">
      <c r="A1372" t="s">
        <v>13</v>
      </c>
      <c r="B1372" t="s">
        <v>18</v>
      </c>
      <c r="C1372">
        <v>2020</v>
      </c>
      <c r="D1372" t="s">
        <v>9</v>
      </c>
      <c r="E1372">
        <v>287909.05000000005</v>
      </c>
    </row>
    <row r="1373" spans="1:5">
      <c r="A1373" t="s">
        <v>13</v>
      </c>
      <c r="B1373" t="s">
        <v>18</v>
      </c>
      <c r="C1373">
        <v>2020</v>
      </c>
      <c r="D1373" t="s">
        <v>8</v>
      </c>
      <c r="E1373">
        <v>248021</v>
      </c>
    </row>
    <row r="1374" spans="1:5">
      <c r="A1374" t="s">
        <v>13</v>
      </c>
      <c r="B1374" t="s">
        <v>18</v>
      </c>
      <c r="C1374">
        <v>2020</v>
      </c>
      <c r="D1374" t="s">
        <v>7</v>
      </c>
      <c r="E1374">
        <v>261407</v>
      </c>
    </row>
    <row r="1375" spans="1:5">
      <c r="A1375" t="s">
        <v>13</v>
      </c>
      <c r="B1375" t="s">
        <v>18</v>
      </c>
      <c r="C1375">
        <v>2020</v>
      </c>
      <c r="D1375" t="s">
        <v>6</v>
      </c>
      <c r="E1375">
        <v>320393</v>
      </c>
    </row>
    <row r="1376" spans="1:5">
      <c r="A1376" t="s">
        <v>13</v>
      </c>
      <c r="B1376" t="s">
        <v>18</v>
      </c>
      <c r="C1376">
        <v>2019</v>
      </c>
      <c r="D1376" t="s">
        <v>9</v>
      </c>
      <c r="E1376">
        <v>391889</v>
      </c>
    </row>
    <row r="1377" spans="1:5">
      <c r="A1377" t="s">
        <v>13</v>
      </c>
      <c r="B1377" t="s">
        <v>18</v>
      </c>
      <c r="C1377">
        <v>2019</v>
      </c>
      <c r="D1377" t="s">
        <v>8</v>
      </c>
      <c r="E1377">
        <v>287186</v>
      </c>
    </row>
    <row r="1378" spans="1:5">
      <c r="A1378" t="s">
        <v>13</v>
      </c>
      <c r="B1378" t="s">
        <v>18</v>
      </c>
      <c r="C1378">
        <v>2019</v>
      </c>
      <c r="D1378" t="s">
        <v>7</v>
      </c>
      <c r="E1378">
        <v>272105</v>
      </c>
    </row>
    <row r="1379" spans="1:5">
      <c r="A1379" t="s">
        <v>13</v>
      </c>
      <c r="B1379" t="s">
        <v>18</v>
      </c>
      <c r="C1379">
        <v>2019</v>
      </c>
      <c r="D1379" t="s">
        <v>6</v>
      </c>
      <c r="E1379">
        <v>361261</v>
      </c>
    </row>
    <row r="1380" spans="1:5">
      <c r="A1380" t="s">
        <v>13</v>
      </c>
      <c r="B1380" t="s">
        <v>18</v>
      </c>
      <c r="C1380">
        <v>2018</v>
      </c>
      <c r="D1380" t="s">
        <v>9</v>
      </c>
      <c r="E1380">
        <v>361261</v>
      </c>
    </row>
    <row r="1381" spans="1:5">
      <c r="A1381" t="s">
        <v>13</v>
      </c>
      <c r="B1381" t="s">
        <v>18</v>
      </c>
      <c r="C1381">
        <v>2018</v>
      </c>
      <c r="D1381" t="s">
        <v>8</v>
      </c>
      <c r="E1381">
        <v>404725</v>
      </c>
    </row>
    <row r="1382" spans="1:5">
      <c r="A1382" t="s">
        <v>13</v>
      </c>
      <c r="B1382" t="s">
        <v>18</v>
      </c>
      <c r="C1382">
        <v>2018</v>
      </c>
      <c r="D1382" t="s">
        <v>7</v>
      </c>
      <c r="E1382">
        <v>361261</v>
      </c>
    </row>
    <row r="1383" spans="1:5">
      <c r="A1383" t="s">
        <v>13</v>
      </c>
      <c r="B1383" t="s">
        <v>18</v>
      </c>
      <c r="C1383">
        <v>2018</v>
      </c>
      <c r="D1383" t="s">
        <v>6</v>
      </c>
      <c r="E1383">
        <v>301592</v>
      </c>
    </row>
    <row r="1384" spans="1:5">
      <c r="A1384" t="s">
        <v>13</v>
      </c>
      <c r="B1384" t="s">
        <v>18</v>
      </c>
      <c r="C1384">
        <v>2017</v>
      </c>
      <c r="D1384" t="s">
        <v>9</v>
      </c>
      <c r="E1384">
        <v>288820</v>
      </c>
    </row>
    <row r="1385" spans="1:5">
      <c r="A1385" t="s">
        <v>13</v>
      </c>
      <c r="B1385" t="s">
        <v>18</v>
      </c>
      <c r="C1385">
        <v>2017</v>
      </c>
      <c r="D1385" t="s">
        <v>8</v>
      </c>
      <c r="E1385">
        <v>298839</v>
      </c>
    </row>
    <row r="1386" spans="1:5">
      <c r="A1386" t="s">
        <v>13</v>
      </c>
      <c r="B1386" t="s">
        <v>18</v>
      </c>
      <c r="C1386">
        <v>2017</v>
      </c>
      <c r="D1386" t="s">
        <v>7</v>
      </c>
      <c r="E1386">
        <v>291925</v>
      </c>
    </row>
    <row r="1387" spans="1:5">
      <c r="A1387" t="s">
        <v>13</v>
      </c>
      <c r="B1387" t="s">
        <v>18</v>
      </c>
      <c r="C1387">
        <v>2017</v>
      </c>
      <c r="D1387" t="s">
        <v>6</v>
      </c>
      <c r="E1387">
        <v>377609</v>
      </c>
    </row>
    <row r="1388" spans="1:5">
      <c r="A1388" t="s">
        <v>13</v>
      </c>
      <c r="B1388" t="s">
        <v>18</v>
      </c>
      <c r="C1388">
        <v>2016</v>
      </c>
      <c r="D1388" t="s">
        <v>9</v>
      </c>
      <c r="E1388">
        <v>306952</v>
      </c>
    </row>
    <row r="1389" spans="1:5">
      <c r="A1389" t="s">
        <v>13</v>
      </c>
      <c r="B1389" t="s">
        <v>18</v>
      </c>
      <c r="C1389">
        <v>2016</v>
      </c>
      <c r="D1389" t="s">
        <v>8</v>
      </c>
      <c r="E1389">
        <v>367228</v>
      </c>
    </row>
    <row r="1390" spans="1:5">
      <c r="A1390" t="s">
        <v>13</v>
      </c>
      <c r="B1390" t="s">
        <v>18</v>
      </c>
      <c r="C1390">
        <v>2016</v>
      </c>
      <c r="D1390" t="s">
        <v>7</v>
      </c>
      <c r="E1390">
        <v>320752</v>
      </c>
    </row>
    <row r="1391" spans="1:5">
      <c r="A1391" t="s">
        <v>13</v>
      </c>
      <c r="B1391" t="s">
        <v>18</v>
      </c>
      <c r="C1391">
        <v>2016</v>
      </c>
      <c r="D1391" t="s">
        <v>6</v>
      </c>
      <c r="E1391">
        <v>300717</v>
      </c>
    </row>
    <row r="1392" spans="1:5">
      <c r="A1392" t="s">
        <v>13</v>
      </c>
      <c r="B1392" t="s">
        <v>18</v>
      </c>
      <c r="C1392">
        <v>2015</v>
      </c>
      <c r="D1392" t="s">
        <v>9</v>
      </c>
      <c r="E1392">
        <v>289539</v>
      </c>
    </row>
    <row r="1393" spans="1:5">
      <c r="A1393" t="s">
        <v>13</v>
      </c>
      <c r="B1393" t="s">
        <v>18</v>
      </c>
      <c r="C1393">
        <v>2015</v>
      </c>
      <c r="D1393" t="s">
        <v>8</v>
      </c>
      <c r="E1393">
        <v>252723</v>
      </c>
    </row>
    <row r="1394" spans="1:5">
      <c r="A1394" t="s">
        <v>13</v>
      </c>
      <c r="B1394" t="s">
        <v>18</v>
      </c>
      <c r="C1394">
        <v>2015</v>
      </c>
      <c r="D1394" t="s">
        <v>7</v>
      </c>
      <c r="E1394">
        <v>337669</v>
      </c>
    </row>
    <row r="1395" spans="1:5">
      <c r="A1395" t="s">
        <v>13</v>
      </c>
      <c r="B1395" t="s">
        <v>18</v>
      </c>
      <c r="C1395">
        <v>2015</v>
      </c>
      <c r="D1395" t="s">
        <v>6</v>
      </c>
      <c r="E1395">
        <v>320754</v>
      </c>
    </row>
    <row r="1396" spans="1:5">
      <c r="A1396" t="s">
        <v>13</v>
      </c>
      <c r="B1396" t="s">
        <v>18</v>
      </c>
      <c r="C1396">
        <v>2014</v>
      </c>
      <c r="D1396" t="s">
        <v>9</v>
      </c>
      <c r="E1396">
        <v>407117</v>
      </c>
    </row>
    <row r="1397" spans="1:5">
      <c r="A1397" t="s">
        <v>13</v>
      </c>
      <c r="B1397" t="s">
        <v>18</v>
      </c>
      <c r="C1397">
        <v>2014</v>
      </c>
      <c r="D1397" t="s">
        <v>8</v>
      </c>
      <c r="E1397">
        <v>201254.97</v>
      </c>
    </row>
    <row r="1398" spans="1:5">
      <c r="A1398" t="s">
        <v>13</v>
      </c>
      <c r="B1398" t="s">
        <v>18</v>
      </c>
      <c r="C1398">
        <v>2014</v>
      </c>
      <c r="D1398" t="s">
        <v>7</v>
      </c>
      <c r="E1398">
        <v>164917.53</v>
      </c>
    </row>
    <row r="1399" spans="1:5">
      <c r="A1399" t="s">
        <v>13</v>
      </c>
      <c r="B1399" t="s">
        <v>18</v>
      </c>
      <c r="C1399">
        <v>2014</v>
      </c>
      <c r="D1399" t="s">
        <v>6</v>
      </c>
      <c r="E1399">
        <v>200120.28</v>
      </c>
    </row>
    <row r="1400" spans="1:5">
      <c r="A1400" t="s">
        <v>13</v>
      </c>
      <c r="B1400" t="s">
        <v>18</v>
      </c>
      <c r="C1400">
        <v>2013</v>
      </c>
      <c r="D1400" t="s">
        <v>9</v>
      </c>
      <c r="E1400">
        <v>221903</v>
      </c>
    </row>
    <row r="1401" spans="1:5">
      <c r="A1401" t="s">
        <v>13</v>
      </c>
      <c r="B1401" t="s">
        <v>18</v>
      </c>
      <c r="C1401">
        <v>2013</v>
      </c>
      <c r="D1401" t="s">
        <v>8</v>
      </c>
      <c r="E1401">
        <v>215406</v>
      </c>
    </row>
    <row r="1402" spans="1:5">
      <c r="A1402" t="s">
        <v>13</v>
      </c>
      <c r="B1402" t="s">
        <v>18</v>
      </c>
      <c r="C1402">
        <v>2013</v>
      </c>
      <c r="D1402" t="s">
        <v>7</v>
      </c>
      <c r="E1402">
        <v>260177.71000000002</v>
      </c>
    </row>
    <row r="1403" spans="1:5">
      <c r="A1403" t="s">
        <v>13</v>
      </c>
      <c r="B1403" t="s">
        <v>18</v>
      </c>
      <c r="C1403">
        <v>2013</v>
      </c>
      <c r="D1403" t="s">
        <v>6</v>
      </c>
      <c r="E1403">
        <v>282415.87099999998</v>
      </c>
    </row>
    <row r="1404" spans="1:5">
      <c r="A1404" t="s">
        <v>13</v>
      </c>
      <c r="B1404" t="s">
        <v>17</v>
      </c>
      <c r="C1404">
        <v>2023</v>
      </c>
      <c r="D1404" t="s">
        <v>6</v>
      </c>
      <c r="E1404">
        <v>179686</v>
      </c>
    </row>
    <row r="1405" spans="1:5">
      <c r="A1405" t="s">
        <v>13</v>
      </c>
      <c r="B1405" t="s">
        <v>17</v>
      </c>
      <c r="C1405">
        <v>2022</v>
      </c>
      <c r="D1405" t="s">
        <v>9</v>
      </c>
      <c r="E1405">
        <v>212093</v>
      </c>
    </row>
    <row r="1406" spans="1:5">
      <c r="A1406" t="s">
        <v>13</v>
      </c>
      <c r="B1406" t="s">
        <v>17</v>
      </c>
      <c r="C1406">
        <v>2022</v>
      </c>
      <c r="D1406" t="s">
        <v>8</v>
      </c>
      <c r="E1406">
        <v>182873</v>
      </c>
    </row>
    <row r="1407" spans="1:5">
      <c r="A1407" t="s">
        <v>13</v>
      </c>
      <c r="B1407" t="s">
        <v>17</v>
      </c>
      <c r="C1407">
        <v>2022</v>
      </c>
      <c r="D1407" t="s">
        <v>7</v>
      </c>
      <c r="E1407">
        <v>190992</v>
      </c>
    </row>
    <row r="1408" spans="1:5">
      <c r="A1408" t="s">
        <v>13</v>
      </c>
      <c r="B1408" t="s">
        <v>17</v>
      </c>
      <c r="C1408">
        <v>2022</v>
      </c>
      <c r="D1408" t="s">
        <v>6</v>
      </c>
      <c r="E1408">
        <v>190246</v>
      </c>
    </row>
    <row r="1409" spans="1:5">
      <c r="A1409" t="s">
        <v>13</v>
      </c>
      <c r="B1409" t="s">
        <v>17</v>
      </c>
      <c r="C1409">
        <v>2021</v>
      </c>
      <c r="D1409" t="s">
        <v>9</v>
      </c>
      <c r="E1409">
        <v>186991</v>
      </c>
    </row>
    <row r="1410" spans="1:5">
      <c r="A1410" t="s">
        <v>13</v>
      </c>
      <c r="B1410" t="s">
        <v>17</v>
      </c>
      <c r="C1410">
        <v>2021</v>
      </c>
      <c r="D1410" t="s">
        <v>8</v>
      </c>
      <c r="E1410">
        <v>153550</v>
      </c>
    </row>
    <row r="1411" spans="1:5">
      <c r="A1411" t="s">
        <v>13</v>
      </c>
      <c r="B1411" t="s">
        <v>17</v>
      </c>
      <c r="C1411">
        <v>2021</v>
      </c>
      <c r="D1411" t="s">
        <v>7</v>
      </c>
      <c r="E1411">
        <v>111505</v>
      </c>
    </row>
    <row r="1412" spans="1:5">
      <c r="A1412" t="s">
        <v>13</v>
      </c>
      <c r="B1412" t="s">
        <v>17</v>
      </c>
      <c r="C1412">
        <v>2021</v>
      </c>
      <c r="D1412" t="s">
        <v>6</v>
      </c>
      <c r="E1412">
        <v>108482</v>
      </c>
    </row>
    <row r="1413" spans="1:5">
      <c r="A1413" t="s">
        <v>13</v>
      </c>
      <c r="B1413" t="s">
        <v>17</v>
      </c>
      <c r="C1413">
        <v>2020</v>
      </c>
      <c r="D1413" t="s">
        <v>9</v>
      </c>
      <c r="E1413">
        <v>134497.95000000001</v>
      </c>
    </row>
    <row r="1414" spans="1:5">
      <c r="A1414" t="s">
        <v>13</v>
      </c>
      <c r="B1414" t="s">
        <v>17</v>
      </c>
      <c r="C1414">
        <v>2020</v>
      </c>
      <c r="D1414" t="s">
        <v>8</v>
      </c>
      <c r="E1414">
        <v>119630</v>
      </c>
    </row>
    <row r="1415" spans="1:5">
      <c r="A1415" t="s">
        <v>13</v>
      </c>
      <c r="B1415" t="s">
        <v>17</v>
      </c>
      <c r="C1415">
        <v>2020</v>
      </c>
      <c r="D1415" t="s">
        <v>7</v>
      </c>
      <c r="E1415">
        <v>123528.78</v>
      </c>
    </row>
    <row r="1416" spans="1:5">
      <c r="A1416" t="s">
        <v>13</v>
      </c>
      <c r="B1416" t="s">
        <v>17</v>
      </c>
      <c r="C1416">
        <v>2020</v>
      </c>
      <c r="D1416" t="s">
        <v>6</v>
      </c>
      <c r="E1416">
        <v>162207.79999999999</v>
      </c>
    </row>
    <row r="1417" spans="1:5">
      <c r="A1417" t="s">
        <v>13</v>
      </c>
      <c r="B1417" t="s">
        <v>17</v>
      </c>
      <c r="C1417">
        <v>2019</v>
      </c>
      <c r="D1417" t="s">
        <v>9</v>
      </c>
      <c r="E1417">
        <v>171420</v>
      </c>
    </row>
    <row r="1418" spans="1:5">
      <c r="A1418" t="s">
        <v>13</v>
      </c>
      <c r="B1418" t="s">
        <v>17</v>
      </c>
      <c r="C1418">
        <v>2019</v>
      </c>
      <c r="D1418" t="s">
        <v>8</v>
      </c>
      <c r="E1418">
        <v>164119.29999999999</v>
      </c>
    </row>
    <row r="1419" spans="1:5">
      <c r="A1419" t="s">
        <v>13</v>
      </c>
      <c r="B1419" t="s">
        <v>17</v>
      </c>
      <c r="C1419">
        <v>2019</v>
      </c>
      <c r="D1419" t="s">
        <v>7</v>
      </c>
      <c r="E1419">
        <v>144253</v>
      </c>
    </row>
    <row r="1420" spans="1:5">
      <c r="A1420" t="s">
        <v>13</v>
      </c>
      <c r="B1420" t="s">
        <v>17</v>
      </c>
      <c r="C1420">
        <v>2019</v>
      </c>
      <c r="D1420" t="s">
        <v>6</v>
      </c>
      <c r="E1420">
        <v>165716</v>
      </c>
    </row>
    <row r="1421" spans="1:5">
      <c r="A1421" t="s">
        <v>13</v>
      </c>
      <c r="B1421" t="s">
        <v>17</v>
      </c>
      <c r="C1421">
        <v>2018</v>
      </c>
      <c r="D1421" t="s">
        <v>9</v>
      </c>
      <c r="E1421">
        <v>165716</v>
      </c>
    </row>
    <row r="1422" spans="1:5">
      <c r="A1422" t="s">
        <v>13</v>
      </c>
      <c r="B1422" t="s">
        <v>17</v>
      </c>
      <c r="C1422">
        <v>2018</v>
      </c>
      <c r="D1422" t="s">
        <v>8</v>
      </c>
      <c r="E1422">
        <v>209257</v>
      </c>
    </row>
    <row r="1423" spans="1:5">
      <c r="A1423" t="s">
        <v>13</v>
      </c>
      <c r="B1423" t="s">
        <v>17</v>
      </c>
      <c r="C1423">
        <v>2018</v>
      </c>
      <c r="D1423" t="s">
        <v>7</v>
      </c>
      <c r="E1423">
        <v>165716</v>
      </c>
    </row>
    <row r="1424" spans="1:5">
      <c r="A1424" t="s">
        <v>13</v>
      </c>
      <c r="B1424" t="s">
        <v>17</v>
      </c>
      <c r="C1424">
        <v>2018</v>
      </c>
      <c r="D1424" t="s">
        <v>6</v>
      </c>
      <c r="E1424">
        <v>141863</v>
      </c>
    </row>
    <row r="1425" spans="1:5">
      <c r="A1425" t="s">
        <v>13</v>
      </c>
      <c r="B1425" t="s">
        <v>17</v>
      </c>
      <c r="C1425">
        <v>2017</v>
      </c>
      <c r="D1425" t="s">
        <v>9</v>
      </c>
      <c r="E1425">
        <v>128658.8</v>
      </c>
    </row>
    <row r="1426" spans="1:5">
      <c r="A1426" t="s">
        <v>13</v>
      </c>
      <c r="B1426" t="s">
        <v>17</v>
      </c>
      <c r="C1426">
        <v>2017</v>
      </c>
      <c r="D1426" t="s">
        <v>8</v>
      </c>
      <c r="E1426">
        <v>164734</v>
      </c>
    </row>
    <row r="1427" spans="1:5">
      <c r="A1427" t="s">
        <v>13</v>
      </c>
      <c r="B1427" t="s">
        <v>17</v>
      </c>
      <c r="C1427">
        <v>2017</v>
      </c>
      <c r="D1427" t="s">
        <v>7</v>
      </c>
      <c r="E1427">
        <v>142273</v>
      </c>
    </row>
    <row r="1428" spans="1:5">
      <c r="A1428" t="s">
        <v>13</v>
      </c>
      <c r="B1428" t="s">
        <v>17</v>
      </c>
      <c r="C1428">
        <v>2017</v>
      </c>
      <c r="D1428" t="s">
        <v>6</v>
      </c>
      <c r="E1428">
        <v>140453</v>
      </c>
    </row>
    <row r="1429" spans="1:5">
      <c r="A1429" t="s">
        <v>13</v>
      </c>
      <c r="B1429" t="s">
        <v>17</v>
      </c>
      <c r="C1429">
        <v>2016</v>
      </c>
      <c r="D1429" t="s">
        <v>9</v>
      </c>
      <c r="E1429">
        <v>132020</v>
      </c>
    </row>
    <row r="1430" spans="1:5">
      <c r="A1430" t="s">
        <v>13</v>
      </c>
      <c r="B1430" t="s">
        <v>17</v>
      </c>
      <c r="C1430">
        <v>2016</v>
      </c>
      <c r="D1430" t="s">
        <v>8</v>
      </c>
      <c r="E1430">
        <v>148699</v>
      </c>
    </row>
    <row r="1431" spans="1:5">
      <c r="A1431" t="s">
        <v>13</v>
      </c>
      <c r="B1431" t="s">
        <v>17</v>
      </c>
      <c r="C1431">
        <v>2016</v>
      </c>
      <c r="D1431" t="s">
        <v>7</v>
      </c>
      <c r="E1431">
        <v>193687</v>
      </c>
    </row>
    <row r="1432" spans="1:5">
      <c r="A1432" t="s">
        <v>13</v>
      </c>
      <c r="B1432" t="s">
        <v>17</v>
      </c>
      <c r="C1432">
        <v>2016</v>
      </c>
      <c r="D1432" t="s">
        <v>6</v>
      </c>
      <c r="E1432">
        <v>208525</v>
      </c>
    </row>
    <row r="1433" spans="1:5">
      <c r="A1433" t="s">
        <v>13</v>
      </c>
      <c r="B1433" t="s">
        <v>17</v>
      </c>
      <c r="C1433">
        <v>2015</v>
      </c>
      <c r="D1433" t="s">
        <v>9</v>
      </c>
      <c r="E1433">
        <v>197000</v>
      </c>
    </row>
    <row r="1434" spans="1:5">
      <c r="A1434" t="s">
        <v>13</v>
      </c>
      <c r="B1434" t="s">
        <v>17</v>
      </c>
      <c r="C1434">
        <v>2015</v>
      </c>
      <c r="D1434" t="s">
        <v>8</v>
      </c>
      <c r="E1434">
        <v>154309</v>
      </c>
    </row>
    <row r="1435" spans="1:5">
      <c r="A1435" t="s">
        <v>13</v>
      </c>
      <c r="B1435" t="s">
        <v>17</v>
      </c>
      <c r="C1435">
        <v>2015</v>
      </c>
      <c r="D1435" t="s">
        <v>7</v>
      </c>
      <c r="E1435">
        <v>94685</v>
      </c>
    </row>
    <row r="1436" spans="1:5">
      <c r="A1436" t="s">
        <v>13</v>
      </c>
      <c r="B1436" t="s">
        <v>17</v>
      </c>
      <c r="C1436">
        <v>2015</v>
      </c>
      <c r="D1436" t="s">
        <v>6</v>
      </c>
      <c r="E1436">
        <v>137794</v>
      </c>
    </row>
    <row r="1437" spans="1:5">
      <c r="A1437" t="s">
        <v>13</v>
      </c>
      <c r="B1437" t="s">
        <v>17</v>
      </c>
      <c r="C1437">
        <v>2014</v>
      </c>
      <c r="D1437" t="s">
        <v>9</v>
      </c>
      <c r="E1437">
        <v>154074</v>
      </c>
    </row>
    <row r="1438" spans="1:5">
      <c r="A1438" t="s">
        <v>13</v>
      </c>
      <c r="B1438" t="s">
        <v>17</v>
      </c>
      <c r="C1438">
        <v>2014</v>
      </c>
      <c r="D1438" t="s">
        <v>8</v>
      </c>
      <c r="E1438">
        <v>117139.03</v>
      </c>
    </row>
    <row r="1439" spans="1:5">
      <c r="A1439" t="s">
        <v>13</v>
      </c>
      <c r="B1439" t="s">
        <v>17</v>
      </c>
      <c r="C1439">
        <v>2014</v>
      </c>
      <c r="D1439" t="s">
        <v>7</v>
      </c>
      <c r="E1439">
        <v>111745.42000000001</v>
      </c>
    </row>
    <row r="1440" spans="1:5">
      <c r="A1440" t="s">
        <v>13</v>
      </c>
      <c r="B1440" t="s">
        <v>17</v>
      </c>
      <c r="C1440">
        <v>2014</v>
      </c>
      <c r="D1440" t="s">
        <v>6</v>
      </c>
      <c r="E1440">
        <v>172530.22</v>
      </c>
    </row>
    <row r="1441" spans="1:5">
      <c r="A1441" t="s">
        <v>13</v>
      </c>
      <c r="B1441" t="s">
        <v>17</v>
      </c>
      <c r="C1441">
        <v>2013</v>
      </c>
      <c r="D1441" t="s">
        <v>9</v>
      </c>
      <c r="E1441">
        <v>73709</v>
      </c>
    </row>
    <row r="1442" spans="1:5">
      <c r="A1442" t="s">
        <v>13</v>
      </c>
      <c r="B1442" t="s">
        <v>17</v>
      </c>
      <c r="C1442">
        <v>2013</v>
      </c>
      <c r="D1442" t="s">
        <v>8</v>
      </c>
      <c r="E1442">
        <v>76016.7</v>
      </c>
    </row>
    <row r="1443" spans="1:5">
      <c r="A1443" t="s">
        <v>29</v>
      </c>
      <c r="B1443" t="s">
        <v>18</v>
      </c>
      <c r="C1443">
        <v>2024</v>
      </c>
      <c r="D1443" t="s">
        <v>7</v>
      </c>
      <c r="E1443">
        <v>1812031.5249999999</v>
      </c>
    </row>
    <row r="1444" spans="1:5">
      <c r="A1444" t="s">
        <v>29</v>
      </c>
      <c r="B1444" t="s">
        <v>18</v>
      </c>
      <c r="C1444">
        <v>2024</v>
      </c>
      <c r="D1444" t="s">
        <v>6</v>
      </c>
      <c r="E1444">
        <v>1567639.92</v>
      </c>
    </row>
    <row r="1445" spans="1:5">
      <c r="A1445" t="s">
        <v>29</v>
      </c>
      <c r="B1445" t="s">
        <v>18</v>
      </c>
      <c r="C1445">
        <v>2023</v>
      </c>
      <c r="D1445" t="s">
        <v>9</v>
      </c>
      <c r="E1445">
        <v>1252841.2249999999</v>
      </c>
    </row>
    <row r="1446" spans="1:5">
      <c r="A1446" t="s">
        <v>29</v>
      </c>
      <c r="B1446" t="s">
        <v>18</v>
      </c>
      <c r="C1446">
        <v>2023</v>
      </c>
      <c r="D1446" t="s">
        <v>8</v>
      </c>
      <c r="E1446">
        <v>1170237.67</v>
      </c>
    </row>
    <row r="1447" spans="1:5">
      <c r="A1447" t="s">
        <v>29</v>
      </c>
      <c r="B1447" t="s">
        <v>18</v>
      </c>
      <c r="C1447">
        <v>2023</v>
      </c>
      <c r="D1447" t="s">
        <v>7</v>
      </c>
      <c r="E1447">
        <v>1163426.0900000001</v>
      </c>
    </row>
    <row r="1448" spans="1:5">
      <c r="A1448" t="s">
        <v>29</v>
      </c>
      <c r="B1448" t="s">
        <v>18</v>
      </c>
      <c r="C1448">
        <v>2023</v>
      </c>
      <c r="D1448" t="s">
        <v>6</v>
      </c>
      <c r="E1448">
        <v>1107380.5900000001</v>
      </c>
    </row>
    <row r="1449" spans="1:5">
      <c r="A1449" t="s">
        <v>29</v>
      </c>
      <c r="B1449" t="s">
        <v>18</v>
      </c>
      <c r="C1449">
        <v>2022</v>
      </c>
      <c r="D1449" t="s">
        <v>9</v>
      </c>
      <c r="E1449">
        <v>1055265.75</v>
      </c>
    </row>
    <row r="1450" spans="1:5">
      <c r="A1450" t="s">
        <v>29</v>
      </c>
      <c r="B1450" t="s">
        <v>18</v>
      </c>
      <c r="C1450">
        <v>2022</v>
      </c>
      <c r="D1450" t="s">
        <v>8</v>
      </c>
      <c r="E1450">
        <v>1072460.5049999999</v>
      </c>
    </row>
    <row r="1451" spans="1:5">
      <c r="A1451" t="s">
        <v>29</v>
      </c>
      <c r="B1451" t="s">
        <v>18</v>
      </c>
      <c r="C1451">
        <v>2022</v>
      </c>
      <c r="D1451" t="s">
        <v>7</v>
      </c>
      <c r="E1451">
        <v>1015889.77</v>
      </c>
    </row>
    <row r="1452" spans="1:5">
      <c r="A1452" t="s">
        <v>29</v>
      </c>
      <c r="B1452" t="s">
        <v>18</v>
      </c>
      <c r="C1452">
        <v>2022</v>
      </c>
      <c r="D1452" t="s">
        <v>6</v>
      </c>
      <c r="E1452">
        <v>1001447.26</v>
      </c>
    </row>
    <row r="1453" spans="1:5">
      <c r="A1453" t="s">
        <v>29</v>
      </c>
      <c r="B1453" t="s">
        <v>18</v>
      </c>
      <c r="C1453">
        <v>2021</v>
      </c>
      <c r="D1453" t="s">
        <v>9</v>
      </c>
      <c r="E1453">
        <v>960173.14000000013</v>
      </c>
    </row>
    <row r="1454" spans="1:5">
      <c r="A1454" t="s">
        <v>29</v>
      </c>
      <c r="B1454" t="s">
        <v>18</v>
      </c>
      <c r="C1454">
        <v>2021</v>
      </c>
      <c r="D1454" t="s">
        <v>8</v>
      </c>
      <c r="E1454">
        <v>892092</v>
      </c>
    </row>
    <row r="1455" spans="1:5">
      <c r="A1455" t="s">
        <v>29</v>
      </c>
      <c r="B1455" t="s">
        <v>18</v>
      </c>
      <c r="C1455">
        <v>2021</v>
      </c>
      <c r="D1455" t="s">
        <v>7</v>
      </c>
      <c r="E1455">
        <v>955116</v>
      </c>
    </row>
    <row r="1456" spans="1:5">
      <c r="A1456" t="s">
        <v>29</v>
      </c>
      <c r="B1456" t="s">
        <v>18</v>
      </c>
      <c r="C1456">
        <v>2021</v>
      </c>
      <c r="D1456" t="s">
        <v>6</v>
      </c>
      <c r="E1456">
        <v>914628.04</v>
      </c>
    </row>
    <row r="1457" spans="1:5">
      <c r="A1457" t="s">
        <v>29</v>
      </c>
      <c r="B1457" t="s">
        <v>18</v>
      </c>
      <c r="C1457">
        <v>2020</v>
      </c>
      <c r="D1457" t="s">
        <v>9</v>
      </c>
      <c r="E1457">
        <v>920394.81</v>
      </c>
    </row>
    <row r="1458" spans="1:5">
      <c r="A1458" t="s">
        <v>29</v>
      </c>
      <c r="B1458" t="s">
        <v>18</v>
      </c>
      <c r="C1458">
        <v>2020</v>
      </c>
      <c r="D1458" t="s">
        <v>8</v>
      </c>
      <c r="E1458">
        <v>871828.21</v>
      </c>
    </row>
    <row r="1459" spans="1:5">
      <c r="A1459" t="s">
        <v>29</v>
      </c>
      <c r="B1459" t="s">
        <v>18</v>
      </c>
      <c r="C1459">
        <v>2020</v>
      </c>
      <c r="D1459" t="s">
        <v>7</v>
      </c>
      <c r="E1459">
        <v>766122.54</v>
      </c>
    </row>
    <row r="1460" spans="1:5">
      <c r="A1460" t="s">
        <v>29</v>
      </c>
      <c r="B1460" t="s">
        <v>18</v>
      </c>
      <c r="C1460">
        <v>2020</v>
      </c>
      <c r="D1460" t="s">
        <v>6</v>
      </c>
      <c r="E1460">
        <v>904424.46</v>
      </c>
    </row>
    <row r="1461" spans="1:5">
      <c r="A1461" t="s">
        <v>29</v>
      </c>
      <c r="B1461" t="s">
        <v>18</v>
      </c>
      <c r="C1461">
        <v>2019</v>
      </c>
      <c r="D1461" t="s">
        <v>9</v>
      </c>
      <c r="E1461">
        <v>976147.79</v>
      </c>
    </row>
    <row r="1462" spans="1:5">
      <c r="A1462" t="s">
        <v>29</v>
      </c>
      <c r="B1462" t="s">
        <v>18</v>
      </c>
      <c r="C1462">
        <v>2019</v>
      </c>
      <c r="D1462" t="s">
        <v>8</v>
      </c>
      <c r="E1462">
        <v>894405.77</v>
      </c>
    </row>
    <row r="1463" spans="1:5">
      <c r="A1463" t="s">
        <v>29</v>
      </c>
      <c r="B1463" t="s">
        <v>18</v>
      </c>
      <c r="C1463">
        <v>2019</v>
      </c>
      <c r="D1463" t="s">
        <v>7</v>
      </c>
      <c r="E1463">
        <v>897952.52</v>
      </c>
    </row>
    <row r="1464" spans="1:5">
      <c r="A1464" t="s">
        <v>29</v>
      </c>
      <c r="B1464" t="s">
        <v>18</v>
      </c>
      <c r="C1464">
        <v>2019</v>
      </c>
      <c r="D1464" t="s">
        <v>6</v>
      </c>
      <c r="E1464">
        <v>904393.11999999988</v>
      </c>
    </row>
    <row r="1465" spans="1:5">
      <c r="A1465" t="s">
        <v>29</v>
      </c>
      <c r="B1465" t="s">
        <v>18</v>
      </c>
      <c r="C1465">
        <v>2018</v>
      </c>
      <c r="D1465" t="s">
        <v>9</v>
      </c>
      <c r="E1465">
        <v>1088709.93</v>
      </c>
    </row>
    <row r="1466" spans="1:5">
      <c r="A1466" t="s">
        <v>29</v>
      </c>
      <c r="B1466" t="s">
        <v>18</v>
      </c>
      <c r="C1466">
        <v>2018</v>
      </c>
      <c r="D1466" t="s">
        <v>8</v>
      </c>
      <c r="E1466">
        <v>716114.26</v>
      </c>
    </row>
    <row r="1467" spans="1:5">
      <c r="A1467" t="s">
        <v>29</v>
      </c>
      <c r="B1467" t="s">
        <v>18</v>
      </c>
      <c r="C1467">
        <v>2018</v>
      </c>
      <c r="D1467" t="s">
        <v>7</v>
      </c>
      <c r="E1467">
        <v>782991.66500000004</v>
      </c>
    </row>
    <row r="1468" spans="1:5">
      <c r="A1468" t="s">
        <v>29</v>
      </c>
      <c r="B1468" t="s">
        <v>18</v>
      </c>
      <c r="C1468">
        <v>2018</v>
      </c>
      <c r="D1468" t="s">
        <v>6</v>
      </c>
      <c r="E1468">
        <v>651519</v>
      </c>
    </row>
    <row r="1469" spans="1:5">
      <c r="A1469" t="s">
        <v>29</v>
      </c>
      <c r="B1469" t="s">
        <v>18</v>
      </c>
      <c r="C1469">
        <v>2017</v>
      </c>
      <c r="D1469" t="s">
        <v>9</v>
      </c>
      <c r="E1469">
        <v>814872</v>
      </c>
    </row>
    <row r="1470" spans="1:5">
      <c r="A1470" t="s">
        <v>29</v>
      </c>
      <c r="B1470" t="s">
        <v>18</v>
      </c>
      <c r="C1470">
        <v>2017</v>
      </c>
      <c r="D1470" t="s">
        <v>8</v>
      </c>
      <c r="E1470">
        <v>722155</v>
      </c>
    </row>
    <row r="1471" spans="1:5">
      <c r="A1471" t="s">
        <v>29</v>
      </c>
      <c r="B1471" t="s">
        <v>18</v>
      </c>
      <c r="C1471">
        <v>2017</v>
      </c>
      <c r="D1471" t="s">
        <v>7</v>
      </c>
      <c r="E1471">
        <v>711848.90190956334</v>
      </c>
    </row>
    <row r="1472" spans="1:5">
      <c r="A1472" t="s">
        <v>29</v>
      </c>
      <c r="B1472" t="s">
        <v>18</v>
      </c>
      <c r="C1472">
        <v>2017</v>
      </c>
      <c r="D1472" t="s">
        <v>6</v>
      </c>
      <c r="E1472">
        <v>885474.99</v>
      </c>
    </row>
    <row r="1473" spans="1:5">
      <c r="A1473" t="s">
        <v>29</v>
      </c>
      <c r="B1473" t="s">
        <v>18</v>
      </c>
      <c r="C1473">
        <v>2016</v>
      </c>
      <c r="D1473" t="s">
        <v>9</v>
      </c>
      <c r="E1473">
        <v>879396.68490462471</v>
      </c>
    </row>
    <row r="1474" spans="1:5">
      <c r="A1474" t="s">
        <v>29</v>
      </c>
      <c r="B1474" t="s">
        <v>18</v>
      </c>
      <c r="C1474">
        <v>2016</v>
      </c>
      <c r="D1474" t="s">
        <v>8</v>
      </c>
      <c r="E1474">
        <v>931715</v>
      </c>
    </row>
    <row r="1475" spans="1:5">
      <c r="A1475" t="s">
        <v>29</v>
      </c>
      <c r="B1475" t="s">
        <v>18</v>
      </c>
      <c r="C1475">
        <v>2016</v>
      </c>
      <c r="D1475" t="s">
        <v>7</v>
      </c>
      <c r="E1475">
        <v>802934</v>
      </c>
    </row>
    <row r="1476" spans="1:5">
      <c r="A1476" t="s">
        <v>29</v>
      </c>
      <c r="B1476" t="s">
        <v>18</v>
      </c>
      <c r="C1476">
        <v>2016</v>
      </c>
      <c r="D1476" t="s">
        <v>6</v>
      </c>
      <c r="E1476">
        <v>921464</v>
      </c>
    </row>
    <row r="1477" spans="1:5">
      <c r="A1477" t="s">
        <v>29</v>
      </c>
      <c r="B1477" t="s">
        <v>18</v>
      </c>
      <c r="C1477">
        <v>2015</v>
      </c>
      <c r="D1477" t="s">
        <v>9</v>
      </c>
      <c r="E1477">
        <v>915018</v>
      </c>
    </row>
    <row r="1478" spans="1:5">
      <c r="A1478" t="s">
        <v>29</v>
      </c>
      <c r="B1478" t="s">
        <v>18</v>
      </c>
      <c r="C1478">
        <v>2015</v>
      </c>
      <c r="D1478" t="s">
        <v>8</v>
      </c>
      <c r="E1478">
        <v>1009701</v>
      </c>
    </row>
    <row r="1479" spans="1:5">
      <c r="A1479" t="s">
        <v>29</v>
      </c>
      <c r="B1479" t="s">
        <v>18</v>
      </c>
      <c r="C1479">
        <v>2015</v>
      </c>
      <c r="D1479" t="s">
        <v>7</v>
      </c>
      <c r="E1479">
        <v>784606.11605415901</v>
      </c>
    </row>
    <row r="1480" spans="1:5">
      <c r="A1480" t="s">
        <v>29</v>
      </c>
      <c r="B1480" t="s">
        <v>18</v>
      </c>
      <c r="C1480">
        <v>2015</v>
      </c>
      <c r="D1480" t="s">
        <v>6</v>
      </c>
      <c r="E1480">
        <v>818652</v>
      </c>
    </row>
    <row r="1481" spans="1:5">
      <c r="A1481" t="s">
        <v>29</v>
      </c>
      <c r="B1481" t="s">
        <v>18</v>
      </c>
      <c r="C1481">
        <v>2014</v>
      </c>
      <c r="D1481" t="s">
        <v>9</v>
      </c>
      <c r="E1481">
        <v>695379.07742998365</v>
      </c>
    </row>
    <row r="1482" spans="1:5">
      <c r="A1482" t="s">
        <v>29</v>
      </c>
      <c r="B1482" t="s">
        <v>18</v>
      </c>
      <c r="C1482">
        <v>2014</v>
      </c>
      <c r="D1482" t="s">
        <v>8</v>
      </c>
      <c r="E1482">
        <v>576632.61943986826</v>
      </c>
    </row>
    <row r="1483" spans="1:5">
      <c r="A1483" t="s">
        <v>29</v>
      </c>
      <c r="B1483" t="s">
        <v>18</v>
      </c>
      <c r="C1483">
        <v>2014</v>
      </c>
      <c r="D1483" t="s">
        <v>7</v>
      </c>
      <c r="E1483">
        <v>593679</v>
      </c>
    </row>
    <row r="1484" spans="1:5">
      <c r="A1484" t="s">
        <v>29</v>
      </c>
      <c r="B1484" t="s">
        <v>18</v>
      </c>
      <c r="C1484">
        <v>2014</v>
      </c>
      <c r="D1484" t="s">
        <v>6</v>
      </c>
      <c r="E1484">
        <v>480121.91103789129</v>
      </c>
    </row>
    <row r="1485" spans="1:5">
      <c r="A1485" t="s">
        <v>29</v>
      </c>
      <c r="B1485" t="s">
        <v>18</v>
      </c>
      <c r="C1485">
        <v>2013</v>
      </c>
      <c r="D1485" t="s">
        <v>9</v>
      </c>
      <c r="E1485">
        <v>532630.13160479278</v>
      </c>
    </row>
    <row r="1486" spans="1:5">
      <c r="A1486" t="s">
        <v>29</v>
      </c>
      <c r="B1486" t="s">
        <v>18</v>
      </c>
      <c r="C1486">
        <v>2013</v>
      </c>
      <c r="D1486" t="s">
        <v>8</v>
      </c>
      <c r="E1486">
        <v>450693.38047534856</v>
      </c>
    </row>
    <row r="1487" spans="1:5">
      <c r="A1487" t="s">
        <v>29</v>
      </c>
      <c r="B1487" t="s">
        <v>18</v>
      </c>
      <c r="C1487">
        <v>2013</v>
      </c>
      <c r="D1487" t="s">
        <v>7</v>
      </c>
      <c r="E1487">
        <v>356741.30819092516</v>
      </c>
    </row>
    <row r="1488" spans="1:5">
      <c r="A1488" t="s">
        <v>29</v>
      </c>
      <c r="B1488" t="s">
        <v>18</v>
      </c>
      <c r="C1488">
        <v>2013</v>
      </c>
      <c r="D1488" t="s">
        <v>6</v>
      </c>
      <c r="E1488">
        <v>336448.63484580629</v>
      </c>
    </row>
    <row r="1489" spans="1:5">
      <c r="A1489" t="s">
        <v>29</v>
      </c>
      <c r="B1489" t="s">
        <v>18</v>
      </c>
      <c r="C1489">
        <v>2012</v>
      </c>
      <c r="D1489" t="s">
        <v>9</v>
      </c>
      <c r="E1489">
        <v>457057.55254370451</v>
      </c>
    </row>
    <row r="1490" spans="1:5">
      <c r="A1490" t="s">
        <v>29</v>
      </c>
      <c r="B1490" t="s">
        <v>18</v>
      </c>
      <c r="C1490">
        <v>2012</v>
      </c>
      <c r="D1490" t="s">
        <v>8</v>
      </c>
      <c r="E1490">
        <v>322732.5</v>
      </c>
    </row>
    <row r="1491" spans="1:5">
      <c r="A1491" t="s">
        <v>29</v>
      </c>
      <c r="B1491" t="s">
        <v>18</v>
      </c>
      <c r="C1491">
        <v>2012</v>
      </c>
      <c r="D1491" t="s">
        <v>7</v>
      </c>
      <c r="E1491">
        <v>381285</v>
      </c>
    </row>
    <row r="1492" spans="1:5">
      <c r="A1492" t="s">
        <v>29</v>
      </c>
      <c r="B1492" t="s">
        <v>18</v>
      </c>
      <c r="C1492">
        <v>2012</v>
      </c>
      <c r="D1492" t="s">
        <v>6</v>
      </c>
      <c r="E1492">
        <v>342270</v>
      </c>
    </row>
    <row r="1493" spans="1:5">
      <c r="A1493" t="s">
        <v>29</v>
      </c>
      <c r="B1493" t="s">
        <v>18</v>
      </c>
      <c r="C1493">
        <v>2011</v>
      </c>
      <c r="D1493" t="s">
        <v>9</v>
      </c>
      <c r="E1493">
        <v>324245</v>
      </c>
    </row>
    <row r="1494" spans="1:5">
      <c r="A1494" t="s">
        <v>29</v>
      </c>
      <c r="B1494" t="s">
        <v>18</v>
      </c>
      <c r="C1494">
        <v>2011</v>
      </c>
      <c r="D1494" t="s">
        <v>8</v>
      </c>
      <c r="E1494">
        <v>275857.5</v>
      </c>
    </row>
    <row r="1495" spans="1:5">
      <c r="A1495" t="s">
        <v>29</v>
      </c>
      <c r="B1495" t="s">
        <v>18</v>
      </c>
      <c r="C1495">
        <v>2011</v>
      </c>
      <c r="D1495" t="s">
        <v>7</v>
      </c>
      <c r="E1495">
        <v>208270</v>
      </c>
    </row>
    <row r="1496" spans="1:5">
      <c r="A1496" t="s">
        <v>29</v>
      </c>
      <c r="B1496" t="s">
        <v>18</v>
      </c>
      <c r="C1496">
        <v>2011</v>
      </c>
      <c r="D1496" t="s">
        <v>6</v>
      </c>
      <c r="E1496">
        <v>230262.5</v>
      </c>
    </row>
    <row r="1497" spans="1:5">
      <c r="A1497" t="s">
        <v>29</v>
      </c>
      <c r="B1497" t="s">
        <v>18</v>
      </c>
      <c r="C1497">
        <v>2010</v>
      </c>
      <c r="D1497" t="s">
        <v>9</v>
      </c>
      <c r="E1497">
        <v>270137.5</v>
      </c>
    </row>
    <row r="1498" spans="1:5">
      <c r="A1498" t="s">
        <v>29</v>
      </c>
      <c r="B1498" t="s">
        <v>18</v>
      </c>
      <c r="C1498">
        <v>2010</v>
      </c>
      <c r="D1498" t="s">
        <v>8</v>
      </c>
      <c r="E1498">
        <v>231847.5</v>
      </c>
    </row>
    <row r="1499" spans="1:5">
      <c r="A1499" t="s">
        <v>29</v>
      </c>
      <c r="B1499" t="s">
        <v>18</v>
      </c>
      <c r="C1499">
        <v>2010</v>
      </c>
      <c r="D1499" t="s">
        <v>7</v>
      </c>
      <c r="E1499">
        <v>248307.5</v>
      </c>
    </row>
    <row r="1500" spans="1:5">
      <c r="A1500" t="s">
        <v>29</v>
      </c>
      <c r="B1500" t="s">
        <v>18</v>
      </c>
      <c r="C1500">
        <v>2010</v>
      </c>
      <c r="D1500" t="s">
        <v>6</v>
      </c>
      <c r="E1500">
        <v>268952.5</v>
      </c>
    </row>
    <row r="1501" spans="1:5">
      <c r="A1501" t="s">
        <v>29</v>
      </c>
      <c r="B1501" t="s">
        <v>17</v>
      </c>
      <c r="C1501">
        <v>2024</v>
      </c>
      <c r="D1501" t="s">
        <v>7</v>
      </c>
      <c r="E1501">
        <v>942400.59500000009</v>
      </c>
    </row>
    <row r="1502" spans="1:5">
      <c r="A1502" t="s">
        <v>29</v>
      </c>
      <c r="B1502" t="s">
        <v>17</v>
      </c>
      <c r="C1502">
        <v>2024</v>
      </c>
      <c r="D1502" t="s">
        <v>6</v>
      </c>
      <c r="E1502">
        <v>995294.15999999992</v>
      </c>
    </row>
    <row r="1503" spans="1:5">
      <c r="A1503" t="s">
        <v>29</v>
      </c>
      <c r="B1503" t="s">
        <v>17</v>
      </c>
      <c r="C1503">
        <v>2023</v>
      </c>
      <c r="D1503" t="s">
        <v>9</v>
      </c>
      <c r="E1503">
        <v>449243.47</v>
      </c>
    </row>
    <row r="1504" spans="1:5">
      <c r="A1504" t="s">
        <v>29</v>
      </c>
      <c r="B1504" t="s">
        <v>17</v>
      </c>
      <c r="C1504">
        <v>2023</v>
      </c>
      <c r="D1504" t="s">
        <v>8</v>
      </c>
      <c r="E1504">
        <v>512457.12</v>
      </c>
    </row>
    <row r="1505" spans="1:5">
      <c r="A1505" t="s">
        <v>29</v>
      </c>
      <c r="B1505" t="s">
        <v>17</v>
      </c>
      <c r="C1505">
        <v>2023</v>
      </c>
      <c r="D1505" t="s">
        <v>7</v>
      </c>
      <c r="E1505">
        <v>439760.06</v>
      </c>
    </row>
    <row r="1506" spans="1:5">
      <c r="A1506" t="s">
        <v>29</v>
      </c>
      <c r="B1506" t="s">
        <v>17</v>
      </c>
      <c r="C1506">
        <v>2023</v>
      </c>
      <c r="D1506" t="s">
        <v>6</v>
      </c>
      <c r="E1506">
        <v>610971.38</v>
      </c>
    </row>
    <row r="1507" spans="1:5">
      <c r="A1507" t="s">
        <v>29</v>
      </c>
      <c r="B1507" t="s">
        <v>17</v>
      </c>
      <c r="C1507">
        <v>2022</v>
      </c>
      <c r="D1507" t="s">
        <v>9</v>
      </c>
      <c r="E1507">
        <v>404662.76</v>
      </c>
    </row>
    <row r="1508" spans="1:5">
      <c r="A1508" t="s">
        <v>29</v>
      </c>
      <c r="B1508" t="s">
        <v>17</v>
      </c>
      <c r="C1508">
        <v>2022</v>
      </c>
      <c r="D1508" t="s">
        <v>8</v>
      </c>
      <c r="E1508">
        <v>522177.2</v>
      </c>
    </row>
    <row r="1509" spans="1:5">
      <c r="A1509" t="s">
        <v>29</v>
      </c>
      <c r="B1509" t="s">
        <v>17</v>
      </c>
      <c r="C1509">
        <v>2022</v>
      </c>
      <c r="D1509" t="s">
        <v>7</v>
      </c>
      <c r="E1509">
        <v>454436.42</v>
      </c>
    </row>
    <row r="1510" spans="1:5">
      <c r="A1510" t="s">
        <v>29</v>
      </c>
      <c r="B1510" t="s">
        <v>17</v>
      </c>
      <c r="C1510">
        <v>2022</v>
      </c>
      <c r="D1510" t="s">
        <v>6</v>
      </c>
      <c r="E1510">
        <v>594825.12</v>
      </c>
    </row>
    <row r="1511" spans="1:5">
      <c r="A1511" t="s">
        <v>29</v>
      </c>
      <c r="B1511" t="s">
        <v>17</v>
      </c>
      <c r="C1511">
        <v>2021</v>
      </c>
      <c r="D1511" t="s">
        <v>9</v>
      </c>
      <c r="E1511">
        <v>416095.83</v>
      </c>
    </row>
    <row r="1512" spans="1:5">
      <c r="A1512" t="s">
        <v>29</v>
      </c>
      <c r="B1512" t="s">
        <v>17</v>
      </c>
      <c r="C1512">
        <v>2021</v>
      </c>
      <c r="D1512" t="s">
        <v>8</v>
      </c>
      <c r="E1512">
        <v>439834.75</v>
      </c>
    </row>
    <row r="1513" spans="1:5">
      <c r="A1513" t="s">
        <v>29</v>
      </c>
      <c r="B1513" t="s">
        <v>17</v>
      </c>
      <c r="C1513">
        <v>2021</v>
      </c>
      <c r="D1513" t="s">
        <v>7</v>
      </c>
      <c r="E1513">
        <v>418320</v>
      </c>
    </row>
    <row r="1514" spans="1:5">
      <c r="A1514" t="s">
        <v>29</v>
      </c>
      <c r="B1514" t="s">
        <v>17</v>
      </c>
      <c r="C1514">
        <v>2021</v>
      </c>
      <c r="D1514" t="s">
        <v>6</v>
      </c>
      <c r="E1514">
        <v>448819.99</v>
      </c>
    </row>
    <row r="1515" spans="1:5">
      <c r="A1515" t="s">
        <v>29</v>
      </c>
      <c r="B1515" t="s">
        <v>17</v>
      </c>
      <c r="C1515">
        <v>2020</v>
      </c>
      <c r="D1515" t="s">
        <v>9</v>
      </c>
      <c r="E1515">
        <v>355190.31999999995</v>
      </c>
    </row>
    <row r="1516" spans="1:5">
      <c r="A1516" t="s">
        <v>29</v>
      </c>
      <c r="B1516" t="s">
        <v>17</v>
      </c>
      <c r="C1516">
        <v>2020</v>
      </c>
      <c r="D1516" t="s">
        <v>8</v>
      </c>
      <c r="E1516">
        <v>430275.33999999997</v>
      </c>
    </row>
    <row r="1517" spans="1:5">
      <c r="A1517" t="s">
        <v>29</v>
      </c>
      <c r="B1517" t="s">
        <v>17</v>
      </c>
      <c r="C1517">
        <v>2020</v>
      </c>
      <c r="D1517" t="s">
        <v>7</v>
      </c>
      <c r="E1517">
        <v>308304.27</v>
      </c>
    </row>
    <row r="1518" spans="1:5">
      <c r="A1518" t="s">
        <v>29</v>
      </c>
      <c r="B1518" t="s">
        <v>17</v>
      </c>
      <c r="C1518">
        <v>2020</v>
      </c>
      <c r="D1518" t="s">
        <v>6</v>
      </c>
      <c r="E1518">
        <v>388870.59</v>
      </c>
    </row>
    <row r="1519" spans="1:5">
      <c r="A1519" t="s">
        <v>29</v>
      </c>
      <c r="B1519" t="s">
        <v>17</v>
      </c>
      <c r="C1519">
        <v>2019</v>
      </c>
      <c r="D1519" t="s">
        <v>9</v>
      </c>
      <c r="E1519">
        <v>333576.11</v>
      </c>
    </row>
    <row r="1520" spans="1:5">
      <c r="A1520" t="s">
        <v>29</v>
      </c>
      <c r="B1520" t="s">
        <v>17</v>
      </c>
      <c r="C1520">
        <v>2019</v>
      </c>
      <c r="D1520" t="s">
        <v>8</v>
      </c>
      <c r="E1520">
        <v>293980.53000000003</v>
      </c>
    </row>
    <row r="1521" spans="1:5">
      <c r="A1521" t="s">
        <v>29</v>
      </c>
      <c r="B1521" t="s">
        <v>17</v>
      </c>
      <c r="C1521">
        <v>2019</v>
      </c>
      <c r="D1521" t="s">
        <v>7</v>
      </c>
      <c r="E1521">
        <v>226123</v>
      </c>
    </row>
    <row r="1522" spans="1:5">
      <c r="A1522" t="s">
        <v>29</v>
      </c>
      <c r="B1522" t="s">
        <v>17</v>
      </c>
      <c r="C1522">
        <v>2019</v>
      </c>
      <c r="D1522" t="s">
        <v>6</v>
      </c>
      <c r="E1522">
        <v>301464.37</v>
      </c>
    </row>
    <row r="1523" spans="1:5">
      <c r="A1523" t="s">
        <v>29</v>
      </c>
      <c r="B1523" t="s">
        <v>17</v>
      </c>
      <c r="C1523">
        <v>2018</v>
      </c>
      <c r="D1523" t="s">
        <v>9</v>
      </c>
      <c r="E1523">
        <v>272177.48</v>
      </c>
    </row>
    <row r="1524" spans="1:5">
      <c r="A1524" t="s">
        <v>29</v>
      </c>
      <c r="B1524" t="s">
        <v>17</v>
      </c>
      <c r="C1524">
        <v>2018</v>
      </c>
      <c r="D1524" t="s">
        <v>8</v>
      </c>
      <c r="E1524">
        <v>358057.13</v>
      </c>
    </row>
    <row r="1525" spans="1:5">
      <c r="A1525" t="s">
        <v>29</v>
      </c>
      <c r="B1525" t="s">
        <v>17</v>
      </c>
      <c r="C1525">
        <v>2018</v>
      </c>
      <c r="D1525" t="s">
        <v>7</v>
      </c>
      <c r="E1525">
        <v>260997.85500000004</v>
      </c>
    </row>
    <row r="1526" spans="1:5">
      <c r="A1526" t="s">
        <v>29</v>
      </c>
      <c r="B1526" t="s">
        <v>17</v>
      </c>
      <c r="C1526">
        <v>2018</v>
      </c>
      <c r="D1526" t="s">
        <v>6</v>
      </c>
      <c r="E1526">
        <v>325759</v>
      </c>
    </row>
    <row r="1527" spans="1:5">
      <c r="A1527" t="s">
        <v>29</v>
      </c>
      <c r="B1527" t="s">
        <v>17</v>
      </c>
      <c r="C1527">
        <v>2017</v>
      </c>
      <c r="D1527" t="s">
        <v>9</v>
      </c>
      <c r="E1527">
        <v>305577</v>
      </c>
    </row>
    <row r="1528" spans="1:5">
      <c r="A1528" t="s">
        <v>29</v>
      </c>
      <c r="B1528" t="s">
        <v>17</v>
      </c>
      <c r="C1528">
        <v>2017</v>
      </c>
      <c r="D1528" t="s">
        <v>8</v>
      </c>
      <c r="E1528">
        <v>270808</v>
      </c>
    </row>
    <row r="1529" spans="1:5">
      <c r="A1529" t="s">
        <v>29</v>
      </c>
      <c r="B1529" t="s">
        <v>17</v>
      </c>
      <c r="C1529">
        <v>2017</v>
      </c>
      <c r="D1529" t="s">
        <v>7</v>
      </c>
      <c r="E1529">
        <v>266943.21500000003</v>
      </c>
    </row>
    <row r="1530" spans="1:5">
      <c r="A1530" t="s">
        <v>29</v>
      </c>
      <c r="B1530" t="s">
        <v>17</v>
      </c>
      <c r="C1530">
        <v>2017</v>
      </c>
      <c r="D1530" t="s">
        <v>6</v>
      </c>
      <c r="E1530">
        <v>130380.5325</v>
      </c>
    </row>
    <row r="1531" spans="1:5">
      <c r="A1531" t="s">
        <v>29</v>
      </c>
      <c r="B1531" t="s">
        <v>17</v>
      </c>
      <c r="C1531">
        <v>2016</v>
      </c>
      <c r="D1531" t="s">
        <v>9</v>
      </c>
      <c r="E1531">
        <v>95140.751447675619</v>
      </c>
    </row>
    <row r="1532" spans="1:5">
      <c r="A1532" t="s">
        <v>29</v>
      </c>
      <c r="B1532" t="s">
        <v>17</v>
      </c>
      <c r="C1532">
        <v>2016</v>
      </c>
      <c r="D1532" t="s">
        <v>8</v>
      </c>
      <c r="E1532">
        <v>100801</v>
      </c>
    </row>
    <row r="1533" spans="1:5">
      <c r="A1533" t="s">
        <v>29</v>
      </c>
      <c r="B1533" t="s">
        <v>17</v>
      </c>
      <c r="C1533">
        <v>2016</v>
      </c>
      <c r="D1533" t="s">
        <v>7</v>
      </c>
      <c r="E1533">
        <v>57913</v>
      </c>
    </row>
    <row r="1534" spans="1:5">
      <c r="A1534" t="s">
        <v>29</v>
      </c>
      <c r="B1534" t="s">
        <v>17</v>
      </c>
      <c r="C1534">
        <v>2016</v>
      </c>
      <c r="D1534" t="s">
        <v>6</v>
      </c>
      <c r="E1534">
        <v>136865</v>
      </c>
    </row>
    <row r="1535" spans="1:5">
      <c r="A1535" t="s">
        <v>29</v>
      </c>
      <c r="B1535" t="s">
        <v>17</v>
      </c>
      <c r="C1535">
        <v>2015</v>
      </c>
      <c r="D1535" t="s">
        <v>9</v>
      </c>
      <c r="E1535">
        <v>105479</v>
      </c>
    </row>
    <row r="1536" spans="1:5">
      <c r="A1536" t="s">
        <v>29</v>
      </c>
      <c r="B1536" t="s">
        <v>17</v>
      </c>
      <c r="C1536">
        <v>2015</v>
      </c>
      <c r="D1536" t="s">
        <v>8</v>
      </c>
      <c r="E1536">
        <v>38489</v>
      </c>
    </row>
    <row r="1537" spans="1:5">
      <c r="A1537" t="s">
        <v>29</v>
      </c>
      <c r="B1537" t="s">
        <v>17</v>
      </c>
      <c r="C1537">
        <v>2015</v>
      </c>
      <c r="D1537" t="s">
        <v>7</v>
      </c>
      <c r="E1537">
        <v>286591</v>
      </c>
    </row>
    <row r="1538" spans="1:5">
      <c r="A1538" t="s">
        <v>29</v>
      </c>
      <c r="B1538" t="s">
        <v>17</v>
      </c>
      <c r="C1538">
        <v>2015</v>
      </c>
      <c r="D1538" t="s">
        <v>6</v>
      </c>
      <c r="E1538">
        <v>310600</v>
      </c>
    </row>
    <row r="1539" spans="1:5">
      <c r="A1539" t="s">
        <v>29</v>
      </c>
      <c r="B1539" t="s">
        <v>17</v>
      </c>
      <c r="C1539">
        <v>2014</v>
      </c>
      <c r="D1539" t="s">
        <v>9</v>
      </c>
      <c r="E1539">
        <v>275961.73361522198</v>
      </c>
    </row>
    <row r="1540" spans="1:5">
      <c r="A1540" t="s">
        <v>29</v>
      </c>
      <c r="B1540" t="s">
        <v>17</v>
      </c>
      <c r="C1540">
        <v>2014</v>
      </c>
      <c r="D1540" t="s">
        <v>8</v>
      </c>
      <c r="E1540">
        <v>281577.16701902752</v>
      </c>
    </row>
    <row r="1541" spans="1:5">
      <c r="A1541" t="s">
        <v>29</v>
      </c>
      <c r="B1541" t="s">
        <v>17</v>
      </c>
      <c r="C1541">
        <v>2014</v>
      </c>
      <c r="D1541" t="s">
        <v>7</v>
      </c>
      <c r="E1541">
        <v>176775</v>
      </c>
    </row>
    <row r="1542" spans="1:5">
      <c r="A1542" t="s">
        <v>29</v>
      </c>
      <c r="B1542" t="s">
        <v>17</v>
      </c>
      <c r="C1542">
        <v>2014</v>
      </c>
      <c r="D1542" t="s">
        <v>6</v>
      </c>
      <c r="E1542">
        <v>200116.27906976745</v>
      </c>
    </row>
    <row r="1543" spans="1:5">
      <c r="A1543" t="s">
        <v>29</v>
      </c>
      <c r="B1543" t="s">
        <v>17</v>
      </c>
      <c r="C1543">
        <v>2013</v>
      </c>
      <c r="D1543" t="s">
        <v>9</v>
      </c>
      <c r="E1543">
        <v>312203.09381237527</v>
      </c>
    </row>
    <row r="1544" spans="1:5">
      <c r="A1544" t="s">
        <v>29</v>
      </c>
      <c r="B1544" t="s">
        <v>17</v>
      </c>
      <c r="C1544">
        <v>2013</v>
      </c>
      <c r="D1544" t="s">
        <v>8</v>
      </c>
      <c r="E1544">
        <v>314009.48103792412</v>
      </c>
    </row>
    <row r="1545" spans="1:5">
      <c r="A1545" t="s">
        <v>29</v>
      </c>
      <c r="B1545" t="s">
        <v>17</v>
      </c>
      <c r="C1545">
        <v>2013</v>
      </c>
      <c r="D1545" t="s">
        <v>7</v>
      </c>
      <c r="E1545">
        <v>305845.8083832335</v>
      </c>
    </row>
    <row r="1546" spans="1:5">
      <c r="A1546" t="s">
        <v>29</v>
      </c>
      <c r="B1546" t="s">
        <v>17</v>
      </c>
      <c r="C1546">
        <v>2013</v>
      </c>
      <c r="D1546" t="s">
        <v>6</v>
      </c>
      <c r="E1546">
        <v>277128.24351297406</v>
      </c>
    </row>
    <row r="1547" spans="1:5">
      <c r="A1547" t="s">
        <v>29</v>
      </c>
      <c r="B1547" t="s">
        <v>17</v>
      </c>
      <c r="C1547">
        <v>2012</v>
      </c>
      <c r="D1547" t="s">
        <v>9</v>
      </c>
      <c r="E1547">
        <v>278917.16566866264</v>
      </c>
    </row>
    <row r="1548" spans="1:5">
      <c r="A1548" t="s">
        <v>29</v>
      </c>
      <c r="B1548" t="s">
        <v>17</v>
      </c>
      <c r="C1548">
        <v>2012</v>
      </c>
      <c r="D1548" t="s">
        <v>8</v>
      </c>
      <c r="E1548">
        <v>246342.5</v>
      </c>
    </row>
    <row r="1549" spans="1:5">
      <c r="A1549" t="s">
        <v>29</v>
      </c>
      <c r="B1549" t="s">
        <v>17</v>
      </c>
      <c r="C1549">
        <v>2012</v>
      </c>
      <c r="D1549" t="s">
        <v>7</v>
      </c>
      <c r="E1549">
        <v>225305</v>
      </c>
    </row>
    <row r="1550" spans="1:5">
      <c r="A1550" t="s">
        <v>29</v>
      </c>
      <c r="B1550" t="s">
        <v>17</v>
      </c>
      <c r="C1550">
        <v>2012</v>
      </c>
      <c r="D1550" t="s">
        <v>6</v>
      </c>
      <c r="E1550">
        <v>178915</v>
      </c>
    </row>
    <row r="1551" spans="1:5">
      <c r="A1551" t="s">
        <v>29</v>
      </c>
      <c r="B1551" t="s">
        <v>17</v>
      </c>
      <c r="C1551">
        <v>2011</v>
      </c>
      <c r="D1551" t="s">
        <v>9</v>
      </c>
      <c r="E1551">
        <v>200867.5</v>
      </c>
    </row>
    <row r="1552" spans="1:5">
      <c r="A1552" t="s">
        <v>29</v>
      </c>
      <c r="B1552" t="s">
        <v>17</v>
      </c>
      <c r="C1552">
        <v>2011</v>
      </c>
      <c r="D1552" t="s">
        <v>8</v>
      </c>
      <c r="E1552">
        <v>187220</v>
      </c>
    </row>
    <row r="1553" spans="1:5">
      <c r="A1553" t="s">
        <v>29</v>
      </c>
      <c r="B1553" t="s">
        <v>17</v>
      </c>
      <c r="C1553">
        <v>2011</v>
      </c>
      <c r="D1553" t="s">
        <v>7</v>
      </c>
      <c r="E1553">
        <v>214880</v>
      </c>
    </row>
    <row r="1554" spans="1:5">
      <c r="A1554" t="s">
        <v>29</v>
      </c>
      <c r="B1554" t="s">
        <v>17</v>
      </c>
      <c r="C1554">
        <v>2011</v>
      </c>
      <c r="D1554" t="s">
        <v>6</v>
      </c>
      <c r="E1554">
        <v>143455</v>
      </c>
    </row>
    <row r="1555" spans="1:5">
      <c r="A1555" t="s">
        <v>29</v>
      </c>
      <c r="B1555" t="s">
        <v>17</v>
      </c>
      <c r="C1555">
        <v>2010</v>
      </c>
      <c r="D1555" t="s">
        <v>9</v>
      </c>
      <c r="E1555">
        <v>134897.5</v>
      </c>
    </row>
    <row r="1556" spans="1:5">
      <c r="A1556" t="s">
        <v>29</v>
      </c>
      <c r="B1556" t="s">
        <v>17</v>
      </c>
      <c r="C1556">
        <v>2010</v>
      </c>
      <c r="D1556" t="s">
        <v>8</v>
      </c>
      <c r="E1556">
        <v>173467.5</v>
      </c>
    </row>
    <row r="1557" spans="1:5">
      <c r="A1557" t="s">
        <v>29</v>
      </c>
      <c r="B1557" t="s">
        <v>17</v>
      </c>
      <c r="C1557">
        <v>2010</v>
      </c>
      <c r="D1557" t="s">
        <v>7</v>
      </c>
      <c r="E1557">
        <v>177937.5</v>
      </c>
    </row>
    <row r="1558" spans="1:5">
      <c r="A1558" t="s">
        <v>29</v>
      </c>
      <c r="B1558" t="s">
        <v>17</v>
      </c>
      <c r="C1558">
        <v>2010</v>
      </c>
      <c r="D1558" t="s">
        <v>6</v>
      </c>
      <c r="E1558">
        <v>142957.5</v>
      </c>
    </row>
    <row r="1559" spans="1:5">
      <c r="A1559" t="s">
        <v>29</v>
      </c>
      <c r="B1559" t="s">
        <v>31</v>
      </c>
      <c r="C1559">
        <v>2024</v>
      </c>
      <c r="D1559" t="s">
        <v>7</v>
      </c>
      <c r="E1559">
        <v>374784</v>
      </c>
    </row>
    <row r="1560" spans="1:5">
      <c r="A1560" t="s">
        <v>29</v>
      </c>
      <c r="B1560" t="s">
        <v>31</v>
      </c>
      <c r="C1560">
        <v>2024</v>
      </c>
      <c r="D1560" t="s">
        <v>6</v>
      </c>
      <c r="E1560">
        <v>260799</v>
      </c>
    </row>
    <row r="1561" spans="1:5">
      <c r="A1561" t="s">
        <v>29</v>
      </c>
      <c r="B1561" t="s">
        <v>31</v>
      </c>
      <c r="C1561">
        <v>2023</v>
      </c>
      <c r="D1561" t="s">
        <v>9</v>
      </c>
      <c r="E1561">
        <v>343063</v>
      </c>
    </row>
    <row r="1562" spans="1:5">
      <c r="A1562" t="s">
        <v>29</v>
      </c>
      <c r="B1562" t="s">
        <v>31</v>
      </c>
      <c r="C1562">
        <v>2023</v>
      </c>
      <c r="D1562" t="s">
        <v>8</v>
      </c>
      <c r="E1562">
        <v>238189</v>
      </c>
    </row>
    <row r="1563" spans="1:5">
      <c r="A1563" t="s">
        <v>29</v>
      </c>
      <c r="B1563" t="s">
        <v>31</v>
      </c>
      <c r="C1563">
        <v>2023</v>
      </c>
      <c r="D1563" t="s">
        <v>7</v>
      </c>
      <c r="E1563">
        <v>295421</v>
      </c>
    </row>
    <row r="1564" spans="1:5">
      <c r="A1564" t="s">
        <v>29</v>
      </c>
      <c r="B1564" t="s">
        <v>31</v>
      </c>
      <c r="C1564">
        <v>2023</v>
      </c>
      <c r="D1564" t="s">
        <v>6</v>
      </c>
      <c r="E1564">
        <v>255941</v>
      </c>
    </row>
    <row r="1565" spans="1:5">
      <c r="A1565" t="s">
        <v>29</v>
      </c>
      <c r="B1565" t="s">
        <v>31</v>
      </c>
      <c r="C1565">
        <v>2022</v>
      </c>
      <c r="D1565" t="s">
        <v>9</v>
      </c>
      <c r="E1565">
        <v>262840</v>
      </c>
    </row>
    <row r="1566" spans="1:5">
      <c r="A1566" t="s">
        <v>29</v>
      </c>
      <c r="B1566" t="s">
        <v>31</v>
      </c>
      <c r="C1566">
        <v>2022</v>
      </c>
      <c r="D1566" t="s">
        <v>8</v>
      </c>
      <c r="E1566">
        <v>161409</v>
      </c>
    </row>
    <row r="1567" spans="1:5">
      <c r="A1567" t="s">
        <v>29</v>
      </c>
      <c r="B1567" t="s">
        <v>31</v>
      </c>
      <c r="C1567">
        <v>2022</v>
      </c>
      <c r="D1567" t="s">
        <v>7</v>
      </c>
      <c r="E1567">
        <v>94184</v>
      </c>
    </row>
    <row r="1568" spans="1:5">
      <c r="A1568" t="s">
        <v>29</v>
      </c>
      <c r="B1568" t="s">
        <v>31</v>
      </c>
      <c r="C1568">
        <v>2022</v>
      </c>
      <c r="D1568" t="s">
        <v>6</v>
      </c>
      <c r="E1568">
        <v>127821</v>
      </c>
    </row>
    <row r="1569" spans="1:5">
      <c r="A1569" t="s">
        <v>29</v>
      </c>
      <c r="B1569" t="s">
        <v>31</v>
      </c>
      <c r="C1569">
        <v>2021</v>
      </c>
      <c r="D1569" t="s">
        <v>9</v>
      </c>
      <c r="E1569">
        <v>100197</v>
      </c>
    </row>
    <row r="1570" spans="1:5">
      <c r="A1570" t="s">
        <v>29</v>
      </c>
      <c r="B1570" t="s">
        <v>31</v>
      </c>
      <c r="C1570">
        <v>2021</v>
      </c>
      <c r="D1570" t="s">
        <v>8</v>
      </c>
      <c r="E1570">
        <v>60232</v>
      </c>
    </row>
    <row r="1571" spans="1:5">
      <c r="A1571" t="s">
        <v>29</v>
      </c>
      <c r="B1571" t="s">
        <v>31</v>
      </c>
      <c r="C1571">
        <v>2021</v>
      </c>
      <c r="D1571" t="s">
        <v>7</v>
      </c>
      <c r="E1571">
        <v>100468</v>
      </c>
    </row>
    <row r="1572" spans="1:5">
      <c r="A1572" t="s">
        <v>29</v>
      </c>
      <c r="B1572" t="s">
        <v>31</v>
      </c>
      <c r="C1572">
        <v>2021</v>
      </c>
      <c r="D1572" t="s">
        <v>6</v>
      </c>
      <c r="E1572">
        <v>104784</v>
      </c>
    </row>
    <row r="1573" spans="1:5">
      <c r="A1573" t="s">
        <v>29</v>
      </c>
      <c r="B1573" t="s">
        <v>31</v>
      </c>
      <c r="C1573">
        <v>2020</v>
      </c>
      <c r="D1573" t="s">
        <v>9</v>
      </c>
      <c r="E1573">
        <v>95061</v>
      </c>
    </row>
    <row r="1574" spans="1:5">
      <c r="A1574" t="s">
        <v>29</v>
      </c>
      <c r="B1574" t="s">
        <v>31</v>
      </c>
      <c r="C1574">
        <v>2020</v>
      </c>
      <c r="D1574" t="s">
        <v>8</v>
      </c>
      <c r="E1574">
        <v>76577</v>
      </c>
    </row>
    <row r="1575" spans="1:5">
      <c r="A1575" t="s">
        <v>29</v>
      </c>
      <c r="B1575" t="s">
        <v>31</v>
      </c>
      <c r="C1575">
        <v>2020</v>
      </c>
      <c r="D1575" t="s">
        <v>7</v>
      </c>
      <c r="E1575">
        <v>70139</v>
      </c>
    </row>
    <row r="1576" spans="1:5">
      <c r="A1576" t="s">
        <v>29</v>
      </c>
      <c r="B1576" t="s">
        <v>31</v>
      </c>
      <c r="C1576">
        <v>2020</v>
      </c>
      <c r="D1576" t="s">
        <v>6</v>
      </c>
      <c r="E1576">
        <v>108616</v>
      </c>
    </row>
    <row r="1577" spans="1:5">
      <c r="A1577" t="s">
        <v>29</v>
      </c>
      <c r="B1577" t="s">
        <v>31</v>
      </c>
      <c r="C1577">
        <v>2019</v>
      </c>
      <c r="D1577" t="s">
        <v>9</v>
      </c>
      <c r="E1577">
        <v>189507</v>
      </c>
    </row>
    <row r="1578" spans="1:5">
      <c r="A1578" t="s">
        <v>29</v>
      </c>
      <c r="B1578" t="s">
        <v>31</v>
      </c>
      <c r="C1578">
        <v>2019</v>
      </c>
      <c r="D1578" t="s">
        <v>8</v>
      </c>
      <c r="E1578">
        <v>146471</v>
      </c>
    </row>
    <row r="1579" spans="1:5">
      <c r="A1579" t="s">
        <v>29</v>
      </c>
      <c r="B1579" t="s">
        <v>31</v>
      </c>
      <c r="C1579">
        <v>2019</v>
      </c>
      <c r="D1579" t="s">
        <v>7</v>
      </c>
      <c r="E1579">
        <v>163745.13999999998</v>
      </c>
    </row>
    <row r="1580" spans="1:5">
      <c r="A1580" t="s">
        <v>29</v>
      </c>
      <c r="B1580" t="s">
        <v>31</v>
      </c>
      <c r="C1580">
        <v>2019</v>
      </c>
      <c r="D1580" t="s">
        <v>6</v>
      </c>
      <c r="E1580">
        <v>156392.91999999998</v>
      </c>
    </row>
    <row r="1581" spans="1:5">
      <c r="A1581" t="s">
        <v>29</v>
      </c>
      <c r="B1581" t="s">
        <v>31</v>
      </c>
      <c r="C1581">
        <v>2018</v>
      </c>
      <c r="D1581" t="s">
        <v>9</v>
      </c>
      <c r="E1581">
        <v>168299.65</v>
      </c>
    </row>
    <row r="1582" spans="1:5">
      <c r="A1582" t="s">
        <v>29</v>
      </c>
      <c r="B1582" t="s">
        <v>31</v>
      </c>
      <c r="C1582">
        <v>2018</v>
      </c>
      <c r="D1582" t="s">
        <v>8</v>
      </c>
      <c r="E1582">
        <v>227213.82</v>
      </c>
    </row>
    <row r="1583" spans="1:5">
      <c r="A1583" t="s">
        <v>29</v>
      </c>
      <c r="B1583" t="s">
        <v>31</v>
      </c>
      <c r="C1583">
        <v>2018</v>
      </c>
      <c r="D1583" t="s">
        <v>7</v>
      </c>
      <c r="E1583">
        <v>193973.75</v>
      </c>
    </row>
    <row r="1584" spans="1:5">
      <c r="A1584" t="s">
        <v>29</v>
      </c>
      <c r="B1584" t="s">
        <v>31</v>
      </c>
      <c r="C1584">
        <v>2018</v>
      </c>
      <c r="D1584" t="s">
        <v>6</v>
      </c>
      <c r="E1584">
        <v>221106.75</v>
      </c>
    </row>
    <row r="1585" spans="1:5">
      <c r="A1585" t="s">
        <v>29</v>
      </c>
      <c r="B1585" t="s">
        <v>31</v>
      </c>
      <c r="C1585">
        <v>2017</v>
      </c>
      <c r="D1585" t="s">
        <v>9</v>
      </c>
      <c r="E1585">
        <v>101859</v>
      </c>
    </row>
    <row r="1586" spans="1:5">
      <c r="A1586" t="s">
        <v>29</v>
      </c>
      <c r="B1586" t="s">
        <v>31</v>
      </c>
      <c r="C1586">
        <v>2017</v>
      </c>
      <c r="D1586" t="s">
        <v>8</v>
      </c>
      <c r="E1586">
        <v>90269</v>
      </c>
    </row>
    <row r="1587" spans="1:5">
      <c r="A1587" t="s">
        <v>29</v>
      </c>
      <c r="B1587" t="s">
        <v>31</v>
      </c>
      <c r="C1587">
        <v>2017</v>
      </c>
      <c r="D1587" t="s">
        <v>7</v>
      </c>
      <c r="E1587">
        <v>88980.743090436779</v>
      </c>
    </row>
    <row r="1588" spans="1:5">
      <c r="A1588" t="s">
        <v>29</v>
      </c>
      <c r="B1588" t="s">
        <v>31</v>
      </c>
      <c r="C1588">
        <v>2017</v>
      </c>
      <c r="D1588" t="s">
        <v>6</v>
      </c>
      <c r="E1588">
        <v>43460.177499999998</v>
      </c>
    </row>
    <row r="1589" spans="1:5">
      <c r="A1589" t="s">
        <v>29</v>
      </c>
      <c r="B1589" t="s">
        <v>31</v>
      </c>
      <c r="C1589">
        <v>2016</v>
      </c>
      <c r="D1589" t="s">
        <v>9</v>
      </c>
      <c r="E1589">
        <v>44270.213647699689</v>
      </c>
    </row>
    <row r="1590" spans="1:5">
      <c r="A1590" t="s">
        <v>29</v>
      </c>
      <c r="B1590" t="s">
        <v>31</v>
      </c>
      <c r="C1590">
        <v>2016</v>
      </c>
      <c r="D1590" t="s">
        <v>8</v>
      </c>
      <c r="E1590">
        <v>46904</v>
      </c>
    </row>
    <row r="1591" spans="1:5">
      <c r="A1591" t="s">
        <v>29</v>
      </c>
      <c r="B1591" t="s">
        <v>31</v>
      </c>
      <c r="C1591">
        <v>2016</v>
      </c>
      <c r="D1591" t="s">
        <v>7</v>
      </c>
      <c r="E1591">
        <v>47224</v>
      </c>
    </row>
    <row r="1592" spans="1:5">
      <c r="A1592" t="s">
        <v>29</v>
      </c>
      <c r="B1592" t="s">
        <v>31</v>
      </c>
      <c r="C1592">
        <v>2016</v>
      </c>
      <c r="D1592" t="s">
        <v>6</v>
      </c>
      <c r="E1592">
        <v>66951</v>
      </c>
    </row>
    <row r="1593" spans="1:5">
      <c r="A1593" t="s">
        <v>29</v>
      </c>
      <c r="B1593" t="s">
        <v>31</v>
      </c>
      <c r="C1593">
        <v>2015</v>
      </c>
      <c r="D1593" t="s">
        <v>9</v>
      </c>
      <c r="E1593">
        <v>46755</v>
      </c>
    </row>
    <row r="1594" spans="1:5">
      <c r="A1594" t="s">
        <v>29</v>
      </c>
      <c r="B1594" t="s">
        <v>31</v>
      </c>
      <c r="C1594">
        <v>2015</v>
      </c>
      <c r="D1594" t="s">
        <v>8</v>
      </c>
      <c r="E1594">
        <v>193328</v>
      </c>
    </row>
    <row r="1595" spans="1:5">
      <c r="A1595" t="s">
        <v>29</v>
      </c>
      <c r="B1595" t="s">
        <v>31</v>
      </c>
      <c r="C1595">
        <v>2015</v>
      </c>
      <c r="D1595" t="s">
        <v>7</v>
      </c>
      <c r="E1595">
        <v>71990</v>
      </c>
    </row>
    <row r="1596" spans="1:5">
      <c r="A1596" t="s">
        <v>828</v>
      </c>
      <c r="B1596" t="s">
        <v>18</v>
      </c>
      <c r="C1596">
        <v>2024</v>
      </c>
      <c r="D1596" t="s">
        <v>7</v>
      </c>
      <c r="E1596">
        <v>15909.2</v>
      </c>
    </row>
    <row r="1597" spans="1:5">
      <c r="A1597" t="s">
        <v>828</v>
      </c>
      <c r="B1597" t="s">
        <v>18</v>
      </c>
      <c r="C1597">
        <v>2024</v>
      </c>
      <c r="D1597" t="s">
        <v>6</v>
      </c>
      <c r="E1597">
        <v>15747.2</v>
      </c>
    </row>
    <row r="1598" spans="1:5">
      <c r="A1598" t="s">
        <v>828</v>
      </c>
      <c r="B1598" t="s">
        <v>17</v>
      </c>
      <c r="C1598">
        <v>2024</v>
      </c>
      <c r="D1598" t="s">
        <v>7</v>
      </c>
      <c r="E1598">
        <v>45556.1</v>
      </c>
    </row>
    <row r="1599" spans="1:5">
      <c r="A1599" t="s">
        <v>828</v>
      </c>
      <c r="B1599" t="s">
        <v>17</v>
      </c>
      <c r="C1599">
        <v>2024</v>
      </c>
      <c r="D1599" t="s">
        <v>6</v>
      </c>
      <c r="E1599">
        <v>176321.8</v>
      </c>
    </row>
    <row r="1600" spans="1:5">
      <c r="A1600" t="s">
        <v>828</v>
      </c>
      <c r="B1600" t="s">
        <v>31</v>
      </c>
      <c r="C1600">
        <v>2024</v>
      </c>
      <c r="D1600" t="s">
        <v>7</v>
      </c>
      <c r="E1600">
        <v>49985</v>
      </c>
    </row>
    <row r="1601" spans="1:5">
      <c r="A1601" t="s">
        <v>828</v>
      </c>
      <c r="B1601" t="s">
        <v>31</v>
      </c>
      <c r="C1601">
        <v>2024</v>
      </c>
      <c r="D1601" t="s">
        <v>6</v>
      </c>
      <c r="E1601">
        <v>131570.6</v>
      </c>
    </row>
    <row r="1602" spans="1:5">
      <c r="A1602" t="s">
        <v>28</v>
      </c>
      <c r="B1602" t="s">
        <v>18</v>
      </c>
      <c r="C1602">
        <v>2020</v>
      </c>
      <c r="D1602" t="s">
        <v>9</v>
      </c>
      <c r="E1602">
        <v>1098608.3899999999</v>
      </c>
    </row>
    <row r="1603" spans="1:5">
      <c r="A1603" t="s">
        <v>28</v>
      </c>
      <c r="B1603" t="s">
        <v>18</v>
      </c>
      <c r="C1603">
        <v>2020</v>
      </c>
      <c r="D1603" t="s">
        <v>8</v>
      </c>
      <c r="E1603">
        <v>679001.50499999989</v>
      </c>
    </row>
    <row r="1604" spans="1:5">
      <c r="A1604" t="s">
        <v>28</v>
      </c>
      <c r="B1604" t="s">
        <v>18</v>
      </c>
      <c r="C1604">
        <v>2020</v>
      </c>
      <c r="D1604" t="s">
        <v>7</v>
      </c>
      <c r="E1604">
        <v>606743.09623749997</v>
      </c>
    </row>
    <row r="1605" spans="1:5">
      <c r="A1605" t="s">
        <v>28</v>
      </c>
      <c r="B1605" t="s">
        <v>18</v>
      </c>
      <c r="C1605">
        <v>2020</v>
      </c>
      <c r="D1605" t="s">
        <v>6</v>
      </c>
      <c r="E1605">
        <v>594263.92568749993</v>
      </c>
    </row>
    <row r="1606" spans="1:5">
      <c r="A1606" t="s">
        <v>28</v>
      </c>
      <c r="B1606" t="s">
        <v>18</v>
      </c>
      <c r="C1606">
        <v>2019</v>
      </c>
      <c r="D1606" t="s">
        <v>9</v>
      </c>
      <c r="E1606">
        <v>641831.48252999992</v>
      </c>
    </row>
    <row r="1607" spans="1:5">
      <c r="A1607" t="s">
        <v>28</v>
      </c>
      <c r="B1607" t="s">
        <v>18</v>
      </c>
      <c r="C1607">
        <v>2019</v>
      </c>
      <c r="D1607" t="s">
        <v>8</v>
      </c>
      <c r="E1607">
        <v>611268.07860000001</v>
      </c>
    </row>
    <row r="1608" spans="1:5">
      <c r="A1608" t="s">
        <v>28</v>
      </c>
      <c r="B1608" t="s">
        <v>18</v>
      </c>
      <c r="C1608">
        <v>2019</v>
      </c>
      <c r="D1608" t="s">
        <v>7</v>
      </c>
      <c r="E1608">
        <v>628143.80520000006</v>
      </c>
    </row>
    <row r="1609" spans="1:5">
      <c r="A1609" t="s">
        <v>28</v>
      </c>
      <c r="B1609" t="s">
        <v>18</v>
      </c>
      <c r="C1609">
        <v>2019</v>
      </c>
      <c r="D1609" t="s">
        <v>6</v>
      </c>
      <c r="E1609">
        <v>582307.63271999999</v>
      </c>
    </row>
    <row r="1610" spans="1:5">
      <c r="A1610" t="s">
        <v>28</v>
      </c>
      <c r="B1610" t="s">
        <v>18</v>
      </c>
      <c r="C1610">
        <v>2018</v>
      </c>
      <c r="D1610" t="s">
        <v>9</v>
      </c>
      <c r="E1610">
        <v>567897.02749999997</v>
      </c>
    </row>
    <row r="1611" spans="1:5">
      <c r="A1611" t="s">
        <v>28</v>
      </c>
      <c r="B1611" t="s">
        <v>18</v>
      </c>
      <c r="C1611">
        <v>2018</v>
      </c>
      <c r="D1611" t="s">
        <v>8</v>
      </c>
      <c r="E1611">
        <v>435659</v>
      </c>
    </row>
    <row r="1612" spans="1:5">
      <c r="A1612" t="s">
        <v>28</v>
      </c>
      <c r="B1612" t="s">
        <v>18</v>
      </c>
      <c r="C1612">
        <v>2018</v>
      </c>
      <c r="D1612" t="s">
        <v>7</v>
      </c>
      <c r="E1612">
        <v>501622.4</v>
      </c>
    </row>
    <row r="1613" spans="1:5">
      <c r="A1613" t="s">
        <v>28</v>
      </c>
      <c r="B1613" t="s">
        <v>18</v>
      </c>
      <c r="C1613">
        <v>2018</v>
      </c>
      <c r="D1613" t="s">
        <v>6</v>
      </c>
      <c r="E1613">
        <v>515392.49349999998</v>
      </c>
    </row>
    <row r="1614" spans="1:5">
      <c r="A1614" t="s">
        <v>28</v>
      </c>
      <c r="B1614" t="s">
        <v>18</v>
      </c>
      <c r="C1614">
        <v>2017</v>
      </c>
      <c r="D1614" t="s">
        <v>9</v>
      </c>
      <c r="E1614">
        <v>504973.44</v>
      </c>
    </row>
    <row r="1615" spans="1:5">
      <c r="A1615" t="s">
        <v>28</v>
      </c>
      <c r="B1615" t="s">
        <v>18</v>
      </c>
      <c r="C1615">
        <v>2017</v>
      </c>
      <c r="D1615" t="s">
        <v>8</v>
      </c>
      <c r="E1615">
        <v>421358.6</v>
      </c>
    </row>
    <row r="1616" spans="1:5">
      <c r="A1616" t="s">
        <v>28</v>
      </c>
      <c r="B1616" t="s">
        <v>18</v>
      </c>
      <c r="C1616">
        <v>2017</v>
      </c>
      <c r="D1616" t="s">
        <v>7</v>
      </c>
      <c r="E1616">
        <v>447563.25</v>
      </c>
    </row>
    <row r="1617" spans="1:5">
      <c r="A1617" t="s">
        <v>28</v>
      </c>
      <c r="B1617" t="s">
        <v>18</v>
      </c>
      <c r="C1617">
        <v>2017</v>
      </c>
      <c r="D1617" t="s">
        <v>6</v>
      </c>
      <c r="E1617">
        <v>538553.19999999995</v>
      </c>
    </row>
    <row r="1618" spans="1:5">
      <c r="A1618" t="s">
        <v>28</v>
      </c>
      <c r="B1618" t="s">
        <v>18</v>
      </c>
      <c r="C1618">
        <v>2016</v>
      </c>
      <c r="D1618" t="s">
        <v>9</v>
      </c>
      <c r="E1618">
        <v>488543</v>
      </c>
    </row>
    <row r="1619" spans="1:5">
      <c r="A1619" t="s">
        <v>28</v>
      </c>
      <c r="B1619" t="s">
        <v>18</v>
      </c>
      <c r="C1619">
        <v>2016</v>
      </c>
      <c r="D1619" t="s">
        <v>8</v>
      </c>
      <c r="E1619">
        <v>296157</v>
      </c>
    </row>
    <row r="1620" spans="1:5">
      <c r="A1620" t="s">
        <v>28</v>
      </c>
      <c r="B1620" t="s">
        <v>18</v>
      </c>
      <c r="C1620">
        <v>2016</v>
      </c>
      <c r="D1620" t="s">
        <v>7</v>
      </c>
      <c r="E1620">
        <v>477658.35</v>
      </c>
    </row>
    <row r="1621" spans="1:5">
      <c r="A1621" t="s">
        <v>28</v>
      </c>
      <c r="B1621" t="s">
        <v>18</v>
      </c>
      <c r="C1621">
        <v>2016</v>
      </c>
      <c r="D1621" t="s">
        <v>6</v>
      </c>
      <c r="E1621">
        <v>361669.9</v>
      </c>
    </row>
    <row r="1622" spans="1:5">
      <c r="A1622" t="s">
        <v>28</v>
      </c>
      <c r="B1622" t="s">
        <v>18</v>
      </c>
      <c r="C1622">
        <v>2015</v>
      </c>
      <c r="D1622" t="s">
        <v>9</v>
      </c>
      <c r="E1622">
        <v>415976</v>
      </c>
    </row>
    <row r="1623" spans="1:5">
      <c r="A1623" t="s">
        <v>28</v>
      </c>
      <c r="B1623" t="s">
        <v>18</v>
      </c>
      <c r="C1623">
        <v>2015</v>
      </c>
      <c r="D1623" t="s">
        <v>8</v>
      </c>
      <c r="E1623">
        <v>362060.53</v>
      </c>
    </row>
    <row r="1624" spans="1:5">
      <c r="A1624" t="s">
        <v>28</v>
      </c>
      <c r="B1624" t="s">
        <v>18</v>
      </c>
      <c r="C1624">
        <v>2015</v>
      </c>
      <c r="D1624" t="s">
        <v>7</v>
      </c>
      <c r="E1624">
        <v>389825.54</v>
      </c>
    </row>
    <row r="1625" spans="1:5">
      <c r="A1625" t="s">
        <v>28</v>
      </c>
      <c r="B1625" t="s">
        <v>18</v>
      </c>
      <c r="C1625">
        <v>2015</v>
      </c>
      <c r="D1625" t="s">
        <v>6</v>
      </c>
      <c r="E1625">
        <v>280568.84999999998</v>
      </c>
    </row>
    <row r="1626" spans="1:5">
      <c r="A1626" t="s">
        <v>28</v>
      </c>
      <c r="B1626" t="s">
        <v>18</v>
      </c>
      <c r="C1626">
        <v>2014</v>
      </c>
      <c r="D1626" t="s">
        <v>9</v>
      </c>
      <c r="E1626">
        <v>412167</v>
      </c>
    </row>
    <row r="1627" spans="1:5">
      <c r="A1627" t="s">
        <v>28</v>
      </c>
      <c r="B1627" t="s">
        <v>18</v>
      </c>
      <c r="C1627">
        <v>2014</v>
      </c>
      <c r="D1627" t="s">
        <v>8</v>
      </c>
      <c r="E1627">
        <v>309597</v>
      </c>
    </row>
    <row r="1628" spans="1:5">
      <c r="A1628" t="s">
        <v>28</v>
      </c>
      <c r="B1628" t="s">
        <v>18</v>
      </c>
      <c r="C1628">
        <v>2014</v>
      </c>
      <c r="D1628" t="s">
        <v>7</v>
      </c>
      <c r="E1628">
        <v>324908</v>
      </c>
    </row>
    <row r="1629" spans="1:5">
      <c r="A1629" t="s">
        <v>28</v>
      </c>
      <c r="B1629" t="s">
        <v>18</v>
      </c>
      <c r="C1629">
        <v>2014</v>
      </c>
      <c r="D1629" t="s">
        <v>6</v>
      </c>
      <c r="E1629">
        <v>332705</v>
      </c>
    </row>
    <row r="1630" spans="1:5">
      <c r="A1630" t="s">
        <v>28</v>
      </c>
      <c r="B1630" t="s">
        <v>18</v>
      </c>
      <c r="C1630">
        <v>2013</v>
      </c>
      <c r="D1630" t="s">
        <v>9</v>
      </c>
      <c r="E1630">
        <v>332705</v>
      </c>
    </row>
    <row r="1631" spans="1:5">
      <c r="A1631" t="s">
        <v>28</v>
      </c>
      <c r="B1631" t="s">
        <v>18</v>
      </c>
      <c r="C1631">
        <v>2013</v>
      </c>
      <c r="D1631" t="s">
        <v>8</v>
      </c>
      <c r="E1631">
        <v>320260</v>
      </c>
    </row>
    <row r="1632" spans="1:5">
      <c r="A1632" t="s">
        <v>28</v>
      </c>
      <c r="B1632" t="s">
        <v>18</v>
      </c>
      <c r="C1632">
        <v>2013</v>
      </c>
      <c r="D1632" t="s">
        <v>7</v>
      </c>
      <c r="E1632">
        <v>314695</v>
      </c>
    </row>
    <row r="1633" spans="1:5">
      <c r="A1633" t="s">
        <v>28</v>
      </c>
      <c r="B1633" t="s">
        <v>18</v>
      </c>
      <c r="C1633">
        <v>2013</v>
      </c>
      <c r="D1633" t="s">
        <v>6</v>
      </c>
      <c r="E1633">
        <v>293262</v>
      </c>
    </row>
    <row r="1634" spans="1:5">
      <c r="A1634" t="s">
        <v>28</v>
      </c>
      <c r="B1634" t="s">
        <v>18</v>
      </c>
      <c r="C1634">
        <v>2012</v>
      </c>
      <c r="D1634" t="s">
        <v>9</v>
      </c>
      <c r="E1634">
        <v>292926</v>
      </c>
    </row>
    <row r="1635" spans="1:5">
      <c r="A1635" t="s">
        <v>28</v>
      </c>
      <c r="B1635" t="s">
        <v>18</v>
      </c>
      <c r="C1635">
        <v>2012</v>
      </c>
      <c r="D1635" t="s">
        <v>8</v>
      </c>
      <c r="E1635">
        <v>269628</v>
      </c>
    </row>
    <row r="1636" spans="1:5">
      <c r="A1636" t="s">
        <v>28</v>
      </c>
      <c r="B1636" t="s">
        <v>18</v>
      </c>
      <c r="C1636">
        <v>2012</v>
      </c>
      <c r="D1636" t="s">
        <v>7</v>
      </c>
      <c r="E1636">
        <v>245808</v>
      </c>
    </row>
    <row r="1637" spans="1:5">
      <c r="A1637" t="s">
        <v>28</v>
      </c>
      <c r="B1637" t="s">
        <v>18</v>
      </c>
      <c r="C1637">
        <v>2012</v>
      </c>
      <c r="D1637" t="s">
        <v>6</v>
      </c>
      <c r="E1637">
        <v>244887</v>
      </c>
    </row>
    <row r="1638" spans="1:5">
      <c r="A1638" t="s">
        <v>28</v>
      </c>
      <c r="B1638" t="s">
        <v>18</v>
      </c>
      <c r="C1638">
        <v>2011</v>
      </c>
      <c r="D1638" t="s">
        <v>9</v>
      </c>
      <c r="E1638">
        <v>249939</v>
      </c>
    </row>
    <row r="1639" spans="1:5">
      <c r="A1639" t="s">
        <v>28</v>
      </c>
      <c r="B1639" t="s">
        <v>18</v>
      </c>
      <c r="C1639">
        <v>2011</v>
      </c>
      <c r="D1639" t="s">
        <v>8</v>
      </c>
      <c r="E1639">
        <v>202100</v>
      </c>
    </row>
    <row r="1640" spans="1:5">
      <c r="A1640" t="s">
        <v>28</v>
      </c>
      <c r="B1640" t="s">
        <v>18</v>
      </c>
      <c r="C1640">
        <v>2011</v>
      </c>
      <c r="D1640" t="s">
        <v>7</v>
      </c>
      <c r="E1640">
        <v>228622</v>
      </c>
    </row>
    <row r="1641" spans="1:5">
      <c r="A1641" t="s">
        <v>28</v>
      </c>
      <c r="B1641" t="s">
        <v>18</v>
      </c>
      <c r="C1641">
        <v>2010</v>
      </c>
      <c r="D1641" t="s">
        <v>9</v>
      </c>
      <c r="E1641">
        <v>187135</v>
      </c>
    </row>
    <row r="1642" spans="1:5">
      <c r="A1642" t="s">
        <v>28</v>
      </c>
      <c r="B1642" t="s">
        <v>17</v>
      </c>
      <c r="C1642">
        <v>2020</v>
      </c>
      <c r="D1642" t="s">
        <v>9</v>
      </c>
      <c r="E1642">
        <v>194214.52999999997</v>
      </c>
    </row>
    <row r="1643" spans="1:5">
      <c r="A1643" t="s">
        <v>28</v>
      </c>
      <c r="B1643" t="s">
        <v>17</v>
      </c>
      <c r="C1643">
        <v>2020</v>
      </c>
      <c r="D1643" t="s">
        <v>8</v>
      </c>
      <c r="E1643">
        <v>119823.79499999998</v>
      </c>
    </row>
    <row r="1644" spans="1:5">
      <c r="A1644" t="s">
        <v>28</v>
      </c>
      <c r="B1644" t="s">
        <v>17</v>
      </c>
      <c r="C1644">
        <v>2020</v>
      </c>
      <c r="D1644" t="s">
        <v>7</v>
      </c>
      <c r="E1644">
        <v>107072.31110073529</v>
      </c>
    </row>
    <row r="1645" spans="1:5">
      <c r="A1645" t="s">
        <v>28</v>
      </c>
      <c r="B1645" t="s">
        <v>17</v>
      </c>
      <c r="C1645">
        <v>2020</v>
      </c>
      <c r="D1645" t="s">
        <v>6</v>
      </c>
      <c r="E1645">
        <v>104870.10453308823</v>
      </c>
    </row>
    <row r="1646" spans="1:5">
      <c r="A1646" t="s">
        <v>28</v>
      </c>
      <c r="B1646" t="s">
        <v>17</v>
      </c>
      <c r="C1646">
        <v>2019</v>
      </c>
      <c r="D1646" t="s">
        <v>9</v>
      </c>
      <c r="E1646">
        <v>113264.37926999999</v>
      </c>
    </row>
    <row r="1647" spans="1:5">
      <c r="A1647" t="s">
        <v>28</v>
      </c>
      <c r="B1647" t="s">
        <v>17</v>
      </c>
      <c r="C1647">
        <v>2019</v>
      </c>
      <c r="D1647" t="s">
        <v>8</v>
      </c>
      <c r="E1647">
        <v>107870.83739999999</v>
      </c>
    </row>
    <row r="1648" spans="1:5">
      <c r="A1648" t="s">
        <v>28</v>
      </c>
      <c r="B1648" t="s">
        <v>17</v>
      </c>
      <c r="C1648">
        <v>2019</v>
      </c>
      <c r="D1648" t="s">
        <v>7</v>
      </c>
      <c r="E1648">
        <v>110848.90680000001</v>
      </c>
    </row>
    <row r="1649" spans="1:5">
      <c r="A1649" t="s">
        <v>28</v>
      </c>
      <c r="B1649" t="s">
        <v>17</v>
      </c>
      <c r="C1649">
        <v>2019</v>
      </c>
      <c r="D1649" t="s">
        <v>6</v>
      </c>
      <c r="E1649">
        <v>102760.17047999997</v>
      </c>
    </row>
    <row r="1650" spans="1:5">
      <c r="A1650" t="s">
        <v>28</v>
      </c>
      <c r="B1650" t="s">
        <v>17</v>
      </c>
      <c r="C1650">
        <v>2018</v>
      </c>
      <c r="D1650" t="s">
        <v>9</v>
      </c>
      <c r="E1650">
        <v>100217.1225</v>
      </c>
    </row>
    <row r="1651" spans="1:5">
      <c r="A1651" t="s">
        <v>28</v>
      </c>
      <c r="B1651" t="s">
        <v>17</v>
      </c>
      <c r="C1651">
        <v>2018</v>
      </c>
      <c r="D1651" t="s">
        <v>8</v>
      </c>
      <c r="E1651">
        <v>76881</v>
      </c>
    </row>
    <row r="1652" spans="1:5">
      <c r="A1652" t="s">
        <v>28</v>
      </c>
      <c r="B1652" t="s">
        <v>17</v>
      </c>
      <c r="C1652">
        <v>2018</v>
      </c>
      <c r="D1652" t="s">
        <v>7</v>
      </c>
      <c r="E1652">
        <v>88521.600000000006</v>
      </c>
    </row>
    <row r="1653" spans="1:5">
      <c r="A1653" t="s">
        <v>28</v>
      </c>
      <c r="B1653" t="s">
        <v>17</v>
      </c>
      <c r="C1653">
        <v>2018</v>
      </c>
      <c r="D1653" t="s">
        <v>6</v>
      </c>
      <c r="E1653">
        <v>90951.616499999989</v>
      </c>
    </row>
    <row r="1654" spans="1:5">
      <c r="A1654" t="s">
        <v>28</v>
      </c>
      <c r="B1654" t="s">
        <v>17</v>
      </c>
      <c r="C1654">
        <v>2017</v>
      </c>
      <c r="D1654" t="s">
        <v>9</v>
      </c>
      <c r="E1654">
        <v>89112.959999999992</v>
      </c>
    </row>
    <row r="1655" spans="1:5">
      <c r="A1655" t="s">
        <v>28</v>
      </c>
      <c r="B1655" t="s">
        <v>17</v>
      </c>
      <c r="C1655">
        <v>2017</v>
      </c>
      <c r="D1655" t="s">
        <v>8</v>
      </c>
      <c r="E1655">
        <v>74357.399999999994</v>
      </c>
    </row>
    <row r="1656" spans="1:5">
      <c r="A1656" t="s">
        <v>28</v>
      </c>
      <c r="B1656" t="s">
        <v>17</v>
      </c>
      <c r="C1656">
        <v>2017</v>
      </c>
      <c r="D1656" t="s">
        <v>7</v>
      </c>
      <c r="E1656">
        <v>78981.75</v>
      </c>
    </row>
    <row r="1657" spans="1:5">
      <c r="A1657" t="s">
        <v>28</v>
      </c>
      <c r="B1657" t="s">
        <v>17</v>
      </c>
      <c r="C1657">
        <v>2017</v>
      </c>
      <c r="D1657" t="s">
        <v>6</v>
      </c>
      <c r="E1657">
        <v>95038.799999999988</v>
      </c>
    </row>
    <row r="1658" spans="1:5">
      <c r="A1658" t="s">
        <v>28</v>
      </c>
      <c r="B1658" t="s">
        <v>17</v>
      </c>
      <c r="C1658">
        <v>2016</v>
      </c>
      <c r="D1658" t="s">
        <v>9</v>
      </c>
      <c r="E1658">
        <v>86213</v>
      </c>
    </row>
    <row r="1659" spans="1:5">
      <c r="A1659" t="s">
        <v>28</v>
      </c>
      <c r="B1659" t="s">
        <v>17</v>
      </c>
      <c r="C1659">
        <v>2016</v>
      </c>
      <c r="D1659" t="s">
        <v>8</v>
      </c>
      <c r="E1659">
        <v>52263</v>
      </c>
    </row>
    <row r="1660" spans="1:5">
      <c r="A1660" t="s">
        <v>28</v>
      </c>
      <c r="B1660" t="s">
        <v>17</v>
      </c>
      <c r="C1660">
        <v>2016</v>
      </c>
      <c r="D1660" t="s">
        <v>7</v>
      </c>
      <c r="E1660">
        <v>84292.65</v>
      </c>
    </row>
    <row r="1661" spans="1:5">
      <c r="A1661" t="s">
        <v>28</v>
      </c>
      <c r="B1661" t="s">
        <v>17</v>
      </c>
      <c r="C1661">
        <v>2016</v>
      </c>
      <c r="D1661" t="s">
        <v>6</v>
      </c>
      <c r="E1661">
        <v>63824.1</v>
      </c>
    </row>
    <row r="1662" spans="1:5">
      <c r="A1662" t="s">
        <v>28</v>
      </c>
      <c r="B1662" t="s">
        <v>17</v>
      </c>
      <c r="C1662">
        <v>2015</v>
      </c>
      <c r="D1662" t="s">
        <v>9</v>
      </c>
      <c r="E1662">
        <v>76303.399999999994</v>
      </c>
    </row>
    <row r="1663" spans="1:5">
      <c r="A1663" t="s">
        <v>28</v>
      </c>
      <c r="B1663" t="s">
        <v>17</v>
      </c>
      <c r="C1663">
        <v>2015</v>
      </c>
      <c r="D1663" t="s">
        <v>8</v>
      </c>
      <c r="E1663">
        <v>66413.47</v>
      </c>
    </row>
    <row r="1664" spans="1:5">
      <c r="A1664" t="s">
        <v>28</v>
      </c>
      <c r="B1664" t="s">
        <v>17</v>
      </c>
      <c r="C1664">
        <v>2015</v>
      </c>
      <c r="D1664" t="s">
        <v>7</v>
      </c>
      <c r="E1664">
        <v>71506.459999999992</v>
      </c>
    </row>
    <row r="1665" spans="1:5">
      <c r="A1665" t="s">
        <v>28</v>
      </c>
      <c r="B1665" t="s">
        <v>17</v>
      </c>
      <c r="C1665">
        <v>2015</v>
      </c>
      <c r="D1665" t="s">
        <v>6</v>
      </c>
      <c r="E1665">
        <v>49512.150000000023</v>
      </c>
    </row>
    <row r="1666" spans="1:5">
      <c r="A1666" t="s">
        <v>28</v>
      </c>
      <c r="B1666" t="s">
        <v>17</v>
      </c>
      <c r="C1666">
        <v>2014</v>
      </c>
      <c r="D1666" t="s">
        <v>9</v>
      </c>
      <c r="E1666">
        <v>36183</v>
      </c>
    </row>
    <row r="1667" spans="1:5">
      <c r="A1667" t="s">
        <v>28</v>
      </c>
      <c r="B1667" t="s">
        <v>17</v>
      </c>
      <c r="C1667">
        <v>2014</v>
      </c>
      <c r="D1667" t="s">
        <v>8</v>
      </c>
      <c r="E1667">
        <v>56191</v>
      </c>
    </row>
    <row r="1668" spans="1:5">
      <c r="A1668" t="s">
        <v>28</v>
      </c>
      <c r="B1668" t="s">
        <v>17</v>
      </c>
      <c r="C1668">
        <v>2014</v>
      </c>
      <c r="D1668" t="s">
        <v>7</v>
      </c>
      <c r="E1668">
        <v>57336</v>
      </c>
    </row>
    <row r="1669" spans="1:5">
      <c r="A1669" t="s">
        <v>28</v>
      </c>
      <c r="B1669" t="s">
        <v>17</v>
      </c>
      <c r="C1669">
        <v>2014</v>
      </c>
      <c r="D1669" t="s">
        <v>6</v>
      </c>
      <c r="E1669">
        <v>36262</v>
      </c>
    </row>
    <row r="1670" spans="1:5">
      <c r="A1670" t="s">
        <v>28</v>
      </c>
      <c r="B1670" t="s">
        <v>17</v>
      </c>
      <c r="C1670">
        <v>2013</v>
      </c>
      <c r="D1670" t="s">
        <v>9</v>
      </c>
      <c r="E1670">
        <v>36262</v>
      </c>
    </row>
    <row r="1671" spans="1:5">
      <c r="A1671" t="s">
        <v>28</v>
      </c>
      <c r="B1671" t="s">
        <v>17</v>
      </c>
      <c r="C1671">
        <v>2013</v>
      </c>
      <c r="D1671" t="s">
        <v>8</v>
      </c>
      <c r="E1671">
        <v>39566</v>
      </c>
    </row>
    <row r="1672" spans="1:5">
      <c r="A1672" t="s">
        <v>28</v>
      </c>
      <c r="B1672" t="s">
        <v>17</v>
      </c>
      <c r="C1672">
        <v>2013</v>
      </c>
      <c r="D1672" t="s">
        <v>7</v>
      </c>
      <c r="E1672">
        <v>35917</v>
      </c>
    </row>
    <row r="1673" spans="1:5">
      <c r="A1673" t="s">
        <v>28</v>
      </c>
      <c r="B1673" t="s">
        <v>17</v>
      </c>
      <c r="C1673">
        <v>2013</v>
      </c>
      <c r="D1673" t="s">
        <v>6</v>
      </c>
      <c r="E1673">
        <v>32585</v>
      </c>
    </row>
    <row r="1674" spans="1:5">
      <c r="A1674" t="s">
        <v>28</v>
      </c>
      <c r="B1674" t="s">
        <v>17</v>
      </c>
      <c r="C1674">
        <v>2012</v>
      </c>
      <c r="D1674" t="s">
        <v>9</v>
      </c>
      <c r="E1674">
        <v>31454</v>
      </c>
    </row>
    <row r="1675" spans="1:5">
      <c r="A1675" t="s">
        <v>28</v>
      </c>
      <c r="B1675" t="s">
        <v>17</v>
      </c>
      <c r="C1675">
        <v>2012</v>
      </c>
      <c r="D1675" t="s">
        <v>8</v>
      </c>
      <c r="E1675">
        <v>25995</v>
      </c>
    </row>
    <row r="1676" spans="1:5">
      <c r="A1676" t="s">
        <v>28</v>
      </c>
      <c r="B1676" t="s">
        <v>17</v>
      </c>
      <c r="C1676">
        <v>2012</v>
      </c>
      <c r="D1676" t="s">
        <v>7</v>
      </c>
      <c r="E1676">
        <v>24309</v>
      </c>
    </row>
    <row r="1677" spans="1:5">
      <c r="A1677" t="s">
        <v>28</v>
      </c>
      <c r="B1677" t="s">
        <v>17</v>
      </c>
      <c r="C1677">
        <v>2012</v>
      </c>
      <c r="D1677" t="s">
        <v>6</v>
      </c>
      <c r="E1677">
        <v>25052</v>
      </c>
    </row>
    <row r="1678" spans="1:5">
      <c r="A1678" t="s">
        <v>28</v>
      </c>
      <c r="B1678" t="s">
        <v>17</v>
      </c>
      <c r="C1678">
        <v>2011</v>
      </c>
      <c r="D1678" t="s">
        <v>9</v>
      </c>
      <c r="E1678">
        <v>23412</v>
      </c>
    </row>
    <row r="1679" spans="1:5">
      <c r="A1679" t="s">
        <v>28</v>
      </c>
      <c r="B1679" t="s">
        <v>17</v>
      </c>
      <c r="C1679">
        <v>2011</v>
      </c>
      <c r="D1679" t="s">
        <v>8</v>
      </c>
      <c r="E1679">
        <v>22717</v>
      </c>
    </row>
    <row r="1680" spans="1:5">
      <c r="A1680" t="s">
        <v>28</v>
      </c>
      <c r="B1680" t="s">
        <v>17</v>
      </c>
      <c r="C1680">
        <v>2011</v>
      </c>
      <c r="D1680" t="s">
        <v>7</v>
      </c>
      <c r="E1680">
        <v>21838</v>
      </c>
    </row>
    <row r="1681" spans="1:5">
      <c r="A1681" t="s">
        <v>28</v>
      </c>
      <c r="B1681" t="s">
        <v>17</v>
      </c>
      <c r="C1681">
        <v>2010</v>
      </c>
      <c r="D1681" t="s">
        <v>9</v>
      </c>
      <c r="E1681">
        <v>17681</v>
      </c>
    </row>
    <row r="1682" spans="1:5">
      <c r="A1682" t="s">
        <v>359</v>
      </c>
      <c r="B1682" t="s">
        <v>16</v>
      </c>
      <c r="C1682">
        <v>2024</v>
      </c>
      <c r="D1682" t="s">
        <v>7</v>
      </c>
      <c r="E1682">
        <v>3719080</v>
      </c>
    </row>
    <row r="1683" spans="1:5">
      <c r="A1683" t="s">
        <v>359</v>
      </c>
      <c r="B1683" t="s">
        <v>16</v>
      </c>
      <c r="C1683">
        <v>2024</v>
      </c>
      <c r="D1683" t="s">
        <v>6</v>
      </c>
      <c r="E1683">
        <v>3818940</v>
      </c>
    </row>
    <row r="1684" spans="1:5">
      <c r="A1684" t="s">
        <v>359</v>
      </c>
      <c r="B1684" t="s">
        <v>17</v>
      </c>
      <c r="C1684">
        <v>2024</v>
      </c>
      <c r="D1684" t="s">
        <v>7</v>
      </c>
      <c r="E1684">
        <v>1856556</v>
      </c>
    </row>
    <row r="1685" spans="1:5">
      <c r="A1685" t="s">
        <v>359</v>
      </c>
      <c r="B1685" t="s">
        <v>17</v>
      </c>
      <c r="C1685">
        <v>2024</v>
      </c>
      <c r="D1685" t="s">
        <v>6</v>
      </c>
      <c r="E1685">
        <v>2018820</v>
      </c>
    </row>
    <row r="1686" spans="1:5">
      <c r="A1686" t="s">
        <v>359</v>
      </c>
      <c r="B1686" t="s">
        <v>31</v>
      </c>
      <c r="C1686">
        <v>2024</v>
      </c>
      <c r="D1686" t="s">
        <v>7</v>
      </c>
      <c r="E1686">
        <v>1072070</v>
      </c>
    </row>
    <row r="1687" spans="1:5">
      <c r="A1687" t="s">
        <v>359</v>
      </c>
      <c r="B1687" t="s">
        <v>31</v>
      </c>
      <c r="C1687">
        <v>2024</v>
      </c>
      <c r="D1687" t="s">
        <v>6</v>
      </c>
      <c r="E1687">
        <v>1016421</v>
      </c>
    </row>
    <row r="1688" spans="1:5">
      <c r="A1688" t="s">
        <v>359</v>
      </c>
      <c r="B1688" t="s">
        <v>20</v>
      </c>
      <c r="C1688">
        <v>2024</v>
      </c>
      <c r="D1688" t="s">
        <v>7</v>
      </c>
      <c r="E1688">
        <v>454480</v>
      </c>
    </row>
    <row r="1689" spans="1:5">
      <c r="A1689" t="s">
        <v>359</v>
      </c>
      <c r="B1689" t="s">
        <v>20</v>
      </c>
      <c r="C1689">
        <v>2024</v>
      </c>
      <c r="D1689" t="s">
        <v>6</v>
      </c>
      <c r="E1689">
        <v>847915</v>
      </c>
    </row>
    <row r="1690" spans="1:5">
      <c r="A1690" t="s">
        <v>847</v>
      </c>
      <c r="B1690" t="s">
        <v>16</v>
      </c>
      <c r="C1690">
        <v>2024</v>
      </c>
      <c r="D1690" t="s">
        <v>7</v>
      </c>
      <c r="E1690">
        <v>354895.75986150012</v>
      </c>
    </row>
    <row r="1691" spans="1:5">
      <c r="A1691" t="s">
        <v>847</v>
      </c>
      <c r="B1691" t="s">
        <v>16</v>
      </c>
      <c r="C1691">
        <v>2024</v>
      </c>
      <c r="D1691" t="s">
        <v>6</v>
      </c>
      <c r="E1691">
        <v>354895.75986150012</v>
      </c>
    </row>
    <row r="1692" spans="1:5">
      <c r="A1692" t="s">
        <v>847</v>
      </c>
      <c r="B1692" t="s">
        <v>17</v>
      </c>
      <c r="C1692">
        <v>2024</v>
      </c>
      <c r="D1692" t="s">
        <v>7</v>
      </c>
      <c r="E1692">
        <v>119811.08</v>
      </c>
    </row>
    <row r="1693" spans="1:5">
      <c r="A1693" t="s">
        <v>847</v>
      </c>
      <c r="B1693" t="s">
        <v>17</v>
      </c>
      <c r="C1693">
        <v>2024</v>
      </c>
      <c r="D1693" t="s">
        <v>6</v>
      </c>
      <c r="E1693">
        <v>119811.08</v>
      </c>
    </row>
  </sheetData>
  <sortState ref="G4:G1695">
    <sortCondition ref="G4"/>
  </sortState>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C6A30-B6A5-4E5E-95D2-4763EC949886}">
  <sheetPr codeName="Sheet17"/>
  <dimension ref="A1:I1846"/>
  <sheetViews>
    <sheetView workbookViewId="0">
      <selection activeCell="A15" sqref="A15"/>
    </sheetView>
  </sheetViews>
  <sheetFormatPr defaultRowHeight="14.5"/>
  <cols>
    <col min="1" max="1" width="21.453125" bestFit="1" customWidth="1"/>
    <col min="2" max="2" width="18" bestFit="1" customWidth="1"/>
    <col min="3" max="3" width="7.1796875" bestFit="1" customWidth="1"/>
    <col min="4" max="4" width="10.1796875" bestFit="1" customWidth="1"/>
    <col min="5" max="5" width="12.7265625" bestFit="1" customWidth="1"/>
  </cols>
  <sheetData>
    <row r="1" spans="1:9">
      <c r="A1" t="s">
        <v>67</v>
      </c>
      <c r="B1" t="s">
        <v>833</v>
      </c>
      <c r="C1" t="s">
        <v>4</v>
      </c>
      <c r="D1" t="s">
        <v>5</v>
      </c>
      <c r="E1" t="s">
        <v>548</v>
      </c>
    </row>
    <row r="2" spans="1:9">
      <c r="A2" t="s">
        <v>52</v>
      </c>
      <c r="B2" t="s">
        <v>18</v>
      </c>
      <c r="C2">
        <v>2024</v>
      </c>
      <c r="D2" t="s">
        <v>7</v>
      </c>
      <c r="E2">
        <v>1952725</v>
      </c>
    </row>
    <row r="3" spans="1:9">
      <c r="A3" t="s">
        <v>52</v>
      </c>
      <c r="B3" t="s">
        <v>18</v>
      </c>
      <c r="C3">
        <v>2024</v>
      </c>
      <c r="D3" t="s">
        <v>6</v>
      </c>
      <c r="E3">
        <v>1905279</v>
      </c>
    </row>
    <row r="4" spans="1:9">
      <c r="A4" t="s">
        <v>52</v>
      </c>
      <c r="B4" t="s">
        <v>18</v>
      </c>
      <c r="C4">
        <v>2023</v>
      </c>
      <c r="D4" t="s">
        <v>9</v>
      </c>
      <c r="E4">
        <v>1853176</v>
      </c>
    </row>
    <row r="5" spans="1:9">
      <c r="A5" t="s">
        <v>52</v>
      </c>
      <c r="B5" t="s">
        <v>18</v>
      </c>
      <c r="C5">
        <v>2023</v>
      </c>
      <c r="D5" t="s">
        <v>8</v>
      </c>
      <c r="E5">
        <v>1784007</v>
      </c>
      <c r="I5" t="s">
        <v>17</v>
      </c>
    </row>
    <row r="6" spans="1:9">
      <c r="A6" t="s">
        <v>52</v>
      </c>
      <c r="B6" t="s">
        <v>18</v>
      </c>
      <c r="C6">
        <v>2023</v>
      </c>
      <c r="D6" t="s">
        <v>7</v>
      </c>
      <c r="E6">
        <v>1734882</v>
      </c>
      <c r="I6" t="s">
        <v>18</v>
      </c>
    </row>
    <row r="7" spans="1:9">
      <c r="A7" t="s">
        <v>52</v>
      </c>
      <c r="B7" t="s">
        <v>18</v>
      </c>
      <c r="C7">
        <v>2023</v>
      </c>
      <c r="D7" t="s">
        <v>6</v>
      </c>
      <c r="E7">
        <v>1703533</v>
      </c>
      <c r="I7" t="s">
        <v>49</v>
      </c>
    </row>
    <row r="8" spans="1:9">
      <c r="A8" t="s">
        <v>52</v>
      </c>
      <c r="B8" t="s">
        <v>18</v>
      </c>
      <c r="C8">
        <v>2022</v>
      </c>
      <c r="D8" t="s">
        <v>9</v>
      </c>
      <c r="E8">
        <v>1663391</v>
      </c>
      <c r="I8" t="s">
        <v>20</v>
      </c>
    </row>
    <row r="9" spans="1:9">
      <c r="A9" t="s">
        <v>52</v>
      </c>
      <c r="B9" t="s">
        <v>18</v>
      </c>
      <c r="C9">
        <v>2022</v>
      </c>
      <c r="D9" t="s">
        <v>8</v>
      </c>
      <c r="E9">
        <v>1632062</v>
      </c>
      <c r="I9" t="s">
        <v>31</v>
      </c>
    </row>
    <row r="10" spans="1:9">
      <c r="A10" t="s">
        <v>52</v>
      </c>
      <c r="B10" t="s">
        <v>18</v>
      </c>
      <c r="C10">
        <v>2022</v>
      </c>
      <c r="D10" t="s">
        <v>7</v>
      </c>
      <c r="E10">
        <v>1600133</v>
      </c>
      <c r="I10" t="s">
        <v>818</v>
      </c>
    </row>
    <row r="11" spans="1:9">
      <c r="A11" t="s">
        <v>52</v>
      </c>
      <c r="B11" t="s">
        <v>18</v>
      </c>
      <c r="C11">
        <v>2022</v>
      </c>
      <c r="D11" t="s">
        <v>6</v>
      </c>
      <c r="E11">
        <v>1560419</v>
      </c>
    </row>
    <row r="12" spans="1:9">
      <c r="A12" t="s">
        <v>52</v>
      </c>
      <c r="B12" t="s">
        <v>18</v>
      </c>
      <c r="C12">
        <v>2021</v>
      </c>
      <c r="D12" t="s">
        <v>9</v>
      </c>
      <c r="E12">
        <v>1544830</v>
      </c>
    </row>
    <row r="13" spans="1:9">
      <c r="A13" t="s">
        <v>52</v>
      </c>
      <c r="B13" t="s">
        <v>18</v>
      </c>
      <c r="C13">
        <v>2021</v>
      </c>
      <c r="D13" t="s">
        <v>8</v>
      </c>
      <c r="E13">
        <v>1477244</v>
      </c>
    </row>
    <row r="14" spans="1:9">
      <c r="A14" t="s">
        <v>52</v>
      </c>
      <c r="B14" t="s">
        <v>18</v>
      </c>
      <c r="C14">
        <v>2021</v>
      </c>
      <c r="D14" t="s">
        <v>7</v>
      </c>
      <c r="E14">
        <v>1439594</v>
      </c>
    </row>
    <row r="15" spans="1:9">
      <c r="A15" t="s">
        <v>52</v>
      </c>
      <c r="B15" t="s">
        <v>18</v>
      </c>
      <c r="C15">
        <v>2021</v>
      </c>
      <c r="D15" t="s">
        <v>6</v>
      </c>
      <c r="E15">
        <v>1421044</v>
      </c>
    </row>
    <row r="16" spans="1:9">
      <c r="A16" t="s">
        <v>52</v>
      </c>
      <c r="B16" t="s">
        <v>18</v>
      </c>
      <c r="C16">
        <v>2020</v>
      </c>
      <c r="D16" t="s">
        <v>9</v>
      </c>
      <c r="E16">
        <v>1416818</v>
      </c>
    </row>
    <row r="17" spans="1:5">
      <c r="A17" t="s">
        <v>52</v>
      </c>
      <c r="B17" t="s">
        <v>18</v>
      </c>
      <c r="C17">
        <v>2020</v>
      </c>
      <c r="D17" t="s">
        <v>8</v>
      </c>
      <c r="E17">
        <v>1420464</v>
      </c>
    </row>
    <row r="18" spans="1:5">
      <c r="A18" t="s">
        <v>52</v>
      </c>
      <c r="B18" t="s">
        <v>18</v>
      </c>
      <c r="C18">
        <v>2020</v>
      </c>
      <c r="D18" t="s">
        <v>7</v>
      </c>
      <c r="E18">
        <v>1412521</v>
      </c>
    </row>
    <row r="19" spans="1:5">
      <c r="A19" t="s">
        <v>52</v>
      </c>
      <c r="B19" t="s">
        <v>18</v>
      </c>
      <c r="C19">
        <v>2020</v>
      </c>
      <c r="D19" t="s">
        <v>6</v>
      </c>
      <c r="E19">
        <v>1416289</v>
      </c>
    </row>
    <row r="20" spans="1:5">
      <c r="A20" t="s">
        <v>52</v>
      </c>
      <c r="B20" t="s">
        <v>18</v>
      </c>
      <c r="C20">
        <v>2019</v>
      </c>
      <c r="D20" t="s">
        <v>9</v>
      </c>
      <c r="E20">
        <v>1351629</v>
      </c>
    </row>
    <row r="21" spans="1:5">
      <c r="A21" t="s">
        <v>52</v>
      </c>
      <c r="B21" t="s">
        <v>18</v>
      </c>
      <c r="C21">
        <v>2019</v>
      </c>
      <c r="D21" t="s">
        <v>8</v>
      </c>
      <c r="E21">
        <v>1297442</v>
      </c>
    </row>
    <row r="22" spans="1:5">
      <c r="A22" t="s">
        <v>52</v>
      </c>
      <c r="B22" t="s">
        <v>18</v>
      </c>
      <c r="C22">
        <v>2019</v>
      </c>
      <c r="D22" t="s">
        <v>7</v>
      </c>
      <c r="E22">
        <v>1237880</v>
      </c>
    </row>
    <row r="23" spans="1:5">
      <c r="A23" t="s">
        <v>52</v>
      </c>
      <c r="B23" t="s">
        <v>18</v>
      </c>
      <c r="C23">
        <v>2019</v>
      </c>
      <c r="D23" t="s">
        <v>6</v>
      </c>
      <c r="E23">
        <v>1202372</v>
      </c>
    </row>
    <row r="24" spans="1:5">
      <c r="A24" t="s">
        <v>52</v>
      </c>
      <c r="B24" t="s">
        <v>18</v>
      </c>
      <c r="C24">
        <v>2018</v>
      </c>
      <c r="D24" t="s">
        <v>9</v>
      </c>
      <c r="E24">
        <v>1155025</v>
      </c>
    </row>
    <row r="25" spans="1:5">
      <c r="A25" t="s">
        <v>52</v>
      </c>
      <c r="B25" t="s">
        <v>18</v>
      </c>
      <c r="C25">
        <v>2018</v>
      </c>
      <c r="D25" t="s">
        <v>8</v>
      </c>
      <c r="E25">
        <v>1117001</v>
      </c>
    </row>
    <row r="26" spans="1:5">
      <c r="A26" t="s">
        <v>52</v>
      </c>
      <c r="B26" t="s">
        <v>18</v>
      </c>
      <c r="C26">
        <v>2018</v>
      </c>
      <c r="D26" t="s">
        <v>7</v>
      </c>
      <c r="E26">
        <v>1081557</v>
      </c>
    </row>
    <row r="27" spans="1:5">
      <c r="A27" t="s">
        <v>52</v>
      </c>
      <c r="B27" t="s">
        <v>18</v>
      </c>
      <c r="C27">
        <v>2018</v>
      </c>
      <c r="D27" t="s">
        <v>6</v>
      </c>
      <c r="E27">
        <v>1045840</v>
      </c>
    </row>
    <row r="28" spans="1:5">
      <c r="A28" t="s">
        <v>52</v>
      </c>
      <c r="B28" t="s">
        <v>18</v>
      </c>
      <c r="C28">
        <v>2017</v>
      </c>
      <c r="D28" t="s">
        <v>9</v>
      </c>
      <c r="E28">
        <v>1011673</v>
      </c>
    </row>
    <row r="29" spans="1:5">
      <c r="A29" t="s">
        <v>52</v>
      </c>
      <c r="B29" t="s">
        <v>18</v>
      </c>
      <c r="C29">
        <v>2017</v>
      </c>
      <c r="D29" t="s">
        <v>8</v>
      </c>
      <c r="E29">
        <v>978157</v>
      </c>
    </row>
    <row r="30" spans="1:5">
      <c r="A30" t="s">
        <v>52</v>
      </c>
      <c r="B30" t="s">
        <v>18</v>
      </c>
      <c r="C30">
        <v>2017</v>
      </c>
      <c r="D30" t="s">
        <v>7</v>
      </c>
      <c r="E30">
        <v>931278</v>
      </c>
    </row>
    <row r="31" spans="1:5">
      <c r="A31" t="s">
        <v>52</v>
      </c>
      <c r="B31" t="s">
        <v>18</v>
      </c>
      <c r="C31">
        <v>2017</v>
      </c>
      <c r="D31" t="s">
        <v>6</v>
      </c>
      <c r="E31">
        <v>899599</v>
      </c>
    </row>
    <row r="32" spans="1:5">
      <c r="A32" t="s">
        <v>52</v>
      </c>
      <c r="B32" t="s">
        <v>18</v>
      </c>
      <c r="C32">
        <v>2016</v>
      </c>
      <c r="D32" t="s">
        <v>9</v>
      </c>
      <c r="E32">
        <v>867671</v>
      </c>
    </row>
    <row r="33" spans="1:5">
      <c r="A33" t="s">
        <v>52</v>
      </c>
      <c r="B33" t="s">
        <v>18</v>
      </c>
      <c r="C33">
        <v>2016</v>
      </c>
      <c r="D33" t="s">
        <v>8</v>
      </c>
      <c r="E33">
        <v>816897</v>
      </c>
    </row>
    <row r="34" spans="1:5">
      <c r="A34" t="s">
        <v>52</v>
      </c>
      <c r="B34" t="s">
        <v>18</v>
      </c>
      <c r="C34">
        <v>2016</v>
      </c>
      <c r="D34" t="s">
        <v>7</v>
      </c>
      <c r="E34">
        <v>674224</v>
      </c>
    </row>
    <row r="35" spans="1:5">
      <c r="A35" t="s">
        <v>52</v>
      </c>
      <c r="B35" t="s">
        <v>18</v>
      </c>
      <c r="C35">
        <v>2016</v>
      </c>
      <c r="D35" t="s">
        <v>6</v>
      </c>
      <c r="E35">
        <v>674224</v>
      </c>
    </row>
    <row r="36" spans="1:5">
      <c r="A36" t="s">
        <v>52</v>
      </c>
      <c r="B36" t="s">
        <v>18</v>
      </c>
      <c r="C36">
        <v>2015</v>
      </c>
      <c r="D36" t="s">
        <v>9</v>
      </c>
      <c r="E36">
        <v>742303</v>
      </c>
    </row>
    <row r="37" spans="1:5">
      <c r="A37" t="s">
        <v>52</v>
      </c>
      <c r="B37" t="s">
        <v>18</v>
      </c>
      <c r="C37">
        <v>2015</v>
      </c>
      <c r="D37" t="s">
        <v>8</v>
      </c>
      <c r="E37">
        <v>702488</v>
      </c>
    </row>
    <row r="38" spans="1:5">
      <c r="A38" t="s">
        <v>52</v>
      </c>
      <c r="B38" t="s">
        <v>18</v>
      </c>
      <c r="C38">
        <v>2015</v>
      </c>
      <c r="D38" t="s">
        <v>7</v>
      </c>
      <c r="E38">
        <v>649085</v>
      </c>
    </row>
    <row r="39" spans="1:5">
      <c r="A39" t="s">
        <v>52</v>
      </c>
      <c r="B39" t="s">
        <v>18</v>
      </c>
      <c r="C39">
        <v>2015</v>
      </c>
      <c r="D39" t="s">
        <v>6</v>
      </c>
      <c r="E39">
        <v>632123</v>
      </c>
    </row>
    <row r="40" spans="1:5">
      <c r="A40" t="s">
        <v>52</v>
      </c>
      <c r="B40" t="s">
        <v>18</v>
      </c>
      <c r="C40">
        <v>2014</v>
      </c>
      <c r="D40" t="s">
        <v>9</v>
      </c>
      <c r="E40">
        <v>606325</v>
      </c>
    </row>
    <row r="41" spans="1:5">
      <c r="A41" t="s">
        <v>52</v>
      </c>
      <c r="B41" t="s">
        <v>18</v>
      </c>
      <c r="C41">
        <v>2014</v>
      </c>
      <c r="D41" t="s">
        <v>8</v>
      </c>
      <c r="E41">
        <v>575446</v>
      </c>
    </row>
    <row r="42" spans="1:5">
      <c r="A42" t="s">
        <v>52</v>
      </c>
      <c r="B42" t="s">
        <v>18</v>
      </c>
      <c r="C42">
        <v>2014</v>
      </c>
      <c r="D42" t="s">
        <v>7</v>
      </c>
      <c r="E42">
        <v>555422</v>
      </c>
    </row>
    <row r="43" spans="1:5">
      <c r="A43" t="s">
        <v>52</v>
      </c>
      <c r="B43" t="s">
        <v>18</v>
      </c>
      <c r="C43">
        <v>2014</v>
      </c>
      <c r="D43" t="s">
        <v>6</v>
      </c>
      <c r="E43">
        <v>538527</v>
      </c>
    </row>
    <row r="44" spans="1:5">
      <c r="A44" t="s">
        <v>52</v>
      </c>
      <c r="B44" t="s">
        <v>18</v>
      </c>
      <c r="C44">
        <v>2013</v>
      </c>
      <c r="D44" t="s">
        <v>9</v>
      </c>
      <c r="E44">
        <v>521284</v>
      </c>
    </row>
    <row r="45" spans="1:5">
      <c r="A45" t="s">
        <v>52</v>
      </c>
      <c r="B45" t="s">
        <v>18</v>
      </c>
      <c r="C45">
        <v>2013</v>
      </c>
      <c r="D45" t="s">
        <v>8</v>
      </c>
      <c r="E45">
        <v>465463</v>
      </c>
    </row>
    <row r="46" spans="1:5">
      <c r="A46" t="s">
        <v>52</v>
      </c>
      <c r="B46" t="s">
        <v>18</v>
      </c>
      <c r="C46">
        <v>2013</v>
      </c>
      <c r="D46" t="s">
        <v>7</v>
      </c>
      <c r="E46">
        <v>464098</v>
      </c>
    </row>
    <row r="47" spans="1:5">
      <c r="A47" t="s">
        <v>52</v>
      </c>
      <c r="B47" t="s">
        <v>18</v>
      </c>
      <c r="C47">
        <v>2013</v>
      </c>
      <c r="D47" t="s">
        <v>6</v>
      </c>
      <c r="E47">
        <v>452276</v>
      </c>
    </row>
    <row r="48" spans="1:5">
      <c r="A48" t="s">
        <v>52</v>
      </c>
      <c r="B48" t="s">
        <v>18</v>
      </c>
      <c r="C48">
        <v>2012</v>
      </c>
      <c r="D48" t="s">
        <v>9</v>
      </c>
      <c r="E48">
        <v>442758</v>
      </c>
    </row>
    <row r="49" spans="1:5">
      <c r="A49" t="s">
        <v>52</v>
      </c>
      <c r="B49" t="s">
        <v>18</v>
      </c>
      <c r="C49">
        <v>2012</v>
      </c>
      <c r="D49" t="s">
        <v>8</v>
      </c>
      <c r="E49">
        <v>439605</v>
      </c>
    </row>
    <row r="50" spans="1:5">
      <c r="A50" t="s">
        <v>52</v>
      </c>
      <c r="B50" t="s">
        <v>18</v>
      </c>
      <c r="C50">
        <v>2012</v>
      </c>
      <c r="D50" t="s">
        <v>7</v>
      </c>
      <c r="E50">
        <v>430055</v>
      </c>
    </row>
    <row r="51" spans="1:5">
      <c r="A51" t="s">
        <v>52</v>
      </c>
      <c r="B51" t="s">
        <v>18</v>
      </c>
      <c r="C51">
        <v>2012</v>
      </c>
      <c r="D51" t="s">
        <v>6</v>
      </c>
      <c r="E51">
        <v>418215</v>
      </c>
    </row>
    <row r="52" spans="1:5">
      <c r="A52" t="s">
        <v>52</v>
      </c>
      <c r="B52" t="s">
        <v>18</v>
      </c>
      <c r="C52">
        <v>2011</v>
      </c>
      <c r="D52" t="s">
        <v>9</v>
      </c>
      <c r="E52">
        <v>419025</v>
      </c>
    </row>
    <row r="53" spans="1:5">
      <c r="A53" t="s">
        <v>52</v>
      </c>
      <c r="B53" t="s">
        <v>18</v>
      </c>
      <c r="C53">
        <v>2011</v>
      </c>
      <c r="D53" t="s">
        <v>8</v>
      </c>
      <c r="E53">
        <v>384551</v>
      </c>
    </row>
    <row r="54" spans="1:5">
      <c r="A54" t="s">
        <v>52</v>
      </c>
      <c r="B54" t="s">
        <v>18</v>
      </c>
      <c r="C54">
        <v>2011</v>
      </c>
      <c r="D54" t="s">
        <v>7</v>
      </c>
      <c r="E54">
        <v>379300</v>
      </c>
    </row>
    <row r="55" spans="1:5">
      <c r="A55" t="s">
        <v>52</v>
      </c>
      <c r="B55" t="s">
        <v>18</v>
      </c>
      <c r="C55">
        <v>2011</v>
      </c>
      <c r="D55" t="s">
        <v>6</v>
      </c>
      <c r="E55">
        <v>355568</v>
      </c>
    </row>
    <row r="56" spans="1:5">
      <c r="A56" t="s">
        <v>52</v>
      </c>
      <c r="B56" t="s">
        <v>18</v>
      </c>
      <c r="C56">
        <v>2010</v>
      </c>
      <c r="D56" t="s">
        <v>9</v>
      </c>
      <c r="E56">
        <v>347433</v>
      </c>
    </row>
    <row r="57" spans="1:5">
      <c r="A57" t="s">
        <v>52</v>
      </c>
      <c r="B57" t="s">
        <v>18</v>
      </c>
      <c r="C57">
        <v>2010</v>
      </c>
      <c r="D57" t="s">
        <v>8</v>
      </c>
      <c r="E57">
        <v>338491</v>
      </c>
    </row>
    <row r="58" spans="1:5">
      <c r="A58" t="s">
        <v>52</v>
      </c>
      <c r="B58" t="s">
        <v>18</v>
      </c>
      <c r="C58">
        <v>2010</v>
      </c>
      <c r="D58" t="s">
        <v>7</v>
      </c>
      <c r="E58">
        <v>295549</v>
      </c>
    </row>
    <row r="59" spans="1:5">
      <c r="A59" t="s">
        <v>52</v>
      </c>
      <c r="B59" t="s">
        <v>18</v>
      </c>
      <c r="C59">
        <v>2010</v>
      </c>
      <c r="D59" t="s">
        <v>6</v>
      </c>
      <c r="E59">
        <v>322109</v>
      </c>
    </row>
    <row r="60" spans="1:5">
      <c r="A60" t="s">
        <v>52</v>
      </c>
      <c r="B60" t="s">
        <v>18</v>
      </c>
      <c r="C60">
        <v>2009</v>
      </c>
      <c r="D60" t="s">
        <v>9</v>
      </c>
      <c r="E60">
        <v>292348</v>
      </c>
    </row>
    <row r="61" spans="1:5">
      <c r="A61" t="s">
        <v>52</v>
      </c>
      <c r="B61" t="s">
        <v>18</v>
      </c>
      <c r="C61">
        <v>2009</v>
      </c>
      <c r="D61" t="s">
        <v>8</v>
      </c>
      <c r="E61">
        <v>282194</v>
      </c>
    </row>
    <row r="62" spans="1:5">
      <c r="A62" t="s">
        <v>52</v>
      </c>
      <c r="B62" t="s">
        <v>18</v>
      </c>
      <c r="C62">
        <v>2009</v>
      </c>
      <c r="D62" t="s">
        <v>7</v>
      </c>
      <c r="E62">
        <v>289504</v>
      </c>
    </row>
    <row r="63" spans="1:5">
      <c r="A63" t="s">
        <v>52</v>
      </c>
      <c r="B63" t="s">
        <v>18</v>
      </c>
      <c r="C63">
        <v>2009</v>
      </c>
      <c r="D63" t="s">
        <v>6</v>
      </c>
      <c r="E63">
        <v>282520</v>
      </c>
    </row>
    <row r="64" spans="1:5">
      <c r="A64" t="s">
        <v>52</v>
      </c>
      <c r="B64" t="s">
        <v>18</v>
      </c>
      <c r="C64">
        <v>2008</v>
      </c>
      <c r="D64" t="s">
        <v>9</v>
      </c>
      <c r="E64">
        <v>276255</v>
      </c>
    </row>
    <row r="65" spans="1:5">
      <c r="A65" t="s">
        <v>52</v>
      </c>
      <c r="B65" t="s">
        <v>18</v>
      </c>
      <c r="C65">
        <v>2008</v>
      </c>
      <c r="D65" t="s">
        <v>8</v>
      </c>
      <c r="E65">
        <v>275599</v>
      </c>
    </row>
    <row r="66" spans="1:5">
      <c r="A66" t="s">
        <v>52</v>
      </c>
      <c r="B66" t="s">
        <v>18</v>
      </c>
      <c r="C66">
        <v>2008</v>
      </c>
      <c r="D66" t="s">
        <v>7</v>
      </c>
      <c r="E66">
        <v>276447</v>
      </c>
    </row>
    <row r="67" spans="1:5">
      <c r="A67" t="s">
        <v>52</v>
      </c>
      <c r="B67" t="s">
        <v>18</v>
      </c>
      <c r="C67">
        <v>2008</v>
      </c>
      <c r="D67" t="s">
        <v>6</v>
      </c>
      <c r="E67">
        <v>274106</v>
      </c>
    </row>
    <row r="68" spans="1:5">
      <c r="A68" t="s">
        <v>52</v>
      </c>
      <c r="B68" t="s">
        <v>17</v>
      </c>
      <c r="C68">
        <v>2024</v>
      </c>
      <c r="D68" t="s">
        <v>7</v>
      </c>
      <c r="E68">
        <v>91033</v>
      </c>
    </row>
    <row r="69" spans="1:5">
      <c r="A69" t="s">
        <v>52</v>
      </c>
      <c r="B69" t="s">
        <v>17</v>
      </c>
      <c r="C69">
        <v>2024</v>
      </c>
      <c r="D69" t="s">
        <v>6</v>
      </c>
      <c r="E69">
        <v>91214</v>
      </c>
    </row>
    <row r="70" spans="1:5">
      <c r="A70" t="s">
        <v>52</v>
      </c>
      <c r="B70" t="s">
        <v>17</v>
      </c>
      <c r="C70">
        <v>2023</v>
      </c>
      <c r="D70" t="s">
        <v>9</v>
      </c>
      <c r="E70">
        <v>91125</v>
      </c>
    </row>
    <row r="71" spans="1:5">
      <c r="A71" t="s">
        <v>52</v>
      </c>
      <c r="B71" t="s">
        <v>17</v>
      </c>
      <c r="C71">
        <v>2023</v>
      </c>
      <c r="D71" t="s">
        <v>8</v>
      </c>
      <c r="E71">
        <v>90668</v>
      </c>
    </row>
    <row r="72" spans="1:5">
      <c r="A72" t="s">
        <v>52</v>
      </c>
      <c r="B72" t="s">
        <v>17</v>
      </c>
      <c r="C72">
        <v>2023</v>
      </c>
      <c r="D72" t="s">
        <v>7</v>
      </c>
      <c r="E72">
        <v>90725</v>
      </c>
    </row>
    <row r="73" spans="1:5">
      <c r="A73" t="s">
        <v>52</v>
      </c>
      <c r="B73" t="s">
        <v>17</v>
      </c>
      <c r="C73">
        <v>2023</v>
      </c>
      <c r="D73" t="s">
        <v>6</v>
      </c>
      <c r="E73">
        <v>90603</v>
      </c>
    </row>
    <row r="74" spans="1:5">
      <c r="A74" t="s">
        <v>52</v>
      </c>
      <c r="B74" t="s">
        <v>17</v>
      </c>
      <c r="C74">
        <v>2022</v>
      </c>
      <c r="D74" t="s">
        <v>9</v>
      </c>
      <c r="E74">
        <v>89926</v>
      </c>
    </row>
    <row r="75" spans="1:5">
      <c r="A75" t="s">
        <v>52</v>
      </c>
      <c r="B75" t="s">
        <v>17</v>
      </c>
      <c r="C75">
        <v>2022</v>
      </c>
      <c r="D75" t="s">
        <v>8</v>
      </c>
      <c r="E75">
        <v>89367</v>
      </c>
    </row>
    <row r="76" spans="1:5">
      <c r="A76" t="s">
        <v>52</v>
      </c>
      <c r="B76" t="s">
        <v>17</v>
      </c>
      <c r="C76">
        <v>2022</v>
      </c>
      <c r="D76" t="s">
        <v>7</v>
      </c>
      <c r="E76">
        <v>88716</v>
      </c>
    </row>
    <row r="77" spans="1:5">
      <c r="A77" t="s">
        <v>52</v>
      </c>
      <c r="B77" t="s">
        <v>17</v>
      </c>
      <c r="C77">
        <v>2022</v>
      </c>
      <c r="D77" t="s">
        <v>6</v>
      </c>
      <c r="E77">
        <v>88045</v>
      </c>
    </row>
    <row r="78" spans="1:5">
      <c r="A78" t="s">
        <v>52</v>
      </c>
      <c r="B78" t="s">
        <v>17</v>
      </c>
      <c r="C78">
        <v>2021</v>
      </c>
      <c r="D78" t="s">
        <v>9</v>
      </c>
      <c r="E78">
        <v>87590</v>
      </c>
    </row>
    <row r="79" spans="1:5">
      <c r="A79" t="s">
        <v>52</v>
      </c>
      <c r="B79" t="s">
        <v>17</v>
      </c>
      <c r="C79">
        <v>2021</v>
      </c>
      <c r="D79" t="s">
        <v>8</v>
      </c>
      <c r="E79">
        <v>86999</v>
      </c>
    </row>
    <row r="80" spans="1:5">
      <c r="A80" t="s">
        <v>52</v>
      </c>
      <c r="B80" t="s">
        <v>17</v>
      </c>
      <c r="C80">
        <v>2021</v>
      </c>
      <c r="D80" t="s">
        <v>7</v>
      </c>
      <c r="E80">
        <v>87279</v>
      </c>
    </row>
    <row r="81" spans="1:5">
      <c r="A81" t="s">
        <v>52</v>
      </c>
      <c r="B81" t="s">
        <v>17</v>
      </c>
      <c r="C81">
        <v>2021</v>
      </c>
      <c r="D81" t="s">
        <v>6</v>
      </c>
      <c r="E81">
        <v>86758</v>
      </c>
    </row>
    <row r="82" spans="1:5">
      <c r="A82" t="s">
        <v>52</v>
      </c>
      <c r="B82" t="s">
        <v>17</v>
      </c>
      <c r="C82">
        <v>2020</v>
      </c>
      <c r="D82" t="s">
        <v>9</v>
      </c>
      <c r="E82">
        <v>86429</v>
      </c>
    </row>
    <row r="83" spans="1:5">
      <c r="A83" t="s">
        <v>52</v>
      </c>
      <c r="B83" t="s">
        <v>17</v>
      </c>
      <c r="C83">
        <v>2020</v>
      </c>
      <c r="D83" t="s">
        <v>8</v>
      </c>
      <c r="E83">
        <v>87703</v>
      </c>
    </row>
    <row r="84" spans="1:5">
      <c r="A84" t="s">
        <v>52</v>
      </c>
      <c r="B84" t="s">
        <v>17</v>
      </c>
      <c r="C84">
        <v>2020</v>
      </c>
      <c r="D84" t="s">
        <v>7</v>
      </c>
      <c r="E84">
        <v>87220</v>
      </c>
    </row>
    <row r="85" spans="1:5">
      <c r="A85" t="s">
        <v>52</v>
      </c>
      <c r="B85" t="s">
        <v>17</v>
      </c>
      <c r="C85">
        <v>2020</v>
      </c>
      <c r="D85" t="s">
        <v>6</v>
      </c>
      <c r="E85">
        <v>87114</v>
      </c>
    </row>
    <row r="86" spans="1:5">
      <c r="A86" t="s">
        <v>52</v>
      </c>
      <c r="B86" t="s">
        <v>17</v>
      </c>
      <c r="C86">
        <v>2019</v>
      </c>
      <c r="D86" t="s">
        <v>9</v>
      </c>
      <c r="E86">
        <v>88634</v>
      </c>
    </row>
    <row r="87" spans="1:5">
      <c r="A87" t="s">
        <v>52</v>
      </c>
      <c r="B87" t="s">
        <v>17</v>
      </c>
      <c r="C87">
        <v>2019</v>
      </c>
      <c r="D87" t="s">
        <v>8</v>
      </c>
      <c r="E87">
        <v>85544</v>
      </c>
    </row>
    <row r="88" spans="1:5">
      <c r="A88" t="s">
        <v>52</v>
      </c>
      <c r="B88" t="s">
        <v>17</v>
      </c>
      <c r="C88">
        <v>2019</v>
      </c>
      <c r="D88" t="s">
        <v>7</v>
      </c>
      <c r="E88">
        <v>112089</v>
      </c>
    </row>
    <row r="89" spans="1:5">
      <c r="A89" t="s">
        <v>52</v>
      </c>
      <c r="B89" t="s">
        <v>17</v>
      </c>
      <c r="C89">
        <v>2019</v>
      </c>
      <c r="D89" t="s">
        <v>6</v>
      </c>
      <c r="E89">
        <v>108585</v>
      </c>
    </row>
    <row r="90" spans="1:5">
      <c r="A90" t="s">
        <v>52</v>
      </c>
      <c r="B90" t="s">
        <v>17</v>
      </c>
      <c r="C90">
        <v>2018</v>
      </c>
      <c r="D90" t="s">
        <v>9</v>
      </c>
      <c r="E90">
        <v>105020</v>
      </c>
    </row>
    <row r="91" spans="1:5">
      <c r="A91" t="s">
        <v>52</v>
      </c>
      <c r="B91" t="s">
        <v>17</v>
      </c>
      <c r="C91">
        <v>2018</v>
      </c>
      <c r="D91" t="s">
        <v>8</v>
      </c>
      <c r="E91">
        <v>101891</v>
      </c>
    </row>
    <row r="92" spans="1:5">
      <c r="A92" t="s">
        <v>52</v>
      </c>
      <c r="B92" t="s">
        <v>17</v>
      </c>
      <c r="C92">
        <v>2018</v>
      </c>
      <c r="D92" t="s">
        <v>7</v>
      </c>
      <c r="E92">
        <v>98597</v>
      </c>
    </row>
    <row r="93" spans="1:5">
      <c r="A93" t="s">
        <v>52</v>
      </c>
      <c r="B93" t="s">
        <v>17</v>
      </c>
      <c r="C93">
        <v>2018</v>
      </c>
      <c r="D93" t="s">
        <v>6</v>
      </c>
      <c r="E93">
        <v>92392</v>
      </c>
    </row>
    <row r="94" spans="1:5">
      <c r="A94" t="s">
        <v>52</v>
      </c>
      <c r="B94" t="s">
        <v>17</v>
      </c>
      <c r="C94">
        <v>2017</v>
      </c>
      <c r="D94" t="s">
        <v>9</v>
      </c>
      <c r="E94">
        <v>92160</v>
      </c>
    </row>
    <row r="95" spans="1:5">
      <c r="A95" t="s">
        <v>52</v>
      </c>
      <c r="B95" t="s">
        <v>17</v>
      </c>
      <c r="C95">
        <v>2017</v>
      </c>
      <c r="D95" t="s">
        <v>8</v>
      </c>
      <c r="E95">
        <v>88668</v>
      </c>
    </row>
    <row r="96" spans="1:5">
      <c r="A96" t="s">
        <v>52</v>
      </c>
      <c r="B96" t="s">
        <v>17</v>
      </c>
      <c r="C96">
        <v>2017</v>
      </c>
      <c r="D96" t="s">
        <v>7</v>
      </c>
      <c r="E96">
        <v>84857</v>
      </c>
    </row>
    <row r="97" spans="1:5">
      <c r="A97" t="s">
        <v>52</v>
      </c>
      <c r="B97" t="s">
        <v>17</v>
      </c>
      <c r="C97">
        <v>2017</v>
      </c>
      <c r="D97" t="s">
        <v>6</v>
      </c>
      <c r="E97">
        <v>81351</v>
      </c>
    </row>
    <row r="98" spans="1:5">
      <c r="A98" t="s">
        <v>52</v>
      </c>
      <c r="B98" t="s">
        <v>17</v>
      </c>
      <c r="C98">
        <v>2016</v>
      </c>
      <c r="D98" t="s">
        <v>9</v>
      </c>
      <c r="E98">
        <v>79746</v>
      </c>
    </row>
    <row r="99" spans="1:5">
      <c r="A99" t="s">
        <v>52</v>
      </c>
      <c r="B99" t="s">
        <v>17</v>
      </c>
      <c r="C99">
        <v>2016</v>
      </c>
      <c r="D99" t="s">
        <v>8</v>
      </c>
      <c r="E99">
        <v>74035</v>
      </c>
    </row>
    <row r="100" spans="1:5">
      <c r="A100" t="s">
        <v>52</v>
      </c>
      <c r="B100" t="s">
        <v>17</v>
      </c>
      <c r="C100">
        <v>2016</v>
      </c>
      <c r="D100" t="s">
        <v>7</v>
      </c>
      <c r="E100">
        <v>62902</v>
      </c>
    </row>
    <row r="101" spans="1:5">
      <c r="A101" t="s">
        <v>52</v>
      </c>
      <c r="B101" t="s">
        <v>17</v>
      </c>
      <c r="C101">
        <v>2016</v>
      </c>
      <c r="D101" t="s">
        <v>6</v>
      </c>
      <c r="E101">
        <v>62902</v>
      </c>
    </row>
    <row r="102" spans="1:5">
      <c r="A102" t="s">
        <v>52</v>
      </c>
      <c r="B102" t="s">
        <v>17</v>
      </c>
      <c r="C102">
        <v>2015</v>
      </c>
      <c r="D102" t="s">
        <v>9</v>
      </c>
      <c r="E102">
        <v>67859</v>
      </c>
    </row>
    <row r="103" spans="1:5">
      <c r="A103" t="s">
        <v>52</v>
      </c>
      <c r="B103" t="s">
        <v>17</v>
      </c>
      <c r="C103">
        <v>2015</v>
      </c>
      <c r="D103" t="s">
        <v>8</v>
      </c>
      <c r="E103">
        <v>65019</v>
      </c>
    </row>
    <row r="104" spans="1:5">
      <c r="A104" t="s">
        <v>52</v>
      </c>
      <c r="B104" t="s">
        <v>17</v>
      </c>
      <c r="C104">
        <v>2015</v>
      </c>
      <c r="D104" t="s">
        <v>7</v>
      </c>
      <c r="E104">
        <v>61502</v>
      </c>
    </row>
    <row r="105" spans="1:5">
      <c r="A105" t="s">
        <v>52</v>
      </c>
      <c r="B105" t="s">
        <v>17</v>
      </c>
      <c r="C105">
        <v>2015</v>
      </c>
      <c r="D105" t="s">
        <v>6</v>
      </c>
      <c r="E105">
        <v>59564</v>
      </c>
    </row>
    <row r="106" spans="1:5">
      <c r="A106" t="s">
        <v>52</v>
      </c>
      <c r="B106" t="s">
        <v>17</v>
      </c>
      <c r="C106">
        <v>2014</v>
      </c>
      <c r="D106" t="s">
        <v>9</v>
      </c>
      <c r="E106">
        <v>58075</v>
      </c>
    </row>
    <row r="107" spans="1:5">
      <c r="A107" t="s">
        <v>52</v>
      </c>
      <c r="B107" t="s">
        <v>17</v>
      </c>
      <c r="C107">
        <v>2014</v>
      </c>
      <c r="D107" t="s">
        <v>8</v>
      </c>
      <c r="E107">
        <v>56601</v>
      </c>
    </row>
    <row r="108" spans="1:5">
      <c r="A108" t="s">
        <v>52</v>
      </c>
      <c r="B108" t="s">
        <v>17</v>
      </c>
      <c r="C108">
        <v>2014</v>
      </c>
      <c r="D108" t="s">
        <v>7</v>
      </c>
      <c r="E108">
        <v>55050</v>
      </c>
    </row>
    <row r="109" spans="1:5">
      <c r="A109" t="s">
        <v>52</v>
      </c>
      <c r="B109" t="s">
        <v>17</v>
      </c>
      <c r="C109">
        <v>2014</v>
      </c>
      <c r="D109" t="s">
        <v>6</v>
      </c>
      <c r="E109">
        <v>53204</v>
      </c>
    </row>
    <row r="110" spans="1:5">
      <c r="A110" t="s">
        <v>52</v>
      </c>
      <c r="B110" t="s">
        <v>17</v>
      </c>
      <c r="C110">
        <v>2013</v>
      </c>
      <c r="D110" t="s">
        <v>9</v>
      </c>
      <c r="E110">
        <v>50301</v>
      </c>
    </row>
    <row r="111" spans="1:5">
      <c r="A111" t="s">
        <v>52</v>
      </c>
      <c r="B111" t="s">
        <v>17</v>
      </c>
      <c r="C111">
        <v>2013</v>
      </c>
      <c r="D111" t="s">
        <v>8</v>
      </c>
      <c r="E111">
        <v>46866</v>
      </c>
    </row>
    <row r="112" spans="1:5">
      <c r="A112" t="s">
        <v>52</v>
      </c>
      <c r="B112" t="s">
        <v>17</v>
      </c>
      <c r="C112">
        <v>2013</v>
      </c>
      <c r="D112" t="s">
        <v>7</v>
      </c>
      <c r="E112">
        <v>45394</v>
      </c>
    </row>
    <row r="113" spans="1:5">
      <c r="A113" t="s">
        <v>52</v>
      </c>
      <c r="B113" t="s">
        <v>17</v>
      </c>
      <c r="C113">
        <v>2013</v>
      </c>
      <c r="D113" t="s">
        <v>6</v>
      </c>
      <c r="E113">
        <v>42991</v>
      </c>
    </row>
    <row r="114" spans="1:5">
      <c r="A114" t="s">
        <v>52</v>
      </c>
      <c r="B114" t="s">
        <v>17</v>
      </c>
      <c r="C114">
        <v>2012</v>
      </c>
      <c r="D114" t="s">
        <v>9</v>
      </c>
      <c r="E114">
        <v>40806</v>
      </c>
    </row>
    <row r="115" spans="1:5">
      <c r="A115" t="s">
        <v>52</v>
      </c>
      <c r="B115" t="s">
        <v>17</v>
      </c>
      <c r="C115">
        <v>2012</v>
      </c>
      <c r="D115" t="s">
        <v>8</v>
      </c>
      <c r="E115">
        <v>40115</v>
      </c>
    </row>
    <row r="116" spans="1:5">
      <c r="A116" t="s">
        <v>52</v>
      </c>
      <c r="B116" t="s">
        <v>17</v>
      </c>
      <c r="C116">
        <v>2012</v>
      </c>
      <c r="D116" t="s">
        <v>7</v>
      </c>
      <c r="E116">
        <v>36886</v>
      </c>
    </row>
    <row r="117" spans="1:5">
      <c r="A117" t="s">
        <v>52</v>
      </c>
      <c r="B117" t="s">
        <v>17</v>
      </c>
      <c r="C117">
        <v>2012</v>
      </c>
      <c r="D117" t="s">
        <v>6</v>
      </c>
      <c r="E117">
        <v>37280</v>
      </c>
    </row>
    <row r="118" spans="1:5">
      <c r="A118" t="s">
        <v>52</v>
      </c>
      <c r="B118" t="s">
        <v>17</v>
      </c>
      <c r="C118">
        <v>2011</v>
      </c>
      <c r="D118" t="s">
        <v>9</v>
      </c>
      <c r="E118">
        <v>36438</v>
      </c>
    </row>
    <row r="119" spans="1:5">
      <c r="A119" t="s">
        <v>52</v>
      </c>
      <c r="B119" t="s">
        <v>17</v>
      </c>
      <c r="C119">
        <v>2011</v>
      </c>
      <c r="D119" t="s">
        <v>8</v>
      </c>
      <c r="E119">
        <v>32508</v>
      </c>
    </row>
    <row r="120" spans="1:5">
      <c r="A120" t="s">
        <v>52</v>
      </c>
      <c r="B120" t="s">
        <v>17</v>
      </c>
      <c r="C120">
        <v>2011</v>
      </c>
      <c r="D120" t="s">
        <v>7</v>
      </c>
      <c r="E120">
        <v>32435</v>
      </c>
    </row>
    <row r="121" spans="1:5">
      <c r="A121" t="s">
        <v>52</v>
      </c>
      <c r="B121" t="s">
        <v>17</v>
      </c>
      <c r="C121">
        <v>2011</v>
      </c>
      <c r="D121" t="s">
        <v>6</v>
      </c>
      <c r="E121">
        <v>30469</v>
      </c>
    </row>
    <row r="122" spans="1:5">
      <c r="A122" t="s">
        <v>52</v>
      </c>
      <c r="B122" t="s">
        <v>17</v>
      </c>
      <c r="C122">
        <v>2010</v>
      </c>
      <c r="D122" t="s">
        <v>9</v>
      </c>
      <c r="E122">
        <v>28810</v>
      </c>
    </row>
    <row r="123" spans="1:5">
      <c r="A123" t="s">
        <v>52</v>
      </c>
      <c r="B123" t="s">
        <v>17</v>
      </c>
      <c r="C123">
        <v>2010</v>
      </c>
      <c r="D123" t="s">
        <v>8</v>
      </c>
      <c r="E123">
        <v>27968</v>
      </c>
    </row>
    <row r="124" spans="1:5">
      <c r="A124" t="s">
        <v>52</v>
      </c>
      <c r="B124" t="s">
        <v>17</v>
      </c>
      <c r="C124">
        <v>2010</v>
      </c>
      <c r="D124" t="s">
        <v>7</v>
      </c>
      <c r="E124">
        <v>26068</v>
      </c>
    </row>
    <row r="125" spans="1:5">
      <c r="A125" t="s">
        <v>52</v>
      </c>
      <c r="B125" t="s">
        <v>17</v>
      </c>
      <c r="C125">
        <v>2010</v>
      </c>
      <c r="D125" t="s">
        <v>6</v>
      </c>
      <c r="E125">
        <v>26870</v>
      </c>
    </row>
    <row r="126" spans="1:5">
      <c r="A126" t="s">
        <v>52</v>
      </c>
      <c r="B126" t="s">
        <v>17</v>
      </c>
      <c r="C126">
        <v>2009</v>
      </c>
      <c r="D126" t="s">
        <v>9</v>
      </c>
      <c r="E126">
        <v>23654</v>
      </c>
    </row>
    <row r="127" spans="1:5">
      <c r="A127" t="s">
        <v>52</v>
      </c>
      <c r="B127" t="s">
        <v>17</v>
      </c>
      <c r="C127">
        <v>2009</v>
      </c>
      <c r="D127" t="s">
        <v>8</v>
      </c>
      <c r="E127">
        <v>22243</v>
      </c>
    </row>
    <row r="128" spans="1:5">
      <c r="A128" t="s">
        <v>52</v>
      </c>
      <c r="B128" t="s">
        <v>17</v>
      </c>
      <c r="C128">
        <v>2009</v>
      </c>
      <c r="D128" t="s">
        <v>7</v>
      </c>
      <c r="E128">
        <v>22382</v>
      </c>
    </row>
    <row r="129" spans="1:5">
      <c r="A129" t="s">
        <v>52</v>
      </c>
      <c r="B129" t="s">
        <v>17</v>
      </c>
      <c r="C129">
        <v>2009</v>
      </c>
      <c r="D129" t="s">
        <v>6</v>
      </c>
      <c r="E129">
        <v>22382</v>
      </c>
    </row>
    <row r="130" spans="1:5">
      <c r="A130" t="s">
        <v>52</v>
      </c>
      <c r="B130" t="s">
        <v>17</v>
      </c>
      <c r="C130">
        <v>2008</v>
      </c>
      <c r="D130" t="s">
        <v>9</v>
      </c>
      <c r="E130">
        <v>20484</v>
      </c>
    </row>
    <row r="131" spans="1:5">
      <c r="A131" t="s">
        <v>52</v>
      </c>
      <c r="B131" t="s">
        <v>17</v>
      </c>
      <c r="C131">
        <v>2008</v>
      </c>
      <c r="D131" t="s">
        <v>8</v>
      </c>
      <c r="E131">
        <v>23331</v>
      </c>
    </row>
    <row r="132" spans="1:5">
      <c r="A132" t="s">
        <v>52</v>
      </c>
      <c r="B132" t="s">
        <v>17</v>
      </c>
      <c r="C132">
        <v>2008</v>
      </c>
      <c r="D132" t="s">
        <v>7</v>
      </c>
      <c r="E132">
        <v>23627</v>
      </c>
    </row>
    <row r="133" spans="1:5">
      <c r="A133" t="s">
        <v>52</v>
      </c>
      <c r="B133" t="s">
        <v>17</v>
      </c>
      <c r="C133">
        <v>2008</v>
      </c>
      <c r="D133" t="s">
        <v>6</v>
      </c>
      <c r="E133">
        <v>23553</v>
      </c>
    </row>
    <row r="134" spans="1:5">
      <c r="A134" t="s">
        <v>52</v>
      </c>
      <c r="B134" t="s">
        <v>31</v>
      </c>
      <c r="C134">
        <v>2024</v>
      </c>
      <c r="D134" t="s">
        <v>7</v>
      </c>
      <c r="E134">
        <v>3628</v>
      </c>
    </row>
    <row r="135" spans="1:5">
      <c r="A135" t="s">
        <v>52</v>
      </c>
      <c r="B135" t="s">
        <v>31</v>
      </c>
      <c r="C135">
        <v>2024</v>
      </c>
      <c r="D135" t="s">
        <v>6</v>
      </c>
      <c r="E135">
        <v>3557</v>
      </c>
    </row>
    <row r="136" spans="1:5">
      <c r="A136" t="s">
        <v>52</v>
      </c>
      <c r="B136" t="s">
        <v>31</v>
      </c>
      <c r="C136">
        <v>2023</v>
      </c>
      <c r="D136" t="s">
        <v>9</v>
      </c>
      <c r="E136">
        <v>3486</v>
      </c>
    </row>
    <row r="137" spans="1:5">
      <c r="A137" t="s">
        <v>52</v>
      </c>
      <c r="B137" t="s">
        <v>31</v>
      </c>
      <c r="C137">
        <v>2023</v>
      </c>
      <c r="D137" t="s">
        <v>8</v>
      </c>
      <c r="E137">
        <v>3412</v>
      </c>
    </row>
    <row r="138" spans="1:5">
      <c r="A138" t="s">
        <v>52</v>
      </c>
      <c r="B138" t="s">
        <v>31</v>
      </c>
      <c r="C138">
        <v>2023</v>
      </c>
      <c r="D138" t="s">
        <v>7</v>
      </c>
      <c r="E138">
        <v>3349</v>
      </c>
    </row>
    <row r="139" spans="1:5">
      <c r="A139" t="s">
        <v>52</v>
      </c>
      <c r="B139" t="s">
        <v>31</v>
      </c>
      <c r="C139">
        <v>2023</v>
      </c>
      <c r="D139" t="s">
        <v>6</v>
      </c>
      <c r="E139">
        <v>3326</v>
      </c>
    </row>
    <row r="140" spans="1:5">
      <c r="A140" t="s">
        <v>52</v>
      </c>
      <c r="B140" t="s">
        <v>31</v>
      </c>
      <c r="C140">
        <v>2022</v>
      </c>
      <c r="D140" t="s">
        <v>9</v>
      </c>
      <c r="E140">
        <v>3244</v>
      </c>
    </row>
    <row r="141" spans="1:5">
      <c r="A141" t="s">
        <v>52</v>
      </c>
      <c r="B141" t="s">
        <v>31</v>
      </c>
      <c r="C141">
        <v>2022</v>
      </c>
      <c r="D141" t="s">
        <v>8</v>
      </c>
      <c r="E141">
        <v>3203</v>
      </c>
    </row>
    <row r="142" spans="1:5">
      <c r="A142" t="s">
        <v>52</v>
      </c>
      <c r="B142" t="s">
        <v>31</v>
      </c>
      <c r="C142">
        <v>2022</v>
      </c>
      <c r="D142" t="s">
        <v>7</v>
      </c>
      <c r="E142">
        <v>3133</v>
      </c>
    </row>
    <row r="143" spans="1:5">
      <c r="A143" t="s">
        <v>52</v>
      </c>
      <c r="B143" t="s">
        <v>31</v>
      </c>
      <c r="C143">
        <v>2022</v>
      </c>
      <c r="D143" t="s">
        <v>6</v>
      </c>
      <c r="E143">
        <v>3059</v>
      </c>
    </row>
    <row r="144" spans="1:5">
      <c r="A144" t="s">
        <v>52</v>
      </c>
      <c r="B144" t="s">
        <v>31</v>
      </c>
      <c r="C144">
        <v>2021</v>
      </c>
      <c r="D144" t="s">
        <v>9</v>
      </c>
      <c r="E144">
        <v>3042</v>
      </c>
    </row>
    <row r="145" spans="1:5">
      <c r="A145" t="s">
        <v>52</v>
      </c>
      <c r="B145" t="s">
        <v>31</v>
      </c>
      <c r="C145">
        <v>2021</v>
      </c>
      <c r="D145" t="s">
        <v>8</v>
      </c>
      <c r="E145">
        <v>2972</v>
      </c>
    </row>
    <row r="146" spans="1:5">
      <c r="A146" t="s">
        <v>52</v>
      </c>
      <c r="B146" t="s">
        <v>31</v>
      </c>
      <c r="C146">
        <v>2021</v>
      </c>
      <c r="D146" t="s">
        <v>7</v>
      </c>
      <c r="E146">
        <v>2930</v>
      </c>
    </row>
    <row r="147" spans="1:5">
      <c r="A147" t="s">
        <v>52</v>
      </c>
      <c r="B147" t="s">
        <v>31</v>
      </c>
      <c r="C147">
        <v>2021</v>
      </c>
      <c r="D147" t="s">
        <v>6</v>
      </c>
      <c r="E147">
        <v>2904</v>
      </c>
    </row>
    <row r="148" spans="1:5">
      <c r="A148" t="s">
        <v>52</v>
      </c>
      <c r="B148" t="s">
        <v>31</v>
      </c>
      <c r="C148">
        <v>2020</v>
      </c>
      <c r="D148" t="s">
        <v>9</v>
      </c>
      <c r="E148">
        <v>2845</v>
      </c>
    </row>
    <row r="149" spans="1:5">
      <c r="A149" t="s">
        <v>52</v>
      </c>
      <c r="B149" t="s">
        <v>31</v>
      </c>
      <c r="C149">
        <v>2020</v>
      </c>
      <c r="D149" t="s">
        <v>8</v>
      </c>
      <c r="E149">
        <v>2819</v>
      </c>
    </row>
    <row r="150" spans="1:5">
      <c r="A150" t="s">
        <v>52</v>
      </c>
      <c r="B150" t="s">
        <v>31</v>
      </c>
      <c r="C150">
        <v>2020</v>
      </c>
      <c r="D150" t="s">
        <v>7</v>
      </c>
      <c r="E150">
        <v>2775</v>
      </c>
    </row>
    <row r="151" spans="1:5">
      <c r="A151" t="s">
        <v>52</v>
      </c>
      <c r="B151" t="s">
        <v>31</v>
      </c>
      <c r="C151">
        <v>2020</v>
      </c>
      <c r="D151" t="s">
        <v>6</v>
      </c>
      <c r="E151">
        <v>2758</v>
      </c>
    </row>
    <row r="152" spans="1:5">
      <c r="A152" t="s">
        <v>52</v>
      </c>
      <c r="B152" t="s">
        <v>31</v>
      </c>
      <c r="C152">
        <v>2019</v>
      </c>
      <c r="D152" t="s">
        <v>9</v>
      </c>
      <c r="E152">
        <v>2702</v>
      </c>
    </row>
    <row r="153" spans="1:5">
      <c r="A153" t="s">
        <v>52</v>
      </c>
      <c r="B153" t="s">
        <v>31</v>
      </c>
      <c r="C153">
        <v>2019</v>
      </c>
      <c r="D153" t="s">
        <v>8</v>
      </c>
      <c r="E153">
        <v>2693</v>
      </c>
    </row>
    <row r="154" spans="1:5">
      <c r="A154" t="s">
        <v>52</v>
      </c>
      <c r="B154" t="s">
        <v>31</v>
      </c>
      <c r="C154">
        <v>2019</v>
      </c>
      <c r="D154" t="s">
        <v>7</v>
      </c>
      <c r="E154">
        <v>2688</v>
      </c>
    </row>
    <row r="155" spans="1:5">
      <c r="A155" t="s">
        <v>52</v>
      </c>
      <c r="B155" t="s">
        <v>31</v>
      </c>
      <c r="C155">
        <v>2019</v>
      </c>
      <c r="D155" t="s">
        <v>6</v>
      </c>
      <c r="E155">
        <v>2635</v>
      </c>
    </row>
    <row r="156" spans="1:5">
      <c r="A156" t="s">
        <v>52</v>
      </c>
      <c r="B156" t="s">
        <v>31</v>
      </c>
      <c r="C156">
        <v>2018</v>
      </c>
      <c r="D156" t="s">
        <v>9</v>
      </c>
      <c r="E156">
        <v>2604</v>
      </c>
    </row>
    <row r="157" spans="1:5">
      <c r="A157" t="s">
        <v>52</v>
      </c>
      <c r="B157" t="s">
        <v>31</v>
      </c>
      <c r="C157">
        <v>2018</v>
      </c>
      <c r="D157" t="s">
        <v>8</v>
      </c>
      <c r="E157">
        <v>2620</v>
      </c>
    </row>
    <row r="158" spans="1:5">
      <c r="A158" t="s">
        <v>52</v>
      </c>
      <c r="B158" t="s">
        <v>31</v>
      </c>
      <c r="C158">
        <v>2018</v>
      </c>
      <c r="D158" t="s">
        <v>7</v>
      </c>
      <c r="E158">
        <v>2544</v>
      </c>
    </row>
    <row r="159" spans="1:5">
      <c r="A159" t="s">
        <v>52</v>
      </c>
      <c r="B159" t="s">
        <v>31</v>
      </c>
      <c r="C159">
        <v>2018</v>
      </c>
      <c r="D159" t="s">
        <v>6</v>
      </c>
      <c r="E159">
        <v>2533</v>
      </c>
    </row>
    <row r="160" spans="1:5">
      <c r="A160" t="s">
        <v>52</v>
      </c>
      <c r="B160" t="s">
        <v>31</v>
      </c>
      <c r="C160">
        <v>2017</v>
      </c>
      <c r="D160" t="s">
        <v>9</v>
      </c>
      <c r="E160">
        <v>2506</v>
      </c>
    </row>
    <row r="161" spans="1:5">
      <c r="A161" t="s">
        <v>52</v>
      </c>
      <c r="B161" t="s">
        <v>31</v>
      </c>
      <c r="C161">
        <v>2017</v>
      </c>
      <c r="D161" t="s">
        <v>8</v>
      </c>
      <c r="E161">
        <v>2506</v>
      </c>
    </row>
    <row r="162" spans="1:5">
      <c r="A162" t="s">
        <v>52</v>
      </c>
      <c r="B162" t="s">
        <v>31</v>
      </c>
      <c r="C162">
        <v>2017</v>
      </c>
      <c r="D162" t="s">
        <v>7</v>
      </c>
      <c r="E162">
        <v>2482</v>
      </c>
    </row>
    <row r="163" spans="1:5">
      <c r="A163" t="s">
        <v>52</v>
      </c>
      <c r="B163" t="s">
        <v>31</v>
      </c>
      <c r="C163">
        <v>2017</v>
      </c>
      <c r="D163" t="s">
        <v>6</v>
      </c>
      <c r="E163">
        <v>2514</v>
      </c>
    </row>
    <row r="164" spans="1:5">
      <c r="A164" t="s">
        <v>52</v>
      </c>
      <c r="B164" t="s">
        <v>31</v>
      </c>
      <c r="C164">
        <v>2016</v>
      </c>
      <c r="D164" t="s">
        <v>9</v>
      </c>
      <c r="E164">
        <v>2564</v>
      </c>
    </row>
    <row r="165" spans="1:5">
      <c r="A165" t="s">
        <v>52</v>
      </c>
      <c r="B165" t="s">
        <v>31</v>
      </c>
      <c r="C165">
        <v>2016</v>
      </c>
      <c r="D165" t="s">
        <v>8</v>
      </c>
      <c r="E165">
        <v>2468</v>
      </c>
    </row>
    <row r="166" spans="1:5">
      <c r="A166" t="s">
        <v>52</v>
      </c>
      <c r="B166" t="s">
        <v>31</v>
      </c>
      <c r="C166">
        <v>2016</v>
      </c>
      <c r="D166" t="s">
        <v>7</v>
      </c>
      <c r="E166">
        <v>2427</v>
      </c>
    </row>
    <row r="167" spans="1:5">
      <c r="A167" t="s">
        <v>52</v>
      </c>
      <c r="B167" t="s">
        <v>31</v>
      </c>
      <c r="C167">
        <v>2016</v>
      </c>
      <c r="D167" t="s">
        <v>6</v>
      </c>
      <c r="E167">
        <v>2427</v>
      </c>
    </row>
    <row r="168" spans="1:5">
      <c r="A168" t="s">
        <v>52</v>
      </c>
      <c r="B168" t="s">
        <v>31</v>
      </c>
      <c r="C168">
        <v>2015</v>
      </c>
      <c r="D168" t="s">
        <v>9</v>
      </c>
      <c r="E168">
        <v>2416</v>
      </c>
    </row>
    <row r="169" spans="1:5">
      <c r="A169" t="s">
        <v>52</v>
      </c>
      <c r="B169" t="s">
        <v>31</v>
      </c>
      <c r="C169">
        <v>2015</v>
      </c>
      <c r="D169" t="s">
        <v>8</v>
      </c>
      <c r="E169">
        <v>2353</v>
      </c>
    </row>
    <row r="170" spans="1:5">
      <c r="A170" t="s">
        <v>52</v>
      </c>
      <c r="B170" t="s">
        <v>31</v>
      </c>
      <c r="C170">
        <v>2015</v>
      </c>
      <c r="D170" t="s">
        <v>7</v>
      </c>
      <c r="E170">
        <v>2353</v>
      </c>
    </row>
    <row r="171" spans="1:5">
      <c r="A171" t="s">
        <v>52</v>
      </c>
      <c r="B171" t="s">
        <v>31</v>
      </c>
      <c r="C171">
        <v>2015</v>
      </c>
      <c r="D171" t="s">
        <v>6</v>
      </c>
      <c r="E171">
        <v>2312</v>
      </c>
    </row>
    <row r="172" spans="1:5">
      <c r="A172" t="s">
        <v>52</v>
      </c>
      <c r="B172" t="s">
        <v>31</v>
      </c>
      <c r="C172">
        <v>2014</v>
      </c>
      <c r="D172" t="s">
        <v>9</v>
      </c>
      <c r="E172">
        <v>2267</v>
      </c>
    </row>
    <row r="173" spans="1:5">
      <c r="A173" t="s">
        <v>52</v>
      </c>
      <c r="B173" t="s">
        <v>31</v>
      </c>
      <c r="C173">
        <v>2014</v>
      </c>
      <c r="D173" t="s">
        <v>8</v>
      </c>
      <c r="E173">
        <v>2243</v>
      </c>
    </row>
    <row r="174" spans="1:5">
      <c r="A174" t="s">
        <v>52</v>
      </c>
      <c r="B174" t="s">
        <v>31</v>
      </c>
      <c r="C174">
        <v>2014</v>
      </c>
      <c r="D174" t="s">
        <v>7</v>
      </c>
      <c r="E174">
        <v>2181</v>
      </c>
    </row>
    <row r="175" spans="1:5">
      <c r="A175" t="s">
        <v>52</v>
      </c>
      <c r="B175" t="s">
        <v>31</v>
      </c>
      <c r="C175">
        <v>2014</v>
      </c>
      <c r="D175" t="s">
        <v>6</v>
      </c>
      <c r="E175">
        <v>2161</v>
      </c>
    </row>
    <row r="176" spans="1:5">
      <c r="A176" t="s">
        <v>52</v>
      </c>
      <c r="B176" t="s">
        <v>31</v>
      </c>
      <c r="C176">
        <v>2013</v>
      </c>
      <c r="D176" t="s">
        <v>9</v>
      </c>
      <c r="E176">
        <v>2108</v>
      </c>
    </row>
    <row r="177" spans="1:5">
      <c r="A177" t="s">
        <v>52</v>
      </c>
      <c r="B177" t="s">
        <v>31</v>
      </c>
      <c r="C177">
        <v>2013</v>
      </c>
      <c r="D177" t="s">
        <v>8</v>
      </c>
      <c r="E177">
        <v>2071</v>
      </c>
    </row>
    <row r="178" spans="1:5">
      <c r="A178" t="s">
        <v>52</v>
      </c>
      <c r="B178" t="s">
        <v>31</v>
      </c>
      <c r="C178">
        <v>2013</v>
      </c>
      <c r="D178" t="s">
        <v>7</v>
      </c>
      <c r="E178">
        <v>2017</v>
      </c>
    </row>
    <row r="179" spans="1:5">
      <c r="A179" t="s">
        <v>52</v>
      </c>
      <c r="B179" t="s">
        <v>31</v>
      </c>
      <c r="C179">
        <v>2013</v>
      </c>
      <c r="D179" t="s">
        <v>6</v>
      </c>
      <c r="E179">
        <v>1975</v>
      </c>
    </row>
    <row r="180" spans="1:5">
      <c r="A180" t="s">
        <v>52</v>
      </c>
      <c r="B180" t="s">
        <v>31</v>
      </c>
      <c r="C180">
        <v>2012</v>
      </c>
      <c r="D180" t="s">
        <v>9</v>
      </c>
      <c r="E180">
        <v>1907</v>
      </c>
    </row>
    <row r="181" spans="1:5">
      <c r="A181" t="s">
        <v>52</v>
      </c>
      <c r="B181" t="s">
        <v>31</v>
      </c>
      <c r="C181">
        <v>2012</v>
      </c>
      <c r="D181" t="s">
        <v>8</v>
      </c>
      <c r="E181">
        <v>1883</v>
      </c>
    </row>
    <row r="182" spans="1:5">
      <c r="A182" t="s">
        <v>52</v>
      </c>
      <c r="B182" t="s">
        <v>31</v>
      </c>
      <c r="C182">
        <v>2012</v>
      </c>
      <c r="D182" t="s">
        <v>7</v>
      </c>
      <c r="E182">
        <v>1672</v>
      </c>
    </row>
    <row r="183" spans="1:5">
      <c r="A183" t="s">
        <v>52</v>
      </c>
      <c r="B183" t="s">
        <v>31</v>
      </c>
      <c r="C183">
        <v>2012</v>
      </c>
      <c r="D183" t="s">
        <v>6</v>
      </c>
      <c r="E183">
        <v>1695</v>
      </c>
    </row>
    <row r="184" spans="1:5">
      <c r="A184" t="s">
        <v>52</v>
      </c>
      <c r="B184" t="s">
        <v>31</v>
      </c>
      <c r="C184">
        <v>2011</v>
      </c>
      <c r="D184" t="s">
        <v>9</v>
      </c>
      <c r="E184">
        <v>1653</v>
      </c>
    </row>
    <row r="185" spans="1:5">
      <c r="A185" t="s">
        <v>52</v>
      </c>
      <c r="B185" t="s">
        <v>31</v>
      </c>
      <c r="C185">
        <v>2011</v>
      </c>
      <c r="D185" t="s">
        <v>8</v>
      </c>
      <c r="E185">
        <v>1496</v>
      </c>
    </row>
    <row r="186" spans="1:5">
      <c r="A186" t="s">
        <v>52</v>
      </c>
      <c r="B186" t="s">
        <v>31</v>
      </c>
      <c r="C186">
        <v>2011</v>
      </c>
      <c r="D186" t="s">
        <v>7</v>
      </c>
      <c r="E186">
        <v>1403</v>
      </c>
    </row>
    <row r="187" spans="1:5">
      <c r="A187" t="s">
        <v>52</v>
      </c>
      <c r="B187" t="s">
        <v>31</v>
      </c>
      <c r="C187">
        <v>2011</v>
      </c>
      <c r="D187" t="s">
        <v>6</v>
      </c>
      <c r="E187">
        <v>1193</v>
      </c>
    </row>
    <row r="188" spans="1:5">
      <c r="A188" t="s">
        <v>52</v>
      </c>
      <c r="B188" t="s">
        <v>31</v>
      </c>
      <c r="C188">
        <v>2010</v>
      </c>
      <c r="D188" t="s">
        <v>9</v>
      </c>
      <c r="E188">
        <v>1194</v>
      </c>
    </row>
    <row r="189" spans="1:5">
      <c r="A189" t="s">
        <v>52</v>
      </c>
      <c r="B189" t="s">
        <v>31</v>
      </c>
      <c r="C189">
        <v>2010</v>
      </c>
      <c r="D189" t="s">
        <v>8</v>
      </c>
      <c r="E189">
        <v>1120</v>
      </c>
    </row>
    <row r="190" spans="1:5">
      <c r="A190" t="s">
        <v>52</v>
      </c>
      <c r="B190" t="s">
        <v>31</v>
      </c>
      <c r="C190">
        <v>2010</v>
      </c>
      <c r="D190" t="s">
        <v>7</v>
      </c>
      <c r="E190">
        <v>1062</v>
      </c>
    </row>
    <row r="191" spans="1:5">
      <c r="A191" t="s">
        <v>52</v>
      </c>
      <c r="B191" t="s">
        <v>31</v>
      </c>
      <c r="C191">
        <v>2010</v>
      </c>
      <c r="D191" t="s">
        <v>6</v>
      </c>
      <c r="E191">
        <v>1033</v>
      </c>
    </row>
    <row r="192" spans="1:5">
      <c r="A192" t="s">
        <v>52</v>
      </c>
      <c r="B192" t="s">
        <v>31</v>
      </c>
      <c r="C192">
        <v>2009</v>
      </c>
      <c r="D192" t="s">
        <v>9</v>
      </c>
      <c r="E192">
        <v>983</v>
      </c>
    </row>
    <row r="193" spans="1:5">
      <c r="A193" t="s">
        <v>52</v>
      </c>
      <c r="B193" t="s">
        <v>31</v>
      </c>
      <c r="C193">
        <v>2009</v>
      </c>
      <c r="D193" t="s">
        <v>8</v>
      </c>
      <c r="E193">
        <v>918</v>
      </c>
    </row>
    <row r="194" spans="1:5">
      <c r="A194" t="s">
        <v>52</v>
      </c>
      <c r="B194" t="s">
        <v>31</v>
      </c>
      <c r="C194">
        <v>2009</v>
      </c>
      <c r="D194" t="s">
        <v>7</v>
      </c>
      <c r="E194">
        <v>913</v>
      </c>
    </row>
    <row r="195" spans="1:5">
      <c r="A195" t="s">
        <v>52</v>
      </c>
      <c r="B195" t="s">
        <v>31</v>
      </c>
      <c r="C195">
        <v>2009</v>
      </c>
      <c r="D195" t="s">
        <v>6</v>
      </c>
      <c r="E195">
        <v>884</v>
      </c>
    </row>
    <row r="196" spans="1:5">
      <c r="A196" t="s">
        <v>52</v>
      </c>
      <c r="B196" t="s">
        <v>31</v>
      </c>
      <c r="C196">
        <v>2008</v>
      </c>
      <c r="D196" t="s">
        <v>9</v>
      </c>
      <c r="E196">
        <v>864</v>
      </c>
    </row>
    <row r="197" spans="1:5">
      <c r="A197" t="s">
        <v>52</v>
      </c>
      <c r="B197" t="s">
        <v>31</v>
      </c>
      <c r="C197">
        <v>2008</v>
      </c>
      <c r="D197" t="s">
        <v>8</v>
      </c>
      <c r="E197">
        <v>1056</v>
      </c>
    </row>
    <row r="198" spans="1:5">
      <c r="A198" t="s">
        <v>52</v>
      </c>
      <c r="B198" t="s">
        <v>31</v>
      </c>
      <c r="C198">
        <v>2008</v>
      </c>
      <c r="D198" t="s">
        <v>7</v>
      </c>
      <c r="E198">
        <v>1034</v>
      </c>
    </row>
    <row r="199" spans="1:5">
      <c r="A199" t="s">
        <v>52</v>
      </c>
      <c r="B199" t="s">
        <v>31</v>
      </c>
      <c r="C199">
        <v>2008</v>
      </c>
      <c r="D199" t="s">
        <v>6</v>
      </c>
      <c r="E199">
        <v>1017</v>
      </c>
    </row>
    <row r="200" spans="1:5">
      <c r="A200" t="s">
        <v>52</v>
      </c>
      <c r="B200" t="s">
        <v>20</v>
      </c>
      <c r="C200">
        <v>2024</v>
      </c>
      <c r="D200" t="s">
        <v>7</v>
      </c>
      <c r="E200">
        <v>701</v>
      </c>
    </row>
    <row r="201" spans="1:5">
      <c r="A201" t="s">
        <v>52</v>
      </c>
      <c r="B201" t="s">
        <v>20</v>
      </c>
      <c r="C201">
        <v>2024</v>
      </c>
      <c r="D201" t="s">
        <v>6</v>
      </c>
      <c r="E201">
        <v>687</v>
      </c>
    </row>
    <row r="202" spans="1:5">
      <c r="A202" t="s">
        <v>52</v>
      </c>
      <c r="B202" t="s">
        <v>20</v>
      </c>
      <c r="C202">
        <v>2023</v>
      </c>
      <c r="D202" t="s">
        <v>9</v>
      </c>
      <c r="E202">
        <v>679</v>
      </c>
    </row>
    <row r="203" spans="1:5">
      <c r="A203" t="s">
        <v>52</v>
      </c>
      <c r="B203" t="s">
        <v>20</v>
      </c>
      <c r="C203">
        <v>2023</v>
      </c>
      <c r="D203" t="s">
        <v>8</v>
      </c>
      <c r="E203">
        <v>669</v>
      </c>
    </row>
    <row r="204" spans="1:5">
      <c r="A204" t="s">
        <v>52</v>
      </c>
      <c r="B204" t="s">
        <v>20</v>
      </c>
      <c r="C204">
        <v>2023</v>
      </c>
      <c r="D204" t="s">
        <v>7</v>
      </c>
      <c r="E204">
        <v>664</v>
      </c>
    </row>
    <row r="205" spans="1:5">
      <c r="A205" t="s">
        <v>52</v>
      </c>
      <c r="B205" t="s">
        <v>20</v>
      </c>
      <c r="C205">
        <v>2023</v>
      </c>
      <c r="D205" t="s">
        <v>6</v>
      </c>
      <c r="E205">
        <v>658</v>
      </c>
    </row>
    <row r="206" spans="1:5">
      <c r="A206" t="s">
        <v>52</v>
      </c>
      <c r="B206" t="s">
        <v>20</v>
      </c>
      <c r="C206">
        <v>2022</v>
      </c>
      <c r="D206" t="s">
        <v>9</v>
      </c>
      <c r="E206">
        <v>647</v>
      </c>
    </row>
    <row r="207" spans="1:5">
      <c r="A207" t="s">
        <v>52</v>
      </c>
      <c r="B207" t="s">
        <v>20</v>
      </c>
      <c r="C207">
        <v>2022</v>
      </c>
      <c r="D207" t="s">
        <v>8</v>
      </c>
      <c r="E207">
        <v>643</v>
      </c>
    </row>
    <row r="208" spans="1:5">
      <c r="A208" t="s">
        <v>52</v>
      </c>
      <c r="B208" t="s">
        <v>20</v>
      </c>
      <c r="C208">
        <v>2022</v>
      </c>
      <c r="D208" t="s">
        <v>7</v>
      </c>
      <c r="E208">
        <v>634</v>
      </c>
    </row>
    <row r="209" spans="1:5">
      <c r="A209" t="s">
        <v>52</v>
      </c>
      <c r="B209" t="s">
        <v>20</v>
      </c>
      <c r="C209">
        <v>2022</v>
      </c>
      <c r="D209" t="s">
        <v>6</v>
      </c>
      <c r="E209">
        <v>628</v>
      </c>
    </row>
    <row r="210" spans="1:5">
      <c r="A210" t="s">
        <v>52</v>
      </c>
      <c r="B210" t="s">
        <v>20</v>
      </c>
      <c r="C210">
        <v>2021</v>
      </c>
      <c r="D210" t="s">
        <v>9</v>
      </c>
      <c r="E210">
        <v>622</v>
      </c>
    </row>
    <row r="211" spans="1:5">
      <c r="A211" t="s">
        <v>52</v>
      </c>
      <c r="B211" t="s">
        <v>20</v>
      </c>
      <c r="C211">
        <v>2021</v>
      </c>
      <c r="D211" t="s">
        <v>8</v>
      </c>
      <c r="E211">
        <v>606</v>
      </c>
    </row>
    <row r="212" spans="1:5">
      <c r="A212" t="s">
        <v>52</v>
      </c>
      <c r="B212" t="s">
        <v>20</v>
      </c>
      <c r="C212">
        <v>2021</v>
      </c>
      <c r="D212" t="s">
        <v>7</v>
      </c>
      <c r="E212">
        <v>591</v>
      </c>
    </row>
    <row r="213" spans="1:5">
      <c r="A213" t="s">
        <v>52</v>
      </c>
      <c r="B213" t="s">
        <v>20</v>
      </c>
      <c r="C213">
        <v>2021</v>
      </c>
      <c r="D213" t="s">
        <v>6</v>
      </c>
      <c r="E213">
        <v>591</v>
      </c>
    </row>
    <row r="214" spans="1:5">
      <c r="A214" t="s">
        <v>52</v>
      </c>
      <c r="B214" t="s">
        <v>20</v>
      </c>
      <c r="C214">
        <v>2020</v>
      </c>
      <c r="D214" t="s">
        <v>9</v>
      </c>
      <c r="E214">
        <v>578</v>
      </c>
    </row>
    <row r="215" spans="1:5">
      <c r="A215" t="s">
        <v>52</v>
      </c>
      <c r="B215" t="s">
        <v>20</v>
      </c>
      <c r="C215">
        <v>2020</v>
      </c>
      <c r="D215" t="s">
        <v>8</v>
      </c>
      <c r="E215">
        <v>568</v>
      </c>
    </row>
    <row r="216" spans="1:5">
      <c r="A216" t="s">
        <v>52</v>
      </c>
      <c r="B216" t="s">
        <v>20</v>
      </c>
      <c r="C216">
        <v>2020</v>
      </c>
      <c r="D216" t="s">
        <v>7</v>
      </c>
      <c r="E216">
        <v>555</v>
      </c>
    </row>
    <row r="217" spans="1:5">
      <c r="A217" t="s">
        <v>52</v>
      </c>
      <c r="B217" t="s">
        <v>20</v>
      </c>
      <c r="C217">
        <v>2020</v>
      </c>
      <c r="D217" t="s">
        <v>6</v>
      </c>
      <c r="E217">
        <v>547</v>
      </c>
    </row>
    <row r="218" spans="1:5">
      <c r="A218" t="s">
        <v>52</v>
      </c>
      <c r="B218" t="s">
        <v>20</v>
      </c>
      <c r="C218">
        <v>2019</v>
      </c>
      <c r="D218" t="s">
        <v>9</v>
      </c>
      <c r="E218">
        <v>584</v>
      </c>
    </row>
    <row r="219" spans="1:5">
      <c r="A219" t="s">
        <v>52</v>
      </c>
      <c r="B219" t="s">
        <v>20</v>
      </c>
      <c r="C219">
        <v>2019</v>
      </c>
      <c r="D219" t="s">
        <v>8</v>
      </c>
      <c r="E219">
        <v>540</v>
      </c>
    </row>
    <row r="220" spans="1:5">
      <c r="A220" t="s">
        <v>52</v>
      </c>
      <c r="B220" t="s">
        <v>20</v>
      </c>
      <c r="C220">
        <v>2019</v>
      </c>
      <c r="D220" t="s">
        <v>7</v>
      </c>
      <c r="E220">
        <v>522</v>
      </c>
    </row>
    <row r="221" spans="1:5">
      <c r="A221" t="s">
        <v>52</v>
      </c>
      <c r="B221" t="s">
        <v>20</v>
      </c>
      <c r="C221">
        <v>2019</v>
      </c>
      <c r="D221" t="s">
        <v>6</v>
      </c>
      <c r="E221">
        <v>517</v>
      </c>
    </row>
    <row r="222" spans="1:5">
      <c r="A222" t="s">
        <v>52</v>
      </c>
      <c r="B222" t="s">
        <v>20</v>
      </c>
      <c r="C222">
        <v>2018</v>
      </c>
      <c r="D222" t="s">
        <v>9</v>
      </c>
      <c r="E222">
        <v>502</v>
      </c>
    </row>
    <row r="223" spans="1:5">
      <c r="A223" t="s">
        <v>52</v>
      </c>
      <c r="B223" t="s">
        <v>20</v>
      </c>
      <c r="C223">
        <v>2018</v>
      </c>
      <c r="D223" t="s">
        <v>8</v>
      </c>
      <c r="E223">
        <v>492</v>
      </c>
    </row>
    <row r="224" spans="1:5">
      <c r="A224" t="s">
        <v>52</v>
      </c>
      <c r="B224" t="s">
        <v>20</v>
      </c>
      <c r="C224">
        <v>2018</v>
      </c>
      <c r="D224" t="s">
        <v>7</v>
      </c>
      <c r="E224">
        <v>553</v>
      </c>
    </row>
    <row r="225" spans="1:5">
      <c r="A225" t="s">
        <v>52</v>
      </c>
      <c r="B225" t="s">
        <v>20</v>
      </c>
      <c r="C225">
        <v>2018</v>
      </c>
      <c r="D225" t="s">
        <v>6</v>
      </c>
      <c r="E225">
        <v>531</v>
      </c>
    </row>
    <row r="226" spans="1:5">
      <c r="A226" t="s">
        <v>52</v>
      </c>
      <c r="B226" t="s">
        <v>20</v>
      </c>
      <c r="C226">
        <v>2017</v>
      </c>
      <c r="D226" t="s">
        <v>9</v>
      </c>
      <c r="E226">
        <v>519</v>
      </c>
    </row>
    <row r="227" spans="1:5">
      <c r="A227" t="s">
        <v>52</v>
      </c>
      <c r="B227" t="s">
        <v>20</v>
      </c>
      <c r="C227">
        <v>2017</v>
      </c>
      <c r="D227" t="s">
        <v>8</v>
      </c>
      <c r="E227">
        <v>507</v>
      </c>
    </row>
    <row r="228" spans="1:5">
      <c r="A228" t="s">
        <v>52</v>
      </c>
      <c r="B228" t="s">
        <v>20</v>
      </c>
      <c r="C228">
        <v>2017</v>
      </c>
      <c r="D228" t="s">
        <v>7</v>
      </c>
      <c r="E228">
        <v>499</v>
      </c>
    </row>
    <row r="229" spans="1:5">
      <c r="A229" t="s">
        <v>52</v>
      </c>
      <c r="B229" t="s">
        <v>20</v>
      </c>
      <c r="C229">
        <v>2017</v>
      </c>
      <c r="D229" t="s">
        <v>6</v>
      </c>
      <c r="E229">
        <v>500</v>
      </c>
    </row>
    <row r="230" spans="1:5">
      <c r="A230" t="s">
        <v>52</v>
      </c>
      <c r="B230" t="s">
        <v>20</v>
      </c>
      <c r="C230">
        <v>2016</v>
      </c>
      <c r="D230" t="s">
        <v>9</v>
      </c>
      <c r="E230">
        <v>527</v>
      </c>
    </row>
    <row r="231" spans="1:5">
      <c r="A231" t="s">
        <v>52</v>
      </c>
      <c r="B231" t="s">
        <v>20</v>
      </c>
      <c r="C231">
        <v>2016</v>
      </c>
      <c r="D231" t="s">
        <v>8</v>
      </c>
      <c r="E231">
        <v>533</v>
      </c>
    </row>
    <row r="232" spans="1:5">
      <c r="A232" t="s">
        <v>52</v>
      </c>
      <c r="B232" t="s">
        <v>20</v>
      </c>
      <c r="C232">
        <v>2016</v>
      </c>
      <c r="D232" t="s">
        <v>7</v>
      </c>
      <c r="E232">
        <v>521</v>
      </c>
    </row>
    <row r="233" spans="1:5">
      <c r="A233" t="s">
        <v>52</v>
      </c>
      <c r="B233" t="s">
        <v>20</v>
      </c>
      <c r="C233">
        <v>2016</v>
      </c>
      <c r="D233" t="s">
        <v>6</v>
      </c>
      <c r="E233">
        <v>521</v>
      </c>
    </row>
    <row r="234" spans="1:5">
      <c r="A234" t="s">
        <v>52</v>
      </c>
      <c r="B234" t="s">
        <v>20</v>
      </c>
      <c r="C234">
        <v>2015</v>
      </c>
      <c r="D234" t="s">
        <v>9</v>
      </c>
      <c r="E234">
        <v>513</v>
      </c>
    </row>
    <row r="235" spans="1:5">
      <c r="A235" t="s">
        <v>52</v>
      </c>
      <c r="B235" t="s">
        <v>20</v>
      </c>
      <c r="C235">
        <v>2015</v>
      </c>
      <c r="D235" t="s">
        <v>8</v>
      </c>
      <c r="E235">
        <v>492</v>
      </c>
    </row>
    <row r="236" spans="1:5">
      <c r="A236" t="s">
        <v>52</v>
      </c>
      <c r="B236" t="s">
        <v>20</v>
      </c>
      <c r="C236">
        <v>2015</v>
      </c>
      <c r="D236" t="s">
        <v>7</v>
      </c>
      <c r="E236">
        <v>492</v>
      </c>
    </row>
    <row r="237" spans="1:5">
      <c r="A237" t="s">
        <v>52</v>
      </c>
      <c r="B237" t="s">
        <v>20</v>
      </c>
      <c r="C237">
        <v>2015</v>
      </c>
      <c r="D237" t="s">
        <v>6</v>
      </c>
      <c r="E237">
        <v>481</v>
      </c>
    </row>
    <row r="238" spans="1:5">
      <c r="A238" t="s">
        <v>52</v>
      </c>
      <c r="B238" t="s">
        <v>20</v>
      </c>
      <c r="C238">
        <v>2014</v>
      </c>
      <c r="D238" t="s">
        <v>9</v>
      </c>
      <c r="E238">
        <v>468</v>
      </c>
    </row>
    <row r="239" spans="1:5">
      <c r="A239" t="s">
        <v>52</v>
      </c>
      <c r="B239" t="s">
        <v>20</v>
      </c>
      <c r="C239">
        <v>2014</v>
      </c>
      <c r="D239" t="s">
        <v>8</v>
      </c>
      <c r="E239">
        <v>456</v>
      </c>
    </row>
    <row r="240" spans="1:5">
      <c r="A240" t="s">
        <v>52</v>
      </c>
      <c r="B240" t="s">
        <v>20</v>
      </c>
      <c r="C240">
        <v>2014</v>
      </c>
      <c r="D240" t="s">
        <v>7</v>
      </c>
      <c r="E240">
        <v>435</v>
      </c>
    </row>
    <row r="241" spans="1:5">
      <c r="A241" t="s">
        <v>52</v>
      </c>
      <c r="B241" t="s">
        <v>20</v>
      </c>
      <c r="C241">
        <v>2014</v>
      </c>
      <c r="D241" t="s">
        <v>6</v>
      </c>
      <c r="E241">
        <v>420</v>
      </c>
    </row>
    <row r="242" spans="1:5">
      <c r="A242" t="s">
        <v>52</v>
      </c>
      <c r="B242" t="s">
        <v>20</v>
      </c>
      <c r="C242">
        <v>2013</v>
      </c>
      <c r="D242" t="s">
        <v>9</v>
      </c>
      <c r="E242">
        <v>413</v>
      </c>
    </row>
    <row r="243" spans="1:5">
      <c r="A243" t="s">
        <v>52</v>
      </c>
      <c r="B243" t="s">
        <v>20</v>
      </c>
      <c r="C243">
        <v>2013</v>
      </c>
      <c r="D243" t="s">
        <v>8</v>
      </c>
      <c r="E243">
        <v>397</v>
      </c>
    </row>
    <row r="244" spans="1:5">
      <c r="A244" t="s">
        <v>52</v>
      </c>
      <c r="B244" t="s">
        <v>20</v>
      </c>
      <c r="C244">
        <v>2013</v>
      </c>
      <c r="D244" t="s">
        <v>7</v>
      </c>
      <c r="E244">
        <v>382</v>
      </c>
    </row>
    <row r="245" spans="1:5">
      <c r="A245" t="s">
        <v>52</v>
      </c>
      <c r="B245" t="s">
        <v>20</v>
      </c>
      <c r="C245">
        <v>2013</v>
      </c>
      <c r="D245" t="s">
        <v>6</v>
      </c>
      <c r="E245">
        <v>373</v>
      </c>
    </row>
    <row r="246" spans="1:5">
      <c r="A246" t="s">
        <v>52</v>
      </c>
      <c r="B246" t="s">
        <v>20</v>
      </c>
      <c r="C246">
        <v>2012</v>
      </c>
      <c r="D246" t="s">
        <v>9</v>
      </c>
      <c r="E246">
        <v>354</v>
      </c>
    </row>
    <row r="247" spans="1:5">
      <c r="A247" t="s">
        <v>52</v>
      </c>
      <c r="B247" t="s">
        <v>20</v>
      </c>
      <c r="C247">
        <v>2012</v>
      </c>
      <c r="D247" t="s">
        <v>8</v>
      </c>
      <c r="E247">
        <v>353</v>
      </c>
    </row>
    <row r="248" spans="1:5">
      <c r="A248" t="s">
        <v>52</v>
      </c>
      <c r="B248" t="s">
        <v>20</v>
      </c>
      <c r="C248">
        <v>2012</v>
      </c>
      <c r="D248" t="s">
        <v>7</v>
      </c>
      <c r="E248">
        <v>381</v>
      </c>
    </row>
    <row r="249" spans="1:5">
      <c r="A249" t="s">
        <v>52</v>
      </c>
      <c r="B249" t="s">
        <v>20</v>
      </c>
      <c r="C249">
        <v>2012</v>
      </c>
      <c r="D249" t="s">
        <v>6</v>
      </c>
      <c r="E249">
        <v>380</v>
      </c>
    </row>
    <row r="250" spans="1:5">
      <c r="A250" t="s">
        <v>52</v>
      </c>
      <c r="B250" t="s">
        <v>20</v>
      </c>
      <c r="C250">
        <v>2011</v>
      </c>
      <c r="D250" t="s">
        <v>9</v>
      </c>
      <c r="E250">
        <v>365</v>
      </c>
    </row>
    <row r="251" spans="1:5">
      <c r="A251" t="s">
        <v>52</v>
      </c>
      <c r="B251" t="s">
        <v>20</v>
      </c>
      <c r="C251">
        <v>2011</v>
      </c>
      <c r="D251" t="s">
        <v>8</v>
      </c>
      <c r="E251">
        <v>354</v>
      </c>
    </row>
    <row r="252" spans="1:5">
      <c r="A252" t="s">
        <v>52</v>
      </c>
      <c r="B252" t="s">
        <v>20</v>
      </c>
      <c r="C252">
        <v>2011</v>
      </c>
      <c r="D252" t="s">
        <v>7</v>
      </c>
      <c r="E252">
        <v>335</v>
      </c>
    </row>
    <row r="253" spans="1:5">
      <c r="A253" t="s">
        <v>52</v>
      </c>
      <c r="B253" t="s">
        <v>20</v>
      </c>
      <c r="C253">
        <v>2011</v>
      </c>
      <c r="D253" t="s">
        <v>6</v>
      </c>
      <c r="E253">
        <v>312</v>
      </c>
    </row>
    <row r="254" spans="1:5">
      <c r="A254" t="s">
        <v>52</v>
      </c>
      <c r="B254" t="s">
        <v>20</v>
      </c>
      <c r="C254">
        <v>2010</v>
      </c>
      <c r="D254" t="s">
        <v>9</v>
      </c>
      <c r="E254">
        <v>324</v>
      </c>
    </row>
    <row r="255" spans="1:5">
      <c r="A255" t="s">
        <v>52</v>
      </c>
      <c r="B255" t="s">
        <v>20</v>
      </c>
      <c r="C255">
        <v>2010</v>
      </c>
      <c r="D255" t="s">
        <v>8</v>
      </c>
      <c r="E255">
        <v>287</v>
      </c>
    </row>
    <row r="256" spans="1:5">
      <c r="A256" t="s">
        <v>52</v>
      </c>
      <c r="B256" t="s">
        <v>20</v>
      </c>
      <c r="C256">
        <v>2010</v>
      </c>
      <c r="D256" t="s">
        <v>7</v>
      </c>
      <c r="E256">
        <v>240</v>
      </c>
    </row>
    <row r="257" spans="1:5">
      <c r="A257" t="s">
        <v>52</v>
      </c>
      <c r="B257" t="s">
        <v>20</v>
      </c>
      <c r="C257">
        <v>2010</v>
      </c>
      <c r="D257" t="s">
        <v>6</v>
      </c>
      <c r="E257">
        <v>200</v>
      </c>
    </row>
    <row r="258" spans="1:5">
      <c r="A258" t="s">
        <v>52</v>
      </c>
      <c r="B258" t="s">
        <v>20</v>
      </c>
      <c r="C258">
        <v>2009</v>
      </c>
      <c r="D258" t="s">
        <v>9</v>
      </c>
      <c r="E258">
        <v>200</v>
      </c>
    </row>
    <row r="259" spans="1:5">
      <c r="A259" t="s">
        <v>52</v>
      </c>
      <c r="B259" t="s">
        <v>20</v>
      </c>
      <c r="C259">
        <v>2009</v>
      </c>
      <c r="D259" t="s">
        <v>8</v>
      </c>
      <c r="E259">
        <v>189</v>
      </c>
    </row>
    <row r="260" spans="1:5">
      <c r="A260" t="s">
        <v>52</v>
      </c>
      <c r="B260" t="s">
        <v>20</v>
      </c>
      <c r="C260">
        <v>2009</v>
      </c>
      <c r="D260" t="s">
        <v>7</v>
      </c>
      <c r="E260">
        <v>184</v>
      </c>
    </row>
    <row r="261" spans="1:5">
      <c r="A261" t="s">
        <v>52</v>
      </c>
      <c r="B261" t="s">
        <v>20</v>
      </c>
      <c r="C261">
        <v>2009</v>
      </c>
      <c r="D261" t="s">
        <v>6</v>
      </c>
      <c r="E261">
        <v>174</v>
      </c>
    </row>
    <row r="262" spans="1:5">
      <c r="A262" t="s">
        <v>52</v>
      </c>
      <c r="B262" t="s">
        <v>20</v>
      </c>
      <c r="C262">
        <v>2008</v>
      </c>
      <c r="D262" t="s">
        <v>9</v>
      </c>
      <c r="E262">
        <v>159</v>
      </c>
    </row>
    <row r="263" spans="1:5">
      <c r="A263" t="s">
        <v>52</v>
      </c>
      <c r="B263" t="s">
        <v>20</v>
      </c>
      <c r="C263">
        <v>2008</v>
      </c>
      <c r="D263" t="s">
        <v>8</v>
      </c>
      <c r="E263">
        <v>169</v>
      </c>
    </row>
    <row r="264" spans="1:5">
      <c r="A264" t="s">
        <v>52</v>
      </c>
      <c r="B264" t="s">
        <v>20</v>
      </c>
      <c r="C264">
        <v>2008</v>
      </c>
      <c r="D264" t="s">
        <v>7</v>
      </c>
      <c r="E264">
        <v>170</v>
      </c>
    </row>
    <row r="265" spans="1:5">
      <c r="A265" t="s">
        <v>52</v>
      </c>
      <c r="B265" t="s">
        <v>20</v>
      </c>
      <c r="C265">
        <v>2008</v>
      </c>
      <c r="D265" t="s">
        <v>6</v>
      </c>
      <c r="E265">
        <v>166</v>
      </c>
    </row>
    <row r="266" spans="1:5">
      <c r="A266" t="s">
        <v>52</v>
      </c>
      <c r="B266" t="s">
        <v>49</v>
      </c>
      <c r="C266">
        <v>2024</v>
      </c>
      <c r="D266" t="s">
        <v>7</v>
      </c>
      <c r="E266">
        <v>50</v>
      </c>
    </row>
    <row r="267" spans="1:5">
      <c r="A267" t="s">
        <v>52</v>
      </c>
      <c r="B267" t="s">
        <v>49</v>
      </c>
      <c r="C267">
        <v>2024</v>
      </c>
      <c r="D267" t="s">
        <v>6</v>
      </c>
      <c r="E267">
        <v>49</v>
      </c>
    </row>
    <row r="268" spans="1:5">
      <c r="A268" t="s">
        <v>52</v>
      </c>
      <c r="B268" t="s">
        <v>49</v>
      </c>
      <c r="C268">
        <v>2023</v>
      </c>
      <c r="D268" t="s">
        <v>9</v>
      </c>
      <c r="E268">
        <v>49</v>
      </c>
    </row>
    <row r="269" spans="1:5">
      <c r="A269" t="s">
        <v>52</v>
      </c>
      <c r="B269" t="s">
        <v>49</v>
      </c>
      <c r="C269">
        <v>2023</v>
      </c>
      <c r="D269" t="s">
        <v>8</v>
      </c>
      <c r="E269">
        <v>49</v>
      </c>
    </row>
    <row r="270" spans="1:5">
      <c r="A270" t="s">
        <v>52</v>
      </c>
      <c r="B270" t="s">
        <v>49</v>
      </c>
      <c r="C270">
        <v>2023</v>
      </c>
      <c r="D270" t="s">
        <v>7</v>
      </c>
      <c r="E270">
        <v>50</v>
      </c>
    </row>
    <row r="271" spans="1:5">
      <c r="A271" t="s">
        <v>52</v>
      </c>
      <c r="B271" t="s">
        <v>49</v>
      </c>
      <c r="C271">
        <v>2023</v>
      </c>
      <c r="D271" t="s">
        <v>6</v>
      </c>
      <c r="E271">
        <v>49</v>
      </c>
    </row>
    <row r="272" spans="1:5">
      <c r="A272" t="s">
        <v>52</v>
      </c>
      <c r="B272" t="s">
        <v>49</v>
      </c>
      <c r="C272">
        <v>2022</v>
      </c>
      <c r="D272" t="s">
        <v>9</v>
      </c>
      <c r="E272">
        <v>52</v>
      </c>
    </row>
    <row r="273" spans="1:5">
      <c r="A273" t="s">
        <v>52</v>
      </c>
      <c r="B273" t="s">
        <v>49</v>
      </c>
      <c r="C273">
        <v>2022</v>
      </c>
      <c r="D273" t="s">
        <v>8</v>
      </c>
      <c r="E273">
        <v>52</v>
      </c>
    </row>
    <row r="274" spans="1:5">
      <c r="A274" t="s">
        <v>52</v>
      </c>
      <c r="B274" t="s">
        <v>49</v>
      </c>
      <c r="C274">
        <v>2022</v>
      </c>
      <c r="D274" t="s">
        <v>7</v>
      </c>
      <c r="E274">
        <v>53</v>
      </c>
    </row>
    <row r="275" spans="1:5">
      <c r="A275" t="s">
        <v>52</v>
      </c>
      <c r="B275" t="s">
        <v>49</v>
      </c>
      <c r="C275">
        <v>2022</v>
      </c>
      <c r="D275" t="s">
        <v>6</v>
      </c>
      <c r="E275">
        <v>54</v>
      </c>
    </row>
    <row r="276" spans="1:5">
      <c r="A276" t="s">
        <v>52</v>
      </c>
      <c r="B276" t="s">
        <v>49</v>
      </c>
      <c r="C276">
        <v>2021</v>
      </c>
      <c r="D276" t="s">
        <v>9</v>
      </c>
      <c r="E276">
        <v>50</v>
      </c>
    </row>
    <row r="277" spans="1:5">
      <c r="A277" t="s">
        <v>52</v>
      </c>
      <c r="B277" t="s">
        <v>49</v>
      </c>
      <c r="C277">
        <v>2021</v>
      </c>
      <c r="D277" t="s">
        <v>8</v>
      </c>
      <c r="E277">
        <v>50</v>
      </c>
    </row>
    <row r="278" spans="1:5">
      <c r="A278" t="s">
        <v>52</v>
      </c>
      <c r="B278" t="s">
        <v>49</v>
      </c>
      <c r="C278">
        <v>2021</v>
      </c>
      <c r="D278" t="s">
        <v>7</v>
      </c>
      <c r="E278">
        <v>49</v>
      </c>
    </row>
    <row r="279" spans="1:5">
      <c r="A279" t="s">
        <v>52</v>
      </c>
      <c r="B279" t="s">
        <v>49</v>
      </c>
      <c r="C279">
        <v>2021</v>
      </c>
      <c r="D279" t="s">
        <v>6</v>
      </c>
      <c r="E279">
        <v>49</v>
      </c>
    </row>
    <row r="280" spans="1:5">
      <c r="A280" t="s">
        <v>52</v>
      </c>
      <c r="B280" t="s">
        <v>49</v>
      </c>
      <c r="C280">
        <v>2020</v>
      </c>
      <c r="D280" t="s">
        <v>9</v>
      </c>
      <c r="E280">
        <v>49</v>
      </c>
    </row>
    <row r="281" spans="1:5">
      <c r="A281" t="s">
        <v>52</v>
      </c>
      <c r="B281" t="s">
        <v>49</v>
      </c>
      <c r="C281">
        <v>2020</v>
      </c>
      <c r="D281" t="s">
        <v>8</v>
      </c>
      <c r="E281">
        <v>49</v>
      </c>
    </row>
    <row r="282" spans="1:5">
      <c r="A282" t="s">
        <v>52</v>
      </c>
      <c r="B282" t="s">
        <v>49</v>
      </c>
      <c r="C282">
        <v>2020</v>
      </c>
      <c r="D282" t="s">
        <v>7</v>
      </c>
      <c r="E282">
        <v>49</v>
      </c>
    </row>
    <row r="283" spans="1:5">
      <c r="A283" t="s">
        <v>52</v>
      </c>
      <c r="B283" t="s">
        <v>49</v>
      </c>
      <c r="C283">
        <v>2020</v>
      </c>
      <c r="D283" t="s">
        <v>6</v>
      </c>
      <c r="E283">
        <v>49</v>
      </c>
    </row>
    <row r="284" spans="1:5">
      <c r="A284" t="s">
        <v>52</v>
      </c>
      <c r="B284" t="s">
        <v>49</v>
      </c>
      <c r="C284">
        <v>2019</v>
      </c>
      <c r="D284" t="s">
        <v>9</v>
      </c>
      <c r="E284">
        <v>37</v>
      </c>
    </row>
    <row r="285" spans="1:5">
      <c r="A285" t="s">
        <v>52</v>
      </c>
      <c r="B285" t="s">
        <v>49</v>
      </c>
      <c r="C285">
        <v>2019</v>
      </c>
      <c r="D285" t="s">
        <v>8</v>
      </c>
      <c r="E285">
        <v>37</v>
      </c>
    </row>
    <row r="286" spans="1:5">
      <c r="A286" t="s">
        <v>52</v>
      </c>
      <c r="B286" t="s">
        <v>49</v>
      </c>
      <c r="C286">
        <v>2019</v>
      </c>
      <c r="D286" t="s">
        <v>7</v>
      </c>
      <c r="E286">
        <v>37</v>
      </c>
    </row>
    <row r="287" spans="1:5">
      <c r="A287" t="s">
        <v>52</v>
      </c>
      <c r="B287" t="s">
        <v>49</v>
      </c>
      <c r="C287">
        <v>2019</v>
      </c>
      <c r="D287" t="s">
        <v>6</v>
      </c>
      <c r="E287">
        <v>37</v>
      </c>
    </row>
    <row r="288" spans="1:5">
      <c r="A288" t="s">
        <v>52</v>
      </c>
      <c r="B288" t="s">
        <v>49</v>
      </c>
      <c r="C288">
        <v>2018</v>
      </c>
      <c r="D288" t="s">
        <v>9</v>
      </c>
      <c r="E288">
        <v>40</v>
      </c>
    </row>
    <row r="289" spans="1:5">
      <c r="A289" t="s">
        <v>52</v>
      </c>
      <c r="B289" t="s">
        <v>49</v>
      </c>
      <c r="C289">
        <v>2018</v>
      </c>
      <c r="D289" t="s">
        <v>8</v>
      </c>
      <c r="E289">
        <v>39</v>
      </c>
    </row>
    <row r="290" spans="1:5">
      <c r="A290" t="s">
        <v>52</v>
      </c>
      <c r="B290" t="s">
        <v>49</v>
      </c>
      <c r="C290">
        <v>2018</v>
      </c>
      <c r="D290" t="s">
        <v>7</v>
      </c>
      <c r="E290">
        <v>39</v>
      </c>
    </row>
    <row r="291" spans="1:5">
      <c r="A291" t="s">
        <v>52</v>
      </c>
      <c r="B291" t="s">
        <v>49</v>
      </c>
      <c r="C291">
        <v>2018</v>
      </c>
      <c r="D291" t="s">
        <v>6</v>
      </c>
      <c r="E291">
        <v>38</v>
      </c>
    </row>
    <row r="292" spans="1:5">
      <c r="A292" t="s">
        <v>52</v>
      </c>
      <c r="B292" t="s">
        <v>49</v>
      </c>
      <c r="C292">
        <v>2017</v>
      </c>
      <c r="D292" t="s">
        <v>9</v>
      </c>
      <c r="E292">
        <v>38</v>
      </c>
    </row>
    <row r="293" spans="1:5">
      <c r="A293" t="s">
        <v>52</v>
      </c>
      <c r="B293" t="s">
        <v>49</v>
      </c>
      <c r="C293">
        <v>2017</v>
      </c>
      <c r="D293" t="s">
        <v>8</v>
      </c>
      <c r="E293">
        <v>38</v>
      </c>
    </row>
    <row r="294" spans="1:5">
      <c r="A294" t="s">
        <v>52</v>
      </c>
      <c r="B294" t="s">
        <v>49</v>
      </c>
      <c r="C294">
        <v>2017</v>
      </c>
      <c r="D294" t="s">
        <v>7</v>
      </c>
      <c r="E294">
        <v>38</v>
      </c>
    </row>
    <row r="295" spans="1:5">
      <c r="A295" t="s">
        <v>52</v>
      </c>
      <c r="B295" t="s">
        <v>818</v>
      </c>
      <c r="C295">
        <v>2024</v>
      </c>
      <c r="D295" t="s">
        <v>7</v>
      </c>
      <c r="E295">
        <v>337</v>
      </c>
    </row>
    <row r="296" spans="1:5">
      <c r="A296" t="s">
        <v>52</v>
      </c>
      <c r="B296" t="s">
        <v>818</v>
      </c>
      <c r="C296">
        <v>2024</v>
      </c>
      <c r="D296" t="s">
        <v>6</v>
      </c>
      <c r="E296">
        <v>342</v>
      </c>
    </row>
    <row r="297" spans="1:5">
      <c r="A297" t="s">
        <v>52</v>
      </c>
      <c r="B297" t="s">
        <v>818</v>
      </c>
      <c r="C297">
        <v>2023</v>
      </c>
      <c r="D297" t="s">
        <v>9</v>
      </c>
      <c r="E297">
        <v>328</v>
      </c>
    </row>
    <row r="298" spans="1:5">
      <c r="A298" t="s">
        <v>52</v>
      </c>
      <c r="B298" t="s">
        <v>818</v>
      </c>
      <c r="C298">
        <v>2023</v>
      </c>
      <c r="D298" t="s">
        <v>8</v>
      </c>
      <c r="E298">
        <v>303</v>
      </c>
    </row>
    <row r="299" spans="1:5">
      <c r="A299" t="s">
        <v>52</v>
      </c>
      <c r="B299" t="s">
        <v>818</v>
      </c>
      <c r="C299">
        <v>2023</v>
      </c>
      <c r="D299" t="s">
        <v>7</v>
      </c>
      <c r="E299">
        <v>302</v>
      </c>
    </row>
    <row r="300" spans="1:5">
      <c r="A300" t="s">
        <v>52</v>
      </c>
      <c r="B300" t="s">
        <v>818</v>
      </c>
      <c r="C300">
        <v>2023</v>
      </c>
      <c r="D300" t="s">
        <v>6</v>
      </c>
      <c r="E300">
        <v>299</v>
      </c>
    </row>
    <row r="301" spans="1:5">
      <c r="A301" t="s">
        <v>52</v>
      </c>
      <c r="B301" t="s">
        <v>818</v>
      </c>
      <c r="C301">
        <v>2022</v>
      </c>
      <c r="D301" t="s">
        <v>9</v>
      </c>
      <c r="E301">
        <v>303</v>
      </c>
    </row>
    <row r="302" spans="1:5">
      <c r="A302" t="s">
        <v>52</v>
      </c>
      <c r="B302" t="s">
        <v>818</v>
      </c>
      <c r="C302">
        <v>2022</v>
      </c>
      <c r="D302" t="s">
        <v>8</v>
      </c>
      <c r="E302">
        <v>303</v>
      </c>
    </row>
    <row r="303" spans="1:5">
      <c r="A303" t="s">
        <v>52</v>
      </c>
      <c r="B303" t="s">
        <v>818</v>
      </c>
      <c r="C303">
        <v>2022</v>
      </c>
      <c r="D303" t="s">
        <v>7</v>
      </c>
      <c r="E303">
        <v>309</v>
      </c>
    </row>
    <row r="304" spans="1:5">
      <c r="A304" t="s">
        <v>52</v>
      </c>
      <c r="B304" t="s">
        <v>818</v>
      </c>
      <c r="C304">
        <v>2022</v>
      </c>
      <c r="D304" t="s">
        <v>6</v>
      </c>
      <c r="E304">
        <v>297</v>
      </c>
    </row>
    <row r="305" spans="1:5">
      <c r="A305" t="s">
        <v>52</v>
      </c>
      <c r="B305" t="s">
        <v>818</v>
      </c>
      <c r="C305">
        <v>2021</v>
      </c>
      <c r="D305" t="s">
        <v>9</v>
      </c>
      <c r="E305">
        <v>297</v>
      </c>
    </row>
    <row r="306" spans="1:5">
      <c r="A306" t="s">
        <v>52</v>
      </c>
      <c r="B306" t="s">
        <v>818</v>
      </c>
      <c r="C306">
        <v>2021</v>
      </c>
      <c r="D306" t="s">
        <v>8</v>
      </c>
      <c r="E306">
        <v>297</v>
      </c>
    </row>
    <row r="307" spans="1:5">
      <c r="A307" t="s">
        <v>52</v>
      </c>
      <c r="B307" t="s">
        <v>818</v>
      </c>
      <c r="C307">
        <v>2021</v>
      </c>
      <c r="D307" t="s">
        <v>7</v>
      </c>
      <c r="E307">
        <v>290</v>
      </c>
    </row>
    <row r="308" spans="1:5">
      <c r="A308" t="s">
        <v>52</v>
      </c>
      <c r="B308" t="s">
        <v>818</v>
      </c>
      <c r="C308">
        <v>2021</v>
      </c>
      <c r="D308" t="s">
        <v>6</v>
      </c>
      <c r="E308">
        <v>293</v>
      </c>
    </row>
    <row r="309" spans="1:5">
      <c r="A309" t="s">
        <v>52</v>
      </c>
      <c r="B309" t="s">
        <v>818</v>
      </c>
      <c r="C309">
        <v>2020</v>
      </c>
      <c r="D309" t="s">
        <v>9</v>
      </c>
      <c r="E309">
        <v>201</v>
      </c>
    </row>
    <row r="310" spans="1:5">
      <c r="A310" t="s">
        <v>52</v>
      </c>
      <c r="B310" t="s">
        <v>818</v>
      </c>
      <c r="C310">
        <v>2020</v>
      </c>
      <c r="D310" t="s">
        <v>8</v>
      </c>
      <c r="E310">
        <v>210</v>
      </c>
    </row>
    <row r="311" spans="1:5">
      <c r="A311" t="s">
        <v>52</v>
      </c>
      <c r="B311" t="s">
        <v>818</v>
      </c>
      <c r="C311">
        <v>2020</v>
      </c>
      <c r="D311" t="s">
        <v>7</v>
      </c>
      <c r="E311">
        <v>224</v>
      </c>
    </row>
    <row r="312" spans="1:5">
      <c r="A312" t="s">
        <v>52</v>
      </c>
      <c r="B312" t="s">
        <v>818</v>
      </c>
      <c r="C312">
        <v>2020</v>
      </c>
      <c r="D312" t="s">
        <v>6</v>
      </c>
      <c r="E312">
        <v>230</v>
      </c>
    </row>
    <row r="313" spans="1:5">
      <c r="A313" t="s">
        <v>52</v>
      </c>
      <c r="B313" t="s">
        <v>818</v>
      </c>
      <c r="C313">
        <v>2019</v>
      </c>
      <c r="D313" t="s">
        <v>9</v>
      </c>
      <c r="E313">
        <v>225</v>
      </c>
    </row>
    <row r="314" spans="1:5">
      <c r="A314" t="s">
        <v>52</v>
      </c>
      <c r="B314" t="s">
        <v>818</v>
      </c>
      <c r="C314">
        <v>2019</v>
      </c>
      <c r="D314" t="s">
        <v>8</v>
      </c>
      <c r="E314">
        <v>249</v>
      </c>
    </row>
    <row r="315" spans="1:5">
      <c r="A315" t="s">
        <v>52</v>
      </c>
      <c r="B315" t="s">
        <v>818</v>
      </c>
      <c r="C315">
        <v>2019</v>
      </c>
      <c r="D315" t="s">
        <v>7</v>
      </c>
      <c r="E315">
        <v>232</v>
      </c>
    </row>
    <row r="316" spans="1:5">
      <c r="A316" t="s">
        <v>52</v>
      </c>
      <c r="B316" t="s">
        <v>818</v>
      </c>
      <c r="C316">
        <v>2019</v>
      </c>
      <c r="D316" t="s">
        <v>6</v>
      </c>
      <c r="E316">
        <v>252</v>
      </c>
    </row>
    <row r="317" spans="1:5">
      <c r="A317" t="s">
        <v>52</v>
      </c>
      <c r="B317" t="s">
        <v>818</v>
      </c>
      <c r="C317">
        <v>2018</v>
      </c>
      <c r="D317" t="s">
        <v>9</v>
      </c>
      <c r="E317">
        <v>250</v>
      </c>
    </row>
    <row r="318" spans="1:5">
      <c r="A318" t="s">
        <v>52</v>
      </c>
      <c r="B318" t="s">
        <v>818</v>
      </c>
      <c r="C318">
        <v>2018</v>
      </c>
      <c r="D318" t="s">
        <v>8</v>
      </c>
      <c r="E318">
        <v>252</v>
      </c>
    </row>
    <row r="319" spans="1:5">
      <c r="A319" t="s">
        <v>52</v>
      </c>
      <c r="B319" t="s">
        <v>818</v>
      </c>
      <c r="C319">
        <v>2018</v>
      </c>
      <c r="D319" t="s">
        <v>7</v>
      </c>
      <c r="E319">
        <v>279</v>
      </c>
    </row>
    <row r="320" spans="1:5">
      <c r="A320" t="s">
        <v>52</v>
      </c>
      <c r="B320" t="s">
        <v>818</v>
      </c>
      <c r="C320">
        <v>2018</v>
      </c>
      <c r="D320" t="s">
        <v>6</v>
      </c>
      <c r="E320">
        <v>283</v>
      </c>
    </row>
    <row r="321" spans="1:5">
      <c r="A321" t="s">
        <v>52</v>
      </c>
      <c r="B321" t="s">
        <v>818</v>
      </c>
      <c r="C321">
        <v>2017</v>
      </c>
      <c r="D321" t="s">
        <v>9</v>
      </c>
      <c r="E321">
        <v>283</v>
      </c>
    </row>
    <row r="322" spans="1:5">
      <c r="A322" t="s">
        <v>52</v>
      </c>
      <c r="B322" t="s">
        <v>818</v>
      </c>
      <c r="C322">
        <v>2017</v>
      </c>
      <c r="D322" t="s">
        <v>8</v>
      </c>
      <c r="E322">
        <v>303</v>
      </c>
    </row>
    <row r="323" spans="1:5">
      <c r="A323" t="s">
        <v>52</v>
      </c>
      <c r="B323" t="s">
        <v>818</v>
      </c>
      <c r="C323">
        <v>2017</v>
      </c>
      <c r="D323" t="s">
        <v>7</v>
      </c>
      <c r="E323">
        <v>299</v>
      </c>
    </row>
    <row r="324" spans="1:5">
      <c r="A324" t="s">
        <v>52</v>
      </c>
      <c r="B324" t="s">
        <v>818</v>
      </c>
      <c r="C324">
        <v>2017</v>
      </c>
      <c r="D324" t="s">
        <v>6</v>
      </c>
      <c r="E324">
        <v>304</v>
      </c>
    </row>
    <row r="325" spans="1:5">
      <c r="A325" t="s">
        <v>52</v>
      </c>
      <c r="B325" t="s">
        <v>818</v>
      </c>
      <c r="C325">
        <v>2016</v>
      </c>
      <c r="D325" t="s">
        <v>9</v>
      </c>
      <c r="E325">
        <v>306</v>
      </c>
    </row>
    <row r="326" spans="1:5">
      <c r="A326" t="s">
        <v>52</v>
      </c>
      <c r="B326" t="s">
        <v>818</v>
      </c>
      <c r="C326">
        <v>2016</v>
      </c>
      <c r="D326" t="s">
        <v>8</v>
      </c>
      <c r="E326">
        <v>305</v>
      </c>
    </row>
    <row r="327" spans="1:5">
      <c r="A327" t="s">
        <v>52</v>
      </c>
      <c r="B327" t="s">
        <v>818</v>
      </c>
      <c r="C327">
        <v>2016</v>
      </c>
      <c r="D327" t="s">
        <v>7</v>
      </c>
      <c r="E327">
        <v>271</v>
      </c>
    </row>
    <row r="328" spans="1:5">
      <c r="A328" t="s">
        <v>52</v>
      </c>
      <c r="B328" t="s">
        <v>818</v>
      </c>
      <c r="C328">
        <v>2016</v>
      </c>
      <c r="D328" t="s">
        <v>6</v>
      </c>
      <c r="E328">
        <v>271</v>
      </c>
    </row>
    <row r="329" spans="1:5">
      <c r="A329" t="s">
        <v>52</v>
      </c>
      <c r="B329" t="s">
        <v>818</v>
      </c>
      <c r="C329">
        <v>2015</v>
      </c>
      <c r="D329" t="s">
        <v>9</v>
      </c>
      <c r="E329">
        <v>311</v>
      </c>
    </row>
    <row r="330" spans="1:5">
      <c r="A330" t="s">
        <v>52</v>
      </c>
      <c r="B330" t="s">
        <v>818</v>
      </c>
      <c r="C330">
        <v>2015</v>
      </c>
      <c r="D330" t="s">
        <v>8</v>
      </c>
      <c r="E330">
        <v>324</v>
      </c>
    </row>
    <row r="331" spans="1:5">
      <c r="A331" t="s">
        <v>52</v>
      </c>
      <c r="B331" t="s">
        <v>818</v>
      </c>
      <c r="C331">
        <v>2015</v>
      </c>
      <c r="D331" t="s">
        <v>7</v>
      </c>
      <c r="E331">
        <v>324</v>
      </c>
    </row>
    <row r="332" spans="1:5">
      <c r="A332" t="s">
        <v>52</v>
      </c>
      <c r="B332" t="s">
        <v>818</v>
      </c>
      <c r="C332">
        <v>2015</v>
      </c>
      <c r="D332" t="s">
        <v>6</v>
      </c>
      <c r="E332">
        <v>348</v>
      </c>
    </row>
    <row r="333" spans="1:5">
      <c r="A333" t="s">
        <v>52</v>
      </c>
      <c r="B333" t="s">
        <v>818</v>
      </c>
      <c r="C333">
        <v>2014</v>
      </c>
      <c r="D333" t="s">
        <v>9</v>
      </c>
      <c r="E333">
        <v>348</v>
      </c>
    </row>
    <row r="334" spans="1:5">
      <c r="A334" t="s">
        <v>52</v>
      </c>
      <c r="B334" t="s">
        <v>818</v>
      </c>
      <c r="C334">
        <v>2014</v>
      </c>
      <c r="D334" t="s">
        <v>8</v>
      </c>
      <c r="E334">
        <v>349</v>
      </c>
    </row>
    <row r="335" spans="1:5">
      <c r="A335" t="s">
        <v>52</v>
      </c>
      <c r="B335" t="s">
        <v>818</v>
      </c>
      <c r="C335">
        <v>2014</v>
      </c>
      <c r="D335" t="s">
        <v>7</v>
      </c>
      <c r="E335">
        <v>356</v>
      </c>
    </row>
    <row r="336" spans="1:5">
      <c r="A336" t="s">
        <v>52</v>
      </c>
      <c r="B336" t="s">
        <v>818</v>
      </c>
      <c r="C336">
        <v>2014</v>
      </c>
      <c r="D336" t="s">
        <v>6</v>
      </c>
      <c r="E336">
        <v>359</v>
      </c>
    </row>
    <row r="337" spans="1:5">
      <c r="A337" t="s">
        <v>52</v>
      </c>
      <c r="B337" t="s">
        <v>818</v>
      </c>
      <c r="C337">
        <v>2013</v>
      </c>
      <c r="D337" t="s">
        <v>9</v>
      </c>
      <c r="E337">
        <v>359</v>
      </c>
    </row>
    <row r="338" spans="1:5">
      <c r="A338" t="s">
        <v>52</v>
      </c>
      <c r="B338" t="s">
        <v>818</v>
      </c>
      <c r="C338">
        <v>2013</v>
      </c>
      <c r="D338" t="s">
        <v>8</v>
      </c>
      <c r="E338">
        <v>360</v>
      </c>
    </row>
    <row r="339" spans="1:5">
      <c r="A339" t="s">
        <v>52</v>
      </c>
      <c r="B339" t="s">
        <v>818</v>
      </c>
      <c r="C339">
        <v>2013</v>
      </c>
      <c r="D339" t="s">
        <v>7</v>
      </c>
      <c r="E339">
        <v>363</v>
      </c>
    </row>
    <row r="340" spans="1:5">
      <c r="A340" t="s">
        <v>52</v>
      </c>
      <c r="B340" t="s">
        <v>818</v>
      </c>
      <c r="C340">
        <v>2013</v>
      </c>
      <c r="D340" t="s">
        <v>6</v>
      </c>
      <c r="E340">
        <v>365</v>
      </c>
    </row>
    <row r="341" spans="1:5">
      <c r="A341" t="s">
        <v>52</v>
      </c>
      <c r="B341" t="s">
        <v>818</v>
      </c>
      <c r="C341">
        <v>2012</v>
      </c>
      <c r="D341" t="s">
        <v>9</v>
      </c>
      <c r="E341">
        <v>369</v>
      </c>
    </row>
    <row r="342" spans="1:5">
      <c r="A342" t="s">
        <v>52</v>
      </c>
      <c r="B342" t="s">
        <v>818</v>
      </c>
      <c r="C342">
        <v>2012</v>
      </c>
      <c r="D342" t="s">
        <v>8</v>
      </c>
      <c r="E342">
        <v>366</v>
      </c>
    </row>
    <row r="343" spans="1:5">
      <c r="A343" t="s">
        <v>52</v>
      </c>
      <c r="B343" t="s">
        <v>818</v>
      </c>
      <c r="C343">
        <v>2012</v>
      </c>
      <c r="D343" t="s">
        <v>7</v>
      </c>
      <c r="E343">
        <v>334</v>
      </c>
    </row>
    <row r="344" spans="1:5">
      <c r="A344" t="s">
        <v>52</v>
      </c>
      <c r="B344" t="s">
        <v>818</v>
      </c>
      <c r="C344">
        <v>2012</v>
      </c>
      <c r="D344" t="s">
        <v>6</v>
      </c>
      <c r="E344">
        <v>332</v>
      </c>
    </row>
    <row r="345" spans="1:5">
      <c r="A345" t="s">
        <v>52</v>
      </c>
      <c r="B345" t="s">
        <v>818</v>
      </c>
      <c r="C345">
        <v>2011</v>
      </c>
      <c r="D345" t="s">
        <v>9</v>
      </c>
      <c r="E345">
        <v>327</v>
      </c>
    </row>
    <row r="346" spans="1:5">
      <c r="A346" t="s">
        <v>52</v>
      </c>
      <c r="B346" t="s">
        <v>818</v>
      </c>
      <c r="C346">
        <v>2011</v>
      </c>
      <c r="D346" t="s">
        <v>8</v>
      </c>
      <c r="E346">
        <v>258</v>
      </c>
    </row>
    <row r="347" spans="1:5">
      <c r="A347" t="s">
        <v>52</v>
      </c>
      <c r="B347" t="s">
        <v>818</v>
      </c>
      <c r="C347">
        <v>2011</v>
      </c>
      <c r="D347" t="s">
        <v>7</v>
      </c>
      <c r="E347">
        <v>267</v>
      </c>
    </row>
    <row r="348" spans="1:5">
      <c r="A348" t="s">
        <v>52</v>
      </c>
      <c r="B348" t="s">
        <v>818</v>
      </c>
      <c r="C348">
        <v>2011</v>
      </c>
      <c r="D348" t="s">
        <v>6</v>
      </c>
      <c r="E348">
        <v>224</v>
      </c>
    </row>
    <row r="349" spans="1:5">
      <c r="A349" t="s">
        <v>52</v>
      </c>
      <c r="B349" t="s">
        <v>818</v>
      </c>
      <c r="C349">
        <v>2010</v>
      </c>
      <c r="D349" t="s">
        <v>9</v>
      </c>
      <c r="E349">
        <v>195</v>
      </c>
    </row>
    <row r="350" spans="1:5">
      <c r="A350" t="s">
        <v>52</v>
      </c>
      <c r="B350" t="s">
        <v>818</v>
      </c>
      <c r="C350">
        <v>2010</v>
      </c>
      <c r="D350" t="s">
        <v>8</v>
      </c>
      <c r="E350">
        <v>182</v>
      </c>
    </row>
    <row r="351" spans="1:5">
      <c r="A351" t="s">
        <v>52</v>
      </c>
      <c r="B351" t="s">
        <v>818</v>
      </c>
      <c r="C351">
        <v>2010</v>
      </c>
      <c r="D351" t="s">
        <v>7</v>
      </c>
      <c r="E351">
        <v>217</v>
      </c>
    </row>
    <row r="352" spans="1:5">
      <c r="A352" t="s">
        <v>52</v>
      </c>
      <c r="B352" t="s">
        <v>818</v>
      </c>
      <c r="C352">
        <v>2010</v>
      </c>
      <c r="D352" t="s">
        <v>6</v>
      </c>
      <c r="E352">
        <v>196</v>
      </c>
    </row>
    <row r="353" spans="1:5">
      <c r="A353" t="s">
        <v>52</v>
      </c>
      <c r="B353" t="s">
        <v>818</v>
      </c>
      <c r="C353">
        <v>2009</v>
      </c>
      <c r="D353" t="s">
        <v>9</v>
      </c>
      <c r="E353">
        <v>209</v>
      </c>
    </row>
    <row r="354" spans="1:5">
      <c r="A354" t="s">
        <v>52</v>
      </c>
      <c r="B354" t="s">
        <v>818</v>
      </c>
      <c r="C354">
        <v>2009</v>
      </c>
      <c r="D354" t="s">
        <v>8</v>
      </c>
      <c r="E354">
        <v>233</v>
      </c>
    </row>
    <row r="355" spans="1:5">
      <c r="A355" t="s">
        <v>52</v>
      </c>
      <c r="B355" t="s">
        <v>818</v>
      </c>
      <c r="C355">
        <v>2009</v>
      </c>
      <c r="D355" t="s">
        <v>7</v>
      </c>
      <c r="E355">
        <v>316</v>
      </c>
    </row>
    <row r="356" spans="1:5">
      <c r="A356" t="s">
        <v>52</v>
      </c>
      <c r="B356" t="s">
        <v>818</v>
      </c>
      <c r="C356">
        <v>2009</v>
      </c>
      <c r="D356" t="s">
        <v>6</v>
      </c>
      <c r="E356">
        <v>323</v>
      </c>
    </row>
    <row r="357" spans="1:5">
      <c r="A357" t="s">
        <v>52</v>
      </c>
      <c r="B357" t="s">
        <v>818</v>
      </c>
      <c r="C357">
        <v>2008</v>
      </c>
      <c r="D357" t="s">
        <v>9</v>
      </c>
      <c r="E357">
        <v>291</v>
      </c>
    </row>
    <row r="358" spans="1:5">
      <c r="A358" t="s">
        <v>52</v>
      </c>
      <c r="B358" t="s">
        <v>818</v>
      </c>
      <c r="C358">
        <v>2008</v>
      </c>
      <c r="D358" t="s">
        <v>8</v>
      </c>
      <c r="E358">
        <v>342</v>
      </c>
    </row>
    <row r="359" spans="1:5">
      <c r="A359" t="s">
        <v>52</v>
      </c>
      <c r="B359" t="s">
        <v>818</v>
      </c>
      <c r="C359">
        <v>2008</v>
      </c>
      <c r="D359" t="s">
        <v>7</v>
      </c>
      <c r="E359">
        <v>346</v>
      </c>
    </row>
    <row r="360" spans="1:5">
      <c r="A360" t="s">
        <v>52</v>
      </c>
      <c r="B360" t="s">
        <v>818</v>
      </c>
      <c r="C360">
        <v>2008</v>
      </c>
      <c r="D360" t="s">
        <v>6</v>
      </c>
      <c r="E360">
        <v>361</v>
      </c>
    </row>
    <row r="361" spans="1:5">
      <c r="A361" t="s">
        <v>231</v>
      </c>
      <c r="B361" t="s">
        <v>18</v>
      </c>
      <c r="C361">
        <v>2024</v>
      </c>
      <c r="D361" t="s">
        <v>7</v>
      </c>
      <c r="E361">
        <v>7651</v>
      </c>
    </row>
    <row r="362" spans="1:5">
      <c r="A362" t="s">
        <v>231</v>
      </c>
      <c r="B362" t="s">
        <v>18</v>
      </c>
      <c r="C362">
        <v>2024</v>
      </c>
      <c r="D362" t="s">
        <v>6</v>
      </c>
      <c r="E362">
        <v>6819</v>
      </c>
    </row>
    <row r="363" spans="1:5">
      <c r="A363" t="s">
        <v>231</v>
      </c>
      <c r="B363" t="s">
        <v>18</v>
      </c>
      <c r="C363">
        <v>2023</v>
      </c>
      <c r="D363" t="s">
        <v>9</v>
      </c>
      <c r="E363">
        <v>5899</v>
      </c>
    </row>
    <row r="364" spans="1:5">
      <c r="A364" t="s">
        <v>231</v>
      </c>
      <c r="B364" t="s">
        <v>18</v>
      </c>
      <c r="C364">
        <v>2023</v>
      </c>
      <c r="D364" t="s">
        <v>8</v>
      </c>
      <c r="E364">
        <v>5492</v>
      </c>
    </row>
    <row r="365" spans="1:5">
      <c r="A365" t="s">
        <v>231</v>
      </c>
      <c r="B365" t="s">
        <v>18</v>
      </c>
      <c r="C365">
        <v>2023</v>
      </c>
      <c r="D365" t="s">
        <v>7</v>
      </c>
      <c r="E365">
        <v>5492</v>
      </c>
    </row>
    <row r="366" spans="1:5">
      <c r="A366" t="s">
        <v>231</v>
      </c>
      <c r="B366" t="s">
        <v>18</v>
      </c>
      <c r="C366">
        <v>2023</v>
      </c>
      <c r="D366" t="s">
        <v>6</v>
      </c>
      <c r="E366">
        <v>5226</v>
      </c>
    </row>
    <row r="367" spans="1:5">
      <c r="A367" t="s">
        <v>231</v>
      </c>
      <c r="B367" t="s">
        <v>18</v>
      </c>
      <c r="C367">
        <v>2022</v>
      </c>
      <c r="D367" t="s">
        <v>9</v>
      </c>
      <c r="E367">
        <v>5051</v>
      </c>
    </row>
    <row r="368" spans="1:5">
      <c r="A368" t="s">
        <v>231</v>
      </c>
      <c r="B368" t="s">
        <v>18</v>
      </c>
      <c r="C368">
        <v>2022</v>
      </c>
      <c r="D368" t="s">
        <v>8</v>
      </c>
      <c r="E368">
        <v>4904</v>
      </c>
    </row>
    <row r="369" spans="1:5">
      <c r="A369" t="s">
        <v>231</v>
      </c>
      <c r="B369" t="s">
        <v>18</v>
      </c>
      <c r="C369">
        <v>2022</v>
      </c>
      <c r="D369" t="s">
        <v>7</v>
      </c>
      <c r="E369">
        <v>4729</v>
      </c>
    </row>
    <row r="370" spans="1:5">
      <c r="A370" t="s">
        <v>231</v>
      </c>
      <c r="B370" t="s">
        <v>18</v>
      </c>
      <c r="C370">
        <v>2022</v>
      </c>
      <c r="D370" t="s">
        <v>6</v>
      </c>
      <c r="E370">
        <v>4483</v>
      </c>
    </row>
    <row r="371" spans="1:5">
      <c r="A371" t="s">
        <v>231</v>
      </c>
      <c r="B371" t="s">
        <v>18</v>
      </c>
      <c r="C371">
        <v>2021</v>
      </c>
      <c r="D371" t="s">
        <v>9</v>
      </c>
      <c r="E371">
        <v>4481</v>
      </c>
    </row>
    <row r="372" spans="1:5">
      <c r="A372" t="s">
        <v>231</v>
      </c>
      <c r="B372" t="s">
        <v>18</v>
      </c>
      <c r="C372">
        <v>2021</v>
      </c>
      <c r="D372" t="s">
        <v>8</v>
      </c>
      <c r="E372">
        <v>4480</v>
      </c>
    </row>
    <row r="373" spans="1:5">
      <c r="A373" t="s">
        <v>231</v>
      </c>
      <c r="B373" t="s">
        <v>18</v>
      </c>
      <c r="C373">
        <v>2021</v>
      </c>
      <c r="D373" t="s">
        <v>7</v>
      </c>
      <c r="E373">
        <v>4460</v>
      </c>
    </row>
    <row r="374" spans="1:5">
      <c r="A374" t="s">
        <v>231</v>
      </c>
      <c r="B374" t="s">
        <v>18</v>
      </c>
      <c r="C374">
        <v>2021</v>
      </c>
      <c r="D374" t="s">
        <v>6</v>
      </c>
      <c r="E374">
        <v>4454</v>
      </c>
    </row>
    <row r="375" spans="1:5">
      <c r="A375" t="s">
        <v>231</v>
      </c>
      <c r="B375" t="s">
        <v>18</v>
      </c>
      <c r="C375">
        <v>2020</v>
      </c>
      <c r="D375" t="s">
        <v>9</v>
      </c>
      <c r="E375">
        <v>4432</v>
      </c>
    </row>
    <row r="376" spans="1:5">
      <c r="A376" t="s">
        <v>231</v>
      </c>
      <c r="B376" t="s">
        <v>18</v>
      </c>
      <c r="C376">
        <v>2020</v>
      </c>
      <c r="D376" t="s">
        <v>8</v>
      </c>
      <c r="E376">
        <v>4371</v>
      </c>
    </row>
    <row r="377" spans="1:5">
      <c r="A377" t="s">
        <v>231</v>
      </c>
      <c r="B377" t="s">
        <v>18</v>
      </c>
      <c r="C377">
        <v>2020</v>
      </c>
      <c r="D377" t="s">
        <v>7</v>
      </c>
      <c r="E377">
        <v>3965</v>
      </c>
    </row>
    <row r="378" spans="1:5">
      <c r="A378" t="s">
        <v>231</v>
      </c>
      <c r="B378" t="s">
        <v>18</v>
      </c>
      <c r="C378">
        <v>2020</v>
      </c>
      <c r="D378" t="s">
        <v>6</v>
      </c>
      <c r="E378">
        <v>3855</v>
      </c>
    </row>
    <row r="379" spans="1:5">
      <c r="A379" t="s">
        <v>231</v>
      </c>
      <c r="B379" t="s">
        <v>18</v>
      </c>
      <c r="C379">
        <v>2019</v>
      </c>
      <c r="D379" t="s">
        <v>9</v>
      </c>
      <c r="E379">
        <v>3530</v>
      </c>
    </row>
    <row r="380" spans="1:5">
      <c r="A380" t="s">
        <v>231</v>
      </c>
      <c r="B380" t="s">
        <v>18</v>
      </c>
      <c r="C380">
        <v>2019</v>
      </c>
      <c r="D380" t="s">
        <v>8</v>
      </c>
      <c r="E380">
        <v>3368</v>
      </c>
    </row>
    <row r="381" spans="1:5">
      <c r="A381" t="s">
        <v>231</v>
      </c>
      <c r="B381" t="s">
        <v>18</v>
      </c>
      <c r="C381">
        <v>2019</v>
      </c>
      <c r="D381" t="s">
        <v>7</v>
      </c>
      <c r="E381">
        <v>3253</v>
      </c>
    </row>
    <row r="382" spans="1:5">
      <c r="A382" t="s">
        <v>231</v>
      </c>
      <c r="B382" t="s">
        <v>18</v>
      </c>
      <c r="C382">
        <v>2019</v>
      </c>
      <c r="D382" t="s">
        <v>6</v>
      </c>
      <c r="E382">
        <v>3161</v>
      </c>
    </row>
    <row r="383" spans="1:5">
      <c r="A383" t="s">
        <v>231</v>
      </c>
      <c r="B383" t="s">
        <v>18</v>
      </c>
      <c r="C383">
        <v>2018</v>
      </c>
      <c r="D383" t="s">
        <v>9</v>
      </c>
      <c r="E383">
        <v>2960</v>
      </c>
    </row>
    <row r="384" spans="1:5">
      <c r="A384" t="s">
        <v>231</v>
      </c>
      <c r="B384" t="s">
        <v>18</v>
      </c>
      <c r="C384">
        <v>2018</v>
      </c>
      <c r="D384" t="s">
        <v>8</v>
      </c>
      <c r="E384">
        <v>2801</v>
      </c>
    </row>
    <row r="385" spans="1:5">
      <c r="A385" t="s">
        <v>231</v>
      </c>
      <c r="B385" t="s">
        <v>18</v>
      </c>
      <c r="C385">
        <v>2018</v>
      </c>
      <c r="D385" t="s">
        <v>7</v>
      </c>
      <c r="E385">
        <v>2638</v>
      </c>
    </row>
    <row r="386" spans="1:5">
      <c r="A386" t="s">
        <v>231</v>
      </c>
      <c r="B386" t="s">
        <v>18</v>
      </c>
      <c r="C386">
        <v>2018</v>
      </c>
      <c r="D386" t="s">
        <v>6</v>
      </c>
      <c r="E386">
        <v>2488</v>
      </c>
    </row>
    <row r="387" spans="1:5">
      <c r="A387" t="s">
        <v>231</v>
      </c>
      <c r="B387" t="s">
        <v>18</v>
      </c>
      <c r="C387">
        <v>2017</v>
      </c>
      <c r="D387" t="s">
        <v>9</v>
      </c>
      <c r="E387">
        <v>2338</v>
      </c>
    </row>
    <row r="388" spans="1:5">
      <c r="A388" t="s">
        <v>231</v>
      </c>
      <c r="B388" t="s">
        <v>18</v>
      </c>
      <c r="C388">
        <v>2017</v>
      </c>
      <c r="D388" t="s">
        <v>8</v>
      </c>
      <c r="E388">
        <v>2216</v>
      </c>
    </row>
    <row r="389" spans="1:5">
      <c r="A389" t="s">
        <v>231</v>
      </c>
      <c r="B389" t="s">
        <v>18</v>
      </c>
      <c r="C389">
        <v>2017</v>
      </c>
      <c r="D389" t="s">
        <v>7</v>
      </c>
      <c r="E389">
        <v>2187</v>
      </c>
    </row>
    <row r="390" spans="1:5">
      <c r="A390" t="s">
        <v>231</v>
      </c>
      <c r="B390" t="s">
        <v>18</v>
      </c>
      <c r="C390">
        <v>2017</v>
      </c>
      <c r="D390" t="s">
        <v>6</v>
      </c>
      <c r="E390">
        <v>2063</v>
      </c>
    </row>
    <row r="391" spans="1:5">
      <c r="A391" t="s">
        <v>231</v>
      </c>
      <c r="B391" t="s">
        <v>17</v>
      </c>
      <c r="C391">
        <v>2024</v>
      </c>
      <c r="D391" t="s">
        <v>7</v>
      </c>
      <c r="E391">
        <v>168</v>
      </c>
    </row>
    <row r="392" spans="1:5">
      <c r="A392" t="s">
        <v>231</v>
      </c>
      <c r="B392" t="s">
        <v>17</v>
      </c>
      <c r="C392">
        <v>2024</v>
      </c>
      <c r="D392" t="s">
        <v>6</v>
      </c>
      <c r="E392">
        <v>162</v>
      </c>
    </row>
    <row r="393" spans="1:5">
      <c r="A393" t="s">
        <v>231</v>
      </c>
      <c r="B393" t="s">
        <v>17</v>
      </c>
      <c r="C393">
        <v>2023</v>
      </c>
      <c r="D393" t="s">
        <v>9</v>
      </c>
      <c r="E393">
        <v>152</v>
      </c>
    </row>
    <row r="394" spans="1:5">
      <c r="A394" t="s">
        <v>231</v>
      </c>
      <c r="B394" t="s">
        <v>17</v>
      </c>
      <c r="C394">
        <v>2023</v>
      </c>
      <c r="D394" t="s">
        <v>8</v>
      </c>
      <c r="E394">
        <v>132</v>
      </c>
    </row>
    <row r="395" spans="1:5">
      <c r="A395" t="s">
        <v>231</v>
      </c>
      <c r="B395" t="s">
        <v>17</v>
      </c>
      <c r="C395">
        <v>2023</v>
      </c>
      <c r="D395" t="s">
        <v>7</v>
      </c>
      <c r="E395">
        <v>132</v>
      </c>
    </row>
    <row r="396" spans="1:5">
      <c r="A396" t="s">
        <v>231</v>
      </c>
      <c r="B396" t="s">
        <v>17</v>
      </c>
      <c r="C396">
        <v>2023</v>
      </c>
      <c r="D396" t="s">
        <v>6</v>
      </c>
      <c r="E396">
        <v>126</v>
      </c>
    </row>
    <row r="397" spans="1:5">
      <c r="A397" t="s">
        <v>231</v>
      </c>
      <c r="B397" t="s">
        <v>17</v>
      </c>
      <c r="C397">
        <v>2022</v>
      </c>
      <c r="D397" t="s">
        <v>9</v>
      </c>
      <c r="E397">
        <v>118</v>
      </c>
    </row>
    <row r="398" spans="1:5">
      <c r="A398" t="s">
        <v>231</v>
      </c>
      <c r="B398" t="s">
        <v>17</v>
      </c>
      <c r="C398">
        <v>2022</v>
      </c>
      <c r="D398" t="s">
        <v>8</v>
      </c>
      <c r="E398">
        <v>106</v>
      </c>
    </row>
    <row r="399" spans="1:5">
      <c r="A399" t="s">
        <v>231</v>
      </c>
      <c r="B399" t="s">
        <v>17</v>
      </c>
      <c r="C399">
        <v>2022</v>
      </c>
      <c r="D399" t="s">
        <v>7</v>
      </c>
      <c r="E399">
        <v>103</v>
      </c>
    </row>
    <row r="400" spans="1:5">
      <c r="A400" t="s">
        <v>231</v>
      </c>
      <c r="B400" t="s">
        <v>17</v>
      </c>
      <c r="C400">
        <v>2022</v>
      </c>
      <c r="D400" t="s">
        <v>6</v>
      </c>
      <c r="E400">
        <v>103</v>
      </c>
    </row>
    <row r="401" spans="1:5">
      <c r="A401" t="s">
        <v>231</v>
      </c>
      <c r="B401" t="s">
        <v>17</v>
      </c>
      <c r="C401">
        <v>2021</v>
      </c>
      <c r="D401" t="s">
        <v>9</v>
      </c>
      <c r="E401">
        <v>101</v>
      </c>
    </row>
    <row r="402" spans="1:5">
      <c r="A402" t="s">
        <v>231</v>
      </c>
      <c r="B402" t="s">
        <v>17</v>
      </c>
      <c r="C402">
        <v>2021</v>
      </c>
      <c r="D402" t="s">
        <v>8</v>
      </c>
      <c r="E402">
        <v>96</v>
      </c>
    </row>
    <row r="403" spans="1:5">
      <c r="A403" t="s">
        <v>231</v>
      </c>
      <c r="B403" t="s">
        <v>17</v>
      </c>
      <c r="C403">
        <v>2021</v>
      </c>
      <c r="D403" t="s">
        <v>7</v>
      </c>
      <c r="E403">
        <v>93</v>
      </c>
    </row>
    <row r="404" spans="1:5">
      <c r="A404" t="s">
        <v>231</v>
      </c>
      <c r="B404" t="s">
        <v>17</v>
      </c>
      <c r="C404">
        <v>2021</v>
      </c>
      <c r="D404" t="s">
        <v>6</v>
      </c>
      <c r="E404">
        <v>92</v>
      </c>
    </row>
    <row r="405" spans="1:5">
      <c r="A405" t="s">
        <v>231</v>
      </c>
      <c r="B405" t="s">
        <v>17</v>
      </c>
      <c r="C405">
        <v>2020</v>
      </c>
      <c r="D405" t="s">
        <v>9</v>
      </c>
      <c r="E405">
        <v>87</v>
      </c>
    </row>
    <row r="406" spans="1:5">
      <c r="A406" t="s">
        <v>231</v>
      </c>
      <c r="B406" t="s">
        <v>17</v>
      </c>
      <c r="C406">
        <v>2020</v>
      </c>
      <c r="D406" t="s">
        <v>8</v>
      </c>
      <c r="E406">
        <v>82</v>
      </c>
    </row>
    <row r="407" spans="1:5">
      <c r="A407" t="s">
        <v>231</v>
      </c>
      <c r="B407" t="s">
        <v>17</v>
      </c>
      <c r="C407">
        <v>2020</v>
      </c>
      <c r="D407" t="s">
        <v>7</v>
      </c>
      <c r="E407">
        <v>79</v>
      </c>
    </row>
    <row r="408" spans="1:5">
      <c r="A408" t="s">
        <v>231</v>
      </c>
      <c r="B408" t="s">
        <v>17</v>
      </c>
      <c r="C408">
        <v>2020</v>
      </c>
      <c r="D408" t="s">
        <v>6</v>
      </c>
      <c r="E408">
        <v>77</v>
      </c>
    </row>
    <row r="409" spans="1:5">
      <c r="A409" t="s">
        <v>231</v>
      </c>
      <c r="B409" t="s">
        <v>17</v>
      </c>
      <c r="C409">
        <v>2019</v>
      </c>
      <c r="D409" t="s">
        <v>9</v>
      </c>
      <c r="E409">
        <v>73</v>
      </c>
    </row>
    <row r="410" spans="1:5">
      <c r="A410" t="s">
        <v>231</v>
      </c>
      <c r="B410" t="s">
        <v>17</v>
      </c>
      <c r="C410">
        <v>2019</v>
      </c>
      <c r="D410" t="s">
        <v>8</v>
      </c>
      <c r="E410">
        <v>67</v>
      </c>
    </row>
    <row r="411" spans="1:5">
      <c r="A411" t="s">
        <v>231</v>
      </c>
      <c r="B411" t="s">
        <v>17</v>
      </c>
      <c r="C411">
        <v>2019</v>
      </c>
      <c r="D411" t="s">
        <v>7</v>
      </c>
      <c r="E411">
        <v>66</v>
      </c>
    </row>
    <row r="412" spans="1:5">
      <c r="A412" t="s">
        <v>231</v>
      </c>
      <c r="B412" t="s">
        <v>17</v>
      </c>
      <c r="C412">
        <v>2019</v>
      </c>
      <c r="D412" t="s">
        <v>6</v>
      </c>
      <c r="E412">
        <v>61</v>
      </c>
    </row>
    <row r="413" spans="1:5">
      <c r="A413" t="s">
        <v>231</v>
      </c>
      <c r="B413" t="s">
        <v>17</v>
      </c>
      <c r="C413">
        <v>2018</v>
      </c>
      <c r="D413" t="s">
        <v>9</v>
      </c>
      <c r="E413">
        <v>60</v>
      </c>
    </row>
    <row r="414" spans="1:5">
      <c r="A414" t="s">
        <v>231</v>
      </c>
      <c r="B414" t="s">
        <v>17</v>
      </c>
      <c r="C414">
        <v>2018</v>
      </c>
      <c r="D414" t="s">
        <v>8</v>
      </c>
      <c r="E414">
        <v>59</v>
      </c>
    </row>
    <row r="415" spans="1:5">
      <c r="A415" t="s">
        <v>231</v>
      </c>
      <c r="B415" t="s">
        <v>17</v>
      </c>
      <c r="C415">
        <v>2018</v>
      </c>
      <c r="D415" t="s">
        <v>7</v>
      </c>
      <c r="E415">
        <v>53</v>
      </c>
    </row>
    <row r="416" spans="1:5">
      <c r="A416" t="s">
        <v>231</v>
      </c>
      <c r="B416" t="s">
        <v>17</v>
      </c>
      <c r="C416">
        <v>2018</v>
      </c>
      <c r="D416" t="s">
        <v>6</v>
      </c>
      <c r="E416">
        <v>51</v>
      </c>
    </row>
    <row r="417" spans="1:5">
      <c r="A417" t="s">
        <v>231</v>
      </c>
      <c r="B417" t="s">
        <v>17</v>
      </c>
      <c r="C417">
        <v>2017</v>
      </c>
      <c r="D417" t="s">
        <v>9</v>
      </c>
      <c r="E417">
        <v>48</v>
      </c>
    </row>
    <row r="418" spans="1:5">
      <c r="A418" t="s">
        <v>231</v>
      </c>
      <c r="B418" t="s">
        <v>17</v>
      </c>
      <c r="C418">
        <v>2017</v>
      </c>
      <c r="D418" t="s">
        <v>8</v>
      </c>
      <c r="E418">
        <v>44</v>
      </c>
    </row>
    <row r="419" spans="1:5">
      <c r="A419" t="s">
        <v>231</v>
      </c>
      <c r="B419" t="s">
        <v>17</v>
      </c>
      <c r="C419">
        <v>2017</v>
      </c>
      <c r="D419" t="s">
        <v>7</v>
      </c>
      <c r="E419">
        <v>47</v>
      </c>
    </row>
    <row r="420" spans="1:5">
      <c r="A420" t="s">
        <v>231</v>
      </c>
      <c r="B420" t="s">
        <v>17</v>
      </c>
      <c r="C420">
        <v>2017</v>
      </c>
      <c r="D420" t="s">
        <v>6</v>
      </c>
      <c r="E420">
        <v>44</v>
      </c>
    </row>
    <row r="421" spans="1:5">
      <c r="A421" t="s">
        <v>231</v>
      </c>
      <c r="B421" t="s">
        <v>31</v>
      </c>
      <c r="C421">
        <v>2024</v>
      </c>
      <c r="D421" t="s">
        <v>7</v>
      </c>
      <c r="E421">
        <v>8</v>
      </c>
    </row>
    <row r="422" spans="1:5">
      <c r="A422" t="s">
        <v>231</v>
      </c>
      <c r="B422" t="s">
        <v>31</v>
      </c>
      <c r="C422">
        <v>2024</v>
      </c>
      <c r="D422" t="s">
        <v>6</v>
      </c>
      <c r="E422">
        <v>8</v>
      </c>
    </row>
    <row r="423" spans="1:5">
      <c r="A423" t="s">
        <v>231</v>
      </c>
      <c r="B423" t="s">
        <v>31</v>
      </c>
      <c r="C423">
        <v>2023</v>
      </c>
      <c r="D423" t="s">
        <v>9</v>
      </c>
      <c r="E423">
        <v>8</v>
      </c>
    </row>
    <row r="424" spans="1:5">
      <c r="A424" t="s">
        <v>231</v>
      </c>
      <c r="B424" t="s">
        <v>31</v>
      </c>
      <c r="C424">
        <v>2023</v>
      </c>
      <c r="D424" t="s">
        <v>8</v>
      </c>
      <c r="E424">
        <v>6</v>
      </c>
    </row>
    <row r="425" spans="1:5">
      <c r="A425" t="s">
        <v>231</v>
      </c>
      <c r="B425" t="s">
        <v>31</v>
      </c>
      <c r="C425">
        <v>2023</v>
      </c>
      <c r="D425" t="s">
        <v>7</v>
      </c>
      <c r="E425">
        <v>6</v>
      </c>
    </row>
    <row r="426" spans="1:5">
      <c r="A426" t="s">
        <v>231</v>
      </c>
      <c r="B426" t="s">
        <v>31</v>
      </c>
      <c r="C426">
        <v>2023</v>
      </c>
      <c r="D426" t="s">
        <v>6</v>
      </c>
      <c r="E426">
        <v>6</v>
      </c>
    </row>
    <row r="427" spans="1:5">
      <c r="A427" t="s">
        <v>231</v>
      </c>
      <c r="B427" t="s">
        <v>31</v>
      </c>
      <c r="C427">
        <v>2022</v>
      </c>
      <c r="D427" t="s">
        <v>9</v>
      </c>
      <c r="E427">
        <v>6</v>
      </c>
    </row>
    <row r="428" spans="1:5">
      <c r="A428" t="s">
        <v>231</v>
      </c>
      <c r="B428" t="s">
        <v>31</v>
      </c>
      <c r="C428">
        <v>2022</v>
      </c>
      <c r="D428" t="s">
        <v>8</v>
      </c>
      <c r="E428">
        <v>6</v>
      </c>
    </row>
    <row r="429" spans="1:5">
      <c r="A429" t="s">
        <v>231</v>
      </c>
      <c r="B429" t="s">
        <v>31</v>
      </c>
      <c r="C429">
        <v>2022</v>
      </c>
      <c r="D429" t="s">
        <v>7</v>
      </c>
      <c r="E429">
        <v>6</v>
      </c>
    </row>
    <row r="430" spans="1:5">
      <c r="A430" t="s">
        <v>231</v>
      </c>
      <c r="B430" t="s">
        <v>31</v>
      </c>
      <c r="C430">
        <v>2022</v>
      </c>
      <c r="D430" t="s">
        <v>6</v>
      </c>
      <c r="E430">
        <v>5</v>
      </c>
    </row>
    <row r="431" spans="1:5">
      <c r="A431" t="s">
        <v>231</v>
      </c>
      <c r="B431" t="s">
        <v>31</v>
      </c>
      <c r="C431">
        <v>2021</v>
      </c>
      <c r="D431" t="s">
        <v>9</v>
      </c>
      <c r="E431">
        <v>5</v>
      </c>
    </row>
    <row r="432" spans="1:5">
      <c r="A432" t="s">
        <v>231</v>
      </c>
      <c r="B432" t="s">
        <v>31</v>
      </c>
      <c r="C432">
        <v>2021</v>
      </c>
      <c r="D432" t="s">
        <v>8</v>
      </c>
      <c r="E432">
        <v>5</v>
      </c>
    </row>
    <row r="433" spans="1:5">
      <c r="A433" t="s">
        <v>231</v>
      </c>
      <c r="B433" t="s">
        <v>31</v>
      </c>
      <c r="C433">
        <v>2021</v>
      </c>
      <c r="D433" t="s">
        <v>7</v>
      </c>
      <c r="E433">
        <v>5</v>
      </c>
    </row>
    <row r="434" spans="1:5">
      <c r="A434" t="s">
        <v>231</v>
      </c>
      <c r="B434" t="s">
        <v>31</v>
      </c>
      <c r="C434">
        <v>2021</v>
      </c>
      <c r="D434" t="s">
        <v>6</v>
      </c>
      <c r="E434">
        <v>7</v>
      </c>
    </row>
    <row r="435" spans="1:5">
      <c r="A435" t="s">
        <v>231</v>
      </c>
      <c r="B435" t="s">
        <v>31</v>
      </c>
      <c r="C435">
        <v>2020</v>
      </c>
      <c r="D435" t="s">
        <v>9</v>
      </c>
      <c r="E435">
        <v>5</v>
      </c>
    </row>
    <row r="436" spans="1:5">
      <c r="A436" t="s">
        <v>231</v>
      </c>
      <c r="B436" t="s">
        <v>31</v>
      </c>
      <c r="C436">
        <v>2020</v>
      </c>
      <c r="D436" t="s">
        <v>8</v>
      </c>
      <c r="E436">
        <v>6</v>
      </c>
    </row>
    <row r="437" spans="1:5">
      <c r="A437" t="s">
        <v>231</v>
      </c>
      <c r="B437" t="s">
        <v>31</v>
      </c>
      <c r="C437">
        <v>2020</v>
      </c>
      <c r="D437" t="s">
        <v>7</v>
      </c>
      <c r="E437">
        <v>6</v>
      </c>
    </row>
    <row r="438" spans="1:5">
      <c r="A438" t="s">
        <v>231</v>
      </c>
      <c r="B438" t="s">
        <v>31</v>
      </c>
      <c r="C438">
        <v>2020</v>
      </c>
      <c r="D438" t="s">
        <v>6</v>
      </c>
      <c r="E438">
        <v>6</v>
      </c>
    </row>
    <row r="439" spans="1:5">
      <c r="A439" t="s">
        <v>231</v>
      </c>
      <c r="B439" t="s">
        <v>31</v>
      </c>
      <c r="C439">
        <v>2019</v>
      </c>
      <c r="D439" t="s">
        <v>9</v>
      </c>
      <c r="E439">
        <v>5</v>
      </c>
    </row>
    <row r="440" spans="1:5">
      <c r="A440" t="s">
        <v>231</v>
      </c>
      <c r="B440" t="s">
        <v>31</v>
      </c>
      <c r="C440">
        <v>2019</v>
      </c>
      <c r="D440" t="s">
        <v>8</v>
      </c>
      <c r="E440">
        <v>5</v>
      </c>
    </row>
    <row r="441" spans="1:5">
      <c r="A441" t="s">
        <v>231</v>
      </c>
      <c r="B441" t="s">
        <v>31</v>
      </c>
      <c r="C441">
        <v>2019</v>
      </c>
      <c r="D441" t="s">
        <v>7</v>
      </c>
      <c r="E441">
        <v>5</v>
      </c>
    </row>
    <row r="442" spans="1:5">
      <c r="A442" t="s">
        <v>231</v>
      </c>
      <c r="B442" t="s">
        <v>31</v>
      </c>
      <c r="C442">
        <v>2019</v>
      </c>
      <c r="D442" t="s">
        <v>6</v>
      </c>
      <c r="E442">
        <v>5</v>
      </c>
    </row>
    <row r="443" spans="1:5">
      <c r="A443" t="s">
        <v>231</v>
      </c>
      <c r="B443" t="s">
        <v>31</v>
      </c>
      <c r="C443">
        <v>2018</v>
      </c>
      <c r="D443" t="s">
        <v>9</v>
      </c>
      <c r="E443">
        <v>3</v>
      </c>
    </row>
    <row r="444" spans="1:5">
      <c r="A444" t="s">
        <v>231</v>
      </c>
      <c r="B444" t="s">
        <v>31</v>
      </c>
      <c r="C444">
        <v>2018</v>
      </c>
      <c r="D444" t="s">
        <v>8</v>
      </c>
      <c r="E444">
        <v>4</v>
      </c>
    </row>
    <row r="445" spans="1:5">
      <c r="A445" t="s">
        <v>231</v>
      </c>
      <c r="B445" t="s">
        <v>31</v>
      </c>
      <c r="C445">
        <v>2018</v>
      </c>
      <c r="D445" t="s">
        <v>7</v>
      </c>
      <c r="E445">
        <v>4</v>
      </c>
    </row>
    <row r="446" spans="1:5">
      <c r="A446" t="s">
        <v>231</v>
      </c>
      <c r="B446" t="s">
        <v>31</v>
      </c>
      <c r="C446">
        <v>2018</v>
      </c>
      <c r="D446" t="s">
        <v>6</v>
      </c>
      <c r="E446">
        <v>4</v>
      </c>
    </row>
    <row r="447" spans="1:5">
      <c r="A447" t="s">
        <v>231</v>
      </c>
      <c r="B447" t="s">
        <v>31</v>
      </c>
      <c r="C447">
        <v>2017</v>
      </c>
      <c r="D447" t="s">
        <v>9</v>
      </c>
      <c r="E447">
        <v>4</v>
      </c>
    </row>
    <row r="448" spans="1:5">
      <c r="A448" t="s">
        <v>231</v>
      </c>
      <c r="B448" t="s">
        <v>31</v>
      </c>
      <c r="C448">
        <v>2017</v>
      </c>
      <c r="D448" t="s">
        <v>8</v>
      </c>
      <c r="E448">
        <v>3</v>
      </c>
    </row>
    <row r="449" spans="1:5">
      <c r="A449" t="s">
        <v>231</v>
      </c>
      <c r="B449" t="s">
        <v>31</v>
      </c>
      <c r="C449">
        <v>2017</v>
      </c>
      <c r="D449" t="s">
        <v>7</v>
      </c>
      <c r="E449">
        <v>3</v>
      </c>
    </row>
    <row r="450" spans="1:5">
      <c r="A450" t="s">
        <v>231</v>
      </c>
      <c r="B450" t="s">
        <v>31</v>
      </c>
      <c r="C450">
        <v>2017</v>
      </c>
      <c r="D450" t="s">
        <v>6</v>
      </c>
      <c r="E450">
        <v>3</v>
      </c>
    </row>
    <row r="451" spans="1:5">
      <c r="A451" t="s">
        <v>231</v>
      </c>
      <c r="B451" t="s">
        <v>818</v>
      </c>
      <c r="C451">
        <v>2024</v>
      </c>
      <c r="D451" t="s">
        <v>7</v>
      </c>
      <c r="E451">
        <v>1</v>
      </c>
    </row>
    <row r="452" spans="1:5">
      <c r="A452" t="s">
        <v>231</v>
      </c>
      <c r="B452" t="s">
        <v>818</v>
      </c>
      <c r="C452">
        <v>2024</v>
      </c>
      <c r="D452" t="s">
        <v>6</v>
      </c>
      <c r="E452">
        <v>1</v>
      </c>
    </row>
    <row r="453" spans="1:5">
      <c r="A453" t="s">
        <v>231</v>
      </c>
      <c r="B453" t="s">
        <v>818</v>
      </c>
      <c r="C453">
        <v>2023</v>
      </c>
      <c r="D453" t="s">
        <v>9</v>
      </c>
      <c r="E453">
        <v>1</v>
      </c>
    </row>
    <row r="454" spans="1:5">
      <c r="A454" t="s">
        <v>231</v>
      </c>
      <c r="B454" t="s">
        <v>18</v>
      </c>
      <c r="C454">
        <v>2024</v>
      </c>
      <c r="D454" t="s">
        <v>7</v>
      </c>
      <c r="E454">
        <v>14169</v>
      </c>
    </row>
    <row r="455" spans="1:5">
      <c r="A455" t="s">
        <v>231</v>
      </c>
      <c r="B455" t="s">
        <v>18</v>
      </c>
      <c r="C455">
        <v>2024</v>
      </c>
      <c r="D455" t="s">
        <v>6</v>
      </c>
      <c r="E455">
        <v>12773</v>
      </c>
    </row>
    <row r="456" spans="1:5">
      <c r="A456" t="s">
        <v>231</v>
      </c>
      <c r="B456" t="s">
        <v>18</v>
      </c>
      <c r="C456">
        <v>2023</v>
      </c>
      <c r="D456" t="s">
        <v>9</v>
      </c>
      <c r="E456">
        <v>11015</v>
      </c>
    </row>
    <row r="457" spans="1:5">
      <c r="A457" t="s">
        <v>231</v>
      </c>
      <c r="B457" t="s">
        <v>18</v>
      </c>
      <c r="C457">
        <v>2023</v>
      </c>
      <c r="D457" t="s">
        <v>8</v>
      </c>
      <c r="E457">
        <v>10105</v>
      </c>
    </row>
    <row r="458" spans="1:5">
      <c r="A458" t="s">
        <v>231</v>
      </c>
      <c r="B458" t="s">
        <v>18</v>
      </c>
      <c r="C458">
        <v>2023</v>
      </c>
      <c r="D458" t="s">
        <v>7</v>
      </c>
      <c r="E458">
        <v>10105</v>
      </c>
    </row>
    <row r="459" spans="1:5">
      <c r="A459" t="s">
        <v>231</v>
      </c>
      <c r="B459" t="s">
        <v>18</v>
      </c>
      <c r="C459">
        <v>2023</v>
      </c>
      <c r="D459" t="s">
        <v>6</v>
      </c>
      <c r="E459">
        <v>9695</v>
      </c>
    </row>
    <row r="460" spans="1:5">
      <c r="A460" t="s">
        <v>231</v>
      </c>
      <c r="B460" t="s">
        <v>18</v>
      </c>
      <c r="C460">
        <v>2022</v>
      </c>
      <c r="D460" t="s">
        <v>9</v>
      </c>
      <c r="E460">
        <v>9484</v>
      </c>
    </row>
    <row r="461" spans="1:5">
      <c r="A461" t="s">
        <v>231</v>
      </c>
      <c r="B461" t="s">
        <v>18</v>
      </c>
      <c r="C461">
        <v>2022</v>
      </c>
      <c r="D461" t="s">
        <v>8</v>
      </c>
      <c r="E461">
        <v>9220</v>
      </c>
    </row>
    <row r="462" spans="1:5">
      <c r="A462" t="s">
        <v>231</v>
      </c>
      <c r="B462" t="s">
        <v>18</v>
      </c>
      <c r="C462">
        <v>2022</v>
      </c>
      <c r="D462" t="s">
        <v>7</v>
      </c>
      <c r="E462">
        <v>8362</v>
      </c>
    </row>
    <row r="463" spans="1:5">
      <c r="A463" t="s">
        <v>231</v>
      </c>
      <c r="B463" t="s">
        <v>18</v>
      </c>
      <c r="C463">
        <v>2022</v>
      </c>
      <c r="D463" t="s">
        <v>6</v>
      </c>
      <c r="E463">
        <v>7746</v>
      </c>
    </row>
    <row r="464" spans="1:5">
      <c r="A464" t="s">
        <v>231</v>
      </c>
      <c r="B464" t="s">
        <v>18</v>
      </c>
      <c r="C464">
        <v>2021</v>
      </c>
      <c r="D464" t="s">
        <v>9</v>
      </c>
      <c r="E464">
        <v>7732</v>
      </c>
    </row>
    <row r="465" spans="1:5">
      <c r="A465" t="s">
        <v>231</v>
      </c>
      <c r="B465" t="s">
        <v>18</v>
      </c>
      <c r="C465">
        <v>2021</v>
      </c>
      <c r="D465" t="s">
        <v>8</v>
      </c>
      <c r="E465">
        <v>7718</v>
      </c>
    </row>
    <row r="466" spans="1:5">
      <c r="A466" t="s">
        <v>231</v>
      </c>
      <c r="B466" t="s">
        <v>18</v>
      </c>
      <c r="C466">
        <v>2021</v>
      </c>
      <c r="D466" t="s">
        <v>7</v>
      </c>
      <c r="E466">
        <v>7710</v>
      </c>
    </row>
    <row r="467" spans="1:5">
      <c r="A467" t="s">
        <v>231</v>
      </c>
      <c r="B467" t="s">
        <v>18</v>
      </c>
      <c r="C467">
        <v>2021</v>
      </c>
      <c r="D467" t="s">
        <v>6</v>
      </c>
      <c r="E467">
        <v>7595</v>
      </c>
    </row>
    <row r="468" spans="1:5">
      <c r="A468" t="s">
        <v>231</v>
      </c>
      <c r="B468" t="s">
        <v>18</v>
      </c>
      <c r="C468">
        <v>2020</v>
      </c>
      <c r="D468" t="s">
        <v>9</v>
      </c>
      <c r="E468">
        <v>7431</v>
      </c>
    </row>
    <row r="469" spans="1:5">
      <c r="A469" t="s">
        <v>231</v>
      </c>
      <c r="B469" t="s">
        <v>18</v>
      </c>
      <c r="C469">
        <v>2020</v>
      </c>
      <c r="D469" t="s">
        <v>8</v>
      </c>
      <c r="E469">
        <v>7394</v>
      </c>
    </row>
    <row r="470" spans="1:5">
      <c r="A470" t="s">
        <v>231</v>
      </c>
      <c r="B470" t="s">
        <v>18</v>
      </c>
      <c r="C470">
        <v>2020</v>
      </c>
      <c r="D470" t="s">
        <v>7</v>
      </c>
      <c r="E470">
        <v>7109</v>
      </c>
    </row>
    <row r="471" spans="1:5">
      <c r="A471" t="s">
        <v>231</v>
      </c>
      <c r="B471" t="s">
        <v>18</v>
      </c>
      <c r="C471">
        <v>2020</v>
      </c>
      <c r="D471" t="s">
        <v>6</v>
      </c>
      <c r="E471">
        <v>6786</v>
      </c>
    </row>
    <row r="472" spans="1:5">
      <c r="A472" t="s">
        <v>231</v>
      </c>
      <c r="B472" t="s">
        <v>18</v>
      </c>
      <c r="C472">
        <v>2019</v>
      </c>
      <c r="D472" t="s">
        <v>9</v>
      </c>
      <c r="E472">
        <v>6106</v>
      </c>
    </row>
    <row r="473" spans="1:5">
      <c r="A473" t="s">
        <v>231</v>
      </c>
      <c r="B473" t="s">
        <v>18</v>
      </c>
      <c r="C473">
        <v>2019</v>
      </c>
      <c r="D473" t="s">
        <v>8</v>
      </c>
      <c r="E473">
        <v>5461</v>
      </c>
    </row>
    <row r="474" spans="1:5">
      <c r="A474" t="s">
        <v>231</v>
      </c>
      <c r="B474" t="s">
        <v>18</v>
      </c>
      <c r="C474">
        <v>2019</v>
      </c>
      <c r="D474" t="s">
        <v>7</v>
      </c>
      <c r="E474">
        <v>5179</v>
      </c>
    </row>
    <row r="475" spans="1:5">
      <c r="A475" t="s">
        <v>231</v>
      </c>
      <c r="B475" t="s">
        <v>18</v>
      </c>
      <c r="C475">
        <v>2019</v>
      </c>
      <c r="D475" t="s">
        <v>6</v>
      </c>
      <c r="E475">
        <v>4877</v>
      </c>
    </row>
    <row r="476" spans="1:5">
      <c r="A476" t="s">
        <v>231</v>
      </c>
      <c r="B476" t="s">
        <v>18</v>
      </c>
      <c r="C476">
        <v>2018</v>
      </c>
      <c r="D476" t="s">
        <v>9</v>
      </c>
      <c r="E476">
        <v>4458</v>
      </c>
    </row>
    <row r="477" spans="1:5">
      <c r="A477" t="s">
        <v>231</v>
      </c>
      <c r="B477" t="s">
        <v>18</v>
      </c>
      <c r="C477">
        <v>2018</v>
      </c>
      <c r="D477" t="s">
        <v>8</v>
      </c>
      <c r="E477">
        <v>4149</v>
      </c>
    </row>
    <row r="478" spans="1:5">
      <c r="A478" t="s">
        <v>231</v>
      </c>
      <c r="B478" t="s">
        <v>18</v>
      </c>
      <c r="C478">
        <v>2018</v>
      </c>
      <c r="D478" t="s">
        <v>7</v>
      </c>
      <c r="E478">
        <v>3884</v>
      </c>
    </row>
    <row r="479" spans="1:5">
      <c r="A479" t="s">
        <v>231</v>
      </c>
      <c r="B479" t="s">
        <v>18</v>
      </c>
      <c r="C479">
        <v>2018</v>
      </c>
      <c r="D479" t="s">
        <v>6</v>
      </c>
      <c r="E479">
        <v>3679</v>
      </c>
    </row>
    <row r="480" spans="1:5">
      <c r="A480" t="s">
        <v>231</v>
      </c>
      <c r="B480" t="s">
        <v>18</v>
      </c>
      <c r="C480">
        <v>2017</v>
      </c>
      <c r="D480" t="s">
        <v>9</v>
      </c>
      <c r="E480">
        <v>3490</v>
      </c>
    </row>
    <row r="481" spans="1:5">
      <c r="A481" t="s">
        <v>231</v>
      </c>
      <c r="B481" t="s">
        <v>18</v>
      </c>
      <c r="C481">
        <v>2017</v>
      </c>
      <c r="D481" t="s">
        <v>8</v>
      </c>
      <c r="E481">
        <v>3163</v>
      </c>
    </row>
    <row r="482" spans="1:5">
      <c r="A482" t="s">
        <v>231</v>
      </c>
      <c r="B482" t="s">
        <v>18</v>
      </c>
      <c r="C482">
        <v>2017</v>
      </c>
      <c r="D482" t="s">
        <v>7</v>
      </c>
      <c r="E482">
        <v>2857</v>
      </c>
    </row>
    <row r="483" spans="1:5">
      <c r="A483" t="s">
        <v>231</v>
      </c>
      <c r="B483" t="s">
        <v>18</v>
      </c>
      <c r="C483">
        <v>2017</v>
      </c>
      <c r="D483" t="s">
        <v>6</v>
      </c>
      <c r="E483">
        <v>2291</v>
      </c>
    </row>
    <row r="484" spans="1:5">
      <c r="A484" t="s">
        <v>231</v>
      </c>
      <c r="B484" t="s">
        <v>17</v>
      </c>
      <c r="C484">
        <v>2024</v>
      </c>
      <c r="D484" t="s">
        <v>7</v>
      </c>
      <c r="E484">
        <v>333</v>
      </c>
    </row>
    <row r="485" spans="1:5">
      <c r="A485" t="s">
        <v>231</v>
      </c>
      <c r="B485" t="s">
        <v>17</v>
      </c>
      <c r="C485">
        <v>2024</v>
      </c>
      <c r="D485" t="s">
        <v>6</v>
      </c>
      <c r="E485">
        <v>324</v>
      </c>
    </row>
    <row r="486" spans="1:5">
      <c r="A486" t="s">
        <v>231</v>
      </c>
      <c r="B486" t="s">
        <v>17</v>
      </c>
      <c r="C486">
        <v>2023</v>
      </c>
      <c r="D486" t="s">
        <v>9</v>
      </c>
      <c r="E486">
        <v>303</v>
      </c>
    </row>
    <row r="487" spans="1:5">
      <c r="A487" t="s">
        <v>231</v>
      </c>
      <c r="B487" t="s">
        <v>17</v>
      </c>
      <c r="C487">
        <v>2023</v>
      </c>
      <c r="D487" t="s">
        <v>8</v>
      </c>
      <c r="E487">
        <v>265</v>
      </c>
    </row>
    <row r="488" spans="1:5">
      <c r="A488" t="s">
        <v>231</v>
      </c>
      <c r="B488" t="s">
        <v>17</v>
      </c>
      <c r="C488">
        <v>2023</v>
      </c>
      <c r="D488" t="s">
        <v>7</v>
      </c>
      <c r="E488">
        <v>265</v>
      </c>
    </row>
    <row r="489" spans="1:5">
      <c r="A489" t="s">
        <v>231</v>
      </c>
      <c r="B489" t="s">
        <v>17</v>
      </c>
      <c r="C489">
        <v>2023</v>
      </c>
      <c r="D489" t="s">
        <v>6</v>
      </c>
      <c r="E489">
        <v>240</v>
      </c>
    </row>
    <row r="490" spans="1:5">
      <c r="A490" t="s">
        <v>231</v>
      </c>
      <c r="B490" t="s">
        <v>17</v>
      </c>
      <c r="C490">
        <v>2022</v>
      </c>
      <c r="D490" t="s">
        <v>9</v>
      </c>
      <c r="E490">
        <v>226</v>
      </c>
    </row>
    <row r="491" spans="1:5">
      <c r="A491" t="s">
        <v>231</v>
      </c>
      <c r="B491" t="s">
        <v>17</v>
      </c>
      <c r="C491">
        <v>2022</v>
      </c>
      <c r="D491" t="s">
        <v>8</v>
      </c>
      <c r="E491">
        <v>207</v>
      </c>
    </row>
    <row r="492" spans="1:5">
      <c r="A492" t="s">
        <v>231</v>
      </c>
      <c r="B492" t="s">
        <v>17</v>
      </c>
      <c r="C492">
        <v>2022</v>
      </c>
      <c r="D492" t="s">
        <v>7</v>
      </c>
      <c r="E492">
        <v>199</v>
      </c>
    </row>
    <row r="493" spans="1:5">
      <c r="A493" t="s">
        <v>231</v>
      </c>
      <c r="B493" t="s">
        <v>17</v>
      </c>
      <c r="C493">
        <v>2022</v>
      </c>
      <c r="D493" t="s">
        <v>6</v>
      </c>
      <c r="E493">
        <v>194</v>
      </c>
    </row>
    <row r="494" spans="1:5">
      <c r="A494" t="s">
        <v>231</v>
      </c>
      <c r="B494" t="s">
        <v>17</v>
      </c>
      <c r="C494">
        <v>2021</v>
      </c>
      <c r="D494" t="s">
        <v>9</v>
      </c>
      <c r="E494">
        <v>188</v>
      </c>
    </row>
    <row r="495" spans="1:5">
      <c r="A495" t="s">
        <v>231</v>
      </c>
      <c r="B495" t="s">
        <v>17</v>
      </c>
      <c r="C495">
        <v>2021</v>
      </c>
      <c r="D495" t="s">
        <v>8</v>
      </c>
      <c r="E495">
        <v>177</v>
      </c>
    </row>
    <row r="496" spans="1:5">
      <c r="A496" t="s">
        <v>231</v>
      </c>
      <c r="B496" t="s">
        <v>17</v>
      </c>
      <c r="C496">
        <v>2021</v>
      </c>
      <c r="D496" t="s">
        <v>7</v>
      </c>
      <c r="E496">
        <v>170</v>
      </c>
    </row>
    <row r="497" spans="1:5">
      <c r="A497" t="s">
        <v>231</v>
      </c>
      <c r="B497" t="s">
        <v>17</v>
      </c>
      <c r="C497">
        <v>2021</v>
      </c>
      <c r="D497" t="s">
        <v>6</v>
      </c>
      <c r="E497">
        <v>163</v>
      </c>
    </row>
    <row r="498" spans="1:5">
      <c r="A498" t="s">
        <v>231</v>
      </c>
      <c r="B498" t="s">
        <v>17</v>
      </c>
      <c r="C498">
        <v>2020</v>
      </c>
      <c r="D498" t="s">
        <v>9</v>
      </c>
      <c r="E498">
        <v>157</v>
      </c>
    </row>
    <row r="499" spans="1:5">
      <c r="A499" t="s">
        <v>231</v>
      </c>
      <c r="B499" t="s">
        <v>17</v>
      </c>
      <c r="C499">
        <v>2020</v>
      </c>
      <c r="D499" t="s">
        <v>8</v>
      </c>
      <c r="E499">
        <v>144</v>
      </c>
    </row>
    <row r="500" spans="1:5">
      <c r="A500" t="s">
        <v>231</v>
      </c>
      <c r="B500" t="s">
        <v>17</v>
      </c>
      <c r="C500">
        <v>2020</v>
      </c>
      <c r="D500" t="s">
        <v>7</v>
      </c>
      <c r="E500">
        <v>134</v>
      </c>
    </row>
    <row r="501" spans="1:5">
      <c r="A501" t="s">
        <v>231</v>
      </c>
      <c r="B501" t="s">
        <v>17</v>
      </c>
      <c r="C501">
        <v>2020</v>
      </c>
      <c r="D501" t="s">
        <v>6</v>
      </c>
      <c r="E501">
        <v>127</v>
      </c>
    </row>
    <row r="502" spans="1:5">
      <c r="A502" t="s">
        <v>231</v>
      </c>
      <c r="B502" t="s">
        <v>17</v>
      </c>
      <c r="C502">
        <v>2019</v>
      </c>
      <c r="D502" t="s">
        <v>9</v>
      </c>
      <c r="E502">
        <v>119</v>
      </c>
    </row>
    <row r="503" spans="1:5">
      <c r="A503" t="s">
        <v>231</v>
      </c>
      <c r="B503" t="s">
        <v>17</v>
      </c>
      <c r="C503">
        <v>2019</v>
      </c>
      <c r="D503" t="s">
        <v>8</v>
      </c>
      <c r="E503">
        <v>98</v>
      </c>
    </row>
    <row r="504" spans="1:5">
      <c r="A504" t="s">
        <v>231</v>
      </c>
      <c r="B504" t="s">
        <v>17</v>
      </c>
      <c r="C504">
        <v>2019</v>
      </c>
      <c r="D504" t="s">
        <v>7</v>
      </c>
      <c r="E504">
        <v>89</v>
      </c>
    </row>
    <row r="505" spans="1:5">
      <c r="A505" t="s">
        <v>231</v>
      </c>
      <c r="B505" t="s">
        <v>17</v>
      </c>
      <c r="C505">
        <v>2019</v>
      </c>
      <c r="D505" t="s">
        <v>6</v>
      </c>
      <c r="E505">
        <v>86</v>
      </c>
    </row>
    <row r="506" spans="1:5">
      <c r="A506" t="s">
        <v>231</v>
      </c>
      <c r="B506" t="s">
        <v>17</v>
      </c>
      <c r="C506">
        <v>2018</v>
      </c>
      <c r="D506" t="s">
        <v>9</v>
      </c>
      <c r="E506">
        <v>81</v>
      </c>
    </row>
    <row r="507" spans="1:5">
      <c r="A507" t="s">
        <v>231</v>
      </c>
      <c r="B507" t="s">
        <v>17</v>
      </c>
      <c r="C507">
        <v>2018</v>
      </c>
      <c r="D507" t="s">
        <v>8</v>
      </c>
      <c r="E507">
        <v>75</v>
      </c>
    </row>
    <row r="508" spans="1:5">
      <c r="A508" t="s">
        <v>231</v>
      </c>
      <c r="B508" t="s">
        <v>17</v>
      </c>
      <c r="C508">
        <v>2018</v>
      </c>
      <c r="D508" t="s">
        <v>7</v>
      </c>
      <c r="E508">
        <v>67</v>
      </c>
    </row>
    <row r="509" spans="1:5">
      <c r="A509" t="s">
        <v>231</v>
      </c>
      <c r="B509" t="s">
        <v>17</v>
      </c>
      <c r="C509">
        <v>2018</v>
      </c>
      <c r="D509" t="s">
        <v>6</v>
      </c>
      <c r="E509">
        <v>66</v>
      </c>
    </row>
    <row r="510" spans="1:5">
      <c r="A510" t="s">
        <v>231</v>
      </c>
      <c r="B510" t="s">
        <v>17</v>
      </c>
      <c r="C510">
        <v>2017</v>
      </c>
      <c r="D510" t="s">
        <v>9</v>
      </c>
      <c r="E510">
        <v>52</v>
      </c>
    </row>
    <row r="511" spans="1:5">
      <c r="A511" t="s">
        <v>231</v>
      </c>
      <c r="B511" t="s">
        <v>17</v>
      </c>
      <c r="C511">
        <v>2017</v>
      </c>
      <c r="D511" t="s">
        <v>8</v>
      </c>
      <c r="E511">
        <v>49</v>
      </c>
    </row>
    <row r="512" spans="1:5">
      <c r="A512" t="s">
        <v>231</v>
      </c>
      <c r="B512" t="s">
        <v>17</v>
      </c>
      <c r="C512">
        <v>2017</v>
      </c>
      <c r="D512" t="s">
        <v>7</v>
      </c>
      <c r="E512">
        <v>33</v>
      </c>
    </row>
    <row r="513" spans="1:5">
      <c r="A513" t="s">
        <v>231</v>
      </c>
      <c r="B513" t="s">
        <v>17</v>
      </c>
      <c r="C513">
        <v>2017</v>
      </c>
      <c r="D513" t="s">
        <v>6</v>
      </c>
      <c r="E513">
        <v>18</v>
      </c>
    </row>
    <row r="514" spans="1:5">
      <c r="A514" t="s">
        <v>231</v>
      </c>
      <c r="B514" t="s">
        <v>31</v>
      </c>
      <c r="C514">
        <v>2024</v>
      </c>
      <c r="D514" t="s">
        <v>7</v>
      </c>
      <c r="E514">
        <v>6</v>
      </c>
    </row>
    <row r="515" spans="1:5">
      <c r="A515" t="s">
        <v>231</v>
      </c>
      <c r="B515" t="s">
        <v>31</v>
      </c>
      <c r="C515">
        <v>2024</v>
      </c>
      <c r="D515" t="s">
        <v>6</v>
      </c>
      <c r="E515">
        <v>6</v>
      </c>
    </row>
    <row r="516" spans="1:5">
      <c r="A516" t="s">
        <v>231</v>
      </c>
      <c r="B516" t="s">
        <v>31</v>
      </c>
      <c r="C516">
        <v>2023</v>
      </c>
      <c r="D516" t="s">
        <v>9</v>
      </c>
      <c r="E516">
        <v>6</v>
      </c>
    </row>
    <row r="517" spans="1:5">
      <c r="A517" t="s">
        <v>231</v>
      </c>
      <c r="B517" t="s">
        <v>31</v>
      </c>
      <c r="C517">
        <v>2023</v>
      </c>
      <c r="D517" t="s">
        <v>8</v>
      </c>
      <c r="E517">
        <v>4</v>
      </c>
    </row>
    <row r="518" spans="1:5">
      <c r="A518" t="s">
        <v>231</v>
      </c>
      <c r="B518" t="s">
        <v>31</v>
      </c>
      <c r="C518">
        <v>2023</v>
      </c>
      <c r="D518" t="s">
        <v>7</v>
      </c>
      <c r="E518">
        <v>4</v>
      </c>
    </row>
    <row r="519" spans="1:5">
      <c r="A519" t="s">
        <v>231</v>
      </c>
      <c r="B519" t="s">
        <v>31</v>
      </c>
      <c r="C519">
        <v>2023</v>
      </c>
      <c r="D519" t="s">
        <v>6</v>
      </c>
      <c r="E519">
        <v>4</v>
      </c>
    </row>
    <row r="520" spans="1:5">
      <c r="A520" t="s">
        <v>231</v>
      </c>
      <c r="B520" t="s">
        <v>31</v>
      </c>
      <c r="C520">
        <v>2022</v>
      </c>
      <c r="D520" t="s">
        <v>9</v>
      </c>
      <c r="E520">
        <v>4</v>
      </c>
    </row>
    <row r="521" spans="1:5">
      <c r="A521" t="s">
        <v>231</v>
      </c>
      <c r="B521" t="s">
        <v>31</v>
      </c>
      <c r="C521">
        <v>2022</v>
      </c>
      <c r="D521" t="s">
        <v>8</v>
      </c>
      <c r="E521">
        <v>4</v>
      </c>
    </row>
    <row r="522" spans="1:5">
      <c r="A522" t="s">
        <v>231</v>
      </c>
      <c r="B522" t="s">
        <v>31</v>
      </c>
      <c r="C522">
        <v>2022</v>
      </c>
      <c r="D522" t="s">
        <v>7</v>
      </c>
      <c r="E522">
        <v>4</v>
      </c>
    </row>
    <row r="523" spans="1:5">
      <c r="A523" t="s">
        <v>231</v>
      </c>
      <c r="B523" t="s">
        <v>31</v>
      </c>
      <c r="C523">
        <v>2022</v>
      </c>
      <c r="D523" t="s">
        <v>6</v>
      </c>
      <c r="E523">
        <v>4</v>
      </c>
    </row>
    <row r="524" spans="1:5">
      <c r="A524" t="s">
        <v>231</v>
      </c>
      <c r="B524" t="s">
        <v>31</v>
      </c>
      <c r="C524">
        <v>2021</v>
      </c>
      <c r="D524" t="s">
        <v>9</v>
      </c>
      <c r="E524">
        <v>4</v>
      </c>
    </row>
    <row r="525" spans="1:5">
      <c r="A525" t="s">
        <v>231</v>
      </c>
      <c r="B525" t="s">
        <v>31</v>
      </c>
      <c r="C525">
        <v>2021</v>
      </c>
      <c r="D525" t="s">
        <v>8</v>
      </c>
      <c r="E525">
        <v>2</v>
      </c>
    </row>
    <row r="526" spans="1:5">
      <c r="A526" t="s">
        <v>231</v>
      </c>
      <c r="B526" t="s">
        <v>31</v>
      </c>
      <c r="C526">
        <v>2021</v>
      </c>
      <c r="D526" t="s">
        <v>7</v>
      </c>
      <c r="E526">
        <v>2</v>
      </c>
    </row>
    <row r="527" spans="1:5">
      <c r="A527" t="s">
        <v>231</v>
      </c>
      <c r="B527" t="s">
        <v>31</v>
      </c>
      <c r="C527">
        <v>2021</v>
      </c>
      <c r="D527" t="s">
        <v>6</v>
      </c>
      <c r="E527">
        <v>2</v>
      </c>
    </row>
    <row r="528" spans="1:5">
      <c r="A528" t="s">
        <v>231</v>
      </c>
      <c r="B528" t="s">
        <v>31</v>
      </c>
      <c r="C528">
        <v>2020</v>
      </c>
      <c r="D528" t="s">
        <v>9</v>
      </c>
      <c r="E528">
        <v>2</v>
      </c>
    </row>
    <row r="529" spans="1:5">
      <c r="A529" t="s">
        <v>231</v>
      </c>
      <c r="B529" t="s">
        <v>31</v>
      </c>
      <c r="C529">
        <v>2020</v>
      </c>
      <c r="D529" t="s">
        <v>8</v>
      </c>
      <c r="E529">
        <v>2</v>
      </c>
    </row>
    <row r="530" spans="1:5">
      <c r="A530" t="s">
        <v>231</v>
      </c>
      <c r="B530" t="s">
        <v>31</v>
      </c>
      <c r="C530">
        <v>2020</v>
      </c>
      <c r="D530" t="s">
        <v>7</v>
      </c>
      <c r="E530">
        <v>1</v>
      </c>
    </row>
    <row r="531" spans="1:5">
      <c r="A531" t="s">
        <v>231</v>
      </c>
      <c r="B531" t="s">
        <v>31</v>
      </c>
      <c r="C531">
        <v>2020</v>
      </c>
      <c r="D531" t="s">
        <v>6</v>
      </c>
      <c r="E531">
        <v>0</v>
      </c>
    </row>
    <row r="532" spans="1:5">
      <c r="A532" t="s">
        <v>231</v>
      </c>
      <c r="B532" t="s">
        <v>31</v>
      </c>
      <c r="C532">
        <v>2019</v>
      </c>
      <c r="D532" t="s">
        <v>9</v>
      </c>
      <c r="E532">
        <v>0</v>
      </c>
    </row>
    <row r="533" spans="1:5">
      <c r="A533" t="s">
        <v>231</v>
      </c>
      <c r="B533" t="s">
        <v>31</v>
      </c>
      <c r="C533">
        <v>2019</v>
      </c>
      <c r="D533" t="s">
        <v>8</v>
      </c>
      <c r="E533">
        <v>0</v>
      </c>
    </row>
    <row r="534" spans="1:5">
      <c r="A534" t="s">
        <v>231</v>
      </c>
      <c r="B534" t="s">
        <v>31</v>
      </c>
      <c r="C534">
        <v>2019</v>
      </c>
      <c r="D534" t="s">
        <v>7</v>
      </c>
      <c r="E534">
        <v>0</v>
      </c>
    </row>
    <row r="535" spans="1:5">
      <c r="A535" t="s">
        <v>231</v>
      </c>
      <c r="B535" t="s">
        <v>31</v>
      </c>
      <c r="C535">
        <v>2019</v>
      </c>
      <c r="D535" t="s">
        <v>6</v>
      </c>
      <c r="E535">
        <v>0</v>
      </c>
    </row>
    <row r="536" spans="1:5">
      <c r="A536" t="s">
        <v>231</v>
      </c>
      <c r="B536" t="s">
        <v>31</v>
      </c>
      <c r="C536">
        <v>2018</v>
      </c>
      <c r="D536" t="s">
        <v>9</v>
      </c>
      <c r="E536">
        <v>0</v>
      </c>
    </row>
    <row r="537" spans="1:5">
      <c r="A537" t="s">
        <v>231</v>
      </c>
      <c r="B537" t="s">
        <v>31</v>
      </c>
      <c r="C537">
        <v>2018</v>
      </c>
      <c r="D537" t="s">
        <v>8</v>
      </c>
      <c r="E537">
        <v>0</v>
      </c>
    </row>
    <row r="538" spans="1:5">
      <c r="A538" t="s">
        <v>231</v>
      </c>
      <c r="B538" t="s">
        <v>31</v>
      </c>
      <c r="C538">
        <v>2018</v>
      </c>
      <c r="D538" t="s">
        <v>7</v>
      </c>
      <c r="E538">
        <v>0</v>
      </c>
    </row>
    <row r="539" spans="1:5">
      <c r="A539" t="s">
        <v>231</v>
      </c>
      <c r="B539" t="s">
        <v>31</v>
      </c>
      <c r="C539">
        <v>2018</v>
      </c>
      <c r="D539" t="s">
        <v>6</v>
      </c>
      <c r="E539">
        <v>0</v>
      </c>
    </row>
    <row r="540" spans="1:5">
      <c r="A540" t="s">
        <v>231</v>
      </c>
      <c r="B540" t="s">
        <v>31</v>
      </c>
      <c r="C540">
        <v>2017</v>
      </c>
      <c r="D540" t="s">
        <v>9</v>
      </c>
      <c r="E540">
        <v>0</v>
      </c>
    </row>
    <row r="541" spans="1:5">
      <c r="A541" t="s">
        <v>231</v>
      </c>
      <c r="B541" t="s">
        <v>31</v>
      </c>
      <c r="C541">
        <v>2017</v>
      </c>
      <c r="D541" t="s">
        <v>8</v>
      </c>
      <c r="E541">
        <v>0</v>
      </c>
    </row>
    <row r="542" spans="1:5">
      <c r="A542" t="s">
        <v>231</v>
      </c>
      <c r="B542" t="s">
        <v>31</v>
      </c>
      <c r="C542">
        <v>2017</v>
      </c>
      <c r="D542" t="s">
        <v>7</v>
      </c>
      <c r="E542">
        <v>0</v>
      </c>
    </row>
    <row r="543" spans="1:5">
      <c r="A543" t="s">
        <v>231</v>
      </c>
      <c r="B543" t="s">
        <v>31</v>
      </c>
      <c r="C543">
        <v>2017</v>
      </c>
      <c r="D543" t="s">
        <v>6</v>
      </c>
      <c r="E543">
        <v>0</v>
      </c>
    </row>
    <row r="544" spans="1:5">
      <c r="A544" t="s">
        <v>231</v>
      </c>
      <c r="B544" t="s">
        <v>18</v>
      </c>
      <c r="C544">
        <v>2024</v>
      </c>
      <c r="D544" t="s">
        <v>7</v>
      </c>
      <c r="E544">
        <v>8606</v>
      </c>
    </row>
    <row r="545" spans="1:5">
      <c r="A545" t="s">
        <v>231</v>
      </c>
      <c r="B545" t="s">
        <v>18</v>
      </c>
      <c r="C545">
        <v>2024</v>
      </c>
      <c r="D545" t="s">
        <v>6</v>
      </c>
      <c r="E545">
        <v>8293</v>
      </c>
    </row>
    <row r="546" spans="1:5">
      <c r="A546" t="s">
        <v>231</v>
      </c>
      <c r="B546" t="s">
        <v>18</v>
      </c>
      <c r="C546">
        <v>2023</v>
      </c>
      <c r="D546" t="s">
        <v>9</v>
      </c>
      <c r="E546">
        <v>7346</v>
      </c>
    </row>
    <row r="547" spans="1:5">
      <c r="A547" t="s">
        <v>231</v>
      </c>
      <c r="B547" t="s">
        <v>18</v>
      </c>
      <c r="C547">
        <v>2023</v>
      </c>
      <c r="D547" t="s">
        <v>8</v>
      </c>
      <c r="E547">
        <v>7050</v>
      </c>
    </row>
    <row r="548" spans="1:5">
      <c r="A548" t="s">
        <v>231</v>
      </c>
      <c r="B548" t="s">
        <v>18</v>
      </c>
      <c r="C548">
        <v>2023</v>
      </c>
      <c r="D548" t="s">
        <v>7</v>
      </c>
      <c r="E548">
        <v>7050</v>
      </c>
    </row>
    <row r="549" spans="1:5">
      <c r="A549" t="s">
        <v>231</v>
      </c>
      <c r="B549" t="s">
        <v>18</v>
      </c>
      <c r="C549">
        <v>2023</v>
      </c>
      <c r="D549" t="s">
        <v>6</v>
      </c>
      <c r="E549">
        <v>6748</v>
      </c>
    </row>
    <row r="550" spans="1:5">
      <c r="A550" t="s">
        <v>231</v>
      </c>
      <c r="B550" t="s">
        <v>18</v>
      </c>
      <c r="C550">
        <v>2022</v>
      </c>
      <c r="D550" t="s">
        <v>9</v>
      </c>
      <c r="E550">
        <v>6577</v>
      </c>
    </row>
    <row r="551" spans="1:5">
      <c r="A551" t="s">
        <v>231</v>
      </c>
      <c r="B551" t="s">
        <v>18</v>
      </c>
      <c r="C551">
        <v>2022</v>
      </c>
      <c r="D551" t="s">
        <v>8</v>
      </c>
      <c r="E551">
        <v>6469</v>
      </c>
    </row>
    <row r="552" spans="1:5">
      <c r="A552" t="s">
        <v>231</v>
      </c>
      <c r="B552" t="s">
        <v>18</v>
      </c>
      <c r="C552">
        <v>2022</v>
      </c>
      <c r="D552" t="s">
        <v>7</v>
      </c>
      <c r="E552">
        <v>5999</v>
      </c>
    </row>
    <row r="553" spans="1:5">
      <c r="A553" t="s">
        <v>231</v>
      </c>
      <c r="B553" t="s">
        <v>18</v>
      </c>
      <c r="C553">
        <v>2022</v>
      </c>
      <c r="D553" t="s">
        <v>6</v>
      </c>
      <c r="E553">
        <v>5656</v>
      </c>
    </row>
    <row r="554" spans="1:5">
      <c r="A554" t="s">
        <v>231</v>
      </c>
      <c r="B554" t="s">
        <v>18</v>
      </c>
      <c r="C554">
        <v>2021</v>
      </c>
      <c r="D554" t="s">
        <v>9</v>
      </c>
      <c r="E554">
        <v>5640</v>
      </c>
    </row>
    <row r="555" spans="1:5">
      <c r="A555" t="s">
        <v>231</v>
      </c>
      <c r="B555" t="s">
        <v>18</v>
      </c>
      <c r="C555">
        <v>2021</v>
      </c>
      <c r="D555" t="s">
        <v>8</v>
      </c>
      <c r="E555">
        <v>5616</v>
      </c>
    </row>
    <row r="556" spans="1:5">
      <c r="A556" t="s">
        <v>231</v>
      </c>
      <c r="B556" t="s">
        <v>18</v>
      </c>
      <c r="C556">
        <v>2021</v>
      </c>
      <c r="D556" t="s">
        <v>7</v>
      </c>
      <c r="E556">
        <v>5614</v>
      </c>
    </row>
    <row r="557" spans="1:5">
      <c r="A557" t="s">
        <v>231</v>
      </c>
      <c r="B557" t="s">
        <v>18</v>
      </c>
      <c r="C557">
        <v>2021</v>
      </c>
      <c r="D557" t="s">
        <v>6</v>
      </c>
      <c r="E557">
        <v>5598</v>
      </c>
    </row>
    <row r="558" spans="1:5">
      <c r="A558" t="s">
        <v>231</v>
      </c>
      <c r="B558" t="s">
        <v>18</v>
      </c>
      <c r="C558">
        <v>2020</v>
      </c>
      <c r="D558" t="s">
        <v>9</v>
      </c>
      <c r="E558">
        <v>5492</v>
      </c>
    </row>
    <row r="559" spans="1:5">
      <c r="A559" t="s">
        <v>231</v>
      </c>
      <c r="B559" t="s">
        <v>18</v>
      </c>
      <c r="C559">
        <v>2020</v>
      </c>
      <c r="D559" t="s">
        <v>8</v>
      </c>
      <c r="E559">
        <v>5369</v>
      </c>
    </row>
    <row r="560" spans="1:5">
      <c r="A560" t="s">
        <v>231</v>
      </c>
      <c r="B560" t="s">
        <v>18</v>
      </c>
      <c r="C560">
        <v>2020</v>
      </c>
      <c r="D560" t="s">
        <v>7</v>
      </c>
      <c r="E560">
        <v>4962</v>
      </c>
    </row>
    <row r="561" spans="1:5">
      <c r="A561" t="s">
        <v>231</v>
      </c>
      <c r="B561" t="s">
        <v>18</v>
      </c>
      <c r="C561">
        <v>2020</v>
      </c>
      <c r="D561" t="s">
        <v>6</v>
      </c>
      <c r="E561">
        <v>4940</v>
      </c>
    </row>
    <row r="562" spans="1:5">
      <c r="A562" t="s">
        <v>231</v>
      </c>
      <c r="B562" t="s">
        <v>18</v>
      </c>
      <c r="C562">
        <v>2019</v>
      </c>
      <c r="D562" t="s">
        <v>9</v>
      </c>
      <c r="E562">
        <v>4710</v>
      </c>
    </row>
    <row r="563" spans="1:5">
      <c r="A563" t="s">
        <v>231</v>
      </c>
      <c r="B563" t="s">
        <v>18</v>
      </c>
      <c r="C563">
        <v>2019</v>
      </c>
      <c r="D563" t="s">
        <v>8</v>
      </c>
      <c r="E563">
        <v>4435</v>
      </c>
    </row>
    <row r="564" spans="1:5">
      <c r="A564" t="s">
        <v>231</v>
      </c>
      <c r="B564" t="s">
        <v>18</v>
      </c>
      <c r="C564">
        <v>2019</v>
      </c>
      <c r="D564" t="s">
        <v>7</v>
      </c>
      <c r="E564">
        <v>4282</v>
      </c>
    </row>
    <row r="565" spans="1:5">
      <c r="A565" t="s">
        <v>231</v>
      </c>
      <c r="B565" t="s">
        <v>18</v>
      </c>
      <c r="C565">
        <v>2019</v>
      </c>
      <c r="D565" t="s">
        <v>6</v>
      </c>
      <c r="E565">
        <v>3989</v>
      </c>
    </row>
    <row r="566" spans="1:5">
      <c r="A566" t="s">
        <v>231</v>
      </c>
      <c r="B566" t="s">
        <v>18</v>
      </c>
      <c r="C566">
        <v>2018</v>
      </c>
      <c r="D566" t="s">
        <v>9</v>
      </c>
      <c r="E566">
        <v>3594</v>
      </c>
    </row>
    <row r="567" spans="1:5">
      <c r="A567" t="s">
        <v>231</v>
      </c>
      <c r="B567" t="s">
        <v>18</v>
      </c>
      <c r="C567">
        <v>2018</v>
      </c>
      <c r="D567" t="s">
        <v>8</v>
      </c>
      <c r="E567">
        <v>3594</v>
      </c>
    </row>
    <row r="568" spans="1:5">
      <c r="A568" t="s">
        <v>231</v>
      </c>
      <c r="B568" t="s">
        <v>18</v>
      </c>
      <c r="C568">
        <v>2018</v>
      </c>
      <c r="D568" t="s">
        <v>7</v>
      </c>
      <c r="E568">
        <v>3404</v>
      </c>
    </row>
    <row r="569" spans="1:5">
      <c r="A569" t="s">
        <v>231</v>
      </c>
      <c r="B569" t="s">
        <v>18</v>
      </c>
      <c r="C569">
        <v>2018</v>
      </c>
      <c r="D569" t="s">
        <v>6</v>
      </c>
      <c r="E569">
        <v>3308</v>
      </c>
    </row>
    <row r="570" spans="1:5">
      <c r="A570" t="s">
        <v>231</v>
      </c>
      <c r="B570" t="s">
        <v>18</v>
      </c>
      <c r="C570">
        <v>2017</v>
      </c>
      <c r="D570" t="s">
        <v>9</v>
      </c>
      <c r="E570">
        <v>3187</v>
      </c>
    </row>
    <row r="571" spans="1:5">
      <c r="A571" t="s">
        <v>231</v>
      </c>
      <c r="B571" t="s">
        <v>18</v>
      </c>
      <c r="C571">
        <v>2017</v>
      </c>
      <c r="D571" t="s">
        <v>8</v>
      </c>
      <c r="E571">
        <v>3070</v>
      </c>
    </row>
    <row r="572" spans="1:5">
      <c r="A572" t="s">
        <v>231</v>
      </c>
      <c r="B572" t="s">
        <v>18</v>
      </c>
      <c r="C572">
        <v>2017</v>
      </c>
      <c r="D572" t="s">
        <v>7</v>
      </c>
      <c r="E572">
        <v>2983</v>
      </c>
    </row>
    <row r="573" spans="1:5">
      <c r="A573" t="s">
        <v>231</v>
      </c>
      <c r="B573" t="s">
        <v>18</v>
      </c>
      <c r="C573">
        <v>2017</v>
      </c>
      <c r="D573" t="s">
        <v>6</v>
      </c>
      <c r="E573">
        <v>2744</v>
      </c>
    </row>
    <row r="574" spans="1:5">
      <c r="A574" t="s">
        <v>231</v>
      </c>
      <c r="B574" t="s">
        <v>17</v>
      </c>
      <c r="C574">
        <v>2024</v>
      </c>
      <c r="D574" t="s">
        <v>7</v>
      </c>
      <c r="E574">
        <v>363</v>
      </c>
    </row>
    <row r="575" spans="1:5">
      <c r="A575" t="s">
        <v>231</v>
      </c>
      <c r="B575" t="s">
        <v>17</v>
      </c>
      <c r="C575">
        <v>2024</v>
      </c>
      <c r="D575" t="s">
        <v>6</v>
      </c>
      <c r="E575">
        <v>352</v>
      </c>
    </row>
    <row r="576" spans="1:5">
      <c r="A576" t="s">
        <v>231</v>
      </c>
      <c r="B576" t="s">
        <v>17</v>
      </c>
      <c r="C576">
        <v>2023</v>
      </c>
      <c r="D576" t="s">
        <v>9</v>
      </c>
      <c r="E576">
        <v>340</v>
      </c>
    </row>
    <row r="577" spans="1:5">
      <c r="A577" t="s">
        <v>231</v>
      </c>
      <c r="B577" t="s">
        <v>17</v>
      </c>
      <c r="C577">
        <v>2023</v>
      </c>
      <c r="D577" t="s">
        <v>8</v>
      </c>
      <c r="E577">
        <v>326</v>
      </c>
    </row>
    <row r="578" spans="1:5">
      <c r="A578" t="s">
        <v>231</v>
      </c>
      <c r="B578" t="s">
        <v>17</v>
      </c>
      <c r="C578">
        <v>2023</v>
      </c>
      <c r="D578" t="s">
        <v>7</v>
      </c>
      <c r="E578">
        <v>326</v>
      </c>
    </row>
    <row r="579" spans="1:5">
      <c r="A579" t="s">
        <v>231</v>
      </c>
      <c r="B579" t="s">
        <v>17</v>
      </c>
      <c r="C579">
        <v>2023</v>
      </c>
      <c r="D579" t="s">
        <v>6</v>
      </c>
      <c r="E579">
        <v>313</v>
      </c>
    </row>
    <row r="580" spans="1:5">
      <c r="A580" t="s">
        <v>231</v>
      </c>
      <c r="B580" t="s">
        <v>17</v>
      </c>
      <c r="C580">
        <v>2022</v>
      </c>
      <c r="D580" t="s">
        <v>9</v>
      </c>
      <c r="E580">
        <v>288</v>
      </c>
    </row>
    <row r="581" spans="1:5">
      <c r="A581" t="s">
        <v>231</v>
      </c>
      <c r="B581" t="s">
        <v>17</v>
      </c>
      <c r="C581">
        <v>2022</v>
      </c>
      <c r="D581" t="s">
        <v>8</v>
      </c>
      <c r="E581">
        <v>267</v>
      </c>
    </row>
    <row r="582" spans="1:5">
      <c r="A582" t="s">
        <v>231</v>
      </c>
      <c r="B582" t="s">
        <v>17</v>
      </c>
      <c r="C582">
        <v>2022</v>
      </c>
      <c r="D582" t="s">
        <v>7</v>
      </c>
      <c r="E582">
        <v>259</v>
      </c>
    </row>
    <row r="583" spans="1:5">
      <c r="A583" t="s">
        <v>231</v>
      </c>
      <c r="B583" t="s">
        <v>17</v>
      </c>
      <c r="C583">
        <v>2022</v>
      </c>
      <c r="D583" t="s">
        <v>6</v>
      </c>
      <c r="E583">
        <v>257</v>
      </c>
    </row>
    <row r="584" spans="1:5">
      <c r="A584" t="s">
        <v>231</v>
      </c>
      <c r="B584" t="s">
        <v>17</v>
      </c>
      <c r="C584">
        <v>2021</v>
      </c>
      <c r="D584" t="s">
        <v>9</v>
      </c>
      <c r="E584">
        <v>250</v>
      </c>
    </row>
    <row r="585" spans="1:5">
      <c r="A585" t="s">
        <v>231</v>
      </c>
      <c r="B585" t="s">
        <v>17</v>
      </c>
      <c r="C585">
        <v>2021</v>
      </c>
      <c r="D585" t="s">
        <v>8</v>
      </c>
      <c r="E585">
        <v>234</v>
      </c>
    </row>
    <row r="586" spans="1:5">
      <c r="A586" t="s">
        <v>231</v>
      </c>
      <c r="B586" t="s">
        <v>17</v>
      </c>
      <c r="C586">
        <v>2021</v>
      </c>
      <c r="D586" t="s">
        <v>7</v>
      </c>
      <c r="E586">
        <v>228</v>
      </c>
    </row>
    <row r="587" spans="1:5">
      <c r="A587" t="s">
        <v>231</v>
      </c>
      <c r="B587" t="s">
        <v>17</v>
      </c>
      <c r="C587">
        <v>2021</v>
      </c>
      <c r="D587" t="s">
        <v>6</v>
      </c>
      <c r="E587">
        <v>222</v>
      </c>
    </row>
    <row r="588" spans="1:5">
      <c r="A588" t="s">
        <v>231</v>
      </c>
      <c r="B588" t="s">
        <v>17</v>
      </c>
      <c r="C588">
        <v>2020</v>
      </c>
      <c r="D588" t="s">
        <v>9</v>
      </c>
      <c r="E588">
        <v>207</v>
      </c>
    </row>
    <row r="589" spans="1:5">
      <c r="A589" t="s">
        <v>231</v>
      </c>
      <c r="B589" t="s">
        <v>17</v>
      </c>
      <c r="C589">
        <v>2020</v>
      </c>
      <c r="D589" t="s">
        <v>8</v>
      </c>
      <c r="E589">
        <v>196</v>
      </c>
    </row>
    <row r="590" spans="1:5">
      <c r="A590" t="s">
        <v>231</v>
      </c>
      <c r="B590" t="s">
        <v>17</v>
      </c>
      <c r="C590">
        <v>2020</v>
      </c>
      <c r="D590" t="s">
        <v>7</v>
      </c>
      <c r="E590">
        <v>186</v>
      </c>
    </row>
    <row r="591" spans="1:5">
      <c r="A591" t="s">
        <v>231</v>
      </c>
      <c r="B591" t="s">
        <v>17</v>
      </c>
      <c r="C591">
        <v>2020</v>
      </c>
      <c r="D591" t="s">
        <v>6</v>
      </c>
      <c r="E591">
        <v>182</v>
      </c>
    </row>
    <row r="592" spans="1:5">
      <c r="A592" t="s">
        <v>231</v>
      </c>
      <c r="B592" t="s">
        <v>17</v>
      </c>
      <c r="C592">
        <v>2019</v>
      </c>
      <c r="D592" t="s">
        <v>9</v>
      </c>
      <c r="E592">
        <v>178</v>
      </c>
    </row>
    <row r="593" spans="1:5">
      <c r="A593" t="s">
        <v>231</v>
      </c>
      <c r="B593" t="s">
        <v>17</v>
      </c>
      <c r="C593">
        <v>2019</v>
      </c>
      <c r="D593" t="s">
        <v>8</v>
      </c>
      <c r="E593">
        <v>171</v>
      </c>
    </row>
    <row r="594" spans="1:5">
      <c r="A594" t="s">
        <v>231</v>
      </c>
      <c r="B594" t="s">
        <v>17</v>
      </c>
      <c r="C594">
        <v>2019</v>
      </c>
      <c r="D594" t="s">
        <v>7</v>
      </c>
      <c r="E594">
        <v>165</v>
      </c>
    </row>
    <row r="595" spans="1:5">
      <c r="A595" t="s">
        <v>231</v>
      </c>
      <c r="B595" t="s">
        <v>17</v>
      </c>
      <c r="C595">
        <v>2019</v>
      </c>
      <c r="D595" t="s">
        <v>6</v>
      </c>
      <c r="E595">
        <v>160</v>
      </c>
    </row>
    <row r="596" spans="1:5">
      <c r="A596" t="s">
        <v>231</v>
      </c>
      <c r="B596" t="s">
        <v>17</v>
      </c>
      <c r="C596">
        <v>2018</v>
      </c>
      <c r="D596" t="s">
        <v>9</v>
      </c>
      <c r="E596">
        <v>129</v>
      </c>
    </row>
    <row r="597" spans="1:5">
      <c r="A597" t="s">
        <v>231</v>
      </c>
      <c r="B597" t="s">
        <v>17</v>
      </c>
      <c r="C597">
        <v>2018</v>
      </c>
      <c r="D597" t="s">
        <v>8</v>
      </c>
      <c r="E597">
        <v>129</v>
      </c>
    </row>
    <row r="598" spans="1:5">
      <c r="A598" t="s">
        <v>231</v>
      </c>
      <c r="B598" t="s">
        <v>17</v>
      </c>
      <c r="C598">
        <v>2018</v>
      </c>
      <c r="D598" t="s">
        <v>7</v>
      </c>
      <c r="E598">
        <v>114</v>
      </c>
    </row>
    <row r="599" spans="1:5">
      <c r="A599" t="s">
        <v>231</v>
      </c>
      <c r="B599" t="s">
        <v>17</v>
      </c>
      <c r="C599">
        <v>2018</v>
      </c>
      <c r="D599" t="s">
        <v>6</v>
      </c>
      <c r="E599">
        <v>103</v>
      </c>
    </row>
    <row r="600" spans="1:5">
      <c r="A600" t="s">
        <v>231</v>
      </c>
      <c r="B600" t="s">
        <v>17</v>
      </c>
      <c r="C600">
        <v>2017</v>
      </c>
      <c r="D600" t="s">
        <v>9</v>
      </c>
      <c r="E600">
        <v>96</v>
      </c>
    </row>
    <row r="601" spans="1:5">
      <c r="A601" t="s">
        <v>231</v>
      </c>
      <c r="B601" t="s">
        <v>17</v>
      </c>
      <c r="C601">
        <v>2017</v>
      </c>
      <c r="D601" t="s">
        <v>8</v>
      </c>
      <c r="E601">
        <v>94</v>
      </c>
    </row>
    <row r="602" spans="1:5">
      <c r="A602" t="s">
        <v>231</v>
      </c>
      <c r="B602" t="s">
        <v>17</v>
      </c>
      <c r="C602">
        <v>2017</v>
      </c>
      <c r="D602" t="s">
        <v>7</v>
      </c>
      <c r="E602">
        <v>88</v>
      </c>
    </row>
    <row r="603" spans="1:5">
      <c r="A603" t="s">
        <v>231</v>
      </c>
      <c r="B603" t="s">
        <v>17</v>
      </c>
      <c r="C603">
        <v>2017</v>
      </c>
      <c r="D603" t="s">
        <v>6</v>
      </c>
      <c r="E603">
        <v>77</v>
      </c>
    </row>
    <row r="604" spans="1:5">
      <c r="A604" t="s">
        <v>231</v>
      </c>
      <c r="B604" t="s">
        <v>31</v>
      </c>
      <c r="C604">
        <v>2024</v>
      </c>
      <c r="D604" t="s">
        <v>7</v>
      </c>
      <c r="E604">
        <v>8</v>
      </c>
    </row>
    <row r="605" spans="1:5">
      <c r="A605" t="s">
        <v>231</v>
      </c>
      <c r="B605" t="s">
        <v>31</v>
      </c>
      <c r="C605">
        <v>2024</v>
      </c>
      <c r="D605" t="s">
        <v>6</v>
      </c>
      <c r="E605">
        <v>8</v>
      </c>
    </row>
    <row r="606" spans="1:5">
      <c r="A606" t="s">
        <v>231</v>
      </c>
      <c r="B606" t="s">
        <v>31</v>
      </c>
      <c r="C606">
        <v>2023</v>
      </c>
      <c r="D606" t="s">
        <v>9</v>
      </c>
      <c r="E606">
        <v>8</v>
      </c>
    </row>
    <row r="607" spans="1:5">
      <c r="A607" t="s">
        <v>231</v>
      </c>
      <c r="B607" t="s">
        <v>31</v>
      </c>
      <c r="C607">
        <v>2023</v>
      </c>
      <c r="D607" t="s">
        <v>8</v>
      </c>
      <c r="E607">
        <v>6</v>
      </c>
    </row>
    <row r="608" spans="1:5">
      <c r="A608" t="s">
        <v>231</v>
      </c>
      <c r="B608" t="s">
        <v>31</v>
      </c>
      <c r="C608">
        <v>2023</v>
      </c>
      <c r="D608" t="s">
        <v>7</v>
      </c>
      <c r="E608">
        <v>6</v>
      </c>
    </row>
    <row r="609" spans="1:5">
      <c r="A609" t="s">
        <v>231</v>
      </c>
      <c r="B609" t="s">
        <v>31</v>
      </c>
      <c r="C609">
        <v>2023</v>
      </c>
      <c r="D609" t="s">
        <v>6</v>
      </c>
      <c r="E609">
        <v>6</v>
      </c>
    </row>
    <row r="610" spans="1:5">
      <c r="A610" t="s">
        <v>231</v>
      </c>
      <c r="B610" t="s">
        <v>31</v>
      </c>
      <c r="C610">
        <v>2022</v>
      </c>
      <c r="D610" t="s">
        <v>9</v>
      </c>
      <c r="E610">
        <v>6</v>
      </c>
    </row>
    <row r="611" spans="1:5">
      <c r="A611" t="s">
        <v>231</v>
      </c>
      <c r="B611" t="s">
        <v>31</v>
      </c>
      <c r="C611">
        <v>2022</v>
      </c>
      <c r="D611" t="s">
        <v>8</v>
      </c>
      <c r="E611">
        <v>5</v>
      </c>
    </row>
    <row r="612" spans="1:5">
      <c r="A612" t="s">
        <v>231</v>
      </c>
      <c r="B612" t="s">
        <v>31</v>
      </c>
      <c r="C612">
        <v>2022</v>
      </c>
      <c r="D612" t="s">
        <v>7</v>
      </c>
      <c r="E612">
        <v>6</v>
      </c>
    </row>
    <row r="613" spans="1:5">
      <c r="A613" t="s">
        <v>231</v>
      </c>
      <c r="B613" t="s">
        <v>31</v>
      </c>
      <c r="C613">
        <v>2022</v>
      </c>
      <c r="D613" t="s">
        <v>6</v>
      </c>
      <c r="E613">
        <v>6</v>
      </c>
    </row>
    <row r="614" spans="1:5">
      <c r="A614" t="s">
        <v>231</v>
      </c>
      <c r="B614" t="s">
        <v>31</v>
      </c>
      <c r="C614">
        <v>2021</v>
      </c>
      <c r="D614" t="s">
        <v>9</v>
      </c>
      <c r="E614">
        <v>6</v>
      </c>
    </row>
    <row r="615" spans="1:5">
      <c r="A615" t="s">
        <v>231</v>
      </c>
      <c r="B615" t="s">
        <v>31</v>
      </c>
      <c r="C615">
        <v>2021</v>
      </c>
      <c r="D615" t="s">
        <v>8</v>
      </c>
      <c r="E615">
        <v>6</v>
      </c>
    </row>
    <row r="616" spans="1:5">
      <c r="A616" t="s">
        <v>231</v>
      </c>
      <c r="B616" t="s">
        <v>31</v>
      </c>
      <c r="C616">
        <v>2021</v>
      </c>
      <c r="D616" t="s">
        <v>7</v>
      </c>
      <c r="E616">
        <v>6</v>
      </c>
    </row>
    <row r="617" spans="1:5">
      <c r="A617" t="s">
        <v>231</v>
      </c>
      <c r="B617" t="s">
        <v>31</v>
      </c>
      <c r="C617">
        <v>2021</v>
      </c>
      <c r="D617" t="s">
        <v>6</v>
      </c>
      <c r="E617">
        <v>6</v>
      </c>
    </row>
    <row r="618" spans="1:5">
      <c r="A618" t="s">
        <v>231</v>
      </c>
      <c r="B618" t="s">
        <v>31</v>
      </c>
      <c r="C618">
        <v>2020</v>
      </c>
      <c r="D618" t="s">
        <v>9</v>
      </c>
      <c r="E618">
        <v>6</v>
      </c>
    </row>
    <row r="619" spans="1:5">
      <c r="A619" t="s">
        <v>231</v>
      </c>
      <c r="B619" t="s">
        <v>31</v>
      </c>
      <c r="C619">
        <v>2020</v>
      </c>
      <c r="D619" t="s">
        <v>8</v>
      </c>
      <c r="E619">
        <v>6</v>
      </c>
    </row>
    <row r="620" spans="1:5">
      <c r="A620" t="s">
        <v>231</v>
      </c>
      <c r="B620" t="s">
        <v>31</v>
      </c>
      <c r="C620">
        <v>2020</v>
      </c>
      <c r="D620" t="s">
        <v>7</v>
      </c>
      <c r="E620">
        <v>6</v>
      </c>
    </row>
    <row r="621" spans="1:5">
      <c r="A621" t="s">
        <v>231</v>
      </c>
      <c r="B621" t="s">
        <v>31</v>
      </c>
      <c r="C621">
        <v>2020</v>
      </c>
      <c r="D621" t="s">
        <v>6</v>
      </c>
      <c r="E621">
        <v>5</v>
      </c>
    </row>
    <row r="622" spans="1:5">
      <c r="A622" t="s">
        <v>231</v>
      </c>
      <c r="B622" t="s">
        <v>31</v>
      </c>
      <c r="C622">
        <v>2019</v>
      </c>
      <c r="D622" t="s">
        <v>9</v>
      </c>
      <c r="E622">
        <v>5</v>
      </c>
    </row>
    <row r="623" spans="1:5">
      <c r="A623" t="s">
        <v>231</v>
      </c>
      <c r="B623" t="s">
        <v>31</v>
      </c>
      <c r="C623">
        <v>2019</v>
      </c>
      <c r="D623" t="s">
        <v>8</v>
      </c>
      <c r="E623">
        <v>5</v>
      </c>
    </row>
    <row r="624" spans="1:5">
      <c r="A624" t="s">
        <v>231</v>
      </c>
      <c r="B624" t="s">
        <v>31</v>
      </c>
      <c r="C624">
        <v>2019</v>
      </c>
      <c r="D624" t="s">
        <v>7</v>
      </c>
      <c r="E624">
        <v>5</v>
      </c>
    </row>
    <row r="625" spans="1:5">
      <c r="A625" t="s">
        <v>231</v>
      </c>
      <c r="B625" t="s">
        <v>31</v>
      </c>
      <c r="C625">
        <v>2019</v>
      </c>
      <c r="D625" t="s">
        <v>6</v>
      </c>
      <c r="E625">
        <v>5</v>
      </c>
    </row>
    <row r="626" spans="1:5">
      <c r="A626" t="s">
        <v>231</v>
      </c>
      <c r="B626" t="s">
        <v>31</v>
      </c>
      <c r="C626">
        <v>2018</v>
      </c>
      <c r="D626" t="s">
        <v>9</v>
      </c>
      <c r="E626">
        <v>2</v>
      </c>
    </row>
    <row r="627" spans="1:5">
      <c r="A627" t="s">
        <v>231</v>
      </c>
      <c r="B627" t="s">
        <v>31</v>
      </c>
      <c r="C627">
        <v>2018</v>
      </c>
      <c r="D627" t="s">
        <v>8</v>
      </c>
      <c r="E627">
        <v>2</v>
      </c>
    </row>
    <row r="628" spans="1:5">
      <c r="A628" t="s">
        <v>231</v>
      </c>
      <c r="B628" t="s">
        <v>31</v>
      </c>
      <c r="C628">
        <v>2018</v>
      </c>
      <c r="D628" t="s">
        <v>7</v>
      </c>
      <c r="E628">
        <v>1</v>
      </c>
    </row>
    <row r="629" spans="1:5">
      <c r="A629" t="s">
        <v>231</v>
      </c>
      <c r="B629" t="s">
        <v>31</v>
      </c>
      <c r="C629">
        <v>2018</v>
      </c>
      <c r="D629" t="s">
        <v>6</v>
      </c>
      <c r="E629">
        <v>1</v>
      </c>
    </row>
    <row r="630" spans="1:5">
      <c r="A630" t="s">
        <v>231</v>
      </c>
      <c r="B630" t="s">
        <v>31</v>
      </c>
      <c r="C630">
        <v>2017</v>
      </c>
      <c r="D630" t="s">
        <v>9</v>
      </c>
      <c r="E630">
        <v>1</v>
      </c>
    </row>
    <row r="631" spans="1:5">
      <c r="A631" t="s">
        <v>231</v>
      </c>
      <c r="B631" t="s">
        <v>31</v>
      </c>
      <c r="C631">
        <v>2017</v>
      </c>
      <c r="D631" t="s">
        <v>8</v>
      </c>
      <c r="E631">
        <v>1</v>
      </c>
    </row>
    <row r="632" spans="1:5">
      <c r="A632" t="s">
        <v>231</v>
      </c>
      <c r="B632" t="s">
        <v>31</v>
      </c>
      <c r="C632">
        <v>2017</v>
      </c>
      <c r="D632" t="s">
        <v>7</v>
      </c>
      <c r="E632">
        <v>1</v>
      </c>
    </row>
    <row r="633" spans="1:5">
      <c r="A633" t="s">
        <v>231</v>
      </c>
      <c r="B633" t="s">
        <v>31</v>
      </c>
      <c r="C633">
        <v>2017</v>
      </c>
      <c r="D633" t="s">
        <v>6</v>
      </c>
      <c r="E633">
        <v>0</v>
      </c>
    </row>
    <row r="634" spans="1:5">
      <c r="A634" t="s">
        <v>231</v>
      </c>
      <c r="B634" t="s">
        <v>18</v>
      </c>
      <c r="C634">
        <v>2024</v>
      </c>
      <c r="D634" t="s">
        <v>7</v>
      </c>
      <c r="E634">
        <v>10406</v>
      </c>
    </row>
    <row r="635" spans="1:5">
      <c r="A635" t="s">
        <v>231</v>
      </c>
      <c r="B635" t="s">
        <v>18</v>
      </c>
      <c r="C635">
        <v>2024</v>
      </c>
      <c r="D635" t="s">
        <v>6</v>
      </c>
      <c r="E635">
        <v>9569</v>
      </c>
    </row>
    <row r="636" spans="1:5">
      <c r="A636" t="s">
        <v>231</v>
      </c>
      <c r="B636" t="s">
        <v>18</v>
      </c>
      <c r="C636">
        <v>2023</v>
      </c>
      <c r="D636" t="s">
        <v>9</v>
      </c>
      <c r="E636">
        <v>8659</v>
      </c>
    </row>
    <row r="637" spans="1:5">
      <c r="A637" t="s">
        <v>231</v>
      </c>
      <c r="B637" t="s">
        <v>18</v>
      </c>
      <c r="C637">
        <v>2023</v>
      </c>
      <c r="D637" t="s">
        <v>8</v>
      </c>
      <c r="E637">
        <v>8203</v>
      </c>
    </row>
    <row r="638" spans="1:5">
      <c r="A638" t="s">
        <v>231</v>
      </c>
      <c r="B638" t="s">
        <v>18</v>
      </c>
      <c r="C638">
        <v>2023</v>
      </c>
      <c r="D638" t="s">
        <v>7</v>
      </c>
      <c r="E638">
        <v>8203</v>
      </c>
    </row>
    <row r="639" spans="1:5">
      <c r="A639" t="s">
        <v>231</v>
      </c>
      <c r="B639" t="s">
        <v>18</v>
      </c>
      <c r="C639">
        <v>2023</v>
      </c>
      <c r="D639" t="s">
        <v>6</v>
      </c>
      <c r="E639">
        <v>7943</v>
      </c>
    </row>
    <row r="640" spans="1:5">
      <c r="A640" t="s">
        <v>231</v>
      </c>
      <c r="B640" t="s">
        <v>18</v>
      </c>
      <c r="C640">
        <v>2022</v>
      </c>
      <c r="D640" t="s">
        <v>9</v>
      </c>
      <c r="E640">
        <v>7700</v>
      </c>
    </row>
    <row r="641" spans="1:5">
      <c r="A641" t="s">
        <v>231</v>
      </c>
      <c r="B641" t="s">
        <v>18</v>
      </c>
      <c r="C641">
        <v>2022</v>
      </c>
      <c r="D641" t="s">
        <v>8</v>
      </c>
      <c r="E641">
        <v>7498</v>
      </c>
    </row>
    <row r="642" spans="1:5">
      <c r="A642" t="s">
        <v>231</v>
      </c>
      <c r="B642" t="s">
        <v>18</v>
      </c>
      <c r="C642">
        <v>2022</v>
      </c>
      <c r="D642" t="s">
        <v>7</v>
      </c>
      <c r="E642">
        <v>7280</v>
      </c>
    </row>
    <row r="643" spans="1:5">
      <c r="A643" t="s">
        <v>231</v>
      </c>
      <c r="B643" t="s">
        <v>18</v>
      </c>
      <c r="C643">
        <v>2022</v>
      </c>
      <c r="D643" t="s">
        <v>6</v>
      </c>
      <c r="E643">
        <v>7056</v>
      </c>
    </row>
    <row r="644" spans="1:5">
      <c r="A644" t="s">
        <v>231</v>
      </c>
      <c r="B644" t="s">
        <v>18</v>
      </c>
      <c r="C644">
        <v>2021</v>
      </c>
      <c r="D644" t="s">
        <v>9</v>
      </c>
      <c r="E644">
        <v>6962</v>
      </c>
    </row>
    <row r="645" spans="1:5">
      <c r="A645" t="s">
        <v>231</v>
      </c>
      <c r="B645" t="s">
        <v>18</v>
      </c>
      <c r="C645">
        <v>2021</v>
      </c>
      <c r="D645" t="s">
        <v>8</v>
      </c>
      <c r="E645">
        <v>6774</v>
      </c>
    </row>
    <row r="646" spans="1:5">
      <c r="A646" t="s">
        <v>231</v>
      </c>
      <c r="B646" t="s">
        <v>18</v>
      </c>
      <c r="C646">
        <v>2021</v>
      </c>
      <c r="D646" t="s">
        <v>7</v>
      </c>
      <c r="E646">
        <v>6626</v>
      </c>
    </row>
    <row r="647" spans="1:5">
      <c r="A647" t="s">
        <v>231</v>
      </c>
      <c r="B647" t="s">
        <v>18</v>
      </c>
      <c r="C647">
        <v>2021</v>
      </c>
      <c r="D647" t="s">
        <v>6</v>
      </c>
      <c r="E647">
        <v>6558</v>
      </c>
    </row>
    <row r="648" spans="1:5">
      <c r="A648" t="s">
        <v>231</v>
      </c>
      <c r="B648" t="s">
        <v>18</v>
      </c>
      <c r="C648">
        <v>2020</v>
      </c>
      <c r="D648" t="s">
        <v>9</v>
      </c>
      <c r="E648">
        <v>6526</v>
      </c>
    </row>
    <row r="649" spans="1:5">
      <c r="A649" t="s">
        <v>231</v>
      </c>
      <c r="B649" t="s">
        <v>18</v>
      </c>
      <c r="C649">
        <v>2020</v>
      </c>
      <c r="D649" t="s">
        <v>8</v>
      </c>
      <c r="E649">
        <v>6434</v>
      </c>
    </row>
    <row r="650" spans="1:5">
      <c r="A650" t="s">
        <v>231</v>
      </c>
      <c r="B650" t="s">
        <v>18</v>
      </c>
      <c r="C650">
        <v>2020</v>
      </c>
      <c r="D650" t="s">
        <v>7</v>
      </c>
      <c r="E650">
        <v>6012</v>
      </c>
    </row>
    <row r="651" spans="1:5">
      <c r="A651" t="s">
        <v>231</v>
      </c>
      <c r="B651" t="s">
        <v>18</v>
      </c>
      <c r="C651">
        <v>2020</v>
      </c>
      <c r="D651" t="s">
        <v>6</v>
      </c>
      <c r="E651">
        <v>5789</v>
      </c>
    </row>
    <row r="652" spans="1:5">
      <c r="A652" t="s">
        <v>231</v>
      </c>
      <c r="B652" t="s">
        <v>18</v>
      </c>
      <c r="C652">
        <v>2019</v>
      </c>
      <c r="D652" t="s">
        <v>9</v>
      </c>
      <c r="E652">
        <v>5467</v>
      </c>
    </row>
    <row r="653" spans="1:5">
      <c r="A653" t="s">
        <v>231</v>
      </c>
      <c r="B653" t="s">
        <v>18</v>
      </c>
      <c r="C653">
        <v>2019</v>
      </c>
      <c r="D653" t="s">
        <v>8</v>
      </c>
      <c r="E653">
        <v>5260</v>
      </c>
    </row>
    <row r="654" spans="1:5">
      <c r="A654" t="s">
        <v>231</v>
      </c>
      <c r="B654" t="s">
        <v>18</v>
      </c>
      <c r="C654">
        <v>2019</v>
      </c>
      <c r="D654" t="s">
        <v>7</v>
      </c>
      <c r="E654">
        <v>5052</v>
      </c>
    </row>
    <row r="655" spans="1:5">
      <c r="A655" t="s">
        <v>231</v>
      </c>
      <c r="B655" t="s">
        <v>18</v>
      </c>
      <c r="C655">
        <v>2019</v>
      </c>
      <c r="D655" t="s">
        <v>6</v>
      </c>
      <c r="E655">
        <v>4738</v>
      </c>
    </row>
    <row r="656" spans="1:5">
      <c r="A656" t="s">
        <v>231</v>
      </c>
      <c r="B656" t="s">
        <v>18</v>
      </c>
      <c r="C656">
        <v>2018</v>
      </c>
      <c r="D656" t="s">
        <v>9</v>
      </c>
      <c r="E656">
        <v>4021</v>
      </c>
    </row>
    <row r="657" spans="1:5">
      <c r="A657" t="s">
        <v>231</v>
      </c>
      <c r="B657" t="s">
        <v>18</v>
      </c>
      <c r="C657">
        <v>2018</v>
      </c>
      <c r="D657" t="s">
        <v>8</v>
      </c>
      <c r="E657">
        <v>4021</v>
      </c>
    </row>
    <row r="658" spans="1:5">
      <c r="A658" t="s">
        <v>231</v>
      </c>
      <c r="B658" t="s">
        <v>18</v>
      </c>
      <c r="C658">
        <v>2018</v>
      </c>
      <c r="D658" t="s">
        <v>7</v>
      </c>
      <c r="E658">
        <v>3877</v>
      </c>
    </row>
    <row r="659" spans="1:5">
      <c r="A659" t="s">
        <v>231</v>
      </c>
      <c r="B659" t="s">
        <v>18</v>
      </c>
      <c r="C659">
        <v>2018</v>
      </c>
      <c r="D659" t="s">
        <v>6</v>
      </c>
      <c r="E659">
        <v>3731</v>
      </c>
    </row>
    <row r="660" spans="1:5">
      <c r="A660" t="s">
        <v>231</v>
      </c>
      <c r="B660" t="s">
        <v>18</v>
      </c>
      <c r="C660">
        <v>2017</v>
      </c>
      <c r="D660" t="s">
        <v>9</v>
      </c>
      <c r="E660">
        <v>3535</v>
      </c>
    </row>
    <row r="661" spans="1:5">
      <c r="A661" t="s">
        <v>231</v>
      </c>
      <c r="B661" t="s">
        <v>18</v>
      </c>
      <c r="C661">
        <v>2017</v>
      </c>
      <c r="D661" t="s">
        <v>8</v>
      </c>
      <c r="E661">
        <v>3332</v>
      </c>
    </row>
    <row r="662" spans="1:5">
      <c r="A662" t="s">
        <v>231</v>
      </c>
      <c r="B662" t="s">
        <v>18</v>
      </c>
      <c r="C662">
        <v>2017</v>
      </c>
      <c r="D662" t="s">
        <v>7</v>
      </c>
      <c r="E662">
        <v>3163</v>
      </c>
    </row>
    <row r="663" spans="1:5">
      <c r="A663" t="s">
        <v>231</v>
      </c>
      <c r="B663" t="s">
        <v>18</v>
      </c>
      <c r="C663">
        <v>2017</v>
      </c>
      <c r="D663" t="s">
        <v>6</v>
      </c>
      <c r="E663">
        <v>2919</v>
      </c>
    </row>
    <row r="664" spans="1:5">
      <c r="A664" t="s">
        <v>231</v>
      </c>
      <c r="B664" t="s">
        <v>17</v>
      </c>
      <c r="C664">
        <v>2024</v>
      </c>
      <c r="D664" t="s">
        <v>7</v>
      </c>
      <c r="E664">
        <v>237</v>
      </c>
    </row>
    <row r="665" spans="1:5">
      <c r="A665" t="s">
        <v>231</v>
      </c>
      <c r="B665" t="s">
        <v>17</v>
      </c>
      <c r="C665">
        <v>2024</v>
      </c>
      <c r="D665" t="s">
        <v>6</v>
      </c>
      <c r="E665">
        <v>233</v>
      </c>
    </row>
    <row r="666" spans="1:5">
      <c r="A666" t="s">
        <v>231</v>
      </c>
      <c r="B666" t="s">
        <v>17</v>
      </c>
      <c r="C666">
        <v>2023</v>
      </c>
      <c r="D666" t="s">
        <v>9</v>
      </c>
      <c r="E666">
        <v>228</v>
      </c>
    </row>
    <row r="667" spans="1:5">
      <c r="A667" t="s">
        <v>231</v>
      </c>
      <c r="B667" t="s">
        <v>17</v>
      </c>
      <c r="C667">
        <v>2023</v>
      </c>
      <c r="D667" t="s">
        <v>8</v>
      </c>
      <c r="E667">
        <v>217</v>
      </c>
    </row>
    <row r="668" spans="1:5">
      <c r="A668" t="s">
        <v>231</v>
      </c>
      <c r="B668" t="s">
        <v>17</v>
      </c>
      <c r="C668">
        <v>2023</v>
      </c>
      <c r="D668" t="s">
        <v>7</v>
      </c>
      <c r="E668">
        <v>217</v>
      </c>
    </row>
    <row r="669" spans="1:5">
      <c r="A669" t="s">
        <v>231</v>
      </c>
      <c r="B669" t="s">
        <v>17</v>
      </c>
      <c r="C669">
        <v>2023</v>
      </c>
      <c r="D669" t="s">
        <v>6</v>
      </c>
      <c r="E669">
        <v>213</v>
      </c>
    </row>
    <row r="670" spans="1:5">
      <c r="A670" t="s">
        <v>231</v>
      </c>
      <c r="B670" t="s">
        <v>17</v>
      </c>
      <c r="C670">
        <v>2022</v>
      </c>
      <c r="D670" t="s">
        <v>9</v>
      </c>
      <c r="E670">
        <v>194</v>
      </c>
    </row>
    <row r="671" spans="1:5">
      <c r="A671" t="s">
        <v>231</v>
      </c>
      <c r="B671" t="s">
        <v>17</v>
      </c>
      <c r="C671">
        <v>2022</v>
      </c>
      <c r="D671" t="s">
        <v>8</v>
      </c>
      <c r="E671">
        <v>171</v>
      </c>
    </row>
    <row r="672" spans="1:5">
      <c r="A672" t="s">
        <v>231</v>
      </c>
      <c r="B672" t="s">
        <v>17</v>
      </c>
      <c r="C672">
        <v>2022</v>
      </c>
      <c r="D672" t="s">
        <v>7</v>
      </c>
      <c r="E672">
        <v>164</v>
      </c>
    </row>
    <row r="673" spans="1:5">
      <c r="A673" t="s">
        <v>231</v>
      </c>
      <c r="B673" t="s">
        <v>17</v>
      </c>
      <c r="C673">
        <v>2022</v>
      </c>
      <c r="D673" t="s">
        <v>6</v>
      </c>
      <c r="E673">
        <v>160</v>
      </c>
    </row>
    <row r="674" spans="1:5">
      <c r="A674" t="s">
        <v>231</v>
      </c>
      <c r="B674" t="s">
        <v>17</v>
      </c>
      <c r="C674">
        <v>2021</v>
      </c>
      <c r="D674" t="s">
        <v>9</v>
      </c>
      <c r="E674">
        <v>155</v>
      </c>
    </row>
    <row r="675" spans="1:5">
      <c r="A675" t="s">
        <v>231</v>
      </c>
      <c r="B675" t="s">
        <v>17</v>
      </c>
      <c r="C675">
        <v>2021</v>
      </c>
      <c r="D675" t="s">
        <v>8</v>
      </c>
      <c r="E675">
        <v>150</v>
      </c>
    </row>
    <row r="676" spans="1:5">
      <c r="A676" t="s">
        <v>231</v>
      </c>
      <c r="B676" t="s">
        <v>17</v>
      </c>
      <c r="C676">
        <v>2021</v>
      </c>
      <c r="D676" t="s">
        <v>7</v>
      </c>
      <c r="E676">
        <v>142</v>
      </c>
    </row>
    <row r="677" spans="1:5">
      <c r="A677" t="s">
        <v>231</v>
      </c>
      <c r="B677" t="s">
        <v>17</v>
      </c>
      <c r="C677">
        <v>2021</v>
      </c>
      <c r="D677" t="s">
        <v>6</v>
      </c>
      <c r="E677">
        <v>141</v>
      </c>
    </row>
    <row r="678" spans="1:5">
      <c r="A678" t="s">
        <v>231</v>
      </c>
      <c r="B678" t="s">
        <v>17</v>
      </c>
      <c r="C678">
        <v>2020</v>
      </c>
      <c r="D678" t="s">
        <v>9</v>
      </c>
      <c r="E678">
        <v>131</v>
      </c>
    </row>
    <row r="679" spans="1:5">
      <c r="A679" t="s">
        <v>231</v>
      </c>
      <c r="B679" t="s">
        <v>17</v>
      </c>
      <c r="C679">
        <v>2020</v>
      </c>
      <c r="D679" t="s">
        <v>8</v>
      </c>
      <c r="E679">
        <v>129</v>
      </c>
    </row>
    <row r="680" spans="1:5">
      <c r="A680" t="s">
        <v>231</v>
      </c>
      <c r="B680" t="s">
        <v>17</v>
      </c>
      <c r="C680">
        <v>2020</v>
      </c>
      <c r="D680" t="s">
        <v>7</v>
      </c>
      <c r="E680">
        <v>122</v>
      </c>
    </row>
    <row r="681" spans="1:5">
      <c r="A681" t="s">
        <v>231</v>
      </c>
      <c r="B681" t="s">
        <v>17</v>
      </c>
      <c r="C681">
        <v>2020</v>
      </c>
      <c r="D681" t="s">
        <v>6</v>
      </c>
      <c r="E681">
        <v>120</v>
      </c>
    </row>
    <row r="682" spans="1:5">
      <c r="A682" t="s">
        <v>231</v>
      </c>
      <c r="B682" t="s">
        <v>17</v>
      </c>
      <c r="C682">
        <v>2019</v>
      </c>
      <c r="D682" t="s">
        <v>9</v>
      </c>
      <c r="E682">
        <v>115</v>
      </c>
    </row>
    <row r="683" spans="1:5">
      <c r="A683" t="s">
        <v>231</v>
      </c>
      <c r="B683" t="s">
        <v>17</v>
      </c>
      <c r="C683">
        <v>2019</v>
      </c>
      <c r="D683" t="s">
        <v>8</v>
      </c>
      <c r="E683">
        <v>111</v>
      </c>
    </row>
    <row r="684" spans="1:5">
      <c r="A684" t="s">
        <v>231</v>
      </c>
      <c r="B684" t="s">
        <v>17</v>
      </c>
      <c r="C684">
        <v>2019</v>
      </c>
      <c r="D684" t="s">
        <v>7</v>
      </c>
      <c r="E684">
        <v>109</v>
      </c>
    </row>
    <row r="685" spans="1:5">
      <c r="A685" t="s">
        <v>231</v>
      </c>
      <c r="B685" t="s">
        <v>17</v>
      </c>
      <c r="C685">
        <v>2019</v>
      </c>
      <c r="D685" t="s">
        <v>6</v>
      </c>
      <c r="E685">
        <v>104</v>
      </c>
    </row>
    <row r="686" spans="1:5">
      <c r="A686" t="s">
        <v>231</v>
      </c>
      <c r="B686" t="s">
        <v>17</v>
      </c>
      <c r="C686">
        <v>2018</v>
      </c>
      <c r="D686" t="s">
        <v>9</v>
      </c>
      <c r="E686">
        <v>98</v>
      </c>
    </row>
    <row r="687" spans="1:5">
      <c r="A687" t="s">
        <v>231</v>
      </c>
      <c r="B687" t="s">
        <v>17</v>
      </c>
      <c r="C687">
        <v>2018</v>
      </c>
      <c r="D687" t="s">
        <v>8</v>
      </c>
      <c r="E687">
        <v>98</v>
      </c>
    </row>
    <row r="688" spans="1:5">
      <c r="A688" t="s">
        <v>231</v>
      </c>
      <c r="B688" t="s">
        <v>17</v>
      </c>
      <c r="C688">
        <v>2018</v>
      </c>
      <c r="D688" t="s">
        <v>7</v>
      </c>
      <c r="E688">
        <v>96</v>
      </c>
    </row>
    <row r="689" spans="1:5">
      <c r="A689" t="s">
        <v>231</v>
      </c>
      <c r="B689" t="s">
        <v>17</v>
      </c>
      <c r="C689">
        <v>2018</v>
      </c>
      <c r="D689" t="s">
        <v>6</v>
      </c>
      <c r="E689">
        <v>93</v>
      </c>
    </row>
    <row r="690" spans="1:5">
      <c r="A690" t="s">
        <v>231</v>
      </c>
      <c r="B690" t="s">
        <v>17</v>
      </c>
      <c r="C690">
        <v>2017</v>
      </c>
      <c r="D690" t="s">
        <v>9</v>
      </c>
      <c r="E690">
        <v>90</v>
      </c>
    </row>
    <row r="691" spans="1:5">
      <c r="A691" t="s">
        <v>231</v>
      </c>
      <c r="B691" t="s">
        <v>17</v>
      </c>
      <c r="C691">
        <v>2017</v>
      </c>
      <c r="D691" t="s">
        <v>8</v>
      </c>
      <c r="E691">
        <v>88</v>
      </c>
    </row>
    <row r="692" spans="1:5">
      <c r="A692" t="s">
        <v>231</v>
      </c>
      <c r="B692" t="s">
        <v>17</v>
      </c>
      <c r="C692">
        <v>2017</v>
      </c>
      <c r="D692" t="s">
        <v>7</v>
      </c>
      <c r="E692">
        <v>84</v>
      </c>
    </row>
    <row r="693" spans="1:5">
      <c r="A693" t="s">
        <v>231</v>
      </c>
      <c r="B693" t="s">
        <v>17</v>
      </c>
      <c r="C693">
        <v>2017</v>
      </c>
      <c r="D693" t="s">
        <v>6</v>
      </c>
      <c r="E693">
        <v>80</v>
      </c>
    </row>
    <row r="694" spans="1:5">
      <c r="A694" t="s">
        <v>231</v>
      </c>
      <c r="B694" t="s">
        <v>31</v>
      </c>
      <c r="C694">
        <v>2024</v>
      </c>
      <c r="D694" t="s">
        <v>7</v>
      </c>
      <c r="E694">
        <v>20</v>
      </c>
    </row>
    <row r="695" spans="1:5">
      <c r="A695" t="s">
        <v>231</v>
      </c>
      <c r="B695" t="s">
        <v>31</v>
      </c>
      <c r="C695">
        <v>2024</v>
      </c>
      <c r="D695" t="s">
        <v>6</v>
      </c>
      <c r="E695">
        <v>18</v>
      </c>
    </row>
    <row r="696" spans="1:5">
      <c r="A696" t="s">
        <v>231</v>
      </c>
      <c r="B696" t="s">
        <v>31</v>
      </c>
      <c r="C696">
        <v>2023</v>
      </c>
      <c r="D696" t="s">
        <v>9</v>
      </c>
      <c r="E696">
        <v>18</v>
      </c>
    </row>
    <row r="697" spans="1:5">
      <c r="A697" t="s">
        <v>231</v>
      </c>
      <c r="B697" t="s">
        <v>31</v>
      </c>
      <c r="C697">
        <v>2023</v>
      </c>
      <c r="D697" t="s">
        <v>8</v>
      </c>
      <c r="E697">
        <v>19</v>
      </c>
    </row>
    <row r="698" spans="1:5">
      <c r="A698" t="s">
        <v>231</v>
      </c>
      <c r="B698" t="s">
        <v>31</v>
      </c>
      <c r="C698">
        <v>2023</v>
      </c>
      <c r="D698" t="s">
        <v>7</v>
      </c>
      <c r="E698">
        <v>19</v>
      </c>
    </row>
    <row r="699" spans="1:5">
      <c r="A699" t="s">
        <v>231</v>
      </c>
      <c r="B699" t="s">
        <v>31</v>
      </c>
      <c r="C699">
        <v>2023</v>
      </c>
      <c r="D699" t="s">
        <v>6</v>
      </c>
      <c r="E699">
        <v>19</v>
      </c>
    </row>
    <row r="700" spans="1:5">
      <c r="A700" t="s">
        <v>231</v>
      </c>
      <c r="B700" t="s">
        <v>31</v>
      </c>
      <c r="C700">
        <v>2022</v>
      </c>
      <c r="D700" t="s">
        <v>9</v>
      </c>
      <c r="E700">
        <v>18</v>
      </c>
    </row>
    <row r="701" spans="1:5">
      <c r="A701" t="s">
        <v>231</v>
      </c>
      <c r="B701" t="s">
        <v>31</v>
      </c>
      <c r="C701">
        <v>2022</v>
      </c>
      <c r="D701" t="s">
        <v>8</v>
      </c>
      <c r="E701">
        <v>16</v>
      </c>
    </row>
    <row r="702" spans="1:5">
      <c r="A702" t="s">
        <v>231</v>
      </c>
      <c r="B702" t="s">
        <v>31</v>
      </c>
      <c r="C702">
        <v>2022</v>
      </c>
      <c r="D702" t="s">
        <v>7</v>
      </c>
      <c r="E702">
        <v>13</v>
      </c>
    </row>
    <row r="703" spans="1:5">
      <c r="A703" t="s">
        <v>231</v>
      </c>
      <c r="B703" t="s">
        <v>31</v>
      </c>
      <c r="C703">
        <v>2022</v>
      </c>
      <c r="D703" t="s">
        <v>6</v>
      </c>
      <c r="E703">
        <v>10</v>
      </c>
    </row>
    <row r="704" spans="1:5">
      <c r="A704" t="s">
        <v>231</v>
      </c>
      <c r="B704" t="s">
        <v>31</v>
      </c>
      <c r="C704">
        <v>2021</v>
      </c>
      <c r="D704" t="s">
        <v>9</v>
      </c>
      <c r="E704">
        <v>9</v>
      </c>
    </row>
    <row r="705" spans="1:5">
      <c r="A705" t="s">
        <v>231</v>
      </c>
      <c r="B705" t="s">
        <v>31</v>
      </c>
      <c r="C705">
        <v>2021</v>
      </c>
      <c r="D705" t="s">
        <v>8</v>
      </c>
      <c r="E705">
        <v>9</v>
      </c>
    </row>
    <row r="706" spans="1:5">
      <c r="A706" t="s">
        <v>231</v>
      </c>
      <c r="B706" t="s">
        <v>31</v>
      </c>
      <c r="C706">
        <v>2021</v>
      </c>
      <c r="D706" t="s">
        <v>7</v>
      </c>
      <c r="E706">
        <v>9</v>
      </c>
    </row>
    <row r="707" spans="1:5">
      <c r="A707" t="s">
        <v>231</v>
      </c>
      <c r="B707" t="s">
        <v>31</v>
      </c>
      <c r="C707">
        <v>2021</v>
      </c>
      <c r="D707" t="s">
        <v>6</v>
      </c>
      <c r="E707">
        <v>8</v>
      </c>
    </row>
    <row r="708" spans="1:5">
      <c r="A708" t="s">
        <v>231</v>
      </c>
      <c r="B708" t="s">
        <v>31</v>
      </c>
      <c r="C708">
        <v>2020</v>
      </c>
      <c r="D708" t="s">
        <v>9</v>
      </c>
      <c r="E708">
        <v>8</v>
      </c>
    </row>
    <row r="709" spans="1:5">
      <c r="A709" t="s">
        <v>231</v>
      </c>
      <c r="B709" t="s">
        <v>31</v>
      </c>
      <c r="C709">
        <v>2020</v>
      </c>
      <c r="D709" t="s">
        <v>8</v>
      </c>
      <c r="E709">
        <v>8</v>
      </c>
    </row>
    <row r="710" spans="1:5">
      <c r="A710" t="s">
        <v>231</v>
      </c>
      <c r="B710" t="s">
        <v>31</v>
      </c>
      <c r="C710">
        <v>2020</v>
      </c>
      <c r="D710" t="s">
        <v>7</v>
      </c>
      <c r="E710">
        <v>7</v>
      </c>
    </row>
    <row r="711" spans="1:5">
      <c r="A711" t="s">
        <v>231</v>
      </c>
      <c r="B711" t="s">
        <v>31</v>
      </c>
      <c r="C711">
        <v>2020</v>
      </c>
      <c r="D711" t="s">
        <v>6</v>
      </c>
      <c r="E711">
        <v>6</v>
      </c>
    </row>
    <row r="712" spans="1:5">
      <c r="A712" t="s">
        <v>231</v>
      </c>
      <c r="B712" t="s">
        <v>31</v>
      </c>
      <c r="C712">
        <v>2019</v>
      </c>
      <c r="D712" t="s">
        <v>9</v>
      </c>
      <c r="E712">
        <v>5</v>
      </c>
    </row>
    <row r="713" spans="1:5">
      <c r="A713" t="s">
        <v>231</v>
      </c>
      <c r="B713" t="s">
        <v>31</v>
      </c>
      <c r="C713">
        <v>2019</v>
      </c>
      <c r="D713" t="s">
        <v>8</v>
      </c>
      <c r="E713">
        <v>5</v>
      </c>
    </row>
    <row r="714" spans="1:5">
      <c r="A714" t="s">
        <v>231</v>
      </c>
      <c r="B714" t="s">
        <v>31</v>
      </c>
      <c r="C714">
        <v>2019</v>
      </c>
      <c r="D714" t="s">
        <v>7</v>
      </c>
      <c r="E714">
        <v>5</v>
      </c>
    </row>
    <row r="715" spans="1:5">
      <c r="A715" t="s">
        <v>231</v>
      </c>
      <c r="B715" t="s">
        <v>31</v>
      </c>
      <c r="C715">
        <v>2019</v>
      </c>
      <c r="D715" t="s">
        <v>6</v>
      </c>
      <c r="E715">
        <v>5</v>
      </c>
    </row>
    <row r="716" spans="1:5">
      <c r="A716" t="s">
        <v>231</v>
      </c>
      <c r="B716" t="s">
        <v>31</v>
      </c>
      <c r="C716">
        <v>2018</v>
      </c>
      <c r="D716" t="s">
        <v>9</v>
      </c>
      <c r="E716">
        <v>5</v>
      </c>
    </row>
    <row r="717" spans="1:5">
      <c r="A717" t="s">
        <v>231</v>
      </c>
      <c r="B717" t="s">
        <v>31</v>
      </c>
      <c r="C717">
        <v>2018</v>
      </c>
      <c r="D717" t="s">
        <v>8</v>
      </c>
      <c r="E717">
        <v>5</v>
      </c>
    </row>
    <row r="718" spans="1:5">
      <c r="A718" t="s">
        <v>231</v>
      </c>
      <c r="B718" t="s">
        <v>31</v>
      </c>
      <c r="C718">
        <v>2018</v>
      </c>
      <c r="D718" t="s">
        <v>7</v>
      </c>
      <c r="E718">
        <v>3</v>
      </c>
    </row>
    <row r="719" spans="1:5">
      <c r="A719" t="s">
        <v>231</v>
      </c>
      <c r="B719" t="s">
        <v>31</v>
      </c>
      <c r="C719">
        <v>2018</v>
      </c>
      <c r="D719" t="s">
        <v>6</v>
      </c>
      <c r="E719">
        <v>3</v>
      </c>
    </row>
    <row r="720" spans="1:5">
      <c r="A720" t="s">
        <v>231</v>
      </c>
      <c r="B720" t="s">
        <v>31</v>
      </c>
      <c r="C720">
        <v>2017</v>
      </c>
      <c r="D720" t="s">
        <v>9</v>
      </c>
      <c r="E720">
        <v>3</v>
      </c>
    </row>
    <row r="721" spans="1:5">
      <c r="A721" t="s">
        <v>231</v>
      </c>
      <c r="B721" t="s">
        <v>31</v>
      </c>
      <c r="C721">
        <v>2017</v>
      </c>
      <c r="D721" t="s">
        <v>8</v>
      </c>
      <c r="E721">
        <v>4</v>
      </c>
    </row>
    <row r="722" spans="1:5">
      <c r="A722" t="s">
        <v>231</v>
      </c>
      <c r="B722" t="s">
        <v>31</v>
      </c>
      <c r="C722">
        <v>2017</v>
      </c>
      <c r="D722" t="s">
        <v>7</v>
      </c>
      <c r="E722">
        <v>4</v>
      </c>
    </row>
    <row r="723" spans="1:5">
      <c r="A723" t="s">
        <v>231</v>
      </c>
      <c r="B723" t="s">
        <v>31</v>
      </c>
      <c r="C723">
        <v>2017</v>
      </c>
      <c r="D723" t="s">
        <v>6</v>
      </c>
      <c r="E723">
        <v>4</v>
      </c>
    </row>
    <row r="724" spans="1:5">
      <c r="A724" t="s">
        <v>231</v>
      </c>
      <c r="B724" t="s">
        <v>20</v>
      </c>
      <c r="C724">
        <v>2024</v>
      </c>
      <c r="D724" t="s">
        <v>7</v>
      </c>
      <c r="E724">
        <v>5</v>
      </c>
    </row>
    <row r="725" spans="1:5">
      <c r="A725" t="s">
        <v>231</v>
      </c>
      <c r="B725" t="s">
        <v>20</v>
      </c>
      <c r="C725">
        <v>2024</v>
      </c>
      <c r="D725" t="s">
        <v>6</v>
      </c>
      <c r="E725">
        <v>4</v>
      </c>
    </row>
    <row r="726" spans="1:5">
      <c r="A726" t="s">
        <v>231</v>
      </c>
      <c r="B726" t="s">
        <v>20</v>
      </c>
      <c r="C726">
        <v>2023</v>
      </c>
      <c r="D726" t="s">
        <v>9</v>
      </c>
      <c r="E726">
        <v>4</v>
      </c>
    </row>
    <row r="727" spans="1:5">
      <c r="A727" t="s">
        <v>231</v>
      </c>
      <c r="B727" t="s">
        <v>20</v>
      </c>
      <c r="C727">
        <v>2023</v>
      </c>
      <c r="D727" t="s">
        <v>8</v>
      </c>
      <c r="E727">
        <v>3</v>
      </c>
    </row>
    <row r="728" spans="1:5">
      <c r="A728" t="s">
        <v>231</v>
      </c>
      <c r="B728" t="s">
        <v>20</v>
      </c>
      <c r="C728">
        <v>2023</v>
      </c>
      <c r="D728" t="s">
        <v>7</v>
      </c>
      <c r="E728">
        <v>3</v>
      </c>
    </row>
    <row r="729" spans="1:5">
      <c r="A729" t="s">
        <v>231</v>
      </c>
      <c r="B729" t="s">
        <v>20</v>
      </c>
      <c r="C729">
        <v>2023</v>
      </c>
      <c r="D729" t="s">
        <v>6</v>
      </c>
      <c r="E729">
        <v>3</v>
      </c>
    </row>
    <row r="730" spans="1:5">
      <c r="A730" t="s">
        <v>231</v>
      </c>
      <c r="B730" t="s">
        <v>20</v>
      </c>
      <c r="C730">
        <v>2022</v>
      </c>
      <c r="D730" t="s">
        <v>9</v>
      </c>
      <c r="E730">
        <v>3</v>
      </c>
    </row>
    <row r="731" spans="1:5">
      <c r="A731" t="s">
        <v>231</v>
      </c>
      <c r="B731" t="s">
        <v>20</v>
      </c>
      <c r="C731">
        <v>2022</v>
      </c>
      <c r="D731" t="s">
        <v>8</v>
      </c>
      <c r="E731">
        <v>2</v>
      </c>
    </row>
    <row r="732" spans="1:5">
      <c r="A732" t="s">
        <v>231</v>
      </c>
      <c r="B732" t="s">
        <v>20</v>
      </c>
      <c r="C732">
        <v>2022</v>
      </c>
      <c r="D732" t="s">
        <v>7</v>
      </c>
      <c r="E732">
        <v>2</v>
      </c>
    </row>
    <row r="733" spans="1:5">
      <c r="A733" t="s">
        <v>231</v>
      </c>
      <c r="B733" t="s">
        <v>20</v>
      </c>
      <c r="C733">
        <v>2022</v>
      </c>
      <c r="D733" t="s">
        <v>6</v>
      </c>
      <c r="E733">
        <v>2</v>
      </c>
    </row>
    <row r="734" spans="1:5">
      <c r="A734" t="s">
        <v>231</v>
      </c>
      <c r="B734" t="s">
        <v>20</v>
      </c>
      <c r="C734">
        <v>2021</v>
      </c>
      <c r="D734" t="s">
        <v>9</v>
      </c>
      <c r="E734">
        <v>2</v>
      </c>
    </row>
    <row r="735" spans="1:5">
      <c r="A735" t="s">
        <v>231</v>
      </c>
      <c r="B735" t="s">
        <v>20</v>
      </c>
      <c r="C735">
        <v>2021</v>
      </c>
      <c r="D735" t="s">
        <v>8</v>
      </c>
      <c r="E735">
        <v>1</v>
      </c>
    </row>
    <row r="736" spans="1:5">
      <c r="A736" t="s">
        <v>231</v>
      </c>
      <c r="B736" t="s">
        <v>20</v>
      </c>
      <c r="C736">
        <v>2021</v>
      </c>
      <c r="D736" t="s">
        <v>7</v>
      </c>
      <c r="E736">
        <v>1</v>
      </c>
    </row>
    <row r="737" spans="1:5">
      <c r="A737" t="s">
        <v>231</v>
      </c>
      <c r="B737" t="s">
        <v>20</v>
      </c>
      <c r="C737">
        <v>2021</v>
      </c>
      <c r="D737" t="s">
        <v>6</v>
      </c>
      <c r="E737">
        <v>2</v>
      </c>
    </row>
    <row r="738" spans="1:5">
      <c r="A738" t="s">
        <v>231</v>
      </c>
      <c r="B738" t="s">
        <v>20</v>
      </c>
      <c r="C738">
        <v>2020</v>
      </c>
      <c r="D738" t="s">
        <v>9</v>
      </c>
      <c r="E738">
        <v>2</v>
      </c>
    </row>
    <row r="739" spans="1:5">
      <c r="A739" t="s">
        <v>231</v>
      </c>
      <c r="B739" t="s">
        <v>20</v>
      </c>
      <c r="C739">
        <v>2020</v>
      </c>
      <c r="D739" t="s">
        <v>8</v>
      </c>
      <c r="E739">
        <v>2</v>
      </c>
    </row>
    <row r="740" spans="1:5">
      <c r="A740" t="s">
        <v>231</v>
      </c>
      <c r="B740" t="s">
        <v>20</v>
      </c>
      <c r="C740">
        <v>2020</v>
      </c>
      <c r="D740" t="s">
        <v>7</v>
      </c>
      <c r="E740">
        <v>3</v>
      </c>
    </row>
    <row r="741" spans="1:5">
      <c r="A741" t="s">
        <v>231</v>
      </c>
      <c r="B741" t="s">
        <v>20</v>
      </c>
      <c r="C741">
        <v>2020</v>
      </c>
      <c r="D741" t="s">
        <v>6</v>
      </c>
      <c r="E741">
        <v>2</v>
      </c>
    </row>
    <row r="742" spans="1:5">
      <c r="A742" t="s">
        <v>231</v>
      </c>
      <c r="B742" t="s">
        <v>20</v>
      </c>
      <c r="C742">
        <v>2019</v>
      </c>
      <c r="D742" t="s">
        <v>9</v>
      </c>
      <c r="E742">
        <v>2</v>
      </c>
    </row>
    <row r="743" spans="1:5">
      <c r="A743" t="s">
        <v>231</v>
      </c>
      <c r="B743" t="s">
        <v>20</v>
      </c>
      <c r="C743">
        <v>2019</v>
      </c>
      <c r="D743" t="s">
        <v>8</v>
      </c>
      <c r="E743">
        <v>2</v>
      </c>
    </row>
    <row r="744" spans="1:5">
      <c r="A744" t="s">
        <v>231</v>
      </c>
      <c r="B744" t="s">
        <v>20</v>
      </c>
      <c r="C744">
        <v>2019</v>
      </c>
      <c r="D744" t="s">
        <v>7</v>
      </c>
      <c r="E744">
        <v>2</v>
      </c>
    </row>
    <row r="745" spans="1:5">
      <c r="A745" t="s">
        <v>231</v>
      </c>
      <c r="B745" t="s">
        <v>20</v>
      </c>
      <c r="C745">
        <v>2019</v>
      </c>
      <c r="D745" t="s">
        <v>6</v>
      </c>
      <c r="E745">
        <v>2</v>
      </c>
    </row>
    <row r="746" spans="1:5">
      <c r="A746" t="s">
        <v>231</v>
      </c>
      <c r="B746" t="s">
        <v>20</v>
      </c>
      <c r="C746">
        <v>2018</v>
      </c>
      <c r="D746" t="s">
        <v>9</v>
      </c>
      <c r="E746">
        <v>2</v>
      </c>
    </row>
    <row r="747" spans="1:5">
      <c r="A747" t="s">
        <v>231</v>
      </c>
      <c r="B747" t="s">
        <v>20</v>
      </c>
      <c r="C747">
        <v>2018</v>
      </c>
      <c r="D747" t="s">
        <v>8</v>
      </c>
      <c r="E747">
        <v>2</v>
      </c>
    </row>
    <row r="748" spans="1:5">
      <c r="A748" t="s">
        <v>231</v>
      </c>
      <c r="B748" t="s">
        <v>20</v>
      </c>
      <c r="C748">
        <v>2018</v>
      </c>
      <c r="D748" t="s">
        <v>7</v>
      </c>
      <c r="E748">
        <v>2</v>
      </c>
    </row>
    <row r="749" spans="1:5">
      <c r="A749" t="s">
        <v>231</v>
      </c>
      <c r="B749" t="s">
        <v>20</v>
      </c>
      <c r="C749">
        <v>2018</v>
      </c>
      <c r="D749" t="s">
        <v>6</v>
      </c>
      <c r="E749">
        <v>2</v>
      </c>
    </row>
    <row r="750" spans="1:5">
      <c r="A750" t="s">
        <v>231</v>
      </c>
      <c r="B750" t="s">
        <v>20</v>
      </c>
      <c r="C750">
        <v>2017</v>
      </c>
      <c r="D750" t="s">
        <v>9</v>
      </c>
      <c r="E750">
        <v>2</v>
      </c>
    </row>
    <row r="751" spans="1:5">
      <c r="A751" t="s">
        <v>231</v>
      </c>
      <c r="B751" t="s">
        <v>20</v>
      </c>
      <c r="C751">
        <v>2017</v>
      </c>
      <c r="D751" t="s">
        <v>8</v>
      </c>
      <c r="E751">
        <v>1</v>
      </c>
    </row>
    <row r="752" spans="1:5">
      <c r="A752" t="s">
        <v>231</v>
      </c>
      <c r="B752" t="s">
        <v>818</v>
      </c>
      <c r="C752">
        <v>2024</v>
      </c>
      <c r="D752" t="s">
        <v>7</v>
      </c>
      <c r="E752">
        <v>9</v>
      </c>
    </row>
    <row r="753" spans="1:5">
      <c r="A753" t="s">
        <v>231</v>
      </c>
      <c r="B753" t="s">
        <v>818</v>
      </c>
      <c r="C753">
        <v>2024</v>
      </c>
      <c r="D753" t="s">
        <v>6</v>
      </c>
      <c r="E753">
        <v>9</v>
      </c>
    </row>
    <row r="754" spans="1:5">
      <c r="A754" t="s">
        <v>231</v>
      </c>
      <c r="B754" t="s">
        <v>818</v>
      </c>
      <c r="C754">
        <v>2023</v>
      </c>
      <c r="D754" t="s">
        <v>9</v>
      </c>
      <c r="E754">
        <v>9</v>
      </c>
    </row>
    <row r="755" spans="1:5">
      <c r="A755" t="s">
        <v>231</v>
      </c>
      <c r="B755" t="s">
        <v>818</v>
      </c>
      <c r="C755">
        <v>2023</v>
      </c>
      <c r="D755" t="s">
        <v>8</v>
      </c>
      <c r="E755">
        <v>9</v>
      </c>
    </row>
    <row r="756" spans="1:5">
      <c r="A756" t="s">
        <v>231</v>
      </c>
      <c r="B756" t="s">
        <v>818</v>
      </c>
      <c r="C756">
        <v>2023</v>
      </c>
      <c r="D756" t="s">
        <v>7</v>
      </c>
      <c r="E756">
        <v>9</v>
      </c>
    </row>
    <row r="757" spans="1:5">
      <c r="A757" t="s">
        <v>231</v>
      </c>
      <c r="B757" t="s">
        <v>18</v>
      </c>
      <c r="C757">
        <v>2024</v>
      </c>
      <c r="D757" t="s">
        <v>7</v>
      </c>
      <c r="E757">
        <v>14344</v>
      </c>
    </row>
    <row r="758" spans="1:5">
      <c r="A758" t="s">
        <v>231</v>
      </c>
      <c r="B758" t="s">
        <v>18</v>
      </c>
      <c r="C758">
        <v>2024</v>
      </c>
      <c r="D758" t="s">
        <v>6</v>
      </c>
      <c r="E758">
        <v>13974</v>
      </c>
    </row>
    <row r="759" spans="1:5">
      <c r="A759" t="s">
        <v>231</v>
      </c>
      <c r="B759" t="s">
        <v>18</v>
      </c>
      <c r="C759">
        <v>2023</v>
      </c>
      <c r="D759" t="s">
        <v>9</v>
      </c>
      <c r="E759">
        <v>12859</v>
      </c>
    </row>
    <row r="760" spans="1:5">
      <c r="A760" t="s">
        <v>231</v>
      </c>
      <c r="B760" t="s">
        <v>18</v>
      </c>
      <c r="C760">
        <v>2023</v>
      </c>
      <c r="D760" t="s">
        <v>8</v>
      </c>
      <c r="E760">
        <v>12216</v>
      </c>
    </row>
    <row r="761" spans="1:5">
      <c r="A761" t="s">
        <v>231</v>
      </c>
      <c r="B761" t="s">
        <v>18</v>
      </c>
      <c r="C761">
        <v>2023</v>
      </c>
      <c r="D761" t="s">
        <v>7</v>
      </c>
      <c r="E761">
        <v>12216</v>
      </c>
    </row>
    <row r="762" spans="1:5">
      <c r="A762" t="s">
        <v>231</v>
      </c>
      <c r="B762" t="s">
        <v>18</v>
      </c>
      <c r="C762">
        <v>2023</v>
      </c>
      <c r="D762" t="s">
        <v>6</v>
      </c>
      <c r="E762">
        <v>11798</v>
      </c>
    </row>
    <row r="763" spans="1:5">
      <c r="A763" t="s">
        <v>231</v>
      </c>
      <c r="B763" t="s">
        <v>18</v>
      </c>
      <c r="C763">
        <v>2022</v>
      </c>
      <c r="D763" t="s">
        <v>9</v>
      </c>
      <c r="E763">
        <v>11642</v>
      </c>
    </row>
    <row r="764" spans="1:5">
      <c r="A764" t="s">
        <v>231</v>
      </c>
      <c r="B764" t="s">
        <v>18</v>
      </c>
      <c r="C764">
        <v>2022</v>
      </c>
      <c r="D764" t="s">
        <v>8</v>
      </c>
      <c r="E764">
        <v>11312</v>
      </c>
    </row>
    <row r="765" spans="1:5">
      <c r="A765" t="s">
        <v>231</v>
      </c>
      <c r="B765" t="s">
        <v>18</v>
      </c>
      <c r="C765">
        <v>2022</v>
      </c>
      <c r="D765" t="s">
        <v>7</v>
      </c>
      <c r="E765">
        <v>10812</v>
      </c>
    </row>
    <row r="766" spans="1:5">
      <c r="A766" t="s">
        <v>231</v>
      </c>
      <c r="B766" t="s">
        <v>18</v>
      </c>
      <c r="C766">
        <v>2022</v>
      </c>
      <c r="D766" t="s">
        <v>6</v>
      </c>
      <c r="E766">
        <v>10039</v>
      </c>
    </row>
    <row r="767" spans="1:5">
      <c r="A767" t="s">
        <v>231</v>
      </c>
      <c r="B767" t="s">
        <v>18</v>
      </c>
      <c r="C767">
        <v>2021</v>
      </c>
      <c r="D767" t="s">
        <v>9</v>
      </c>
      <c r="E767">
        <v>9979</v>
      </c>
    </row>
    <row r="768" spans="1:5">
      <c r="A768" t="s">
        <v>231</v>
      </c>
      <c r="B768" t="s">
        <v>18</v>
      </c>
      <c r="C768">
        <v>2021</v>
      </c>
      <c r="D768" t="s">
        <v>8</v>
      </c>
      <c r="E768">
        <v>9977</v>
      </c>
    </row>
    <row r="769" spans="1:5">
      <c r="A769" t="s">
        <v>231</v>
      </c>
      <c r="B769" t="s">
        <v>18</v>
      </c>
      <c r="C769">
        <v>2021</v>
      </c>
      <c r="D769" t="s">
        <v>7</v>
      </c>
      <c r="E769">
        <v>9952</v>
      </c>
    </row>
    <row r="770" spans="1:5">
      <c r="A770" t="s">
        <v>231</v>
      </c>
      <c r="B770" t="s">
        <v>18</v>
      </c>
      <c r="C770">
        <v>2021</v>
      </c>
      <c r="D770" t="s">
        <v>6</v>
      </c>
      <c r="E770">
        <v>9974</v>
      </c>
    </row>
    <row r="771" spans="1:5">
      <c r="A771" t="s">
        <v>231</v>
      </c>
      <c r="B771" t="s">
        <v>18</v>
      </c>
      <c r="C771">
        <v>2020</v>
      </c>
      <c r="D771" t="s">
        <v>9</v>
      </c>
      <c r="E771">
        <v>9882</v>
      </c>
    </row>
    <row r="772" spans="1:5">
      <c r="A772" t="s">
        <v>231</v>
      </c>
      <c r="B772" t="s">
        <v>18</v>
      </c>
      <c r="C772">
        <v>2020</v>
      </c>
      <c r="D772" t="s">
        <v>8</v>
      </c>
      <c r="E772">
        <v>9868</v>
      </c>
    </row>
    <row r="773" spans="1:5">
      <c r="A773" t="s">
        <v>231</v>
      </c>
      <c r="B773" t="s">
        <v>18</v>
      </c>
      <c r="C773">
        <v>2020</v>
      </c>
      <c r="D773" t="s">
        <v>7</v>
      </c>
      <c r="E773">
        <v>9387</v>
      </c>
    </row>
    <row r="774" spans="1:5">
      <c r="A774" t="s">
        <v>231</v>
      </c>
      <c r="B774" t="s">
        <v>18</v>
      </c>
      <c r="C774">
        <v>2020</v>
      </c>
      <c r="D774" t="s">
        <v>6</v>
      </c>
      <c r="E774">
        <v>9242</v>
      </c>
    </row>
    <row r="775" spans="1:5">
      <c r="A775" t="s">
        <v>231</v>
      </c>
      <c r="B775" t="s">
        <v>18</v>
      </c>
      <c r="C775">
        <v>2019</v>
      </c>
      <c r="D775" t="s">
        <v>9</v>
      </c>
      <c r="E775">
        <v>8872</v>
      </c>
    </row>
    <row r="776" spans="1:5">
      <c r="A776" t="s">
        <v>231</v>
      </c>
      <c r="B776" t="s">
        <v>18</v>
      </c>
      <c r="C776">
        <v>2019</v>
      </c>
      <c r="D776" t="s">
        <v>8</v>
      </c>
      <c r="E776">
        <v>8318</v>
      </c>
    </row>
    <row r="777" spans="1:5">
      <c r="A777" t="s">
        <v>231</v>
      </c>
      <c r="B777" t="s">
        <v>18</v>
      </c>
      <c r="C777">
        <v>2019</v>
      </c>
      <c r="D777" t="s">
        <v>7</v>
      </c>
      <c r="E777">
        <v>8196</v>
      </c>
    </row>
    <row r="778" spans="1:5">
      <c r="A778" t="s">
        <v>231</v>
      </c>
      <c r="B778" t="s">
        <v>18</v>
      </c>
      <c r="C778">
        <v>2019</v>
      </c>
      <c r="D778" t="s">
        <v>6</v>
      </c>
      <c r="E778">
        <v>7929</v>
      </c>
    </row>
    <row r="779" spans="1:5">
      <c r="A779" t="s">
        <v>231</v>
      </c>
      <c r="B779" t="s">
        <v>18</v>
      </c>
      <c r="C779">
        <v>2018</v>
      </c>
      <c r="D779" t="s">
        <v>9</v>
      </c>
      <c r="E779">
        <v>7536</v>
      </c>
    </row>
    <row r="780" spans="1:5">
      <c r="A780" t="s">
        <v>231</v>
      </c>
      <c r="B780" t="s">
        <v>18</v>
      </c>
      <c r="C780">
        <v>2018</v>
      </c>
      <c r="D780" t="s">
        <v>8</v>
      </c>
      <c r="E780">
        <v>7107</v>
      </c>
    </row>
    <row r="781" spans="1:5">
      <c r="A781" t="s">
        <v>231</v>
      </c>
      <c r="B781" t="s">
        <v>18</v>
      </c>
      <c r="C781">
        <v>2018</v>
      </c>
      <c r="D781" t="s">
        <v>7</v>
      </c>
      <c r="E781">
        <v>6722</v>
      </c>
    </row>
    <row r="782" spans="1:5">
      <c r="A782" t="s">
        <v>231</v>
      </c>
      <c r="B782" t="s">
        <v>18</v>
      </c>
      <c r="C782">
        <v>2018</v>
      </c>
      <c r="D782" t="s">
        <v>6</v>
      </c>
      <c r="E782">
        <v>6437</v>
      </c>
    </row>
    <row r="783" spans="1:5">
      <c r="A783" t="s">
        <v>231</v>
      </c>
      <c r="B783" t="s">
        <v>18</v>
      </c>
      <c r="C783">
        <v>2017</v>
      </c>
      <c r="D783" t="s">
        <v>9</v>
      </c>
      <c r="E783">
        <v>6178</v>
      </c>
    </row>
    <row r="784" spans="1:5">
      <c r="A784" t="s">
        <v>231</v>
      </c>
      <c r="B784" t="s">
        <v>18</v>
      </c>
      <c r="C784">
        <v>2017</v>
      </c>
      <c r="D784" t="s">
        <v>8</v>
      </c>
      <c r="E784">
        <v>5872</v>
      </c>
    </row>
    <row r="785" spans="1:5">
      <c r="A785" t="s">
        <v>231</v>
      </c>
      <c r="B785" t="s">
        <v>18</v>
      </c>
      <c r="C785">
        <v>2017</v>
      </c>
      <c r="D785" t="s">
        <v>7</v>
      </c>
      <c r="E785">
        <v>5503</v>
      </c>
    </row>
    <row r="786" spans="1:5">
      <c r="A786" t="s">
        <v>231</v>
      </c>
      <c r="B786" t="s">
        <v>18</v>
      </c>
      <c r="C786">
        <v>2017</v>
      </c>
      <c r="D786" t="s">
        <v>6</v>
      </c>
      <c r="E786">
        <v>5041</v>
      </c>
    </row>
    <row r="787" spans="1:5">
      <c r="A787" t="s">
        <v>231</v>
      </c>
      <c r="B787" t="s">
        <v>17</v>
      </c>
      <c r="C787">
        <v>2024</v>
      </c>
      <c r="D787" t="s">
        <v>7</v>
      </c>
      <c r="E787">
        <v>319</v>
      </c>
    </row>
    <row r="788" spans="1:5">
      <c r="A788" t="s">
        <v>231</v>
      </c>
      <c r="B788" t="s">
        <v>17</v>
      </c>
      <c r="C788">
        <v>2024</v>
      </c>
      <c r="D788" t="s">
        <v>6</v>
      </c>
      <c r="E788">
        <v>301</v>
      </c>
    </row>
    <row r="789" spans="1:5">
      <c r="A789" t="s">
        <v>231</v>
      </c>
      <c r="B789" t="s">
        <v>17</v>
      </c>
      <c r="C789">
        <v>2023</v>
      </c>
      <c r="D789" t="s">
        <v>9</v>
      </c>
      <c r="E789">
        <v>284</v>
      </c>
    </row>
    <row r="790" spans="1:5">
      <c r="A790" t="s">
        <v>231</v>
      </c>
      <c r="B790" t="s">
        <v>17</v>
      </c>
      <c r="C790">
        <v>2023</v>
      </c>
      <c r="D790" t="s">
        <v>8</v>
      </c>
      <c r="E790">
        <v>261</v>
      </c>
    </row>
    <row r="791" spans="1:5">
      <c r="A791" t="s">
        <v>231</v>
      </c>
      <c r="B791" t="s">
        <v>17</v>
      </c>
      <c r="C791">
        <v>2023</v>
      </c>
      <c r="D791" t="s">
        <v>7</v>
      </c>
      <c r="E791">
        <v>261</v>
      </c>
    </row>
    <row r="792" spans="1:5">
      <c r="A792" t="s">
        <v>231</v>
      </c>
      <c r="B792" t="s">
        <v>17</v>
      </c>
      <c r="C792">
        <v>2023</v>
      </c>
      <c r="D792" t="s">
        <v>6</v>
      </c>
      <c r="E792">
        <v>244</v>
      </c>
    </row>
    <row r="793" spans="1:5">
      <c r="A793" t="s">
        <v>231</v>
      </c>
      <c r="B793" t="s">
        <v>17</v>
      </c>
      <c r="C793">
        <v>2022</v>
      </c>
      <c r="D793" t="s">
        <v>9</v>
      </c>
      <c r="E793">
        <v>232</v>
      </c>
    </row>
    <row r="794" spans="1:5">
      <c r="A794" t="s">
        <v>231</v>
      </c>
      <c r="B794" t="s">
        <v>17</v>
      </c>
      <c r="C794">
        <v>2022</v>
      </c>
      <c r="D794" t="s">
        <v>8</v>
      </c>
      <c r="E794">
        <v>215</v>
      </c>
    </row>
    <row r="795" spans="1:5">
      <c r="A795" t="s">
        <v>231</v>
      </c>
      <c r="B795" t="s">
        <v>17</v>
      </c>
      <c r="C795">
        <v>2022</v>
      </c>
      <c r="D795" t="s">
        <v>7</v>
      </c>
      <c r="E795">
        <v>212</v>
      </c>
    </row>
    <row r="796" spans="1:5">
      <c r="A796" t="s">
        <v>231</v>
      </c>
      <c r="B796" t="s">
        <v>17</v>
      </c>
      <c r="C796">
        <v>2022</v>
      </c>
      <c r="D796" t="s">
        <v>6</v>
      </c>
      <c r="E796">
        <v>202</v>
      </c>
    </row>
    <row r="797" spans="1:5">
      <c r="A797" t="s">
        <v>231</v>
      </c>
      <c r="B797" t="s">
        <v>17</v>
      </c>
      <c r="C797">
        <v>2021</v>
      </c>
      <c r="D797" t="s">
        <v>9</v>
      </c>
      <c r="E797">
        <v>200</v>
      </c>
    </row>
    <row r="798" spans="1:5">
      <c r="A798" t="s">
        <v>231</v>
      </c>
      <c r="B798" t="s">
        <v>17</v>
      </c>
      <c r="C798">
        <v>2021</v>
      </c>
      <c r="D798" t="s">
        <v>8</v>
      </c>
      <c r="E798">
        <v>192</v>
      </c>
    </row>
    <row r="799" spans="1:5">
      <c r="A799" t="s">
        <v>231</v>
      </c>
      <c r="B799" t="s">
        <v>17</v>
      </c>
      <c r="C799">
        <v>2021</v>
      </c>
      <c r="D799" t="s">
        <v>7</v>
      </c>
      <c r="E799">
        <v>187</v>
      </c>
    </row>
    <row r="800" spans="1:5">
      <c r="A800" t="s">
        <v>231</v>
      </c>
      <c r="B800" t="s">
        <v>17</v>
      </c>
      <c r="C800">
        <v>2021</v>
      </c>
      <c r="D800" t="s">
        <v>6</v>
      </c>
      <c r="E800">
        <v>204</v>
      </c>
    </row>
    <row r="801" spans="1:5">
      <c r="A801" t="s">
        <v>231</v>
      </c>
      <c r="B801" t="s">
        <v>17</v>
      </c>
      <c r="C801">
        <v>2020</v>
      </c>
      <c r="D801" t="s">
        <v>9</v>
      </c>
      <c r="E801">
        <v>179</v>
      </c>
    </row>
    <row r="802" spans="1:5">
      <c r="A802" t="s">
        <v>231</v>
      </c>
      <c r="B802" t="s">
        <v>17</v>
      </c>
      <c r="C802">
        <v>2020</v>
      </c>
      <c r="D802" t="s">
        <v>8</v>
      </c>
      <c r="E802">
        <v>176</v>
      </c>
    </row>
    <row r="803" spans="1:5">
      <c r="A803" t="s">
        <v>231</v>
      </c>
      <c r="B803" t="s">
        <v>17</v>
      </c>
      <c r="C803">
        <v>2020</v>
      </c>
      <c r="D803" t="s">
        <v>7</v>
      </c>
      <c r="E803">
        <v>174</v>
      </c>
    </row>
    <row r="804" spans="1:5">
      <c r="A804" t="s">
        <v>231</v>
      </c>
      <c r="B804" t="s">
        <v>17</v>
      </c>
      <c r="C804">
        <v>2020</v>
      </c>
      <c r="D804" t="s">
        <v>6</v>
      </c>
      <c r="E804">
        <v>169</v>
      </c>
    </row>
    <row r="805" spans="1:5">
      <c r="A805" t="s">
        <v>231</v>
      </c>
      <c r="B805" t="s">
        <v>17</v>
      </c>
      <c r="C805">
        <v>2019</v>
      </c>
      <c r="D805" t="s">
        <v>9</v>
      </c>
      <c r="E805">
        <v>165</v>
      </c>
    </row>
    <row r="806" spans="1:5">
      <c r="A806" t="s">
        <v>231</v>
      </c>
      <c r="B806" t="s">
        <v>17</v>
      </c>
      <c r="C806">
        <v>2019</v>
      </c>
      <c r="D806" t="s">
        <v>8</v>
      </c>
      <c r="E806">
        <v>159</v>
      </c>
    </row>
    <row r="807" spans="1:5">
      <c r="A807" t="s">
        <v>231</v>
      </c>
      <c r="B807" t="s">
        <v>17</v>
      </c>
      <c r="C807">
        <v>2019</v>
      </c>
      <c r="D807" t="s">
        <v>7</v>
      </c>
      <c r="E807">
        <v>154</v>
      </c>
    </row>
    <row r="808" spans="1:5">
      <c r="A808" t="s">
        <v>231</v>
      </c>
      <c r="B808" t="s">
        <v>17</v>
      </c>
      <c r="C808">
        <v>2019</v>
      </c>
      <c r="D808" t="s">
        <v>6</v>
      </c>
      <c r="E808">
        <v>149</v>
      </c>
    </row>
    <row r="809" spans="1:5">
      <c r="A809" t="s">
        <v>231</v>
      </c>
      <c r="B809" t="s">
        <v>17</v>
      </c>
      <c r="C809">
        <v>2018</v>
      </c>
      <c r="D809" t="s">
        <v>9</v>
      </c>
      <c r="E809">
        <v>146</v>
      </c>
    </row>
    <row r="810" spans="1:5">
      <c r="A810" t="s">
        <v>231</v>
      </c>
      <c r="B810" t="s">
        <v>17</v>
      </c>
      <c r="C810">
        <v>2018</v>
      </c>
      <c r="D810" t="s">
        <v>8</v>
      </c>
      <c r="E810">
        <v>140</v>
      </c>
    </row>
    <row r="811" spans="1:5">
      <c r="A811" t="s">
        <v>231</v>
      </c>
      <c r="B811" t="s">
        <v>17</v>
      </c>
      <c r="C811">
        <v>2018</v>
      </c>
      <c r="D811" t="s">
        <v>7</v>
      </c>
      <c r="E811">
        <v>133</v>
      </c>
    </row>
    <row r="812" spans="1:5">
      <c r="A812" t="s">
        <v>231</v>
      </c>
      <c r="B812" t="s">
        <v>17</v>
      </c>
      <c r="C812">
        <v>2018</v>
      </c>
      <c r="D812" t="s">
        <v>6</v>
      </c>
      <c r="E812">
        <v>125</v>
      </c>
    </row>
    <row r="813" spans="1:5">
      <c r="A813" t="s">
        <v>231</v>
      </c>
      <c r="B813" t="s">
        <v>17</v>
      </c>
      <c r="C813">
        <v>2017</v>
      </c>
      <c r="D813" t="s">
        <v>9</v>
      </c>
      <c r="E813">
        <v>118</v>
      </c>
    </row>
    <row r="814" spans="1:5">
      <c r="A814" t="s">
        <v>231</v>
      </c>
      <c r="B814" t="s">
        <v>17</v>
      </c>
      <c r="C814">
        <v>2017</v>
      </c>
      <c r="D814" t="s">
        <v>8</v>
      </c>
      <c r="E814">
        <v>107</v>
      </c>
    </row>
    <row r="815" spans="1:5">
      <c r="A815" t="s">
        <v>231</v>
      </c>
      <c r="B815" t="s">
        <v>17</v>
      </c>
      <c r="C815">
        <v>2017</v>
      </c>
      <c r="D815" t="s">
        <v>7</v>
      </c>
      <c r="E815">
        <v>99</v>
      </c>
    </row>
    <row r="816" spans="1:5">
      <c r="A816" t="s">
        <v>231</v>
      </c>
      <c r="B816" t="s">
        <v>17</v>
      </c>
      <c r="C816">
        <v>2017</v>
      </c>
      <c r="D816" t="s">
        <v>6</v>
      </c>
      <c r="E816">
        <v>95</v>
      </c>
    </row>
    <row r="817" spans="1:5">
      <c r="A817" t="s">
        <v>231</v>
      </c>
      <c r="B817" t="s">
        <v>31</v>
      </c>
      <c r="C817">
        <v>2024</v>
      </c>
      <c r="D817" t="s">
        <v>7</v>
      </c>
      <c r="E817">
        <v>19</v>
      </c>
    </row>
    <row r="818" spans="1:5">
      <c r="A818" t="s">
        <v>231</v>
      </c>
      <c r="B818" t="s">
        <v>31</v>
      </c>
      <c r="C818">
        <v>2024</v>
      </c>
      <c r="D818" t="s">
        <v>6</v>
      </c>
      <c r="E818">
        <v>19</v>
      </c>
    </row>
    <row r="819" spans="1:5">
      <c r="A819" t="s">
        <v>231</v>
      </c>
      <c r="B819" t="s">
        <v>31</v>
      </c>
      <c r="C819">
        <v>2023</v>
      </c>
      <c r="D819" t="s">
        <v>9</v>
      </c>
      <c r="E819">
        <v>18</v>
      </c>
    </row>
    <row r="820" spans="1:5">
      <c r="A820" t="s">
        <v>231</v>
      </c>
      <c r="B820" t="s">
        <v>31</v>
      </c>
      <c r="C820">
        <v>2023</v>
      </c>
      <c r="D820" t="s">
        <v>8</v>
      </c>
      <c r="E820">
        <v>17</v>
      </c>
    </row>
    <row r="821" spans="1:5">
      <c r="A821" t="s">
        <v>231</v>
      </c>
      <c r="B821" t="s">
        <v>31</v>
      </c>
      <c r="C821">
        <v>2023</v>
      </c>
      <c r="D821" t="s">
        <v>7</v>
      </c>
      <c r="E821">
        <v>17</v>
      </c>
    </row>
    <row r="822" spans="1:5">
      <c r="A822" t="s">
        <v>231</v>
      </c>
      <c r="B822" t="s">
        <v>31</v>
      </c>
      <c r="C822">
        <v>2023</v>
      </c>
      <c r="D822" t="s">
        <v>6</v>
      </c>
      <c r="E822">
        <v>15</v>
      </c>
    </row>
    <row r="823" spans="1:5">
      <c r="A823" t="s">
        <v>231</v>
      </c>
      <c r="B823" t="s">
        <v>31</v>
      </c>
      <c r="C823">
        <v>2022</v>
      </c>
      <c r="D823" t="s">
        <v>9</v>
      </c>
      <c r="E823">
        <v>15</v>
      </c>
    </row>
    <row r="824" spans="1:5">
      <c r="A824" t="s">
        <v>231</v>
      </c>
      <c r="B824" t="s">
        <v>31</v>
      </c>
      <c r="C824">
        <v>2022</v>
      </c>
      <c r="D824" t="s">
        <v>8</v>
      </c>
      <c r="E824">
        <v>13</v>
      </c>
    </row>
    <row r="825" spans="1:5">
      <c r="A825" t="s">
        <v>231</v>
      </c>
      <c r="B825" t="s">
        <v>31</v>
      </c>
      <c r="C825">
        <v>2022</v>
      </c>
      <c r="D825" t="s">
        <v>7</v>
      </c>
      <c r="E825">
        <v>13</v>
      </c>
    </row>
    <row r="826" spans="1:5">
      <c r="A826" t="s">
        <v>231</v>
      </c>
      <c r="B826" t="s">
        <v>31</v>
      </c>
      <c r="C826">
        <v>2022</v>
      </c>
      <c r="D826" t="s">
        <v>6</v>
      </c>
      <c r="E826">
        <v>13</v>
      </c>
    </row>
    <row r="827" spans="1:5">
      <c r="A827" t="s">
        <v>231</v>
      </c>
      <c r="B827" t="s">
        <v>31</v>
      </c>
      <c r="C827">
        <v>2021</v>
      </c>
      <c r="D827" t="s">
        <v>9</v>
      </c>
      <c r="E827">
        <v>13</v>
      </c>
    </row>
    <row r="828" spans="1:5">
      <c r="A828" t="s">
        <v>231</v>
      </c>
      <c r="B828" t="s">
        <v>31</v>
      </c>
      <c r="C828">
        <v>2021</v>
      </c>
      <c r="D828" t="s">
        <v>8</v>
      </c>
      <c r="E828">
        <v>12</v>
      </c>
    </row>
    <row r="829" spans="1:5">
      <c r="A829" t="s">
        <v>231</v>
      </c>
      <c r="B829" t="s">
        <v>31</v>
      </c>
      <c r="C829">
        <v>2021</v>
      </c>
      <c r="D829" t="s">
        <v>7</v>
      </c>
      <c r="E829">
        <v>12</v>
      </c>
    </row>
    <row r="830" spans="1:5">
      <c r="A830" t="s">
        <v>231</v>
      </c>
      <c r="B830" t="s">
        <v>31</v>
      </c>
      <c r="C830">
        <v>2021</v>
      </c>
      <c r="D830" t="s">
        <v>6</v>
      </c>
      <c r="E830">
        <v>12</v>
      </c>
    </row>
    <row r="831" spans="1:5">
      <c r="A831" t="s">
        <v>231</v>
      </c>
      <c r="B831" t="s">
        <v>31</v>
      </c>
      <c r="C831">
        <v>2020</v>
      </c>
      <c r="D831" t="s">
        <v>9</v>
      </c>
      <c r="E831">
        <v>11</v>
      </c>
    </row>
    <row r="832" spans="1:5">
      <c r="A832" t="s">
        <v>231</v>
      </c>
      <c r="B832" t="s">
        <v>31</v>
      </c>
      <c r="C832">
        <v>2020</v>
      </c>
      <c r="D832" t="s">
        <v>8</v>
      </c>
      <c r="E832">
        <v>11</v>
      </c>
    </row>
    <row r="833" spans="1:5">
      <c r="A833" t="s">
        <v>231</v>
      </c>
      <c r="B833" t="s">
        <v>31</v>
      </c>
      <c r="C833">
        <v>2020</v>
      </c>
      <c r="D833" t="s">
        <v>7</v>
      </c>
      <c r="E833">
        <v>10</v>
      </c>
    </row>
    <row r="834" spans="1:5">
      <c r="A834" t="s">
        <v>231</v>
      </c>
      <c r="B834" t="s">
        <v>31</v>
      </c>
      <c r="C834">
        <v>2020</v>
      </c>
      <c r="D834" t="s">
        <v>6</v>
      </c>
      <c r="E834">
        <v>11</v>
      </c>
    </row>
    <row r="835" spans="1:5">
      <c r="A835" t="s">
        <v>231</v>
      </c>
      <c r="B835" t="s">
        <v>31</v>
      </c>
      <c r="C835">
        <v>2019</v>
      </c>
      <c r="D835" t="s">
        <v>9</v>
      </c>
      <c r="E835">
        <v>11</v>
      </c>
    </row>
    <row r="836" spans="1:5">
      <c r="A836" t="s">
        <v>231</v>
      </c>
      <c r="B836" t="s">
        <v>31</v>
      </c>
      <c r="C836">
        <v>2019</v>
      </c>
      <c r="D836" t="s">
        <v>8</v>
      </c>
      <c r="E836">
        <v>9</v>
      </c>
    </row>
    <row r="837" spans="1:5">
      <c r="A837" t="s">
        <v>231</v>
      </c>
      <c r="B837" t="s">
        <v>31</v>
      </c>
      <c r="C837">
        <v>2019</v>
      </c>
      <c r="D837" t="s">
        <v>7</v>
      </c>
      <c r="E837">
        <v>9</v>
      </c>
    </row>
    <row r="838" spans="1:5">
      <c r="A838" t="s">
        <v>231</v>
      </c>
      <c r="B838" t="s">
        <v>31</v>
      </c>
      <c r="C838">
        <v>2019</v>
      </c>
      <c r="D838" t="s">
        <v>6</v>
      </c>
      <c r="E838">
        <v>6</v>
      </c>
    </row>
    <row r="839" spans="1:5">
      <c r="A839" t="s">
        <v>231</v>
      </c>
      <c r="B839" t="s">
        <v>31</v>
      </c>
      <c r="C839">
        <v>2018</v>
      </c>
      <c r="D839" t="s">
        <v>9</v>
      </c>
      <c r="E839">
        <v>7</v>
      </c>
    </row>
    <row r="840" spans="1:5">
      <c r="A840" t="s">
        <v>231</v>
      </c>
      <c r="B840" t="s">
        <v>31</v>
      </c>
      <c r="C840">
        <v>2018</v>
      </c>
      <c r="D840" t="s">
        <v>8</v>
      </c>
      <c r="E840">
        <v>6</v>
      </c>
    </row>
    <row r="841" spans="1:5">
      <c r="A841" t="s">
        <v>231</v>
      </c>
      <c r="B841" t="s">
        <v>31</v>
      </c>
      <c r="C841">
        <v>2018</v>
      </c>
      <c r="D841" t="s">
        <v>7</v>
      </c>
      <c r="E841">
        <v>4</v>
      </c>
    </row>
    <row r="842" spans="1:5">
      <c r="A842" t="s">
        <v>231</v>
      </c>
      <c r="B842" t="s">
        <v>31</v>
      </c>
      <c r="C842">
        <v>2018</v>
      </c>
      <c r="D842" t="s">
        <v>6</v>
      </c>
      <c r="E842">
        <v>5</v>
      </c>
    </row>
    <row r="843" spans="1:5">
      <c r="A843" t="s">
        <v>231</v>
      </c>
      <c r="B843" t="s">
        <v>31</v>
      </c>
      <c r="C843">
        <v>2017</v>
      </c>
      <c r="D843" t="s">
        <v>9</v>
      </c>
      <c r="E843">
        <v>5</v>
      </c>
    </row>
    <row r="844" spans="1:5">
      <c r="A844" t="s">
        <v>231</v>
      </c>
      <c r="B844" t="s">
        <v>31</v>
      </c>
      <c r="C844">
        <v>2017</v>
      </c>
      <c r="D844" t="s">
        <v>8</v>
      </c>
      <c r="E844">
        <v>4</v>
      </c>
    </row>
    <row r="845" spans="1:5">
      <c r="A845" t="s">
        <v>231</v>
      </c>
      <c r="B845" t="s">
        <v>31</v>
      </c>
      <c r="C845">
        <v>2017</v>
      </c>
      <c r="D845" t="s">
        <v>7</v>
      </c>
      <c r="E845">
        <v>4</v>
      </c>
    </row>
    <row r="846" spans="1:5">
      <c r="A846" t="s">
        <v>231</v>
      </c>
      <c r="B846" t="s">
        <v>31</v>
      </c>
      <c r="C846">
        <v>2017</v>
      </c>
      <c r="D846" t="s">
        <v>6</v>
      </c>
      <c r="E846">
        <v>3</v>
      </c>
    </row>
    <row r="847" spans="1:5">
      <c r="A847" t="s">
        <v>231</v>
      </c>
      <c r="B847" t="s">
        <v>20</v>
      </c>
      <c r="C847">
        <v>2024</v>
      </c>
      <c r="D847" t="s">
        <v>7</v>
      </c>
      <c r="E847">
        <v>2</v>
      </c>
    </row>
    <row r="848" spans="1:5">
      <c r="A848" t="s">
        <v>231</v>
      </c>
      <c r="B848" t="s">
        <v>20</v>
      </c>
      <c r="C848">
        <v>2024</v>
      </c>
      <c r="D848" t="s">
        <v>6</v>
      </c>
      <c r="E848">
        <v>2</v>
      </c>
    </row>
    <row r="849" spans="1:5">
      <c r="A849" t="s">
        <v>231</v>
      </c>
      <c r="B849" t="s">
        <v>20</v>
      </c>
      <c r="C849">
        <v>2023</v>
      </c>
      <c r="D849" t="s">
        <v>9</v>
      </c>
      <c r="E849">
        <v>1</v>
      </c>
    </row>
    <row r="850" spans="1:5">
      <c r="A850" t="s">
        <v>231</v>
      </c>
      <c r="B850" t="s">
        <v>20</v>
      </c>
      <c r="C850">
        <v>2023</v>
      </c>
      <c r="D850" t="s">
        <v>8</v>
      </c>
      <c r="E850">
        <v>2</v>
      </c>
    </row>
    <row r="851" spans="1:5">
      <c r="A851" t="s">
        <v>231</v>
      </c>
      <c r="B851" t="s">
        <v>20</v>
      </c>
      <c r="C851">
        <v>2023</v>
      </c>
      <c r="D851" t="s">
        <v>7</v>
      </c>
      <c r="E851">
        <v>2</v>
      </c>
    </row>
    <row r="852" spans="1:5">
      <c r="A852" t="s">
        <v>231</v>
      </c>
      <c r="B852" t="s">
        <v>818</v>
      </c>
      <c r="C852">
        <v>2024</v>
      </c>
      <c r="D852" t="s">
        <v>7</v>
      </c>
      <c r="E852">
        <v>5</v>
      </c>
    </row>
    <row r="853" spans="1:5">
      <c r="A853" t="s">
        <v>231</v>
      </c>
      <c r="B853" t="s">
        <v>818</v>
      </c>
      <c r="C853">
        <v>2024</v>
      </c>
      <c r="D853" t="s">
        <v>6</v>
      </c>
      <c r="E853">
        <v>5</v>
      </c>
    </row>
    <row r="854" spans="1:5">
      <c r="A854" t="s">
        <v>231</v>
      </c>
      <c r="B854" t="s">
        <v>818</v>
      </c>
      <c r="C854">
        <v>2023</v>
      </c>
      <c r="D854" t="s">
        <v>9</v>
      </c>
      <c r="E854">
        <v>5</v>
      </c>
    </row>
    <row r="855" spans="1:5">
      <c r="A855" t="s">
        <v>231</v>
      </c>
      <c r="B855" t="s">
        <v>818</v>
      </c>
      <c r="C855">
        <v>2023</v>
      </c>
      <c r="D855" t="s">
        <v>8</v>
      </c>
      <c r="E855">
        <v>5</v>
      </c>
    </row>
    <row r="856" spans="1:5">
      <c r="A856" t="s">
        <v>231</v>
      </c>
      <c r="B856" t="s">
        <v>818</v>
      </c>
      <c r="C856">
        <v>2023</v>
      </c>
      <c r="D856" t="s">
        <v>7</v>
      </c>
      <c r="E856">
        <v>5</v>
      </c>
    </row>
    <row r="857" spans="1:5">
      <c r="A857" t="s">
        <v>231</v>
      </c>
      <c r="B857" t="s">
        <v>18</v>
      </c>
      <c r="C857">
        <v>2024</v>
      </c>
      <c r="D857" t="s">
        <v>7</v>
      </c>
      <c r="E857">
        <v>22091</v>
      </c>
    </row>
    <row r="858" spans="1:5">
      <c r="A858" t="s">
        <v>231</v>
      </c>
      <c r="B858" t="s">
        <v>18</v>
      </c>
      <c r="C858">
        <v>2024</v>
      </c>
      <c r="D858" t="s">
        <v>6</v>
      </c>
      <c r="E858">
        <v>21696</v>
      </c>
    </row>
    <row r="859" spans="1:5">
      <c r="A859" t="s">
        <v>231</v>
      </c>
      <c r="B859" t="s">
        <v>18</v>
      </c>
      <c r="C859">
        <v>2023</v>
      </c>
      <c r="D859" t="s">
        <v>9</v>
      </c>
      <c r="E859">
        <v>19473</v>
      </c>
    </row>
    <row r="860" spans="1:5">
      <c r="A860" t="s">
        <v>231</v>
      </c>
      <c r="B860" t="s">
        <v>18</v>
      </c>
      <c r="C860">
        <v>2023</v>
      </c>
      <c r="D860" t="s">
        <v>8</v>
      </c>
      <c r="E860">
        <v>18397</v>
      </c>
    </row>
    <row r="861" spans="1:5">
      <c r="A861" t="s">
        <v>231</v>
      </c>
      <c r="B861" t="s">
        <v>18</v>
      </c>
      <c r="C861">
        <v>2023</v>
      </c>
      <c r="D861" t="s">
        <v>7</v>
      </c>
      <c r="E861">
        <v>18397</v>
      </c>
    </row>
    <row r="862" spans="1:5">
      <c r="A862" t="s">
        <v>231</v>
      </c>
      <c r="B862" t="s">
        <v>18</v>
      </c>
      <c r="C862">
        <v>2023</v>
      </c>
      <c r="D862" t="s">
        <v>6</v>
      </c>
      <c r="E862">
        <v>17865</v>
      </c>
    </row>
    <row r="863" spans="1:5">
      <c r="A863" t="s">
        <v>231</v>
      </c>
      <c r="B863" t="s">
        <v>18</v>
      </c>
      <c r="C863">
        <v>2022</v>
      </c>
      <c r="D863" t="s">
        <v>9</v>
      </c>
      <c r="E863">
        <v>17767</v>
      </c>
    </row>
    <row r="864" spans="1:5">
      <c r="A864" t="s">
        <v>231</v>
      </c>
      <c r="B864" t="s">
        <v>18</v>
      </c>
      <c r="C864">
        <v>2022</v>
      </c>
      <c r="D864" t="s">
        <v>8</v>
      </c>
      <c r="E864">
        <v>17671</v>
      </c>
    </row>
    <row r="865" spans="1:5">
      <c r="A865" t="s">
        <v>231</v>
      </c>
      <c r="B865" t="s">
        <v>18</v>
      </c>
      <c r="C865">
        <v>2022</v>
      </c>
      <c r="D865" t="s">
        <v>7</v>
      </c>
      <c r="E865">
        <v>16998</v>
      </c>
    </row>
    <row r="866" spans="1:5">
      <c r="A866" t="s">
        <v>231</v>
      </c>
      <c r="B866" t="s">
        <v>18</v>
      </c>
      <c r="C866">
        <v>2022</v>
      </c>
      <c r="D866" t="s">
        <v>6</v>
      </c>
      <c r="E866">
        <v>15812</v>
      </c>
    </row>
    <row r="867" spans="1:5">
      <c r="A867" t="s">
        <v>231</v>
      </c>
      <c r="B867" t="s">
        <v>18</v>
      </c>
      <c r="C867">
        <v>2021</v>
      </c>
      <c r="D867" t="s">
        <v>9</v>
      </c>
      <c r="E867">
        <v>15745</v>
      </c>
    </row>
    <row r="868" spans="1:5">
      <c r="A868" t="s">
        <v>231</v>
      </c>
      <c r="B868" t="s">
        <v>18</v>
      </c>
      <c r="C868">
        <v>2021</v>
      </c>
      <c r="D868" t="s">
        <v>8</v>
      </c>
      <c r="E868">
        <v>15652</v>
      </c>
    </row>
    <row r="869" spans="1:5">
      <c r="A869" t="s">
        <v>231</v>
      </c>
      <c r="B869" t="s">
        <v>18</v>
      </c>
      <c r="C869">
        <v>2021</v>
      </c>
      <c r="D869" t="s">
        <v>7</v>
      </c>
      <c r="E869">
        <v>15711</v>
      </c>
    </row>
    <row r="870" spans="1:5">
      <c r="A870" t="s">
        <v>231</v>
      </c>
      <c r="B870" t="s">
        <v>18</v>
      </c>
      <c r="C870">
        <v>2021</v>
      </c>
      <c r="D870" t="s">
        <v>6</v>
      </c>
      <c r="E870">
        <v>15680</v>
      </c>
    </row>
    <row r="871" spans="1:5">
      <c r="A871" t="s">
        <v>231</v>
      </c>
      <c r="B871" t="s">
        <v>18</v>
      </c>
      <c r="C871">
        <v>2020</v>
      </c>
      <c r="D871" t="s">
        <v>9</v>
      </c>
      <c r="E871">
        <v>15542</v>
      </c>
    </row>
    <row r="872" spans="1:5">
      <c r="A872" t="s">
        <v>231</v>
      </c>
      <c r="B872" t="s">
        <v>18</v>
      </c>
      <c r="C872">
        <v>2020</v>
      </c>
      <c r="D872" t="s">
        <v>8</v>
      </c>
      <c r="E872">
        <v>15523</v>
      </c>
    </row>
    <row r="873" spans="1:5">
      <c r="A873" t="s">
        <v>231</v>
      </c>
      <c r="B873" t="s">
        <v>18</v>
      </c>
      <c r="C873">
        <v>2020</v>
      </c>
      <c r="D873" t="s">
        <v>7</v>
      </c>
      <c r="E873">
        <v>14670</v>
      </c>
    </row>
    <row r="874" spans="1:5">
      <c r="A874" t="s">
        <v>231</v>
      </c>
      <c r="B874" t="s">
        <v>18</v>
      </c>
      <c r="C874">
        <v>2020</v>
      </c>
      <c r="D874" t="s">
        <v>6</v>
      </c>
      <c r="E874">
        <v>14533</v>
      </c>
    </row>
    <row r="875" spans="1:5">
      <c r="A875" t="s">
        <v>231</v>
      </c>
      <c r="B875" t="s">
        <v>18</v>
      </c>
      <c r="C875">
        <v>2019</v>
      </c>
      <c r="D875" t="s">
        <v>9</v>
      </c>
      <c r="E875">
        <v>13922</v>
      </c>
    </row>
    <row r="876" spans="1:5">
      <c r="A876" t="s">
        <v>231</v>
      </c>
      <c r="B876" t="s">
        <v>18</v>
      </c>
      <c r="C876">
        <v>2019</v>
      </c>
      <c r="D876" t="s">
        <v>8</v>
      </c>
      <c r="E876">
        <v>13412</v>
      </c>
    </row>
    <row r="877" spans="1:5">
      <c r="A877" t="s">
        <v>231</v>
      </c>
      <c r="B877" t="s">
        <v>18</v>
      </c>
      <c r="C877">
        <v>2019</v>
      </c>
      <c r="D877" t="s">
        <v>7</v>
      </c>
      <c r="E877">
        <v>13046</v>
      </c>
    </row>
    <row r="878" spans="1:5">
      <c r="A878" t="s">
        <v>231</v>
      </c>
      <c r="B878" t="s">
        <v>18</v>
      </c>
      <c r="C878">
        <v>2019</v>
      </c>
      <c r="D878" t="s">
        <v>6</v>
      </c>
      <c r="E878">
        <v>12327</v>
      </c>
    </row>
    <row r="879" spans="1:5">
      <c r="A879" t="s">
        <v>231</v>
      </c>
      <c r="B879" t="s">
        <v>18</v>
      </c>
      <c r="C879">
        <v>2018</v>
      </c>
      <c r="D879" t="s">
        <v>9</v>
      </c>
      <c r="E879">
        <v>11369</v>
      </c>
    </row>
    <row r="880" spans="1:5">
      <c r="A880" t="s">
        <v>231</v>
      </c>
      <c r="B880" t="s">
        <v>18</v>
      </c>
      <c r="C880">
        <v>2018</v>
      </c>
      <c r="D880" t="s">
        <v>8</v>
      </c>
      <c r="E880">
        <v>10646</v>
      </c>
    </row>
    <row r="881" spans="1:5">
      <c r="A881" t="s">
        <v>231</v>
      </c>
      <c r="B881" t="s">
        <v>18</v>
      </c>
      <c r="C881">
        <v>2018</v>
      </c>
      <c r="D881" t="s">
        <v>7</v>
      </c>
      <c r="E881">
        <v>9853</v>
      </c>
    </row>
    <row r="882" spans="1:5">
      <c r="A882" t="s">
        <v>231</v>
      </c>
      <c r="B882" t="s">
        <v>18</v>
      </c>
      <c r="C882">
        <v>2018</v>
      </c>
      <c r="D882" t="s">
        <v>6</v>
      </c>
      <c r="E882">
        <v>9391</v>
      </c>
    </row>
    <row r="883" spans="1:5">
      <c r="A883" t="s">
        <v>231</v>
      </c>
      <c r="B883" t="s">
        <v>18</v>
      </c>
      <c r="C883">
        <v>2017</v>
      </c>
      <c r="D883" t="s">
        <v>9</v>
      </c>
      <c r="E883">
        <v>7622</v>
      </c>
    </row>
    <row r="884" spans="1:5">
      <c r="A884" t="s">
        <v>231</v>
      </c>
      <c r="B884" t="s">
        <v>18</v>
      </c>
      <c r="C884">
        <v>2017</v>
      </c>
      <c r="D884" t="s">
        <v>8</v>
      </c>
      <c r="E884">
        <v>8797</v>
      </c>
    </row>
    <row r="885" spans="1:5">
      <c r="A885" t="s">
        <v>231</v>
      </c>
      <c r="B885" t="s">
        <v>18</v>
      </c>
      <c r="C885">
        <v>2017</v>
      </c>
      <c r="D885" t="s">
        <v>7</v>
      </c>
      <c r="E885">
        <v>7879</v>
      </c>
    </row>
    <row r="886" spans="1:5">
      <c r="A886" t="s">
        <v>231</v>
      </c>
      <c r="B886" t="s">
        <v>18</v>
      </c>
      <c r="C886">
        <v>2016</v>
      </c>
      <c r="D886" t="s">
        <v>7</v>
      </c>
      <c r="E886">
        <v>6703</v>
      </c>
    </row>
    <row r="887" spans="1:5">
      <c r="A887" t="s">
        <v>231</v>
      </c>
      <c r="B887" t="s">
        <v>18</v>
      </c>
      <c r="C887">
        <v>2016</v>
      </c>
      <c r="D887" t="s">
        <v>6</v>
      </c>
      <c r="E887">
        <v>6559</v>
      </c>
    </row>
    <row r="888" spans="1:5">
      <c r="A888" t="s">
        <v>231</v>
      </c>
      <c r="B888" t="s">
        <v>18</v>
      </c>
      <c r="C888">
        <v>2015</v>
      </c>
      <c r="D888" t="s">
        <v>9</v>
      </c>
      <c r="E888">
        <v>6395</v>
      </c>
    </row>
    <row r="889" spans="1:5">
      <c r="A889" t="s">
        <v>231</v>
      </c>
      <c r="B889" t="s">
        <v>18</v>
      </c>
      <c r="C889">
        <v>2015</v>
      </c>
      <c r="D889" t="s">
        <v>8</v>
      </c>
      <c r="E889">
        <v>6116</v>
      </c>
    </row>
    <row r="890" spans="1:5">
      <c r="A890" t="s">
        <v>231</v>
      </c>
      <c r="B890" t="s">
        <v>18</v>
      </c>
      <c r="C890">
        <v>2015</v>
      </c>
      <c r="D890" t="s">
        <v>7</v>
      </c>
      <c r="E890">
        <v>5226</v>
      </c>
    </row>
    <row r="891" spans="1:5">
      <c r="A891" t="s">
        <v>231</v>
      </c>
      <c r="B891" t="s">
        <v>18</v>
      </c>
      <c r="C891">
        <v>2015</v>
      </c>
      <c r="D891" t="s">
        <v>6</v>
      </c>
      <c r="E891">
        <v>5218</v>
      </c>
    </row>
    <row r="892" spans="1:5">
      <c r="A892" t="s">
        <v>231</v>
      </c>
      <c r="B892" t="s">
        <v>18</v>
      </c>
      <c r="C892">
        <v>2014</v>
      </c>
      <c r="D892" t="s">
        <v>9</v>
      </c>
      <c r="E892">
        <v>5221</v>
      </c>
    </row>
    <row r="893" spans="1:5">
      <c r="A893" t="s">
        <v>231</v>
      </c>
      <c r="B893" t="s">
        <v>18</v>
      </c>
      <c r="C893">
        <v>2014</v>
      </c>
      <c r="D893" t="s">
        <v>8</v>
      </c>
      <c r="E893">
        <v>3903</v>
      </c>
    </row>
    <row r="894" spans="1:5">
      <c r="A894" t="s">
        <v>231</v>
      </c>
      <c r="B894" t="s">
        <v>18</v>
      </c>
      <c r="C894">
        <v>2014</v>
      </c>
      <c r="D894" t="s">
        <v>7</v>
      </c>
      <c r="E894">
        <v>3722</v>
      </c>
    </row>
    <row r="895" spans="1:5">
      <c r="A895" t="s">
        <v>231</v>
      </c>
      <c r="B895" t="s">
        <v>18</v>
      </c>
      <c r="C895">
        <v>2014</v>
      </c>
      <c r="D895" t="s">
        <v>6</v>
      </c>
      <c r="E895">
        <v>3506</v>
      </c>
    </row>
    <row r="896" spans="1:5">
      <c r="A896" t="s">
        <v>231</v>
      </c>
      <c r="B896" t="s">
        <v>18</v>
      </c>
      <c r="C896">
        <v>2013</v>
      </c>
      <c r="D896" t="s">
        <v>9</v>
      </c>
      <c r="E896">
        <v>3227</v>
      </c>
    </row>
    <row r="897" spans="1:5">
      <c r="A897" t="s">
        <v>231</v>
      </c>
      <c r="B897" t="s">
        <v>18</v>
      </c>
      <c r="C897">
        <v>2013</v>
      </c>
      <c r="D897" t="s">
        <v>8</v>
      </c>
      <c r="E897">
        <v>2962</v>
      </c>
    </row>
    <row r="898" spans="1:5">
      <c r="A898" t="s">
        <v>231</v>
      </c>
      <c r="B898" t="s">
        <v>18</v>
      </c>
      <c r="C898">
        <v>2013</v>
      </c>
      <c r="D898" t="s">
        <v>7</v>
      </c>
      <c r="E898">
        <v>2895</v>
      </c>
    </row>
    <row r="899" spans="1:5">
      <c r="A899" t="s">
        <v>231</v>
      </c>
      <c r="B899" t="s">
        <v>18</v>
      </c>
      <c r="C899">
        <v>2013</v>
      </c>
      <c r="D899" t="s">
        <v>6</v>
      </c>
      <c r="E899">
        <v>2782</v>
      </c>
    </row>
    <row r="900" spans="1:5">
      <c r="A900" t="s">
        <v>231</v>
      </c>
      <c r="B900" t="s">
        <v>18</v>
      </c>
      <c r="C900">
        <v>2012</v>
      </c>
      <c r="D900" t="s">
        <v>9</v>
      </c>
      <c r="E900">
        <v>2643</v>
      </c>
    </row>
    <row r="901" spans="1:5">
      <c r="A901" t="s">
        <v>231</v>
      </c>
      <c r="B901" t="s">
        <v>18</v>
      </c>
      <c r="C901">
        <v>2012</v>
      </c>
      <c r="D901" t="s">
        <v>8</v>
      </c>
      <c r="E901">
        <v>2491</v>
      </c>
    </row>
    <row r="902" spans="1:5">
      <c r="A902" t="s">
        <v>231</v>
      </c>
      <c r="B902" t="s">
        <v>18</v>
      </c>
      <c r="C902">
        <v>2012</v>
      </c>
      <c r="D902" t="s">
        <v>7</v>
      </c>
      <c r="E902">
        <v>2374</v>
      </c>
    </row>
    <row r="903" spans="1:5">
      <c r="A903" t="s">
        <v>231</v>
      </c>
      <c r="B903" t="s">
        <v>18</v>
      </c>
      <c r="C903">
        <v>2012</v>
      </c>
      <c r="D903" t="s">
        <v>6</v>
      </c>
      <c r="E903">
        <v>2262</v>
      </c>
    </row>
    <row r="904" spans="1:5">
      <c r="A904" t="s">
        <v>231</v>
      </c>
      <c r="B904" t="s">
        <v>18</v>
      </c>
      <c r="C904">
        <v>2011</v>
      </c>
      <c r="D904" t="s">
        <v>9</v>
      </c>
      <c r="E904">
        <v>2176</v>
      </c>
    </row>
    <row r="905" spans="1:5">
      <c r="A905" t="s">
        <v>231</v>
      </c>
      <c r="B905" t="s">
        <v>18</v>
      </c>
      <c r="C905">
        <v>2011</v>
      </c>
      <c r="D905" t="s">
        <v>8</v>
      </c>
      <c r="E905">
        <v>1975</v>
      </c>
    </row>
    <row r="906" spans="1:5">
      <c r="A906" t="s">
        <v>231</v>
      </c>
      <c r="B906" t="s">
        <v>18</v>
      </c>
      <c r="C906">
        <v>2011</v>
      </c>
      <c r="D906" t="s">
        <v>7</v>
      </c>
      <c r="E906">
        <v>1788</v>
      </c>
    </row>
    <row r="907" spans="1:5">
      <c r="A907" t="s">
        <v>231</v>
      </c>
      <c r="B907" t="s">
        <v>18</v>
      </c>
      <c r="C907">
        <v>2011</v>
      </c>
      <c r="D907" t="s">
        <v>6</v>
      </c>
      <c r="E907">
        <v>1634</v>
      </c>
    </row>
    <row r="908" spans="1:5">
      <c r="A908" t="s">
        <v>231</v>
      </c>
      <c r="B908" t="s">
        <v>18</v>
      </c>
      <c r="C908">
        <v>2010</v>
      </c>
      <c r="D908" t="s">
        <v>9</v>
      </c>
      <c r="E908">
        <v>1503</v>
      </c>
    </row>
    <row r="909" spans="1:5">
      <c r="A909" t="s">
        <v>231</v>
      </c>
      <c r="B909" t="s">
        <v>18</v>
      </c>
      <c r="C909">
        <v>2010</v>
      </c>
      <c r="D909" t="s">
        <v>8</v>
      </c>
      <c r="E909">
        <v>1312</v>
      </c>
    </row>
    <row r="910" spans="1:5">
      <c r="A910" t="s">
        <v>231</v>
      </c>
      <c r="B910" t="s">
        <v>18</v>
      </c>
      <c r="C910">
        <v>2010</v>
      </c>
      <c r="D910" t="s">
        <v>7</v>
      </c>
      <c r="E910">
        <v>1119</v>
      </c>
    </row>
    <row r="911" spans="1:5">
      <c r="A911" t="s">
        <v>231</v>
      </c>
      <c r="B911" t="s">
        <v>18</v>
      </c>
      <c r="C911">
        <v>2010</v>
      </c>
      <c r="D911" t="s">
        <v>6</v>
      </c>
      <c r="E911">
        <v>945</v>
      </c>
    </row>
    <row r="912" spans="1:5">
      <c r="A912" t="s">
        <v>231</v>
      </c>
      <c r="B912" t="s">
        <v>18</v>
      </c>
      <c r="C912">
        <v>2009</v>
      </c>
      <c r="D912" t="s">
        <v>9</v>
      </c>
      <c r="E912">
        <v>702</v>
      </c>
    </row>
    <row r="913" spans="1:5">
      <c r="A913" t="s">
        <v>231</v>
      </c>
      <c r="B913" t="s">
        <v>18</v>
      </c>
      <c r="C913">
        <v>2009</v>
      </c>
      <c r="D913" t="s">
        <v>8</v>
      </c>
      <c r="E913">
        <v>288</v>
      </c>
    </row>
    <row r="914" spans="1:5">
      <c r="A914" t="s">
        <v>231</v>
      </c>
      <c r="B914" t="s">
        <v>18</v>
      </c>
      <c r="C914">
        <v>2009</v>
      </c>
      <c r="D914" t="s">
        <v>7</v>
      </c>
      <c r="E914">
        <v>138</v>
      </c>
    </row>
    <row r="915" spans="1:5">
      <c r="A915" t="s">
        <v>231</v>
      </c>
      <c r="B915" t="s">
        <v>18</v>
      </c>
      <c r="C915">
        <v>2008</v>
      </c>
      <c r="D915" t="s">
        <v>9</v>
      </c>
      <c r="E915">
        <v>2917</v>
      </c>
    </row>
    <row r="916" spans="1:5">
      <c r="A916" t="s">
        <v>231</v>
      </c>
      <c r="B916" t="s">
        <v>18</v>
      </c>
      <c r="C916">
        <v>2008</v>
      </c>
      <c r="D916" t="s">
        <v>8</v>
      </c>
      <c r="E916">
        <v>1824</v>
      </c>
    </row>
    <row r="917" spans="1:5">
      <c r="A917" t="s">
        <v>231</v>
      </c>
      <c r="B917" t="s">
        <v>18</v>
      </c>
      <c r="C917">
        <v>2008</v>
      </c>
      <c r="D917" t="s">
        <v>7</v>
      </c>
      <c r="E917">
        <v>1468</v>
      </c>
    </row>
    <row r="918" spans="1:5">
      <c r="A918" t="s">
        <v>231</v>
      </c>
      <c r="B918" t="s">
        <v>18</v>
      </c>
      <c r="C918">
        <v>2008</v>
      </c>
      <c r="D918" t="s">
        <v>6</v>
      </c>
      <c r="E918">
        <v>1171</v>
      </c>
    </row>
    <row r="919" spans="1:5">
      <c r="A919" t="s">
        <v>231</v>
      </c>
      <c r="B919" t="s">
        <v>17</v>
      </c>
      <c r="C919">
        <v>2024</v>
      </c>
      <c r="D919" t="s">
        <v>7</v>
      </c>
      <c r="E919">
        <v>536</v>
      </c>
    </row>
    <row r="920" spans="1:5">
      <c r="A920" t="s">
        <v>231</v>
      </c>
      <c r="B920" t="s">
        <v>17</v>
      </c>
      <c r="C920">
        <v>2024</v>
      </c>
      <c r="D920" t="s">
        <v>6</v>
      </c>
      <c r="E920">
        <v>520</v>
      </c>
    </row>
    <row r="921" spans="1:5">
      <c r="A921" t="s">
        <v>231</v>
      </c>
      <c r="B921" t="s">
        <v>17</v>
      </c>
      <c r="C921">
        <v>2023</v>
      </c>
      <c r="D921" t="s">
        <v>9</v>
      </c>
      <c r="E921">
        <v>502</v>
      </c>
    </row>
    <row r="922" spans="1:5">
      <c r="A922" t="s">
        <v>231</v>
      </c>
      <c r="B922" t="s">
        <v>17</v>
      </c>
      <c r="C922">
        <v>2023</v>
      </c>
      <c r="D922" t="s">
        <v>8</v>
      </c>
      <c r="E922">
        <v>473</v>
      </c>
    </row>
    <row r="923" spans="1:5">
      <c r="A923" t="s">
        <v>231</v>
      </c>
      <c r="B923" t="s">
        <v>17</v>
      </c>
      <c r="C923">
        <v>2023</v>
      </c>
      <c r="D923" t="s">
        <v>7</v>
      </c>
      <c r="E923">
        <v>473</v>
      </c>
    </row>
    <row r="924" spans="1:5">
      <c r="A924" t="s">
        <v>231</v>
      </c>
      <c r="B924" t="s">
        <v>17</v>
      </c>
      <c r="C924">
        <v>2023</v>
      </c>
      <c r="D924" t="s">
        <v>6</v>
      </c>
      <c r="E924">
        <v>451</v>
      </c>
    </row>
    <row r="925" spans="1:5">
      <c r="A925" t="s">
        <v>231</v>
      </c>
      <c r="B925" t="s">
        <v>17</v>
      </c>
      <c r="C925">
        <v>2022</v>
      </c>
      <c r="D925" t="s">
        <v>9</v>
      </c>
      <c r="E925">
        <v>424</v>
      </c>
    </row>
    <row r="926" spans="1:5">
      <c r="A926" t="s">
        <v>231</v>
      </c>
      <c r="B926" t="s">
        <v>17</v>
      </c>
      <c r="C926">
        <v>2022</v>
      </c>
      <c r="D926" t="s">
        <v>8</v>
      </c>
      <c r="E926">
        <v>417</v>
      </c>
    </row>
    <row r="927" spans="1:5">
      <c r="A927" t="s">
        <v>231</v>
      </c>
      <c r="B927" t="s">
        <v>17</v>
      </c>
      <c r="C927">
        <v>2022</v>
      </c>
      <c r="D927" t="s">
        <v>7</v>
      </c>
      <c r="E927">
        <v>406</v>
      </c>
    </row>
    <row r="928" spans="1:5">
      <c r="A928" t="s">
        <v>231</v>
      </c>
      <c r="B928" t="s">
        <v>17</v>
      </c>
      <c r="C928">
        <v>2022</v>
      </c>
      <c r="D928" t="s">
        <v>6</v>
      </c>
      <c r="E928">
        <v>399</v>
      </c>
    </row>
    <row r="929" spans="1:5">
      <c r="A929" t="s">
        <v>231</v>
      </c>
      <c r="B929" t="s">
        <v>17</v>
      </c>
      <c r="C929">
        <v>2021</v>
      </c>
      <c r="D929" t="s">
        <v>9</v>
      </c>
      <c r="E929">
        <v>392</v>
      </c>
    </row>
    <row r="930" spans="1:5">
      <c r="A930" t="s">
        <v>231</v>
      </c>
      <c r="B930" t="s">
        <v>17</v>
      </c>
      <c r="C930">
        <v>2021</v>
      </c>
      <c r="D930" t="s">
        <v>8</v>
      </c>
      <c r="E930">
        <v>386</v>
      </c>
    </row>
    <row r="931" spans="1:5">
      <c r="A931" t="s">
        <v>231</v>
      </c>
      <c r="B931" t="s">
        <v>17</v>
      </c>
      <c r="C931">
        <v>2021</v>
      </c>
      <c r="D931" t="s">
        <v>7</v>
      </c>
      <c r="E931">
        <v>378</v>
      </c>
    </row>
    <row r="932" spans="1:5">
      <c r="A932" t="s">
        <v>231</v>
      </c>
      <c r="B932" t="s">
        <v>17</v>
      </c>
      <c r="C932">
        <v>2021</v>
      </c>
      <c r="D932" t="s">
        <v>6</v>
      </c>
      <c r="E932">
        <v>366</v>
      </c>
    </row>
    <row r="933" spans="1:5">
      <c r="A933" t="s">
        <v>231</v>
      </c>
      <c r="B933" t="s">
        <v>17</v>
      </c>
      <c r="C933">
        <v>2020</v>
      </c>
      <c r="D933" t="s">
        <v>9</v>
      </c>
      <c r="E933">
        <v>349</v>
      </c>
    </row>
    <row r="934" spans="1:5">
      <c r="A934" t="s">
        <v>231</v>
      </c>
      <c r="B934" t="s">
        <v>17</v>
      </c>
      <c r="C934">
        <v>2020</v>
      </c>
      <c r="D934" t="s">
        <v>8</v>
      </c>
      <c r="E934">
        <v>331</v>
      </c>
    </row>
    <row r="935" spans="1:5">
      <c r="A935" t="s">
        <v>231</v>
      </c>
      <c r="B935" t="s">
        <v>17</v>
      </c>
      <c r="C935">
        <v>2020</v>
      </c>
      <c r="D935" t="s">
        <v>7</v>
      </c>
      <c r="E935">
        <v>320</v>
      </c>
    </row>
    <row r="936" spans="1:5">
      <c r="A936" t="s">
        <v>231</v>
      </c>
      <c r="B936" t="s">
        <v>17</v>
      </c>
      <c r="C936">
        <v>2020</v>
      </c>
      <c r="D936" t="s">
        <v>6</v>
      </c>
      <c r="E936">
        <v>313</v>
      </c>
    </row>
    <row r="937" spans="1:5">
      <c r="A937" t="s">
        <v>231</v>
      </c>
      <c r="B937" t="s">
        <v>17</v>
      </c>
      <c r="C937">
        <v>2019</v>
      </c>
      <c r="D937" t="s">
        <v>9</v>
      </c>
      <c r="E937">
        <v>307</v>
      </c>
    </row>
    <row r="938" spans="1:5">
      <c r="A938" t="s">
        <v>231</v>
      </c>
      <c r="B938" t="s">
        <v>17</v>
      </c>
      <c r="C938">
        <v>2019</v>
      </c>
      <c r="D938" t="s">
        <v>8</v>
      </c>
      <c r="E938">
        <v>296</v>
      </c>
    </row>
    <row r="939" spans="1:5">
      <c r="A939" t="s">
        <v>231</v>
      </c>
      <c r="B939" t="s">
        <v>17</v>
      </c>
      <c r="C939">
        <v>2019</v>
      </c>
      <c r="D939" t="s">
        <v>7</v>
      </c>
      <c r="E939">
        <v>289</v>
      </c>
    </row>
    <row r="940" spans="1:5">
      <c r="A940" t="s">
        <v>231</v>
      </c>
      <c r="B940" t="s">
        <v>17</v>
      </c>
      <c r="C940">
        <v>2019</v>
      </c>
      <c r="D940" t="s">
        <v>6</v>
      </c>
      <c r="E940">
        <v>285</v>
      </c>
    </row>
    <row r="941" spans="1:5">
      <c r="A941" t="s">
        <v>231</v>
      </c>
      <c r="B941" t="s">
        <v>17</v>
      </c>
      <c r="C941">
        <v>2018</v>
      </c>
      <c r="D941" t="s">
        <v>9</v>
      </c>
      <c r="E941">
        <v>268</v>
      </c>
    </row>
    <row r="942" spans="1:5">
      <c r="A942" t="s">
        <v>231</v>
      </c>
      <c r="B942" t="s">
        <v>17</v>
      </c>
      <c r="C942">
        <v>2018</v>
      </c>
      <c r="D942" t="s">
        <v>8</v>
      </c>
      <c r="E942">
        <v>240</v>
      </c>
    </row>
    <row r="943" spans="1:5">
      <c r="A943" t="s">
        <v>231</v>
      </c>
      <c r="B943" t="s">
        <v>17</v>
      </c>
      <c r="C943">
        <v>2018</v>
      </c>
      <c r="D943" t="s">
        <v>7</v>
      </c>
      <c r="E943">
        <v>217</v>
      </c>
    </row>
    <row r="944" spans="1:5">
      <c r="A944" t="s">
        <v>231</v>
      </c>
      <c r="B944" t="s">
        <v>17</v>
      </c>
      <c r="C944">
        <v>2018</v>
      </c>
      <c r="D944" t="s">
        <v>6</v>
      </c>
      <c r="E944">
        <v>210</v>
      </c>
    </row>
    <row r="945" spans="1:5">
      <c r="A945" t="s">
        <v>231</v>
      </c>
      <c r="B945" t="s">
        <v>17</v>
      </c>
      <c r="C945">
        <v>2017</v>
      </c>
      <c r="D945" t="s">
        <v>9</v>
      </c>
      <c r="E945">
        <v>188</v>
      </c>
    </row>
    <row r="946" spans="1:5">
      <c r="A946" t="s">
        <v>231</v>
      </c>
      <c r="B946" t="s">
        <v>17</v>
      </c>
      <c r="C946">
        <v>2017</v>
      </c>
      <c r="D946" t="s">
        <v>8</v>
      </c>
      <c r="E946">
        <v>175</v>
      </c>
    </row>
    <row r="947" spans="1:5">
      <c r="A947" t="s">
        <v>231</v>
      </c>
      <c r="B947" t="s">
        <v>17</v>
      </c>
      <c r="C947">
        <v>2017</v>
      </c>
      <c r="D947" t="s">
        <v>7</v>
      </c>
      <c r="E947">
        <v>174</v>
      </c>
    </row>
    <row r="948" spans="1:5">
      <c r="A948" t="s">
        <v>231</v>
      </c>
      <c r="B948" t="s">
        <v>17</v>
      </c>
      <c r="C948">
        <v>2016</v>
      </c>
      <c r="D948" t="s">
        <v>7</v>
      </c>
      <c r="E948">
        <v>127</v>
      </c>
    </row>
    <row r="949" spans="1:5">
      <c r="A949" t="s">
        <v>231</v>
      </c>
      <c r="B949" t="s">
        <v>17</v>
      </c>
      <c r="C949">
        <v>2016</v>
      </c>
      <c r="D949" t="s">
        <v>6</v>
      </c>
      <c r="E949">
        <v>132</v>
      </c>
    </row>
    <row r="950" spans="1:5">
      <c r="A950" t="s">
        <v>231</v>
      </c>
      <c r="B950" t="s">
        <v>17</v>
      </c>
      <c r="C950">
        <v>2015</v>
      </c>
      <c r="D950" t="s">
        <v>9</v>
      </c>
      <c r="E950">
        <v>124</v>
      </c>
    </row>
    <row r="951" spans="1:5">
      <c r="A951" t="s">
        <v>231</v>
      </c>
      <c r="B951" t="s">
        <v>17</v>
      </c>
      <c r="C951">
        <v>2015</v>
      </c>
      <c r="D951" t="s">
        <v>8</v>
      </c>
      <c r="E951">
        <v>120</v>
      </c>
    </row>
    <row r="952" spans="1:5">
      <c r="A952" t="s">
        <v>231</v>
      </c>
      <c r="B952" t="s">
        <v>17</v>
      </c>
      <c r="C952">
        <v>2015</v>
      </c>
      <c r="D952" t="s">
        <v>7</v>
      </c>
      <c r="E952">
        <v>114</v>
      </c>
    </row>
    <row r="953" spans="1:5">
      <c r="A953" t="s">
        <v>231</v>
      </c>
      <c r="B953" t="s">
        <v>17</v>
      </c>
      <c r="C953">
        <v>2015</v>
      </c>
      <c r="D953" t="s">
        <v>6</v>
      </c>
      <c r="E953">
        <v>110</v>
      </c>
    </row>
    <row r="954" spans="1:5">
      <c r="A954" t="s">
        <v>231</v>
      </c>
      <c r="B954" t="s">
        <v>17</v>
      </c>
      <c r="C954">
        <v>2014</v>
      </c>
      <c r="D954" t="s">
        <v>9</v>
      </c>
      <c r="E954">
        <v>154</v>
      </c>
    </row>
    <row r="955" spans="1:5">
      <c r="A955" t="s">
        <v>231</v>
      </c>
      <c r="B955" t="s">
        <v>17</v>
      </c>
      <c r="C955">
        <v>2014</v>
      </c>
      <c r="D955" t="s">
        <v>8</v>
      </c>
      <c r="E955">
        <v>122</v>
      </c>
    </row>
    <row r="956" spans="1:5">
      <c r="A956" t="s">
        <v>231</v>
      </c>
      <c r="B956" t="s">
        <v>17</v>
      </c>
      <c r="C956">
        <v>2014</v>
      </c>
      <c r="D956" t="s">
        <v>7</v>
      </c>
      <c r="E956">
        <v>122</v>
      </c>
    </row>
    <row r="957" spans="1:5">
      <c r="A957" t="s">
        <v>231</v>
      </c>
      <c r="B957" t="s">
        <v>17</v>
      </c>
      <c r="C957">
        <v>2014</v>
      </c>
      <c r="D957" t="s">
        <v>6</v>
      </c>
      <c r="E957">
        <v>104</v>
      </c>
    </row>
    <row r="958" spans="1:5">
      <c r="A958" t="s">
        <v>231</v>
      </c>
      <c r="B958" t="s">
        <v>17</v>
      </c>
      <c r="C958">
        <v>2013</v>
      </c>
      <c r="D958" t="s">
        <v>9</v>
      </c>
      <c r="E958">
        <v>97</v>
      </c>
    </row>
    <row r="959" spans="1:5">
      <c r="A959" t="s">
        <v>231</v>
      </c>
      <c r="B959" t="s">
        <v>17</v>
      </c>
      <c r="C959">
        <v>2013</v>
      </c>
      <c r="D959" t="s">
        <v>8</v>
      </c>
      <c r="E959">
        <v>97</v>
      </c>
    </row>
    <row r="960" spans="1:5">
      <c r="A960" t="s">
        <v>231</v>
      </c>
      <c r="B960" t="s">
        <v>17</v>
      </c>
      <c r="C960">
        <v>2013</v>
      </c>
      <c r="D960" t="s">
        <v>7</v>
      </c>
      <c r="E960">
        <v>98</v>
      </c>
    </row>
    <row r="961" spans="1:5">
      <c r="A961" t="s">
        <v>231</v>
      </c>
      <c r="B961" t="s">
        <v>17</v>
      </c>
      <c r="C961">
        <v>2013</v>
      </c>
      <c r="D961" t="s">
        <v>6</v>
      </c>
      <c r="E961">
        <v>82</v>
      </c>
    </row>
    <row r="962" spans="1:5">
      <c r="A962" t="s">
        <v>231</v>
      </c>
      <c r="B962" t="s">
        <v>17</v>
      </c>
      <c r="C962">
        <v>2012</v>
      </c>
      <c r="D962" t="s">
        <v>9</v>
      </c>
      <c r="E962">
        <v>77</v>
      </c>
    </row>
    <row r="963" spans="1:5">
      <c r="A963" t="s">
        <v>231</v>
      </c>
      <c r="B963" t="s">
        <v>17</v>
      </c>
      <c r="C963">
        <v>2012</v>
      </c>
      <c r="D963" t="s">
        <v>8</v>
      </c>
      <c r="E963">
        <v>76</v>
      </c>
    </row>
    <row r="964" spans="1:5">
      <c r="A964" t="s">
        <v>231</v>
      </c>
      <c r="B964" t="s">
        <v>17</v>
      </c>
      <c r="C964">
        <v>2012</v>
      </c>
      <c r="D964" t="s">
        <v>7</v>
      </c>
      <c r="E964">
        <v>72</v>
      </c>
    </row>
    <row r="965" spans="1:5">
      <c r="A965" t="s">
        <v>231</v>
      </c>
      <c r="B965" t="s">
        <v>17</v>
      </c>
      <c r="C965">
        <v>2012</v>
      </c>
      <c r="D965" t="s">
        <v>6</v>
      </c>
      <c r="E965">
        <v>69</v>
      </c>
    </row>
    <row r="966" spans="1:5">
      <c r="A966" t="s">
        <v>231</v>
      </c>
      <c r="B966" t="s">
        <v>17</v>
      </c>
      <c r="C966">
        <v>2011</v>
      </c>
      <c r="D966" t="s">
        <v>9</v>
      </c>
      <c r="E966">
        <v>144</v>
      </c>
    </row>
    <row r="967" spans="1:5">
      <c r="A967" t="s">
        <v>231</v>
      </c>
      <c r="B967" t="s">
        <v>17</v>
      </c>
      <c r="C967">
        <v>2011</v>
      </c>
      <c r="D967" t="s">
        <v>8</v>
      </c>
      <c r="E967">
        <v>142</v>
      </c>
    </row>
    <row r="968" spans="1:5">
      <c r="A968" t="s">
        <v>231</v>
      </c>
      <c r="B968" t="s">
        <v>17</v>
      </c>
      <c r="C968">
        <v>2011</v>
      </c>
      <c r="D968" t="s">
        <v>7</v>
      </c>
      <c r="E968">
        <v>56</v>
      </c>
    </row>
    <row r="969" spans="1:5">
      <c r="A969" t="s">
        <v>231</v>
      </c>
      <c r="B969" t="s">
        <v>17</v>
      </c>
      <c r="C969">
        <v>2011</v>
      </c>
      <c r="D969" t="s">
        <v>6</v>
      </c>
      <c r="E969">
        <v>51</v>
      </c>
    </row>
    <row r="970" spans="1:5">
      <c r="A970" t="s">
        <v>231</v>
      </c>
      <c r="B970" t="s">
        <v>17</v>
      </c>
      <c r="C970">
        <v>2010</v>
      </c>
      <c r="D970" t="s">
        <v>9</v>
      </c>
      <c r="E970">
        <v>44</v>
      </c>
    </row>
    <row r="971" spans="1:5">
      <c r="A971" t="s">
        <v>231</v>
      </c>
      <c r="B971" t="s">
        <v>17</v>
      </c>
      <c r="C971">
        <v>2010</v>
      </c>
      <c r="D971" t="s">
        <v>8</v>
      </c>
      <c r="E971">
        <v>39</v>
      </c>
    </row>
    <row r="972" spans="1:5">
      <c r="A972" t="s">
        <v>231</v>
      </c>
      <c r="B972" t="s">
        <v>17</v>
      </c>
      <c r="C972">
        <v>2010</v>
      </c>
      <c r="D972" t="s">
        <v>7</v>
      </c>
      <c r="E972">
        <v>37</v>
      </c>
    </row>
    <row r="973" spans="1:5">
      <c r="A973" t="s">
        <v>231</v>
      </c>
      <c r="B973" t="s">
        <v>17</v>
      </c>
      <c r="C973">
        <v>2010</v>
      </c>
      <c r="D973" t="s">
        <v>6</v>
      </c>
      <c r="E973">
        <v>31</v>
      </c>
    </row>
    <row r="974" spans="1:5">
      <c r="A974" t="s">
        <v>231</v>
      </c>
      <c r="B974" t="s">
        <v>17</v>
      </c>
      <c r="C974">
        <v>2009</v>
      </c>
      <c r="D974" t="s">
        <v>9</v>
      </c>
      <c r="E974">
        <v>17</v>
      </c>
    </row>
    <row r="975" spans="1:5">
      <c r="A975" t="s">
        <v>231</v>
      </c>
      <c r="B975" t="s">
        <v>17</v>
      </c>
      <c r="C975">
        <v>2009</v>
      </c>
      <c r="D975" t="s">
        <v>8</v>
      </c>
      <c r="E975">
        <v>8</v>
      </c>
    </row>
    <row r="976" spans="1:5">
      <c r="A976" t="s">
        <v>231</v>
      </c>
      <c r="B976" t="s">
        <v>17</v>
      </c>
      <c r="C976">
        <v>2009</v>
      </c>
      <c r="D976" t="s">
        <v>7</v>
      </c>
      <c r="E976">
        <v>5</v>
      </c>
    </row>
    <row r="977" spans="1:5">
      <c r="A977" t="s">
        <v>231</v>
      </c>
      <c r="B977" t="s">
        <v>17</v>
      </c>
      <c r="C977">
        <v>2008</v>
      </c>
      <c r="D977" t="s">
        <v>9</v>
      </c>
      <c r="E977">
        <v>87</v>
      </c>
    </row>
    <row r="978" spans="1:5">
      <c r="A978" t="s">
        <v>231</v>
      </c>
      <c r="B978" t="s">
        <v>17</v>
      </c>
      <c r="C978">
        <v>2008</v>
      </c>
      <c r="D978" t="s">
        <v>8</v>
      </c>
      <c r="E978">
        <v>58</v>
      </c>
    </row>
    <row r="979" spans="1:5">
      <c r="A979" t="s">
        <v>231</v>
      </c>
      <c r="B979" t="s">
        <v>17</v>
      </c>
      <c r="C979">
        <v>2008</v>
      </c>
      <c r="D979" t="s">
        <v>7</v>
      </c>
      <c r="E979">
        <v>56</v>
      </c>
    </row>
    <row r="980" spans="1:5">
      <c r="A980" t="s">
        <v>231</v>
      </c>
      <c r="B980" t="s">
        <v>17</v>
      </c>
      <c r="C980">
        <v>2008</v>
      </c>
      <c r="D980" t="s">
        <v>6</v>
      </c>
      <c r="E980">
        <v>50</v>
      </c>
    </row>
    <row r="981" spans="1:5">
      <c r="A981" t="s">
        <v>231</v>
      </c>
      <c r="B981" t="s">
        <v>31</v>
      </c>
      <c r="C981">
        <v>2024</v>
      </c>
      <c r="D981" t="s">
        <v>7</v>
      </c>
      <c r="E981">
        <v>8</v>
      </c>
    </row>
    <row r="982" spans="1:5">
      <c r="A982" t="s">
        <v>231</v>
      </c>
      <c r="B982" t="s">
        <v>31</v>
      </c>
      <c r="C982">
        <v>2024</v>
      </c>
      <c r="D982" t="s">
        <v>6</v>
      </c>
      <c r="E982">
        <v>8</v>
      </c>
    </row>
    <row r="983" spans="1:5">
      <c r="A983" t="s">
        <v>231</v>
      </c>
      <c r="B983" t="s">
        <v>31</v>
      </c>
      <c r="C983">
        <v>2023</v>
      </c>
      <c r="D983" t="s">
        <v>9</v>
      </c>
      <c r="E983">
        <v>8</v>
      </c>
    </row>
    <row r="984" spans="1:5">
      <c r="A984" t="s">
        <v>231</v>
      </c>
      <c r="B984" t="s">
        <v>31</v>
      </c>
      <c r="C984">
        <v>2023</v>
      </c>
      <c r="D984" t="s">
        <v>8</v>
      </c>
      <c r="E984">
        <v>11</v>
      </c>
    </row>
    <row r="985" spans="1:5">
      <c r="A985" t="s">
        <v>231</v>
      </c>
      <c r="B985" t="s">
        <v>31</v>
      </c>
      <c r="C985">
        <v>2023</v>
      </c>
      <c r="D985" t="s">
        <v>7</v>
      </c>
      <c r="E985">
        <v>11</v>
      </c>
    </row>
    <row r="986" spans="1:5">
      <c r="A986" t="s">
        <v>231</v>
      </c>
      <c r="B986" t="s">
        <v>31</v>
      </c>
      <c r="C986">
        <v>2023</v>
      </c>
      <c r="D986" t="s">
        <v>6</v>
      </c>
      <c r="E986">
        <v>11</v>
      </c>
    </row>
    <row r="987" spans="1:5">
      <c r="A987" t="s">
        <v>231</v>
      </c>
      <c r="B987" t="s">
        <v>31</v>
      </c>
      <c r="C987">
        <v>2022</v>
      </c>
      <c r="D987" t="s">
        <v>9</v>
      </c>
      <c r="E987">
        <v>11</v>
      </c>
    </row>
    <row r="988" spans="1:5">
      <c r="A988" t="s">
        <v>231</v>
      </c>
      <c r="B988" t="s">
        <v>31</v>
      </c>
      <c r="C988">
        <v>2022</v>
      </c>
      <c r="D988" t="s">
        <v>8</v>
      </c>
      <c r="E988">
        <v>12</v>
      </c>
    </row>
    <row r="989" spans="1:5">
      <c r="A989" t="s">
        <v>231</v>
      </c>
      <c r="B989" t="s">
        <v>31</v>
      </c>
      <c r="C989">
        <v>2022</v>
      </c>
      <c r="D989" t="s">
        <v>7</v>
      </c>
      <c r="E989">
        <v>12</v>
      </c>
    </row>
    <row r="990" spans="1:5">
      <c r="A990" t="s">
        <v>231</v>
      </c>
      <c r="B990" t="s">
        <v>31</v>
      </c>
      <c r="C990">
        <v>2022</v>
      </c>
      <c r="D990" t="s">
        <v>6</v>
      </c>
      <c r="E990">
        <v>12</v>
      </c>
    </row>
    <row r="991" spans="1:5">
      <c r="A991" t="s">
        <v>231</v>
      </c>
      <c r="B991" t="s">
        <v>31</v>
      </c>
      <c r="C991">
        <v>2021</v>
      </c>
      <c r="D991" t="s">
        <v>9</v>
      </c>
      <c r="E991">
        <v>12</v>
      </c>
    </row>
    <row r="992" spans="1:5">
      <c r="A992" t="s">
        <v>231</v>
      </c>
      <c r="B992" t="s">
        <v>31</v>
      </c>
      <c r="C992">
        <v>2021</v>
      </c>
      <c r="D992" t="s">
        <v>8</v>
      </c>
      <c r="E992">
        <v>12</v>
      </c>
    </row>
    <row r="993" spans="1:5">
      <c r="A993" t="s">
        <v>231</v>
      </c>
      <c r="B993" t="s">
        <v>31</v>
      </c>
      <c r="C993">
        <v>2021</v>
      </c>
      <c r="D993" t="s">
        <v>7</v>
      </c>
      <c r="E993">
        <v>12</v>
      </c>
    </row>
    <row r="994" spans="1:5">
      <c r="A994" t="s">
        <v>231</v>
      </c>
      <c r="B994" t="s">
        <v>31</v>
      </c>
      <c r="C994">
        <v>2021</v>
      </c>
      <c r="D994" t="s">
        <v>6</v>
      </c>
      <c r="E994">
        <v>13</v>
      </c>
    </row>
    <row r="995" spans="1:5">
      <c r="A995" t="s">
        <v>231</v>
      </c>
      <c r="B995" t="s">
        <v>31</v>
      </c>
      <c r="C995">
        <v>2020</v>
      </c>
      <c r="D995" t="s">
        <v>9</v>
      </c>
      <c r="E995">
        <v>13</v>
      </c>
    </row>
    <row r="996" spans="1:5">
      <c r="A996" t="s">
        <v>231</v>
      </c>
      <c r="B996" t="s">
        <v>31</v>
      </c>
      <c r="C996">
        <v>2020</v>
      </c>
      <c r="D996" t="s">
        <v>8</v>
      </c>
      <c r="E996">
        <v>12</v>
      </c>
    </row>
    <row r="997" spans="1:5">
      <c r="A997" t="s">
        <v>231</v>
      </c>
      <c r="B997" t="s">
        <v>31</v>
      </c>
      <c r="C997">
        <v>2020</v>
      </c>
      <c r="D997" t="s">
        <v>7</v>
      </c>
      <c r="E997">
        <v>11</v>
      </c>
    </row>
    <row r="998" spans="1:5">
      <c r="A998" t="s">
        <v>231</v>
      </c>
      <c r="B998" t="s">
        <v>31</v>
      </c>
      <c r="C998">
        <v>2020</v>
      </c>
      <c r="D998" t="s">
        <v>6</v>
      </c>
      <c r="E998">
        <v>11</v>
      </c>
    </row>
    <row r="999" spans="1:5">
      <c r="A999" t="s">
        <v>231</v>
      </c>
      <c r="B999" t="s">
        <v>31</v>
      </c>
      <c r="C999">
        <v>2019</v>
      </c>
      <c r="D999" t="s">
        <v>9</v>
      </c>
      <c r="E999">
        <v>12</v>
      </c>
    </row>
    <row r="1000" spans="1:5">
      <c r="A1000" t="s">
        <v>231</v>
      </c>
      <c r="B1000" t="s">
        <v>31</v>
      </c>
      <c r="C1000">
        <v>2019</v>
      </c>
      <c r="D1000" t="s">
        <v>8</v>
      </c>
      <c r="E1000">
        <v>11</v>
      </c>
    </row>
    <row r="1001" spans="1:5">
      <c r="A1001" t="s">
        <v>231</v>
      </c>
      <c r="B1001" t="s">
        <v>31</v>
      </c>
      <c r="C1001">
        <v>2019</v>
      </c>
      <c r="D1001" t="s">
        <v>7</v>
      </c>
      <c r="E1001">
        <v>11</v>
      </c>
    </row>
    <row r="1002" spans="1:5">
      <c r="A1002" t="s">
        <v>231</v>
      </c>
      <c r="B1002" t="s">
        <v>31</v>
      </c>
      <c r="C1002">
        <v>2019</v>
      </c>
      <c r="D1002" t="s">
        <v>6</v>
      </c>
      <c r="E1002">
        <v>30</v>
      </c>
    </row>
    <row r="1003" spans="1:5">
      <c r="A1003" t="s">
        <v>231</v>
      </c>
      <c r="B1003" t="s">
        <v>31</v>
      </c>
      <c r="C1003">
        <v>2018</v>
      </c>
      <c r="D1003" t="s">
        <v>9</v>
      </c>
      <c r="E1003">
        <v>32</v>
      </c>
    </row>
    <row r="1004" spans="1:5">
      <c r="A1004" t="s">
        <v>231</v>
      </c>
      <c r="B1004" t="s">
        <v>31</v>
      </c>
      <c r="C1004">
        <v>2018</v>
      </c>
      <c r="D1004" t="s">
        <v>8</v>
      </c>
      <c r="E1004">
        <v>32</v>
      </c>
    </row>
    <row r="1005" spans="1:5">
      <c r="A1005" t="s">
        <v>231</v>
      </c>
      <c r="B1005" t="s">
        <v>31</v>
      </c>
      <c r="C1005">
        <v>2018</v>
      </c>
      <c r="D1005" t="s">
        <v>7</v>
      </c>
      <c r="E1005">
        <v>32</v>
      </c>
    </row>
    <row r="1006" spans="1:5">
      <c r="A1006" t="s">
        <v>231</v>
      </c>
      <c r="B1006" t="s">
        <v>31</v>
      </c>
      <c r="C1006">
        <v>2018</v>
      </c>
      <c r="D1006" t="s">
        <v>6</v>
      </c>
      <c r="E1006">
        <v>20</v>
      </c>
    </row>
    <row r="1007" spans="1:5">
      <c r="A1007" t="s">
        <v>231</v>
      </c>
      <c r="B1007" t="s">
        <v>31</v>
      </c>
      <c r="C1007">
        <v>2017</v>
      </c>
      <c r="D1007" t="s">
        <v>9</v>
      </c>
      <c r="E1007">
        <v>18</v>
      </c>
    </row>
    <row r="1008" spans="1:5">
      <c r="A1008" t="s">
        <v>231</v>
      </c>
      <c r="B1008" t="s">
        <v>31</v>
      </c>
      <c r="C1008">
        <v>2017</v>
      </c>
      <c r="D1008" t="s">
        <v>8</v>
      </c>
      <c r="E1008">
        <v>18</v>
      </c>
    </row>
    <row r="1009" spans="1:5">
      <c r="A1009" t="s">
        <v>231</v>
      </c>
      <c r="B1009" t="s">
        <v>31</v>
      </c>
      <c r="C1009">
        <v>2017</v>
      </c>
      <c r="D1009" t="s">
        <v>7</v>
      </c>
      <c r="E1009">
        <v>18</v>
      </c>
    </row>
    <row r="1010" spans="1:5">
      <c r="A1010" t="s">
        <v>231</v>
      </c>
      <c r="B1010" t="s">
        <v>31</v>
      </c>
      <c r="C1010">
        <v>2016</v>
      </c>
      <c r="D1010" t="s">
        <v>7</v>
      </c>
      <c r="E1010">
        <v>26</v>
      </c>
    </row>
    <row r="1011" spans="1:5">
      <c r="A1011" t="s">
        <v>231</v>
      </c>
      <c r="B1011" t="s">
        <v>31</v>
      </c>
      <c r="C1011">
        <v>2016</v>
      </c>
      <c r="D1011" t="s">
        <v>6</v>
      </c>
      <c r="E1011">
        <v>30</v>
      </c>
    </row>
    <row r="1012" spans="1:5">
      <c r="A1012" t="s">
        <v>231</v>
      </c>
      <c r="B1012" t="s">
        <v>31</v>
      </c>
      <c r="C1012">
        <v>2015</v>
      </c>
      <c r="D1012" t="s">
        <v>9</v>
      </c>
      <c r="E1012">
        <v>29</v>
      </c>
    </row>
    <row r="1013" spans="1:5">
      <c r="A1013" t="s">
        <v>231</v>
      </c>
      <c r="B1013" t="s">
        <v>31</v>
      </c>
      <c r="C1013">
        <v>2015</v>
      </c>
      <c r="D1013" t="s">
        <v>8</v>
      </c>
      <c r="E1013">
        <v>25</v>
      </c>
    </row>
    <row r="1014" spans="1:5">
      <c r="A1014" t="s">
        <v>231</v>
      </c>
      <c r="B1014" t="s">
        <v>31</v>
      </c>
      <c r="C1014">
        <v>2015</v>
      </c>
      <c r="D1014" t="s">
        <v>7</v>
      </c>
      <c r="E1014">
        <v>26</v>
      </c>
    </row>
    <row r="1015" spans="1:5">
      <c r="A1015" t="s">
        <v>231</v>
      </c>
      <c r="B1015" t="s">
        <v>31</v>
      </c>
      <c r="C1015">
        <v>2015</v>
      </c>
      <c r="D1015" t="s">
        <v>6</v>
      </c>
      <c r="E1015">
        <v>13</v>
      </c>
    </row>
    <row r="1016" spans="1:5">
      <c r="A1016" t="s">
        <v>231</v>
      </c>
      <c r="B1016" t="s">
        <v>31</v>
      </c>
      <c r="C1016">
        <v>2014</v>
      </c>
      <c r="D1016" t="s">
        <v>9</v>
      </c>
      <c r="E1016">
        <v>1</v>
      </c>
    </row>
    <row r="1017" spans="1:5">
      <c r="A1017" t="s">
        <v>231</v>
      </c>
      <c r="B1017" t="s">
        <v>20</v>
      </c>
      <c r="C1017">
        <v>2024</v>
      </c>
      <c r="D1017" t="s">
        <v>7</v>
      </c>
      <c r="E1017">
        <v>1</v>
      </c>
    </row>
    <row r="1018" spans="1:5">
      <c r="A1018" t="s">
        <v>231</v>
      </c>
      <c r="B1018" t="s">
        <v>18</v>
      </c>
      <c r="C1018">
        <v>2024</v>
      </c>
      <c r="D1018" t="s">
        <v>7</v>
      </c>
      <c r="E1018">
        <v>16444</v>
      </c>
    </row>
    <row r="1019" spans="1:5">
      <c r="A1019" t="s">
        <v>231</v>
      </c>
      <c r="B1019" t="s">
        <v>18</v>
      </c>
      <c r="C1019">
        <v>2024</v>
      </c>
      <c r="D1019" t="s">
        <v>6</v>
      </c>
      <c r="E1019">
        <v>15692</v>
      </c>
    </row>
    <row r="1020" spans="1:5">
      <c r="A1020" t="s">
        <v>231</v>
      </c>
      <c r="B1020" t="s">
        <v>18</v>
      </c>
      <c r="C1020">
        <v>2023</v>
      </c>
      <c r="D1020" t="s">
        <v>9</v>
      </c>
      <c r="E1020">
        <v>14315</v>
      </c>
    </row>
    <row r="1021" spans="1:5">
      <c r="A1021" t="s">
        <v>231</v>
      </c>
      <c r="B1021" t="s">
        <v>18</v>
      </c>
      <c r="C1021">
        <v>2023</v>
      </c>
      <c r="D1021" t="s">
        <v>8</v>
      </c>
      <c r="E1021">
        <v>13701</v>
      </c>
    </row>
    <row r="1022" spans="1:5">
      <c r="A1022" t="s">
        <v>231</v>
      </c>
      <c r="B1022" t="s">
        <v>18</v>
      </c>
      <c r="C1022">
        <v>2023</v>
      </c>
      <c r="D1022" t="s">
        <v>7</v>
      </c>
      <c r="E1022">
        <v>13701</v>
      </c>
    </row>
    <row r="1023" spans="1:5">
      <c r="A1023" t="s">
        <v>231</v>
      </c>
      <c r="B1023" t="s">
        <v>18</v>
      </c>
      <c r="C1023">
        <v>2023</v>
      </c>
      <c r="D1023" t="s">
        <v>6</v>
      </c>
      <c r="E1023">
        <v>13444</v>
      </c>
    </row>
    <row r="1024" spans="1:5">
      <c r="A1024" t="s">
        <v>231</v>
      </c>
      <c r="B1024" t="s">
        <v>18</v>
      </c>
      <c r="C1024">
        <v>2022</v>
      </c>
      <c r="D1024" t="s">
        <v>9</v>
      </c>
      <c r="E1024">
        <v>13139</v>
      </c>
    </row>
    <row r="1025" spans="1:5">
      <c r="A1025" t="s">
        <v>231</v>
      </c>
      <c r="B1025" t="s">
        <v>18</v>
      </c>
      <c r="C1025">
        <v>2022</v>
      </c>
      <c r="D1025" t="s">
        <v>8</v>
      </c>
      <c r="E1025">
        <v>12879</v>
      </c>
    </row>
    <row r="1026" spans="1:5">
      <c r="A1026" t="s">
        <v>231</v>
      </c>
      <c r="B1026" t="s">
        <v>18</v>
      </c>
      <c r="C1026">
        <v>2022</v>
      </c>
      <c r="D1026" t="s">
        <v>7</v>
      </c>
      <c r="E1026">
        <v>12192</v>
      </c>
    </row>
    <row r="1027" spans="1:5">
      <c r="A1027" t="s">
        <v>231</v>
      </c>
      <c r="B1027" t="s">
        <v>18</v>
      </c>
      <c r="C1027">
        <v>2022</v>
      </c>
      <c r="D1027" t="s">
        <v>6</v>
      </c>
      <c r="E1027">
        <v>11420</v>
      </c>
    </row>
    <row r="1028" spans="1:5">
      <c r="A1028" t="s">
        <v>231</v>
      </c>
      <c r="B1028" t="s">
        <v>18</v>
      </c>
      <c r="C1028">
        <v>2021</v>
      </c>
      <c r="D1028" t="s">
        <v>9</v>
      </c>
      <c r="E1028">
        <v>11353</v>
      </c>
    </row>
    <row r="1029" spans="1:5">
      <c r="A1029" t="s">
        <v>231</v>
      </c>
      <c r="B1029" t="s">
        <v>18</v>
      </c>
      <c r="C1029">
        <v>2021</v>
      </c>
      <c r="D1029" t="s">
        <v>8</v>
      </c>
      <c r="E1029">
        <v>11327</v>
      </c>
    </row>
    <row r="1030" spans="1:5">
      <c r="A1030" t="s">
        <v>231</v>
      </c>
      <c r="B1030" t="s">
        <v>18</v>
      </c>
      <c r="C1030">
        <v>2021</v>
      </c>
      <c r="D1030" t="s">
        <v>7</v>
      </c>
      <c r="E1030">
        <v>11288</v>
      </c>
    </row>
    <row r="1031" spans="1:5">
      <c r="A1031" t="s">
        <v>231</v>
      </c>
      <c r="B1031" t="s">
        <v>18</v>
      </c>
      <c r="C1031">
        <v>2021</v>
      </c>
      <c r="D1031" t="s">
        <v>6</v>
      </c>
      <c r="E1031">
        <v>11298</v>
      </c>
    </row>
    <row r="1032" spans="1:5">
      <c r="A1032" t="s">
        <v>231</v>
      </c>
      <c r="B1032" t="s">
        <v>18</v>
      </c>
      <c r="C1032">
        <v>2020</v>
      </c>
      <c r="D1032" t="s">
        <v>9</v>
      </c>
      <c r="E1032">
        <v>11231</v>
      </c>
    </row>
    <row r="1033" spans="1:5">
      <c r="A1033" t="s">
        <v>231</v>
      </c>
      <c r="B1033" t="s">
        <v>18</v>
      </c>
      <c r="C1033">
        <v>2020</v>
      </c>
      <c r="D1033" t="s">
        <v>8</v>
      </c>
      <c r="E1033">
        <v>11211</v>
      </c>
    </row>
    <row r="1034" spans="1:5">
      <c r="A1034" t="s">
        <v>231</v>
      </c>
      <c r="B1034" t="s">
        <v>18</v>
      </c>
      <c r="C1034">
        <v>2020</v>
      </c>
      <c r="D1034" t="s">
        <v>7</v>
      </c>
      <c r="E1034">
        <v>10746</v>
      </c>
    </row>
    <row r="1035" spans="1:5">
      <c r="A1035" t="s">
        <v>231</v>
      </c>
      <c r="B1035" t="s">
        <v>18</v>
      </c>
      <c r="C1035">
        <v>2020</v>
      </c>
      <c r="D1035" t="s">
        <v>6</v>
      </c>
      <c r="E1035">
        <v>10605</v>
      </c>
    </row>
    <row r="1036" spans="1:5">
      <c r="A1036" t="s">
        <v>231</v>
      </c>
      <c r="B1036" t="s">
        <v>18</v>
      </c>
      <c r="C1036">
        <v>2019</v>
      </c>
      <c r="D1036" t="s">
        <v>9</v>
      </c>
      <c r="E1036">
        <v>10227</v>
      </c>
    </row>
    <row r="1037" spans="1:5">
      <c r="A1037" t="s">
        <v>231</v>
      </c>
      <c r="B1037" t="s">
        <v>18</v>
      </c>
      <c r="C1037">
        <v>2019</v>
      </c>
      <c r="D1037" t="s">
        <v>8</v>
      </c>
      <c r="E1037">
        <v>9848</v>
      </c>
    </row>
    <row r="1038" spans="1:5">
      <c r="A1038" t="s">
        <v>231</v>
      </c>
      <c r="B1038" t="s">
        <v>18</v>
      </c>
      <c r="C1038">
        <v>2019</v>
      </c>
      <c r="D1038" t="s">
        <v>7</v>
      </c>
      <c r="E1038">
        <v>9546</v>
      </c>
    </row>
    <row r="1039" spans="1:5">
      <c r="A1039" t="s">
        <v>231</v>
      </c>
      <c r="B1039" t="s">
        <v>18</v>
      </c>
      <c r="C1039">
        <v>2019</v>
      </c>
      <c r="D1039" t="s">
        <v>6</v>
      </c>
      <c r="E1039">
        <v>9101</v>
      </c>
    </row>
    <row r="1040" spans="1:5">
      <c r="A1040" t="s">
        <v>231</v>
      </c>
      <c r="B1040" t="s">
        <v>18</v>
      </c>
      <c r="C1040">
        <v>2018</v>
      </c>
      <c r="D1040" t="s">
        <v>9</v>
      </c>
      <c r="E1040">
        <v>8665</v>
      </c>
    </row>
    <row r="1041" spans="1:5">
      <c r="A1041" t="s">
        <v>231</v>
      </c>
      <c r="B1041" t="s">
        <v>18</v>
      </c>
      <c r="C1041">
        <v>2018</v>
      </c>
      <c r="D1041" t="s">
        <v>8</v>
      </c>
      <c r="E1041">
        <v>8251</v>
      </c>
    </row>
    <row r="1042" spans="1:5">
      <c r="A1042" t="s">
        <v>231</v>
      </c>
      <c r="B1042" t="s">
        <v>18</v>
      </c>
      <c r="C1042">
        <v>2018</v>
      </c>
      <c r="D1042" t="s">
        <v>7</v>
      </c>
      <c r="E1042">
        <v>7860</v>
      </c>
    </row>
    <row r="1043" spans="1:5">
      <c r="A1043" t="s">
        <v>231</v>
      </c>
      <c r="B1043" t="s">
        <v>18</v>
      </c>
      <c r="C1043">
        <v>2018</v>
      </c>
      <c r="D1043" t="s">
        <v>6</v>
      </c>
      <c r="E1043">
        <v>7476</v>
      </c>
    </row>
    <row r="1044" spans="1:5">
      <c r="A1044" t="s">
        <v>231</v>
      </c>
      <c r="B1044" t="s">
        <v>18</v>
      </c>
      <c r="C1044">
        <v>2017</v>
      </c>
      <c r="D1044" t="s">
        <v>9</v>
      </c>
      <c r="E1044">
        <v>6796</v>
      </c>
    </row>
    <row r="1045" spans="1:5">
      <c r="A1045" t="s">
        <v>231</v>
      </c>
      <c r="B1045" t="s">
        <v>18</v>
      </c>
      <c r="C1045">
        <v>2017</v>
      </c>
      <c r="D1045" t="s">
        <v>8</v>
      </c>
      <c r="E1045">
        <v>7533</v>
      </c>
    </row>
    <row r="1046" spans="1:5">
      <c r="A1046" t="s">
        <v>231</v>
      </c>
      <c r="B1046" t="s">
        <v>18</v>
      </c>
      <c r="C1046">
        <v>2017</v>
      </c>
      <c r="D1046" t="s">
        <v>7</v>
      </c>
      <c r="E1046">
        <v>6877</v>
      </c>
    </row>
    <row r="1047" spans="1:5">
      <c r="A1047" t="s">
        <v>231</v>
      </c>
      <c r="B1047" t="s">
        <v>18</v>
      </c>
      <c r="C1047">
        <v>2016</v>
      </c>
      <c r="D1047" t="s">
        <v>7</v>
      </c>
      <c r="E1047">
        <v>6282</v>
      </c>
    </row>
    <row r="1048" spans="1:5">
      <c r="A1048" t="s">
        <v>231</v>
      </c>
      <c r="B1048" t="s">
        <v>18</v>
      </c>
      <c r="C1048">
        <v>2016</v>
      </c>
      <c r="D1048" t="s">
        <v>6</v>
      </c>
      <c r="E1048">
        <v>6284</v>
      </c>
    </row>
    <row r="1049" spans="1:5">
      <c r="A1049" t="s">
        <v>231</v>
      </c>
      <c r="B1049" t="s">
        <v>18</v>
      </c>
      <c r="C1049">
        <v>2015</v>
      </c>
      <c r="D1049" t="s">
        <v>9</v>
      </c>
      <c r="E1049">
        <v>6171</v>
      </c>
    </row>
    <row r="1050" spans="1:5">
      <c r="A1050" t="s">
        <v>231</v>
      </c>
      <c r="B1050" t="s">
        <v>18</v>
      </c>
      <c r="C1050">
        <v>2015</v>
      </c>
      <c r="D1050" t="s">
        <v>8</v>
      </c>
      <c r="E1050">
        <v>5671</v>
      </c>
    </row>
    <row r="1051" spans="1:5">
      <c r="A1051" t="s">
        <v>231</v>
      </c>
      <c r="B1051" t="s">
        <v>18</v>
      </c>
      <c r="C1051">
        <v>2015</v>
      </c>
      <c r="D1051" t="s">
        <v>7</v>
      </c>
      <c r="E1051">
        <v>5546</v>
      </c>
    </row>
    <row r="1052" spans="1:5">
      <c r="A1052" t="s">
        <v>231</v>
      </c>
      <c r="B1052" t="s">
        <v>18</v>
      </c>
      <c r="C1052">
        <v>2015</v>
      </c>
      <c r="D1052" t="s">
        <v>6</v>
      </c>
      <c r="E1052">
        <v>5290</v>
      </c>
    </row>
    <row r="1053" spans="1:5">
      <c r="A1053" t="s">
        <v>231</v>
      </c>
      <c r="B1053" t="s">
        <v>18</v>
      </c>
      <c r="C1053">
        <v>2014</v>
      </c>
      <c r="D1053" t="s">
        <v>9</v>
      </c>
      <c r="E1053">
        <v>4108</v>
      </c>
    </row>
    <row r="1054" spans="1:5">
      <c r="A1054" t="s">
        <v>231</v>
      </c>
      <c r="B1054" t="s">
        <v>18</v>
      </c>
      <c r="C1054">
        <v>2014</v>
      </c>
      <c r="D1054" t="s">
        <v>8</v>
      </c>
      <c r="E1054">
        <v>3129</v>
      </c>
    </row>
    <row r="1055" spans="1:5">
      <c r="A1055" t="s">
        <v>231</v>
      </c>
      <c r="B1055" t="s">
        <v>18</v>
      </c>
      <c r="C1055">
        <v>2014</v>
      </c>
      <c r="D1055" t="s">
        <v>7</v>
      </c>
      <c r="E1055">
        <v>2837</v>
      </c>
    </row>
    <row r="1056" spans="1:5">
      <c r="A1056" t="s">
        <v>231</v>
      </c>
      <c r="B1056" t="s">
        <v>18</v>
      </c>
      <c r="C1056">
        <v>2014</v>
      </c>
      <c r="D1056" t="s">
        <v>6</v>
      </c>
      <c r="E1056">
        <v>2483.33</v>
      </c>
    </row>
    <row r="1057" spans="1:5">
      <c r="A1057" t="s">
        <v>231</v>
      </c>
      <c r="B1057" t="s">
        <v>18</v>
      </c>
      <c r="C1057">
        <v>2013</v>
      </c>
      <c r="D1057" t="s">
        <v>9</v>
      </c>
      <c r="E1057">
        <v>2359</v>
      </c>
    </row>
    <row r="1058" spans="1:5">
      <c r="A1058" t="s">
        <v>231</v>
      </c>
      <c r="B1058" t="s">
        <v>18</v>
      </c>
      <c r="C1058">
        <v>2013</v>
      </c>
      <c r="D1058" t="s">
        <v>8</v>
      </c>
      <c r="E1058">
        <v>2199</v>
      </c>
    </row>
    <row r="1059" spans="1:5">
      <c r="A1059" t="s">
        <v>231</v>
      </c>
      <c r="B1059" t="s">
        <v>18</v>
      </c>
      <c r="C1059">
        <v>2013</v>
      </c>
      <c r="D1059" t="s">
        <v>7</v>
      </c>
      <c r="E1059">
        <v>1906</v>
      </c>
    </row>
    <row r="1060" spans="1:5">
      <c r="A1060" t="s">
        <v>231</v>
      </c>
      <c r="B1060" t="s">
        <v>18</v>
      </c>
      <c r="C1060">
        <v>2013</v>
      </c>
      <c r="D1060" t="s">
        <v>6</v>
      </c>
      <c r="E1060">
        <v>1677</v>
      </c>
    </row>
    <row r="1061" spans="1:5">
      <c r="A1061" t="s">
        <v>231</v>
      </c>
      <c r="B1061" t="s">
        <v>18</v>
      </c>
      <c r="C1061">
        <v>2012</v>
      </c>
      <c r="D1061" t="s">
        <v>9</v>
      </c>
      <c r="E1061">
        <v>1552</v>
      </c>
    </row>
    <row r="1062" spans="1:5">
      <c r="A1062" t="s">
        <v>231</v>
      </c>
      <c r="B1062" t="s">
        <v>18</v>
      </c>
      <c r="C1062">
        <v>2012</v>
      </c>
      <c r="D1062" t="s">
        <v>8</v>
      </c>
      <c r="E1062">
        <v>1547</v>
      </c>
    </row>
    <row r="1063" spans="1:5">
      <c r="A1063" t="s">
        <v>231</v>
      </c>
      <c r="B1063" t="s">
        <v>18</v>
      </c>
      <c r="C1063">
        <v>2012</v>
      </c>
      <c r="D1063" t="s">
        <v>7</v>
      </c>
      <c r="E1063">
        <v>1420</v>
      </c>
    </row>
    <row r="1064" spans="1:5">
      <c r="A1064" t="s">
        <v>231</v>
      </c>
      <c r="B1064" t="s">
        <v>18</v>
      </c>
      <c r="C1064">
        <v>2012</v>
      </c>
      <c r="D1064" t="s">
        <v>6</v>
      </c>
      <c r="E1064">
        <v>1337</v>
      </c>
    </row>
    <row r="1065" spans="1:5">
      <c r="A1065" t="s">
        <v>231</v>
      </c>
      <c r="B1065" t="s">
        <v>18</v>
      </c>
      <c r="C1065">
        <v>2011</v>
      </c>
      <c r="D1065" t="s">
        <v>9</v>
      </c>
      <c r="E1065">
        <v>1278</v>
      </c>
    </row>
    <row r="1066" spans="1:5">
      <c r="A1066" t="s">
        <v>231</v>
      </c>
      <c r="B1066" t="s">
        <v>18</v>
      </c>
      <c r="C1066">
        <v>2011</v>
      </c>
      <c r="D1066" t="s">
        <v>8</v>
      </c>
      <c r="E1066">
        <v>1189</v>
      </c>
    </row>
    <row r="1067" spans="1:5">
      <c r="A1067" t="s">
        <v>231</v>
      </c>
      <c r="B1067" t="s">
        <v>18</v>
      </c>
      <c r="C1067">
        <v>2011</v>
      </c>
      <c r="D1067" t="s">
        <v>7</v>
      </c>
      <c r="E1067">
        <v>1157</v>
      </c>
    </row>
    <row r="1068" spans="1:5">
      <c r="A1068" t="s">
        <v>231</v>
      </c>
      <c r="B1068" t="s">
        <v>18</v>
      </c>
      <c r="C1068">
        <v>2011</v>
      </c>
      <c r="D1068" t="s">
        <v>6</v>
      </c>
      <c r="E1068">
        <v>1061</v>
      </c>
    </row>
    <row r="1069" spans="1:5">
      <c r="A1069" t="s">
        <v>231</v>
      </c>
      <c r="B1069" t="s">
        <v>18</v>
      </c>
      <c r="C1069">
        <v>2010</v>
      </c>
      <c r="D1069" t="s">
        <v>9</v>
      </c>
      <c r="E1069">
        <v>1062</v>
      </c>
    </row>
    <row r="1070" spans="1:5">
      <c r="A1070" t="s">
        <v>231</v>
      </c>
      <c r="B1070" t="s">
        <v>18</v>
      </c>
      <c r="C1070">
        <v>2010</v>
      </c>
      <c r="D1070" t="s">
        <v>8</v>
      </c>
      <c r="E1070">
        <v>951</v>
      </c>
    </row>
    <row r="1071" spans="1:5">
      <c r="A1071" t="s">
        <v>231</v>
      </c>
      <c r="B1071" t="s">
        <v>18</v>
      </c>
      <c r="C1071">
        <v>2010</v>
      </c>
      <c r="D1071" t="s">
        <v>7</v>
      </c>
      <c r="E1071">
        <v>895</v>
      </c>
    </row>
    <row r="1072" spans="1:5">
      <c r="A1072" t="s">
        <v>231</v>
      </c>
      <c r="B1072" t="s">
        <v>18</v>
      </c>
      <c r="C1072">
        <v>2010</v>
      </c>
      <c r="D1072" t="s">
        <v>6</v>
      </c>
      <c r="E1072">
        <v>822</v>
      </c>
    </row>
    <row r="1073" spans="1:5">
      <c r="A1073" t="s">
        <v>231</v>
      </c>
      <c r="B1073" t="s">
        <v>18</v>
      </c>
      <c r="C1073">
        <v>2009</v>
      </c>
      <c r="D1073" t="s">
        <v>9</v>
      </c>
      <c r="E1073">
        <v>741</v>
      </c>
    </row>
    <row r="1074" spans="1:5">
      <c r="A1074" t="s">
        <v>231</v>
      </c>
      <c r="B1074" t="s">
        <v>18</v>
      </c>
      <c r="C1074">
        <v>2009</v>
      </c>
      <c r="D1074" t="s">
        <v>8</v>
      </c>
      <c r="E1074">
        <v>699</v>
      </c>
    </row>
    <row r="1075" spans="1:5">
      <c r="A1075" t="s">
        <v>231</v>
      </c>
      <c r="B1075" t="s">
        <v>18</v>
      </c>
      <c r="C1075">
        <v>2009</v>
      </c>
      <c r="D1075" t="s">
        <v>7</v>
      </c>
      <c r="E1075">
        <v>653</v>
      </c>
    </row>
    <row r="1076" spans="1:5">
      <c r="A1076" t="s">
        <v>231</v>
      </c>
      <c r="B1076" t="s">
        <v>18</v>
      </c>
      <c r="C1076">
        <v>2009</v>
      </c>
      <c r="D1076" t="s">
        <v>6</v>
      </c>
      <c r="E1076">
        <v>594</v>
      </c>
    </row>
    <row r="1077" spans="1:5">
      <c r="A1077" t="s">
        <v>231</v>
      </c>
      <c r="B1077" t="s">
        <v>17</v>
      </c>
      <c r="C1077">
        <v>2024</v>
      </c>
      <c r="D1077" t="s">
        <v>7</v>
      </c>
      <c r="E1077">
        <v>360</v>
      </c>
    </row>
    <row r="1078" spans="1:5">
      <c r="A1078" t="s">
        <v>231</v>
      </c>
      <c r="B1078" t="s">
        <v>17</v>
      </c>
      <c r="C1078">
        <v>2024</v>
      </c>
      <c r="D1078" t="s">
        <v>6</v>
      </c>
      <c r="E1078">
        <v>340</v>
      </c>
    </row>
    <row r="1079" spans="1:5">
      <c r="A1079" t="s">
        <v>231</v>
      </c>
      <c r="B1079" t="s">
        <v>17</v>
      </c>
      <c r="C1079">
        <v>2023</v>
      </c>
      <c r="D1079" t="s">
        <v>9</v>
      </c>
      <c r="E1079">
        <v>328</v>
      </c>
    </row>
    <row r="1080" spans="1:5">
      <c r="A1080" t="s">
        <v>231</v>
      </c>
      <c r="B1080" t="s">
        <v>17</v>
      </c>
      <c r="C1080">
        <v>2023</v>
      </c>
      <c r="D1080" t="s">
        <v>8</v>
      </c>
      <c r="E1080">
        <v>306</v>
      </c>
    </row>
    <row r="1081" spans="1:5">
      <c r="A1081" t="s">
        <v>231</v>
      </c>
      <c r="B1081" t="s">
        <v>17</v>
      </c>
      <c r="C1081">
        <v>2023</v>
      </c>
      <c r="D1081" t="s">
        <v>7</v>
      </c>
      <c r="E1081">
        <v>306</v>
      </c>
    </row>
    <row r="1082" spans="1:5">
      <c r="A1082" t="s">
        <v>231</v>
      </c>
      <c r="B1082" t="s">
        <v>17</v>
      </c>
      <c r="C1082">
        <v>2023</v>
      </c>
      <c r="D1082" t="s">
        <v>6</v>
      </c>
      <c r="E1082">
        <v>300</v>
      </c>
    </row>
    <row r="1083" spans="1:5">
      <c r="A1083" t="s">
        <v>231</v>
      </c>
      <c r="B1083" t="s">
        <v>17</v>
      </c>
      <c r="C1083">
        <v>2022</v>
      </c>
      <c r="D1083" t="s">
        <v>9</v>
      </c>
      <c r="E1083">
        <v>292</v>
      </c>
    </row>
    <row r="1084" spans="1:5">
      <c r="A1084" t="s">
        <v>231</v>
      </c>
      <c r="B1084" t="s">
        <v>17</v>
      </c>
      <c r="C1084">
        <v>2022</v>
      </c>
      <c r="D1084" t="s">
        <v>8</v>
      </c>
      <c r="E1084">
        <v>282</v>
      </c>
    </row>
    <row r="1085" spans="1:5">
      <c r="A1085" t="s">
        <v>231</v>
      </c>
      <c r="B1085" t="s">
        <v>17</v>
      </c>
      <c r="C1085">
        <v>2022</v>
      </c>
      <c r="D1085" t="s">
        <v>7</v>
      </c>
      <c r="E1085">
        <v>277</v>
      </c>
    </row>
    <row r="1086" spans="1:5">
      <c r="A1086" t="s">
        <v>231</v>
      </c>
      <c r="B1086" t="s">
        <v>17</v>
      </c>
      <c r="C1086">
        <v>2022</v>
      </c>
      <c r="D1086" t="s">
        <v>6</v>
      </c>
      <c r="E1086">
        <v>276</v>
      </c>
    </row>
    <row r="1087" spans="1:5">
      <c r="A1087" t="s">
        <v>231</v>
      </c>
      <c r="B1087" t="s">
        <v>17</v>
      </c>
      <c r="C1087">
        <v>2021</v>
      </c>
      <c r="D1087" t="s">
        <v>9</v>
      </c>
      <c r="E1087">
        <v>270</v>
      </c>
    </row>
    <row r="1088" spans="1:5">
      <c r="A1088" t="s">
        <v>231</v>
      </c>
      <c r="B1088" t="s">
        <v>17</v>
      </c>
      <c r="C1088">
        <v>2021</v>
      </c>
      <c r="D1088" t="s">
        <v>8</v>
      </c>
      <c r="E1088">
        <v>258</v>
      </c>
    </row>
    <row r="1089" spans="1:5">
      <c r="A1089" t="s">
        <v>231</v>
      </c>
      <c r="B1089" t="s">
        <v>17</v>
      </c>
      <c r="C1089">
        <v>2021</v>
      </c>
      <c r="D1089" t="s">
        <v>7</v>
      </c>
      <c r="E1089">
        <v>248</v>
      </c>
    </row>
    <row r="1090" spans="1:5">
      <c r="A1090" t="s">
        <v>231</v>
      </c>
      <c r="B1090" t="s">
        <v>17</v>
      </c>
      <c r="C1090">
        <v>2021</v>
      </c>
      <c r="D1090" t="s">
        <v>6</v>
      </c>
      <c r="E1090">
        <v>244</v>
      </c>
    </row>
    <row r="1091" spans="1:5">
      <c r="A1091" t="s">
        <v>231</v>
      </c>
      <c r="B1091" t="s">
        <v>17</v>
      </c>
      <c r="C1091">
        <v>2020</v>
      </c>
      <c r="D1091" t="s">
        <v>9</v>
      </c>
      <c r="E1091">
        <v>232</v>
      </c>
    </row>
    <row r="1092" spans="1:5">
      <c r="A1092" t="s">
        <v>231</v>
      </c>
      <c r="B1092" t="s">
        <v>17</v>
      </c>
      <c r="C1092">
        <v>2020</v>
      </c>
      <c r="D1092" t="s">
        <v>8</v>
      </c>
      <c r="E1092">
        <v>225</v>
      </c>
    </row>
    <row r="1093" spans="1:5">
      <c r="A1093" t="s">
        <v>231</v>
      </c>
      <c r="B1093" t="s">
        <v>17</v>
      </c>
      <c r="C1093">
        <v>2020</v>
      </c>
      <c r="D1093" t="s">
        <v>7</v>
      </c>
      <c r="E1093">
        <v>216</v>
      </c>
    </row>
    <row r="1094" spans="1:5">
      <c r="A1094" t="s">
        <v>231</v>
      </c>
      <c r="B1094" t="s">
        <v>17</v>
      </c>
      <c r="C1094">
        <v>2020</v>
      </c>
      <c r="D1094" t="s">
        <v>6</v>
      </c>
      <c r="E1094">
        <v>209</v>
      </c>
    </row>
    <row r="1095" spans="1:5">
      <c r="A1095" t="s">
        <v>231</v>
      </c>
      <c r="B1095" t="s">
        <v>17</v>
      </c>
      <c r="C1095">
        <v>2019</v>
      </c>
      <c r="D1095" t="s">
        <v>9</v>
      </c>
      <c r="E1095">
        <v>207</v>
      </c>
    </row>
    <row r="1096" spans="1:5">
      <c r="A1096" t="s">
        <v>231</v>
      </c>
      <c r="B1096" t="s">
        <v>17</v>
      </c>
      <c r="C1096">
        <v>2019</v>
      </c>
      <c r="D1096" t="s">
        <v>8</v>
      </c>
      <c r="E1096">
        <v>202</v>
      </c>
    </row>
    <row r="1097" spans="1:5">
      <c r="A1097" t="s">
        <v>231</v>
      </c>
      <c r="B1097" t="s">
        <v>17</v>
      </c>
      <c r="C1097">
        <v>2019</v>
      </c>
      <c r="D1097" t="s">
        <v>7</v>
      </c>
      <c r="E1097">
        <v>198</v>
      </c>
    </row>
    <row r="1098" spans="1:5">
      <c r="A1098" t="s">
        <v>231</v>
      </c>
      <c r="B1098" t="s">
        <v>17</v>
      </c>
      <c r="C1098">
        <v>2019</v>
      </c>
      <c r="D1098" t="s">
        <v>6</v>
      </c>
      <c r="E1098">
        <v>193</v>
      </c>
    </row>
    <row r="1099" spans="1:5">
      <c r="A1099" t="s">
        <v>231</v>
      </c>
      <c r="B1099" t="s">
        <v>17</v>
      </c>
      <c r="C1099">
        <v>2018</v>
      </c>
      <c r="D1099" t="s">
        <v>9</v>
      </c>
      <c r="E1099">
        <v>189</v>
      </c>
    </row>
    <row r="1100" spans="1:5">
      <c r="A1100" t="s">
        <v>231</v>
      </c>
      <c r="B1100" t="s">
        <v>17</v>
      </c>
      <c r="C1100">
        <v>2018</v>
      </c>
      <c r="D1100" t="s">
        <v>8</v>
      </c>
      <c r="E1100">
        <v>181</v>
      </c>
    </row>
    <row r="1101" spans="1:5">
      <c r="A1101" t="s">
        <v>231</v>
      </c>
      <c r="B1101" t="s">
        <v>17</v>
      </c>
      <c r="C1101">
        <v>2018</v>
      </c>
      <c r="D1101" t="s">
        <v>7</v>
      </c>
      <c r="E1101">
        <v>166</v>
      </c>
    </row>
    <row r="1102" spans="1:5">
      <c r="A1102" t="s">
        <v>231</v>
      </c>
      <c r="B1102" t="s">
        <v>17</v>
      </c>
      <c r="C1102">
        <v>2018</v>
      </c>
      <c r="D1102" t="s">
        <v>6</v>
      </c>
      <c r="E1102">
        <v>130</v>
      </c>
    </row>
    <row r="1103" spans="1:5">
      <c r="A1103" t="s">
        <v>231</v>
      </c>
      <c r="B1103" t="s">
        <v>17</v>
      </c>
      <c r="C1103">
        <v>2017</v>
      </c>
      <c r="D1103" t="s">
        <v>9</v>
      </c>
      <c r="E1103">
        <v>130</v>
      </c>
    </row>
    <row r="1104" spans="1:5">
      <c r="A1104" t="s">
        <v>231</v>
      </c>
      <c r="B1104" t="s">
        <v>17</v>
      </c>
      <c r="C1104">
        <v>2017</v>
      </c>
      <c r="D1104" t="s">
        <v>8</v>
      </c>
      <c r="E1104">
        <v>121</v>
      </c>
    </row>
    <row r="1105" spans="1:5">
      <c r="A1105" t="s">
        <v>231</v>
      </c>
      <c r="B1105" t="s">
        <v>17</v>
      </c>
      <c r="C1105">
        <v>2017</v>
      </c>
      <c r="D1105" t="s">
        <v>7</v>
      </c>
      <c r="E1105">
        <v>135</v>
      </c>
    </row>
    <row r="1106" spans="1:5">
      <c r="A1106" t="s">
        <v>231</v>
      </c>
      <c r="B1106" t="s">
        <v>17</v>
      </c>
      <c r="C1106">
        <v>2016</v>
      </c>
      <c r="D1106" t="s">
        <v>7</v>
      </c>
      <c r="E1106">
        <v>99</v>
      </c>
    </row>
    <row r="1107" spans="1:5">
      <c r="A1107" t="s">
        <v>231</v>
      </c>
      <c r="B1107" t="s">
        <v>17</v>
      </c>
      <c r="C1107">
        <v>2016</v>
      </c>
      <c r="D1107" t="s">
        <v>6</v>
      </c>
      <c r="E1107">
        <v>107</v>
      </c>
    </row>
    <row r="1108" spans="1:5">
      <c r="A1108" t="s">
        <v>231</v>
      </c>
      <c r="B1108" t="s">
        <v>17</v>
      </c>
      <c r="C1108">
        <v>2015</v>
      </c>
      <c r="D1108" t="s">
        <v>9</v>
      </c>
      <c r="E1108">
        <v>103</v>
      </c>
    </row>
    <row r="1109" spans="1:5">
      <c r="A1109" t="s">
        <v>231</v>
      </c>
      <c r="B1109" t="s">
        <v>17</v>
      </c>
      <c r="C1109">
        <v>2015</v>
      </c>
      <c r="D1109" t="s">
        <v>8</v>
      </c>
      <c r="E1109">
        <v>99</v>
      </c>
    </row>
    <row r="1110" spans="1:5">
      <c r="A1110" t="s">
        <v>231</v>
      </c>
      <c r="B1110" t="s">
        <v>17</v>
      </c>
      <c r="C1110">
        <v>2015</v>
      </c>
      <c r="D1110" t="s">
        <v>7</v>
      </c>
      <c r="E1110">
        <v>98</v>
      </c>
    </row>
    <row r="1111" spans="1:5">
      <c r="A1111" t="s">
        <v>231</v>
      </c>
      <c r="B1111" t="s">
        <v>17</v>
      </c>
      <c r="C1111">
        <v>2015</v>
      </c>
      <c r="D1111" t="s">
        <v>6</v>
      </c>
      <c r="E1111">
        <v>97</v>
      </c>
    </row>
    <row r="1112" spans="1:5">
      <c r="A1112" t="s">
        <v>231</v>
      </c>
      <c r="B1112" t="s">
        <v>17</v>
      </c>
      <c r="C1112">
        <v>2014</v>
      </c>
      <c r="D1112" t="s">
        <v>9</v>
      </c>
      <c r="E1112">
        <v>86</v>
      </c>
    </row>
    <row r="1113" spans="1:5">
      <c r="A1113" t="s">
        <v>231</v>
      </c>
      <c r="B1113" t="s">
        <v>17</v>
      </c>
      <c r="C1113">
        <v>2014</v>
      </c>
      <c r="D1113" t="s">
        <v>8</v>
      </c>
      <c r="E1113">
        <v>73</v>
      </c>
    </row>
    <row r="1114" spans="1:5">
      <c r="A1114" t="s">
        <v>231</v>
      </c>
      <c r="B1114" t="s">
        <v>17</v>
      </c>
      <c r="C1114">
        <v>2014</v>
      </c>
      <c r="D1114" t="s">
        <v>7</v>
      </c>
      <c r="E1114">
        <v>69</v>
      </c>
    </row>
    <row r="1115" spans="1:5">
      <c r="A1115" t="s">
        <v>231</v>
      </c>
      <c r="B1115" t="s">
        <v>17</v>
      </c>
      <c r="C1115">
        <v>2014</v>
      </c>
      <c r="D1115" t="s">
        <v>6</v>
      </c>
      <c r="E1115">
        <v>67</v>
      </c>
    </row>
    <row r="1116" spans="1:5">
      <c r="A1116" t="s">
        <v>231</v>
      </c>
      <c r="B1116" t="s">
        <v>17</v>
      </c>
      <c r="C1116">
        <v>2013</v>
      </c>
      <c r="D1116" t="s">
        <v>9</v>
      </c>
      <c r="E1116">
        <v>66</v>
      </c>
    </row>
    <row r="1117" spans="1:5">
      <c r="A1117" t="s">
        <v>231</v>
      </c>
      <c r="B1117" t="s">
        <v>17</v>
      </c>
      <c r="C1117">
        <v>2013</v>
      </c>
      <c r="D1117" t="s">
        <v>8</v>
      </c>
      <c r="E1117">
        <v>65</v>
      </c>
    </row>
    <row r="1118" spans="1:5">
      <c r="A1118" t="s">
        <v>231</v>
      </c>
      <c r="B1118" t="s">
        <v>17</v>
      </c>
      <c r="C1118">
        <v>2013</v>
      </c>
      <c r="D1118" t="s">
        <v>7</v>
      </c>
      <c r="E1118">
        <v>63</v>
      </c>
    </row>
    <row r="1119" spans="1:5">
      <c r="A1119" t="s">
        <v>231</v>
      </c>
      <c r="B1119" t="s">
        <v>17</v>
      </c>
      <c r="C1119">
        <v>2013</v>
      </c>
      <c r="D1119" t="s">
        <v>6</v>
      </c>
      <c r="E1119">
        <v>59</v>
      </c>
    </row>
    <row r="1120" spans="1:5">
      <c r="A1120" t="s">
        <v>231</v>
      </c>
      <c r="B1120" t="s">
        <v>17</v>
      </c>
      <c r="C1120">
        <v>2012</v>
      </c>
      <c r="D1120" t="s">
        <v>9</v>
      </c>
      <c r="E1120">
        <v>58</v>
      </c>
    </row>
    <row r="1121" spans="1:5">
      <c r="A1121" t="s">
        <v>231</v>
      </c>
      <c r="B1121" t="s">
        <v>17</v>
      </c>
      <c r="C1121">
        <v>2012</v>
      </c>
      <c r="D1121" t="s">
        <v>8</v>
      </c>
      <c r="E1121">
        <v>56</v>
      </c>
    </row>
    <row r="1122" spans="1:5">
      <c r="A1122" t="s">
        <v>231</v>
      </c>
      <c r="B1122" t="s">
        <v>17</v>
      </c>
      <c r="C1122">
        <v>2012</v>
      </c>
      <c r="D1122" t="s">
        <v>7</v>
      </c>
      <c r="E1122">
        <v>52</v>
      </c>
    </row>
    <row r="1123" spans="1:5">
      <c r="A1123" t="s">
        <v>231</v>
      </c>
      <c r="B1123" t="s">
        <v>17</v>
      </c>
      <c r="C1123">
        <v>2012</v>
      </c>
      <c r="D1123" t="s">
        <v>6</v>
      </c>
      <c r="E1123">
        <v>50</v>
      </c>
    </row>
    <row r="1124" spans="1:5">
      <c r="A1124" t="s">
        <v>231</v>
      </c>
      <c r="B1124" t="s">
        <v>17</v>
      </c>
      <c r="C1124">
        <v>2011</v>
      </c>
      <c r="D1124" t="s">
        <v>9</v>
      </c>
      <c r="E1124">
        <v>50</v>
      </c>
    </row>
    <row r="1125" spans="1:5">
      <c r="A1125" t="s">
        <v>231</v>
      </c>
      <c r="B1125" t="s">
        <v>17</v>
      </c>
      <c r="C1125">
        <v>2011</v>
      </c>
      <c r="D1125" t="s">
        <v>8</v>
      </c>
      <c r="E1125">
        <v>45</v>
      </c>
    </row>
    <row r="1126" spans="1:5">
      <c r="A1126" t="s">
        <v>231</v>
      </c>
      <c r="B1126" t="s">
        <v>17</v>
      </c>
      <c r="C1126">
        <v>2011</v>
      </c>
      <c r="D1126" t="s">
        <v>7</v>
      </c>
      <c r="E1126">
        <v>44</v>
      </c>
    </row>
    <row r="1127" spans="1:5">
      <c r="A1127" t="s">
        <v>231</v>
      </c>
      <c r="B1127" t="s">
        <v>17</v>
      </c>
      <c r="C1127">
        <v>2011</v>
      </c>
      <c r="D1127" t="s">
        <v>6</v>
      </c>
      <c r="E1127">
        <v>42</v>
      </c>
    </row>
    <row r="1128" spans="1:5">
      <c r="A1128" t="s">
        <v>231</v>
      </c>
      <c r="B1128" t="s">
        <v>17</v>
      </c>
      <c r="C1128">
        <v>2010</v>
      </c>
      <c r="D1128" t="s">
        <v>9</v>
      </c>
      <c r="E1128">
        <v>38</v>
      </c>
    </row>
    <row r="1129" spans="1:5">
      <c r="A1129" t="s">
        <v>231</v>
      </c>
      <c r="B1129" t="s">
        <v>17</v>
      </c>
      <c r="C1129">
        <v>2010</v>
      </c>
      <c r="D1129" t="s">
        <v>8</v>
      </c>
      <c r="E1129">
        <v>33</v>
      </c>
    </row>
    <row r="1130" spans="1:5">
      <c r="A1130" t="s">
        <v>231</v>
      </c>
      <c r="B1130" t="s">
        <v>17</v>
      </c>
      <c r="C1130">
        <v>2010</v>
      </c>
      <c r="D1130" t="s">
        <v>7</v>
      </c>
      <c r="E1130">
        <v>31</v>
      </c>
    </row>
    <row r="1131" spans="1:5">
      <c r="A1131" t="s">
        <v>231</v>
      </c>
      <c r="B1131" t="s">
        <v>17</v>
      </c>
      <c r="C1131">
        <v>2010</v>
      </c>
      <c r="D1131" t="s">
        <v>6</v>
      </c>
      <c r="E1131">
        <v>31</v>
      </c>
    </row>
    <row r="1132" spans="1:5">
      <c r="A1132" t="s">
        <v>231</v>
      </c>
      <c r="B1132" t="s">
        <v>17</v>
      </c>
      <c r="C1132">
        <v>2009</v>
      </c>
      <c r="D1132" t="s">
        <v>9</v>
      </c>
      <c r="E1132">
        <v>27</v>
      </c>
    </row>
    <row r="1133" spans="1:5">
      <c r="A1133" t="s">
        <v>231</v>
      </c>
      <c r="B1133" t="s">
        <v>17</v>
      </c>
      <c r="C1133">
        <v>2009</v>
      </c>
      <c r="D1133" t="s">
        <v>8</v>
      </c>
      <c r="E1133">
        <v>25</v>
      </c>
    </row>
    <row r="1134" spans="1:5">
      <c r="A1134" t="s">
        <v>231</v>
      </c>
      <c r="B1134" t="s">
        <v>17</v>
      </c>
      <c r="C1134">
        <v>2009</v>
      </c>
      <c r="D1134" t="s">
        <v>7</v>
      </c>
      <c r="E1134">
        <v>26</v>
      </c>
    </row>
    <row r="1135" spans="1:5">
      <c r="A1135" t="s">
        <v>231</v>
      </c>
      <c r="B1135" t="s">
        <v>17</v>
      </c>
      <c r="C1135">
        <v>2009</v>
      </c>
      <c r="D1135" t="s">
        <v>6</v>
      </c>
      <c r="E1135">
        <v>26</v>
      </c>
    </row>
    <row r="1136" spans="1:5">
      <c r="A1136" t="s">
        <v>231</v>
      </c>
      <c r="B1136" t="s">
        <v>31</v>
      </c>
      <c r="C1136">
        <v>2024</v>
      </c>
      <c r="D1136" t="s">
        <v>7</v>
      </c>
      <c r="E1136">
        <v>10</v>
      </c>
    </row>
    <row r="1137" spans="1:5">
      <c r="A1137" t="s">
        <v>231</v>
      </c>
      <c r="B1137" t="s">
        <v>31</v>
      </c>
      <c r="C1137">
        <v>2024</v>
      </c>
      <c r="D1137" t="s">
        <v>6</v>
      </c>
      <c r="E1137">
        <v>10</v>
      </c>
    </row>
    <row r="1138" spans="1:5">
      <c r="A1138" t="s">
        <v>231</v>
      </c>
      <c r="B1138" t="s">
        <v>31</v>
      </c>
      <c r="C1138">
        <v>2023</v>
      </c>
      <c r="D1138" t="s">
        <v>9</v>
      </c>
      <c r="E1138">
        <v>10</v>
      </c>
    </row>
    <row r="1139" spans="1:5">
      <c r="A1139" t="s">
        <v>231</v>
      </c>
      <c r="B1139" t="s">
        <v>31</v>
      </c>
      <c r="C1139">
        <v>2023</v>
      </c>
      <c r="D1139" t="s">
        <v>8</v>
      </c>
      <c r="E1139">
        <v>12</v>
      </c>
    </row>
    <row r="1140" spans="1:5">
      <c r="A1140" t="s">
        <v>231</v>
      </c>
      <c r="B1140" t="s">
        <v>31</v>
      </c>
      <c r="C1140">
        <v>2023</v>
      </c>
      <c r="D1140" t="s">
        <v>7</v>
      </c>
      <c r="E1140">
        <v>12</v>
      </c>
    </row>
    <row r="1141" spans="1:5">
      <c r="A1141" t="s">
        <v>231</v>
      </c>
      <c r="B1141" t="s">
        <v>31</v>
      </c>
      <c r="C1141">
        <v>2023</v>
      </c>
      <c r="D1141" t="s">
        <v>6</v>
      </c>
      <c r="E1141">
        <v>12</v>
      </c>
    </row>
    <row r="1142" spans="1:5">
      <c r="A1142" t="s">
        <v>231</v>
      </c>
      <c r="B1142" t="s">
        <v>31</v>
      </c>
      <c r="C1142">
        <v>2022</v>
      </c>
      <c r="D1142" t="s">
        <v>9</v>
      </c>
      <c r="E1142">
        <v>12</v>
      </c>
    </row>
    <row r="1143" spans="1:5">
      <c r="A1143" t="s">
        <v>231</v>
      </c>
      <c r="B1143" t="s">
        <v>31</v>
      </c>
      <c r="C1143">
        <v>2022</v>
      </c>
      <c r="D1143" t="s">
        <v>8</v>
      </c>
      <c r="E1143">
        <v>12</v>
      </c>
    </row>
    <row r="1144" spans="1:5">
      <c r="A1144" t="s">
        <v>231</v>
      </c>
      <c r="B1144" t="s">
        <v>31</v>
      </c>
      <c r="C1144">
        <v>2022</v>
      </c>
      <c r="D1144" t="s">
        <v>7</v>
      </c>
      <c r="E1144">
        <v>12</v>
      </c>
    </row>
    <row r="1145" spans="1:5">
      <c r="A1145" t="s">
        <v>231</v>
      </c>
      <c r="B1145" t="s">
        <v>31</v>
      </c>
      <c r="C1145">
        <v>2022</v>
      </c>
      <c r="D1145" t="s">
        <v>6</v>
      </c>
      <c r="E1145">
        <v>12</v>
      </c>
    </row>
    <row r="1146" spans="1:5">
      <c r="A1146" t="s">
        <v>231</v>
      </c>
      <c r="B1146" t="s">
        <v>31</v>
      </c>
      <c r="C1146">
        <v>2021</v>
      </c>
      <c r="D1146" t="s">
        <v>9</v>
      </c>
      <c r="E1146">
        <v>12</v>
      </c>
    </row>
    <row r="1147" spans="1:5">
      <c r="A1147" t="s">
        <v>231</v>
      </c>
      <c r="B1147" t="s">
        <v>31</v>
      </c>
      <c r="C1147">
        <v>2021</v>
      </c>
      <c r="D1147" t="s">
        <v>8</v>
      </c>
      <c r="E1147">
        <v>12</v>
      </c>
    </row>
    <row r="1148" spans="1:5">
      <c r="A1148" t="s">
        <v>231</v>
      </c>
      <c r="B1148" t="s">
        <v>31</v>
      </c>
      <c r="C1148">
        <v>2021</v>
      </c>
      <c r="D1148" t="s">
        <v>7</v>
      </c>
      <c r="E1148">
        <v>12</v>
      </c>
    </row>
    <row r="1149" spans="1:5">
      <c r="A1149" t="s">
        <v>231</v>
      </c>
      <c r="B1149" t="s">
        <v>31</v>
      </c>
      <c r="C1149">
        <v>2021</v>
      </c>
      <c r="D1149" t="s">
        <v>6</v>
      </c>
      <c r="E1149">
        <v>12</v>
      </c>
    </row>
    <row r="1150" spans="1:5">
      <c r="A1150" t="s">
        <v>231</v>
      </c>
      <c r="B1150" t="s">
        <v>31</v>
      </c>
      <c r="C1150">
        <v>2020</v>
      </c>
      <c r="D1150" t="s">
        <v>9</v>
      </c>
      <c r="E1150">
        <v>12</v>
      </c>
    </row>
    <row r="1151" spans="1:5">
      <c r="A1151" t="s">
        <v>231</v>
      </c>
      <c r="B1151" t="s">
        <v>31</v>
      </c>
      <c r="C1151">
        <v>2020</v>
      </c>
      <c r="D1151" t="s">
        <v>8</v>
      </c>
      <c r="E1151">
        <v>11</v>
      </c>
    </row>
    <row r="1152" spans="1:5">
      <c r="A1152" t="s">
        <v>231</v>
      </c>
      <c r="B1152" t="s">
        <v>31</v>
      </c>
      <c r="C1152">
        <v>2020</v>
      </c>
      <c r="D1152" t="s">
        <v>7</v>
      </c>
      <c r="E1152">
        <v>11</v>
      </c>
    </row>
    <row r="1153" spans="1:5">
      <c r="A1153" t="s">
        <v>231</v>
      </c>
      <c r="B1153" t="s">
        <v>31</v>
      </c>
      <c r="C1153">
        <v>2020</v>
      </c>
      <c r="D1153" t="s">
        <v>6</v>
      </c>
      <c r="E1153">
        <v>11</v>
      </c>
    </row>
    <row r="1154" spans="1:5">
      <c r="A1154" t="s">
        <v>231</v>
      </c>
      <c r="B1154" t="s">
        <v>31</v>
      </c>
      <c r="C1154">
        <v>2019</v>
      </c>
      <c r="D1154" t="s">
        <v>9</v>
      </c>
      <c r="E1154">
        <v>11</v>
      </c>
    </row>
    <row r="1155" spans="1:5">
      <c r="A1155" t="s">
        <v>231</v>
      </c>
      <c r="B1155" t="s">
        <v>31</v>
      </c>
      <c r="C1155">
        <v>2019</v>
      </c>
      <c r="D1155" t="s">
        <v>8</v>
      </c>
      <c r="E1155">
        <v>11</v>
      </c>
    </row>
    <row r="1156" spans="1:5">
      <c r="A1156" t="s">
        <v>231</v>
      </c>
      <c r="B1156" t="s">
        <v>31</v>
      </c>
      <c r="C1156">
        <v>2019</v>
      </c>
      <c r="D1156" t="s">
        <v>7</v>
      </c>
      <c r="E1156">
        <v>11</v>
      </c>
    </row>
    <row r="1157" spans="1:5">
      <c r="A1157" t="s">
        <v>231</v>
      </c>
      <c r="B1157" t="s">
        <v>31</v>
      </c>
      <c r="C1157">
        <v>2019</v>
      </c>
      <c r="D1157" t="s">
        <v>6</v>
      </c>
      <c r="E1157">
        <v>15</v>
      </c>
    </row>
    <row r="1158" spans="1:5">
      <c r="A1158" t="s">
        <v>231</v>
      </c>
      <c r="B1158" t="s">
        <v>31</v>
      </c>
      <c r="C1158">
        <v>2018</v>
      </c>
      <c r="D1158" t="s">
        <v>9</v>
      </c>
      <c r="E1158">
        <v>18</v>
      </c>
    </row>
    <row r="1159" spans="1:5">
      <c r="A1159" t="s">
        <v>231</v>
      </c>
      <c r="B1159" t="s">
        <v>31</v>
      </c>
      <c r="C1159">
        <v>2018</v>
      </c>
      <c r="D1159" t="s">
        <v>8</v>
      </c>
      <c r="E1159">
        <v>18</v>
      </c>
    </row>
    <row r="1160" spans="1:5">
      <c r="A1160" t="s">
        <v>231</v>
      </c>
      <c r="B1160" t="s">
        <v>31</v>
      </c>
      <c r="C1160">
        <v>2018</v>
      </c>
      <c r="D1160" t="s">
        <v>7</v>
      </c>
      <c r="E1160">
        <v>17</v>
      </c>
    </row>
    <row r="1161" spans="1:5">
      <c r="A1161" t="s">
        <v>231</v>
      </c>
      <c r="B1161" t="s">
        <v>31</v>
      </c>
      <c r="C1161">
        <v>2018</v>
      </c>
      <c r="D1161" t="s">
        <v>6</v>
      </c>
      <c r="E1161">
        <v>17</v>
      </c>
    </row>
    <row r="1162" spans="1:5">
      <c r="A1162" t="s">
        <v>231</v>
      </c>
      <c r="B1162" t="s">
        <v>31</v>
      </c>
      <c r="C1162">
        <v>2017</v>
      </c>
      <c r="D1162" t="s">
        <v>9</v>
      </c>
      <c r="E1162">
        <v>7</v>
      </c>
    </row>
    <row r="1163" spans="1:5">
      <c r="A1163" t="s">
        <v>231</v>
      </c>
      <c r="B1163" t="s">
        <v>31</v>
      </c>
      <c r="C1163">
        <v>2017</v>
      </c>
      <c r="D1163" t="s">
        <v>8</v>
      </c>
      <c r="E1163">
        <v>14</v>
      </c>
    </row>
    <row r="1164" spans="1:5">
      <c r="A1164" t="s">
        <v>231</v>
      </c>
      <c r="B1164" t="s">
        <v>31</v>
      </c>
      <c r="C1164">
        <v>2017</v>
      </c>
      <c r="D1164" t="s">
        <v>7</v>
      </c>
      <c r="E1164">
        <v>5</v>
      </c>
    </row>
    <row r="1165" spans="1:5">
      <c r="A1165" t="s">
        <v>231</v>
      </c>
      <c r="B1165" t="s">
        <v>31</v>
      </c>
      <c r="C1165">
        <v>2016</v>
      </c>
      <c r="D1165" t="s">
        <v>7</v>
      </c>
      <c r="E1165">
        <v>10</v>
      </c>
    </row>
    <row r="1166" spans="1:5">
      <c r="A1166" t="s">
        <v>231</v>
      </c>
      <c r="B1166" t="s">
        <v>31</v>
      </c>
      <c r="C1166">
        <v>2016</v>
      </c>
      <c r="D1166" t="s">
        <v>6</v>
      </c>
      <c r="E1166">
        <v>13</v>
      </c>
    </row>
    <row r="1167" spans="1:5">
      <c r="A1167" t="s">
        <v>231</v>
      </c>
      <c r="B1167" t="s">
        <v>31</v>
      </c>
      <c r="C1167">
        <v>2015</v>
      </c>
      <c r="D1167" t="s">
        <v>9</v>
      </c>
      <c r="E1167">
        <v>13</v>
      </c>
    </row>
    <row r="1168" spans="1:5">
      <c r="A1168" t="s">
        <v>231</v>
      </c>
      <c r="B1168" t="s">
        <v>31</v>
      </c>
      <c r="C1168">
        <v>2015</v>
      </c>
      <c r="D1168" t="s">
        <v>8</v>
      </c>
      <c r="E1168">
        <v>13</v>
      </c>
    </row>
    <row r="1169" spans="1:5">
      <c r="A1169" t="s">
        <v>231</v>
      </c>
      <c r="B1169" t="s">
        <v>31</v>
      </c>
      <c r="C1169">
        <v>2015</v>
      </c>
      <c r="D1169" t="s">
        <v>7</v>
      </c>
      <c r="E1169">
        <v>13</v>
      </c>
    </row>
    <row r="1170" spans="1:5">
      <c r="A1170" t="s">
        <v>231</v>
      </c>
      <c r="B1170" t="s">
        <v>31</v>
      </c>
      <c r="C1170">
        <v>2015</v>
      </c>
      <c r="D1170" t="s">
        <v>6</v>
      </c>
      <c r="E1170">
        <v>13</v>
      </c>
    </row>
    <row r="1171" spans="1:5">
      <c r="A1171" t="s">
        <v>231</v>
      </c>
      <c r="B1171" t="s">
        <v>31</v>
      </c>
      <c r="C1171">
        <v>2014</v>
      </c>
      <c r="D1171" t="s">
        <v>9</v>
      </c>
      <c r="E1171">
        <v>1</v>
      </c>
    </row>
    <row r="1172" spans="1:5">
      <c r="A1172" t="s">
        <v>231</v>
      </c>
      <c r="B1172" t="s">
        <v>20</v>
      </c>
      <c r="C1172">
        <v>2024</v>
      </c>
      <c r="D1172" t="s">
        <v>7</v>
      </c>
      <c r="E1172">
        <v>1</v>
      </c>
    </row>
    <row r="1173" spans="1:5">
      <c r="A1173" t="s">
        <v>231</v>
      </c>
      <c r="B1173" t="s">
        <v>20</v>
      </c>
      <c r="C1173">
        <v>2024</v>
      </c>
      <c r="D1173" t="s">
        <v>6</v>
      </c>
      <c r="E1173">
        <v>1</v>
      </c>
    </row>
    <row r="1174" spans="1:5">
      <c r="A1174" t="s">
        <v>231</v>
      </c>
      <c r="B1174" t="s">
        <v>20</v>
      </c>
      <c r="C1174">
        <v>2023</v>
      </c>
      <c r="D1174" t="s">
        <v>9</v>
      </c>
      <c r="E1174">
        <v>1</v>
      </c>
    </row>
    <row r="1175" spans="1:5">
      <c r="A1175" t="s">
        <v>231</v>
      </c>
      <c r="B1175" t="s">
        <v>20</v>
      </c>
      <c r="C1175">
        <v>2023</v>
      </c>
      <c r="D1175" t="s">
        <v>8</v>
      </c>
      <c r="E1175">
        <v>1</v>
      </c>
    </row>
    <row r="1176" spans="1:5">
      <c r="A1176" t="s">
        <v>231</v>
      </c>
      <c r="B1176" t="s">
        <v>20</v>
      </c>
      <c r="C1176">
        <v>2023</v>
      </c>
      <c r="D1176" t="s">
        <v>7</v>
      </c>
      <c r="E1176">
        <v>1</v>
      </c>
    </row>
    <row r="1177" spans="1:5">
      <c r="A1177" t="s">
        <v>231</v>
      </c>
      <c r="B1177" t="s">
        <v>18</v>
      </c>
      <c r="C1177">
        <v>2024</v>
      </c>
      <c r="D1177" t="s">
        <v>7</v>
      </c>
      <c r="E1177">
        <v>36038</v>
      </c>
    </row>
    <row r="1178" spans="1:5">
      <c r="A1178" t="s">
        <v>231</v>
      </c>
      <c r="B1178" t="s">
        <v>18</v>
      </c>
      <c r="C1178">
        <v>2024</v>
      </c>
      <c r="D1178" t="s">
        <v>6</v>
      </c>
      <c r="E1178">
        <v>34039</v>
      </c>
    </row>
    <row r="1179" spans="1:5">
      <c r="A1179" t="s">
        <v>231</v>
      </c>
      <c r="B1179" t="s">
        <v>18</v>
      </c>
      <c r="C1179">
        <v>2023</v>
      </c>
      <c r="D1179" t="s">
        <v>9</v>
      </c>
      <c r="E1179">
        <v>28610</v>
      </c>
    </row>
    <row r="1180" spans="1:5">
      <c r="A1180" t="s">
        <v>231</v>
      </c>
      <c r="B1180" t="s">
        <v>18</v>
      </c>
      <c r="C1180">
        <v>2023</v>
      </c>
      <c r="D1180" t="s">
        <v>8</v>
      </c>
      <c r="E1180">
        <v>26883</v>
      </c>
    </row>
    <row r="1181" spans="1:5">
      <c r="A1181" t="s">
        <v>231</v>
      </c>
      <c r="B1181" t="s">
        <v>18</v>
      </c>
      <c r="C1181">
        <v>2023</v>
      </c>
      <c r="D1181" t="s">
        <v>7</v>
      </c>
      <c r="E1181">
        <v>26883</v>
      </c>
    </row>
    <row r="1182" spans="1:5">
      <c r="A1182" t="s">
        <v>231</v>
      </c>
      <c r="B1182" t="s">
        <v>18</v>
      </c>
      <c r="C1182">
        <v>2023</v>
      </c>
      <c r="D1182" t="s">
        <v>6</v>
      </c>
      <c r="E1182">
        <v>25852</v>
      </c>
    </row>
    <row r="1183" spans="1:5">
      <c r="A1183" t="s">
        <v>231</v>
      </c>
      <c r="B1183" t="s">
        <v>18</v>
      </c>
      <c r="C1183">
        <v>2022</v>
      </c>
      <c r="D1183" t="s">
        <v>9</v>
      </c>
      <c r="E1183">
        <v>25499</v>
      </c>
    </row>
    <row r="1184" spans="1:5">
      <c r="A1184" t="s">
        <v>231</v>
      </c>
      <c r="B1184" t="s">
        <v>18</v>
      </c>
      <c r="C1184">
        <v>2022</v>
      </c>
      <c r="D1184" t="s">
        <v>8</v>
      </c>
      <c r="E1184">
        <v>25069</v>
      </c>
    </row>
    <row r="1185" spans="1:5">
      <c r="A1185" t="s">
        <v>231</v>
      </c>
      <c r="B1185" t="s">
        <v>18</v>
      </c>
      <c r="C1185">
        <v>2022</v>
      </c>
      <c r="D1185" t="s">
        <v>7</v>
      </c>
      <c r="E1185">
        <v>22953</v>
      </c>
    </row>
    <row r="1186" spans="1:5">
      <c r="A1186" t="s">
        <v>231</v>
      </c>
      <c r="B1186" t="s">
        <v>18</v>
      </c>
      <c r="C1186">
        <v>2022</v>
      </c>
      <c r="D1186" t="s">
        <v>6</v>
      </c>
      <c r="E1186">
        <v>21679</v>
      </c>
    </row>
    <row r="1187" spans="1:5">
      <c r="A1187" t="s">
        <v>231</v>
      </c>
      <c r="B1187" t="s">
        <v>18</v>
      </c>
      <c r="C1187">
        <v>2021</v>
      </c>
      <c r="D1187" t="s">
        <v>9</v>
      </c>
      <c r="E1187">
        <v>21605</v>
      </c>
    </row>
    <row r="1188" spans="1:5">
      <c r="A1188" t="s">
        <v>231</v>
      </c>
      <c r="B1188" t="s">
        <v>18</v>
      </c>
      <c r="C1188">
        <v>2021</v>
      </c>
      <c r="D1188" t="s">
        <v>8</v>
      </c>
      <c r="E1188">
        <v>21574</v>
      </c>
    </row>
    <row r="1189" spans="1:5">
      <c r="A1189" t="s">
        <v>231</v>
      </c>
      <c r="B1189" t="s">
        <v>18</v>
      </c>
      <c r="C1189">
        <v>2021</v>
      </c>
      <c r="D1189" t="s">
        <v>7</v>
      </c>
      <c r="E1189">
        <v>21541</v>
      </c>
    </row>
    <row r="1190" spans="1:5">
      <c r="A1190" t="s">
        <v>231</v>
      </c>
      <c r="B1190" t="s">
        <v>18</v>
      </c>
      <c r="C1190">
        <v>2021</v>
      </c>
      <c r="D1190" t="s">
        <v>6</v>
      </c>
      <c r="E1190">
        <v>21443</v>
      </c>
    </row>
    <row r="1191" spans="1:5">
      <c r="A1191" t="s">
        <v>231</v>
      </c>
      <c r="B1191" t="s">
        <v>18</v>
      </c>
      <c r="C1191">
        <v>2020</v>
      </c>
      <c r="D1191" t="s">
        <v>9</v>
      </c>
      <c r="E1191">
        <v>21120</v>
      </c>
    </row>
    <row r="1192" spans="1:5">
      <c r="A1192" t="s">
        <v>231</v>
      </c>
      <c r="B1192" t="s">
        <v>18</v>
      </c>
      <c r="C1192">
        <v>2020</v>
      </c>
      <c r="D1192" t="s">
        <v>8</v>
      </c>
      <c r="E1192">
        <v>20063</v>
      </c>
    </row>
    <row r="1193" spans="1:5">
      <c r="A1193" t="s">
        <v>231</v>
      </c>
      <c r="B1193" t="s">
        <v>18</v>
      </c>
      <c r="C1193">
        <v>2020</v>
      </c>
      <c r="D1193" t="s">
        <v>7</v>
      </c>
      <c r="E1193">
        <v>20063</v>
      </c>
    </row>
    <row r="1194" spans="1:5">
      <c r="A1194" t="s">
        <v>231</v>
      </c>
      <c r="B1194" t="s">
        <v>18</v>
      </c>
      <c r="C1194">
        <v>2020</v>
      </c>
      <c r="D1194" t="s">
        <v>6</v>
      </c>
      <c r="E1194">
        <v>19819</v>
      </c>
    </row>
    <row r="1195" spans="1:5">
      <c r="A1195" t="s">
        <v>231</v>
      </c>
      <c r="B1195" t="s">
        <v>18</v>
      </c>
      <c r="C1195">
        <v>2019</v>
      </c>
      <c r="D1195" t="s">
        <v>9</v>
      </c>
      <c r="E1195">
        <v>18856</v>
      </c>
    </row>
    <row r="1196" spans="1:5">
      <c r="A1196" t="s">
        <v>231</v>
      </c>
      <c r="B1196" t="s">
        <v>18</v>
      </c>
      <c r="C1196">
        <v>2019</v>
      </c>
      <c r="D1196" t="s">
        <v>8</v>
      </c>
      <c r="E1196">
        <v>17830</v>
      </c>
    </row>
    <row r="1197" spans="1:5">
      <c r="A1197" t="s">
        <v>231</v>
      </c>
      <c r="B1197" t="s">
        <v>18</v>
      </c>
      <c r="C1197">
        <v>2019</v>
      </c>
      <c r="D1197" t="s">
        <v>7</v>
      </c>
      <c r="E1197">
        <v>17451</v>
      </c>
    </row>
    <row r="1198" spans="1:5">
      <c r="A1198" t="s">
        <v>231</v>
      </c>
      <c r="B1198" t="s">
        <v>18</v>
      </c>
      <c r="C1198">
        <v>2019</v>
      </c>
      <c r="D1198" t="s">
        <v>6</v>
      </c>
      <c r="E1198">
        <v>16602</v>
      </c>
    </row>
    <row r="1199" spans="1:5">
      <c r="A1199" t="s">
        <v>231</v>
      </c>
      <c r="B1199" t="s">
        <v>18</v>
      </c>
      <c r="C1199">
        <v>2018</v>
      </c>
      <c r="D1199" t="s">
        <v>9</v>
      </c>
      <c r="E1199">
        <v>15363</v>
      </c>
    </row>
    <row r="1200" spans="1:5">
      <c r="A1200" t="s">
        <v>231</v>
      </c>
      <c r="B1200" t="s">
        <v>18</v>
      </c>
      <c r="C1200">
        <v>2018</v>
      </c>
      <c r="D1200" t="s">
        <v>8</v>
      </c>
      <c r="E1200">
        <v>14349</v>
      </c>
    </row>
    <row r="1201" spans="1:5">
      <c r="A1201" t="s">
        <v>231</v>
      </c>
      <c r="B1201" t="s">
        <v>18</v>
      </c>
      <c r="C1201">
        <v>2018</v>
      </c>
      <c r="D1201" t="s">
        <v>7</v>
      </c>
      <c r="E1201">
        <v>13595</v>
      </c>
    </row>
    <row r="1202" spans="1:5">
      <c r="A1202" t="s">
        <v>231</v>
      </c>
      <c r="B1202" t="s">
        <v>18</v>
      </c>
      <c r="C1202">
        <v>2018</v>
      </c>
      <c r="D1202" t="s">
        <v>6</v>
      </c>
      <c r="E1202">
        <v>12709</v>
      </c>
    </row>
    <row r="1203" spans="1:5">
      <c r="A1203" t="s">
        <v>231</v>
      </c>
      <c r="B1203" t="s">
        <v>18</v>
      </c>
      <c r="C1203">
        <v>2017</v>
      </c>
      <c r="D1203" t="s">
        <v>9</v>
      </c>
      <c r="E1203">
        <v>10492</v>
      </c>
    </row>
    <row r="1204" spans="1:5">
      <c r="A1204" t="s">
        <v>231</v>
      </c>
      <c r="B1204" t="s">
        <v>18</v>
      </c>
      <c r="C1204">
        <v>2017</v>
      </c>
      <c r="D1204" t="s">
        <v>8</v>
      </c>
      <c r="E1204">
        <v>11876</v>
      </c>
    </row>
    <row r="1205" spans="1:5">
      <c r="A1205" t="s">
        <v>231</v>
      </c>
      <c r="B1205" t="s">
        <v>18</v>
      </c>
      <c r="C1205">
        <v>2017</v>
      </c>
      <c r="D1205" t="s">
        <v>7</v>
      </c>
      <c r="E1205">
        <v>11382</v>
      </c>
    </row>
    <row r="1206" spans="1:5">
      <c r="A1206" t="s">
        <v>231</v>
      </c>
      <c r="B1206" t="s">
        <v>18</v>
      </c>
      <c r="C1206">
        <v>2016</v>
      </c>
      <c r="D1206" t="s">
        <v>7</v>
      </c>
      <c r="E1206">
        <v>10771</v>
      </c>
    </row>
    <row r="1207" spans="1:5">
      <c r="A1207" t="s">
        <v>231</v>
      </c>
      <c r="B1207" t="s">
        <v>18</v>
      </c>
      <c r="C1207">
        <v>2016</v>
      </c>
      <c r="D1207" t="s">
        <v>6</v>
      </c>
      <c r="E1207">
        <v>10713</v>
      </c>
    </row>
    <row r="1208" spans="1:5">
      <c r="A1208" t="s">
        <v>231</v>
      </c>
      <c r="B1208" t="s">
        <v>18</v>
      </c>
      <c r="C1208">
        <v>2015</v>
      </c>
      <c r="D1208" t="s">
        <v>9</v>
      </c>
      <c r="E1208">
        <v>10618</v>
      </c>
    </row>
    <row r="1209" spans="1:5">
      <c r="A1209" t="s">
        <v>231</v>
      </c>
      <c r="B1209" t="s">
        <v>18</v>
      </c>
      <c r="C1209">
        <v>2015</v>
      </c>
      <c r="D1209" t="s">
        <v>8</v>
      </c>
      <c r="E1209">
        <v>10147</v>
      </c>
    </row>
    <row r="1210" spans="1:5">
      <c r="A1210" t="s">
        <v>231</v>
      </c>
      <c r="B1210" t="s">
        <v>18</v>
      </c>
      <c r="C1210">
        <v>2015</v>
      </c>
      <c r="D1210" t="s">
        <v>7</v>
      </c>
      <c r="E1210">
        <v>9800</v>
      </c>
    </row>
    <row r="1211" spans="1:5">
      <c r="A1211" t="s">
        <v>231</v>
      </c>
      <c r="B1211" t="s">
        <v>18</v>
      </c>
      <c r="C1211">
        <v>2015</v>
      </c>
      <c r="D1211" t="s">
        <v>6</v>
      </c>
      <c r="E1211">
        <v>9363</v>
      </c>
    </row>
    <row r="1212" spans="1:5">
      <c r="A1212" t="s">
        <v>231</v>
      </c>
      <c r="B1212" t="s">
        <v>18</v>
      </c>
      <c r="C1212">
        <v>2014</v>
      </c>
      <c r="D1212" t="s">
        <v>9</v>
      </c>
      <c r="E1212">
        <v>7932</v>
      </c>
    </row>
    <row r="1213" spans="1:5">
      <c r="A1213" t="s">
        <v>231</v>
      </c>
      <c r="B1213" t="s">
        <v>18</v>
      </c>
      <c r="C1213">
        <v>2014</v>
      </c>
      <c r="D1213" t="s">
        <v>8</v>
      </c>
      <c r="E1213">
        <v>7047</v>
      </c>
    </row>
    <row r="1214" spans="1:5">
      <c r="A1214" t="s">
        <v>231</v>
      </c>
      <c r="B1214" t="s">
        <v>18</v>
      </c>
      <c r="C1214">
        <v>2014</v>
      </c>
      <c r="D1214" t="s">
        <v>7</v>
      </c>
      <c r="E1214">
        <v>6746</v>
      </c>
    </row>
    <row r="1215" spans="1:5">
      <c r="A1215" t="s">
        <v>231</v>
      </c>
      <c r="B1215" t="s">
        <v>18</v>
      </c>
      <c r="C1215">
        <v>2014</v>
      </c>
      <c r="D1215" t="s">
        <v>6</v>
      </c>
      <c r="E1215">
        <v>5646</v>
      </c>
    </row>
    <row r="1216" spans="1:5">
      <c r="A1216" t="s">
        <v>231</v>
      </c>
      <c r="B1216" t="s">
        <v>18</v>
      </c>
      <c r="C1216">
        <v>2013</v>
      </c>
      <c r="D1216" t="s">
        <v>9</v>
      </c>
      <c r="E1216">
        <v>5106</v>
      </c>
    </row>
    <row r="1217" spans="1:5">
      <c r="A1217" t="s">
        <v>231</v>
      </c>
      <c r="B1217" t="s">
        <v>18</v>
      </c>
      <c r="C1217">
        <v>2013</v>
      </c>
      <c r="D1217" t="s">
        <v>8</v>
      </c>
      <c r="E1217">
        <v>4609</v>
      </c>
    </row>
    <row r="1218" spans="1:5">
      <c r="A1218" t="s">
        <v>231</v>
      </c>
      <c r="B1218" t="s">
        <v>18</v>
      </c>
      <c r="C1218">
        <v>2013</v>
      </c>
      <c r="D1218" t="s">
        <v>7</v>
      </c>
      <c r="E1218">
        <v>3777</v>
      </c>
    </row>
    <row r="1219" spans="1:5">
      <c r="A1219" t="s">
        <v>231</v>
      </c>
      <c r="B1219" t="s">
        <v>18</v>
      </c>
      <c r="C1219">
        <v>2013</v>
      </c>
      <c r="D1219" t="s">
        <v>6</v>
      </c>
      <c r="E1219">
        <v>3294</v>
      </c>
    </row>
    <row r="1220" spans="1:5">
      <c r="A1220" t="s">
        <v>231</v>
      </c>
      <c r="B1220" t="s">
        <v>18</v>
      </c>
      <c r="C1220">
        <v>2012</v>
      </c>
      <c r="D1220" t="s">
        <v>9</v>
      </c>
      <c r="E1220">
        <v>3040</v>
      </c>
    </row>
    <row r="1221" spans="1:5">
      <c r="A1221" t="s">
        <v>231</v>
      </c>
      <c r="B1221" t="s">
        <v>18</v>
      </c>
      <c r="C1221">
        <v>2012</v>
      </c>
      <c r="D1221" t="s">
        <v>8</v>
      </c>
      <c r="E1221">
        <v>2851</v>
      </c>
    </row>
    <row r="1222" spans="1:5">
      <c r="A1222" t="s">
        <v>231</v>
      </c>
      <c r="B1222" t="s">
        <v>18</v>
      </c>
      <c r="C1222">
        <v>2012</v>
      </c>
      <c r="D1222" t="s">
        <v>7</v>
      </c>
      <c r="E1222">
        <v>2585</v>
      </c>
    </row>
    <row r="1223" spans="1:5">
      <c r="A1223" t="s">
        <v>231</v>
      </c>
      <c r="B1223" t="s">
        <v>18</v>
      </c>
      <c r="C1223">
        <v>2012</v>
      </c>
      <c r="D1223" t="s">
        <v>6</v>
      </c>
      <c r="E1223">
        <v>2321</v>
      </c>
    </row>
    <row r="1224" spans="1:5">
      <c r="A1224" t="s">
        <v>231</v>
      </c>
      <c r="B1224" t="s">
        <v>18</v>
      </c>
      <c r="C1224">
        <v>2011</v>
      </c>
      <c r="D1224" t="s">
        <v>9</v>
      </c>
      <c r="E1224">
        <v>1999</v>
      </c>
    </row>
    <row r="1225" spans="1:5">
      <c r="A1225" t="s">
        <v>231</v>
      </c>
      <c r="B1225" t="s">
        <v>18</v>
      </c>
      <c r="C1225">
        <v>2011</v>
      </c>
      <c r="D1225" t="s">
        <v>8</v>
      </c>
      <c r="E1225">
        <v>1871</v>
      </c>
    </row>
    <row r="1226" spans="1:5">
      <c r="A1226" t="s">
        <v>231</v>
      </c>
      <c r="B1226" t="s">
        <v>18</v>
      </c>
      <c r="C1226">
        <v>2011</v>
      </c>
      <c r="D1226" t="s">
        <v>7</v>
      </c>
      <c r="E1226">
        <v>1779</v>
      </c>
    </row>
    <row r="1227" spans="1:5">
      <c r="A1227" t="s">
        <v>231</v>
      </c>
      <c r="B1227" t="s">
        <v>18</v>
      </c>
      <c r="C1227">
        <v>2011</v>
      </c>
      <c r="D1227" t="s">
        <v>6</v>
      </c>
      <c r="E1227">
        <v>1658</v>
      </c>
    </row>
    <row r="1228" spans="1:5">
      <c r="A1228" t="s">
        <v>231</v>
      </c>
      <c r="B1228" t="s">
        <v>18</v>
      </c>
      <c r="C1228">
        <v>2010</v>
      </c>
      <c r="D1228" t="s">
        <v>9</v>
      </c>
      <c r="E1228">
        <v>1847</v>
      </c>
    </row>
    <row r="1229" spans="1:5">
      <c r="A1229" t="s">
        <v>231</v>
      </c>
      <c r="B1229" t="s">
        <v>18</v>
      </c>
      <c r="C1229">
        <v>2010</v>
      </c>
      <c r="D1229" t="s">
        <v>8</v>
      </c>
      <c r="E1229">
        <v>1729</v>
      </c>
    </row>
    <row r="1230" spans="1:5">
      <c r="A1230" t="s">
        <v>231</v>
      </c>
      <c r="B1230" t="s">
        <v>18</v>
      </c>
      <c r="C1230">
        <v>2010</v>
      </c>
      <c r="D1230" t="s">
        <v>7</v>
      </c>
      <c r="E1230">
        <v>1649</v>
      </c>
    </row>
    <row r="1231" spans="1:5">
      <c r="A1231" t="s">
        <v>231</v>
      </c>
      <c r="B1231" t="s">
        <v>18</v>
      </c>
      <c r="C1231">
        <v>2010</v>
      </c>
      <c r="D1231" t="s">
        <v>6</v>
      </c>
      <c r="E1231">
        <v>1556</v>
      </c>
    </row>
    <row r="1232" spans="1:5">
      <c r="A1232" t="s">
        <v>231</v>
      </c>
      <c r="B1232" t="s">
        <v>18</v>
      </c>
      <c r="C1232">
        <v>2009</v>
      </c>
      <c r="D1232" t="s">
        <v>9</v>
      </c>
      <c r="E1232">
        <v>1474</v>
      </c>
    </row>
    <row r="1233" spans="1:5">
      <c r="A1233" t="s">
        <v>231</v>
      </c>
      <c r="B1233" t="s">
        <v>18</v>
      </c>
      <c r="C1233">
        <v>2009</v>
      </c>
      <c r="D1233" t="s">
        <v>8</v>
      </c>
      <c r="E1233">
        <v>837</v>
      </c>
    </row>
    <row r="1234" spans="1:5">
      <c r="A1234" t="s">
        <v>231</v>
      </c>
      <c r="B1234" t="s">
        <v>18</v>
      </c>
      <c r="C1234">
        <v>2009</v>
      </c>
      <c r="D1234" t="s">
        <v>7</v>
      </c>
      <c r="E1234">
        <v>677</v>
      </c>
    </row>
    <row r="1235" spans="1:5">
      <c r="A1235" t="s">
        <v>231</v>
      </c>
      <c r="B1235" t="s">
        <v>18</v>
      </c>
      <c r="C1235">
        <v>2009</v>
      </c>
      <c r="D1235" t="s">
        <v>6</v>
      </c>
      <c r="E1235">
        <v>577</v>
      </c>
    </row>
    <row r="1236" spans="1:5">
      <c r="A1236" t="s">
        <v>231</v>
      </c>
      <c r="B1236" t="s">
        <v>17</v>
      </c>
      <c r="C1236">
        <v>2024</v>
      </c>
      <c r="D1236" t="s">
        <v>7</v>
      </c>
      <c r="E1236">
        <v>1053</v>
      </c>
    </row>
    <row r="1237" spans="1:5">
      <c r="A1237" t="s">
        <v>231</v>
      </c>
      <c r="B1237" t="s">
        <v>17</v>
      </c>
      <c r="C1237">
        <v>2024</v>
      </c>
      <c r="D1237" t="s">
        <v>6</v>
      </c>
      <c r="E1237">
        <v>1016</v>
      </c>
    </row>
    <row r="1238" spans="1:5">
      <c r="A1238" t="s">
        <v>231</v>
      </c>
      <c r="B1238" t="s">
        <v>17</v>
      </c>
      <c r="C1238">
        <v>2023</v>
      </c>
      <c r="D1238" t="s">
        <v>9</v>
      </c>
      <c r="E1238">
        <v>964</v>
      </c>
    </row>
    <row r="1239" spans="1:5">
      <c r="A1239" t="s">
        <v>231</v>
      </c>
      <c r="B1239" t="s">
        <v>17</v>
      </c>
      <c r="C1239">
        <v>2023</v>
      </c>
      <c r="D1239" t="s">
        <v>8</v>
      </c>
      <c r="E1239">
        <v>899</v>
      </c>
    </row>
    <row r="1240" spans="1:5">
      <c r="A1240" t="s">
        <v>231</v>
      </c>
      <c r="B1240" t="s">
        <v>17</v>
      </c>
      <c r="C1240">
        <v>2023</v>
      </c>
      <c r="D1240" t="s">
        <v>7</v>
      </c>
      <c r="E1240">
        <v>899</v>
      </c>
    </row>
    <row r="1241" spans="1:5">
      <c r="A1241" t="s">
        <v>231</v>
      </c>
      <c r="B1241" t="s">
        <v>17</v>
      </c>
      <c r="C1241">
        <v>2023</v>
      </c>
      <c r="D1241" t="s">
        <v>6</v>
      </c>
      <c r="E1241">
        <v>873</v>
      </c>
    </row>
    <row r="1242" spans="1:5">
      <c r="A1242" t="s">
        <v>231</v>
      </c>
      <c r="B1242" t="s">
        <v>17</v>
      </c>
      <c r="C1242">
        <v>2022</v>
      </c>
      <c r="D1242" t="s">
        <v>9</v>
      </c>
      <c r="E1242">
        <v>835</v>
      </c>
    </row>
    <row r="1243" spans="1:5">
      <c r="A1243" t="s">
        <v>231</v>
      </c>
      <c r="B1243" t="s">
        <v>17</v>
      </c>
      <c r="C1243">
        <v>2022</v>
      </c>
      <c r="D1243" t="s">
        <v>8</v>
      </c>
      <c r="E1243">
        <v>787</v>
      </c>
    </row>
    <row r="1244" spans="1:5">
      <c r="A1244" t="s">
        <v>231</v>
      </c>
      <c r="B1244" t="s">
        <v>17</v>
      </c>
      <c r="C1244">
        <v>2022</v>
      </c>
      <c r="D1244" t="s">
        <v>7</v>
      </c>
      <c r="E1244">
        <v>772</v>
      </c>
    </row>
    <row r="1245" spans="1:5">
      <c r="A1245" t="s">
        <v>231</v>
      </c>
      <c r="B1245" t="s">
        <v>17</v>
      </c>
      <c r="C1245">
        <v>2022</v>
      </c>
      <c r="D1245" t="s">
        <v>6</v>
      </c>
      <c r="E1245">
        <v>744</v>
      </c>
    </row>
    <row r="1246" spans="1:5">
      <c r="A1246" t="s">
        <v>231</v>
      </c>
      <c r="B1246" t="s">
        <v>17</v>
      </c>
      <c r="C1246">
        <v>2021</v>
      </c>
      <c r="D1246" t="s">
        <v>9</v>
      </c>
      <c r="E1246">
        <v>714</v>
      </c>
    </row>
    <row r="1247" spans="1:5">
      <c r="A1247" t="s">
        <v>231</v>
      </c>
      <c r="B1247" t="s">
        <v>17</v>
      </c>
      <c r="C1247">
        <v>2021</v>
      </c>
      <c r="D1247" t="s">
        <v>8</v>
      </c>
      <c r="E1247">
        <v>689</v>
      </c>
    </row>
    <row r="1248" spans="1:5">
      <c r="A1248" t="s">
        <v>231</v>
      </c>
      <c r="B1248" t="s">
        <v>17</v>
      </c>
      <c r="C1248">
        <v>2021</v>
      </c>
      <c r="D1248" t="s">
        <v>7</v>
      </c>
      <c r="E1248">
        <v>670</v>
      </c>
    </row>
    <row r="1249" spans="1:5">
      <c r="A1249" t="s">
        <v>231</v>
      </c>
      <c r="B1249" t="s">
        <v>17</v>
      </c>
      <c r="C1249">
        <v>2021</v>
      </c>
      <c r="D1249" t="s">
        <v>6</v>
      </c>
      <c r="E1249">
        <v>661</v>
      </c>
    </row>
    <row r="1250" spans="1:5">
      <c r="A1250" t="s">
        <v>231</v>
      </c>
      <c r="B1250" t="s">
        <v>17</v>
      </c>
      <c r="C1250">
        <v>2020</v>
      </c>
      <c r="D1250" t="s">
        <v>9</v>
      </c>
      <c r="E1250">
        <v>640</v>
      </c>
    </row>
    <row r="1251" spans="1:5">
      <c r="A1251" t="s">
        <v>231</v>
      </c>
      <c r="B1251" t="s">
        <v>17</v>
      </c>
      <c r="C1251">
        <v>2020</v>
      </c>
      <c r="D1251" t="s">
        <v>8</v>
      </c>
      <c r="E1251">
        <v>572</v>
      </c>
    </row>
    <row r="1252" spans="1:5">
      <c r="A1252" t="s">
        <v>231</v>
      </c>
      <c r="B1252" t="s">
        <v>17</v>
      </c>
      <c r="C1252">
        <v>2020</v>
      </c>
      <c r="D1252" t="s">
        <v>7</v>
      </c>
      <c r="E1252">
        <v>572</v>
      </c>
    </row>
    <row r="1253" spans="1:5">
      <c r="A1253" t="s">
        <v>231</v>
      </c>
      <c r="B1253" t="s">
        <v>17</v>
      </c>
      <c r="C1253">
        <v>2020</v>
      </c>
      <c r="D1253" t="s">
        <v>6</v>
      </c>
      <c r="E1253">
        <v>563</v>
      </c>
    </row>
    <row r="1254" spans="1:5">
      <c r="A1254" t="s">
        <v>231</v>
      </c>
      <c r="B1254" t="s">
        <v>17</v>
      </c>
      <c r="C1254">
        <v>2019</v>
      </c>
      <c r="D1254" t="s">
        <v>9</v>
      </c>
      <c r="E1254">
        <v>531</v>
      </c>
    </row>
    <row r="1255" spans="1:5">
      <c r="A1255" t="s">
        <v>231</v>
      </c>
      <c r="B1255" t="s">
        <v>17</v>
      </c>
      <c r="C1255">
        <v>2019</v>
      </c>
      <c r="D1255" t="s">
        <v>8</v>
      </c>
      <c r="E1255">
        <v>513</v>
      </c>
    </row>
    <row r="1256" spans="1:5">
      <c r="A1256" t="s">
        <v>231</v>
      </c>
      <c r="B1256" t="s">
        <v>17</v>
      </c>
      <c r="C1256">
        <v>2019</v>
      </c>
      <c r="D1256" t="s">
        <v>7</v>
      </c>
      <c r="E1256">
        <v>490</v>
      </c>
    </row>
    <row r="1257" spans="1:5">
      <c r="A1257" t="s">
        <v>231</v>
      </c>
      <c r="B1257" t="s">
        <v>17</v>
      </c>
      <c r="C1257">
        <v>2019</v>
      </c>
      <c r="D1257" t="s">
        <v>6</v>
      </c>
      <c r="E1257">
        <v>476</v>
      </c>
    </row>
    <row r="1258" spans="1:5">
      <c r="A1258" t="s">
        <v>231</v>
      </c>
      <c r="B1258" t="s">
        <v>17</v>
      </c>
      <c r="C1258">
        <v>2018</v>
      </c>
      <c r="D1258" t="s">
        <v>9</v>
      </c>
      <c r="E1258">
        <v>452</v>
      </c>
    </row>
    <row r="1259" spans="1:5">
      <c r="A1259" t="s">
        <v>231</v>
      </c>
      <c r="B1259" t="s">
        <v>17</v>
      </c>
      <c r="C1259">
        <v>2018</v>
      </c>
      <c r="D1259" t="s">
        <v>8</v>
      </c>
      <c r="E1259">
        <v>419</v>
      </c>
    </row>
    <row r="1260" spans="1:5">
      <c r="A1260" t="s">
        <v>231</v>
      </c>
      <c r="B1260" t="s">
        <v>17</v>
      </c>
      <c r="C1260">
        <v>2018</v>
      </c>
      <c r="D1260" t="s">
        <v>7</v>
      </c>
      <c r="E1260">
        <v>387</v>
      </c>
    </row>
    <row r="1261" spans="1:5">
      <c r="A1261" t="s">
        <v>231</v>
      </c>
      <c r="B1261" t="s">
        <v>17</v>
      </c>
      <c r="C1261">
        <v>2018</v>
      </c>
      <c r="D1261" t="s">
        <v>6</v>
      </c>
      <c r="E1261">
        <v>258</v>
      </c>
    </row>
    <row r="1262" spans="1:5">
      <c r="A1262" t="s">
        <v>231</v>
      </c>
      <c r="B1262" t="s">
        <v>17</v>
      </c>
      <c r="C1262">
        <v>2017</v>
      </c>
      <c r="D1262" t="s">
        <v>9</v>
      </c>
      <c r="E1262">
        <v>192</v>
      </c>
    </row>
    <row r="1263" spans="1:5">
      <c r="A1263" t="s">
        <v>231</v>
      </c>
      <c r="B1263" t="s">
        <v>17</v>
      </c>
      <c r="C1263">
        <v>2017</v>
      </c>
      <c r="D1263" t="s">
        <v>8</v>
      </c>
      <c r="E1263">
        <v>242</v>
      </c>
    </row>
    <row r="1264" spans="1:5">
      <c r="A1264" t="s">
        <v>231</v>
      </c>
      <c r="B1264" t="s">
        <v>17</v>
      </c>
      <c r="C1264">
        <v>2017</v>
      </c>
      <c r="D1264" t="s">
        <v>7</v>
      </c>
      <c r="E1264">
        <v>242</v>
      </c>
    </row>
    <row r="1265" spans="1:5">
      <c r="A1265" t="s">
        <v>231</v>
      </c>
      <c r="B1265" t="s">
        <v>17</v>
      </c>
      <c r="C1265">
        <v>2016</v>
      </c>
      <c r="D1265" t="s">
        <v>7</v>
      </c>
      <c r="E1265">
        <v>176</v>
      </c>
    </row>
    <row r="1266" spans="1:5">
      <c r="A1266" t="s">
        <v>231</v>
      </c>
      <c r="B1266" t="s">
        <v>17</v>
      </c>
      <c r="C1266">
        <v>2016</v>
      </c>
      <c r="D1266" t="s">
        <v>6</v>
      </c>
      <c r="E1266">
        <v>210</v>
      </c>
    </row>
    <row r="1267" spans="1:5">
      <c r="A1267" t="s">
        <v>231</v>
      </c>
      <c r="B1267" t="s">
        <v>17</v>
      </c>
      <c r="C1267">
        <v>2015</v>
      </c>
      <c r="D1267" t="s">
        <v>9</v>
      </c>
      <c r="E1267">
        <v>210</v>
      </c>
    </row>
    <row r="1268" spans="1:5">
      <c r="A1268" t="s">
        <v>231</v>
      </c>
      <c r="B1268" t="s">
        <v>17</v>
      </c>
      <c r="C1268">
        <v>2015</v>
      </c>
      <c r="D1268" t="s">
        <v>8</v>
      </c>
      <c r="E1268">
        <v>206</v>
      </c>
    </row>
    <row r="1269" spans="1:5">
      <c r="A1269" t="s">
        <v>231</v>
      </c>
      <c r="B1269" t="s">
        <v>17</v>
      </c>
      <c r="C1269">
        <v>2015</v>
      </c>
      <c r="D1269" t="s">
        <v>7</v>
      </c>
      <c r="E1269">
        <v>198</v>
      </c>
    </row>
    <row r="1270" spans="1:5">
      <c r="A1270" t="s">
        <v>231</v>
      </c>
      <c r="B1270" t="s">
        <v>17</v>
      </c>
      <c r="C1270">
        <v>2015</v>
      </c>
      <c r="D1270" t="s">
        <v>6</v>
      </c>
      <c r="E1270">
        <v>202</v>
      </c>
    </row>
    <row r="1271" spans="1:5">
      <c r="A1271" t="s">
        <v>231</v>
      </c>
      <c r="B1271" t="s">
        <v>17</v>
      </c>
      <c r="C1271">
        <v>2014</v>
      </c>
      <c r="D1271" t="s">
        <v>9</v>
      </c>
      <c r="E1271">
        <v>237</v>
      </c>
    </row>
    <row r="1272" spans="1:5">
      <c r="A1272" t="s">
        <v>231</v>
      </c>
      <c r="B1272" t="s">
        <v>17</v>
      </c>
      <c r="C1272">
        <v>2014</v>
      </c>
      <c r="D1272" t="s">
        <v>8</v>
      </c>
      <c r="E1272">
        <v>214</v>
      </c>
    </row>
    <row r="1273" spans="1:5">
      <c r="A1273" t="s">
        <v>231</v>
      </c>
      <c r="B1273" t="s">
        <v>17</v>
      </c>
      <c r="C1273">
        <v>2014</v>
      </c>
      <c r="D1273" t="s">
        <v>7</v>
      </c>
      <c r="E1273">
        <v>327</v>
      </c>
    </row>
    <row r="1274" spans="1:5">
      <c r="A1274" t="s">
        <v>231</v>
      </c>
      <c r="B1274" t="s">
        <v>17</v>
      </c>
      <c r="C1274">
        <v>2014</v>
      </c>
      <c r="D1274" t="s">
        <v>6</v>
      </c>
      <c r="E1274">
        <v>186</v>
      </c>
    </row>
    <row r="1275" spans="1:5">
      <c r="A1275" t="s">
        <v>231</v>
      </c>
      <c r="B1275" t="s">
        <v>17</v>
      </c>
      <c r="C1275">
        <v>2013</v>
      </c>
      <c r="D1275" t="s">
        <v>9</v>
      </c>
      <c r="E1275">
        <v>168</v>
      </c>
    </row>
    <row r="1276" spans="1:5">
      <c r="A1276" t="s">
        <v>231</v>
      </c>
      <c r="B1276" t="s">
        <v>17</v>
      </c>
      <c r="C1276">
        <v>2013</v>
      </c>
      <c r="D1276" t="s">
        <v>8</v>
      </c>
      <c r="E1276">
        <v>156</v>
      </c>
    </row>
    <row r="1277" spans="1:5">
      <c r="A1277" t="s">
        <v>231</v>
      </c>
      <c r="B1277" t="s">
        <v>17</v>
      </c>
      <c r="C1277">
        <v>2013</v>
      </c>
      <c r="D1277" t="s">
        <v>7</v>
      </c>
      <c r="E1277">
        <v>142</v>
      </c>
    </row>
    <row r="1278" spans="1:5">
      <c r="A1278" t="s">
        <v>231</v>
      </c>
      <c r="B1278" t="s">
        <v>17</v>
      </c>
      <c r="C1278">
        <v>2013</v>
      </c>
      <c r="D1278" t="s">
        <v>6</v>
      </c>
      <c r="E1278">
        <v>132</v>
      </c>
    </row>
    <row r="1279" spans="1:5">
      <c r="A1279" t="s">
        <v>231</v>
      </c>
      <c r="B1279" t="s">
        <v>17</v>
      </c>
      <c r="C1279">
        <v>2012</v>
      </c>
      <c r="D1279" t="s">
        <v>9</v>
      </c>
      <c r="E1279">
        <v>130</v>
      </c>
    </row>
    <row r="1280" spans="1:5">
      <c r="A1280" t="s">
        <v>231</v>
      </c>
      <c r="B1280" t="s">
        <v>17</v>
      </c>
      <c r="C1280">
        <v>2012</v>
      </c>
      <c r="D1280" t="s">
        <v>8</v>
      </c>
      <c r="E1280">
        <v>102</v>
      </c>
    </row>
    <row r="1281" spans="1:5">
      <c r="A1281" t="s">
        <v>231</v>
      </c>
      <c r="B1281" t="s">
        <v>17</v>
      </c>
      <c r="C1281">
        <v>2012</v>
      </c>
      <c r="D1281" t="s">
        <v>7</v>
      </c>
      <c r="E1281">
        <v>86</v>
      </c>
    </row>
    <row r="1282" spans="1:5">
      <c r="A1282" t="s">
        <v>231</v>
      </c>
      <c r="B1282" t="s">
        <v>17</v>
      </c>
      <c r="C1282">
        <v>2012</v>
      </c>
      <c r="D1282" t="s">
        <v>6</v>
      </c>
      <c r="E1282">
        <v>81</v>
      </c>
    </row>
    <row r="1283" spans="1:5">
      <c r="A1283" t="s">
        <v>231</v>
      </c>
      <c r="B1283" t="s">
        <v>17</v>
      </c>
      <c r="C1283">
        <v>2011</v>
      </c>
      <c r="D1283" t="s">
        <v>9</v>
      </c>
      <c r="E1283">
        <v>76</v>
      </c>
    </row>
    <row r="1284" spans="1:5">
      <c r="A1284" t="s">
        <v>231</v>
      </c>
      <c r="B1284" t="s">
        <v>17</v>
      </c>
      <c r="C1284">
        <v>2011</v>
      </c>
      <c r="D1284" t="s">
        <v>8</v>
      </c>
      <c r="E1284">
        <v>67</v>
      </c>
    </row>
    <row r="1285" spans="1:5">
      <c r="A1285" t="s">
        <v>231</v>
      </c>
      <c r="B1285" t="s">
        <v>17</v>
      </c>
      <c r="C1285">
        <v>2011</v>
      </c>
      <c r="D1285" t="s">
        <v>7</v>
      </c>
      <c r="E1285">
        <v>57</v>
      </c>
    </row>
    <row r="1286" spans="1:5">
      <c r="A1286" t="s">
        <v>231</v>
      </c>
      <c r="B1286" t="s">
        <v>17</v>
      </c>
      <c r="C1286">
        <v>2011</v>
      </c>
      <c r="D1286" t="s">
        <v>6</v>
      </c>
      <c r="E1286">
        <v>57</v>
      </c>
    </row>
    <row r="1287" spans="1:5">
      <c r="A1287" t="s">
        <v>231</v>
      </c>
      <c r="B1287" t="s">
        <v>17</v>
      </c>
      <c r="C1287">
        <v>2010</v>
      </c>
      <c r="D1287" t="s">
        <v>9</v>
      </c>
      <c r="E1287">
        <v>69</v>
      </c>
    </row>
    <row r="1288" spans="1:5">
      <c r="A1288" t="s">
        <v>231</v>
      </c>
      <c r="B1288" t="s">
        <v>17</v>
      </c>
      <c r="C1288">
        <v>2010</v>
      </c>
      <c r="D1288" t="s">
        <v>8</v>
      </c>
      <c r="E1288">
        <v>63</v>
      </c>
    </row>
    <row r="1289" spans="1:5">
      <c r="A1289" t="s">
        <v>231</v>
      </c>
      <c r="B1289" t="s">
        <v>17</v>
      </c>
      <c r="C1289">
        <v>2010</v>
      </c>
      <c r="D1289" t="s">
        <v>7</v>
      </c>
      <c r="E1289">
        <v>60</v>
      </c>
    </row>
    <row r="1290" spans="1:5">
      <c r="A1290" t="s">
        <v>231</v>
      </c>
      <c r="B1290" t="s">
        <v>17</v>
      </c>
      <c r="C1290">
        <v>2010</v>
      </c>
      <c r="D1290" t="s">
        <v>6</v>
      </c>
      <c r="E1290">
        <v>50</v>
      </c>
    </row>
    <row r="1291" spans="1:5">
      <c r="A1291" t="s">
        <v>231</v>
      </c>
      <c r="B1291" t="s">
        <v>17</v>
      </c>
      <c r="C1291">
        <v>2009</v>
      </c>
      <c r="D1291" t="s">
        <v>9</v>
      </c>
      <c r="E1291">
        <v>43</v>
      </c>
    </row>
    <row r="1292" spans="1:5">
      <c r="A1292" t="s">
        <v>231</v>
      </c>
      <c r="B1292" t="s">
        <v>17</v>
      </c>
      <c r="C1292">
        <v>2009</v>
      </c>
      <c r="D1292" t="s">
        <v>8</v>
      </c>
      <c r="E1292">
        <v>25</v>
      </c>
    </row>
    <row r="1293" spans="1:5">
      <c r="A1293" t="s">
        <v>231</v>
      </c>
      <c r="B1293" t="s">
        <v>17</v>
      </c>
      <c r="C1293">
        <v>2009</v>
      </c>
      <c r="D1293" t="s">
        <v>7</v>
      </c>
      <c r="E1293">
        <v>25</v>
      </c>
    </row>
    <row r="1294" spans="1:5">
      <c r="A1294" t="s">
        <v>231</v>
      </c>
      <c r="B1294" t="s">
        <v>17</v>
      </c>
      <c r="C1294">
        <v>2009</v>
      </c>
      <c r="D1294" t="s">
        <v>6</v>
      </c>
      <c r="E1294">
        <v>24</v>
      </c>
    </row>
    <row r="1295" spans="1:5">
      <c r="A1295" t="s">
        <v>231</v>
      </c>
      <c r="B1295" t="s">
        <v>31</v>
      </c>
      <c r="C1295">
        <v>2024</v>
      </c>
      <c r="D1295" t="s">
        <v>7</v>
      </c>
      <c r="E1295">
        <v>63</v>
      </c>
    </row>
    <row r="1296" spans="1:5">
      <c r="A1296" t="s">
        <v>231</v>
      </c>
      <c r="B1296" t="s">
        <v>31</v>
      </c>
      <c r="C1296">
        <v>2024</v>
      </c>
      <c r="D1296" t="s">
        <v>6</v>
      </c>
      <c r="E1296">
        <v>62</v>
      </c>
    </row>
    <row r="1297" spans="1:5">
      <c r="A1297" t="s">
        <v>231</v>
      </c>
      <c r="B1297" t="s">
        <v>31</v>
      </c>
      <c r="C1297">
        <v>2023</v>
      </c>
      <c r="D1297" t="s">
        <v>9</v>
      </c>
      <c r="E1297">
        <v>60</v>
      </c>
    </row>
    <row r="1298" spans="1:5">
      <c r="A1298" t="s">
        <v>231</v>
      </c>
      <c r="B1298" t="s">
        <v>31</v>
      </c>
      <c r="C1298">
        <v>2023</v>
      </c>
      <c r="D1298" t="s">
        <v>8</v>
      </c>
      <c r="E1298">
        <v>67</v>
      </c>
    </row>
    <row r="1299" spans="1:5">
      <c r="A1299" t="s">
        <v>231</v>
      </c>
      <c r="B1299" t="s">
        <v>31</v>
      </c>
      <c r="C1299">
        <v>2023</v>
      </c>
      <c r="D1299" t="s">
        <v>7</v>
      </c>
      <c r="E1299">
        <v>67</v>
      </c>
    </row>
    <row r="1300" spans="1:5">
      <c r="A1300" t="s">
        <v>231</v>
      </c>
      <c r="B1300" t="s">
        <v>31</v>
      </c>
      <c r="C1300">
        <v>2023</v>
      </c>
      <c r="D1300" t="s">
        <v>6</v>
      </c>
      <c r="E1300">
        <v>60</v>
      </c>
    </row>
    <row r="1301" spans="1:5">
      <c r="A1301" t="s">
        <v>231</v>
      </c>
      <c r="B1301" t="s">
        <v>31</v>
      </c>
      <c r="C1301">
        <v>2022</v>
      </c>
      <c r="D1301" t="s">
        <v>9</v>
      </c>
      <c r="E1301">
        <v>56</v>
      </c>
    </row>
    <row r="1302" spans="1:5">
      <c r="A1302" t="s">
        <v>231</v>
      </c>
      <c r="B1302" t="s">
        <v>31</v>
      </c>
      <c r="C1302">
        <v>2022</v>
      </c>
      <c r="D1302" t="s">
        <v>8</v>
      </c>
      <c r="E1302">
        <v>52</v>
      </c>
    </row>
    <row r="1303" spans="1:5">
      <c r="A1303" t="s">
        <v>231</v>
      </c>
      <c r="B1303" t="s">
        <v>31</v>
      </c>
      <c r="C1303">
        <v>2022</v>
      </c>
      <c r="D1303" t="s">
        <v>7</v>
      </c>
      <c r="E1303">
        <v>46</v>
      </c>
    </row>
    <row r="1304" spans="1:5">
      <c r="A1304" t="s">
        <v>231</v>
      </c>
      <c r="B1304" t="s">
        <v>31</v>
      </c>
      <c r="C1304">
        <v>2022</v>
      </c>
      <c r="D1304" t="s">
        <v>6</v>
      </c>
      <c r="E1304">
        <v>46</v>
      </c>
    </row>
    <row r="1305" spans="1:5">
      <c r="A1305" t="s">
        <v>231</v>
      </c>
      <c r="B1305" t="s">
        <v>31</v>
      </c>
      <c r="C1305">
        <v>2021</v>
      </c>
      <c r="D1305" t="s">
        <v>9</v>
      </c>
      <c r="E1305">
        <v>44</v>
      </c>
    </row>
    <row r="1306" spans="1:5">
      <c r="A1306" t="s">
        <v>231</v>
      </c>
      <c r="B1306" t="s">
        <v>31</v>
      </c>
      <c r="C1306">
        <v>2021</v>
      </c>
      <c r="D1306" t="s">
        <v>8</v>
      </c>
      <c r="E1306">
        <v>44</v>
      </c>
    </row>
    <row r="1307" spans="1:5">
      <c r="A1307" t="s">
        <v>231</v>
      </c>
      <c r="B1307" t="s">
        <v>31</v>
      </c>
      <c r="C1307">
        <v>2021</v>
      </c>
      <c r="D1307" t="s">
        <v>7</v>
      </c>
      <c r="E1307">
        <v>44</v>
      </c>
    </row>
    <row r="1308" spans="1:5">
      <c r="A1308" t="s">
        <v>231</v>
      </c>
      <c r="B1308" t="s">
        <v>31</v>
      </c>
      <c r="C1308">
        <v>2021</v>
      </c>
      <c r="D1308" t="s">
        <v>6</v>
      </c>
      <c r="E1308">
        <v>42</v>
      </c>
    </row>
    <row r="1309" spans="1:5">
      <c r="A1309" t="s">
        <v>231</v>
      </c>
      <c r="B1309" t="s">
        <v>31</v>
      </c>
      <c r="C1309">
        <v>2020</v>
      </c>
      <c r="D1309" t="s">
        <v>9</v>
      </c>
      <c r="E1309">
        <v>42</v>
      </c>
    </row>
    <row r="1310" spans="1:5">
      <c r="A1310" t="s">
        <v>231</v>
      </c>
      <c r="B1310" t="s">
        <v>31</v>
      </c>
      <c r="C1310">
        <v>2020</v>
      </c>
      <c r="D1310" t="s">
        <v>8</v>
      </c>
      <c r="E1310">
        <v>46</v>
      </c>
    </row>
    <row r="1311" spans="1:5">
      <c r="A1311" t="s">
        <v>231</v>
      </c>
      <c r="B1311" t="s">
        <v>31</v>
      </c>
      <c r="C1311">
        <v>2020</v>
      </c>
      <c r="D1311" t="s">
        <v>7</v>
      </c>
      <c r="E1311">
        <v>46</v>
      </c>
    </row>
    <row r="1312" spans="1:5">
      <c r="A1312" t="s">
        <v>231</v>
      </c>
      <c r="B1312" t="s">
        <v>31</v>
      </c>
      <c r="C1312">
        <v>2020</v>
      </c>
      <c r="D1312" t="s">
        <v>6</v>
      </c>
      <c r="E1312">
        <v>49</v>
      </c>
    </row>
    <row r="1313" spans="1:5">
      <c r="A1313" t="s">
        <v>231</v>
      </c>
      <c r="B1313" t="s">
        <v>31</v>
      </c>
      <c r="C1313">
        <v>2019</v>
      </c>
      <c r="D1313" t="s">
        <v>9</v>
      </c>
      <c r="E1313">
        <v>47</v>
      </c>
    </row>
    <row r="1314" spans="1:5">
      <c r="A1314" t="s">
        <v>231</v>
      </c>
      <c r="B1314" t="s">
        <v>31</v>
      </c>
      <c r="C1314">
        <v>2019</v>
      </c>
      <c r="D1314" t="s">
        <v>8</v>
      </c>
      <c r="E1314">
        <v>45</v>
      </c>
    </row>
    <row r="1315" spans="1:5">
      <c r="A1315" t="s">
        <v>231</v>
      </c>
      <c r="B1315" t="s">
        <v>31</v>
      </c>
      <c r="C1315">
        <v>2019</v>
      </c>
      <c r="D1315" t="s">
        <v>7</v>
      </c>
      <c r="E1315">
        <v>51</v>
      </c>
    </row>
    <row r="1316" spans="1:5">
      <c r="A1316" t="s">
        <v>231</v>
      </c>
      <c r="B1316" t="s">
        <v>31</v>
      </c>
      <c r="C1316">
        <v>2019</v>
      </c>
      <c r="D1316" t="s">
        <v>6</v>
      </c>
      <c r="E1316">
        <v>70</v>
      </c>
    </row>
    <row r="1317" spans="1:5">
      <c r="A1317" t="s">
        <v>231</v>
      </c>
      <c r="B1317" t="s">
        <v>31</v>
      </c>
      <c r="C1317">
        <v>2018</v>
      </c>
      <c r="D1317" t="s">
        <v>9</v>
      </c>
      <c r="E1317">
        <v>40</v>
      </c>
    </row>
    <row r="1318" spans="1:5">
      <c r="A1318" t="s">
        <v>231</v>
      </c>
      <c r="B1318" t="s">
        <v>31</v>
      </c>
      <c r="C1318">
        <v>2018</v>
      </c>
      <c r="D1318" t="s">
        <v>8</v>
      </c>
      <c r="E1318">
        <v>69</v>
      </c>
    </row>
    <row r="1319" spans="1:5">
      <c r="A1319" t="s">
        <v>231</v>
      </c>
      <c r="B1319" t="s">
        <v>31</v>
      </c>
      <c r="C1319">
        <v>2018</v>
      </c>
      <c r="D1319" t="s">
        <v>7</v>
      </c>
      <c r="E1319">
        <v>82</v>
      </c>
    </row>
    <row r="1320" spans="1:5">
      <c r="A1320" t="s">
        <v>231</v>
      </c>
      <c r="B1320" t="s">
        <v>31</v>
      </c>
      <c r="C1320">
        <v>2018</v>
      </c>
      <c r="D1320" t="s">
        <v>6</v>
      </c>
      <c r="E1320">
        <v>82</v>
      </c>
    </row>
    <row r="1321" spans="1:5">
      <c r="A1321" t="s">
        <v>231</v>
      </c>
      <c r="B1321" t="s">
        <v>31</v>
      </c>
      <c r="C1321">
        <v>2017</v>
      </c>
      <c r="D1321" t="s">
        <v>9</v>
      </c>
      <c r="E1321">
        <v>86</v>
      </c>
    </row>
    <row r="1322" spans="1:5">
      <c r="A1322" t="s">
        <v>231</v>
      </c>
      <c r="B1322" t="s">
        <v>31</v>
      </c>
      <c r="C1322">
        <v>2017</v>
      </c>
      <c r="D1322" t="s">
        <v>8</v>
      </c>
      <c r="E1322">
        <v>86</v>
      </c>
    </row>
    <row r="1323" spans="1:5">
      <c r="A1323" t="s">
        <v>231</v>
      </c>
      <c r="B1323" t="s">
        <v>31</v>
      </c>
      <c r="C1323">
        <v>2017</v>
      </c>
      <c r="D1323" t="s">
        <v>7</v>
      </c>
      <c r="E1323">
        <v>86</v>
      </c>
    </row>
    <row r="1324" spans="1:5">
      <c r="A1324" t="s">
        <v>231</v>
      </c>
      <c r="B1324" t="s">
        <v>31</v>
      </c>
      <c r="C1324">
        <v>2016</v>
      </c>
      <c r="D1324" t="s">
        <v>7</v>
      </c>
      <c r="E1324">
        <v>72</v>
      </c>
    </row>
    <row r="1325" spans="1:5">
      <c r="A1325" t="s">
        <v>231</v>
      </c>
      <c r="B1325" t="s">
        <v>31</v>
      </c>
      <c r="C1325">
        <v>2016</v>
      </c>
      <c r="D1325" t="s">
        <v>6</v>
      </c>
      <c r="E1325">
        <v>80</v>
      </c>
    </row>
    <row r="1326" spans="1:5">
      <c r="A1326" t="s">
        <v>231</v>
      </c>
      <c r="B1326" t="s">
        <v>31</v>
      </c>
      <c r="C1326">
        <v>2015</v>
      </c>
      <c r="D1326" t="s">
        <v>9</v>
      </c>
      <c r="E1326">
        <v>72</v>
      </c>
    </row>
    <row r="1327" spans="1:5">
      <c r="A1327" t="s">
        <v>231</v>
      </c>
      <c r="B1327" t="s">
        <v>31</v>
      </c>
      <c r="C1327">
        <v>2015</v>
      </c>
      <c r="D1327" t="s">
        <v>8</v>
      </c>
      <c r="E1327">
        <v>67</v>
      </c>
    </row>
    <row r="1328" spans="1:5">
      <c r="A1328" t="s">
        <v>231</v>
      </c>
      <c r="B1328" t="s">
        <v>31</v>
      </c>
      <c r="C1328">
        <v>2015</v>
      </c>
      <c r="D1328" t="s">
        <v>7</v>
      </c>
      <c r="E1328">
        <v>61</v>
      </c>
    </row>
    <row r="1329" spans="1:5">
      <c r="A1329" t="s">
        <v>231</v>
      </c>
      <c r="B1329" t="s">
        <v>31</v>
      </c>
      <c r="C1329">
        <v>2015</v>
      </c>
      <c r="D1329" t="s">
        <v>6</v>
      </c>
      <c r="E1329">
        <v>50</v>
      </c>
    </row>
    <row r="1330" spans="1:5">
      <c r="A1330" t="s">
        <v>231</v>
      </c>
      <c r="B1330" t="s">
        <v>31</v>
      </c>
      <c r="C1330">
        <v>2014</v>
      </c>
      <c r="D1330" t="s">
        <v>9</v>
      </c>
      <c r="E1330">
        <v>2</v>
      </c>
    </row>
    <row r="1331" spans="1:5">
      <c r="A1331" t="s">
        <v>231</v>
      </c>
      <c r="B1331" t="s">
        <v>20</v>
      </c>
      <c r="C1331">
        <v>2024</v>
      </c>
      <c r="D1331" t="s">
        <v>7</v>
      </c>
      <c r="E1331">
        <v>5</v>
      </c>
    </row>
    <row r="1332" spans="1:5">
      <c r="A1332" t="s">
        <v>231</v>
      </c>
      <c r="B1332" t="s">
        <v>20</v>
      </c>
      <c r="C1332">
        <v>2024</v>
      </c>
      <c r="D1332" t="s">
        <v>6</v>
      </c>
      <c r="E1332">
        <v>5</v>
      </c>
    </row>
    <row r="1333" spans="1:5">
      <c r="A1333" t="s">
        <v>231</v>
      </c>
      <c r="B1333" t="s">
        <v>20</v>
      </c>
      <c r="C1333">
        <v>2023</v>
      </c>
      <c r="D1333" t="s">
        <v>9</v>
      </c>
      <c r="E1333">
        <v>5</v>
      </c>
    </row>
    <row r="1334" spans="1:5">
      <c r="A1334" t="s">
        <v>231</v>
      </c>
      <c r="B1334" t="s">
        <v>20</v>
      </c>
      <c r="C1334">
        <v>2023</v>
      </c>
      <c r="D1334" t="s">
        <v>8</v>
      </c>
      <c r="E1334">
        <v>5</v>
      </c>
    </row>
    <row r="1335" spans="1:5">
      <c r="A1335" t="s">
        <v>231</v>
      </c>
      <c r="B1335" t="s">
        <v>20</v>
      </c>
      <c r="C1335">
        <v>2023</v>
      </c>
      <c r="D1335" t="s">
        <v>7</v>
      </c>
      <c r="E1335">
        <v>5</v>
      </c>
    </row>
    <row r="1336" spans="1:5">
      <c r="A1336" t="s">
        <v>231</v>
      </c>
      <c r="B1336" t="s">
        <v>20</v>
      </c>
      <c r="C1336">
        <v>2023</v>
      </c>
      <c r="D1336" t="s">
        <v>6</v>
      </c>
      <c r="E1336">
        <v>5</v>
      </c>
    </row>
    <row r="1337" spans="1:5">
      <c r="A1337" t="s">
        <v>231</v>
      </c>
      <c r="B1337" t="s">
        <v>20</v>
      </c>
      <c r="C1337">
        <v>2022</v>
      </c>
      <c r="D1337" t="s">
        <v>9</v>
      </c>
      <c r="E1337">
        <v>5</v>
      </c>
    </row>
    <row r="1338" spans="1:5">
      <c r="A1338" t="s">
        <v>231</v>
      </c>
      <c r="B1338" t="s">
        <v>20</v>
      </c>
      <c r="C1338">
        <v>2022</v>
      </c>
      <c r="D1338" t="s">
        <v>8</v>
      </c>
      <c r="E1338">
        <v>5</v>
      </c>
    </row>
    <row r="1339" spans="1:5">
      <c r="A1339" t="s">
        <v>231</v>
      </c>
      <c r="B1339" t="s">
        <v>20</v>
      </c>
      <c r="C1339">
        <v>2022</v>
      </c>
      <c r="D1339" t="s">
        <v>7</v>
      </c>
      <c r="E1339">
        <v>5</v>
      </c>
    </row>
    <row r="1340" spans="1:5">
      <c r="A1340" t="s">
        <v>231</v>
      </c>
      <c r="B1340" t="s">
        <v>20</v>
      </c>
      <c r="C1340">
        <v>2022</v>
      </c>
      <c r="D1340" t="s">
        <v>6</v>
      </c>
      <c r="E1340">
        <v>5</v>
      </c>
    </row>
    <row r="1341" spans="1:5">
      <c r="A1341" t="s">
        <v>231</v>
      </c>
      <c r="B1341" t="s">
        <v>20</v>
      </c>
      <c r="C1341">
        <v>2021</v>
      </c>
      <c r="D1341" t="s">
        <v>9</v>
      </c>
      <c r="E1341">
        <v>5</v>
      </c>
    </row>
    <row r="1342" spans="1:5">
      <c r="A1342" t="s">
        <v>231</v>
      </c>
      <c r="B1342" t="s">
        <v>20</v>
      </c>
      <c r="C1342">
        <v>2021</v>
      </c>
      <c r="D1342" t="s">
        <v>8</v>
      </c>
      <c r="E1342">
        <v>5</v>
      </c>
    </row>
    <row r="1343" spans="1:5">
      <c r="A1343" t="s">
        <v>231</v>
      </c>
      <c r="B1343" t="s">
        <v>20</v>
      </c>
      <c r="C1343">
        <v>2021</v>
      </c>
      <c r="D1343" t="s">
        <v>7</v>
      </c>
      <c r="E1343">
        <v>5</v>
      </c>
    </row>
    <row r="1344" spans="1:5">
      <c r="A1344" t="s">
        <v>231</v>
      </c>
      <c r="B1344" t="s">
        <v>20</v>
      </c>
      <c r="C1344">
        <v>2021</v>
      </c>
      <c r="D1344" t="s">
        <v>6</v>
      </c>
      <c r="E1344">
        <v>5</v>
      </c>
    </row>
    <row r="1345" spans="1:5">
      <c r="A1345" t="s">
        <v>231</v>
      </c>
      <c r="B1345" t="s">
        <v>20</v>
      </c>
      <c r="C1345">
        <v>2020</v>
      </c>
      <c r="D1345" t="s">
        <v>9</v>
      </c>
      <c r="E1345">
        <v>5</v>
      </c>
    </row>
    <row r="1346" spans="1:5">
      <c r="A1346" t="s">
        <v>231</v>
      </c>
      <c r="B1346" t="s">
        <v>20</v>
      </c>
      <c r="C1346">
        <v>2020</v>
      </c>
      <c r="D1346" t="s">
        <v>8</v>
      </c>
      <c r="E1346">
        <v>5</v>
      </c>
    </row>
    <row r="1347" spans="1:5">
      <c r="A1347" t="s">
        <v>231</v>
      </c>
      <c r="B1347" t="s">
        <v>20</v>
      </c>
      <c r="C1347">
        <v>2020</v>
      </c>
      <c r="D1347" t="s">
        <v>7</v>
      </c>
      <c r="E1347">
        <v>5</v>
      </c>
    </row>
    <row r="1348" spans="1:5">
      <c r="A1348" t="s">
        <v>231</v>
      </c>
      <c r="B1348" t="s">
        <v>20</v>
      </c>
      <c r="C1348">
        <v>2020</v>
      </c>
      <c r="D1348" t="s">
        <v>6</v>
      </c>
      <c r="E1348">
        <v>5</v>
      </c>
    </row>
    <row r="1349" spans="1:5">
      <c r="A1349" t="s">
        <v>231</v>
      </c>
      <c r="B1349" t="s">
        <v>20</v>
      </c>
      <c r="C1349">
        <v>2019</v>
      </c>
      <c r="D1349" t="s">
        <v>9</v>
      </c>
      <c r="E1349">
        <v>5</v>
      </c>
    </row>
    <row r="1350" spans="1:5">
      <c r="A1350" t="s">
        <v>231</v>
      </c>
      <c r="B1350" t="s">
        <v>20</v>
      </c>
      <c r="C1350">
        <v>2019</v>
      </c>
      <c r="D1350" t="s">
        <v>8</v>
      </c>
      <c r="E1350">
        <v>4</v>
      </c>
    </row>
    <row r="1351" spans="1:5">
      <c r="A1351" t="s">
        <v>231</v>
      </c>
      <c r="B1351" t="s">
        <v>20</v>
      </c>
      <c r="C1351">
        <v>2019</v>
      </c>
      <c r="D1351" t="s">
        <v>7</v>
      </c>
      <c r="E1351">
        <v>4</v>
      </c>
    </row>
    <row r="1352" spans="1:5">
      <c r="A1352" t="s">
        <v>231</v>
      </c>
      <c r="B1352" t="s">
        <v>20</v>
      </c>
      <c r="C1352">
        <v>2019</v>
      </c>
      <c r="D1352" t="s">
        <v>6</v>
      </c>
      <c r="E1352">
        <v>2</v>
      </c>
    </row>
    <row r="1353" spans="1:5">
      <c r="A1353" t="s">
        <v>231</v>
      </c>
      <c r="B1353" t="s">
        <v>20</v>
      </c>
      <c r="C1353">
        <v>2018</v>
      </c>
      <c r="D1353" t="s">
        <v>9</v>
      </c>
      <c r="E1353">
        <v>2</v>
      </c>
    </row>
    <row r="1354" spans="1:5">
      <c r="A1354" t="s">
        <v>231</v>
      </c>
      <c r="B1354" t="s">
        <v>20</v>
      </c>
      <c r="C1354">
        <v>2018</v>
      </c>
      <c r="D1354" t="s">
        <v>8</v>
      </c>
      <c r="E1354">
        <v>1</v>
      </c>
    </row>
    <row r="1355" spans="1:5">
      <c r="A1355" t="s">
        <v>231</v>
      </c>
      <c r="B1355" t="s">
        <v>20</v>
      </c>
      <c r="C1355">
        <v>2018</v>
      </c>
      <c r="D1355" t="s">
        <v>7</v>
      </c>
      <c r="E1355">
        <v>1</v>
      </c>
    </row>
    <row r="1356" spans="1:5">
      <c r="A1356" t="s">
        <v>231</v>
      </c>
      <c r="B1356" t="s">
        <v>20</v>
      </c>
      <c r="C1356">
        <v>2018</v>
      </c>
      <c r="D1356" t="s">
        <v>6</v>
      </c>
      <c r="E1356">
        <v>1</v>
      </c>
    </row>
    <row r="1357" spans="1:5">
      <c r="A1357" t="s">
        <v>231</v>
      </c>
      <c r="B1357" t="s">
        <v>20</v>
      </c>
      <c r="C1357">
        <v>2017</v>
      </c>
      <c r="D1357" t="s">
        <v>9</v>
      </c>
      <c r="E1357">
        <v>1</v>
      </c>
    </row>
    <row r="1358" spans="1:5">
      <c r="A1358" t="s">
        <v>231</v>
      </c>
      <c r="B1358" t="s">
        <v>20</v>
      </c>
      <c r="C1358">
        <v>2017</v>
      </c>
      <c r="D1358" t="s">
        <v>8</v>
      </c>
      <c r="E1358">
        <v>1</v>
      </c>
    </row>
    <row r="1359" spans="1:5">
      <c r="A1359" t="s">
        <v>231</v>
      </c>
      <c r="B1359" t="s">
        <v>20</v>
      </c>
      <c r="C1359">
        <v>2017</v>
      </c>
      <c r="D1359" t="s">
        <v>7</v>
      </c>
      <c r="E1359">
        <v>1</v>
      </c>
    </row>
    <row r="1360" spans="1:5">
      <c r="A1360" t="s">
        <v>231</v>
      </c>
      <c r="B1360" t="s">
        <v>818</v>
      </c>
      <c r="C1360">
        <v>2024</v>
      </c>
      <c r="D1360" t="s">
        <v>7</v>
      </c>
      <c r="E1360">
        <v>3</v>
      </c>
    </row>
    <row r="1361" spans="1:5">
      <c r="A1361" t="s">
        <v>231</v>
      </c>
      <c r="B1361" t="s">
        <v>818</v>
      </c>
      <c r="C1361">
        <v>2024</v>
      </c>
      <c r="D1361" t="s">
        <v>6</v>
      </c>
      <c r="E1361">
        <v>3</v>
      </c>
    </row>
    <row r="1362" spans="1:5">
      <c r="A1362" t="s">
        <v>231</v>
      </c>
      <c r="B1362" t="s">
        <v>818</v>
      </c>
      <c r="C1362">
        <v>2023</v>
      </c>
      <c r="D1362" t="s">
        <v>9</v>
      </c>
      <c r="E1362">
        <v>3</v>
      </c>
    </row>
    <row r="1363" spans="1:5">
      <c r="A1363" t="s">
        <v>231</v>
      </c>
      <c r="B1363" t="s">
        <v>818</v>
      </c>
      <c r="C1363">
        <v>2023</v>
      </c>
      <c r="D1363" t="s">
        <v>8</v>
      </c>
      <c r="E1363">
        <v>3</v>
      </c>
    </row>
    <row r="1364" spans="1:5">
      <c r="A1364" t="s">
        <v>231</v>
      </c>
      <c r="B1364" t="s">
        <v>818</v>
      </c>
      <c r="C1364">
        <v>2023</v>
      </c>
      <c r="D1364" t="s">
        <v>7</v>
      </c>
      <c r="E1364">
        <v>3</v>
      </c>
    </row>
    <row r="1365" spans="1:5">
      <c r="A1365" t="s">
        <v>231</v>
      </c>
      <c r="B1365" t="s">
        <v>18</v>
      </c>
      <c r="C1365">
        <v>2024</v>
      </c>
      <c r="D1365" t="s">
        <v>7</v>
      </c>
      <c r="E1365">
        <v>14528</v>
      </c>
    </row>
    <row r="1366" spans="1:5">
      <c r="A1366" t="s">
        <v>231</v>
      </c>
      <c r="B1366" t="s">
        <v>17</v>
      </c>
      <c r="C1366">
        <v>2024</v>
      </c>
      <c r="D1366" t="s">
        <v>7</v>
      </c>
      <c r="E1366">
        <v>568</v>
      </c>
    </row>
    <row r="1367" spans="1:5">
      <c r="A1367" t="s">
        <v>231</v>
      </c>
      <c r="B1367" t="s">
        <v>31</v>
      </c>
      <c r="C1367">
        <v>2024</v>
      </c>
      <c r="D1367" t="s">
        <v>7</v>
      </c>
      <c r="E1367">
        <v>27</v>
      </c>
    </row>
    <row r="1368" spans="1:5">
      <c r="A1368" t="s">
        <v>231</v>
      </c>
      <c r="B1368" t="s">
        <v>18</v>
      </c>
      <c r="C1368">
        <v>2024</v>
      </c>
      <c r="D1368" t="s">
        <v>7</v>
      </c>
      <c r="E1368">
        <v>8499</v>
      </c>
    </row>
    <row r="1369" spans="1:5">
      <c r="A1369" t="s">
        <v>231</v>
      </c>
      <c r="B1369" t="s">
        <v>18</v>
      </c>
      <c r="C1369">
        <v>2024</v>
      </c>
      <c r="D1369" t="s">
        <v>6</v>
      </c>
      <c r="E1369">
        <v>8209</v>
      </c>
    </row>
    <row r="1370" spans="1:5">
      <c r="A1370" t="s">
        <v>231</v>
      </c>
      <c r="B1370" t="s">
        <v>18</v>
      </c>
      <c r="C1370">
        <v>2023</v>
      </c>
      <c r="D1370" t="s">
        <v>9</v>
      </c>
      <c r="E1370">
        <v>7819</v>
      </c>
    </row>
    <row r="1371" spans="1:5">
      <c r="A1371" t="s">
        <v>231</v>
      </c>
      <c r="B1371" t="s">
        <v>18</v>
      </c>
      <c r="C1371">
        <v>2023</v>
      </c>
      <c r="D1371" t="s">
        <v>8</v>
      </c>
      <c r="E1371">
        <v>7258</v>
      </c>
    </row>
    <row r="1372" spans="1:5">
      <c r="A1372" t="s">
        <v>231</v>
      </c>
      <c r="B1372" t="s">
        <v>18</v>
      </c>
      <c r="C1372">
        <v>2023</v>
      </c>
      <c r="D1372" t="s">
        <v>7</v>
      </c>
      <c r="E1372">
        <v>7258</v>
      </c>
    </row>
    <row r="1373" spans="1:5">
      <c r="A1373" t="s">
        <v>231</v>
      </c>
      <c r="B1373" t="s">
        <v>18</v>
      </c>
      <c r="C1373">
        <v>2023</v>
      </c>
      <c r="D1373" t="s">
        <v>6</v>
      </c>
      <c r="E1373">
        <v>7181</v>
      </c>
    </row>
    <row r="1374" spans="1:5">
      <c r="A1374" t="s">
        <v>231</v>
      </c>
      <c r="B1374" t="s">
        <v>18</v>
      </c>
      <c r="C1374">
        <v>2022</v>
      </c>
      <c r="D1374" t="s">
        <v>9</v>
      </c>
      <c r="E1374">
        <v>7129</v>
      </c>
    </row>
    <row r="1375" spans="1:5">
      <c r="A1375" t="s">
        <v>231</v>
      </c>
      <c r="B1375" t="s">
        <v>18</v>
      </c>
      <c r="C1375">
        <v>2022</v>
      </c>
      <c r="D1375" t="s">
        <v>8</v>
      </c>
      <c r="E1375">
        <v>5163</v>
      </c>
    </row>
    <row r="1376" spans="1:5">
      <c r="A1376" t="s">
        <v>231</v>
      </c>
      <c r="B1376" t="s">
        <v>18</v>
      </c>
      <c r="C1376">
        <v>2022</v>
      </c>
      <c r="D1376" t="s">
        <v>7</v>
      </c>
      <c r="E1376">
        <v>5047</v>
      </c>
    </row>
    <row r="1377" spans="1:5">
      <c r="A1377" t="s">
        <v>231</v>
      </c>
      <c r="B1377" t="s">
        <v>18</v>
      </c>
      <c r="C1377">
        <v>2022</v>
      </c>
      <c r="D1377" t="s">
        <v>6</v>
      </c>
      <c r="E1377">
        <v>4179</v>
      </c>
    </row>
    <row r="1378" spans="1:5">
      <c r="A1378" t="s">
        <v>231</v>
      </c>
      <c r="B1378" t="s">
        <v>18</v>
      </c>
      <c r="C1378">
        <v>2021</v>
      </c>
      <c r="D1378" t="s">
        <v>9</v>
      </c>
      <c r="E1378">
        <v>4176</v>
      </c>
    </row>
    <row r="1379" spans="1:5">
      <c r="A1379" t="s">
        <v>231</v>
      </c>
      <c r="B1379" t="s">
        <v>18</v>
      </c>
      <c r="C1379">
        <v>2021</v>
      </c>
      <c r="D1379" t="s">
        <v>8</v>
      </c>
      <c r="E1379">
        <v>8175</v>
      </c>
    </row>
    <row r="1380" spans="1:5">
      <c r="A1380" t="s">
        <v>231</v>
      </c>
      <c r="B1380" t="s">
        <v>18</v>
      </c>
      <c r="C1380">
        <v>2021</v>
      </c>
      <c r="D1380" t="s">
        <v>7</v>
      </c>
      <c r="E1380">
        <v>8032</v>
      </c>
    </row>
    <row r="1381" spans="1:5">
      <c r="A1381" t="s">
        <v>231</v>
      </c>
      <c r="B1381" t="s">
        <v>17</v>
      </c>
      <c r="C1381">
        <v>2024</v>
      </c>
      <c r="D1381" t="s">
        <v>7</v>
      </c>
      <c r="E1381">
        <v>90</v>
      </c>
    </row>
    <row r="1382" spans="1:5">
      <c r="A1382" t="s">
        <v>231</v>
      </c>
      <c r="B1382" t="s">
        <v>17</v>
      </c>
      <c r="C1382">
        <v>2024</v>
      </c>
      <c r="D1382" t="s">
        <v>6</v>
      </c>
      <c r="E1382">
        <v>89</v>
      </c>
    </row>
    <row r="1383" spans="1:5">
      <c r="A1383" t="s">
        <v>231</v>
      </c>
      <c r="B1383" t="s">
        <v>17</v>
      </c>
      <c r="C1383">
        <v>2023</v>
      </c>
      <c r="D1383" t="s">
        <v>9</v>
      </c>
      <c r="E1383">
        <v>87</v>
      </c>
    </row>
    <row r="1384" spans="1:5">
      <c r="A1384" t="s">
        <v>231</v>
      </c>
      <c r="B1384" t="s">
        <v>17</v>
      </c>
      <c r="C1384">
        <v>2023</v>
      </c>
      <c r="D1384" t="s">
        <v>8</v>
      </c>
      <c r="E1384">
        <v>75</v>
      </c>
    </row>
    <row r="1385" spans="1:5">
      <c r="A1385" t="s">
        <v>231</v>
      </c>
      <c r="B1385" t="s">
        <v>17</v>
      </c>
      <c r="C1385">
        <v>2023</v>
      </c>
      <c r="D1385" t="s">
        <v>7</v>
      </c>
      <c r="E1385">
        <v>75</v>
      </c>
    </row>
    <row r="1386" spans="1:5">
      <c r="A1386" t="s">
        <v>231</v>
      </c>
      <c r="B1386" t="s">
        <v>17</v>
      </c>
      <c r="C1386">
        <v>2023</v>
      </c>
      <c r="D1386" t="s">
        <v>6</v>
      </c>
      <c r="E1386">
        <v>74</v>
      </c>
    </row>
    <row r="1387" spans="1:5">
      <c r="A1387" t="s">
        <v>231</v>
      </c>
      <c r="B1387" t="s">
        <v>17</v>
      </c>
      <c r="C1387">
        <v>2022</v>
      </c>
      <c r="D1387" t="s">
        <v>9</v>
      </c>
      <c r="E1387">
        <v>73</v>
      </c>
    </row>
    <row r="1388" spans="1:5">
      <c r="A1388" t="s">
        <v>231</v>
      </c>
      <c r="B1388" t="s">
        <v>17</v>
      </c>
      <c r="C1388">
        <v>2022</v>
      </c>
      <c r="D1388" t="s">
        <v>8</v>
      </c>
      <c r="E1388">
        <v>68</v>
      </c>
    </row>
    <row r="1389" spans="1:5">
      <c r="A1389" t="s">
        <v>231</v>
      </c>
      <c r="B1389" t="s">
        <v>17</v>
      </c>
      <c r="C1389">
        <v>2022</v>
      </c>
      <c r="D1389" t="s">
        <v>7</v>
      </c>
      <c r="E1389">
        <v>67</v>
      </c>
    </row>
    <row r="1390" spans="1:5">
      <c r="A1390" t="s">
        <v>231</v>
      </c>
      <c r="B1390" t="s">
        <v>17</v>
      </c>
      <c r="C1390">
        <v>2022</v>
      </c>
      <c r="D1390" t="s">
        <v>6</v>
      </c>
      <c r="E1390">
        <v>52</v>
      </c>
    </row>
    <row r="1391" spans="1:5">
      <c r="A1391" t="s">
        <v>231</v>
      </c>
      <c r="B1391" t="s">
        <v>17</v>
      </c>
      <c r="C1391">
        <v>2021</v>
      </c>
      <c r="D1391" t="s">
        <v>9</v>
      </c>
      <c r="E1391">
        <v>51</v>
      </c>
    </row>
    <row r="1392" spans="1:5">
      <c r="A1392" t="s">
        <v>231</v>
      </c>
      <c r="B1392" t="s">
        <v>17</v>
      </c>
      <c r="C1392">
        <v>2021</v>
      </c>
      <c r="D1392" t="s">
        <v>8</v>
      </c>
      <c r="E1392">
        <v>65</v>
      </c>
    </row>
    <row r="1393" spans="1:5">
      <c r="A1393" t="s">
        <v>231</v>
      </c>
      <c r="B1393" t="s">
        <v>17</v>
      </c>
      <c r="C1393">
        <v>2021</v>
      </c>
      <c r="D1393" t="s">
        <v>7</v>
      </c>
      <c r="E1393">
        <v>42</v>
      </c>
    </row>
    <row r="1394" spans="1:5">
      <c r="A1394" t="s">
        <v>231</v>
      </c>
      <c r="B1394" t="s">
        <v>31</v>
      </c>
      <c r="C1394">
        <v>2024</v>
      </c>
      <c r="D1394" t="s">
        <v>7</v>
      </c>
      <c r="E1394">
        <v>4</v>
      </c>
    </row>
    <row r="1395" spans="1:5">
      <c r="A1395" t="s">
        <v>231</v>
      </c>
      <c r="B1395" t="s">
        <v>31</v>
      </c>
      <c r="C1395">
        <v>2024</v>
      </c>
      <c r="D1395" t="s">
        <v>6</v>
      </c>
      <c r="E1395">
        <v>4</v>
      </c>
    </row>
    <row r="1396" spans="1:5">
      <c r="A1396" t="s">
        <v>231</v>
      </c>
      <c r="B1396" t="s">
        <v>31</v>
      </c>
      <c r="C1396">
        <v>2023</v>
      </c>
      <c r="D1396" t="s">
        <v>9</v>
      </c>
      <c r="E1396">
        <v>4</v>
      </c>
    </row>
    <row r="1397" spans="1:5">
      <c r="A1397" t="s">
        <v>231</v>
      </c>
      <c r="B1397" t="s">
        <v>31</v>
      </c>
      <c r="C1397">
        <v>2023</v>
      </c>
      <c r="D1397" t="s">
        <v>8</v>
      </c>
      <c r="E1397">
        <v>2</v>
      </c>
    </row>
    <row r="1398" spans="1:5">
      <c r="A1398" t="s">
        <v>231</v>
      </c>
      <c r="B1398" t="s">
        <v>31</v>
      </c>
      <c r="C1398">
        <v>2023</v>
      </c>
      <c r="D1398" t="s">
        <v>7</v>
      </c>
      <c r="E1398">
        <v>2</v>
      </c>
    </row>
    <row r="1399" spans="1:5">
      <c r="A1399" t="s">
        <v>231</v>
      </c>
      <c r="B1399" t="s">
        <v>18</v>
      </c>
      <c r="C1399">
        <v>2024</v>
      </c>
      <c r="D1399" t="s">
        <v>7</v>
      </c>
      <c r="E1399">
        <v>8914</v>
      </c>
    </row>
    <row r="1400" spans="1:5">
      <c r="A1400" t="s">
        <v>231</v>
      </c>
      <c r="B1400" t="s">
        <v>18</v>
      </c>
      <c r="C1400">
        <v>2024</v>
      </c>
      <c r="D1400" t="s">
        <v>6</v>
      </c>
      <c r="E1400">
        <v>8530</v>
      </c>
    </row>
    <row r="1401" spans="1:5">
      <c r="A1401" t="s">
        <v>231</v>
      </c>
      <c r="B1401" t="s">
        <v>18</v>
      </c>
      <c r="C1401">
        <v>2023</v>
      </c>
      <c r="D1401" t="s">
        <v>9</v>
      </c>
      <c r="E1401">
        <v>7805</v>
      </c>
    </row>
    <row r="1402" spans="1:5">
      <c r="A1402" t="s">
        <v>231</v>
      </c>
      <c r="B1402" t="s">
        <v>17</v>
      </c>
      <c r="C1402">
        <v>2024</v>
      </c>
      <c r="D1402" t="s">
        <v>7</v>
      </c>
      <c r="E1402">
        <v>97</v>
      </c>
    </row>
    <row r="1403" spans="1:5">
      <c r="A1403" t="s">
        <v>231</v>
      </c>
      <c r="B1403" t="s">
        <v>17</v>
      </c>
      <c r="C1403">
        <v>2024</v>
      </c>
      <c r="D1403" t="s">
        <v>6</v>
      </c>
      <c r="E1403">
        <v>93</v>
      </c>
    </row>
    <row r="1404" spans="1:5">
      <c r="A1404" t="s">
        <v>231</v>
      </c>
      <c r="B1404" t="s">
        <v>17</v>
      </c>
      <c r="C1404">
        <v>2023</v>
      </c>
      <c r="D1404" t="s">
        <v>9</v>
      </c>
      <c r="E1404">
        <v>86</v>
      </c>
    </row>
    <row r="1405" spans="1:5">
      <c r="A1405" t="s">
        <v>231</v>
      </c>
      <c r="B1405" t="s">
        <v>31</v>
      </c>
      <c r="C1405">
        <v>2024</v>
      </c>
      <c r="D1405" t="s">
        <v>7</v>
      </c>
      <c r="E1405">
        <v>6</v>
      </c>
    </row>
    <row r="1406" spans="1:5">
      <c r="A1406" t="s">
        <v>231</v>
      </c>
      <c r="B1406" t="s">
        <v>31</v>
      </c>
      <c r="C1406">
        <v>2024</v>
      </c>
      <c r="D1406" t="s">
        <v>6</v>
      </c>
      <c r="E1406">
        <v>6</v>
      </c>
    </row>
    <row r="1407" spans="1:5">
      <c r="A1407" t="s">
        <v>231</v>
      </c>
      <c r="B1407" t="s">
        <v>31</v>
      </c>
      <c r="C1407">
        <v>2023</v>
      </c>
      <c r="D1407" t="s">
        <v>9</v>
      </c>
      <c r="E1407">
        <v>6</v>
      </c>
    </row>
    <row r="1408" spans="1:5">
      <c r="A1408" t="s">
        <v>28</v>
      </c>
      <c r="B1408" t="s">
        <v>18</v>
      </c>
      <c r="C1408">
        <v>2020</v>
      </c>
      <c r="D1408" t="s">
        <v>9</v>
      </c>
      <c r="E1408">
        <v>8174</v>
      </c>
    </row>
    <row r="1409" spans="1:5">
      <c r="A1409" t="s">
        <v>28</v>
      </c>
      <c r="B1409" t="s">
        <v>18</v>
      </c>
      <c r="C1409">
        <v>2020</v>
      </c>
      <c r="D1409" t="s">
        <v>8</v>
      </c>
      <c r="E1409">
        <v>10002</v>
      </c>
    </row>
    <row r="1410" spans="1:5">
      <c r="A1410" t="s">
        <v>28</v>
      </c>
      <c r="B1410" t="s">
        <v>18</v>
      </c>
      <c r="C1410">
        <v>2020</v>
      </c>
      <c r="D1410" t="s">
        <v>7</v>
      </c>
      <c r="E1410">
        <v>10002</v>
      </c>
    </row>
    <row r="1411" spans="1:5">
      <c r="A1411" t="s">
        <v>28</v>
      </c>
      <c r="B1411" t="s">
        <v>18</v>
      </c>
      <c r="C1411">
        <v>2020</v>
      </c>
      <c r="D1411" t="s">
        <v>6</v>
      </c>
      <c r="E1411">
        <v>9802</v>
      </c>
    </row>
    <row r="1412" spans="1:5">
      <c r="A1412" t="s">
        <v>28</v>
      </c>
      <c r="B1412" t="s">
        <v>18</v>
      </c>
      <c r="C1412">
        <v>2019</v>
      </c>
      <c r="D1412" t="s">
        <v>9</v>
      </c>
      <c r="E1412">
        <v>8597</v>
      </c>
    </row>
    <row r="1413" spans="1:5">
      <c r="A1413" t="s">
        <v>28</v>
      </c>
      <c r="B1413" t="s">
        <v>18</v>
      </c>
      <c r="C1413">
        <v>2019</v>
      </c>
      <c r="D1413" t="s">
        <v>8</v>
      </c>
      <c r="E1413">
        <v>8597</v>
      </c>
    </row>
    <row r="1414" spans="1:5">
      <c r="A1414" t="s">
        <v>28</v>
      </c>
      <c r="B1414" t="s">
        <v>18</v>
      </c>
      <c r="C1414">
        <v>2019</v>
      </c>
      <c r="D1414" t="s">
        <v>7</v>
      </c>
      <c r="E1414">
        <v>8597</v>
      </c>
    </row>
    <row r="1415" spans="1:5">
      <c r="A1415" t="s">
        <v>28</v>
      </c>
      <c r="B1415" t="s">
        <v>18</v>
      </c>
      <c r="C1415">
        <v>2019</v>
      </c>
      <c r="D1415" t="s">
        <v>6</v>
      </c>
      <c r="E1415">
        <v>8597</v>
      </c>
    </row>
    <row r="1416" spans="1:5">
      <c r="A1416" t="s">
        <v>28</v>
      </c>
      <c r="B1416" t="s">
        <v>18</v>
      </c>
      <c r="C1416">
        <v>2018</v>
      </c>
      <c r="D1416" t="s">
        <v>9</v>
      </c>
      <c r="E1416">
        <v>8597</v>
      </c>
    </row>
    <row r="1417" spans="1:5">
      <c r="A1417" t="s">
        <v>28</v>
      </c>
      <c r="B1417" t="s">
        <v>18</v>
      </c>
      <c r="C1417">
        <v>2018</v>
      </c>
      <c r="D1417" t="s">
        <v>8</v>
      </c>
      <c r="E1417">
        <v>8463</v>
      </c>
    </row>
    <row r="1418" spans="1:5">
      <c r="A1418" t="s">
        <v>28</v>
      </c>
      <c r="B1418" t="s">
        <v>18</v>
      </c>
      <c r="C1418">
        <v>2018</v>
      </c>
      <c r="D1418" t="s">
        <v>7</v>
      </c>
      <c r="E1418">
        <v>8459</v>
      </c>
    </row>
    <row r="1419" spans="1:5">
      <c r="A1419" t="s">
        <v>28</v>
      </c>
      <c r="B1419" t="s">
        <v>18</v>
      </c>
      <c r="C1419">
        <v>2018</v>
      </c>
      <c r="D1419" t="s">
        <v>6</v>
      </c>
      <c r="E1419">
        <v>8412</v>
      </c>
    </row>
    <row r="1420" spans="1:5">
      <c r="A1420" t="s">
        <v>28</v>
      </c>
      <c r="B1420" t="s">
        <v>18</v>
      </c>
      <c r="C1420">
        <v>2017</v>
      </c>
      <c r="D1420" t="s">
        <v>9</v>
      </c>
      <c r="E1420">
        <v>8380</v>
      </c>
    </row>
    <row r="1421" spans="1:5">
      <c r="A1421" t="s">
        <v>28</v>
      </c>
      <c r="B1421" t="s">
        <v>18</v>
      </c>
      <c r="C1421">
        <v>2017</v>
      </c>
      <c r="D1421" t="s">
        <v>8</v>
      </c>
      <c r="E1421">
        <v>8175</v>
      </c>
    </row>
    <row r="1422" spans="1:5">
      <c r="A1422" t="s">
        <v>28</v>
      </c>
      <c r="B1422" t="s">
        <v>18</v>
      </c>
      <c r="C1422">
        <v>2017</v>
      </c>
      <c r="D1422" t="s">
        <v>7</v>
      </c>
      <c r="E1422">
        <v>7332</v>
      </c>
    </row>
    <row r="1423" spans="1:5">
      <c r="A1423" t="s">
        <v>28</v>
      </c>
      <c r="B1423" t="s">
        <v>18</v>
      </c>
      <c r="C1423">
        <v>2017</v>
      </c>
      <c r="D1423" t="s">
        <v>6</v>
      </c>
      <c r="E1423">
        <v>7332</v>
      </c>
    </row>
    <row r="1424" spans="1:5">
      <c r="A1424" t="s">
        <v>28</v>
      </c>
      <c r="B1424" t="s">
        <v>18</v>
      </c>
      <c r="C1424">
        <v>2016</v>
      </c>
      <c r="D1424" t="s">
        <v>9</v>
      </c>
      <c r="E1424">
        <v>7057</v>
      </c>
    </row>
    <row r="1425" spans="1:5">
      <c r="A1425" t="s">
        <v>28</v>
      </c>
      <c r="B1425" t="s">
        <v>18</v>
      </c>
      <c r="C1425">
        <v>2016</v>
      </c>
      <c r="D1425" t="s">
        <v>8</v>
      </c>
      <c r="E1425">
        <v>6847</v>
      </c>
    </row>
    <row r="1426" spans="1:5">
      <c r="A1426" t="s">
        <v>28</v>
      </c>
      <c r="B1426" t="s">
        <v>18</v>
      </c>
      <c r="C1426">
        <v>2016</v>
      </c>
      <c r="D1426" t="s">
        <v>7</v>
      </c>
      <c r="E1426">
        <v>6436</v>
      </c>
    </row>
    <row r="1427" spans="1:5">
      <c r="A1427" t="s">
        <v>28</v>
      </c>
      <c r="B1427" t="s">
        <v>18</v>
      </c>
      <c r="C1427">
        <v>2016</v>
      </c>
      <c r="D1427" t="s">
        <v>6</v>
      </c>
      <c r="E1427">
        <v>6436</v>
      </c>
    </row>
    <row r="1428" spans="1:5">
      <c r="A1428" t="s">
        <v>28</v>
      </c>
      <c r="B1428" t="s">
        <v>18</v>
      </c>
      <c r="C1428">
        <v>2015</v>
      </c>
      <c r="D1428" t="s">
        <v>9</v>
      </c>
      <c r="E1428">
        <v>6436</v>
      </c>
    </row>
    <row r="1429" spans="1:5">
      <c r="A1429" t="s">
        <v>28</v>
      </c>
      <c r="B1429" t="s">
        <v>18</v>
      </c>
      <c r="C1429">
        <v>2015</v>
      </c>
      <c r="D1429" t="s">
        <v>8</v>
      </c>
      <c r="E1429">
        <v>6436</v>
      </c>
    </row>
    <row r="1430" spans="1:5">
      <c r="A1430" t="s">
        <v>28</v>
      </c>
      <c r="B1430" t="s">
        <v>18</v>
      </c>
      <c r="C1430">
        <v>2015</v>
      </c>
      <c r="D1430" t="s">
        <v>7</v>
      </c>
      <c r="E1430">
        <v>6436</v>
      </c>
    </row>
    <row r="1431" spans="1:5">
      <c r="A1431" t="s">
        <v>28</v>
      </c>
      <c r="B1431" t="s">
        <v>18</v>
      </c>
      <c r="C1431">
        <v>2015</v>
      </c>
      <c r="D1431" t="s">
        <v>6</v>
      </c>
      <c r="E1431">
        <v>6436</v>
      </c>
    </row>
    <row r="1432" spans="1:5">
      <c r="A1432" t="s">
        <v>28</v>
      </c>
      <c r="B1432" t="s">
        <v>18</v>
      </c>
      <c r="C1432">
        <v>2014</v>
      </c>
      <c r="D1432" t="s">
        <v>9</v>
      </c>
      <c r="E1432">
        <v>6436</v>
      </c>
    </row>
    <row r="1433" spans="1:5">
      <c r="A1433" t="s">
        <v>28</v>
      </c>
      <c r="B1433" t="s">
        <v>18</v>
      </c>
      <c r="C1433">
        <v>2014</v>
      </c>
      <c r="D1433" t="s">
        <v>8</v>
      </c>
      <c r="E1433">
        <v>6436</v>
      </c>
    </row>
    <row r="1434" spans="1:5">
      <c r="A1434" t="s">
        <v>28</v>
      </c>
      <c r="B1434" t="s">
        <v>18</v>
      </c>
      <c r="C1434">
        <v>2014</v>
      </c>
      <c r="D1434" t="s">
        <v>7</v>
      </c>
      <c r="E1434">
        <v>6436</v>
      </c>
    </row>
    <row r="1435" spans="1:5">
      <c r="A1435" t="s">
        <v>28</v>
      </c>
      <c r="B1435" t="s">
        <v>18</v>
      </c>
      <c r="C1435">
        <v>2014</v>
      </c>
      <c r="D1435" t="s">
        <v>6</v>
      </c>
      <c r="E1435">
        <v>6436</v>
      </c>
    </row>
    <row r="1436" spans="1:5">
      <c r="A1436" t="s">
        <v>28</v>
      </c>
      <c r="B1436" t="s">
        <v>18</v>
      </c>
      <c r="C1436">
        <v>2013</v>
      </c>
      <c r="D1436" t="s">
        <v>9</v>
      </c>
      <c r="E1436">
        <v>6436</v>
      </c>
    </row>
    <row r="1437" spans="1:5">
      <c r="A1437" t="s">
        <v>28</v>
      </c>
      <c r="B1437" t="s">
        <v>18</v>
      </c>
      <c r="C1437">
        <v>2013</v>
      </c>
      <c r="D1437" t="s">
        <v>8</v>
      </c>
      <c r="E1437">
        <v>6436</v>
      </c>
    </row>
    <row r="1438" spans="1:5">
      <c r="A1438" t="s">
        <v>28</v>
      </c>
      <c r="B1438" t="s">
        <v>18</v>
      </c>
      <c r="C1438">
        <v>2013</v>
      </c>
      <c r="D1438" t="s">
        <v>7</v>
      </c>
      <c r="E1438">
        <v>6436</v>
      </c>
    </row>
    <row r="1439" spans="1:5">
      <c r="A1439" t="s">
        <v>28</v>
      </c>
      <c r="B1439" t="s">
        <v>18</v>
      </c>
      <c r="C1439">
        <v>2013</v>
      </c>
      <c r="D1439" t="s">
        <v>6</v>
      </c>
      <c r="E1439">
        <v>6436</v>
      </c>
    </row>
    <row r="1440" spans="1:5">
      <c r="A1440" t="s">
        <v>28</v>
      </c>
      <c r="B1440" t="s">
        <v>18</v>
      </c>
      <c r="C1440">
        <v>2012</v>
      </c>
      <c r="D1440" t="s">
        <v>9</v>
      </c>
      <c r="E1440">
        <v>6436</v>
      </c>
    </row>
    <row r="1441" spans="1:5">
      <c r="A1441" t="s">
        <v>28</v>
      </c>
      <c r="B1441" t="s">
        <v>18</v>
      </c>
      <c r="C1441">
        <v>2011</v>
      </c>
      <c r="D1441" t="s">
        <v>9</v>
      </c>
      <c r="E1441">
        <v>946</v>
      </c>
    </row>
    <row r="1442" spans="1:5">
      <c r="A1442" t="s">
        <v>28</v>
      </c>
      <c r="B1442" t="s">
        <v>18</v>
      </c>
      <c r="C1442">
        <v>2011</v>
      </c>
      <c r="D1442" t="s">
        <v>8</v>
      </c>
      <c r="E1442">
        <v>29</v>
      </c>
    </row>
    <row r="1443" spans="1:5">
      <c r="A1443" t="s">
        <v>28</v>
      </c>
      <c r="B1443" t="s">
        <v>18</v>
      </c>
      <c r="C1443">
        <v>2011</v>
      </c>
      <c r="D1443" t="s">
        <v>7</v>
      </c>
      <c r="E1443">
        <v>23</v>
      </c>
    </row>
    <row r="1444" spans="1:5">
      <c r="A1444" t="s">
        <v>28</v>
      </c>
      <c r="B1444" t="s">
        <v>18</v>
      </c>
      <c r="C1444">
        <v>2010</v>
      </c>
      <c r="D1444" t="s">
        <v>9</v>
      </c>
      <c r="E1444">
        <v>868</v>
      </c>
    </row>
    <row r="1445" spans="1:5">
      <c r="A1445" t="s">
        <v>28</v>
      </c>
      <c r="B1445" t="s">
        <v>17</v>
      </c>
      <c r="C1445">
        <v>2020</v>
      </c>
      <c r="D1445" t="s">
        <v>9</v>
      </c>
      <c r="E1445">
        <v>64</v>
      </c>
    </row>
    <row r="1446" spans="1:5">
      <c r="A1446" t="s">
        <v>28</v>
      </c>
      <c r="B1446" t="s">
        <v>17</v>
      </c>
      <c r="C1446">
        <v>2020</v>
      </c>
      <c r="D1446" t="s">
        <v>8</v>
      </c>
      <c r="E1446">
        <v>60</v>
      </c>
    </row>
    <row r="1447" spans="1:5">
      <c r="A1447" t="s">
        <v>28</v>
      </c>
      <c r="B1447" t="s">
        <v>17</v>
      </c>
      <c r="C1447">
        <v>2020</v>
      </c>
      <c r="D1447" t="s">
        <v>7</v>
      </c>
      <c r="E1447">
        <v>60</v>
      </c>
    </row>
    <row r="1448" spans="1:5">
      <c r="A1448" t="s">
        <v>28</v>
      </c>
      <c r="B1448" t="s">
        <v>17</v>
      </c>
      <c r="C1448">
        <v>2020</v>
      </c>
      <c r="D1448" t="s">
        <v>6</v>
      </c>
      <c r="E1448">
        <v>60</v>
      </c>
    </row>
    <row r="1449" spans="1:5">
      <c r="A1449" t="s">
        <v>28</v>
      </c>
      <c r="B1449" t="s">
        <v>17</v>
      </c>
      <c r="C1449">
        <v>2019</v>
      </c>
      <c r="D1449" t="s">
        <v>9</v>
      </c>
      <c r="E1449">
        <v>60</v>
      </c>
    </row>
    <row r="1450" spans="1:5">
      <c r="A1450" t="s">
        <v>28</v>
      </c>
      <c r="B1450" t="s">
        <v>17</v>
      </c>
      <c r="C1450">
        <v>2019</v>
      </c>
      <c r="D1450" t="s">
        <v>8</v>
      </c>
      <c r="E1450">
        <v>60</v>
      </c>
    </row>
    <row r="1451" spans="1:5">
      <c r="A1451" t="s">
        <v>28</v>
      </c>
      <c r="B1451" t="s">
        <v>17</v>
      </c>
      <c r="C1451">
        <v>2019</v>
      </c>
      <c r="D1451" t="s">
        <v>7</v>
      </c>
      <c r="E1451">
        <v>60</v>
      </c>
    </row>
    <row r="1452" spans="1:5">
      <c r="A1452" t="s">
        <v>28</v>
      </c>
      <c r="B1452" t="s">
        <v>17</v>
      </c>
      <c r="C1452">
        <v>2019</v>
      </c>
      <c r="D1452" t="s">
        <v>6</v>
      </c>
      <c r="E1452">
        <v>60</v>
      </c>
    </row>
    <row r="1453" spans="1:5">
      <c r="A1453" t="s">
        <v>28</v>
      </c>
      <c r="B1453" t="s">
        <v>17</v>
      </c>
      <c r="C1453">
        <v>2018</v>
      </c>
      <c r="D1453" t="s">
        <v>9</v>
      </c>
      <c r="E1453">
        <v>60</v>
      </c>
    </row>
    <row r="1454" spans="1:5">
      <c r="A1454" t="s">
        <v>28</v>
      </c>
      <c r="B1454" t="s">
        <v>17</v>
      </c>
      <c r="C1454">
        <v>2018</v>
      </c>
      <c r="D1454" t="s">
        <v>8</v>
      </c>
      <c r="E1454">
        <v>60</v>
      </c>
    </row>
    <row r="1455" spans="1:5">
      <c r="A1455" t="s">
        <v>28</v>
      </c>
      <c r="B1455" t="s">
        <v>17</v>
      </c>
      <c r="C1455">
        <v>2018</v>
      </c>
      <c r="D1455" t="s">
        <v>7</v>
      </c>
      <c r="E1455">
        <v>60</v>
      </c>
    </row>
    <row r="1456" spans="1:5">
      <c r="A1456" t="s">
        <v>28</v>
      </c>
      <c r="B1456" t="s">
        <v>17</v>
      </c>
      <c r="C1456">
        <v>2018</v>
      </c>
      <c r="D1456" t="s">
        <v>6</v>
      </c>
      <c r="E1456">
        <v>58</v>
      </c>
    </row>
    <row r="1457" spans="1:5">
      <c r="A1457" t="s">
        <v>28</v>
      </c>
      <c r="B1457" t="s">
        <v>17</v>
      </c>
      <c r="C1457">
        <v>2017</v>
      </c>
      <c r="D1457" t="s">
        <v>9</v>
      </c>
      <c r="E1457">
        <v>53</v>
      </c>
    </row>
    <row r="1458" spans="1:5">
      <c r="A1458" t="s">
        <v>28</v>
      </c>
      <c r="B1458" t="s">
        <v>17</v>
      </c>
      <c r="C1458">
        <v>2017</v>
      </c>
      <c r="D1458" t="s">
        <v>8</v>
      </c>
      <c r="E1458">
        <v>53</v>
      </c>
    </row>
    <row r="1459" spans="1:5">
      <c r="A1459" t="s">
        <v>28</v>
      </c>
      <c r="B1459" t="s">
        <v>17</v>
      </c>
      <c r="C1459">
        <v>2017</v>
      </c>
      <c r="D1459" t="s">
        <v>7</v>
      </c>
      <c r="E1459">
        <v>52</v>
      </c>
    </row>
    <row r="1460" spans="1:5">
      <c r="A1460" t="s">
        <v>28</v>
      </c>
      <c r="B1460" t="s">
        <v>17</v>
      </c>
      <c r="C1460">
        <v>2017</v>
      </c>
      <c r="D1460" t="s">
        <v>6</v>
      </c>
      <c r="E1460">
        <v>52</v>
      </c>
    </row>
    <row r="1461" spans="1:5">
      <c r="A1461" t="s">
        <v>28</v>
      </c>
      <c r="B1461" t="s">
        <v>17</v>
      </c>
      <c r="C1461">
        <v>2016</v>
      </c>
      <c r="D1461" t="s">
        <v>9</v>
      </c>
      <c r="E1461">
        <v>52</v>
      </c>
    </row>
    <row r="1462" spans="1:5">
      <c r="A1462" t="s">
        <v>28</v>
      </c>
      <c r="B1462" t="s">
        <v>17</v>
      </c>
      <c r="C1462">
        <v>2016</v>
      </c>
      <c r="D1462" t="s">
        <v>8</v>
      </c>
      <c r="E1462">
        <v>52</v>
      </c>
    </row>
    <row r="1463" spans="1:5">
      <c r="A1463" t="s">
        <v>28</v>
      </c>
      <c r="B1463" t="s">
        <v>17</v>
      </c>
      <c r="C1463">
        <v>2016</v>
      </c>
      <c r="D1463" t="s">
        <v>7</v>
      </c>
      <c r="E1463">
        <v>52</v>
      </c>
    </row>
    <row r="1464" spans="1:5">
      <c r="A1464" t="s">
        <v>28</v>
      </c>
      <c r="B1464" t="s">
        <v>17</v>
      </c>
      <c r="C1464">
        <v>2016</v>
      </c>
      <c r="D1464" t="s">
        <v>6</v>
      </c>
      <c r="E1464">
        <v>49</v>
      </c>
    </row>
    <row r="1465" spans="1:5">
      <c r="A1465" t="s">
        <v>28</v>
      </c>
      <c r="B1465" t="s">
        <v>17</v>
      </c>
      <c r="C1465">
        <v>2015</v>
      </c>
      <c r="D1465" t="s">
        <v>9</v>
      </c>
      <c r="E1465">
        <v>49</v>
      </c>
    </row>
    <row r="1466" spans="1:5">
      <c r="A1466" t="s">
        <v>28</v>
      </c>
      <c r="B1466" t="s">
        <v>17</v>
      </c>
      <c r="C1466">
        <v>2015</v>
      </c>
      <c r="D1466" t="s">
        <v>8</v>
      </c>
      <c r="E1466">
        <v>46</v>
      </c>
    </row>
    <row r="1467" spans="1:5">
      <c r="A1467" t="s">
        <v>28</v>
      </c>
      <c r="B1467" t="s">
        <v>17</v>
      </c>
      <c r="C1467">
        <v>2015</v>
      </c>
      <c r="D1467" t="s">
        <v>7</v>
      </c>
      <c r="E1467">
        <v>44</v>
      </c>
    </row>
    <row r="1468" spans="1:5">
      <c r="A1468" t="s">
        <v>28</v>
      </c>
      <c r="B1468" t="s">
        <v>17</v>
      </c>
      <c r="C1468">
        <v>2015</v>
      </c>
      <c r="D1468" t="s">
        <v>6</v>
      </c>
      <c r="E1468">
        <v>44</v>
      </c>
    </row>
    <row r="1469" spans="1:5">
      <c r="A1469" t="s">
        <v>28</v>
      </c>
      <c r="B1469" t="s">
        <v>17</v>
      </c>
      <c r="C1469">
        <v>2014</v>
      </c>
      <c r="D1469" t="s">
        <v>9</v>
      </c>
      <c r="E1469">
        <v>44</v>
      </c>
    </row>
    <row r="1470" spans="1:5">
      <c r="A1470" t="s">
        <v>28</v>
      </c>
      <c r="B1470" t="s">
        <v>17</v>
      </c>
      <c r="C1470">
        <v>2014</v>
      </c>
      <c r="D1470" t="s">
        <v>8</v>
      </c>
      <c r="E1470">
        <v>43</v>
      </c>
    </row>
    <row r="1471" spans="1:5">
      <c r="A1471" t="s">
        <v>28</v>
      </c>
      <c r="B1471" t="s">
        <v>17</v>
      </c>
      <c r="C1471">
        <v>2014</v>
      </c>
      <c r="D1471" t="s">
        <v>7</v>
      </c>
      <c r="E1471">
        <v>43</v>
      </c>
    </row>
    <row r="1472" spans="1:5">
      <c r="A1472" t="s">
        <v>28</v>
      </c>
      <c r="B1472" t="s">
        <v>17</v>
      </c>
      <c r="C1472">
        <v>2014</v>
      </c>
      <c r="D1472" t="s">
        <v>6</v>
      </c>
      <c r="E1472">
        <v>42</v>
      </c>
    </row>
    <row r="1473" spans="1:5">
      <c r="A1473" t="s">
        <v>28</v>
      </c>
      <c r="B1473" t="s">
        <v>17</v>
      </c>
      <c r="C1473">
        <v>2013</v>
      </c>
      <c r="D1473" t="s">
        <v>9</v>
      </c>
      <c r="E1473">
        <v>41</v>
      </c>
    </row>
    <row r="1474" spans="1:5">
      <c r="A1474" t="s">
        <v>28</v>
      </c>
      <c r="B1474" t="s">
        <v>17</v>
      </c>
      <c r="C1474">
        <v>2013</v>
      </c>
      <c r="D1474" t="s">
        <v>8</v>
      </c>
      <c r="E1474">
        <v>40</v>
      </c>
    </row>
    <row r="1475" spans="1:5">
      <c r="A1475" t="s">
        <v>28</v>
      </c>
      <c r="B1475" t="s">
        <v>17</v>
      </c>
      <c r="C1475">
        <v>2013</v>
      </c>
      <c r="D1475" t="s">
        <v>7</v>
      </c>
      <c r="E1475">
        <v>40</v>
      </c>
    </row>
    <row r="1476" spans="1:5">
      <c r="A1476" t="s">
        <v>28</v>
      </c>
      <c r="B1476" t="s">
        <v>17</v>
      </c>
      <c r="C1476">
        <v>2013</v>
      </c>
      <c r="D1476" t="s">
        <v>6</v>
      </c>
      <c r="E1476">
        <v>39</v>
      </c>
    </row>
    <row r="1477" spans="1:5">
      <c r="A1477" t="s">
        <v>28</v>
      </c>
      <c r="B1477" t="s">
        <v>17</v>
      </c>
      <c r="C1477">
        <v>2012</v>
      </c>
      <c r="D1477" t="s">
        <v>9</v>
      </c>
      <c r="E1477">
        <v>37</v>
      </c>
    </row>
    <row r="1478" spans="1:5">
      <c r="A1478" t="s">
        <v>28</v>
      </c>
      <c r="B1478" t="s">
        <v>17</v>
      </c>
      <c r="C1478">
        <v>2011</v>
      </c>
      <c r="D1478" t="s">
        <v>9</v>
      </c>
      <c r="E1478">
        <v>18</v>
      </c>
    </row>
    <row r="1479" spans="1:5">
      <c r="A1479" t="s">
        <v>28</v>
      </c>
      <c r="B1479" t="s">
        <v>17</v>
      </c>
      <c r="C1479">
        <v>2011</v>
      </c>
      <c r="D1479" t="s">
        <v>8</v>
      </c>
      <c r="E1479">
        <v>0</v>
      </c>
    </row>
    <row r="1480" spans="1:5">
      <c r="A1480" t="s">
        <v>28</v>
      </c>
      <c r="B1480" t="s">
        <v>17</v>
      </c>
      <c r="C1480">
        <v>2011</v>
      </c>
      <c r="D1480" t="s">
        <v>7</v>
      </c>
      <c r="E1480">
        <v>0</v>
      </c>
    </row>
    <row r="1481" spans="1:5">
      <c r="A1481" t="s">
        <v>28</v>
      </c>
      <c r="B1481" t="s">
        <v>17</v>
      </c>
      <c r="C1481">
        <v>2010</v>
      </c>
      <c r="D1481" t="s">
        <v>9</v>
      </c>
      <c r="E1481">
        <v>17</v>
      </c>
    </row>
    <row r="1482" spans="1:5">
      <c r="A1482" t="s">
        <v>13</v>
      </c>
      <c r="B1482" t="s">
        <v>18</v>
      </c>
      <c r="C1482">
        <v>2023</v>
      </c>
      <c r="D1482" t="s">
        <v>7</v>
      </c>
      <c r="E1482">
        <v>8280</v>
      </c>
    </row>
    <row r="1483" spans="1:5">
      <c r="A1483" t="s">
        <v>13</v>
      </c>
      <c r="B1483" t="s">
        <v>18</v>
      </c>
      <c r="C1483">
        <v>2023</v>
      </c>
      <c r="D1483" t="s">
        <v>6</v>
      </c>
      <c r="E1483">
        <v>8280</v>
      </c>
    </row>
    <row r="1484" spans="1:5">
      <c r="A1484" t="s">
        <v>13</v>
      </c>
      <c r="B1484" t="s">
        <v>18</v>
      </c>
      <c r="C1484">
        <v>2022</v>
      </c>
      <c r="D1484" t="s">
        <v>9</v>
      </c>
      <c r="E1484">
        <v>8280</v>
      </c>
    </row>
    <row r="1485" spans="1:5">
      <c r="A1485" t="s">
        <v>13</v>
      </c>
      <c r="B1485" t="s">
        <v>18</v>
      </c>
      <c r="C1485">
        <v>2022</v>
      </c>
      <c r="D1485" t="s">
        <v>8</v>
      </c>
      <c r="E1485">
        <v>8195</v>
      </c>
    </row>
    <row r="1486" spans="1:5">
      <c r="A1486" t="s">
        <v>13</v>
      </c>
      <c r="B1486" t="s">
        <v>18</v>
      </c>
      <c r="C1486">
        <v>2022</v>
      </c>
      <c r="D1486" t="s">
        <v>7</v>
      </c>
      <c r="E1486">
        <v>7779</v>
      </c>
    </row>
    <row r="1487" spans="1:5">
      <c r="A1487" t="s">
        <v>13</v>
      </c>
      <c r="B1487" t="s">
        <v>18</v>
      </c>
      <c r="C1487">
        <v>2022</v>
      </c>
      <c r="D1487" t="s">
        <v>6</v>
      </c>
      <c r="E1487">
        <v>7734</v>
      </c>
    </row>
    <row r="1488" spans="1:5">
      <c r="A1488" t="s">
        <v>13</v>
      </c>
      <c r="B1488" t="s">
        <v>18</v>
      </c>
      <c r="C1488">
        <v>2021</v>
      </c>
      <c r="D1488" t="s">
        <v>9</v>
      </c>
      <c r="E1488">
        <v>6990</v>
      </c>
    </row>
    <row r="1489" spans="1:5">
      <c r="A1489" t="s">
        <v>13</v>
      </c>
      <c r="B1489" t="s">
        <v>18</v>
      </c>
      <c r="C1489">
        <v>2021</v>
      </c>
      <c r="D1489" t="s">
        <v>8</v>
      </c>
      <c r="E1489">
        <v>5890</v>
      </c>
    </row>
    <row r="1490" spans="1:5">
      <c r="A1490" t="s">
        <v>13</v>
      </c>
      <c r="B1490" t="s">
        <v>18</v>
      </c>
      <c r="C1490">
        <v>2021</v>
      </c>
      <c r="D1490" t="s">
        <v>7</v>
      </c>
      <c r="E1490">
        <v>5330</v>
      </c>
    </row>
    <row r="1491" spans="1:5">
      <c r="A1491" t="s">
        <v>13</v>
      </c>
      <c r="B1491" t="s">
        <v>18</v>
      </c>
      <c r="C1491">
        <v>2021</v>
      </c>
      <c r="D1491" t="s">
        <v>6</v>
      </c>
      <c r="E1491">
        <v>4837</v>
      </c>
    </row>
    <row r="1492" spans="1:5">
      <c r="A1492" t="s">
        <v>13</v>
      </c>
      <c r="B1492" t="s">
        <v>18</v>
      </c>
      <c r="C1492">
        <v>2020</v>
      </c>
      <c r="D1492" t="s">
        <v>9</v>
      </c>
      <c r="E1492">
        <v>4470</v>
      </c>
    </row>
    <row r="1493" spans="1:5">
      <c r="A1493" t="s">
        <v>13</v>
      </c>
      <c r="B1493" t="s">
        <v>18</v>
      </c>
      <c r="C1493">
        <v>2020</v>
      </c>
      <c r="D1493" t="s">
        <v>8</v>
      </c>
      <c r="E1493">
        <v>4445</v>
      </c>
    </row>
    <row r="1494" spans="1:5">
      <c r="A1494" t="s">
        <v>13</v>
      </c>
      <c r="B1494" t="s">
        <v>18</v>
      </c>
      <c r="C1494">
        <v>2020</v>
      </c>
      <c r="D1494" t="s">
        <v>7</v>
      </c>
      <c r="E1494">
        <v>4344</v>
      </c>
    </row>
    <row r="1495" spans="1:5">
      <c r="A1495" t="s">
        <v>13</v>
      </c>
      <c r="B1495" t="s">
        <v>18</v>
      </c>
      <c r="C1495">
        <v>2020</v>
      </c>
      <c r="D1495" t="s">
        <v>6</v>
      </c>
      <c r="E1495">
        <v>3211</v>
      </c>
    </row>
    <row r="1496" spans="1:5">
      <c r="A1496" t="s">
        <v>13</v>
      </c>
      <c r="B1496" t="s">
        <v>18</v>
      </c>
      <c r="C1496">
        <v>2019</v>
      </c>
      <c r="D1496" t="s">
        <v>9</v>
      </c>
      <c r="E1496">
        <v>3893</v>
      </c>
    </row>
    <row r="1497" spans="1:5">
      <c r="A1497" t="s">
        <v>13</v>
      </c>
      <c r="B1497" t="s">
        <v>18</v>
      </c>
      <c r="C1497">
        <v>2019</v>
      </c>
      <c r="D1497" t="s">
        <v>8</v>
      </c>
      <c r="E1497">
        <v>3189</v>
      </c>
    </row>
    <row r="1498" spans="1:5">
      <c r="A1498" t="s">
        <v>13</v>
      </c>
      <c r="B1498" t="s">
        <v>18</v>
      </c>
      <c r="C1498">
        <v>2019</v>
      </c>
      <c r="D1498" t="s">
        <v>7</v>
      </c>
      <c r="E1498">
        <v>3704</v>
      </c>
    </row>
    <row r="1499" spans="1:5">
      <c r="A1499" t="s">
        <v>13</v>
      </c>
      <c r="B1499" t="s">
        <v>18</v>
      </c>
      <c r="C1499">
        <v>2019</v>
      </c>
      <c r="D1499" t="s">
        <v>6</v>
      </c>
      <c r="E1499">
        <v>3220</v>
      </c>
    </row>
    <row r="1500" spans="1:5">
      <c r="A1500" t="s">
        <v>13</v>
      </c>
      <c r="B1500" t="s">
        <v>18</v>
      </c>
      <c r="C1500">
        <v>2018</v>
      </c>
      <c r="D1500" t="s">
        <v>9</v>
      </c>
      <c r="E1500">
        <v>3495</v>
      </c>
    </row>
    <row r="1501" spans="1:5">
      <c r="A1501" t="s">
        <v>13</v>
      </c>
      <c r="B1501" t="s">
        <v>18</v>
      </c>
      <c r="C1501">
        <v>2018</v>
      </c>
      <c r="D1501" t="s">
        <v>8</v>
      </c>
      <c r="E1501">
        <v>3311</v>
      </c>
    </row>
    <row r="1502" spans="1:5">
      <c r="A1502" t="s">
        <v>13</v>
      </c>
      <c r="B1502" t="s">
        <v>18</v>
      </c>
      <c r="C1502">
        <v>2018</v>
      </c>
      <c r="D1502" t="s">
        <v>7</v>
      </c>
      <c r="E1502">
        <v>3220</v>
      </c>
    </row>
    <row r="1503" spans="1:5">
      <c r="A1503" t="s">
        <v>13</v>
      </c>
      <c r="B1503" t="s">
        <v>18</v>
      </c>
      <c r="C1503">
        <v>2018</v>
      </c>
      <c r="D1503" t="s">
        <v>6</v>
      </c>
      <c r="E1503">
        <v>2829</v>
      </c>
    </row>
    <row r="1504" spans="1:5">
      <c r="A1504" t="s">
        <v>13</v>
      </c>
      <c r="B1504" t="s">
        <v>18</v>
      </c>
      <c r="C1504">
        <v>2017</v>
      </c>
      <c r="D1504" t="s">
        <v>9</v>
      </c>
      <c r="E1504">
        <v>2787</v>
      </c>
    </row>
    <row r="1505" spans="1:5">
      <c r="A1505" t="s">
        <v>13</v>
      </c>
      <c r="B1505" t="s">
        <v>18</v>
      </c>
      <c r="C1505">
        <v>2017</v>
      </c>
      <c r="D1505" t="s">
        <v>8</v>
      </c>
      <c r="E1505">
        <v>2677</v>
      </c>
    </row>
    <row r="1506" spans="1:5">
      <c r="A1506" t="s">
        <v>13</v>
      </c>
      <c r="B1506" t="s">
        <v>18</v>
      </c>
      <c r="C1506">
        <v>2017</v>
      </c>
      <c r="D1506" t="s">
        <v>7</v>
      </c>
      <c r="E1506">
        <v>2675</v>
      </c>
    </row>
    <row r="1507" spans="1:5">
      <c r="A1507" t="s">
        <v>13</v>
      </c>
      <c r="B1507" t="s">
        <v>18</v>
      </c>
      <c r="C1507">
        <v>2017</v>
      </c>
      <c r="D1507" t="s">
        <v>6</v>
      </c>
      <c r="E1507">
        <v>2675</v>
      </c>
    </row>
    <row r="1508" spans="1:5">
      <c r="A1508" t="s">
        <v>13</v>
      </c>
      <c r="B1508" t="s">
        <v>18</v>
      </c>
      <c r="C1508">
        <v>2016</v>
      </c>
      <c r="D1508" t="s">
        <v>9</v>
      </c>
      <c r="E1508">
        <v>2512</v>
      </c>
    </row>
    <row r="1509" spans="1:5">
      <c r="A1509" t="s">
        <v>13</v>
      </c>
      <c r="B1509" t="s">
        <v>18</v>
      </c>
      <c r="C1509">
        <v>2016</v>
      </c>
      <c r="D1509" t="s">
        <v>8</v>
      </c>
      <c r="E1509">
        <v>2442</v>
      </c>
    </row>
    <row r="1510" spans="1:5">
      <c r="A1510" t="s">
        <v>13</v>
      </c>
      <c r="B1510" t="s">
        <v>18</v>
      </c>
      <c r="C1510">
        <v>2016</v>
      </c>
      <c r="D1510" t="s">
        <v>7</v>
      </c>
      <c r="E1510">
        <v>2442</v>
      </c>
    </row>
    <row r="1511" spans="1:5">
      <c r="A1511" t="s">
        <v>13</v>
      </c>
      <c r="B1511" t="s">
        <v>18</v>
      </c>
      <c r="C1511">
        <v>2016</v>
      </c>
      <c r="D1511" t="s">
        <v>6</v>
      </c>
      <c r="E1511">
        <v>2442</v>
      </c>
    </row>
    <row r="1512" spans="1:5">
      <c r="A1512" t="s">
        <v>13</v>
      </c>
      <c r="B1512" t="s">
        <v>18</v>
      </c>
      <c r="C1512">
        <v>2015</v>
      </c>
      <c r="D1512" t="s">
        <v>9</v>
      </c>
      <c r="E1512">
        <v>2302</v>
      </c>
    </row>
    <row r="1513" spans="1:5">
      <c r="A1513" t="s">
        <v>13</v>
      </c>
      <c r="B1513" t="s">
        <v>18</v>
      </c>
      <c r="C1513">
        <v>2015</v>
      </c>
      <c r="D1513" t="s">
        <v>8</v>
      </c>
      <c r="E1513">
        <v>2167</v>
      </c>
    </row>
    <row r="1514" spans="1:5">
      <c r="A1514" t="s">
        <v>13</v>
      </c>
      <c r="B1514" t="s">
        <v>18</v>
      </c>
      <c r="C1514">
        <v>2015</v>
      </c>
      <c r="D1514" t="s">
        <v>7</v>
      </c>
      <c r="E1514">
        <v>2102</v>
      </c>
    </row>
    <row r="1515" spans="1:5">
      <c r="A1515" t="s">
        <v>13</v>
      </c>
      <c r="B1515" t="s">
        <v>18</v>
      </c>
      <c r="C1515">
        <v>2015</v>
      </c>
      <c r="D1515" t="s">
        <v>6</v>
      </c>
      <c r="E1515">
        <v>1967</v>
      </c>
    </row>
    <row r="1516" spans="1:5">
      <c r="A1516" t="s">
        <v>13</v>
      </c>
      <c r="B1516" t="s">
        <v>18</v>
      </c>
      <c r="C1516">
        <v>2014</v>
      </c>
      <c r="D1516" t="s">
        <v>9</v>
      </c>
      <c r="E1516">
        <v>1795</v>
      </c>
    </row>
    <row r="1517" spans="1:5">
      <c r="A1517" t="s">
        <v>13</v>
      </c>
      <c r="B1517" t="s">
        <v>18</v>
      </c>
      <c r="C1517">
        <v>2014</v>
      </c>
      <c r="D1517" t="s">
        <v>8</v>
      </c>
      <c r="E1517">
        <v>1747</v>
      </c>
    </row>
    <row r="1518" spans="1:5">
      <c r="A1518" t="s">
        <v>13</v>
      </c>
      <c r="B1518" t="s">
        <v>18</v>
      </c>
      <c r="C1518">
        <v>2014</v>
      </c>
      <c r="D1518" t="s">
        <v>7</v>
      </c>
      <c r="E1518">
        <v>1516</v>
      </c>
    </row>
    <row r="1519" spans="1:5">
      <c r="A1519" t="s">
        <v>13</v>
      </c>
      <c r="B1519" t="s">
        <v>18</v>
      </c>
      <c r="C1519">
        <v>2014</v>
      </c>
      <c r="D1519" t="s">
        <v>6</v>
      </c>
      <c r="E1519">
        <v>1516</v>
      </c>
    </row>
    <row r="1520" spans="1:5">
      <c r="A1520" t="s">
        <v>13</v>
      </c>
      <c r="B1520" t="s">
        <v>18</v>
      </c>
      <c r="C1520">
        <v>2013</v>
      </c>
      <c r="D1520" t="s">
        <v>9</v>
      </c>
      <c r="E1520">
        <v>1279</v>
      </c>
    </row>
    <row r="1521" spans="1:5">
      <c r="A1521" t="s">
        <v>13</v>
      </c>
      <c r="B1521" t="s">
        <v>18</v>
      </c>
      <c r="C1521">
        <v>2013</v>
      </c>
      <c r="D1521" t="s">
        <v>8</v>
      </c>
      <c r="E1521">
        <v>1201</v>
      </c>
    </row>
    <row r="1522" spans="1:5">
      <c r="A1522" t="s">
        <v>13</v>
      </c>
      <c r="B1522" t="s">
        <v>18</v>
      </c>
      <c r="C1522">
        <v>2013</v>
      </c>
      <c r="D1522" t="s">
        <v>7</v>
      </c>
      <c r="E1522">
        <v>1167</v>
      </c>
    </row>
    <row r="1523" spans="1:5">
      <c r="A1523" t="s">
        <v>13</v>
      </c>
      <c r="B1523" t="s">
        <v>18</v>
      </c>
      <c r="C1523">
        <v>2013</v>
      </c>
      <c r="D1523" t="s">
        <v>6</v>
      </c>
      <c r="E1523">
        <v>1145</v>
      </c>
    </row>
    <row r="1524" spans="1:5">
      <c r="A1524" t="s">
        <v>13</v>
      </c>
      <c r="B1524" t="s">
        <v>18</v>
      </c>
      <c r="C1524">
        <v>2012</v>
      </c>
      <c r="D1524" t="s">
        <v>9</v>
      </c>
      <c r="E1524">
        <v>1143</v>
      </c>
    </row>
    <row r="1525" spans="1:5">
      <c r="A1525" t="s">
        <v>13</v>
      </c>
      <c r="B1525" t="s">
        <v>18</v>
      </c>
      <c r="C1525">
        <v>2011</v>
      </c>
      <c r="D1525" t="s">
        <v>9</v>
      </c>
      <c r="E1525">
        <v>992</v>
      </c>
    </row>
    <row r="1526" spans="1:5">
      <c r="A1526" t="s">
        <v>13</v>
      </c>
      <c r="B1526" t="s">
        <v>18</v>
      </c>
      <c r="C1526">
        <v>2010</v>
      </c>
      <c r="D1526" t="s">
        <v>9</v>
      </c>
      <c r="E1526">
        <v>806</v>
      </c>
    </row>
    <row r="1527" spans="1:5">
      <c r="A1527" t="s">
        <v>13</v>
      </c>
      <c r="B1527" t="s">
        <v>17</v>
      </c>
      <c r="C1527">
        <v>2023</v>
      </c>
      <c r="D1527" t="s">
        <v>7</v>
      </c>
      <c r="E1527">
        <v>137</v>
      </c>
    </row>
    <row r="1528" spans="1:5">
      <c r="A1528" t="s">
        <v>13</v>
      </c>
      <c r="B1528" t="s">
        <v>17</v>
      </c>
      <c r="C1528">
        <v>2023</v>
      </c>
      <c r="D1528" t="s">
        <v>6</v>
      </c>
      <c r="E1528">
        <v>137</v>
      </c>
    </row>
    <row r="1529" spans="1:5">
      <c r="A1529" t="s">
        <v>13</v>
      </c>
      <c r="B1529" t="s">
        <v>17</v>
      </c>
      <c r="C1529">
        <v>2022</v>
      </c>
      <c r="D1529" t="s">
        <v>9</v>
      </c>
      <c r="E1529">
        <v>130</v>
      </c>
    </row>
    <row r="1530" spans="1:5">
      <c r="A1530" t="s">
        <v>13</v>
      </c>
      <c r="B1530" t="s">
        <v>17</v>
      </c>
      <c r="C1530">
        <v>2022</v>
      </c>
      <c r="D1530" t="s">
        <v>8</v>
      </c>
      <c r="E1530">
        <v>127</v>
      </c>
    </row>
    <row r="1531" spans="1:5">
      <c r="A1531" t="s">
        <v>13</v>
      </c>
      <c r="B1531" t="s">
        <v>17</v>
      </c>
      <c r="C1531">
        <v>2022</v>
      </c>
      <c r="D1531" t="s">
        <v>7</v>
      </c>
      <c r="E1531">
        <v>116</v>
      </c>
    </row>
    <row r="1532" spans="1:5">
      <c r="A1532" t="s">
        <v>13</v>
      </c>
      <c r="B1532" t="s">
        <v>17</v>
      </c>
      <c r="C1532">
        <v>2022</v>
      </c>
      <c r="D1532" t="s">
        <v>6</v>
      </c>
      <c r="E1532">
        <v>116</v>
      </c>
    </row>
    <row r="1533" spans="1:5">
      <c r="A1533" t="s">
        <v>13</v>
      </c>
      <c r="B1533" t="s">
        <v>17</v>
      </c>
      <c r="C1533">
        <v>2021</v>
      </c>
      <c r="D1533" t="s">
        <v>9</v>
      </c>
      <c r="E1533">
        <v>83</v>
      </c>
    </row>
    <row r="1534" spans="1:5">
      <c r="A1534" t="s">
        <v>13</v>
      </c>
      <c r="B1534" t="s">
        <v>17</v>
      </c>
      <c r="C1534">
        <v>2021</v>
      </c>
      <c r="D1534" t="s">
        <v>8</v>
      </c>
      <c r="E1534">
        <v>80</v>
      </c>
    </row>
    <row r="1535" spans="1:5">
      <c r="A1535" t="s">
        <v>13</v>
      </c>
      <c r="B1535" t="s">
        <v>17</v>
      </c>
      <c r="C1535">
        <v>2021</v>
      </c>
      <c r="D1535" t="s">
        <v>7</v>
      </c>
      <c r="E1535">
        <v>76</v>
      </c>
    </row>
    <row r="1536" spans="1:5">
      <c r="A1536" t="s">
        <v>13</v>
      </c>
      <c r="B1536" t="s">
        <v>17</v>
      </c>
      <c r="C1536">
        <v>2021</v>
      </c>
      <c r="D1536" t="s">
        <v>6</v>
      </c>
      <c r="E1536">
        <v>68</v>
      </c>
    </row>
    <row r="1537" spans="1:5">
      <c r="A1537" t="s">
        <v>13</v>
      </c>
      <c r="B1537" t="s">
        <v>17</v>
      </c>
      <c r="C1537">
        <v>2020</v>
      </c>
      <c r="D1537" t="s">
        <v>9</v>
      </c>
      <c r="E1537">
        <v>68</v>
      </c>
    </row>
    <row r="1538" spans="1:5">
      <c r="A1538" t="s">
        <v>13</v>
      </c>
      <c r="B1538" t="s">
        <v>17</v>
      </c>
      <c r="C1538">
        <v>2020</v>
      </c>
      <c r="D1538" t="s">
        <v>8</v>
      </c>
      <c r="E1538">
        <v>68</v>
      </c>
    </row>
    <row r="1539" spans="1:5">
      <c r="A1539" t="s">
        <v>13</v>
      </c>
      <c r="B1539" t="s">
        <v>17</v>
      </c>
      <c r="C1539">
        <v>2020</v>
      </c>
      <c r="D1539" t="s">
        <v>7</v>
      </c>
      <c r="E1539">
        <v>68</v>
      </c>
    </row>
    <row r="1540" spans="1:5">
      <c r="A1540" t="s">
        <v>13</v>
      </c>
      <c r="B1540" t="s">
        <v>17</v>
      </c>
      <c r="C1540">
        <v>2020</v>
      </c>
      <c r="D1540" t="s">
        <v>6</v>
      </c>
      <c r="E1540">
        <v>68</v>
      </c>
    </row>
    <row r="1541" spans="1:5">
      <c r="A1541" t="s">
        <v>13</v>
      </c>
      <c r="B1541" t="s">
        <v>17</v>
      </c>
      <c r="C1541">
        <v>2019</v>
      </c>
      <c r="D1541" t="s">
        <v>9</v>
      </c>
      <c r="E1541">
        <v>73</v>
      </c>
    </row>
    <row r="1542" spans="1:5">
      <c r="A1542" t="s">
        <v>13</v>
      </c>
      <c r="B1542" t="s">
        <v>17</v>
      </c>
      <c r="C1542">
        <v>2019</v>
      </c>
      <c r="D1542" t="s">
        <v>8</v>
      </c>
      <c r="E1542">
        <v>68</v>
      </c>
    </row>
    <row r="1543" spans="1:5">
      <c r="A1543" t="s">
        <v>13</v>
      </c>
      <c r="B1543" t="s">
        <v>17</v>
      </c>
      <c r="C1543">
        <v>2019</v>
      </c>
      <c r="D1543" t="s">
        <v>7</v>
      </c>
      <c r="E1543">
        <v>74</v>
      </c>
    </row>
    <row r="1544" spans="1:5">
      <c r="A1544" t="s">
        <v>13</v>
      </c>
      <c r="B1544" t="s">
        <v>17</v>
      </c>
      <c r="C1544">
        <v>2019</v>
      </c>
      <c r="D1544" t="s">
        <v>6</v>
      </c>
      <c r="E1544">
        <v>71</v>
      </c>
    </row>
    <row r="1545" spans="1:5">
      <c r="A1545" t="s">
        <v>13</v>
      </c>
      <c r="B1545" t="s">
        <v>17</v>
      </c>
      <c r="C1545">
        <v>2018</v>
      </c>
      <c r="D1545" t="s">
        <v>9</v>
      </c>
      <c r="E1545">
        <v>72</v>
      </c>
    </row>
    <row r="1546" spans="1:5">
      <c r="A1546" t="s">
        <v>13</v>
      </c>
      <c r="B1546" t="s">
        <v>17</v>
      </c>
      <c r="C1546">
        <v>2018</v>
      </c>
      <c r="D1546" t="s">
        <v>8</v>
      </c>
      <c r="E1546">
        <v>71</v>
      </c>
    </row>
    <row r="1547" spans="1:5">
      <c r="A1547" t="s">
        <v>13</v>
      </c>
      <c r="B1547" t="s">
        <v>17</v>
      </c>
      <c r="C1547">
        <v>2018</v>
      </c>
      <c r="D1547" t="s">
        <v>7</v>
      </c>
      <c r="E1547">
        <v>71</v>
      </c>
    </row>
    <row r="1548" spans="1:5">
      <c r="A1548" t="s">
        <v>13</v>
      </c>
      <c r="B1548" t="s">
        <v>17</v>
      </c>
      <c r="C1548">
        <v>2018</v>
      </c>
      <c r="D1548" t="s">
        <v>6</v>
      </c>
      <c r="E1548">
        <v>65</v>
      </c>
    </row>
    <row r="1549" spans="1:5">
      <c r="A1549" t="s">
        <v>13</v>
      </c>
      <c r="B1549" t="s">
        <v>17</v>
      </c>
      <c r="C1549">
        <v>2017</v>
      </c>
      <c r="D1549" t="s">
        <v>9</v>
      </c>
      <c r="E1549">
        <v>65</v>
      </c>
    </row>
    <row r="1550" spans="1:5">
      <c r="A1550" t="s">
        <v>13</v>
      </c>
      <c r="B1550" t="s">
        <v>17</v>
      </c>
      <c r="C1550">
        <v>2017</v>
      </c>
      <c r="D1550" t="s">
        <v>8</v>
      </c>
      <c r="E1550">
        <v>62</v>
      </c>
    </row>
    <row r="1551" spans="1:5">
      <c r="A1551" t="s">
        <v>13</v>
      </c>
      <c r="B1551" t="s">
        <v>17</v>
      </c>
      <c r="C1551">
        <v>2017</v>
      </c>
      <c r="D1551" t="s">
        <v>7</v>
      </c>
      <c r="E1551">
        <v>60</v>
      </c>
    </row>
    <row r="1552" spans="1:5">
      <c r="A1552" t="s">
        <v>13</v>
      </c>
      <c r="B1552" t="s">
        <v>17</v>
      </c>
      <c r="C1552">
        <v>2017</v>
      </c>
      <c r="D1552" t="s">
        <v>6</v>
      </c>
      <c r="E1552">
        <v>60</v>
      </c>
    </row>
    <row r="1553" spans="1:5">
      <c r="A1553" t="s">
        <v>13</v>
      </c>
      <c r="B1553" t="s">
        <v>17</v>
      </c>
      <c r="C1553">
        <v>2016</v>
      </c>
      <c r="D1553" t="s">
        <v>9</v>
      </c>
      <c r="E1553">
        <v>56</v>
      </c>
    </row>
    <row r="1554" spans="1:5">
      <c r="A1554" t="s">
        <v>13</v>
      </c>
      <c r="B1554" t="s">
        <v>17</v>
      </c>
      <c r="C1554">
        <v>2016</v>
      </c>
      <c r="D1554" t="s">
        <v>8</v>
      </c>
      <c r="E1554">
        <v>55</v>
      </c>
    </row>
    <row r="1555" spans="1:5">
      <c r="A1555" t="s">
        <v>13</v>
      </c>
      <c r="B1555" t="s">
        <v>17</v>
      </c>
      <c r="C1555">
        <v>2016</v>
      </c>
      <c r="D1555" t="s">
        <v>7</v>
      </c>
      <c r="E1555">
        <v>55</v>
      </c>
    </row>
    <row r="1556" spans="1:5">
      <c r="A1556" t="s">
        <v>13</v>
      </c>
      <c r="B1556" t="s">
        <v>17</v>
      </c>
      <c r="C1556">
        <v>2016</v>
      </c>
      <c r="D1556" t="s">
        <v>6</v>
      </c>
      <c r="E1556">
        <v>55</v>
      </c>
    </row>
    <row r="1557" spans="1:5">
      <c r="A1557" t="s">
        <v>13</v>
      </c>
      <c r="B1557" t="s">
        <v>17</v>
      </c>
      <c r="C1557">
        <v>2015</v>
      </c>
      <c r="D1557" t="s">
        <v>9</v>
      </c>
      <c r="E1557">
        <v>55</v>
      </c>
    </row>
    <row r="1558" spans="1:5">
      <c r="A1558" t="s">
        <v>13</v>
      </c>
      <c r="B1558" t="s">
        <v>17</v>
      </c>
      <c r="C1558">
        <v>2015</v>
      </c>
      <c r="D1558" t="s">
        <v>8</v>
      </c>
      <c r="E1558">
        <v>55</v>
      </c>
    </row>
    <row r="1559" spans="1:5">
      <c r="A1559" t="s">
        <v>13</v>
      </c>
      <c r="B1559" t="s">
        <v>17</v>
      </c>
      <c r="C1559">
        <v>2015</v>
      </c>
      <c r="D1559" t="s">
        <v>7</v>
      </c>
      <c r="E1559">
        <v>47</v>
      </c>
    </row>
    <row r="1560" spans="1:5">
      <c r="A1560" t="s">
        <v>13</v>
      </c>
      <c r="B1560" t="s">
        <v>17</v>
      </c>
      <c r="C1560">
        <v>2015</v>
      </c>
      <c r="D1560" t="s">
        <v>6</v>
      </c>
      <c r="E1560">
        <v>45</v>
      </c>
    </row>
    <row r="1561" spans="1:5">
      <c r="A1561" t="s">
        <v>13</v>
      </c>
      <c r="B1561" t="s">
        <v>17</v>
      </c>
      <c r="C1561">
        <v>2014</v>
      </c>
      <c r="D1561" t="s">
        <v>9</v>
      </c>
      <c r="E1561">
        <v>47</v>
      </c>
    </row>
    <row r="1562" spans="1:5">
      <c r="A1562" t="s">
        <v>13</v>
      </c>
      <c r="B1562" t="s">
        <v>17</v>
      </c>
      <c r="C1562">
        <v>2014</v>
      </c>
      <c r="D1562" t="s">
        <v>8</v>
      </c>
      <c r="E1562">
        <v>46</v>
      </c>
    </row>
    <row r="1563" spans="1:5">
      <c r="A1563" t="s">
        <v>13</v>
      </c>
      <c r="B1563" t="s">
        <v>17</v>
      </c>
      <c r="C1563">
        <v>2014</v>
      </c>
      <c r="D1563" t="s">
        <v>7</v>
      </c>
      <c r="E1563">
        <v>44</v>
      </c>
    </row>
    <row r="1564" spans="1:5">
      <c r="A1564" t="s">
        <v>13</v>
      </c>
      <c r="B1564" t="s">
        <v>17</v>
      </c>
      <c r="C1564">
        <v>2014</v>
      </c>
      <c r="D1564" t="s">
        <v>6</v>
      </c>
      <c r="E1564">
        <v>44</v>
      </c>
    </row>
    <row r="1565" spans="1:5">
      <c r="A1565" t="s">
        <v>13</v>
      </c>
      <c r="B1565" t="s">
        <v>17</v>
      </c>
      <c r="C1565">
        <v>2013</v>
      </c>
      <c r="D1565" t="s">
        <v>9</v>
      </c>
      <c r="E1565">
        <v>44</v>
      </c>
    </row>
    <row r="1566" spans="1:5">
      <c r="A1566" t="s">
        <v>13</v>
      </c>
      <c r="B1566" t="s">
        <v>17</v>
      </c>
      <c r="C1566">
        <v>2013</v>
      </c>
      <c r="D1566" t="s">
        <v>8</v>
      </c>
      <c r="E1566">
        <v>44</v>
      </c>
    </row>
    <row r="1567" spans="1:5">
      <c r="A1567" t="s">
        <v>13</v>
      </c>
      <c r="B1567" t="s">
        <v>17</v>
      </c>
      <c r="C1567">
        <v>2013</v>
      </c>
      <c r="D1567" t="s">
        <v>7</v>
      </c>
      <c r="E1567">
        <v>36</v>
      </c>
    </row>
    <row r="1568" spans="1:5">
      <c r="A1568" t="s">
        <v>13</v>
      </c>
      <c r="B1568" t="s">
        <v>17</v>
      </c>
      <c r="C1568">
        <v>2013</v>
      </c>
      <c r="D1568" t="s">
        <v>6</v>
      </c>
      <c r="E1568">
        <v>36</v>
      </c>
    </row>
    <row r="1569" spans="1:5">
      <c r="A1569" t="s">
        <v>33</v>
      </c>
      <c r="B1569" t="s">
        <v>18</v>
      </c>
      <c r="C1569">
        <v>2024</v>
      </c>
      <c r="D1569" t="s">
        <v>6</v>
      </c>
      <c r="E1569">
        <v>10648</v>
      </c>
    </row>
    <row r="1570" spans="1:5">
      <c r="A1570" t="s">
        <v>33</v>
      </c>
      <c r="B1570" t="s">
        <v>18</v>
      </c>
      <c r="C1570">
        <v>2023</v>
      </c>
      <c r="D1570" t="s">
        <v>9</v>
      </c>
      <c r="E1570">
        <v>10648</v>
      </c>
    </row>
    <row r="1571" spans="1:5">
      <c r="A1571" t="s">
        <v>33</v>
      </c>
      <c r="B1571" t="s">
        <v>18</v>
      </c>
      <c r="C1571">
        <v>2023</v>
      </c>
      <c r="D1571" t="s">
        <v>8</v>
      </c>
      <c r="E1571">
        <v>10047</v>
      </c>
    </row>
    <row r="1572" spans="1:5">
      <c r="A1572" t="s">
        <v>33</v>
      </c>
      <c r="B1572" t="s">
        <v>18</v>
      </c>
      <c r="C1572">
        <v>2023</v>
      </c>
      <c r="D1572" t="s">
        <v>7</v>
      </c>
      <c r="E1572">
        <v>9512</v>
      </c>
    </row>
    <row r="1573" spans="1:5">
      <c r="A1573" t="s">
        <v>33</v>
      </c>
      <c r="B1573" t="s">
        <v>18</v>
      </c>
      <c r="C1573">
        <v>2023</v>
      </c>
      <c r="D1573" t="s">
        <v>6</v>
      </c>
      <c r="E1573">
        <v>9512</v>
      </c>
    </row>
    <row r="1574" spans="1:5">
      <c r="A1574" t="s">
        <v>33</v>
      </c>
      <c r="B1574" t="s">
        <v>18</v>
      </c>
      <c r="C1574">
        <v>2022</v>
      </c>
      <c r="D1574" t="s">
        <v>9</v>
      </c>
      <c r="E1574">
        <v>9530</v>
      </c>
    </row>
    <row r="1575" spans="1:5">
      <c r="A1575" t="s">
        <v>33</v>
      </c>
      <c r="B1575" t="s">
        <v>18</v>
      </c>
      <c r="C1575">
        <v>2022</v>
      </c>
      <c r="D1575" t="s">
        <v>8</v>
      </c>
      <c r="E1575">
        <v>9512</v>
      </c>
    </row>
    <row r="1576" spans="1:5">
      <c r="A1576" t="s">
        <v>33</v>
      </c>
      <c r="B1576" t="s">
        <v>18</v>
      </c>
      <c r="C1576">
        <v>2022</v>
      </c>
      <c r="D1576" t="s">
        <v>7</v>
      </c>
      <c r="E1576">
        <v>9302</v>
      </c>
    </row>
    <row r="1577" spans="1:5">
      <c r="A1577" t="s">
        <v>33</v>
      </c>
      <c r="B1577" t="s">
        <v>18</v>
      </c>
      <c r="C1577">
        <v>2022</v>
      </c>
      <c r="D1577" t="s">
        <v>6</v>
      </c>
      <c r="E1577">
        <v>9232</v>
      </c>
    </row>
    <row r="1578" spans="1:5">
      <c r="A1578" t="s">
        <v>33</v>
      </c>
      <c r="B1578" t="s">
        <v>18</v>
      </c>
      <c r="C1578">
        <v>2021</v>
      </c>
      <c r="D1578" t="s">
        <v>9</v>
      </c>
      <c r="E1578">
        <v>9152</v>
      </c>
    </row>
    <row r="1579" spans="1:5">
      <c r="A1579" t="s">
        <v>33</v>
      </c>
      <c r="B1579" t="s">
        <v>18</v>
      </c>
      <c r="C1579">
        <v>2021</v>
      </c>
      <c r="D1579" t="s">
        <v>8</v>
      </c>
      <c r="E1579">
        <v>9154</v>
      </c>
    </row>
    <row r="1580" spans="1:5">
      <c r="A1580" t="s">
        <v>33</v>
      </c>
      <c r="B1580" t="s">
        <v>18</v>
      </c>
      <c r="C1580">
        <v>2021</v>
      </c>
      <c r="D1580" t="s">
        <v>7</v>
      </c>
      <c r="E1580">
        <v>8778</v>
      </c>
    </row>
    <row r="1581" spans="1:5">
      <c r="A1581" t="s">
        <v>33</v>
      </c>
      <c r="B1581" t="s">
        <v>18</v>
      </c>
      <c r="C1581">
        <v>2021</v>
      </c>
      <c r="D1581" t="s">
        <v>6</v>
      </c>
      <c r="E1581">
        <v>8682</v>
      </c>
    </row>
    <row r="1582" spans="1:5">
      <c r="A1582" t="s">
        <v>33</v>
      </c>
      <c r="B1582" t="s">
        <v>18</v>
      </c>
      <c r="C1582">
        <v>2020</v>
      </c>
      <c r="D1582" t="s">
        <v>9</v>
      </c>
      <c r="E1582">
        <v>8682</v>
      </c>
    </row>
    <row r="1583" spans="1:5">
      <c r="A1583" t="s">
        <v>33</v>
      </c>
      <c r="B1583" t="s">
        <v>18</v>
      </c>
      <c r="C1583">
        <v>2020</v>
      </c>
      <c r="D1583" t="s">
        <v>8</v>
      </c>
      <c r="E1583">
        <v>8182</v>
      </c>
    </row>
    <row r="1584" spans="1:5">
      <c r="A1584" t="s">
        <v>33</v>
      </c>
      <c r="B1584" t="s">
        <v>18</v>
      </c>
      <c r="C1584">
        <v>2020</v>
      </c>
      <c r="D1584" t="s">
        <v>7</v>
      </c>
      <c r="E1584">
        <v>8182</v>
      </c>
    </row>
    <row r="1585" spans="1:5">
      <c r="A1585" t="s">
        <v>33</v>
      </c>
      <c r="B1585" t="s">
        <v>18</v>
      </c>
      <c r="C1585">
        <v>2020</v>
      </c>
      <c r="D1585" t="s">
        <v>6</v>
      </c>
      <c r="E1585">
        <v>7185</v>
      </c>
    </row>
    <row r="1586" spans="1:5">
      <c r="A1586" t="s">
        <v>33</v>
      </c>
      <c r="B1586" t="s">
        <v>18</v>
      </c>
      <c r="C1586">
        <v>2019</v>
      </c>
      <c r="D1586" t="s">
        <v>9</v>
      </c>
      <c r="E1586">
        <v>7185</v>
      </c>
    </row>
    <row r="1587" spans="1:5">
      <c r="A1587" t="s">
        <v>33</v>
      </c>
      <c r="B1587" t="s">
        <v>18</v>
      </c>
      <c r="C1587">
        <v>2019</v>
      </c>
      <c r="D1587" t="s">
        <v>8</v>
      </c>
      <c r="E1587">
        <v>6665</v>
      </c>
    </row>
    <row r="1588" spans="1:5">
      <c r="A1588" t="s">
        <v>33</v>
      </c>
      <c r="B1588" t="s">
        <v>18</v>
      </c>
      <c r="C1588">
        <v>2019</v>
      </c>
      <c r="D1588" t="s">
        <v>7</v>
      </c>
      <c r="E1588">
        <v>6462</v>
      </c>
    </row>
    <row r="1589" spans="1:5">
      <c r="A1589" t="s">
        <v>33</v>
      </c>
      <c r="B1589" t="s">
        <v>18</v>
      </c>
      <c r="C1589">
        <v>2019</v>
      </c>
      <c r="D1589" t="s">
        <v>6</v>
      </c>
      <c r="E1589">
        <v>5908</v>
      </c>
    </row>
    <row r="1590" spans="1:5">
      <c r="A1590" t="s">
        <v>33</v>
      </c>
      <c r="B1590" t="s">
        <v>18</v>
      </c>
      <c r="C1590">
        <v>2018</v>
      </c>
      <c r="D1590" t="s">
        <v>9</v>
      </c>
      <c r="E1590">
        <v>4537</v>
      </c>
    </row>
    <row r="1591" spans="1:5">
      <c r="A1591" t="s">
        <v>33</v>
      </c>
      <c r="B1591" t="s">
        <v>18</v>
      </c>
      <c r="C1591">
        <v>2018</v>
      </c>
      <c r="D1591" t="s">
        <v>8</v>
      </c>
      <c r="E1591">
        <v>4294</v>
      </c>
    </row>
    <row r="1592" spans="1:5">
      <c r="A1592" t="s">
        <v>33</v>
      </c>
      <c r="B1592" t="s">
        <v>18</v>
      </c>
      <c r="C1592">
        <v>2018</v>
      </c>
      <c r="D1592" t="s">
        <v>7</v>
      </c>
      <c r="E1592">
        <v>4216</v>
      </c>
    </row>
    <row r="1593" spans="1:5">
      <c r="A1593" t="s">
        <v>33</v>
      </c>
      <c r="B1593" t="s">
        <v>18</v>
      </c>
      <c r="C1593">
        <v>2018</v>
      </c>
      <c r="D1593" t="s">
        <v>6</v>
      </c>
      <c r="E1593">
        <v>3933</v>
      </c>
    </row>
    <row r="1594" spans="1:5">
      <c r="A1594" t="s">
        <v>33</v>
      </c>
      <c r="B1594" t="s">
        <v>18</v>
      </c>
      <c r="C1594">
        <v>2017</v>
      </c>
      <c r="D1594" t="s">
        <v>9</v>
      </c>
      <c r="E1594">
        <v>3624</v>
      </c>
    </row>
    <row r="1595" spans="1:5">
      <c r="A1595" t="s">
        <v>33</v>
      </c>
      <c r="B1595" t="s">
        <v>18</v>
      </c>
      <c r="C1595">
        <v>2017</v>
      </c>
      <c r="D1595" t="s">
        <v>8</v>
      </c>
      <c r="E1595">
        <v>3620</v>
      </c>
    </row>
    <row r="1596" spans="1:5">
      <c r="A1596" t="s">
        <v>33</v>
      </c>
      <c r="B1596" t="s">
        <v>18</v>
      </c>
      <c r="C1596">
        <v>2017</v>
      </c>
      <c r="D1596" t="s">
        <v>7</v>
      </c>
      <c r="E1596">
        <v>3542</v>
      </c>
    </row>
    <row r="1597" spans="1:5">
      <c r="A1597" t="s">
        <v>33</v>
      </c>
      <c r="B1597" t="s">
        <v>18</v>
      </c>
      <c r="C1597">
        <v>2017</v>
      </c>
      <c r="D1597" t="s">
        <v>6</v>
      </c>
      <c r="E1597">
        <v>3178</v>
      </c>
    </row>
    <row r="1598" spans="1:5">
      <c r="A1598" t="s">
        <v>33</v>
      </c>
      <c r="B1598" t="s">
        <v>18</v>
      </c>
      <c r="C1598">
        <v>2016</v>
      </c>
      <c r="D1598" t="s">
        <v>9</v>
      </c>
      <c r="E1598">
        <v>2942</v>
      </c>
    </row>
    <row r="1599" spans="1:5">
      <c r="A1599" t="s">
        <v>33</v>
      </c>
      <c r="B1599" t="s">
        <v>18</v>
      </c>
      <c r="C1599">
        <v>2016</v>
      </c>
      <c r="D1599" t="s">
        <v>8</v>
      </c>
      <c r="E1599">
        <v>2816</v>
      </c>
    </row>
    <row r="1600" spans="1:5">
      <c r="A1600" t="s">
        <v>33</v>
      </c>
      <c r="B1600" t="s">
        <v>18</v>
      </c>
      <c r="C1600">
        <v>2016</v>
      </c>
      <c r="D1600" t="s">
        <v>7</v>
      </c>
      <c r="E1600">
        <v>2532</v>
      </c>
    </row>
    <row r="1601" spans="1:5">
      <c r="A1601" t="s">
        <v>33</v>
      </c>
      <c r="B1601" t="s">
        <v>18</v>
      </c>
      <c r="C1601">
        <v>2016</v>
      </c>
      <c r="D1601" t="s">
        <v>6</v>
      </c>
      <c r="E1601">
        <v>2181</v>
      </c>
    </row>
    <row r="1602" spans="1:5">
      <c r="A1602" t="s">
        <v>33</v>
      </c>
      <c r="B1602" t="s">
        <v>18</v>
      </c>
      <c r="C1602">
        <v>2015</v>
      </c>
      <c r="D1602" t="s">
        <v>9</v>
      </c>
      <c r="E1602">
        <v>2019</v>
      </c>
    </row>
    <row r="1603" spans="1:5">
      <c r="A1603" t="s">
        <v>33</v>
      </c>
      <c r="B1603" t="s">
        <v>18</v>
      </c>
      <c r="C1603">
        <v>2015</v>
      </c>
      <c r="D1603" t="s">
        <v>8</v>
      </c>
      <c r="E1603">
        <v>1946</v>
      </c>
    </row>
    <row r="1604" spans="1:5">
      <c r="A1604" t="s">
        <v>33</v>
      </c>
      <c r="B1604" t="s">
        <v>18</v>
      </c>
      <c r="C1604">
        <v>2015</v>
      </c>
      <c r="D1604" t="s">
        <v>7</v>
      </c>
      <c r="E1604">
        <v>1927</v>
      </c>
    </row>
    <row r="1605" spans="1:5">
      <c r="A1605" t="s">
        <v>33</v>
      </c>
      <c r="B1605" t="s">
        <v>18</v>
      </c>
      <c r="C1605">
        <v>2015</v>
      </c>
      <c r="D1605" t="s">
        <v>6</v>
      </c>
      <c r="E1605">
        <v>1776</v>
      </c>
    </row>
    <row r="1606" spans="1:5">
      <c r="A1606" t="s">
        <v>33</v>
      </c>
      <c r="B1606" t="s">
        <v>18</v>
      </c>
      <c r="C1606">
        <v>2014</v>
      </c>
      <c r="D1606" t="s">
        <v>9</v>
      </c>
      <c r="E1606">
        <v>1429</v>
      </c>
    </row>
    <row r="1607" spans="1:5">
      <c r="A1607" t="s">
        <v>33</v>
      </c>
      <c r="B1607" t="s">
        <v>18</v>
      </c>
      <c r="C1607">
        <v>2014</v>
      </c>
      <c r="D1607" t="s">
        <v>8</v>
      </c>
      <c r="E1607">
        <v>1429</v>
      </c>
    </row>
    <row r="1608" spans="1:5">
      <c r="A1608" t="s">
        <v>33</v>
      </c>
      <c r="B1608" t="s">
        <v>18</v>
      </c>
      <c r="C1608">
        <v>2014</v>
      </c>
      <c r="D1608" t="s">
        <v>7</v>
      </c>
      <c r="E1608">
        <v>1429</v>
      </c>
    </row>
    <row r="1609" spans="1:5">
      <c r="A1609" t="s">
        <v>33</v>
      </c>
      <c r="B1609" t="s">
        <v>18</v>
      </c>
      <c r="C1609">
        <v>2014</v>
      </c>
      <c r="D1609" t="s">
        <v>6</v>
      </c>
      <c r="E1609">
        <v>1159</v>
      </c>
    </row>
    <row r="1610" spans="1:5">
      <c r="A1610" t="s">
        <v>33</v>
      </c>
      <c r="B1610" t="s">
        <v>17</v>
      </c>
      <c r="C1610">
        <v>2024</v>
      </c>
      <c r="D1610" t="s">
        <v>6</v>
      </c>
      <c r="E1610">
        <v>420</v>
      </c>
    </row>
    <row r="1611" spans="1:5">
      <c r="A1611" t="s">
        <v>33</v>
      </c>
      <c r="B1611" t="s">
        <v>17</v>
      </c>
      <c r="C1611">
        <v>2023</v>
      </c>
      <c r="D1611" t="s">
        <v>9</v>
      </c>
      <c r="E1611">
        <v>420</v>
      </c>
    </row>
    <row r="1612" spans="1:5">
      <c r="A1612" t="s">
        <v>33</v>
      </c>
      <c r="B1612" t="s">
        <v>17</v>
      </c>
      <c r="C1612">
        <v>2023</v>
      </c>
      <c r="D1612" t="s">
        <v>8</v>
      </c>
      <c r="E1612">
        <v>360</v>
      </c>
    </row>
    <row r="1613" spans="1:5">
      <c r="A1613" t="s">
        <v>33</v>
      </c>
      <c r="B1613" t="s">
        <v>17</v>
      </c>
      <c r="C1613">
        <v>2023</v>
      </c>
      <c r="D1613" t="s">
        <v>7</v>
      </c>
      <c r="E1613">
        <v>240</v>
      </c>
    </row>
    <row r="1614" spans="1:5">
      <c r="A1614" t="s">
        <v>33</v>
      </c>
      <c r="B1614" t="s">
        <v>17</v>
      </c>
      <c r="C1614">
        <v>2023</v>
      </c>
      <c r="D1614" t="s">
        <v>6</v>
      </c>
      <c r="E1614">
        <v>240</v>
      </c>
    </row>
    <row r="1615" spans="1:5">
      <c r="A1615" t="s">
        <v>33</v>
      </c>
      <c r="B1615" t="s">
        <v>17</v>
      </c>
      <c r="C1615">
        <v>2022</v>
      </c>
      <c r="D1615" t="s">
        <v>9</v>
      </c>
      <c r="E1615">
        <v>243</v>
      </c>
    </row>
    <row r="1616" spans="1:5">
      <c r="A1616" t="s">
        <v>33</v>
      </c>
      <c r="B1616" t="s">
        <v>17</v>
      </c>
      <c r="C1616">
        <v>2022</v>
      </c>
      <c r="D1616" t="s">
        <v>8</v>
      </c>
      <c r="E1616">
        <v>240</v>
      </c>
    </row>
    <row r="1617" spans="1:5">
      <c r="A1617" t="s">
        <v>33</v>
      </c>
      <c r="B1617" t="s">
        <v>17</v>
      </c>
      <c r="C1617">
        <v>2022</v>
      </c>
      <c r="D1617" t="s">
        <v>7</v>
      </c>
      <c r="E1617">
        <v>215</v>
      </c>
    </row>
    <row r="1618" spans="1:5">
      <c r="A1618" t="s">
        <v>33</v>
      </c>
      <c r="B1618" t="s">
        <v>17</v>
      </c>
      <c r="C1618">
        <v>2022</v>
      </c>
      <c r="D1618" t="s">
        <v>6</v>
      </c>
      <c r="E1618">
        <v>204</v>
      </c>
    </row>
    <row r="1619" spans="1:5">
      <c r="A1619" t="s">
        <v>33</v>
      </c>
      <c r="B1619" t="s">
        <v>17</v>
      </c>
      <c r="C1619">
        <v>2021</v>
      </c>
      <c r="D1619" t="s">
        <v>9</v>
      </c>
      <c r="E1619">
        <v>201</v>
      </c>
    </row>
    <row r="1620" spans="1:5">
      <c r="A1620" t="s">
        <v>33</v>
      </c>
      <c r="B1620" t="s">
        <v>17</v>
      </c>
      <c r="C1620">
        <v>2021</v>
      </c>
      <c r="D1620" t="s">
        <v>8</v>
      </c>
      <c r="E1620">
        <v>194</v>
      </c>
    </row>
    <row r="1621" spans="1:5">
      <c r="A1621" t="s">
        <v>33</v>
      </c>
      <c r="B1621" t="s">
        <v>17</v>
      </c>
      <c r="C1621">
        <v>2021</v>
      </c>
      <c r="D1621" t="s">
        <v>7</v>
      </c>
      <c r="E1621">
        <v>188</v>
      </c>
    </row>
    <row r="1622" spans="1:5">
      <c r="A1622" t="s">
        <v>33</v>
      </c>
      <c r="B1622" t="s">
        <v>17</v>
      </c>
      <c r="C1622">
        <v>2021</v>
      </c>
      <c r="D1622" t="s">
        <v>6</v>
      </c>
      <c r="E1622">
        <v>148</v>
      </c>
    </row>
    <row r="1623" spans="1:5">
      <c r="A1623" t="s">
        <v>33</v>
      </c>
      <c r="B1623" t="s">
        <v>17</v>
      </c>
      <c r="C1623">
        <v>2020</v>
      </c>
      <c r="D1623" t="s">
        <v>9</v>
      </c>
      <c r="E1623">
        <v>148</v>
      </c>
    </row>
    <row r="1624" spans="1:5">
      <c r="A1624" t="s">
        <v>33</v>
      </c>
      <c r="B1624" t="s">
        <v>17</v>
      </c>
      <c r="C1624">
        <v>2020</v>
      </c>
      <c r="D1624" t="s">
        <v>8</v>
      </c>
      <c r="E1624">
        <v>141</v>
      </c>
    </row>
    <row r="1625" spans="1:5">
      <c r="A1625" t="s">
        <v>33</v>
      </c>
      <c r="B1625" t="s">
        <v>17</v>
      </c>
      <c r="C1625">
        <v>2020</v>
      </c>
      <c r="D1625" t="s">
        <v>7</v>
      </c>
      <c r="E1625">
        <v>141</v>
      </c>
    </row>
    <row r="1626" spans="1:5">
      <c r="A1626" t="s">
        <v>33</v>
      </c>
      <c r="B1626" t="s">
        <v>17</v>
      </c>
      <c r="C1626">
        <v>2020</v>
      </c>
      <c r="D1626" t="s">
        <v>6</v>
      </c>
      <c r="E1626">
        <v>138</v>
      </c>
    </row>
    <row r="1627" spans="1:5">
      <c r="A1627" t="s">
        <v>33</v>
      </c>
      <c r="B1627" t="s">
        <v>17</v>
      </c>
      <c r="C1627">
        <v>2019</v>
      </c>
      <c r="D1627" t="s">
        <v>9</v>
      </c>
      <c r="E1627">
        <v>138</v>
      </c>
    </row>
    <row r="1628" spans="1:5">
      <c r="A1628" t="s">
        <v>33</v>
      </c>
      <c r="B1628" t="s">
        <v>17</v>
      </c>
      <c r="C1628">
        <v>2019</v>
      </c>
      <c r="D1628" t="s">
        <v>8</v>
      </c>
      <c r="E1628">
        <v>136</v>
      </c>
    </row>
    <row r="1629" spans="1:5">
      <c r="A1629" t="s">
        <v>33</v>
      </c>
      <c r="B1629" t="s">
        <v>17</v>
      </c>
      <c r="C1629">
        <v>2019</v>
      </c>
      <c r="D1629" t="s">
        <v>7</v>
      </c>
      <c r="E1629">
        <v>133</v>
      </c>
    </row>
    <row r="1630" spans="1:5">
      <c r="A1630" t="s">
        <v>33</v>
      </c>
      <c r="B1630" t="s">
        <v>17</v>
      </c>
      <c r="C1630">
        <v>2019</v>
      </c>
      <c r="D1630" t="s">
        <v>6</v>
      </c>
      <c r="E1630">
        <v>127</v>
      </c>
    </row>
    <row r="1631" spans="1:5">
      <c r="A1631" t="s">
        <v>33</v>
      </c>
      <c r="B1631" t="s">
        <v>17</v>
      </c>
      <c r="C1631">
        <v>2018</v>
      </c>
      <c r="D1631" t="s">
        <v>9</v>
      </c>
      <c r="E1631">
        <v>106</v>
      </c>
    </row>
    <row r="1632" spans="1:5">
      <c r="A1632" t="s">
        <v>33</v>
      </c>
      <c r="B1632" t="s">
        <v>17</v>
      </c>
      <c r="C1632">
        <v>2018</v>
      </c>
      <c r="D1632" t="s">
        <v>8</v>
      </c>
      <c r="E1632">
        <v>96</v>
      </c>
    </row>
    <row r="1633" spans="1:5">
      <c r="A1633" t="s">
        <v>33</v>
      </c>
      <c r="B1633" t="s">
        <v>17</v>
      </c>
      <c r="C1633">
        <v>2018</v>
      </c>
      <c r="D1633" t="s">
        <v>7</v>
      </c>
      <c r="E1633">
        <v>96</v>
      </c>
    </row>
    <row r="1634" spans="1:5">
      <c r="A1634" t="s">
        <v>33</v>
      </c>
      <c r="B1634" t="s">
        <v>17</v>
      </c>
      <c r="C1634">
        <v>2018</v>
      </c>
      <c r="D1634" t="s">
        <v>6</v>
      </c>
      <c r="E1634">
        <v>94</v>
      </c>
    </row>
    <row r="1635" spans="1:5">
      <c r="A1635" t="s">
        <v>33</v>
      </c>
      <c r="B1635" t="s">
        <v>17</v>
      </c>
      <c r="C1635">
        <v>2017</v>
      </c>
      <c r="D1635" t="s">
        <v>9</v>
      </c>
      <c r="E1635">
        <v>91</v>
      </c>
    </row>
    <row r="1636" spans="1:5">
      <c r="A1636" t="s">
        <v>33</v>
      </c>
      <c r="B1636" t="s">
        <v>17</v>
      </c>
      <c r="C1636">
        <v>2017</v>
      </c>
      <c r="D1636" t="s">
        <v>8</v>
      </c>
      <c r="E1636">
        <v>91</v>
      </c>
    </row>
    <row r="1637" spans="1:5">
      <c r="A1637" t="s">
        <v>33</v>
      </c>
      <c r="B1637" t="s">
        <v>17</v>
      </c>
      <c r="C1637">
        <v>2017</v>
      </c>
      <c r="D1637" t="s">
        <v>7</v>
      </c>
      <c r="E1637">
        <v>87</v>
      </c>
    </row>
    <row r="1638" spans="1:5">
      <c r="A1638" t="s">
        <v>33</v>
      </c>
      <c r="B1638" t="s">
        <v>17</v>
      </c>
      <c r="C1638">
        <v>2017</v>
      </c>
      <c r="D1638" t="s">
        <v>6</v>
      </c>
      <c r="E1638">
        <v>64</v>
      </c>
    </row>
    <row r="1639" spans="1:5">
      <c r="A1639" t="s">
        <v>33</v>
      </c>
      <c r="B1639" t="s">
        <v>17</v>
      </c>
      <c r="C1639">
        <v>2016</v>
      </c>
      <c r="D1639" t="s">
        <v>9</v>
      </c>
      <c r="E1639">
        <v>60</v>
      </c>
    </row>
    <row r="1640" spans="1:5">
      <c r="A1640" t="s">
        <v>33</v>
      </c>
      <c r="B1640" t="s">
        <v>17</v>
      </c>
      <c r="C1640">
        <v>2016</v>
      </c>
      <c r="D1640" t="s">
        <v>8</v>
      </c>
      <c r="E1640">
        <v>60</v>
      </c>
    </row>
    <row r="1641" spans="1:5">
      <c r="A1641" t="s">
        <v>33</v>
      </c>
      <c r="B1641" t="s">
        <v>17</v>
      </c>
      <c r="C1641">
        <v>2016</v>
      </c>
      <c r="D1641" t="s">
        <v>7</v>
      </c>
      <c r="E1641">
        <v>58</v>
      </c>
    </row>
    <row r="1642" spans="1:5">
      <c r="A1642" t="s">
        <v>33</v>
      </c>
      <c r="B1642" t="s">
        <v>17</v>
      </c>
      <c r="C1642">
        <v>2016</v>
      </c>
      <c r="D1642" t="s">
        <v>6</v>
      </c>
      <c r="E1642">
        <v>53</v>
      </c>
    </row>
    <row r="1643" spans="1:5">
      <c r="A1643" t="s">
        <v>33</v>
      </c>
      <c r="B1643" t="s">
        <v>17</v>
      </c>
      <c r="C1643">
        <v>2015</v>
      </c>
      <c r="D1643" t="s">
        <v>9</v>
      </c>
      <c r="E1643">
        <v>49</v>
      </c>
    </row>
    <row r="1644" spans="1:5">
      <c r="A1644" t="s">
        <v>33</v>
      </c>
      <c r="B1644" t="s">
        <v>17</v>
      </c>
      <c r="C1644">
        <v>2015</v>
      </c>
      <c r="D1644" t="s">
        <v>8</v>
      </c>
      <c r="E1644">
        <v>42</v>
      </c>
    </row>
    <row r="1645" spans="1:5">
      <c r="A1645" t="s">
        <v>33</v>
      </c>
      <c r="B1645" t="s">
        <v>17</v>
      </c>
      <c r="C1645">
        <v>2015</v>
      </c>
      <c r="D1645" t="s">
        <v>7</v>
      </c>
      <c r="E1645">
        <v>40</v>
      </c>
    </row>
    <row r="1646" spans="1:5">
      <c r="A1646" t="s">
        <v>33</v>
      </c>
      <c r="B1646" t="s">
        <v>17</v>
      </c>
      <c r="C1646">
        <v>2015</v>
      </c>
      <c r="D1646" t="s">
        <v>6</v>
      </c>
      <c r="E1646">
        <v>40</v>
      </c>
    </row>
    <row r="1647" spans="1:5">
      <c r="A1647" t="s">
        <v>33</v>
      </c>
      <c r="B1647" t="s">
        <v>17</v>
      </c>
      <c r="C1647">
        <v>2014</v>
      </c>
      <c r="D1647" t="s">
        <v>9</v>
      </c>
      <c r="E1647">
        <v>32</v>
      </c>
    </row>
    <row r="1648" spans="1:5">
      <c r="A1648" t="s">
        <v>33</v>
      </c>
      <c r="B1648" t="s">
        <v>17</v>
      </c>
      <c r="C1648">
        <v>2014</v>
      </c>
      <c r="D1648" t="s">
        <v>8</v>
      </c>
      <c r="E1648">
        <v>28</v>
      </c>
    </row>
    <row r="1649" spans="1:5">
      <c r="A1649" t="s">
        <v>33</v>
      </c>
      <c r="B1649" t="s">
        <v>17</v>
      </c>
      <c r="C1649">
        <v>2014</v>
      </c>
      <c r="D1649" t="s">
        <v>7</v>
      </c>
      <c r="E1649">
        <v>23</v>
      </c>
    </row>
    <row r="1650" spans="1:5">
      <c r="A1650" t="s">
        <v>33</v>
      </c>
      <c r="B1650" t="s">
        <v>17</v>
      </c>
      <c r="C1650">
        <v>2014</v>
      </c>
      <c r="D1650" t="s">
        <v>6</v>
      </c>
      <c r="E1650">
        <v>19</v>
      </c>
    </row>
    <row r="1651" spans="1:5">
      <c r="A1651" t="s">
        <v>33</v>
      </c>
      <c r="B1651" t="s">
        <v>31</v>
      </c>
      <c r="C1651">
        <v>2024</v>
      </c>
      <c r="D1651" t="s">
        <v>6</v>
      </c>
      <c r="E1651">
        <v>27</v>
      </c>
    </row>
    <row r="1652" spans="1:5">
      <c r="A1652" t="s">
        <v>33</v>
      </c>
      <c r="B1652" t="s">
        <v>31</v>
      </c>
      <c r="C1652">
        <v>2023</v>
      </c>
      <c r="D1652" t="s">
        <v>9</v>
      </c>
      <c r="E1652">
        <v>27</v>
      </c>
    </row>
    <row r="1653" spans="1:5">
      <c r="A1653" t="s">
        <v>33</v>
      </c>
      <c r="B1653" t="s">
        <v>31</v>
      </c>
      <c r="C1653">
        <v>2023</v>
      </c>
      <c r="D1653" t="s">
        <v>8</v>
      </c>
      <c r="E1653">
        <v>16</v>
      </c>
    </row>
    <row r="1654" spans="1:5">
      <c r="A1654" t="s">
        <v>33</v>
      </c>
      <c r="B1654" t="s">
        <v>31</v>
      </c>
      <c r="C1654">
        <v>2023</v>
      </c>
      <c r="D1654" t="s">
        <v>7</v>
      </c>
      <c r="E1654">
        <v>16</v>
      </c>
    </row>
    <row r="1655" spans="1:5">
      <c r="A1655" t="s">
        <v>29</v>
      </c>
      <c r="B1655" t="s">
        <v>18</v>
      </c>
      <c r="C1655">
        <v>2024</v>
      </c>
      <c r="D1655" t="s">
        <v>7</v>
      </c>
      <c r="E1655">
        <v>22428</v>
      </c>
    </row>
    <row r="1656" spans="1:5">
      <c r="A1656" t="s">
        <v>29</v>
      </c>
      <c r="B1656" t="s">
        <v>18</v>
      </c>
      <c r="C1656">
        <v>2024</v>
      </c>
      <c r="D1656" t="s">
        <v>6</v>
      </c>
      <c r="E1656">
        <v>21188</v>
      </c>
    </row>
    <row r="1657" spans="1:5">
      <c r="A1657" t="s">
        <v>29</v>
      </c>
      <c r="B1657" t="s">
        <v>18</v>
      </c>
      <c r="C1657">
        <v>2023</v>
      </c>
      <c r="D1657" t="s">
        <v>9</v>
      </c>
      <c r="E1657">
        <v>20420</v>
      </c>
    </row>
    <row r="1658" spans="1:5">
      <c r="A1658" t="s">
        <v>29</v>
      </c>
      <c r="B1658" t="s">
        <v>18</v>
      </c>
      <c r="C1658">
        <v>2023</v>
      </c>
      <c r="D1658" t="s">
        <v>8</v>
      </c>
      <c r="E1658">
        <v>19772</v>
      </c>
    </row>
    <row r="1659" spans="1:5">
      <c r="A1659" t="s">
        <v>29</v>
      </c>
      <c r="B1659" t="s">
        <v>18</v>
      </c>
      <c r="C1659">
        <v>2023</v>
      </c>
      <c r="D1659" t="s">
        <v>7</v>
      </c>
      <c r="E1659">
        <v>19770</v>
      </c>
    </row>
    <row r="1660" spans="1:5">
      <c r="A1660" t="s">
        <v>29</v>
      </c>
      <c r="B1660" t="s">
        <v>18</v>
      </c>
      <c r="C1660">
        <v>2023</v>
      </c>
      <c r="D1660" t="s">
        <v>6</v>
      </c>
      <c r="E1660">
        <v>19741</v>
      </c>
    </row>
    <row r="1661" spans="1:5">
      <c r="A1661" t="s">
        <v>29</v>
      </c>
      <c r="B1661" t="s">
        <v>18</v>
      </c>
      <c r="C1661">
        <v>2022</v>
      </c>
      <c r="D1661" t="s">
        <v>9</v>
      </c>
      <c r="E1661">
        <v>19622</v>
      </c>
    </row>
    <row r="1662" spans="1:5">
      <c r="A1662" t="s">
        <v>29</v>
      </c>
      <c r="B1662" t="s">
        <v>18</v>
      </c>
      <c r="C1662">
        <v>2022</v>
      </c>
      <c r="D1662" t="s">
        <v>8</v>
      </c>
      <c r="E1662">
        <v>19453</v>
      </c>
    </row>
    <row r="1663" spans="1:5">
      <c r="A1663" t="s">
        <v>29</v>
      </c>
      <c r="B1663" t="s">
        <v>18</v>
      </c>
      <c r="C1663">
        <v>2022</v>
      </c>
      <c r="D1663" t="s">
        <v>7</v>
      </c>
      <c r="E1663">
        <v>19401</v>
      </c>
    </row>
    <row r="1664" spans="1:5">
      <c r="A1664" t="s">
        <v>29</v>
      </c>
      <c r="B1664" t="s">
        <v>18</v>
      </c>
      <c r="C1664">
        <v>2022</v>
      </c>
      <c r="D1664" t="s">
        <v>6</v>
      </c>
      <c r="E1664">
        <v>19367</v>
      </c>
    </row>
    <row r="1665" spans="1:5">
      <c r="A1665" t="s">
        <v>29</v>
      </c>
      <c r="B1665" t="s">
        <v>18</v>
      </c>
      <c r="C1665">
        <v>2021</v>
      </c>
      <c r="D1665" t="s">
        <v>9</v>
      </c>
      <c r="E1665">
        <v>19311</v>
      </c>
    </row>
    <row r="1666" spans="1:5">
      <c r="A1666" t="s">
        <v>29</v>
      </c>
      <c r="B1666" t="s">
        <v>18</v>
      </c>
      <c r="C1666">
        <v>2021</v>
      </c>
      <c r="D1666" t="s">
        <v>8</v>
      </c>
      <c r="E1666">
        <v>19134</v>
      </c>
    </row>
    <row r="1667" spans="1:5">
      <c r="A1667" t="s">
        <v>29</v>
      </c>
      <c r="B1667" t="s">
        <v>18</v>
      </c>
      <c r="C1667">
        <v>2021</v>
      </c>
      <c r="D1667" t="s">
        <v>7</v>
      </c>
      <c r="E1667">
        <v>18616</v>
      </c>
    </row>
    <row r="1668" spans="1:5">
      <c r="A1668" t="s">
        <v>29</v>
      </c>
      <c r="B1668" t="s">
        <v>18</v>
      </c>
      <c r="C1668">
        <v>2021</v>
      </c>
      <c r="D1668" t="s">
        <v>6</v>
      </c>
      <c r="E1668">
        <v>18266</v>
      </c>
    </row>
    <row r="1669" spans="1:5">
      <c r="A1669" t="s">
        <v>29</v>
      </c>
      <c r="B1669" t="s">
        <v>18</v>
      </c>
      <c r="C1669">
        <v>2020</v>
      </c>
      <c r="D1669" t="s">
        <v>9</v>
      </c>
      <c r="E1669">
        <v>18266</v>
      </c>
    </row>
    <row r="1670" spans="1:5">
      <c r="A1670" t="s">
        <v>29</v>
      </c>
      <c r="B1670" t="s">
        <v>18</v>
      </c>
      <c r="C1670">
        <v>2020</v>
      </c>
      <c r="D1670" t="s">
        <v>8</v>
      </c>
      <c r="E1670">
        <v>15744</v>
      </c>
    </row>
    <row r="1671" spans="1:5">
      <c r="A1671" t="s">
        <v>29</v>
      </c>
      <c r="B1671" t="s">
        <v>18</v>
      </c>
      <c r="C1671">
        <v>2020</v>
      </c>
      <c r="D1671" t="s">
        <v>7</v>
      </c>
      <c r="E1671">
        <v>15306</v>
      </c>
    </row>
    <row r="1672" spans="1:5">
      <c r="A1672" t="s">
        <v>29</v>
      </c>
      <c r="B1672" t="s">
        <v>18</v>
      </c>
      <c r="C1672">
        <v>2020</v>
      </c>
      <c r="D1672" t="s">
        <v>6</v>
      </c>
      <c r="E1672">
        <v>14897</v>
      </c>
    </row>
    <row r="1673" spans="1:5">
      <c r="A1673" t="s">
        <v>29</v>
      </c>
      <c r="B1673" t="s">
        <v>18</v>
      </c>
      <c r="C1673">
        <v>2019</v>
      </c>
      <c r="D1673" t="s">
        <v>9</v>
      </c>
      <c r="E1673">
        <v>14569</v>
      </c>
    </row>
    <row r="1674" spans="1:5">
      <c r="A1674" t="s">
        <v>29</v>
      </c>
      <c r="B1674" t="s">
        <v>18</v>
      </c>
      <c r="C1674">
        <v>2019</v>
      </c>
      <c r="D1674" t="s">
        <v>8</v>
      </c>
      <c r="E1674">
        <v>13920</v>
      </c>
    </row>
    <row r="1675" spans="1:5">
      <c r="A1675" t="s">
        <v>29</v>
      </c>
      <c r="B1675" t="s">
        <v>18</v>
      </c>
      <c r="C1675">
        <v>2019</v>
      </c>
      <c r="D1675" t="s">
        <v>7</v>
      </c>
      <c r="E1675">
        <v>13865</v>
      </c>
    </row>
    <row r="1676" spans="1:5">
      <c r="A1676" t="s">
        <v>29</v>
      </c>
      <c r="B1676" t="s">
        <v>18</v>
      </c>
      <c r="C1676">
        <v>2019</v>
      </c>
      <c r="D1676" t="s">
        <v>6</v>
      </c>
      <c r="E1676">
        <v>13154</v>
      </c>
    </row>
    <row r="1677" spans="1:5">
      <c r="A1677" t="s">
        <v>29</v>
      </c>
      <c r="B1677" t="s">
        <v>18</v>
      </c>
      <c r="C1677">
        <v>2018</v>
      </c>
      <c r="D1677" t="s">
        <v>9</v>
      </c>
      <c r="E1677">
        <v>12734</v>
      </c>
    </row>
    <row r="1678" spans="1:5">
      <c r="A1678" t="s">
        <v>29</v>
      </c>
      <c r="B1678" t="s">
        <v>18</v>
      </c>
      <c r="C1678">
        <v>2018</v>
      </c>
      <c r="D1678" t="s">
        <v>8</v>
      </c>
      <c r="E1678">
        <v>12198</v>
      </c>
    </row>
    <row r="1679" spans="1:5">
      <c r="A1679" t="s">
        <v>29</v>
      </c>
      <c r="B1679" t="s">
        <v>18</v>
      </c>
      <c r="C1679">
        <v>2018</v>
      </c>
      <c r="D1679" t="s">
        <v>7</v>
      </c>
      <c r="E1679">
        <v>11716</v>
      </c>
    </row>
    <row r="1680" spans="1:5">
      <c r="A1680" t="s">
        <v>29</v>
      </c>
      <c r="B1680" t="s">
        <v>18</v>
      </c>
      <c r="C1680">
        <v>2018</v>
      </c>
      <c r="D1680" t="s">
        <v>6</v>
      </c>
      <c r="E1680">
        <v>10966</v>
      </c>
    </row>
    <row r="1681" spans="1:5">
      <c r="A1681" t="s">
        <v>29</v>
      </c>
      <c r="B1681" t="s">
        <v>18</v>
      </c>
      <c r="C1681">
        <v>2017</v>
      </c>
      <c r="D1681" t="s">
        <v>9</v>
      </c>
      <c r="E1681">
        <v>10843</v>
      </c>
    </row>
    <row r="1682" spans="1:5">
      <c r="A1682" t="s">
        <v>29</v>
      </c>
      <c r="B1682" t="s">
        <v>18</v>
      </c>
      <c r="C1682">
        <v>2017</v>
      </c>
      <c r="D1682" t="s">
        <v>8</v>
      </c>
      <c r="E1682">
        <v>11652</v>
      </c>
    </row>
    <row r="1683" spans="1:5">
      <c r="A1683" t="s">
        <v>29</v>
      </c>
      <c r="B1683" t="s">
        <v>18</v>
      </c>
      <c r="C1683">
        <v>2017</v>
      </c>
      <c r="D1683" t="s">
        <v>7</v>
      </c>
      <c r="E1683">
        <v>11652</v>
      </c>
    </row>
    <row r="1684" spans="1:5">
      <c r="A1684" t="s">
        <v>29</v>
      </c>
      <c r="B1684" t="s">
        <v>18</v>
      </c>
      <c r="C1684">
        <v>2017</v>
      </c>
      <c r="D1684" t="s">
        <v>6</v>
      </c>
      <c r="E1684">
        <v>10696</v>
      </c>
    </row>
    <row r="1685" spans="1:5">
      <c r="A1685" t="s">
        <v>29</v>
      </c>
      <c r="B1685" t="s">
        <v>18</v>
      </c>
      <c r="C1685">
        <v>2016</v>
      </c>
      <c r="D1685" t="s">
        <v>9</v>
      </c>
      <c r="E1685">
        <v>10051</v>
      </c>
    </row>
    <row r="1686" spans="1:5">
      <c r="A1686" t="s">
        <v>29</v>
      </c>
      <c r="B1686" t="s">
        <v>18</v>
      </c>
      <c r="C1686">
        <v>2016</v>
      </c>
      <c r="D1686" t="s">
        <v>8</v>
      </c>
      <c r="E1686">
        <v>9596</v>
      </c>
    </row>
    <row r="1687" spans="1:5">
      <c r="A1687" t="s">
        <v>29</v>
      </c>
      <c r="B1687" t="s">
        <v>18</v>
      </c>
      <c r="C1687">
        <v>2016</v>
      </c>
      <c r="D1687" t="s">
        <v>7</v>
      </c>
      <c r="E1687">
        <v>9056</v>
      </c>
    </row>
    <row r="1688" spans="1:5">
      <c r="A1688" t="s">
        <v>29</v>
      </c>
      <c r="B1688" t="s">
        <v>18</v>
      </c>
      <c r="C1688">
        <v>2016</v>
      </c>
      <c r="D1688" t="s">
        <v>6</v>
      </c>
      <c r="E1688">
        <v>8408</v>
      </c>
    </row>
    <row r="1689" spans="1:5">
      <c r="A1689" t="s">
        <v>29</v>
      </c>
      <c r="B1689" t="s">
        <v>18</v>
      </c>
      <c r="C1689">
        <v>2015</v>
      </c>
      <c r="D1689" t="s">
        <v>9</v>
      </c>
      <c r="E1689">
        <v>7981</v>
      </c>
    </row>
    <row r="1690" spans="1:5">
      <c r="A1690" t="s">
        <v>29</v>
      </c>
      <c r="B1690" t="s">
        <v>18</v>
      </c>
      <c r="C1690">
        <v>2015</v>
      </c>
      <c r="D1690" t="s">
        <v>8</v>
      </c>
      <c r="E1690">
        <v>7923</v>
      </c>
    </row>
    <row r="1691" spans="1:5">
      <c r="A1691" t="s">
        <v>29</v>
      </c>
      <c r="B1691" t="s">
        <v>18</v>
      </c>
      <c r="C1691">
        <v>2015</v>
      </c>
      <c r="D1691" t="s">
        <v>7</v>
      </c>
      <c r="E1691">
        <v>7530</v>
      </c>
    </row>
    <row r="1692" spans="1:5">
      <c r="A1692" t="s">
        <v>29</v>
      </c>
      <c r="B1692" t="s">
        <v>18</v>
      </c>
      <c r="C1692">
        <v>2015</v>
      </c>
      <c r="D1692" t="s">
        <v>6</v>
      </c>
      <c r="E1692">
        <v>6776</v>
      </c>
    </row>
    <row r="1693" spans="1:5">
      <c r="A1693" t="s">
        <v>29</v>
      </c>
      <c r="B1693" t="s">
        <v>18</v>
      </c>
      <c r="C1693">
        <v>2014</v>
      </c>
      <c r="D1693" t="s">
        <v>9</v>
      </c>
      <c r="E1693">
        <v>6338</v>
      </c>
    </row>
    <row r="1694" spans="1:5">
      <c r="A1694" t="s">
        <v>29</v>
      </c>
      <c r="B1694" t="s">
        <v>18</v>
      </c>
      <c r="C1694">
        <v>2014</v>
      </c>
      <c r="D1694" t="s">
        <v>8</v>
      </c>
      <c r="E1694">
        <v>5564</v>
      </c>
    </row>
    <row r="1695" spans="1:5">
      <c r="A1695" t="s">
        <v>29</v>
      </c>
      <c r="B1695" t="s">
        <v>18</v>
      </c>
      <c r="C1695">
        <v>2014</v>
      </c>
      <c r="D1695" t="s">
        <v>7</v>
      </c>
      <c r="E1695">
        <v>4936</v>
      </c>
    </row>
    <row r="1696" spans="1:5">
      <c r="A1696" t="s">
        <v>29</v>
      </c>
      <c r="B1696" t="s">
        <v>18</v>
      </c>
      <c r="C1696">
        <v>2014</v>
      </c>
      <c r="D1696" t="s">
        <v>6</v>
      </c>
      <c r="E1696">
        <v>3998</v>
      </c>
    </row>
    <row r="1697" spans="1:5">
      <c r="A1697" t="s">
        <v>29</v>
      </c>
      <c r="B1697" t="s">
        <v>18</v>
      </c>
      <c r="C1697">
        <v>2013</v>
      </c>
      <c r="D1697" t="s">
        <v>9</v>
      </c>
      <c r="E1697">
        <v>3214</v>
      </c>
    </row>
    <row r="1698" spans="1:5">
      <c r="A1698" t="s">
        <v>29</v>
      </c>
      <c r="B1698" t="s">
        <v>18</v>
      </c>
      <c r="C1698">
        <v>2013</v>
      </c>
      <c r="D1698" t="s">
        <v>8</v>
      </c>
      <c r="E1698">
        <v>2695</v>
      </c>
    </row>
    <row r="1699" spans="1:5">
      <c r="A1699" t="s">
        <v>29</v>
      </c>
      <c r="B1699" t="s">
        <v>18</v>
      </c>
      <c r="C1699">
        <v>2013</v>
      </c>
      <c r="D1699" t="s">
        <v>7</v>
      </c>
      <c r="E1699">
        <v>1894</v>
      </c>
    </row>
    <row r="1700" spans="1:5">
      <c r="A1700" t="s">
        <v>29</v>
      </c>
      <c r="B1700" t="s">
        <v>18</v>
      </c>
      <c r="C1700">
        <v>2013</v>
      </c>
      <c r="D1700" t="s">
        <v>6</v>
      </c>
      <c r="E1700">
        <v>1894</v>
      </c>
    </row>
    <row r="1701" spans="1:5">
      <c r="A1701" t="s">
        <v>29</v>
      </c>
      <c r="B1701" t="s">
        <v>18</v>
      </c>
      <c r="C1701">
        <v>2012</v>
      </c>
      <c r="D1701" t="s">
        <v>9</v>
      </c>
      <c r="E1701">
        <v>1894</v>
      </c>
    </row>
    <row r="1702" spans="1:5">
      <c r="A1702" t="s">
        <v>29</v>
      </c>
      <c r="B1702" t="s">
        <v>18</v>
      </c>
      <c r="C1702">
        <v>2012</v>
      </c>
      <c r="D1702" t="s">
        <v>8</v>
      </c>
      <c r="E1702">
        <v>1894</v>
      </c>
    </row>
    <row r="1703" spans="1:5">
      <c r="A1703" t="s">
        <v>29</v>
      </c>
      <c r="B1703" t="s">
        <v>18</v>
      </c>
      <c r="C1703">
        <v>2012</v>
      </c>
      <c r="D1703" t="s">
        <v>7</v>
      </c>
      <c r="E1703">
        <v>1894</v>
      </c>
    </row>
    <row r="1704" spans="1:5">
      <c r="A1704" t="s">
        <v>29</v>
      </c>
      <c r="B1704" t="s">
        <v>18</v>
      </c>
      <c r="C1704">
        <v>2012</v>
      </c>
      <c r="D1704" t="s">
        <v>6</v>
      </c>
      <c r="E1704">
        <v>1894</v>
      </c>
    </row>
    <row r="1705" spans="1:5">
      <c r="A1705" t="s">
        <v>29</v>
      </c>
      <c r="B1705" t="s">
        <v>18</v>
      </c>
      <c r="C1705">
        <v>2011</v>
      </c>
      <c r="D1705" t="s">
        <v>9</v>
      </c>
      <c r="E1705">
        <v>1868</v>
      </c>
    </row>
    <row r="1706" spans="1:5">
      <c r="A1706" t="s">
        <v>29</v>
      </c>
      <c r="B1706" t="s">
        <v>18</v>
      </c>
      <c r="C1706">
        <v>2011</v>
      </c>
      <c r="D1706" t="s">
        <v>8</v>
      </c>
      <c r="E1706">
        <v>1848</v>
      </c>
    </row>
    <row r="1707" spans="1:5">
      <c r="A1707" t="s">
        <v>29</v>
      </c>
      <c r="B1707" t="s">
        <v>18</v>
      </c>
      <c r="C1707">
        <v>2011</v>
      </c>
      <c r="D1707" t="s">
        <v>7</v>
      </c>
      <c r="E1707">
        <v>1823</v>
      </c>
    </row>
    <row r="1708" spans="1:5">
      <c r="A1708" t="s">
        <v>29</v>
      </c>
      <c r="B1708" t="s">
        <v>18</v>
      </c>
      <c r="C1708">
        <v>2011</v>
      </c>
      <c r="D1708" t="s">
        <v>6</v>
      </c>
      <c r="E1708">
        <v>1776</v>
      </c>
    </row>
    <row r="1709" spans="1:5">
      <c r="A1709" t="s">
        <v>29</v>
      </c>
      <c r="B1709" t="s">
        <v>18</v>
      </c>
      <c r="C1709">
        <v>2010</v>
      </c>
      <c r="D1709" t="s">
        <v>9</v>
      </c>
      <c r="E1709">
        <v>1531</v>
      </c>
    </row>
    <row r="1710" spans="1:5">
      <c r="A1710" t="s">
        <v>29</v>
      </c>
      <c r="B1710" t="s">
        <v>18</v>
      </c>
      <c r="C1710">
        <v>2010</v>
      </c>
      <c r="D1710" t="s">
        <v>8</v>
      </c>
      <c r="E1710">
        <v>1221</v>
      </c>
    </row>
    <row r="1711" spans="1:5">
      <c r="A1711" t="s">
        <v>29</v>
      </c>
      <c r="B1711" t="s">
        <v>18</v>
      </c>
      <c r="C1711">
        <v>2010</v>
      </c>
      <c r="D1711" t="s">
        <v>7</v>
      </c>
      <c r="E1711">
        <v>1021</v>
      </c>
    </row>
    <row r="1712" spans="1:5">
      <c r="A1712" t="s">
        <v>29</v>
      </c>
      <c r="B1712" t="s">
        <v>18</v>
      </c>
      <c r="C1712">
        <v>2010</v>
      </c>
      <c r="D1712" t="s">
        <v>6</v>
      </c>
      <c r="E1712">
        <v>925</v>
      </c>
    </row>
    <row r="1713" spans="1:5">
      <c r="A1713" t="s">
        <v>29</v>
      </c>
      <c r="B1713" t="s">
        <v>17</v>
      </c>
      <c r="C1713">
        <v>2024</v>
      </c>
      <c r="D1713" t="s">
        <v>7</v>
      </c>
      <c r="E1713">
        <v>255</v>
      </c>
    </row>
    <row r="1714" spans="1:5">
      <c r="A1714" t="s">
        <v>29</v>
      </c>
      <c r="B1714" t="s">
        <v>17</v>
      </c>
      <c r="C1714">
        <v>2024</v>
      </c>
      <c r="D1714" t="s">
        <v>6</v>
      </c>
      <c r="E1714">
        <v>249</v>
      </c>
    </row>
    <row r="1715" spans="1:5">
      <c r="A1715" t="s">
        <v>29</v>
      </c>
      <c r="B1715" t="s">
        <v>17</v>
      </c>
      <c r="C1715">
        <v>2023</v>
      </c>
      <c r="D1715" t="s">
        <v>9</v>
      </c>
      <c r="E1715">
        <v>249</v>
      </c>
    </row>
    <row r="1716" spans="1:5">
      <c r="A1716" t="s">
        <v>29</v>
      </c>
      <c r="B1716" t="s">
        <v>17</v>
      </c>
      <c r="C1716">
        <v>2023</v>
      </c>
      <c r="D1716" t="s">
        <v>8</v>
      </c>
      <c r="E1716">
        <v>246</v>
      </c>
    </row>
    <row r="1717" spans="1:5">
      <c r="A1717" t="s">
        <v>29</v>
      </c>
      <c r="B1717" t="s">
        <v>17</v>
      </c>
      <c r="C1717">
        <v>2023</v>
      </c>
      <c r="D1717" t="s">
        <v>7</v>
      </c>
      <c r="E1717">
        <v>241</v>
      </c>
    </row>
    <row r="1718" spans="1:5">
      <c r="A1718" t="s">
        <v>29</v>
      </c>
      <c r="B1718" t="s">
        <v>17</v>
      </c>
      <c r="C1718">
        <v>2023</v>
      </c>
      <c r="D1718" t="s">
        <v>6</v>
      </c>
      <c r="E1718">
        <v>233</v>
      </c>
    </row>
    <row r="1719" spans="1:5">
      <c r="A1719" t="s">
        <v>29</v>
      </c>
      <c r="B1719" t="s">
        <v>17</v>
      </c>
      <c r="C1719">
        <v>2022</v>
      </c>
      <c r="D1719" t="s">
        <v>9</v>
      </c>
      <c r="E1719">
        <v>229</v>
      </c>
    </row>
    <row r="1720" spans="1:5">
      <c r="A1720" t="s">
        <v>29</v>
      </c>
      <c r="B1720" t="s">
        <v>17</v>
      </c>
      <c r="C1720">
        <v>2022</v>
      </c>
      <c r="D1720" t="s">
        <v>8</v>
      </c>
      <c r="E1720">
        <v>218</v>
      </c>
    </row>
    <row r="1721" spans="1:5">
      <c r="A1721" t="s">
        <v>29</v>
      </c>
      <c r="B1721" t="s">
        <v>17</v>
      </c>
      <c r="C1721">
        <v>2022</v>
      </c>
      <c r="D1721" t="s">
        <v>7</v>
      </c>
      <c r="E1721">
        <v>209</v>
      </c>
    </row>
    <row r="1722" spans="1:5">
      <c r="A1722" t="s">
        <v>29</v>
      </c>
      <c r="B1722" t="s">
        <v>17</v>
      </c>
      <c r="C1722">
        <v>2022</v>
      </c>
      <c r="D1722" t="s">
        <v>6</v>
      </c>
      <c r="E1722">
        <v>205</v>
      </c>
    </row>
    <row r="1723" spans="1:5">
      <c r="A1723" t="s">
        <v>29</v>
      </c>
      <c r="B1723" t="s">
        <v>17</v>
      </c>
      <c r="C1723">
        <v>2021</v>
      </c>
      <c r="D1723" t="s">
        <v>9</v>
      </c>
      <c r="E1723">
        <v>200</v>
      </c>
    </row>
    <row r="1724" spans="1:5">
      <c r="A1724" t="s">
        <v>29</v>
      </c>
      <c r="B1724" t="s">
        <v>17</v>
      </c>
      <c r="C1724">
        <v>2021</v>
      </c>
      <c r="D1724" t="s">
        <v>8</v>
      </c>
      <c r="E1724">
        <v>197</v>
      </c>
    </row>
    <row r="1725" spans="1:5">
      <c r="A1725" t="s">
        <v>29</v>
      </c>
      <c r="B1725" t="s">
        <v>17</v>
      </c>
      <c r="C1725">
        <v>2021</v>
      </c>
      <c r="D1725" t="s">
        <v>7</v>
      </c>
      <c r="E1725">
        <v>190</v>
      </c>
    </row>
    <row r="1726" spans="1:5">
      <c r="A1726" t="s">
        <v>29</v>
      </c>
      <c r="B1726" t="s">
        <v>17</v>
      </c>
      <c r="C1726">
        <v>2021</v>
      </c>
      <c r="D1726" t="s">
        <v>6</v>
      </c>
      <c r="E1726">
        <v>185</v>
      </c>
    </row>
    <row r="1727" spans="1:5">
      <c r="A1727" t="s">
        <v>29</v>
      </c>
      <c r="B1727" t="s">
        <v>17</v>
      </c>
      <c r="C1727">
        <v>2020</v>
      </c>
      <c r="D1727" t="s">
        <v>9</v>
      </c>
      <c r="E1727">
        <v>183</v>
      </c>
    </row>
    <row r="1728" spans="1:5">
      <c r="A1728" t="s">
        <v>29</v>
      </c>
      <c r="B1728" t="s">
        <v>17</v>
      </c>
      <c r="C1728">
        <v>2020</v>
      </c>
      <c r="D1728" t="s">
        <v>8</v>
      </c>
      <c r="E1728">
        <v>176</v>
      </c>
    </row>
    <row r="1729" spans="1:5">
      <c r="A1729" t="s">
        <v>29</v>
      </c>
      <c r="B1729" t="s">
        <v>17</v>
      </c>
      <c r="C1729">
        <v>2020</v>
      </c>
      <c r="D1729" t="s">
        <v>7</v>
      </c>
      <c r="E1729">
        <v>172</v>
      </c>
    </row>
    <row r="1730" spans="1:5">
      <c r="A1730" t="s">
        <v>29</v>
      </c>
      <c r="B1730" t="s">
        <v>17</v>
      </c>
      <c r="C1730">
        <v>2020</v>
      </c>
      <c r="D1730" t="s">
        <v>6</v>
      </c>
      <c r="E1730">
        <v>166</v>
      </c>
    </row>
    <row r="1731" spans="1:5">
      <c r="A1731" t="s">
        <v>29</v>
      </c>
      <c r="B1731" t="s">
        <v>17</v>
      </c>
      <c r="C1731">
        <v>2019</v>
      </c>
      <c r="D1731" t="s">
        <v>9</v>
      </c>
      <c r="E1731">
        <v>161</v>
      </c>
    </row>
    <row r="1732" spans="1:5">
      <c r="A1732" t="s">
        <v>29</v>
      </c>
      <c r="B1732" t="s">
        <v>17</v>
      </c>
      <c r="C1732">
        <v>2019</v>
      </c>
      <c r="D1732" t="s">
        <v>8</v>
      </c>
      <c r="E1732">
        <v>158</v>
      </c>
    </row>
    <row r="1733" spans="1:5">
      <c r="A1733" t="s">
        <v>29</v>
      </c>
      <c r="B1733" t="s">
        <v>17</v>
      </c>
      <c r="C1733">
        <v>2019</v>
      </c>
      <c r="D1733" t="s">
        <v>7</v>
      </c>
      <c r="E1733">
        <v>148</v>
      </c>
    </row>
    <row r="1734" spans="1:5">
      <c r="A1734" t="s">
        <v>29</v>
      </c>
      <c r="B1734" t="s">
        <v>17</v>
      </c>
      <c r="C1734">
        <v>2019</v>
      </c>
      <c r="D1734" t="s">
        <v>6</v>
      </c>
      <c r="E1734">
        <v>146</v>
      </c>
    </row>
    <row r="1735" spans="1:5">
      <c r="A1735" t="s">
        <v>29</v>
      </c>
      <c r="B1735" t="s">
        <v>17</v>
      </c>
      <c r="C1735">
        <v>2018</v>
      </c>
      <c r="D1735" t="s">
        <v>9</v>
      </c>
      <c r="E1735">
        <v>143</v>
      </c>
    </row>
    <row r="1736" spans="1:5">
      <c r="A1736" t="s">
        <v>29</v>
      </c>
      <c r="B1736" t="s">
        <v>17</v>
      </c>
      <c r="C1736">
        <v>2018</v>
      </c>
      <c r="D1736" t="s">
        <v>8</v>
      </c>
      <c r="E1736">
        <v>143</v>
      </c>
    </row>
    <row r="1737" spans="1:5">
      <c r="A1737" t="s">
        <v>29</v>
      </c>
      <c r="B1737" t="s">
        <v>17</v>
      </c>
      <c r="C1737">
        <v>2018</v>
      </c>
      <c r="D1737" t="s">
        <v>7</v>
      </c>
      <c r="E1737">
        <v>136</v>
      </c>
    </row>
    <row r="1738" spans="1:5">
      <c r="A1738" t="s">
        <v>29</v>
      </c>
      <c r="B1738" t="s">
        <v>17</v>
      </c>
      <c r="C1738">
        <v>2018</v>
      </c>
      <c r="D1738" t="s">
        <v>6</v>
      </c>
      <c r="E1738">
        <v>129</v>
      </c>
    </row>
    <row r="1739" spans="1:5">
      <c r="A1739" t="s">
        <v>29</v>
      </c>
      <c r="B1739" t="s">
        <v>17</v>
      </c>
      <c r="C1739">
        <v>2017</v>
      </c>
      <c r="D1739" t="s">
        <v>9</v>
      </c>
      <c r="E1739">
        <v>129</v>
      </c>
    </row>
    <row r="1740" spans="1:5">
      <c r="A1740" t="s">
        <v>29</v>
      </c>
      <c r="B1740" t="s">
        <v>17</v>
      </c>
      <c r="C1740">
        <v>2017</v>
      </c>
      <c r="D1740" t="s">
        <v>8</v>
      </c>
      <c r="E1740">
        <v>122</v>
      </c>
    </row>
    <row r="1741" spans="1:5">
      <c r="A1741" t="s">
        <v>29</v>
      </c>
      <c r="B1741" t="s">
        <v>17</v>
      </c>
      <c r="C1741">
        <v>2017</v>
      </c>
      <c r="D1741" t="s">
        <v>7</v>
      </c>
      <c r="E1741">
        <v>122</v>
      </c>
    </row>
    <row r="1742" spans="1:5">
      <c r="A1742" t="s">
        <v>29</v>
      </c>
      <c r="B1742" t="s">
        <v>17</v>
      </c>
      <c r="C1742">
        <v>2017</v>
      </c>
      <c r="D1742" t="s">
        <v>6</v>
      </c>
      <c r="E1742">
        <v>120</v>
      </c>
    </row>
    <row r="1743" spans="1:5">
      <c r="A1743" t="s">
        <v>29</v>
      </c>
      <c r="B1743" t="s">
        <v>17</v>
      </c>
      <c r="C1743">
        <v>2016</v>
      </c>
      <c r="D1743" t="s">
        <v>9</v>
      </c>
      <c r="E1743">
        <v>155</v>
      </c>
    </row>
    <row r="1744" spans="1:5">
      <c r="A1744" t="s">
        <v>29</v>
      </c>
      <c r="B1744" t="s">
        <v>17</v>
      </c>
      <c r="C1744">
        <v>2016</v>
      </c>
      <c r="D1744" t="s">
        <v>8</v>
      </c>
      <c r="E1744">
        <v>146</v>
      </c>
    </row>
    <row r="1745" spans="1:5">
      <c r="A1745" t="s">
        <v>29</v>
      </c>
      <c r="B1745" t="s">
        <v>17</v>
      </c>
      <c r="C1745">
        <v>2016</v>
      </c>
      <c r="D1745" t="s">
        <v>7</v>
      </c>
      <c r="E1745">
        <v>137</v>
      </c>
    </row>
    <row r="1746" spans="1:5">
      <c r="A1746" t="s">
        <v>29</v>
      </c>
      <c r="B1746" t="s">
        <v>17</v>
      </c>
      <c r="C1746">
        <v>2016</v>
      </c>
      <c r="D1746" t="s">
        <v>6</v>
      </c>
      <c r="E1746">
        <v>126</v>
      </c>
    </row>
    <row r="1747" spans="1:5">
      <c r="A1747" t="s">
        <v>29</v>
      </c>
      <c r="B1747" t="s">
        <v>17</v>
      </c>
      <c r="C1747">
        <v>2015</v>
      </c>
      <c r="D1747" t="s">
        <v>9</v>
      </c>
      <c r="E1747">
        <v>135</v>
      </c>
    </row>
    <row r="1748" spans="1:5">
      <c r="A1748" t="s">
        <v>29</v>
      </c>
      <c r="B1748" t="s">
        <v>17</v>
      </c>
      <c r="C1748">
        <v>2015</v>
      </c>
      <c r="D1748" t="s">
        <v>8</v>
      </c>
      <c r="E1748">
        <v>137</v>
      </c>
    </row>
    <row r="1749" spans="1:5">
      <c r="A1749" t="s">
        <v>29</v>
      </c>
      <c r="B1749" t="s">
        <v>17</v>
      </c>
      <c r="C1749">
        <v>2015</v>
      </c>
      <c r="D1749" t="s">
        <v>7</v>
      </c>
      <c r="E1749">
        <v>129</v>
      </c>
    </row>
    <row r="1750" spans="1:5">
      <c r="A1750" t="s">
        <v>29</v>
      </c>
      <c r="B1750" t="s">
        <v>17</v>
      </c>
      <c r="C1750">
        <v>2015</v>
      </c>
      <c r="D1750" t="s">
        <v>6</v>
      </c>
      <c r="E1750">
        <v>121</v>
      </c>
    </row>
    <row r="1751" spans="1:5">
      <c r="A1751" t="s">
        <v>29</v>
      </c>
      <c r="B1751" t="s">
        <v>17</v>
      </c>
      <c r="C1751">
        <v>2014</v>
      </c>
      <c r="D1751" t="s">
        <v>9</v>
      </c>
      <c r="E1751">
        <v>112</v>
      </c>
    </row>
    <row r="1752" spans="1:5">
      <c r="A1752" t="s">
        <v>29</v>
      </c>
      <c r="B1752" t="s">
        <v>17</v>
      </c>
      <c r="C1752">
        <v>2014</v>
      </c>
      <c r="D1752" t="s">
        <v>8</v>
      </c>
      <c r="E1752">
        <v>110</v>
      </c>
    </row>
    <row r="1753" spans="1:5">
      <c r="A1753" t="s">
        <v>29</v>
      </c>
      <c r="B1753" t="s">
        <v>17</v>
      </c>
      <c r="C1753">
        <v>2014</v>
      </c>
      <c r="D1753" t="s">
        <v>7</v>
      </c>
      <c r="E1753">
        <v>104</v>
      </c>
    </row>
    <row r="1754" spans="1:5">
      <c r="A1754" t="s">
        <v>29</v>
      </c>
      <c r="B1754" t="s">
        <v>17</v>
      </c>
      <c r="C1754">
        <v>2014</v>
      </c>
      <c r="D1754" t="s">
        <v>6</v>
      </c>
      <c r="E1754">
        <v>100</v>
      </c>
    </row>
    <row r="1755" spans="1:5">
      <c r="A1755" t="s">
        <v>29</v>
      </c>
      <c r="B1755" t="s">
        <v>17</v>
      </c>
      <c r="C1755">
        <v>2013</v>
      </c>
      <c r="D1755" t="s">
        <v>9</v>
      </c>
      <c r="E1755">
        <v>98</v>
      </c>
    </row>
    <row r="1756" spans="1:5">
      <c r="A1756" t="s">
        <v>29</v>
      </c>
      <c r="B1756" t="s">
        <v>17</v>
      </c>
      <c r="C1756">
        <v>2013</v>
      </c>
      <c r="D1756" t="s">
        <v>8</v>
      </c>
      <c r="E1756">
        <v>97</v>
      </c>
    </row>
    <row r="1757" spans="1:5">
      <c r="A1757" t="s">
        <v>29</v>
      </c>
      <c r="B1757" t="s">
        <v>17</v>
      </c>
      <c r="C1757">
        <v>2013</v>
      </c>
      <c r="D1757" t="s">
        <v>7</v>
      </c>
      <c r="E1757">
        <v>92</v>
      </c>
    </row>
    <row r="1758" spans="1:5">
      <c r="A1758" t="s">
        <v>29</v>
      </c>
      <c r="B1758" t="s">
        <v>17</v>
      </c>
      <c r="C1758">
        <v>2013</v>
      </c>
      <c r="D1758" t="s">
        <v>6</v>
      </c>
      <c r="E1758">
        <v>90</v>
      </c>
    </row>
    <row r="1759" spans="1:5">
      <c r="A1759" t="s">
        <v>29</v>
      </c>
      <c r="B1759" t="s">
        <v>17</v>
      </c>
      <c r="C1759">
        <v>2012</v>
      </c>
      <c r="D1759" t="s">
        <v>9</v>
      </c>
      <c r="E1759">
        <v>87</v>
      </c>
    </row>
    <row r="1760" spans="1:5">
      <c r="A1760" t="s">
        <v>29</v>
      </c>
      <c r="B1760" t="s">
        <v>17</v>
      </c>
      <c r="C1760">
        <v>2012</v>
      </c>
      <c r="D1760" t="s">
        <v>8</v>
      </c>
      <c r="E1760">
        <v>83</v>
      </c>
    </row>
    <row r="1761" spans="1:5">
      <c r="A1761" t="s">
        <v>29</v>
      </c>
      <c r="B1761" t="s">
        <v>17</v>
      </c>
      <c r="C1761">
        <v>2012</v>
      </c>
      <c r="D1761" t="s">
        <v>7</v>
      </c>
      <c r="E1761">
        <v>79</v>
      </c>
    </row>
    <row r="1762" spans="1:5">
      <c r="A1762" t="s">
        <v>29</v>
      </c>
      <c r="B1762" t="s">
        <v>17</v>
      </c>
      <c r="C1762">
        <v>2012</v>
      </c>
      <c r="D1762" t="s">
        <v>6</v>
      </c>
      <c r="E1762">
        <v>77</v>
      </c>
    </row>
    <row r="1763" spans="1:5">
      <c r="A1763" t="s">
        <v>29</v>
      </c>
      <c r="B1763" t="s">
        <v>17</v>
      </c>
      <c r="C1763">
        <v>2011</v>
      </c>
      <c r="D1763" t="s">
        <v>9</v>
      </c>
      <c r="E1763">
        <v>74</v>
      </c>
    </row>
    <row r="1764" spans="1:5">
      <c r="A1764" t="s">
        <v>29</v>
      </c>
      <c r="B1764" t="s">
        <v>17</v>
      </c>
      <c r="C1764">
        <v>2011</v>
      </c>
      <c r="D1764" t="s">
        <v>8</v>
      </c>
      <c r="E1764">
        <v>71</v>
      </c>
    </row>
    <row r="1765" spans="1:5">
      <c r="A1765" t="s">
        <v>29</v>
      </c>
      <c r="B1765" t="s">
        <v>17</v>
      </c>
      <c r="C1765">
        <v>2011</v>
      </c>
      <c r="D1765" t="s">
        <v>7</v>
      </c>
      <c r="E1765">
        <v>60</v>
      </c>
    </row>
    <row r="1766" spans="1:5">
      <c r="A1766" t="s">
        <v>29</v>
      </c>
      <c r="B1766" t="s">
        <v>17</v>
      </c>
      <c r="C1766">
        <v>2011</v>
      </c>
      <c r="D1766" t="s">
        <v>6</v>
      </c>
      <c r="E1766">
        <v>56</v>
      </c>
    </row>
    <row r="1767" spans="1:5">
      <c r="A1767" t="s">
        <v>29</v>
      </c>
      <c r="B1767" t="s">
        <v>17</v>
      </c>
      <c r="C1767">
        <v>2010</v>
      </c>
      <c r="D1767" t="s">
        <v>9</v>
      </c>
      <c r="E1767">
        <v>51</v>
      </c>
    </row>
    <row r="1768" spans="1:5">
      <c r="A1768" t="s">
        <v>29</v>
      </c>
      <c r="B1768" t="s">
        <v>17</v>
      </c>
      <c r="C1768">
        <v>2010</v>
      </c>
      <c r="D1768" t="s">
        <v>8</v>
      </c>
      <c r="E1768">
        <v>41</v>
      </c>
    </row>
    <row r="1769" spans="1:5">
      <c r="A1769" t="s">
        <v>29</v>
      </c>
      <c r="B1769" t="s">
        <v>17</v>
      </c>
      <c r="C1769">
        <v>2010</v>
      </c>
      <c r="D1769" t="s">
        <v>7</v>
      </c>
      <c r="E1769">
        <v>30</v>
      </c>
    </row>
    <row r="1770" spans="1:5">
      <c r="A1770" t="s">
        <v>29</v>
      </c>
      <c r="B1770" t="s">
        <v>17</v>
      </c>
      <c r="C1770">
        <v>2010</v>
      </c>
      <c r="D1770" t="s">
        <v>6</v>
      </c>
      <c r="E1770">
        <v>28</v>
      </c>
    </row>
    <row r="1771" spans="1:5">
      <c r="A1771" t="s">
        <v>29</v>
      </c>
      <c r="B1771" t="s">
        <v>31</v>
      </c>
      <c r="C1771">
        <v>2024</v>
      </c>
      <c r="D1771" t="s">
        <v>7</v>
      </c>
      <c r="E1771">
        <v>50</v>
      </c>
    </row>
    <row r="1772" spans="1:5">
      <c r="A1772" t="s">
        <v>29</v>
      </c>
      <c r="B1772" t="s">
        <v>31</v>
      </c>
      <c r="C1772">
        <v>2024</v>
      </c>
      <c r="D1772" t="s">
        <v>6</v>
      </c>
      <c r="E1772">
        <v>50</v>
      </c>
    </row>
    <row r="1773" spans="1:5">
      <c r="A1773" t="s">
        <v>29</v>
      </c>
      <c r="B1773" t="s">
        <v>31</v>
      </c>
      <c r="C1773">
        <v>2023</v>
      </c>
      <c r="D1773" t="s">
        <v>9</v>
      </c>
      <c r="E1773">
        <v>50</v>
      </c>
    </row>
    <row r="1774" spans="1:5">
      <c r="A1774" t="s">
        <v>29</v>
      </c>
      <c r="B1774" t="s">
        <v>31</v>
      </c>
      <c r="C1774">
        <v>2023</v>
      </c>
      <c r="D1774" t="s">
        <v>8</v>
      </c>
      <c r="E1774">
        <v>50</v>
      </c>
    </row>
    <row r="1775" spans="1:5">
      <c r="A1775" t="s">
        <v>29</v>
      </c>
      <c r="B1775" t="s">
        <v>31</v>
      </c>
      <c r="C1775">
        <v>2023</v>
      </c>
      <c r="D1775" t="s">
        <v>7</v>
      </c>
      <c r="E1775">
        <v>50</v>
      </c>
    </row>
    <row r="1776" spans="1:5">
      <c r="A1776" t="s">
        <v>29</v>
      </c>
      <c r="B1776" t="s">
        <v>31</v>
      </c>
      <c r="C1776">
        <v>2023</v>
      </c>
      <c r="D1776" t="s">
        <v>6</v>
      </c>
      <c r="E1776">
        <v>50</v>
      </c>
    </row>
    <row r="1777" spans="1:5">
      <c r="A1777" t="s">
        <v>29</v>
      </c>
      <c r="B1777" t="s">
        <v>31</v>
      </c>
      <c r="C1777">
        <v>2022</v>
      </c>
      <c r="D1777" t="s">
        <v>9</v>
      </c>
      <c r="E1777">
        <v>50</v>
      </c>
    </row>
    <row r="1778" spans="1:5">
      <c r="A1778" t="s">
        <v>29</v>
      </c>
      <c r="B1778" t="s">
        <v>31</v>
      </c>
      <c r="C1778">
        <v>2022</v>
      </c>
      <c r="D1778" t="s">
        <v>8</v>
      </c>
      <c r="E1778">
        <v>50</v>
      </c>
    </row>
    <row r="1779" spans="1:5">
      <c r="A1779" t="s">
        <v>29</v>
      </c>
      <c r="B1779" t="s">
        <v>31</v>
      </c>
      <c r="C1779">
        <v>2022</v>
      </c>
      <c r="D1779" t="s">
        <v>7</v>
      </c>
      <c r="E1779">
        <v>50</v>
      </c>
    </row>
    <row r="1780" spans="1:5">
      <c r="A1780" t="s">
        <v>29</v>
      </c>
      <c r="B1780" t="s">
        <v>31</v>
      </c>
      <c r="C1780">
        <v>2022</v>
      </c>
      <c r="D1780" t="s">
        <v>6</v>
      </c>
      <c r="E1780">
        <v>50</v>
      </c>
    </row>
    <row r="1781" spans="1:5">
      <c r="A1781" t="s">
        <v>29</v>
      </c>
      <c r="B1781" t="s">
        <v>31</v>
      </c>
      <c r="C1781">
        <v>2021</v>
      </c>
      <c r="D1781" t="s">
        <v>9</v>
      </c>
      <c r="E1781">
        <v>50</v>
      </c>
    </row>
    <row r="1782" spans="1:5">
      <c r="A1782" t="s">
        <v>29</v>
      </c>
      <c r="B1782" t="s">
        <v>31</v>
      </c>
      <c r="C1782">
        <v>2021</v>
      </c>
      <c r="D1782" t="s">
        <v>8</v>
      </c>
      <c r="E1782">
        <v>50</v>
      </c>
    </row>
    <row r="1783" spans="1:5">
      <c r="A1783" t="s">
        <v>29</v>
      </c>
      <c r="B1783" t="s">
        <v>31</v>
      </c>
      <c r="C1783">
        <v>2021</v>
      </c>
      <c r="D1783" t="s">
        <v>7</v>
      </c>
      <c r="E1783">
        <v>50</v>
      </c>
    </row>
    <row r="1784" spans="1:5">
      <c r="A1784" t="s">
        <v>29</v>
      </c>
      <c r="B1784" t="s">
        <v>31</v>
      </c>
      <c r="C1784">
        <v>2021</v>
      </c>
      <c r="D1784" t="s">
        <v>6</v>
      </c>
      <c r="E1784">
        <v>50</v>
      </c>
    </row>
    <row r="1785" spans="1:5">
      <c r="A1785" t="s">
        <v>29</v>
      </c>
      <c r="B1785" t="s">
        <v>31</v>
      </c>
      <c r="C1785">
        <v>2020</v>
      </c>
      <c r="D1785" t="s">
        <v>9</v>
      </c>
      <c r="E1785">
        <v>50</v>
      </c>
    </row>
    <row r="1786" spans="1:5">
      <c r="A1786" t="s">
        <v>29</v>
      </c>
      <c r="B1786" t="s">
        <v>31</v>
      </c>
      <c r="C1786">
        <v>2020</v>
      </c>
      <c r="D1786" t="s">
        <v>8</v>
      </c>
      <c r="E1786">
        <v>50</v>
      </c>
    </row>
    <row r="1787" spans="1:5">
      <c r="A1787" t="s">
        <v>29</v>
      </c>
      <c r="B1787" t="s">
        <v>31</v>
      </c>
      <c r="C1787">
        <v>2020</v>
      </c>
      <c r="D1787" t="s">
        <v>7</v>
      </c>
      <c r="E1787">
        <v>50</v>
      </c>
    </row>
    <row r="1788" spans="1:5">
      <c r="A1788" t="s">
        <v>29</v>
      </c>
      <c r="B1788" t="s">
        <v>31</v>
      </c>
      <c r="C1788">
        <v>2020</v>
      </c>
      <c r="D1788" t="s">
        <v>6</v>
      </c>
      <c r="E1788">
        <v>50</v>
      </c>
    </row>
    <row r="1789" spans="1:5">
      <c r="A1789" t="s">
        <v>29</v>
      </c>
      <c r="B1789" t="s">
        <v>31</v>
      </c>
      <c r="C1789">
        <v>2019</v>
      </c>
      <c r="D1789" t="s">
        <v>9</v>
      </c>
      <c r="E1789">
        <v>50</v>
      </c>
    </row>
    <row r="1790" spans="1:5">
      <c r="A1790" t="s">
        <v>29</v>
      </c>
      <c r="B1790" t="s">
        <v>31</v>
      </c>
      <c r="C1790">
        <v>2019</v>
      </c>
      <c r="D1790" t="s">
        <v>8</v>
      </c>
      <c r="E1790">
        <v>50</v>
      </c>
    </row>
    <row r="1791" spans="1:5">
      <c r="A1791" t="s">
        <v>29</v>
      </c>
      <c r="B1791" t="s">
        <v>31</v>
      </c>
      <c r="C1791">
        <v>2019</v>
      </c>
      <c r="D1791" t="s">
        <v>7</v>
      </c>
      <c r="E1791">
        <v>50</v>
      </c>
    </row>
    <row r="1792" spans="1:5">
      <c r="A1792" t="s">
        <v>29</v>
      </c>
      <c r="B1792" t="s">
        <v>31</v>
      </c>
      <c r="C1792">
        <v>2019</v>
      </c>
      <c r="D1792" t="s">
        <v>6</v>
      </c>
      <c r="E1792">
        <v>50</v>
      </c>
    </row>
    <row r="1793" spans="1:5">
      <c r="A1793" t="s">
        <v>29</v>
      </c>
      <c r="B1793" t="s">
        <v>31</v>
      </c>
      <c r="C1793">
        <v>2018</v>
      </c>
      <c r="D1793" t="s">
        <v>9</v>
      </c>
      <c r="E1793">
        <v>50</v>
      </c>
    </row>
    <row r="1794" spans="1:5">
      <c r="A1794" t="s">
        <v>29</v>
      </c>
      <c r="B1794" t="s">
        <v>31</v>
      </c>
      <c r="C1794">
        <v>2018</v>
      </c>
      <c r="D1794" t="s">
        <v>8</v>
      </c>
      <c r="E1794">
        <v>50</v>
      </c>
    </row>
    <row r="1795" spans="1:5">
      <c r="A1795" t="s">
        <v>29</v>
      </c>
      <c r="B1795" t="s">
        <v>31</v>
      </c>
      <c r="C1795">
        <v>2018</v>
      </c>
      <c r="D1795" t="s">
        <v>7</v>
      </c>
      <c r="E1795">
        <v>50</v>
      </c>
    </row>
    <row r="1796" spans="1:5">
      <c r="A1796" t="s">
        <v>29</v>
      </c>
      <c r="B1796" t="s">
        <v>31</v>
      </c>
      <c r="C1796">
        <v>2018</v>
      </c>
      <c r="D1796" t="s">
        <v>6</v>
      </c>
      <c r="E1796">
        <v>50</v>
      </c>
    </row>
    <row r="1797" spans="1:5">
      <c r="A1797" t="s">
        <v>29</v>
      </c>
      <c r="B1797" t="s">
        <v>31</v>
      </c>
      <c r="C1797">
        <v>2017</v>
      </c>
      <c r="D1797" t="s">
        <v>9</v>
      </c>
      <c r="E1797">
        <v>50</v>
      </c>
    </row>
    <row r="1798" spans="1:5">
      <c r="A1798" t="s">
        <v>29</v>
      </c>
      <c r="B1798" t="s">
        <v>31</v>
      </c>
      <c r="C1798">
        <v>2017</v>
      </c>
      <c r="D1798" t="s">
        <v>8</v>
      </c>
      <c r="E1798">
        <v>50</v>
      </c>
    </row>
    <row r="1799" spans="1:5">
      <c r="A1799" t="s">
        <v>29</v>
      </c>
      <c r="B1799" t="s">
        <v>31</v>
      </c>
      <c r="C1799">
        <v>2017</v>
      </c>
      <c r="D1799" t="s">
        <v>7</v>
      </c>
      <c r="E1799">
        <v>50</v>
      </c>
    </row>
    <row r="1800" spans="1:5">
      <c r="A1800" t="s">
        <v>29</v>
      </c>
      <c r="B1800" t="s">
        <v>31</v>
      </c>
      <c r="C1800">
        <v>2017</v>
      </c>
      <c r="D1800" t="s">
        <v>6</v>
      </c>
      <c r="E1800">
        <v>49</v>
      </c>
    </row>
    <row r="1801" spans="1:5">
      <c r="A1801" t="s">
        <v>29</v>
      </c>
      <c r="B1801" t="s">
        <v>31</v>
      </c>
      <c r="C1801">
        <v>2016</v>
      </c>
      <c r="D1801" t="s">
        <v>9</v>
      </c>
      <c r="E1801">
        <v>24</v>
      </c>
    </row>
    <row r="1802" spans="1:5">
      <c r="A1802" t="s">
        <v>29</v>
      </c>
      <c r="B1802" t="s">
        <v>31</v>
      </c>
      <c r="C1802">
        <v>2016</v>
      </c>
      <c r="D1802" t="s">
        <v>8</v>
      </c>
      <c r="E1802">
        <v>16</v>
      </c>
    </row>
    <row r="1803" spans="1:5">
      <c r="A1803" t="s">
        <v>29</v>
      </c>
      <c r="B1803" t="s">
        <v>31</v>
      </c>
      <c r="C1803">
        <v>2016</v>
      </c>
      <c r="D1803" t="s">
        <v>7</v>
      </c>
      <c r="E1803">
        <v>16</v>
      </c>
    </row>
    <row r="1804" spans="1:5">
      <c r="A1804" t="s">
        <v>272</v>
      </c>
      <c r="B1804" t="s">
        <v>18</v>
      </c>
      <c r="C1804">
        <v>2024</v>
      </c>
      <c r="D1804" t="s">
        <v>7</v>
      </c>
      <c r="E1804">
        <v>125</v>
      </c>
    </row>
    <row r="1805" spans="1:5">
      <c r="A1805" t="s">
        <v>272</v>
      </c>
      <c r="B1805" t="s">
        <v>18</v>
      </c>
      <c r="C1805">
        <v>2024</v>
      </c>
      <c r="D1805" t="s">
        <v>6</v>
      </c>
      <c r="E1805">
        <v>124</v>
      </c>
    </row>
    <row r="1806" spans="1:5">
      <c r="A1806" t="s">
        <v>272</v>
      </c>
      <c r="B1806" t="s">
        <v>17</v>
      </c>
      <c r="C1806">
        <v>2024</v>
      </c>
      <c r="D1806" t="s">
        <v>7</v>
      </c>
      <c r="E1806">
        <v>217</v>
      </c>
    </row>
    <row r="1807" spans="1:5">
      <c r="A1807" t="s">
        <v>272</v>
      </c>
      <c r="B1807" t="s">
        <v>17</v>
      </c>
      <c r="C1807">
        <v>2024</v>
      </c>
      <c r="D1807" t="s">
        <v>6</v>
      </c>
      <c r="E1807">
        <v>211</v>
      </c>
    </row>
    <row r="1808" spans="1:5">
      <c r="A1808" t="s">
        <v>272</v>
      </c>
      <c r="B1808" t="s">
        <v>31</v>
      </c>
      <c r="C1808">
        <v>2024</v>
      </c>
      <c r="D1808" t="s">
        <v>7</v>
      </c>
      <c r="E1808">
        <v>21</v>
      </c>
    </row>
    <row r="1809" spans="1:5">
      <c r="A1809" t="s">
        <v>272</v>
      </c>
      <c r="B1809" t="s">
        <v>31</v>
      </c>
      <c r="C1809">
        <v>2024</v>
      </c>
      <c r="D1809" t="s">
        <v>6</v>
      </c>
      <c r="E1809">
        <v>20</v>
      </c>
    </row>
    <row r="1810" spans="1:5">
      <c r="A1810" t="s">
        <v>359</v>
      </c>
      <c r="B1810" t="s">
        <v>18</v>
      </c>
      <c r="C1810">
        <v>2024</v>
      </c>
      <c r="D1810" t="s">
        <v>7</v>
      </c>
      <c r="E1810">
        <v>26904</v>
      </c>
    </row>
    <row r="1811" spans="1:5">
      <c r="A1811" t="s">
        <v>359</v>
      </c>
      <c r="B1811" t="s">
        <v>18</v>
      </c>
      <c r="C1811">
        <v>2024</v>
      </c>
      <c r="D1811" t="s">
        <v>6</v>
      </c>
      <c r="E1811">
        <v>25337</v>
      </c>
    </row>
    <row r="1812" spans="1:5">
      <c r="A1812" t="s">
        <v>359</v>
      </c>
      <c r="B1812" t="s">
        <v>17</v>
      </c>
      <c r="C1812">
        <v>2024</v>
      </c>
      <c r="D1812" t="s">
        <v>7</v>
      </c>
      <c r="E1812">
        <v>599</v>
      </c>
    </row>
    <row r="1813" spans="1:5">
      <c r="A1813" t="s">
        <v>359</v>
      </c>
      <c r="B1813" t="s">
        <v>17</v>
      </c>
      <c r="C1813">
        <v>2024</v>
      </c>
      <c r="D1813" t="s">
        <v>6</v>
      </c>
      <c r="E1813">
        <v>588</v>
      </c>
    </row>
    <row r="1814" spans="1:5">
      <c r="A1814" t="s">
        <v>359</v>
      </c>
      <c r="B1814" t="s">
        <v>31</v>
      </c>
      <c r="C1814">
        <v>2024</v>
      </c>
      <c r="D1814" t="s">
        <v>7</v>
      </c>
      <c r="E1814">
        <v>37</v>
      </c>
    </row>
    <row r="1815" spans="1:5">
      <c r="A1815" t="s">
        <v>359</v>
      </c>
      <c r="B1815" t="s">
        <v>31</v>
      </c>
      <c r="C1815">
        <v>2024</v>
      </c>
      <c r="D1815" t="s">
        <v>6</v>
      </c>
      <c r="E1815">
        <v>36</v>
      </c>
    </row>
    <row r="1816" spans="1:5">
      <c r="A1816" t="s">
        <v>359</v>
      </c>
      <c r="B1816" t="s">
        <v>20</v>
      </c>
      <c r="C1816">
        <v>2024</v>
      </c>
      <c r="D1816" t="s">
        <v>7</v>
      </c>
      <c r="E1816">
        <v>4</v>
      </c>
    </row>
    <row r="1817" spans="1:5">
      <c r="A1817" t="s">
        <v>359</v>
      </c>
      <c r="B1817" t="s">
        <v>20</v>
      </c>
      <c r="C1817">
        <v>2024</v>
      </c>
      <c r="D1817" t="s">
        <v>6</v>
      </c>
      <c r="E1817">
        <v>3</v>
      </c>
    </row>
    <row r="1818" spans="1:5">
      <c r="A1818" t="s">
        <v>848</v>
      </c>
      <c r="B1818" t="s">
        <v>18</v>
      </c>
      <c r="C1818">
        <v>2024</v>
      </c>
      <c r="D1818" t="s">
        <v>7</v>
      </c>
      <c r="E1818">
        <v>5557</v>
      </c>
    </row>
    <row r="1819" spans="1:5">
      <c r="A1819" t="s">
        <v>848</v>
      </c>
      <c r="B1819" t="s">
        <v>18</v>
      </c>
      <c r="C1819">
        <v>2024</v>
      </c>
      <c r="D1819" t="s">
        <v>6</v>
      </c>
      <c r="E1819">
        <v>4768</v>
      </c>
    </row>
    <row r="1820" spans="1:5">
      <c r="A1820" t="s">
        <v>848</v>
      </c>
      <c r="B1820" t="s">
        <v>17</v>
      </c>
      <c r="C1820">
        <v>2024</v>
      </c>
      <c r="D1820" t="s">
        <v>7</v>
      </c>
      <c r="E1820">
        <v>62</v>
      </c>
    </row>
    <row r="1821" spans="1:5">
      <c r="A1821" t="s">
        <v>848</v>
      </c>
      <c r="B1821" t="s">
        <v>17</v>
      </c>
      <c r="C1821">
        <v>2024</v>
      </c>
      <c r="D1821" t="s">
        <v>6</v>
      </c>
      <c r="E1821">
        <v>60</v>
      </c>
    </row>
    <row r="1822" spans="1:5">
      <c r="A1822" t="s">
        <v>848</v>
      </c>
      <c r="B1822" t="s">
        <v>18</v>
      </c>
      <c r="C1822">
        <v>2024</v>
      </c>
      <c r="D1822" t="s">
        <v>7</v>
      </c>
      <c r="E1822">
        <v>0</v>
      </c>
    </row>
    <row r="1823" spans="1:5">
      <c r="A1823" t="s">
        <v>848</v>
      </c>
      <c r="B1823" t="s">
        <v>18</v>
      </c>
      <c r="C1823">
        <v>2017</v>
      </c>
      <c r="D1823" t="s">
        <v>6</v>
      </c>
    </row>
    <row r="1824" spans="1:5">
      <c r="A1824" t="s">
        <v>848</v>
      </c>
      <c r="B1824" t="s">
        <v>18</v>
      </c>
      <c r="C1824">
        <v>2016</v>
      </c>
      <c r="D1824" t="s">
        <v>9</v>
      </c>
      <c r="E1824">
        <v>11874</v>
      </c>
    </row>
    <row r="1825" spans="1:5">
      <c r="A1825" t="s">
        <v>848</v>
      </c>
      <c r="B1825" t="s">
        <v>18</v>
      </c>
      <c r="C1825">
        <v>2016</v>
      </c>
      <c r="D1825" t="s">
        <v>7</v>
      </c>
      <c r="E1825">
        <v>10537</v>
      </c>
    </row>
    <row r="1826" spans="1:5">
      <c r="A1826" t="s">
        <v>848</v>
      </c>
      <c r="B1826" t="s">
        <v>18</v>
      </c>
      <c r="C1826">
        <v>2016</v>
      </c>
      <c r="D1826" t="s">
        <v>6</v>
      </c>
      <c r="E1826">
        <v>9630</v>
      </c>
    </row>
    <row r="1827" spans="1:5">
      <c r="A1827" t="s">
        <v>848</v>
      </c>
      <c r="B1827" t="s">
        <v>18</v>
      </c>
      <c r="C1827">
        <v>2015</v>
      </c>
      <c r="D1827" t="s">
        <v>9</v>
      </c>
      <c r="E1827">
        <v>7113</v>
      </c>
    </row>
    <row r="1828" spans="1:5">
      <c r="A1828" t="s">
        <v>848</v>
      </c>
      <c r="B1828" t="s">
        <v>18</v>
      </c>
      <c r="C1828">
        <v>2015</v>
      </c>
      <c r="D1828" t="s">
        <v>8</v>
      </c>
      <c r="E1828">
        <v>6439</v>
      </c>
    </row>
    <row r="1829" spans="1:5">
      <c r="A1829" t="s">
        <v>848</v>
      </c>
      <c r="B1829" t="s">
        <v>18</v>
      </c>
      <c r="C1829">
        <v>2015</v>
      </c>
      <c r="D1829" t="s">
        <v>7</v>
      </c>
      <c r="E1829">
        <v>5694</v>
      </c>
    </row>
    <row r="1830" spans="1:5">
      <c r="A1830" t="s">
        <v>848</v>
      </c>
      <c r="B1830" t="s">
        <v>18</v>
      </c>
      <c r="C1830">
        <v>2015</v>
      </c>
      <c r="D1830" t="s">
        <v>6</v>
      </c>
      <c r="E1830">
        <v>4511</v>
      </c>
    </row>
    <row r="1831" spans="1:5">
      <c r="A1831" t="s">
        <v>848</v>
      </c>
      <c r="B1831" t="s">
        <v>17</v>
      </c>
      <c r="C1831">
        <v>2024</v>
      </c>
      <c r="D1831" t="s">
        <v>7</v>
      </c>
      <c r="E1831">
        <v>0</v>
      </c>
    </row>
    <row r="1832" spans="1:5">
      <c r="A1832" t="s">
        <v>848</v>
      </c>
      <c r="B1832" t="s">
        <v>17</v>
      </c>
      <c r="C1832">
        <v>2016</v>
      </c>
      <c r="D1832" t="s">
        <v>9</v>
      </c>
      <c r="E1832">
        <v>278</v>
      </c>
    </row>
    <row r="1833" spans="1:5">
      <c r="A1833" t="s">
        <v>848</v>
      </c>
      <c r="B1833" t="s">
        <v>17</v>
      </c>
      <c r="C1833">
        <v>2016</v>
      </c>
      <c r="D1833" t="s">
        <v>7</v>
      </c>
      <c r="E1833">
        <v>244</v>
      </c>
    </row>
    <row r="1834" spans="1:5">
      <c r="A1834" t="s">
        <v>848</v>
      </c>
      <c r="B1834" t="s">
        <v>17</v>
      </c>
      <c r="C1834">
        <v>2016</v>
      </c>
      <c r="D1834" t="s">
        <v>6</v>
      </c>
      <c r="E1834">
        <v>213</v>
      </c>
    </row>
    <row r="1835" spans="1:5">
      <c r="A1835" t="s">
        <v>848</v>
      </c>
      <c r="B1835" t="s">
        <v>17</v>
      </c>
      <c r="C1835">
        <v>2015</v>
      </c>
      <c r="D1835" t="s">
        <v>9</v>
      </c>
      <c r="E1835">
        <v>126</v>
      </c>
    </row>
    <row r="1836" spans="1:5">
      <c r="A1836" t="s">
        <v>848</v>
      </c>
      <c r="B1836" t="s">
        <v>17</v>
      </c>
      <c r="C1836">
        <v>2015</v>
      </c>
      <c r="D1836" t="s">
        <v>8</v>
      </c>
      <c r="E1836">
        <v>128</v>
      </c>
    </row>
    <row r="1837" spans="1:5">
      <c r="A1837" t="s">
        <v>848</v>
      </c>
      <c r="B1837" t="s">
        <v>17</v>
      </c>
      <c r="C1837">
        <v>2015</v>
      </c>
      <c r="D1837" t="s">
        <v>7</v>
      </c>
      <c r="E1837">
        <v>104</v>
      </c>
    </row>
    <row r="1838" spans="1:5">
      <c r="A1838" t="s">
        <v>848</v>
      </c>
      <c r="B1838" t="s">
        <v>17</v>
      </c>
      <c r="C1838">
        <v>2015</v>
      </c>
      <c r="D1838" t="s">
        <v>6</v>
      </c>
      <c r="E1838">
        <v>80</v>
      </c>
    </row>
    <row r="1839" spans="1:5">
      <c r="A1839" t="s">
        <v>848</v>
      </c>
      <c r="B1839" t="s">
        <v>31</v>
      </c>
      <c r="C1839">
        <v>2024</v>
      </c>
      <c r="D1839" t="s">
        <v>7</v>
      </c>
      <c r="E1839">
        <v>0</v>
      </c>
    </row>
    <row r="1840" spans="1:5">
      <c r="A1840" t="s">
        <v>848</v>
      </c>
      <c r="B1840" t="s">
        <v>31</v>
      </c>
      <c r="C1840">
        <v>2016</v>
      </c>
      <c r="D1840" t="s">
        <v>9</v>
      </c>
      <c r="E1840">
        <v>10</v>
      </c>
    </row>
    <row r="1841" spans="1:5">
      <c r="A1841" t="s">
        <v>848</v>
      </c>
      <c r="B1841" t="s">
        <v>31</v>
      </c>
      <c r="C1841">
        <v>2016</v>
      </c>
      <c r="D1841" t="s">
        <v>7</v>
      </c>
      <c r="E1841">
        <v>5</v>
      </c>
    </row>
    <row r="1842" spans="1:5">
      <c r="A1842" t="s">
        <v>848</v>
      </c>
      <c r="B1842" t="s">
        <v>31</v>
      </c>
      <c r="C1842">
        <v>2016</v>
      </c>
      <c r="D1842" t="s">
        <v>6</v>
      </c>
      <c r="E1842">
        <v>6</v>
      </c>
    </row>
    <row r="1843" spans="1:5">
      <c r="A1843" t="s">
        <v>848</v>
      </c>
      <c r="B1843" t="s">
        <v>31</v>
      </c>
      <c r="C1843">
        <v>2015</v>
      </c>
      <c r="D1843" t="s">
        <v>9</v>
      </c>
      <c r="E1843">
        <v>4</v>
      </c>
    </row>
    <row r="1844" spans="1:5">
      <c r="A1844" t="s">
        <v>848</v>
      </c>
      <c r="B1844" t="s">
        <v>31</v>
      </c>
      <c r="C1844">
        <v>2015</v>
      </c>
      <c r="D1844" t="s">
        <v>8</v>
      </c>
      <c r="E1844">
        <v>1</v>
      </c>
    </row>
    <row r="1845" spans="1:5">
      <c r="A1845" t="s">
        <v>848</v>
      </c>
      <c r="B1845" t="s">
        <v>31</v>
      </c>
      <c r="C1845">
        <v>2015</v>
      </c>
      <c r="D1845" t="s">
        <v>7</v>
      </c>
      <c r="E1845">
        <v>1</v>
      </c>
    </row>
    <row r="1846" spans="1:5">
      <c r="A1846" t="s">
        <v>848</v>
      </c>
      <c r="B1846" t="s">
        <v>31</v>
      </c>
      <c r="C1846">
        <v>2015</v>
      </c>
      <c r="D1846" t="s">
        <v>6</v>
      </c>
      <c r="E1846">
        <v>1</v>
      </c>
    </row>
  </sheetData>
  <sortState ref="I5:I1849">
    <sortCondition ref="I5"/>
  </sortState>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880E2-5B67-43B0-ACBC-2D6CED02BEFF}">
  <sheetPr codeName="Sheet18"/>
  <dimension ref="A1:E1560"/>
  <sheetViews>
    <sheetView workbookViewId="0">
      <selection activeCell="I21" sqref="I21"/>
    </sheetView>
  </sheetViews>
  <sheetFormatPr defaultRowHeight="14.5"/>
  <cols>
    <col min="1" max="1" width="10" bestFit="1" customWidth="1"/>
    <col min="2" max="2" width="12" bestFit="1" customWidth="1"/>
    <col min="3" max="3" width="7.1796875" bestFit="1" customWidth="1"/>
    <col min="4" max="4" width="10.1796875" bestFit="1" customWidth="1"/>
    <col min="5" max="5" width="12" bestFit="1" customWidth="1"/>
  </cols>
  <sheetData>
    <row r="1" spans="1:5">
      <c r="A1" t="s">
        <v>67</v>
      </c>
      <c r="B1" t="s">
        <v>833</v>
      </c>
      <c r="C1" t="s">
        <v>4</v>
      </c>
      <c r="D1" t="s">
        <v>5</v>
      </c>
      <c r="E1" t="s">
        <v>834</v>
      </c>
    </row>
    <row r="2" spans="1:5">
      <c r="A2" t="s">
        <v>52</v>
      </c>
      <c r="B2" t="s">
        <v>61</v>
      </c>
      <c r="C2">
        <v>2024</v>
      </c>
      <c r="D2" t="s">
        <v>7</v>
      </c>
      <c r="E2">
        <v>595</v>
      </c>
    </row>
    <row r="3" spans="1:5">
      <c r="A3" t="s">
        <v>52</v>
      </c>
      <c r="B3" t="s">
        <v>61</v>
      </c>
      <c r="C3">
        <v>2024</v>
      </c>
      <c r="D3" t="s">
        <v>6</v>
      </c>
      <c r="E3">
        <v>595</v>
      </c>
    </row>
    <row r="4" spans="1:5">
      <c r="A4" t="s">
        <v>52</v>
      </c>
      <c r="B4" t="s">
        <v>61</v>
      </c>
      <c r="C4">
        <v>2023</v>
      </c>
      <c r="D4" t="s">
        <v>9</v>
      </c>
      <c r="E4">
        <v>595</v>
      </c>
    </row>
    <row r="5" spans="1:5">
      <c r="A5" t="s">
        <v>52</v>
      </c>
      <c r="B5" t="s">
        <v>61</v>
      </c>
      <c r="C5">
        <v>2023</v>
      </c>
      <c r="D5" t="s">
        <v>8</v>
      </c>
      <c r="E5">
        <v>595</v>
      </c>
    </row>
    <row r="6" spans="1:5">
      <c r="A6" t="s">
        <v>52</v>
      </c>
      <c r="B6" t="s">
        <v>61</v>
      </c>
      <c r="C6">
        <v>2023</v>
      </c>
      <c r="D6" t="s">
        <v>7</v>
      </c>
      <c r="E6">
        <v>595</v>
      </c>
    </row>
    <row r="7" spans="1:5">
      <c r="A7" t="s">
        <v>52</v>
      </c>
      <c r="B7" t="s">
        <v>61</v>
      </c>
      <c r="C7">
        <v>2023</v>
      </c>
      <c r="D7" t="s">
        <v>6</v>
      </c>
      <c r="E7">
        <v>595</v>
      </c>
    </row>
    <row r="8" spans="1:5">
      <c r="A8" t="s">
        <v>52</v>
      </c>
      <c r="B8" t="s">
        <v>61</v>
      </c>
      <c r="C8">
        <v>2022</v>
      </c>
      <c r="D8" t="s">
        <v>9</v>
      </c>
      <c r="E8">
        <v>595</v>
      </c>
    </row>
    <row r="9" spans="1:5">
      <c r="A9" t="s">
        <v>52</v>
      </c>
      <c r="B9" t="s">
        <v>61</v>
      </c>
      <c r="C9">
        <v>2022</v>
      </c>
      <c r="D9" t="s">
        <v>8</v>
      </c>
      <c r="E9">
        <v>595</v>
      </c>
    </row>
    <row r="10" spans="1:5">
      <c r="A10" t="s">
        <v>52</v>
      </c>
      <c r="B10" t="s">
        <v>61</v>
      </c>
      <c r="C10">
        <v>2022</v>
      </c>
      <c r="D10" t="s">
        <v>7</v>
      </c>
      <c r="E10">
        <v>595</v>
      </c>
    </row>
    <row r="11" spans="1:5">
      <c r="A11" t="s">
        <v>52</v>
      </c>
      <c r="B11" t="s">
        <v>61</v>
      </c>
      <c r="C11">
        <v>2022</v>
      </c>
      <c r="D11" t="s">
        <v>6</v>
      </c>
      <c r="E11">
        <v>595</v>
      </c>
    </row>
    <row r="12" spans="1:5">
      <c r="A12" t="s">
        <v>52</v>
      </c>
      <c r="B12" t="s">
        <v>61</v>
      </c>
      <c r="C12">
        <v>2021</v>
      </c>
      <c r="D12" t="s">
        <v>9</v>
      </c>
      <c r="E12">
        <v>595</v>
      </c>
    </row>
    <row r="13" spans="1:5">
      <c r="A13" t="s">
        <v>52</v>
      </c>
      <c r="B13" t="s">
        <v>61</v>
      </c>
      <c r="C13">
        <v>2021</v>
      </c>
      <c r="D13" t="s">
        <v>8</v>
      </c>
      <c r="E13">
        <v>595</v>
      </c>
    </row>
    <row r="14" spans="1:5">
      <c r="A14" t="s">
        <v>52</v>
      </c>
      <c r="B14" t="s">
        <v>61</v>
      </c>
      <c r="C14">
        <v>2021</v>
      </c>
      <c r="D14" t="s">
        <v>7</v>
      </c>
      <c r="E14">
        <v>595</v>
      </c>
    </row>
    <row r="15" spans="1:5">
      <c r="A15" t="s">
        <v>52</v>
      </c>
      <c r="B15" t="s">
        <v>61</v>
      </c>
      <c r="C15">
        <v>2021</v>
      </c>
      <c r="D15" t="s">
        <v>6</v>
      </c>
      <c r="E15">
        <v>595</v>
      </c>
    </row>
    <row r="16" spans="1:5">
      <c r="A16" t="s">
        <v>52</v>
      </c>
      <c r="B16" t="s">
        <v>61</v>
      </c>
      <c r="C16">
        <v>2020</v>
      </c>
      <c r="D16" t="s">
        <v>9</v>
      </c>
      <c r="E16">
        <v>595</v>
      </c>
    </row>
    <row r="17" spans="1:5">
      <c r="A17" t="s">
        <v>52</v>
      </c>
      <c r="B17" t="s">
        <v>61</v>
      </c>
      <c r="C17">
        <v>2020</v>
      </c>
      <c r="D17" t="s">
        <v>8</v>
      </c>
      <c r="E17">
        <v>595</v>
      </c>
    </row>
    <row r="18" spans="1:5">
      <c r="A18" t="s">
        <v>52</v>
      </c>
      <c r="B18" t="s">
        <v>61</v>
      </c>
      <c r="C18">
        <v>2020</v>
      </c>
      <c r="D18" t="s">
        <v>7</v>
      </c>
      <c r="E18">
        <v>595.19999999999993</v>
      </c>
    </row>
    <row r="19" spans="1:5">
      <c r="A19" t="s">
        <v>52</v>
      </c>
      <c r="B19" t="s">
        <v>61</v>
      </c>
      <c r="C19">
        <v>2020</v>
      </c>
      <c r="D19" t="s">
        <v>6</v>
      </c>
      <c r="E19">
        <v>595.19999999999993</v>
      </c>
    </row>
    <row r="20" spans="1:5">
      <c r="A20" t="s">
        <v>52</v>
      </c>
      <c r="B20" t="s">
        <v>61</v>
      </c>
      <c r="C20">
        <v>2019</v>
      </c>
      <c r="D20" t="s">
        <v>9</v>
      </c>
      <c r="E20">
        <v>507.4</v>
      </c>
    </row>
    <row r="21" spans="1:5">
      <c r="A21" t="s">
        <v>52</v>
      </c>
      <c r="B21" t="s">
        <v>61</v>
      </c>
      <c r="C21">
        <v>2019</v>
      </c>
      <c r="D21" t="s">
        <v>8</v>
      </c>
      <c r="E21">
        <v>595.19999999999993</v>
      </c>
    </row>
    <row r="22" spans="1:5">
      <c r="A22" t="s">
        <v>52</v>
      </c>
      <c r="B22" t="s">
        <v>61</v>
      </c>
      <c r="C22">
        <v>2019</v>
      </c>
      <c r="D22" t="s">
        <v>7</v>
      </c>
      <c r="E22">
        <v>595.19999999999993</v>
      </c>
    </row>
    <row r="23" spans="1:5">
      <c r="A23" t="s">
        <v>52</v>
      </c>
      <c r="B23" t="s">
        <v>61</v>
      </c>
      <c r="C23">
        <v>2019</v>
      </c>
      <c r="D23" t="s">
        <v>6</v>
      </c>
      <c r="E23">
        <v>595.19999999999993</v>
      </c>
    </row>
    <row r="24" spans="1:5">
      <c r="A24" t="s">
        <v>52</v>
      </c>
      <c r="B24" t="s">
        <v>61</v>
      </c>
      <c r="C24">
        <v>2018</v>
      </c>
      <c r="D24" t="s">
        <v>9</v>
      </c>
      <c r="E24">
        <v>595.19999999999993</v>
      </c>
    </row>
    <row r="25" spans="1:5">
      <c r="A25" t="s">
        <v>52</v>
      </c>
      <c r="B25" t="s">
        <v>61</v>
      </c>
      <c r="C25">
        <v>2018</v>
      </c>
      <c r="D25" t="s">
        <v>8</v>
      </c>
      <c r="E25">
        <v>595.19999999999993</v>
      </c>
    </row>
    <row r="26" spans="1:5">
      <c r="A26" t="s">
        <v>52</v>
      </c>
      <c r="B26" t="s">
        <v>61</v>
      </c>
      <c r="C26">
        <v>2018</v>
      </c>
      <c r="D26" t="s">
        <v>7</v>
      </c>
      <c r="E26">
        <v>595</v>
      </c>
    </row>
    <row r="27" spans="1:5">
      <c r="A27" t="s">
        <v>52</v>
      </c>
      <c r="B27" t="s">
        <v>61</v>
      </c>
      <c r="C27">
        <v>2018</v>
      </c>
      <c r="D27" t="s">
        <v>6</v>
      </c>
      <c r="E27">
        <v>683</v>
      </c>
    </row>
    <row r="28" spans="1:5">
      <c r="A28" t="s">
        <v>52</v>
      </c>
      <c r="B28" t="s">
        <v>61</v>
      </c>
      <c r="C28">
        <v>2017</v>
      </c>
      <c r="D28" t="s">
        <v>9</v>
      </c>
      <c r="E28">
        <v>595.19999999999993</v>
      </c>
    </row>
    <row r="29" spans="1:5">
      <c r="A29" t="s">
        <v>52</v>
      </c>
      <c r="B29" t="s">
        <v>61</v>
      </c>
      <c r="C29">
        <v>2017</v>
      </c>
      <c r="D29" t="s">
        <v>8</v>
      </c>
      <c r="E29">
        <v>595.19999999999993</v>
      </c>
    </row>
    <row r="30" spans="1:5">
      <c r="A30" t="s">
        <v>52</v>
      </c>
      <c r="B30" t="s">
        <v>61</v>
      </c>
      <c r="C30">
        <v>2017</v>
      </c>
      <c r="D30" t="s">
        <v>7</v>
      </c>
      <c r="E30">
        <v>595.19999999999993</v>
      </c>
    </row>
    <row r="31" spans="1:5">
      <c r="A31" t="s">
        <v>52</v>
      </c>
      <c r="B31" t="s">
        <v>61</v>
      </c>
      <c r="C31">
        <v>2017</v>
      </c>
      <c r="D31" t="s">
        <v>6</v>
      </c>
      <c r="E31">
        <v>1013.2</v>
      </c>
    </row>
    <row r="32" spans="1:5">
      <c r="A32" t="s">
        <v>52</v>
      </c>
      <c r="B32" t="s">
        <v>61</v>
      </c>
      <c r="C32">
        <v>2016</v>
      </c>
      <c r="D32" t="s">
        <v>9</v>
      </c>
      <c r="E32">
        <v>1013.2</v>
      </c>
    </row>
    <row r="33" spans="1:5">
      <c r="A33" t="s">
        <v>52</v>
      </c>
      <c r="B33" t="s">
        <v>61</v>
      </c>
      <c r="C33">
        <v>2016</v>
      </c>
      <c r="D33" t="s">
        <v>8</v>
      </c>
      <c r="E33">
        <v>1013.2</v>
      </c>
    </row>
    <row r="34" spans="1:5">
      <c r="A34" t="s">
        <v>52</v>
      </c>
      <c r="B34" t="s">
        <v>61</v>
      </c>
      <c r="C34">
        <v>2016</v>
      </c>
      <c r="D34" t="s">
        <v>7</v>
      </c>
      <c r="E34">
        <v>1013.2</v>
      </c>
    </row>
    <row r="35" spans="1:5">
      <c r="A35" t="s">
        <v>52</v>
      </c>
      <c r="B35" t="s">
        <v>61</v>
      </c>
      <c r="C35">
        <v>2016</v>
      </c>
      <c r="D35" t="s">
        <v>6</v>
      </c>
      <c r="E35">
        <v>1013.2</v>
      </c>
    </row>
    <row r="36" spans="1:5">
      <c r="A36" t="s">
        <v>52</v>
      </c>
      <c r="B36" t="s">
        <v>61</v>
      </c>
      <c r="C36">
        <v>2015</v>
      </c>
      <c r="D36" t="s">
        <v>9</v>
      </c>
      <c r="E36">
        <v>1013.2</v>
      </c>
    </row>
    <row r="37" spans="1:5">
      <c r="A37" t="s">
        <v>52</v>
      </c>
      <c r="B37" t="s">
        <v>61</v>
      </c>
      <c r="C37">
        <v>2015</v>
      </c>
      <c r="D37" t="s">
        <v>8</v>
      </c>
      <c r="E37">
        <v>1013.2</v>
      </c>
    </row>
    <row r="38" spans="1:5">
      <c r="A38" t="s">
        <v>52</v>
      </c>
      <c r="B38" t="s">
        <v>61</v>
      </c>
      <c r="C38">
        <v>2015</v>
      </c>
      <c r="D38" t="s">
        <v>7</v>
      </c>
      <c r="E38">
        <v>1013.2</v>
      </c>
    </row>
    <row r="39" spans="1:5">
      <c r="A39" t="s">
        <v>52</v>
      </c>
      <c r="B39" t="s">
        <v>61</v>
      </c>
      <c r="C39">
        <v>2015</v>
      </c>
      <c r="D39" t="s">
        <v>6</v>
      </c>
      <c r="E39">
        <v>1013.2</v>
      </c>
    </row>
    <row r="40" spans="1:5">
      <c r="A40" t="s">
        <v>52</v>
      </c>
      <c r="B40" t="s">
        <v>61</v>
      </c>
      <c r="C40">
        <v>2014</v>
      </c>
      <c r="D40" t="s">
        <v>9</v>
      </c>
      <c r="E40">
        <v>1013.2</v>
      </c>
    </row>
    <row r="41" spans="1:5">
      <c r="A41" t="s">
        <v>52</v>
      </c>
      <c r="B41" t="s">
        <v>61</v>
      </c>
      <c r="C41">
        <v>2014</v>
      </c>
      <c r="D41" t="s">
        <v>8</v>
      </c>
      <c r="E41">
        <v>760.3</v>
      </c>
    </row>
    <row r="42" spans="1:5">
      <c r="A42" t="s">
        <v>52</v>
      </c>
      <c r="B42" t="s">
        <v>61</v>
      </c>
      <c r="C42">
        <v>2014</v>
      </c>
      <c r="D42" t="s">
        <v>7</v>
      </c>
      <c r="E42">
        <v>507.4</v>
      </c>
    </row>
    <row r="43" spans="1:5">
      <c r="A43" t="s">
        <v>52</v>
      </c>
      <c r="B43" t="s">
        <v>61</v>
      </c>
      <c r="C43">
        <v>2014</v>
      </c>
      <c r="D43" t="s">
        <v>6</v>
      </c>
      <c r="E43">
        <v>507.4</v>
      </c>
    </row>
    <row r="44" spans="1:5">
      <c r="A44" t="s">
        <v>52</v>
      </c>
      <c r="B44" t="s">
        <v>61</v>
      </c>
      <c r="C44">
        <v>2013</v>
      </c>
      <c r="D44" t="s">
        <v>9</v>
      </c>
      <c r="E44">
        <v>507</v>
      </c>
    </row>
    <row r="45" spans="1:5">
      <c r="A45" t="s">
        <v>52</v>
      </c>
      <c r="B45" t="s">
        <v>61</v>
      </c>
      <c r="C45">
        <v>2013</v>
      </c>
      <c r="D45" t="s">
        <v>8</v>
      </c>
      <c r="E45">
        <v>507</v>
      </c>
    </row>
    <row r="46" spans="1:5">
      <c r="A46" t="s">
        <v>52</v>
      </c>
      <c r="B46" t="s">
        <v>61</v>
      </c>
      <c r="C46">
        <v>2013</v>
      </c>
      <c r="D46" t="s">
        <v>7</v>
      </c>
      <c r="E46">
        <v>633.85</v>
      </c>
    </row>
    <row r="47" spans="1:5">
      <c r="A47" t="s">
        <v>52</v>
      </c>
      <c r="B47" t="s">
        <v>61</v>
      </c>
      <c r="C47">
        <v>2013</v>
      </c>
      <c r="D47" t="s">
        <v>6</v>
      </c>
      <c r="E47">
        <v>633.85</v>
      </c>
    </row>
    <row r="48" spans="1:5">
      <c r="A48" t="s">
        <v>52</v>
      </c>
      <c r="B48" t="s">
        <v>61</v>
      </c>
      <c r="C48">
        <v>2012</v>
      </c>
      <c r="D48" t="s">
        <v>9</v>
      </c>
      <c r="E48">
        <v>633.85</v>
      </c>
    </row>
    <row r="49" spans="1:5">
      <c r="A49" t="s">
        <v>52</v>
      </c>
      <c r="B49" t="s">
        <v>61</v>
      </c>
      <c r="C49">
        <v>2012</v>
      </c>
      <c r="D49" t="s">
        <v>8</v>
      </c>
      <c r="E49">
        <v>0</v>
      </c>
    </row>
    <row r="50" spans="1:5">
      <c r="A50" t="s">
        <v>52</v>
      </c>
      <c r="B50" t="s">
        <v>61</v>
      </c>
      <c r="C50">
        <v>2012</v>
      </c>
      <c r="D50" t="s">
        <v>7</v>
      </c>
      <c r="E50">
        <v>0</v>
      </c>
    </row>
    <row r="51" spans="1:5">
      <c r="A51" t="s">
        <v>52</v>
      </c>
      <c r="B51" t="s">
        <v>61</v>
      </c>
      <c r="C51">
        <v>2012</v>
      </c>
      <c r="D51" t="s">
        <v>6</v>
      </c>
      <c r="E51">
        <v>0</v>
      </c>
    </row>
    <row r="52" spans="1:5">
      <c r="A52" t="s">
        <v>52</v>
      </c>
      <c r="B52" t="s">
        <v>61</v>
      </c>
      <c r="C52">
        <v>2011</v>
      </c>
      <c r="D52" t="s">
        <v>9</v>
      </c>
      <c r="E52">
        <v>0</v>
      </c>
    </row>
    <row r="53" spans="1:5">
      <c r="A53" t="s">
        <v>52</v>
      </c>
      <c r="B53" t="s">
        <v>61</v>
      </c>
      <c r="C53">
        <v>2011</v>
      </c>
      <c r="D53" t="s">
        <v>8</v>
      </c>
      <c r="E53">
        <v>0</v>
      </c>
    </row>
    <row r="54" spans="1:5">
      <c r="A54" t="s">
        <v>52</v>
      </c>
      <c r="B54" t="s">
        <v>61</v>
      </c>
      <c r="C54">
        <v>2011</v>
      </c>
      <c r="D54" t="s">
        <v>7</v>
      </c>
      <c r="E54">
        <v>0</v>
      </c>
    </row>
    <row r="55" spans="1:5">
      <c r="A55" t="s">
        <v>52</v>
      </c>
      <c r="B55" t="s">
        <v>61</v>
      </c>
      <c r="C55">
        <v>2011</v>
      </c>
      <c r="D55" t="s">
        <v>6</v>
      </c>
      <c r="E55">
        <v>0</v>
      </c>
    </row>
    <row r="56" spans="1:5">
      <c r="A56" t="s">
        <v>52</v>
      </c>
      <c r="B56" t="s">
        <v>61</v>
      </c>
      <c r="C56">
        <v>2010</v>
      </c>
      <c r="D56" t="s">
        <v>9</v>
      </c>
      <c r="E56">
        <v>0</v>
      </c>
    </row>
    <row r="57" spans="1:5">
      <c r="A57" t="s">
        <v>52</v>
      </c>
      <c r="B57" t="s">
        <v>61</v>
      </c>
      <c r="C57">
        <v>2010</v>
      </c>
      <c r="D57" t="s">
        <v>8</v>
      </c>
      <c r="E57">
        <v>0</v>
      </c>
    </row>
    <row r="58" spans="1:5">
      <c r="A58" t="s">
        <v>52</v>
      </c>
      <c r="B58" t="s">
        <v>61</v>
      </c>
      <c r="C58">
        <v>2010</v>
      </c>
      <c r="D58" t="s">
        <v>7</v>
      </c>
      <c r="E58">
        <v>0</v>
      </c>
    </row>
    <row r="59" spans="1:5">
      <c r="A59" t="s">
        <v>52</v>
      </c>
      <c r="B59" t="s">
        <v>61</v>
      </c>
      <c r="C59">
        <v>2010</v>
      </c>
      <c r="D59" t="s">
        <v>6</v>
      </c>
      <c r="E59">
        <v>0</v>
      </c>
    </row>
    <row r="60" spans="1:5">
      <c r="A60" t="s">
        <v>52</v>
      </c>
      <c r="B60" t="s">
        <v>61</v>
      </c>
      <c r="C60">
        <v>2009</v>
      </c>
      <c r="D60" t="s">
        <v>9</v>
      </c>
      <c r="E60">
        <v>0</v>
      </c>
    </row>
    <row r="61" spans="1:5">
      <c r="A61" t="s">
        <v>52</v>
      </c>
      <c r="B61" t="s">
        <v>61</v>
      </c>
      <c r="C61">
        <v>2009</v>
      </c>
      <c r="D61" t="s">
        <v>8</v>
      </c>
      <c r="E61">
        <v>0</v>
      </c>
    </row>
    <row r="62" spans="1:5">
      <c r="A62" t="s">
        <v>52</v>
      </c>
      <c r="B62" t="s">
        <v>61</v>
      </c>
      <c r="C62">
        <v>2009</v>
      </c>
      <c r="D62" t="s">
        <v>7</v>
      </c>
      <c r="E62">
        <v>0</v>
      </c>
    </row>
    <row r="63" spans="1:5">
      <c r="A63" t="s">
        <v>52</v>
      </c>
      <c r="B63" t="s">
        <v>61</v>
      </c>
      <c r="C63">
        <v>2009</v>
      </c>
      <c r="D63" t="s">
        <v>6</v>
      </c>
      <c r="E63">
        <v>0</v>
      </c>
    </row>
    <row r="64" spans="1:5">
      <c r="A64" t="s">
        <v>52</v>
      </c>
      <c r="B64" t="s">
        <v>61</v>
      </c>
      <c r="C64">
        <v>2008</v>
      </c>
      <c r="D64" t="s">
        <v>9</v>
      </c>
      <c r="E64">
        <v>0</v>
      </c>
    </row>
    <row r="65" spans="1:5">
      <c r="A65" t="s">
        <v>52</v>
      </c>
      <c r="B65" t="s">
        <v>61</v>
      </c>
      <c r="C65">
        <v>2008</v>
      </c>
      <c r="D65" t="s">
        <v>8</v>
      </c>
      <c r="E65">
        <v>0</v>
      </c>
    </row>
    <row r="66" spans="1:5">
      <c r="A66" t="s">
        <v>52</v>
      </c>
      <c r="B66" t="s">
        <v>61</v>
      </c>
      <c r="C66">
        <v>2008</v>
      </c>
      <c r="D66" t="s">
        <v>7</v>
      </c>
      <c r="E66">
        <v>0</v>
      </c>
    </row>
    <row r="67" spans="1:5">
      <c r="A67" t="s">
        <v>52</v>
      </c>
      <c r="B67" t="s">
        <v>61</v>
      </c>
      <c r="C67">
        <v>2008</v>
      </c>
      <c r="D67" t="s">
        <v>6</v>
      </c>
      <c r="E67">
        <v>0</v>
      </c>
    </row>
    <row r="68" spans="1:5">
      <c r="A68" t="s">
        <v>52</v>
      </c>
      <c r="B68" t="s">
        <v>61</v>
      </c>
      <c r="C68">
        <v>2007</v>
      </c>
      <c r="D68" t="s">
        <v>9</v>
      </c>
      <c r="E68">
        <v>0</v>
      </c>
    </row>
    <row r="69" spans="1:5">
      <c r="A69" t="s">
        <v>52</v>
      </c>
      <c r="B69" t="s">
        <v>61</v>
      </c>
      <c r="C69">
        <v>2007</v>
      </c>
      <c r="D69" t="s">
        <v>8</v>
      </c>
      <c r="E69">
        <v>0</v>
      </c>
    </row>
    <row r="70" spans="1:5">
      <c r="A70" t="s">
        <v>52</v>
      </c>
      <c r="B70" t="s">
        <v>61</v>
      </c>
      <c r="C70">
        <v>2007</v>
      </c>
      <c r="D70" t="s">
        <v>7</v>
      </c>
      <c r="E70">
        <v>0</v>
      </c>
    </row>
    <row r="71" spans="1:5">
      <c r="A71" t="s">
        <v>52</v>
      </c>
      <c r="B71" t="s">
        <v>61</v>
      </c>
      <c r="C71">
        <v>2007</v>
      </c>
      <c r="D71" t="s">
        <v>6</v>
      </c>
      <c r="E71">
        <v>0</v>
      </c>
    </row>
    <row r="72" spans="1:5">
      <c r="A72" t="s">
        <v>52</v>
      </c>
      <c r="B72" t="s">
        <v>61</v>
      </c>
      <c r="C72">
        <v>2006</v>
      </c>
      <c r="D72" t="s">
        <v>9</v>
      </c>
      <c r="E72">
        <v>0</v>
      </c>
    </row>
    <row r="73" spans="1:5">
      <c r="A73" t="s">
        <v>52</v>
      </c>
      <c r="B73" t="s">
        <v>61</v>
      </c>
      <c r="C73">
        <v>2006</v>
      </c>
      <c r="D73" t="s">
        <v>8</v>
      </c>
      <c r="E73">
        <v>0</v>
      </c>
    </row>
    <row r="74" spans="1:5">
      <c r="A74" t="s">
        <v>52</v>
      </c>
      <c r="B74" t="s">
        <v>61</v>
      </c>
      <c r="C74">
        <v>2006</v>
      </c>
      <c r="D74" t="s">
        <v>7</v>
      </c>
      <c r="E74">
        <v>0</v>
      </c>
    </row>
    <row r="75" spans="1:5">
      <c r="A75" t="s">
        <v>52</v>
      </c>
      <c r="B75" t="s">
        <v>61</v>
      </c>
      <c r="C75">
        <v>2006</v>
      </c>
      <c r="D75" t="s">
        <v>6</v>
      </c>
      <c r="E75">
        <v>0</v>
      </c>
    </row>
    <row r="76" spans="1:5">
      <c r="A76" t="s">
        <v>52</v>
      </c>
      <c r="B76" t="s">
        <v>61</v>
      </c>
      <c r="C76">
        <v>2005</v>
      </c>
      <c r="D76" t="s">
        <v>9</v>
      </c>
      <c r="E76">
        <v>0</v>
      </c>
    </row>
    <row r="77" spans="1:5">
      <c r="A77" t="s">
        <v>52</v>
      </c>
      <c r="B77" t="s">
        <v>61</v>
      </c>
      <c r="C77">
        <v>2005</v>
      </c>
      <c r="D77" t="s">
        <v>8</v>
      </c>
      <c r="E77">
        <v>0</v>
      </c>
    </row>
    <row r="78" spans="1:5">
      <c r="A78" t="s">
        <v>52</v>
      </c>
      <c r="B78" t="s">
        <v>61</v>
      </c>
      <c r="C78">
        <v>2005</v>
      </c>
      <c r="D78" t="s">
        <v>7</v>
      </c>
      <c r="E78">
        <v>0</v>
      </c>
    </row>
    <row r="79" spans="1:5">
      <c r="A79" t="s">
        <v>52</v>
      </c>
      <c r="B79" t="s">
        <v>61</v>
      </c>
      <c r="C79">
        <v>2005</v>
      </c>
      <c r="D79" t="s">
        <v>6</v>
      </c>
      <c r="E79">
        <v>0</v>
      </c>
    </row>
    <row r="80" spans="1:5">
      <c r="A80" t="s">
        <v>52</v>
      </c>
      <c r="B80" t="s">
        <v>56</v>
      </c>
      <c r="C80">
        <v>2024</v>
      </c>
      <c r="D80" t="s">
        <v>7</v>
      </c>
      <c r="E80">
        <v>22930.85</v>
      </c>
    </row>
    <row r="81" spans="1:5">
      <c r="A81" t="s">
        <v>52</v>
      </c>
      <c r="B81" t="s">
        <v>56</v>
      </c>
      <c r="C81">
        <v>2024</v>
      </c>
      <c r="D81" t="s">
        <v>6</v>
      </c>
      <c r="E81">
        <v>22930.84</v>
      </c>
    </row>
    <row r="82" spans="1:5">
      <c r="A82" t="s">
        <v>52</v>
      </c>
      <c r="B82" t="s">
        <v>56</v>
      </c>
      <c r="C82">
        <v>2023</v>
      </c>
      <c r="D82" t="s">
        <v>9</v>
      </c>
      <c r="E82">
        <v>22930.52</v>
      </c>
    </row>
    <row r="83" spans="1:5">
      <c r="A83" t="s">
        <v>52</v>
      </c>
      <c r="B83" t="s">
        <v>56</v>
      </c>
      <c r="C83">
        <v>2023</v>
      </c>
      <c r="D83" t="s">
        <v>8</v>
      </c>
      <c r="E83">
        <v>22849.77</v>
      </c>
    </row>
    <row r="84" spans="1:5">
      <c r="A84" t="s">
        <v>52</v>
      </c>
      <c r="B84" t="s">
        <v>56</v>
      </c>
      <c r="C84">
        <v>2023</v>
      </c>
      <c r="D84" t="s">
        <v>7</v>
      </c>
      <c r="E84">
        <v>22849.777399999999</v>
      </c>
    </row>
    <row r="85" spans="1:5">
      <c r="A85" t="s">
        <v>52</v>
      </c>
      <c r="B85" t="s">
        <v>56</v>
      </c>
      <c r="C85">
        <v>2023</v>
      </c>
      <c r="D85" t="s">
        <v>6</v>
      </c>
      <c r="E85">
        <v>22824.449000000001</v>
      </c>
    </row>
    <row r="86" spans="1:5">
      <c r="A86" t="s">
        <v>52</v>
      </c>
      <c r="B86" t="s">
        <v>56</v>
      </c>
      <c r="C86">
        <v>2022</v>
      </c>
      <c r="D86" t="s">
        <v>9</v>
      </c>
      <c r="E86">
        <v>22802.903479000001</v>
      </c>
    </row>
    <row r="87" spans="1:5">
      <c r="A87" t="s">
        <v>52</v>
      </c>
      <c r="B87" t="s">
        <v>56</v>
      </c>
      <c r="C87">
        <v>2022</v>
      </c>
      <c r="D87" t="s">
        <v>8</v>
      </c>
      <c r="E87">
        <v>22623.751499000002</v>
      </c>
    </row>
    <row r="88" spans="1:5">
      <c r="A88" t="s">
        <v>52</v>
      </c>
      <c r="B88" t="s">
        <v>56</v>
      </c>
      <c r="C88">
        <v>2022</v>
      </c>
      <c r="D88" t="s">
        <v>7</v>
      </c>
      <c r="E88">
        <v>22557.079289000001</v>
      </c>
    </row>
    <row r="89" spans="1:5">
      <c r="A89" t="s">
        <v>52</v>
      </c>
      <c r="B89" t="s">
        <v>56</v>
      </c>
      <c r="C89">
        <v>2022</v>
      </c>
      <c r="D89" t="s">
        <v>6</v>
      </c>
      <c r="E89">
        <v>22472.676173</v>
      </c>
    </row>
    <row r="90" spans="1:5">
      <c r="A90" t="s">
        <v>52</v>
      </c>
      <c r="B90" t="s">
        <v>56</v>
      </c>
      <c r="C90">
        <v>2021</v>
      </c>
      <c r="D90" t="s">
        <v>9</v>
      </c>
      <c r="E90">
        <v>22405.474972999997</v>
      </c>
    </row>
    <row r="91" spans="1:5">
      <c r="A91" t="s">
        <v>52</v>
      </c>
      <c r="B91" t="s">
        <v>56</v>
      </c>
      <c r="C91">
        <v>2021</v>
      </c>
      <c r="D91" t="s">
        <v>8</v>
      </c>
      <c r="E91">
        <v>22265.846000000001</v>
      </c>
    </row>
    <row r="92" spans="1:5">
      <c r="A92" t="s">
        <v>52</v>
      </c>
      <c r="B92" t="s">
        <v>56</v>
      </c>
      <c r="C92">
        <v>2021</v>
      </c>
      <c r="D92" t="s">
        <v>7</v>
      </c>
      <c r="E92">
        <v>22223.02</v>
      </c>
    </row>
    <row r="93" spans="1:5">
      <c r="A93" t="s">
        <v>52</v>
      </c>
      <c r="B93" t="s">
        <v>56</v>
      </c>
      <c r="C93">
        <v>2021</v>
      </c>
      <c r="D93" t="s">
        <v>6</v>
      </c>
      <c r="E93">
        <v>21788.06</v>
      </c>
    </row>
    <row r="94" spans="1:5">
      <c r="A94" t="s">
        <v>52</v>
      </c>
      <c r="B94" t="s">
        <v>56</v>
      </c>
      <c r="C94">
        <v>2020</v>
      </c>
      <c r="D94" t="s">
        <v>9</v>
      </c>
      <c r="E94">
        <v>21788.06</v>
      </c>
    </row>
    <row r="95" spans="1:5">
      <c r="A95" t="s">
        <v>52</v>
      </c>
      <c r="B95" t="s">
        <v>56</v>
      </c>
      <c r="C95">
        <v>2020</v>
      </c>
      <c r="D95" t="s">
        <v>8</v>
      </c>
      <c r="E95">
        <v>21869.411562000001</v>
      </c>
    </row>
    <row r="96" spans="1:5">
      <c r="A96" t="s">
        <v>52</v>
      </c>
      <c r="B96" t="s">
        <v>56</v>
      </c>
      <c r="C96">
        <v>2020</v>
      </c>
      <c r="D96" t="s">
        <v>7</v>
      </c>
      <c r="E96">
        <v>21317.3</v>
      </c>
    </row>
    <row r="97" spans="1:5">
      <c r="A97" t="s">
        <v>52</v>
      </c>
      <c r="B97" t="s">
        <v>56</v>
      </c>
      <c r="C97">
        <v>2020</v>
      </c>
      <c r="D97" t="s">
        <v>6</v>
      </c>
      <c r="E97">
        <v>21110.740926777278</v>
      </c>
    </row>
    <row r="98" spans="1:5">
      <c r="A98" t="s">
        <v>52</v>
      </c>
      <c r="B98" t="s">
        <v>56</v>
      </c>
      <c r="C98">
        <v>2019</v>
      </c>
      <c r="D98" t="s">
        <v>9</v>
      </c>
      <c r="E98">
        <v>20933.28</v>
      </c>
    </row>
    <row r="99" spans="1:5">
      <c r="A99" t="s">
        <v>52</v>
      </c>
      <c r="B99" t="s">
        <v>56</v>
      </c>
      <c r="C99">
        <v>2019</v>
      </c>
      <c r="D99" t="s">
        <v>8</v>
      </c>
      <c r="E99">
        <v>20360.790810502134</v>
      </c>
    </row>
    <row r="100" spans="1:5">
      <c r="A100" t="s">
        <v>52</v>
      </c>
      <c r="B100" t="s">
        <v>56</v>
      </c>
      <c r="C100">
        <v>2019</v>
      </c>
      <c r="D100" t="s">
        <v>7</v>
      </c>
      <c r="E100">
        <v>20160.829999999951</v>
      </c>
    </row>
    <row r="101" spans="1:5">
      <c r="A101" t="s">
        <v>52</v>
      </c>
      <c r="B101" t="s">
        <v>56</v>
      </c>
      <c r="C101">
        <v>2019</v>
      </c>
      <c r="D101" t="s">
        <v>6</v>
      </c>
      <c r="E101">
        <v>20093.729999999956</v>
      </c>
    </row>
    <row r="102" spans="1:5">
      <c r="A102" t="s">
        <v>52</v>
      </c>
      <c r="B102" t="s">
        <v>56</v>
      </c>
      <c r="C102">
        <v>2018</v>
      </c>
      <c r="D102" t="s">
        <v>9</v>
      </c>
      <c r="E102">
        <v>19929.464608759041</v>
      </c>
    </row>
    <row r="103" spans="1:5">
      <c r="A103" t="s">
        <v>52</v>
      </c>
      <c r="B103" t="s">
        <v>56</v>
      </c>
      <c r="C103">
        <v>2018</v>
      </c>
      <c r="D103" t="s">
        <v>8</v>
      </c>
      <c r="E103">
        <v>19724.320000000003</v>
      </c>
    </row>
    <row r="104" spans="1:5">
      <c r="A104" t="s">
        <v>52</v>
      </c>
      <c r="B104" t="s">
        <v>56</v>
      </c>
      <c r="C104">
        <v>2018</v>
      </c>
      <c r="D104" t="s">
        <v>7</v>
      </c>
      <c r="E104">
        <v>19605.582999999999</v>
      </c>
    </row>
    <row r="105" spans="1:5">
      <c r="A105" t="s">
        <v>52</v>
      </c>
      <c r="B105" t="s">
        <v>56</v>
      </c>
      <c r="C105">
        <v>2018</v>
      </c>
      <c r="D105" t="s">
        <v>6</v>
      </c>
      <c r="E105">
        <v>19524.806</v>
      </c>
    </row>
    <row r="106" spans="1:5">
      <c r="A106" t="s">
        <v>52</v>
      </c>
      <c r="B106" t="s">
        <v>56</v>
      </c>
      <c r="C106">
        <v>2017</v>
      </c>
      <c r="D106" t="s">
        <v>9</v>
      </c>
      <c r="E106">
        <v>19431.108</v>
      </c>
    </row>
    <row r="107" spans="1:5">
      <c r="A107" t="s">
        <v>52</v>
      </c>
      <c r="B107" t="s">
        <v>56</v>
      </c>
      <c r="C107">
        <v>2017</v>
      </c>
      <c r="D107" t="s">
        <v>8</v>
      </c>
      <c r="E107">
        <v>19293.862000000001</v>
      </c>
    </row>
    <row r="108" spans="1:5">
      <c r="A108" t="s">
        <v>52</v>
      </c>
      <c r="B108" t="s">
        <v>56</v>
      </c>
      <c r="C108">
        <v>2017</v>
      </c>
      <c r="D108" t="s">
        <v>7</v>
      </c>
      <c r="E108">
        <v>18965.912</v>
      </c>
    </row>
    <row r="109" spans="1:5">
      <c r="A109" t="s">
        <v>52</v>
      </c>
      <c r="B109" t="s">
        <v>56</v>
      </c>
      <c r="C109">
        <v>2017</v>
      </c>
      <c r="D109" t="s">
        <v>6</v>
      </c>
      <c r="E109">
        <v>18833.310000000001</v>
      </c>
    </row>
    <row r="110" spans="1:5">
      <c r="A110" t="s">
        <v>52</v>
      </c>
      <c r="B110" t="s">
        <v>56</v>
      </c>
      <c r="C110">
        <v>2016</v>
      </c>
      <c r="D110" t="s">
        <v>9</v>
      </c>
      <c r="E110">
        <v>18669.7</v>
      </c>
    </row>
    <row r="111" spans="1:5">
      <c r="A111" t="s">
        <v>52</v>
      </c>
      <c r="B111" t="s">
        <v>56</v>
      </c>
      <c r="C111">
        <v>2016</v>
      </c>
      <c r="D111" t="s">
        <v>8</v>
      </c>
      <c r="E111">
        <v>18048.849999999999</v>
      </c>
    </row>
    <row r="112" spans="1:5">
      <c r="A112" t="s">
        <v>52</v>
      </c>
      <c r="B112" t="s">
        <v>56</v>
      </c>
      <c r="C112">
        <v>2016</v>
      </c>
      <c r="D112" t="s">
        <v>7</v>
      </c>
      <c r="E112">
        <v>17163.890000000003</v>
      </c>
    </row>
    <row r="113" spans="1:5">
      <c r="A113" t="s">
        <v>52</v>
      </c>
      <c r="B113" t="s">
        <v>56</v>
      </c>
      <c r="C113">
        <v>2016</v>
      </c>
      <c r="D113" t="s">
        <v>6</v>
      </c>
      <c r="E113">
        <v>17163.890000000003</v>
      </c>
    </row>
    <row r="114" spans="1:5">
      <c r="A114" t="s">
        <v>52</v>
      </c>
      <c r="B114" t="s">
        <v>56</v>
      </c>
      <c r="C114">
        <v>2015</v>
      </c>
      <c r="D114" t="s">
        <v>9</v>
      </c>
      <c r="E114">
        <v>16862.5</v>
      </c>
    </row>
    <row r="115" spans="1:5">
      <c r="A115" t="s">
        <v>52</v>
      </c>
      <c r="B115" t="s">
        <v>56</v>
      </c>
      <c r="C115">
        <v>2015</v>
      </c>
      <c r="D115" t="s">
        <v>8</v>
      </c>
      <c r="E115">
        <v>16548.75</v>
      </c>
    </row>
    <row r="116" spans="1:5">
      <c r="A116" t="s">
        <v>52</v>
      </c>
      <c r="B116" t="s">
        <v>56</v>
      </c>
      <c r="C116">
        <v>2015</v>
      </c>
      <c r="D116" t="s">
        <v>7</v>
      </c>
      <c r="E116">
        <v>16515.73</v>
      </c>
    </row>
    <row r="117" spans="1:5">
      <c r="A117" t="s">
        <v>52</v>
      </c>
      <c r="B117" t="s">
        <v>56</v>
      </c>
      <c r="C117">
        <v>2015</v>
      </c>
      <c r="D117" t="s">
        <v>6</v>
      </c>
      <c r="E117">
        <v>15828.990000000002</v>
      </c>
    </row>
    <row r="118" spans="1:5">
      <c r="A118" t="s">
        <v>52</v>
      </c>
      <c r="B118" t="s">
        <v>56</v>
      </c>
      <c r="C118">
        <v>2014</v>
      </c>
      <c r="D118" t="s">
        <v>9</v>
      </c>
      <c r="E118">
        <v>16903.43</v>
      </c>
    </row>
    <row r="119" spans="1:5">
      <c r="A119" t="s">
        <v>52</v>
      </c>
      <c r="B119" t="s">
        <v>56</v>
      </c>
      <c r="C119">
        <v>2014</v>
      </c>
      <c r="D119" t="s">
        <v>8</v>
      </c>
      <c r="E119">
        <v>16712.77</v>
      </c>
    </row>
    <row r="120" spans="1:5">
      <c r="A120" t="s">
        <v>52</v>
      </c>
      <c r="B120" t="s">
        <v>56</v>
      </c>
      <c r="C120">
        <v>2014</v>
      </c>
      <c r="D120" t="s">
        <v>7</v>
      </c>
      <c r="E120">
        <v>15402.46</v>
      </c>
    </row>
    <row r="121" spans="1:5">
      <c r="A121" t="s">
        <v>52</v>
      </c>
      <c r="B121" t="s">
        <v>56</v>
      </c>
      <c r="C121">
        <v>2014</v>
      </c>
      <c r="D121" t="s">
        <v>6</v>
      </c>
      <c r="E121">
        <v>11418.552459090904</v>
      </c>
    </row>
    <row r="122" spans="1:5">
      <c r="A122" t="s">
        <v>52</v>
      </c>
      <c r="B122" t="s">
        <v>56</v>
      </c>
      <c r="C122">
        <v>2013</v>
      </c>
      <c r="D122" t="s">
        <v>9</v>
      </c>
      <c r="E122">
        <v>17030.522620000003</v>
      </c>
    </row>
    <row r="123" spans="1:5">
      <c r="A123" t="s">
        <v>52</v>
      </c>
      <c r="B123" t="s">
        <v>56</v>
      </c>
      <c r="C123">
        <v>2013</v>
      </c>
      <c r="D123" t="s">
        <v>8</v>
      </c>
      <c r="E123">
        <v>17030.522620000003</v>
      </c>
    </row>
    <row r="124" spans="1:5">
      <c r="A124" t="s">
        <v>52</v>
      </c>
      <c r="B124" t="s">
        <v>56</v>
      </c>
      <c r="C124">
        <v>2013</v>
      </c>
      <c r="D124" t="s">
        <v>7</v>
      </c>
      <c r="E124">
        <v>15933.290000000005</v>
      </c>
    </row>
    <row r="125" spans="1:5">
      <c r="A125" t="s">
        <v>52</v>
      </c>
      <c r="B125" t="s">
        <v>56</v>
      </c>
      <c r="C125">
        <v>2013</v>
      </c>
      <c r="D125" t="s">
        <v>6</v>
      </c>
      <c r="E125">
        <v>15933.290000000005</v>
      </c>
    </row>
    <row r="126" spans="1:5">
      <c r="A126" t="s">
        <v>52</v>
      </c>
      <c r="B126" t="s">
        <v>56</v>
      </c>
      <c r="C126">
        <v>2012</v>
      </c>
      <c r="D126" t="s">
        <v>9</v>
      </c>
      <c r="E126">
        <v>15933.290000000005</v>
      </c>
    </row>
    <row r="127" spans="1:5">
      <c r="A127" t="s">
        <v>52</v>
      </c>
      <c r="B127" t="s">
        <v>56</v>
      </c>
      <c r="C127">
        <v>2012</v>
      </c>
      <c r="D127" t="s">
        <v>8</v>
      </c>
      <c r="E127">
        <v>10733.302459090906</v>
      </c>
    </row>
    <row r="128" spans="1:5">
      <c r="A128" t="s">
        <v>52</v>
      </c>
      <c r="B128" t="s">
        <v>56</v>
      </c>
      <c r="C128">
        <v>2012</v>
      </c>
      <c r="D128" t="s">
        <v>7</v>
      </c>
      <c r="E128">
        <v>10651.333109090909</v>
      </c>
    </row>
    <row r="129" spans="1:5">
      <c r="A129" t="s">
        <v>52</v>
      </c>
      <c r="B129" t="s">
        <v>56</v>
      </c>
      <c r="C129">
        <v>2012</v>
      </c>
      <c r="D129" t="s">
        <v>6</v>
      </c>
      <c r="E129">
        <v>10569.363759090907</v>
      </c>
    </row>
    <row r="130" spans="1:5">
      <c r="A130" t="s">
        <v>52</v>
      </c>
      <c r="B130" t="s">
        <v>56</v>
      </c>
      <c r="C130">
        <v>2011</v>
      </c>
      <c r="D130" t="s">
        <v>9</v>
      </c>
      <c r="E130">
        <v>10477.447759090908</v>
      </c>
    </row>
    <row r="131" spans="1:5">
      <c r="A131" t="s">
        <v>52</v>
      </c>
      <c r="B131" t="s">
        <v>56</v>
      </c>
      <c r="C131">
        <v>2011</v>
      </c>
      <c r="D131" t="s">
        <v>8</v>
      </c>
      <c r="E131">
        <v>10382.304</v>
      </c>
    </row>
    <row r="132" spans="1:5">
      <c r="A132" t="s">
        <v>52</v>
      </c>
      <c r="B132" t="s">
        <v>56</v>
      </c>
      <c r="C132">
        <v>2011</v>
      </c>
      <c r="D132" t="s">
        <v>7</v>
      </c>
      <c r="E132">
        <v>10254.550477272724</v>
      </c>
    </row>
    <row r="133" spans="1:5">
      <c r="A133" t="s">
        <v>52</v>
      </c>
      <c r="B133" t="s">
        <v>56</v>
      </c>
      <c r="C133">
        <v>2011</v>
      </c>
      <c r="D133" t="s">
        <v>6</v>
      </c>
      <c r="E133">
        <v>10660.34</v>
      </c>
    </row>
    <row r="134" spans="1:5">
      <c r="A134" t="s">
        <v>52</v>
      </c>
      <c r="B134" t="s">
        <v>56</v>
      </c>
      <c r="C134">
        <v>2010</v>
      </c>
      <c r="D134" t="s">
        <v>9</v>
      </c>
      <c r="E134">
        <v>10379.530000000001</v>
      </c>
    </row>
    <row r="135" spans="1:5">
      <c r="A135" t="s">
        <v>52</v>
      </c>
      <c r="B135" t="s">
        <v>56</v>
      </c>
      <c r="C135">
        <v>2010</v>
      </c>
      <c r="D135" t="s">
        <v>8</v>
      </c>
      <c r="E135">
        <v>10379.530000000001</v>
      </c>
    </row>
    <row r="136" spans="1:5">
      <c r="A136" t="s">
        <v>52</v>
      </c>
      <c r="B136" t="s">
        <v>56</v>
      </c>
      <c r="C136">
        <v>2010</v>
      </c>
      <c r="D136" t="s">
        <v>7</v>
      </c>
      <c r="E136">
        <v>9736.4399999999987</v>
      </c>
    </row>
    <row r="137" spans="1:5">
      <c r="A137" t="s">
        <v>52</v>
      </c>
      <c r="B137" t="s">
        <v>56</v>
      </c>
      <c r="C137">
        <v>2010</v>
      </c>
      <c r="D137" t="s">
        <v>6</v>
      </c>
      <c r="E137">
        <v>9643.2199999999993</v>
      </c>
    </row>
    <row r="138" spans="1:5">
      <c r="A138" t="s">
        <v>52</v>
      </c>
      <c r="B138" t="s">
        <v>56</v>
      </c>
      <c r="C138">
        <v>2009</v>
      </c>
      <c r="D138" t="s">
        <v>9</v>
      </c>
      <c r="E138">
        <v>9643.2199999999993</v>
      </c>
    </row>
    <row r="139" spans="1:5">
      <c r="A139" t="s">
        <v>52</v>
      </c>
      <c r="B139" t="s">
        <v>56</v>
      </c>
      <c r="C139">
        <v>2009</v>
      </c>
      <c r="D139" t="s">
        <v>8</v>
      </c>
      <c r="E139">
        <v>9643.2199999999993</v>
      </c>
    </row>
    <row r="140" spans="1:5">
      <c r="A140" t="s">
        <v>52</v>
      </c>
      <c r="B140" t="s">
        <v>56</v>
      </c>
      <c r="C140">
        <v>2009</v>
      </c>
      <c r="D140" t="s">
        <v>7</v>
      </c>
      <c r="E140">
        <v>9618.4716819393125</v>
      </c>
    </row>
    <row r="141" spans="1:5">
      <c r="A141" t="s">
        <v>52</v>
      </c>
      <c r="B141" t="s">
        <v>56</v>
      </c>
      <c r="C141">
        <v>2009</v>
      </c>
      <c r="D141" t="s">
        <v>6</v>
      </c>
      <c r="E141">
        <v>10344.120000000001</v>
      </c>
    </row>
    <row r="142" spans="1:5">
      <c r="A142" t="s">
        <v>52</v>
      </c>
      <c r="B142" t="s">
        <v>56</v>
      </c>
      <c r="C142">
        <v>2008</v>
      </c>
      <c r="D142" t="s">
        <v>9</v>
      </c>
      <c r="E142">
        <v>10344.120000000001</v>
      </c>
    </row>
    <row r="143" spans="1:5">
      <c r="A143" t="s">
        <v>52</v>
      </c>
      <c r="B143" t="s">
        <v>56</v>
      </c>
      <c r="C143">
        <v>2008</v>
      </c>
      <c r="D143" t="s">
        <v>8</v>
      </c>
      <c r="E143">
        <v>10344.120000000001</v>
      </c>
    </row>
    <row r="144" spans="1:5">
      <c r="A144" t="s">
        <v>52</v>
      </c>
      <c r="B144" t="s">
        <v>56</v>
      </c>
      <c r="C144">
        <v>2008</v>
      </c>
      <c r="D144" t="s">
        <v>7</v>
      </c>
      <c r="E144">
        <v>10344.120000000001</v>
      </c>
    </row>
    <row r="145" spans="1:5">
      <c r="A145" t="s">
        <v>52</v>
      </c>
      <c r="B145" t="s">
        <v>56</v>
      </c>
      <c r="C145">
        <v>2008</v>
      </c>
      <c r="D145" t="s">
        <v>6</v>
      </c>
      <c r="E145">
        <v>10231.82</v>
      </c>
    </row>
    <row r="146" spans="1:5">
      <c r="A146" t="s">
        <v>52</v>
      </c>
      <c r="B146" t="s">
        <v>56</v>
      </c>
      <c r="C146">
        <v>2007</v>
      </c>
      <c r="D146" t="s">
        <v>9</v>
      </c>
      <c r="E146">
        <v>10231.82</v>
      </c>
    </row>
    <row r="147" spans="1:5">
      <c r="A147" t="s">
        <v>52</v>
      </c>
      <c r="B147" t="s">
        <v>56</v>
      </c>
      <c r="C147">
        <v>2007</v>
      </c>
      <c r="D147" t="s">
        <v>8</v>
      </c>
      <c r="E147">
        <v>10060.01</v>
      </c>
    </row>
    <row r="148" spans="1:5">
      <c r="A148" t="s">
        <v>52</v>
      </c>
      <c r="B148" t="s">
        <v>56</v>
      </c>
      <c r="C148">
        <v>2007</v>
      </c>
      <c r="D148" t="s">
        <v>7</v>
      </c>
      <c r="E148">
        <v>10018.350000000002</v>
      </c>
    </row>
    <row r="149" spans="1:5">
      <c r="A149" t="s">
        <v>52</v>
      </c>
      <c r="B149" t="s">
        <v>56</v>
      </c>
      <c r="C149">
        <v>2007</v>
      </c>
      <c r="D149" t="s">
        <v>6</v>
      </c>
      <c r="E149">
        <v>9138.7000000000007</v>
      </c>
    </row>
    <row r="150" spans="1:5">
      <c r="A150" t="s">
        <v>52</v>
      </c>
      <c r="B150" t="s">
        <v>56</v>
      </c>
      <c r="C150">
        <v>2006</v>
      </c>
      <c r="D150" t="s">
        <v>9</v>
      </c>
      <c r="E150">
        <v>8702.4809999999998</v>
      </c>
    </row>
    <row r="151" spans="1:5">
      <c r="A151" t="s">
        <v>52</v>
      </c>
      <c r="B151" t="s">
        <v>56</v>
      </c>
      <c r="C151">
        <v>2006</v>
      </c>
      <c r="D151" t="s">
        <v>8</v>
      </c>
      <c r="E151">
        <v>8643.08</v>
      </c>
    </row>
    <row r="152" spans="1:5">
      <c r="A152" t="s">
        <v>52</v>
      </c>
      <c r="B152" t="s">
        <v>56</v>
      </c>
      <c r="C152">
        <v>2006</v>
      </c>
      <c r="D152" t="s">
        <v>7</v>
      </c>
      <c r="E152">
        <v>8555.08</v>
      </c>
    </row>
    <row r="153" spans="1:5">
      <c r="A153" t="s">
        <v>52</v>
      </c>
      <c r="B153" t="s">
        <v>56</v>
      </c>
      <c r="C153">
        <v>2006</v>
      </c>
      <c r="D153" t="s">
        <v>6</v>
      </c>
      <c r="E153">
        <v>8535.7799999999988</v>
      </c>
    </row>
    <row r="154" spans="1:5">
      <c r="A154" t="s">
        <v>52</v>
      </c>
      <c r="B154" t="s">
        <v>56</v>
      </c>
      <c r="C154">
        <v>2005</v>
      </c>
      <c r="D154" t="s">
        <v>9</v>
      </c>
      <c r="E154">
        <v>8448.2079999999987</v>
      </c>
    </row>
    <row r="155" spans="1:5">
      <c r="A155" t="s">
        <v>52</v>
      </c>
      <c r="B155" t="s">
        <v>56</v>
      </c>
      <c r="C155">
        <v>2005</v>
      </c>
      <c r="D155" t="s">
        <v>8</v>
      </c>
      <c r="E155">
        <v>8448.2079999999987</v>
      </c>
    </row>
    <row r="156" spans="1:5">
      <c r="A156" t="s">
        <v>52</v>
      </c>
      <c r="B156" t="s">
        <v>56</v>
      </c>
      <c r="C156">
        <v>2005</v>
      </c>
      <c r="D156" t="s">
        <v>7</v>
      </c>
      <c r="E156">
        <v>8448.2079999999987</v>
      </c>
    </row>
    <row r="157" spans="1:5">
      <c r="A157" t="s">
        <v>52</v>
      </c>
      <c r="B157" t="s">
        <v>56</v>
      </c>
      <c r="C157">
        <v>2005</v>
      </c>
      <c r="D157" t="s">
        <v>6</v>
      </c>
      <c r="E157">
        <v>8472.094000000001</v>
      </c>
    </row>
    <row r="158" spans="1:5">
      <c r="A158" t="s">
        <v>52</v>
      </c>
      <c r="B158" t="s">
        <v>62</v>
      </c>
      <c r="C158">
        <v>2024</v>
      </c>
      <c r="D158" t="s">
        <v>7</v>
      </c>
      <c r="E158">
        <v>7647.6108400000003</v>
      </c>
    </row>
    <row r="159" spans="1:5">
      <c r="A159" t="s">
        <v>52</v>
      </c>
      <c r="B159" t="s">
        <v>62</v>
      </c>
      <c r="C159">
        <v>2024</v>
      </c>
      <c r="D159" t="s">
        <v>6</v>
      </c>
      <c r="E159">
        <v>7595.1715670000003</v>
      </c>
    </row>
    <row r="160" spans="1:5">
      <c r="A160" t="s">
        <v>52</v>
      </c>
      <c r="B160" t="s">
        <v>62</v>
      </c>
      <c r="C160">
        <v>2023</v>
      </c>
      <c r="D160" t="s">
        <v>9</v>
      </c>
      <c r="E160">
        <v>7562.1564250000001</v>
      </c>
    </row>
    <row r="161" spans="1:5">
      <c r="A161" t="s">
        <v>52</v>
      </c>
      <c r="B161" t="s">
        <v>62</v>
      </c>
      <c r="C161">
        <v>2023</v>
      </c>
      <c r="D161" t="s">
        <v>8</v>
      </c>
      <c r="E161">
        <v>7454.5559999999996</v>
      </c>
    </row>
    <row r="162" spans="1:5">
      <c r="A162" t="s">
        <v>52</v>
      </c>
      <c r="B162" t="s">
        <v>62</v>
      </c>
      <c r="C162">
        <v>2023</v>
      </c>
      <c r="D162" t="s">
        <v>7</v>
      </c>
      <c r="E162">
        <v>7399.15</v>
      </c>
    </row>
    <row r="163" spans="1:5">
      <c r="A163" t="s">
        <v>52</v>
      </c>
      <c r="B163" t="s">
        <v>62</v>
      </c>
      <c r="C163">
        <v>2023</v>
      </c>
      <c r="D163" t="s">
        <v>6</v>
      </c>
      <c r="E163">
        <v>7274.1608999999999</v>
      </c>
    </row>
    <row r="164" spans="1:5">
      <c r="A164" t="s">
        <v>52</v>
      </c>
      <c r="B164" t="s">
        <v>62</v>
      </c>
      <c r="C164">
        <v>2022</v>
      </c>
      <c r="D164" t="s">
        <v>9</v>
      </c>
      <c r="E164">
        <v>7264.7201080000004</v>
      </c>
    </row>
    <row r="165" spans="1:5">
      <c r="A165" t="s">
        <v>52</v>
      </c>
      <c r="B165" t="s">
        <v>62</v>
      </c>
      <c r="C165">
        <v>2022</v>
      </c>
      <c r="D165" t="s">
        <v>8</v>
      </c>
      <c r="E165">
        <v>7183.9690000000001</v>
      </c>
    </row>
    <row r="166" spans="1:5">
      <c r="A166" t="s">
        <v>52</v>
      </c>
      <c r="B166" t="s">
        <v>62</v>
      </c>
      <c r="C166">
        <v>2022</v>
      </c>
      <c r="D166" t="s">
        <v>7</v>
      </c>
      <c r="E166">
        <v>7114.134532</v>
      </c>
    </row>
    <row r="167" spans="1:5">
      <c r="A167" t="s">
        <v>52</v>
      </c>
      <c r="B167" t="s">
        <v>62</v>
      </c>
      <c r="C167">
        <v>2022</v>
      </c>
      <c r="D167" t="s">
        <v>6</v>
      </c>
      <c r="E167">
        <v>7311.812621</v>
      </c>
    </row>
    <row r="168" spans="1:5">
      <c r="A168" t="s">
        <v>52</v>
      </c>
      <c r="B168" t="s">
        <v>62</v>
      </c>
      <c r="C168">
        <v>2021</v>
      </c>
      <c r="D168" t="s">
        <v>9</v>
      </c>
      <c r="E168">
        <v>7164.7435189999997</v>
      </c>
    </row>
    <row r="169" spans="1:5">
      <c r="A169" t="s">
        <v>52</v>
      </c>
      <c r="B169" t="s">
        <v>62</v>
      </c>
      <c r="C169">
        <v>2021</v>
      </c>
      <c r="D169" t="s">
        <v>8</v>
      </c>
      <c r="E169">
        <v>7106.9622489999992</v>
      </c>
    </row>
    <row r="170" spans="1:5">
      <c r="A170" t="s">
        <v>52</v>
      </c>
      <c r="B170" t="s">
        <v>62</v>
      </c>
      <c r="C170">
        <v>2021</v>
      </c>
      <c r="D170" t="s">
        <v>7</v>
      </c>
      <c r="E170">
        <v>6932.0649999999996</v>
      </c>
    </row>
    <row r="171" spans="1:5">
      <c r="A171" t="s">
        <v>52</v>
      </c>
      <c r="B171" t="s">
        <v>62</v>
      </c>
      <c r="C171">
        <v>2021</v>
      </c>
      <c r="D171" t="s">
        <v>6</v>
      </c>
      <c r="E171">
        <v>6535.3150000000005</v>
      </c>
    </row>
    <row r="172" spans="1:5">
      <c r="A172" t="s">
        <v>52</v>
      </c>
      <c r="B172" t="s">
        <v>62</v>
      </c>
      <c r="C172">
        <v>2020</v>
      </c>
      <c r="D172" t="s">
        <v>9</v>
      </c>
      <c r="E172">
        <v>6535.3150000000005</v>
      </c>
    </row>
    <row r="173" spans="1:5">
      <c r="A173" t="s">
        <v>52</v>
      </c>
      <c r="B173" t="s">
        <v>62</v>
      </c>
      <c r="C173">
        <v>2020</v>
      </c>
      <c r="D173" t="s">
        <v>8</v>
      </c>
      <c r="E173">
        <v>6489.29</v>
      </c>
    </row>
    <row r="174" spans="1:5">
      <c r="A174" t="s">
        <v>52</v>
      </c>
      <c r="B174" t="s">
        <v>62</v>
      </c>
      <c r="C174">
        <v>2020</v>
      </c>
      <c r="D174" t="s">
        <v>7</v>
      </c>
      <c r="E174">
        <v>6412</v>
      </c>
    </row>
    <row r="175" spans="1:5">
      <c r="A175" t="s">
        <v>52</v>
      </c>
      <c r="B175" t="s">
        <v>62</v>
      </c>
      <c r="C175">
        <v>2020</v>
      </c>
      <c r="D175" t="s">
        <v>6</v>
      </c>
      <c r="E175">
        <v>6449.0173598613374</v>
      </c>
    </row>
    <row r="176" spans="1:5">
      <c r="A176" t="s">
        <v>52</v>
      </c>
      <c r="B176" t="s">
        <v>62</v>
      </c>
      <c r="C176">
        <v>2019</v>
      </c>
      <c r="D176" t="s">
        <v>9</v>
      </c>
      <c r="E176">
        <v>6363.5999999999995</v>
      </c>
    </row>
    <row r="177" spans="1:5">
      <c r="A177" t="s">
        <v>52</v>
      </c>
      <c r="B177" t="s">
        <v>62</v>
      </c>
      <c r="C177">
        <v>2019</v>
      </c>
      <c r="D177" t="s">
        <v>8</v>
      </c>
      <c r="E177">
        <v>6298.8247578128967</v>
      </c>
    </row>
    <row r="178" spans="1:5">
      <c r="A178" t="s">
        <v>52</v>
      </c>
      <c r="B178" t="s">
        <v>62</v>
      </c>
      <c r="C178">
        <v>2019</v>
      </c>
      <c r="D178" t="s">
        <v>7</v>
      </c>
      <c r="E178">
        <v>6294.0835652125934</v>
      </c>
    </row>
    <row r="179" spans="1:5">
      <c r="A179" t="s">
        <v>52</v>
      </c>
      <c r="B179" t="s">
        <v>62</v>
      </c>
      <c r="C179">
        <v>2019</v>
      </c>
      <c r="D179" t="s">
        <v>6</v>
      </c>
      <c r="E179">
        <v>6141.1135652125931</v>
      </c>
    </row>
    <row r="180" spans="1:5">
      <c r="A180" t="s">
        <v>52</v>
      </c>
      <c r="B180" t="s">
        <v>62</v>
      </c>
      <c r="C180">
        <v>2018</v>
      </c>
      <c r="D180" t="s">
        <v>9</v>
      </c>
      <c r="E180">
        <v>6058.3735652125933</v>
      </c>
    </row>
    <row r="181" spans="1:5">
      <c r="A181" t="s">
        <v>52</v>
      </c>
      <c r="B181" t="s">
        <v>62</v>
      </c>
      <c r="C181">
        <v>2018</v>
      </c>
      <c r="D181" t="s">
        <v>8</v>
      </c>
      <c r="E181">
        <v>6081.87</v>
      </c>
    </row>
    <row r="182" spans="1:5">
      <c r="A182" t="s">
        <v>52</v>
      </c>
      <c r="B182" t="s">
        <v>62</v>
      </c>
      <c r="C182">
        <v>2018</v>
      </c>
      <c r="D182" t="s">
        <v>7</v>
      </c>
      <c r="E182">
        <v>6125.12</v>
      </c>
    </row>
    <row r="183" spans="1:5">
      <c r="A183" t="s">
        <v>52</v>
      </c>
      <c r="B183" t="s">
        <v>62</v>
      </c>
      <c r="C183">
        <v>2018</v>
      </c>
      <c r="D183" t="s">
        <v>6</v>
      </c>
      <c r="E183">
        <v>6122.1200000000008</v>
      </c>
    </row>
    <row r="184" spans="1:5">
      <c r="A184" t="s">
        <v>52</v>
      </c>
      <c r="B184" t="s">
        <v>62</v>
      </c>
      <c r="C184">
        <v>2017</v>
      </c>
      <c r="D184" t="s">
        <v>9</v>
      </c>
      <c r="E184">
        <v>6055.1600000000008</v>
      </c>
    </row>
    <row r="185" spans="1:5">
      <c r="A185" t="s">
        <v>52</v>
      </c>
      <c r="B185" t="s">
        <v>62</v>
      </c>
      <c r="C185">
        <v>2017</v>
      </c>
      <c r="D185" t="s">
        <v>8</v>
      </c>
      <c r="E185">
        <v>6085.8600000000006</v>
      </c>
    </row>
    <row r="186" spans="1:5">
      <c r="A186" t="s">
        <v>52</v>
      </c>
      <c r="B186" t="s">
        <v>62</v>
      </c>
      <c r="C186">
        <v>2017</v>
      </c>
      <c r="D186" t="s">
        <v>7</v>
      </c>
      <c r="E186">
        <v>6125.1</v>
      </c>
    </row>
    <row r="187" spans="1:5">
      <c r="A187" t="s">
        <v>52</v>
      </c>
      <c r="B187" t="s">
        <v>62</v>
      </c>
      <c r="C187">
        <v>2017</v>
      </c>
      <c r="D187" t="s">
        <v>6</v>
      </c>
      <c r="E187">
        <v>5978.7400000000007</v>
      </c>
    </row>
    <row r="188" spans="1:5">
      <c r="A188" t="s">
        <v>52</v>
      </c>
      <c r="B188" t="s">
        <v>62</v>
      </c>
      <c r="C188">
        <v>2016</v>
      </c>
      <c r="D188" t="s">
        <v>9</v>
      </c>
      <c r="E188">
        <v>5950.78</v>
      </c>
    </row>
    <row r="189" spans="1:5">
      <c r="A189" t="s">
        <v>52</v>
      </c>
      <c r="B189" t="s">
        <v>62</v>
      </c>
      <c r="C189">
        <v>2016</v>
      </c>
      <c r="D189" t="s">
        <v>8</v>
      </c>
      <c r="E189">
        <v>5885.1000000000013</v>
      </c>
    </row>
    <row r="190" spans="1:5">
      <c r="A190" t="s">
        <v>52</v>
      </c>
      <c r="B190" t="s">
        <v>62</v>
      </c>
      <c r="C190">
        <v>2016</v>
      </c>
      <c r="D190" t="s">
        <v>7</v>
      </c>
      <c r="E190">
        <v>5620.0999999999995</v>
      </c>
    </row>
    <row r="191" spans="1:5">
      <c r="A191" t="s">
        <v>52</v>
      </c>
      <c r="B191" t="s">
        <v>62</v>
      </c>
      <c r="C191">
        <v>2016</v>
      </c>
      <c r="D191" t="s">
        <v>6</v>
      </c>
      <c r="E191">
        <v>5620.0999999999995</v>
      </c>
    </row>
    <row r="192" spans="1:5">
      <c r="A192" t="s">
        <v>52</v>
      </c>
      <c r="B192" t="s">
        <v>62</v>
      </c>
      <c r="C192">
        <v>2015</v>
      </c>
      <c r="D192" t="s">
        <v>9</v>
      </c>
      <c r="E192">
        <v>5562.5</v>
      </c>
    </row>
    <row r="193" spans="1:5">
      <c r="A193" t="s">
        <v>52</v>
      </c>
      <c r="B193" t="s">
        <v>62</v>
      </c>
      <c r="C193">
        <v>2015</v>
      </c>
      <c r="D193" t="s">
        <v>8</v>
      </c>
      <c r="E193">
        <v>5495.2999999999993</v>
      </c>
    </row>
    <row r="194" spans="1:5">
      <c r="A194" t="s">
        <v>52</v>
      </c>
      <c r="B194" t="s">
        <v>62</v>
      </c>
      <c r="C194">
        <v>2015</v>
      </c>
      <c r="D194" t="s">
        <v>7</v>
      </c>
      <c r="E194">
        <v>5342.18</v>
      </c>
    </row>
    <row r="195" spans="1:5">
      <c r="A195" t="s">
        <v>52</v>
      </c>
      <c r="B195" t="s">
        <v>62</v>
      </c>
      <c r="C195">
        <v>2015</v>
      </c>
      <c r="D195" t="s">
        <v>6</v>
      </c>
      <c r="E195">
        <v>5301.66</v>
      </c>
    </row>
    <row r="196" spans="1:5">
      <c r="A196" t="s">
        <v>52</v>
      </c>
      <c r="B196" t="s">
        <v>62</v>
      </c>
      <c r="C196">
        <v>2014</v>
      </c>
      <c r="D196" t="s">
        <v>9</v>
      </c>
      <c r="E196">
        <v>5331.11</v>
      </c>
    </row>
    <row r="197" spans="1:5">
      <c r="A197" t="s">
        <v>52</v>
      </c>
      <c r="B197" t="s">
        <v>62</v>
      </c>
      <c r="C197">
        <v>2014</v>
      </c>
      <c r="D197" t="s">
        <v>8</v>
      </c>
      <c r="E197">
        <v>5279.9000000000015</v>
      </c>
    </row>
    <row r="198" spans="1:5">
      <c r="A198" t="s">
        <v>52</v>
      </c>
      <c r="B198" t="s">
        <v>62</v>
      </c>
      <c r="C198">
        <v>2014</v>
      </c>
      <c r="D198" t="s">
        <v>7</v>
      </c>
      <c r="E198">
        <v>5217.22</v>
      </c>
    </row>
    <row r="199" spans="1:5">
      <c r="A199" t="s">
        <v>52</v>
      </c>
      <c r="B199" t="s">
        <v>62</v>
      </c>
      <c r="C199">
        <v>2014</v>
      </c>
      <c r="D199" t="s">
        <v>6</v>
      </c>
      <c r="E199">
        <v>4541.1004299999995</v>
      </c>
    </row>
    <row r="200" spans="1:5">
      <c r="A200" t="s">
        <v>52</v>
      </c>
      <c r="B200" t="s">
        <v>62</v>
      </c>
      <c r="C200">
        <v>2013</v>
      </c>
      <c r="D200" t="s">
        <v>9</v>
      </c>
      <c r="E200">
        <v>4912.4521300000006</v>
      </c>
    </row>
    <row r="201" spans="1:5">
      <c r="A201" t="s">
        <v>52</v>
      </c>
      <c r="B201" t="s">
        <v>62</v>
      </c>
      <c r="C201">
        <v>2013</v>
      </c>
      <c r="D201" t="s">
        <v>8</v>
      </c>
      <c r="E201">
        <v>4912.4521300000006</v>
      </c>
    </row>
    <row r="202" spans="1:5">
      <c r="A202" t="s">
        <v>52</v>
      </c>
      <c r="B202" t="s">
        <v>62</v>
      </c>
      <c r="C202">
        <v>2013</v>
      </c>
      <c r="D202" t="s">
        <v>7</v>
      </c>
      <c r="E202">
        <v>4808.97</v>
      </c>
    </row>
    <row r="203" spans="1:5">
      <c r="A203" t="s">
        <v>52</v>
      </c>
      <c r="B203" t="s">
        <v>62</v>
      </c>
      <c r="C203">
        <v>2013</v>
      </c>
      <c r="D203" t="s">
        <v>6</v>
      </c>
      <c r="E203">
        <v>4808.97</v>
      </c>
    </row>
    <row r="204" spans="1:5">
      <c r="A204" t="s">
        <v>52</v>
      </c>
      <c r="B204" t="s">
        <v>62</v>
      </c>
      <c r="C204">
        <v>2012</v>
      </c>
      <c r="D204" t="s">
        <v>9</v>
      </c>
      <c r="E204">
        <v>4808.97</v>
      </c>
    </row>
    <row r="205" spans="1:5">
      <c r="A205" t="s">
        <v>52</v>
      </c>
      <c r="B205" t="s">
        <v>62</v>
      </c>
      <c r="C205">
        <v>2012</v>
      </c>
      <c r="D205" t="s">
        <v>8</v>
      </c>
      <c r="E205">
        <v>4507.8804299999993</v>
      </c>
    </row>
    <row r="206" spans="1:5">
      <c r="A206" t="s">
        <v>52</v>
      </c>
      <c r="B206" t="s">
        <v>62</v>
      </c>
      <c r="C206">
        <v>2012</v>
      </c>
      <c r="D206" t="s">
        <v>7</v>
      </c>
      <c r="E206">
        <v>4506.9263199999996</v>
      </c>
    </row>
    <row r="207" spans="1:5">
      <c r="A207" t="s">
        <v>52</v>
      </c>
      <c r="B207" t="s">
        <v>62</v>
      </c>
      <c r="C207">
        <v>2012</v>
      </c>
      <c r="D207" t="s">
        <v>6</v>
      </c>
      <c r="E207">
        <v>4505.9722099999999</v>
      </c>
    </row>
    <row r="208" spans="1:5">
      <c r="A208" t="s">
        <v>52</v>
      </c>
      <c r="B208" t="s">
        <v>62</v>
      </c>
      <c r="C208">
        <v>2011</v>
      </c>
      <c r="D208" t="s">
        <v>9</v>
      </c>
      <c r="E208">
        <v>4504.8602099999998</v>
      </c>
    </row>
    <row r="209" spans="1:5">
      <c r="A209" t="s">
        <v>52</v>
      </c>
      <c r="B209" t="s">
        <v>62</v>
      </c>
      <c r="C209">
        <v>2011</v>
      </c>
      <c r="D209" t="s">
        <v>8</v>
      </c>
      <c r="E209">
        <v>4503.4538000000002</v>
      </c>
    </row>
    <row r="210" spans="1:5">
      <c r="A210" t="s">
        <v>52</v>
      </c>
      <c r="B210" t="s">
        <v>62</v>
      </c>
      <c r="C210">
        <v>2011</v>
      </c>
      <c r="D210" t="s">
        <v>7</v>
      </c>
      <c r="E210">
        <v>4501.2310151515148</v>
      </c>
    </row>
    <row r="211" spans="1:5">
      <c r="A211" t="s">
        <v>52</v>
      </c>
      <c r="B211" t="s">
        <v>62</v>
      </c>
      <c r="C211">
        <v>2011</v>
      </c>
      <c r="D211" t="s">
        <v>6</v>
      </c>
      <c r="E211">
        <v>4602.4299999999994</v>
      </c>
    </row>
    <row r="212" spans="1:5">
      <c r="A212" t="s">
        <v>52</v>
      </c>
      <c r="B212" t="s">
        <v>62</v>
      </c>
      <c r="C212">
        <v>2010</v>
      </c>
      <c r="D212" t="s">
        <v>9</v>
      </c>
      <c r="E212">
        <v>4577.3099999999995</v>
      </c>
    </row>
    <row r="213" spans="1:5">
      <c r="A213" t="s">
        <v>52</v>
      </c>
      <c r="B213" t="s">
        <v>62</v>
      </c>
      <c r="C213">
        <v>2010</v>
      </c>
      <c r="D213" t="s">
        <v>8</v>
      </c>
      <c r="E213">
        <v>4577.3099999999995</v>
      </c>
    </row>
    <row r="214" spans="1:5">
      <c r="A214" t="s">
        <v>52</v>
      </c>
      <c r="B214" t="s">
        <v>62</v>
      </c>
      <c r="C214">
        <v>2010</v>
      </c>
      <c r="D214" t="s">
        <v>7</v>
      </c>
      <c r="E214">
        <v>4450.09</v>
      </c>
    </row>
    <row r="215" spans="1:5">
      <c r="A215" t="s">
        <v>52</v>
      </c>
      <c r="B215" t="s">
        <v>62</v>
      </c>
      <c r="C215">
        <v>2010</v>
      </c>
      <c r="D215" t="s">
        <v>6</v>
      </c>
      <c r="E215">
        <v>4445.3599999999997</v>
      </c>
    </row>
    <row r="216" spans="1:5">
      <c r="A216" t="s">
        <v>52</v>
      </c>
      <c r="B216" t="s">
        <v>62</v>
      </c>
      <c r="C216">
        <v>2009</v>
      </c>
      <c r="D216" t="s">
        <v>9</v>
      </c>
      <c r="E216">
        <v>4445.3599999999997</v>
      </c>
    </row>
    <row r="217" spans="1:5">
      <c r="A217" t="s">
        <v>52</v>
      </c>
      <c r="B217" t="s">
        <v>62</v>
      </c>
      <c r="C217">
        <v>2009</v>
      </c>
      <c r="D217" t="s">
        <v>8</v>
      </c>
      <c r="E217">
        <v>4445.3599999999997</v>
      </c>
    </row>
    <row r="218" spans="1:5">
      <c r="A218" t="s">
        <v>52</v>
      </c>
      <c r="B218" t="s">
        <v>62</v>
      </c>
      <c r="C218">
        <v>2009</v>
      </c>
      <c r="D218" t="s">
        <v>7</v>
      </c>
      <c r="E218">
        <v>4436.7368457316988</v>
      </c>
    </row>
    <row r="219" spans="1:5">
      <c r="A219" t="s">
        <v>52</v>
      </c>
      <c r="B219" t="s">
        <v>62</v>
      </c>
      <c r="C219">
        <v>2009</v>
      </c>
      <c r="D219" t="s">
        <v>6</v>
      </c>
      <c r="E219">
        <v>5382.16</v>
      </c>
    </row>
    <row r="220" spans="1:5">
      <c r="A220" t="s">
        <v>52</v>
      </c>
      <c r="B220" t="s">
        <v>62</v>
      </c>
      <c r="C220">
        <v>2008</v>
      </c>
      <c r="D220" t="s">
        <v>9</v>
      </c>
      <c r="E220">
        <v>5382.16</v>
      </c>
    </row>
    <row r="221" spans="1:5">
      <c r="A221" t="s">
        <v>52</v>
      </c>
      <c r="B221" t="s">
        <v>62</v>
      </c>
      <c r="C221">
        <v>2008</v>
      </c>
      <c r="D221" t="s">
        <v>8</v>
      </c>
      <c r="E221">
        <v>5382.16</v>
      </c>
    </row>
    <row r="222" spans="1:5">
      <c r="A222" t="s">
        <v>52</v>
      </c>
      <c r="B222" t="s">
        <v>62</v>
      </c>
      <c r="C222">
        <v>2008</v>
      </c>
      <c r="D222" t="s">
        <v>7</v>
      </c>
      <c r="E222">
        <v>5382.16</v>
      </c>
    </row>
    <row r="223" spans="1:5">
      <c r="A223" t="s">
        <v>52</v>
      </c>
      <c r="B223" t="s">
        <v>62</v>
      </c>
      <c r="C223">
        <v>2008</v>
      </c>
      <c r="D223" t="s">
        <v>6</v>
      </c>
      <c r="E223">
        <v>5336.16</v>
      </c>
    </row>
    <row r="224" spans="1:5">
      <c r="A224" t="s">
        <v>52</v>
      </c>
      <c r="B224" t="s">
        <v>62</v>
      </c>
      <c r="C224">
        <v>2007</v>
      </c>
      <c r="D224" t="s">
        <v>9</v>
      </c>
      <c r="E224">
        <v>5336.16</v>
      </c>
    </row>
    <row r="225" spans="1:5">
      <c r="A225" t="s">
        <v>52</v>
      </c>
      <c r="B225" t="s">
        <v>62</v>
      </c>
      <c r="C225">
        <v>2007</v>
      </c>
      <c r="D225" t="s">
        <v>8</v>
      </c>
      <c r="E225">
        <v>5112.87</v>
      </c>
    </row>
    <row r="226" spans="1:5">
      <c r="A226" t="s">
        <v>52</v>
      </c>
      <c r="B226" t="s">
        <v>62</v>
      </c>
      <c r="C226">
        <v>2007</v>
      </c>
      <c r="D226" t="s">
        <v>7</v>
      </c>
      <c r="E226">
        <v>4994.42</v>
      </c>
    </row>
    <row r="227" spans="1:5">
      <c r="A227" t="s">
        <v>52</v>
      </c>
      <c r="B227" t="s">
        <v>62</v>
      </c>
      <c r="C227">
        <v>2007</v>
      </c>
      <c r="D227" t="s">
        <v>6</v>
      </c>
      <c r="E227">
        <v>4778.34</v>
      </c>
    </row>
    <row r="228" spans="1:5">
      <c r="A228" t="s">
        <v>52</v>
      </c>
      <c r="B228" t="s">
        <v>62</v>
      </c>
      <c r="C228">
        <v>2006</v>
      </c>
      <c r="D228" t="s">
        <v>9</v>
      </c>
      <c r="E228">
        <v>4680.1400000000003</v>
      </c>
    </row>
    <row r="229" spans="1:5">
      <c r="A229" t="s">
        <v>52</v>
      </c>
      <c r="B229" t="s">
        <v>62</v>
      </c>
      <c r="C229">
        <v>2006</v>
      </c>
      <c r="D229" t="s">
        <v>8</v>
      </c>
      <c r="E229">
        <v>4676.2400000000007</v>
      </c>
    </row>
    <row r="230" spans="1:5">
      <c r="A230" t="s">
        <v>52</v>
      </c>
      <c r="B230" t="s">
        <v>62</v>
      </c>
      <c r="C230">
        <v>2006</v>
      </c>
      <c r="D230" t="s">
        <v>7</v>
      </c>
      <c r="E230">
        <v>4673.6400000000003</v>
      </c>
    </row>
    <row r="231" spans="1:5">
      <c r="A231" t="s">
        <v>52</v>
      </c>
      <c r="B231" t="s">
        <v>62</v>
      </c>
      <c r="C231">
        <v>2006</v>
      </c>
      <c r="D231" t="s">
        <v>6</v>
      </c>
      <c r="E231">
        <v>4671.1400000000003</v>
      </c>
    </row>
    <row r="232" spans="1:5">
      <c r="A232" t="s">
        <v>52</v>
      </c>
      <c r="B232" t="s">
        <v>62</v>
      </c>
      <c r="C232">
        <v>2005</v>
      </c>
      <c r="D232" t="s">
        <v>9</v>
      </c>
      <c r="E232">
        <v>4659.0869999999995</v>
      </c>
    </row>
    <row r="233" spans="1:5">
      <c r="A233" t="s">
        <v>52</v>
      </c>
      <c r="B233" t="s">
        <v>62</v>
      </c>
      <c r="C233">
        <v>2005</v>
      </c>
      <c r="D233" t="s">
        <v>8</v>
      </c>
      <c r="E233">
        <v>4659.0869999999995</v>
      </c>
    </row>
    <row r="234" spans="1:5">
      <c r="A234" t="s">
        <v>52</v>
      </c>
      <c r="B234" t="s">
        <v>62</v>
      </c>
      <c r="C234">
        <v>2005</v>
      </c>
      <c r="D234" t="s">
        <v>7</v>
      </c>
      <c r="E234">
        <v>4659.0869999999995</v>
      </c>
    </row>
    <row r="235" spans="1:5">
      <c r="A235" t="s">
        <v>52</v>
      </c>
      <c r="B235" t="s">
        <v>62</v>
      </c>
      <c r="C235">
        <v>2005</v>
      </c>
      <c r="D235" t="s">
        <v>6</v>
      </c>
      <c r="E235">
        <v>4715.4470000000001</v>
      </c>
    </row>
    <row r="236" spans="1:5">
      <c r="A236" t="s">
        <v>52</v>
      </c>
      <c r="B236" t="s">
        <v>57</v>
      </c>
      <c r="C236">
        <v>2024</v>
      </c>
      <c r="D236" t="s">
        <v>7</v>
      </c>
      <c r="E236">
        <v>11554.456235</v>
      </c>
    </row>
    <row r="237" spans="1:5">
      <c r="A237" t="s">
        <v>52</v>
      </c>
      <c r="B237" t="s">
        <v>57</v>
      </c>
      <c r="C237">
        <v>2024</v>
      </c>
      <c r="D237" t="s">
        <v>6</v>
      </c>
      <c r="E237">
        <v>11360.310642</v>
      </c>
    </row>
    <row r="238" spans="1:5">
      <c r="A238" t="s">
        <v>52</v>
      </c>
      <c r="B238" t="s">
        <v>57</v>
      </c>
      <c r="C238">
        <v>2023</v>
      </c>
      <c r="D238" t="s">
        <v>9</v>
      </c>
      <c r="E238">
        <v>11240.18729</v>
      </c>
    </row>
    <row r="239" spans="1:5">
      <c r="A239" t="s">
        <v>52</v>
      </c>
      <c r="B239" t="s">
        <v>57</v>
      </c>
      <c r="C239">
        <v>2023</v>
      </c>
      <c r="D239" t="s">
        <v>8</v>
      </c>
      <c r="E239">
        <v>11064.67</v>
      </c>
    </row>
    <row r="240" spans="1:5">
      <c r="A240" t="s">
        <v>52</v>
      </c>
      <c r="B240" t="s">
        <v>57</v>
      </c>
      <c r="C240">
        <v>2023</v>
      </c>
      <c r="D240" t="s">
        <v>7</v>
      </c>
      <c r="E240">
        <v>10663.035</v>
      </c>
    </row>
    <row r="241" spans="1:5">
      <c r="A241" t="s">
        <v>52</v>
      </c>
      <c r="B241" t="s">
        <v>57</v>
      </c>
      <c r="C241">
        <v>2023</v>
      </c>
      <c r="D241" t="s">
        <v>6</v>
      </c>
      <c r="E241">
        <v>10573</v>
      </c>
    </row>
    <row r="242" spans="1:5">
      <c r="A242" t="s">
        <v>52</v>
      </c>
      <c r="B242" t="s">
        <v>57</v>
      </c>
      <c r="C242">
        <v>2022</v>
      </c>
      <c r="D242" t="s">
        <v>9</v>
      </c>
      <c r="E242">
        <v>10561.876490000001</v>
      </c>
    </row>
    <row r="243" spans="1:5">
      <c r="A243" t="s">
        <v>52</v>
      </c>
      <c r="B243" t="s">
        <v>57</v>
      </c>
      <c r="C243">
        <v>2022</v>
      </c>
      <c r="D243" t="s">
        <v>8</v>
      </c>
      <c r="E243">
        <v>10340.73</v>
      </c>
    </row>
    <row r="244" spans="1:5">
      <c r="A244" t="s">
        <v>52</v>
      </c>
      <c r="B244" t="s">
        <v>57</v>
      </c>
      <c r="C244">
        <v>2022</v>
      </c>
      <c r="D244" t="s">
        <v>7</v>
      </c>
      <c r="E244">
        <v>10213.052007</v>
      </c>
    </row>
    <row r="245" spans="1:5">
      <c r="A245" t="s">
        <v>52</v>
      </c>
      <c r="B245" t="s">
        <v>57</v>
      </c>
      <c r="C245">
        <v>2022</v>
      </c>
      <c r="D245" t="s">
        <v>6</v>
      </c>
      <c r="E245">
        <v>9836.0209360000008</v>
      </c>
    </row>
    <row r="246" spans="1:5">
      <c r="A246" t="s">
        <v>52</v>
      </c>
      <c r="B246" t="s">
        <v>57</v>
      </c>
      <c r="C246">
        <v>2021</v>
      </c>
      <c r="D246" t="s">
        <v>9</v>
      </c>
      <c r="E246">
        <v>9470.9515269999993</v>
      </c>
    </row>
    <row r="247" spans="1:5">
      <c r="A247" t="s">
        <v>52</v>
      </c>
      <c r="B247" t="s">
        <v>57</v>
      </c>
      <c r="C247">
        <v>2021</v>
      </c>
      <c r="D247" t="s">
        <v>8</v>
      </c>
      <c r="E247">
        <v>9462.9554540000008</v>
      </c>
    </row>
    <row r="248" spans="1:5">
      <c r="A248" t="s">
        <v>52</v>
      </c>
      <c r="B248" t="s">
        <v>57</v>
      </c>
      <c r="C248">
        <v>2021</v>
      </c>
      <c r="D248" t="s">
        <v>7</v>
      </c>
      <c r="E248">
        <v>9406.4991000000009</v>
      </c>
    </row>
    <row r="249" spans="1:5">
      <c r="A249" t="s">
        <v>52</v>
      </c>
      <c r="B249" t="s">
        <v>57</v>
      </c>
      <c r="C249">
        <v>2021</v>
      </c>
      <c r="D249" t="s">
        <v>6</v>
      </c>
      <c r="E249">
        <v>9027.34</v>
      </c>
    </row>
    <row r="250" spans="1:5">
      <c r="A250" t="s">
        <v>52</v>
      </c>
      <c r="B250" t="s">
        <v>57</v>
      </c>
      <c r="C250">
        <v>2020</v>
      </c>
      <c r="D250" t="s">
        <v>9</v>
      </c>
      <c r="E250">
        <v>9027.34</v>
      </c>
    </row>
    <row r="251" spans="1:5">
      <c r="A251" t="s">
        <v>52</v>
      </c>
      <c r="B251" t="s">
        <v>57</v>
      </c>
      <c r="C251">
        <v>2020</v>
      </c>
      <c r="D251" t="s">
        <v>8</v>
      </c>
      <c r="E251">
        <v>8848.2999999999993</v>
      </c>
    </row>
    <row r="252" spans="1:5">
      <c r="A252" t="s">
        <v>52</v>
      </c>
      <c r="B252" t="s">
        <v>57</v>
      </c>
      <c r="C252">
        <v>2020</v>
      </c>
      <c r="D252" t="s">
        <v>7</v>
      </c>
      <c r="E252">
        <v>8923.3776595035706</v>
      </c>
    </row>
    <row r="253" spans="1:5">
      <c r="A253" t="s">
        <v>52</v>
      </c>
      <c r="B253" t="s">
        <v>57</v>
      </c>
      <c r="C253">
        <v>2020</v>
      </c>
      <c r="D253" t="s">
        <v>6</v>
      </c>
      <c r="E253">
        <v>8650.5250984742488</v>
      </c>
    </row>
    <row r="254" spans="1:5">
      <c r="A254" t="s">
        <v>52</v>
      </c>
      <c r="B254" t="s">
        <v>57</v>
      </c>
      <c r="C254">
        <v>2019</v>
      </c>
      <c r="D254" t="s">
        <v>9</v>
      </c>
      <c r="E254">
        <v>8559.1999999999989</v>
      </c>
    </row>
    <row r="255" spans="1:5">
      <c r="A255" t="s">
        <v>52</v>
      </c>
      <c r="B255" t="s">
        <v>57</v>
      </c>
      <c r="C255">
        <v>2019</v>
      </c>
      <c r="D255" t="s">
        <v>8</v>
      </c>
      <c r="E255">
        <v>8509.2488353488898</v>
      </c>
    </row>
    <row r="256" spans="1:5">
      <c r="A256" t="s">
        <v>52</v>
      </c>
      <c r="B256" t="s">
        <v>57</v>
      </c>
      <c r="C256">
        <v>2019</v>
      </c>
      <c r="D256" t="s">
        <v>7</v>
      </c>
      <c r="E256">
        <v>8301.77</v>
      </c>
    </row>
    <row r="257" spans="1:5">
      <c r="A257" t="s">
        <v>52</v>
      </c>
      <c r="B257" t="s">
        <v>57</v>
      </c>
      <c r="C257">
        <v>2019</v>
      </c>
      <c r="D257" t="s">
        <v>6</v>
      </c>
      <c r="E257">
        <v>8174.42</v>
      </c>
    </row>
    <row r="258" spans="1:5">
      <c r="A258" t="s">
        <v>52</v>
      </c>
      <c r="B258" t="s">
        <v>57</v>
      </c>
      <c r="C258">
        <v>2018</v>
      </c>
      <c r="D258" t="s">
        <v>9</v>
      </c>
      <c r="E258">
        <v>8159.2467615373935</v>
      </c>
    </row>
    <row r="259" spans="1:5">
      <c r="A259" t="s">
        <v>52</v>
      </c>
      <c r="B259" t="s">
        <v>57</v>
      </c>
      <c r="C259">
        <v>2018</v>
      </c>
      <c r="D259" t="s">
        <v>8</v>
      </c>
      <c r="E259">
        <v>8070.79</v>
      </c>
    </row>
    <row r="260" spans="1:5">
      <c r="A260" t="s">
        <v>52</v>
      </c>
      <c r="B260" t="s">
        <v>57</v>
      </c>
      <c r="C260">
        <v>2018</v>
      </c>
      <c r="D260" t="s">
        <v>7</v>
      </c>
      <c r="E260">
        <v>7979.99</v>
      </c>
    </row>
    <row r="261" spans="1:5">
      <c r="A261" t="s">
        <v>52</v>
      </c>
      <c r="B261" t="s">
        <v>57</v>
      </c>
      <c r="C261">
        <v>2018</v>
      </c>
      <c r="D261" t="s">
        <v>6</v>
      </c>
      <c r="E261">
        <v>7959.98</v>
      </c>
    </row>
    <row r="262" spans="1:5">
      <c r="A262" t="s">
        <v>52</v>
      </c>
      <c r="B262" t="s">
        <v>57</v>
      </c>
      <c r="C262">
        <v>2017</v>
      </c>
      <c r="D262" t="s">
        <v>9</v>
      </c>
      <c r="E262">
        <v>7878.3223399999997</v>
      </c>
    </row>
    <row r="263" spans="1:5">
      <c r="A263" t="s">
        <v>52</v>
      </c>
      <c r="B263" t="s">
        <v>57</v>
      </c>
      <c r="C263">
        <v>2017</v>
      </c>
      <c r="D263" t="s">
        <v>8</v>
      </c>
      <c r="E263">
        <v>7634.43</v>
      </c>
    </row>
    <row r="264" spans="1:5">
      <c r="A264" t="s">
        <v>52</v>
      </c>
      <c r="B264" t="s">
        <v>57</v>
      </c>
      <c r="C264">
        <v>2017</v>
      </c>
      <c r="D264" t="s">
        <v>7</v>
      </c>
      <c r="E264">
        <v>7511.9</v>
      </c>
    </row>
    <row r="265" spans="1:5">
      <c r="A265" t="s">
        <v>52</v>
      </c>
      <c r="B265" t="s">
        <v>57</v>
      </c>
      <c r="C265">
        <v>2017</v>
      </c>
      <c r="D265" t="s">
        <v>6</v>
      </c>
      <c r="E265">
        <v>7398.64</v>
      </c>
    </row>
    <row r="266" spans="1:5">
      <c r="A266" t="s">
        <v>52</v>
      </c>
      <c r="B266" t="s">
        <v>57</v>
      </c>
      <c r="C266">
        <v>2016</v>
      </c>
      <c r="D266" t="s">
        <v>9</v>
      </c>
      <c r="E266">
        <v>7298.03</v>
      </c>
    </row>
    <row r="267" spans="1:5">
      <c r="A267" t="s">
        <v>52</v>
      </c>
      <c r="B267" t="s">
        <v>57</v>
      </c>
      <c r="C267">
        <v>2016</v>
      </c>
      <c r="D267" t="s">
        <v>8</v>
      </c>
      <c r="E267">
        <v>7084.8</v>
      </c>
    </row>
    <row r="268" spans="1:5">
      <c r="A268" t="s">
        <v>52</v>
      </c>
      <c r="B268" t="s">
        <v>57</v>
      </c>
      <c r="C268">
        <v>2016</v>
      </c>
      <c r="D268" t="s">
        <v>7</v>
      </c>
      <c r="E268">
        <v>6853.4</v>
      </c>
    </row>
    <row r="269" spans="1:5">
      <c r="A269" t="s">
        <v>52</v>
      </c>
      <c r="B269" t="s">
        <v>57</v>
      </c>
      <c r="C269">
        <v>2016</v>
      </c>
      <c r="D269" t="s">
        <v>6</v>
      </c>
      <c r="E269">
        <v>6853.4</v>
      </c>
    </row>
    <row r="270" spans="1:5">
      <c r="A270" t="s">
        <v>52</v>
      </c>
      <c r="B270" t="s">
        <v>57</v>
      </c>
      <c r="C270">
        <v>2015</v>
      </c>
      <c r="D270" t="s">
        <v>9</v>
      </c>
      <c r="E270">
        <v>6715.7999999999993</v>
      </c>
    </row>
    <row r="271" spans="1:5">
      <c r="A271" t="s">
        <v>52</v>
      </c>
      <c r="B271" t="s">
        <v>57</v>
      </c>
      <c r="C271">
        <v>2015</v>
      </c>
      <c r="D271" t="s">
        <v>8</v>
      </c>
      <c r="E271">
        <v>6664.9599999999991</v>
      </c>
    </row>
    <row r="272" spans="1:5">
      <c r="A272" t="s">
        <v>52</v>
      </c>
      <c r="B272" t="s">
        <v>57</v>
      </c>
      <c r="C272">
        <v>2015</v>
      </c>
      <c r="D272" t="s">
        <v>7</v>
      </c>
      <c r="E272">
        <v>6464.88</v>
      </c>
    </row>
    <row r="273" spans="1:5">
      <c r="A273" t="s">
        <v>52</v>
      </c>
      <c r="B273" t="s">
        <v>57</v>
      </c>
      <c r="C273">
        <v>2015</v>
      </c>
      <c r="D273" t="s">
        <v>6</v>
      </c>
      <c r="E273">
        <v>6405.21</v>
      </c>
    </row>
    <row r="274" spans="1:5">
      <c r="A274" t="s">
        <v>52</v>
      </c>
      <c r="B274" t="s">
        <v>57</v>
      </c>
      <c r="C274">
        <v>2014</v>
      </c>
      <c r="D274" t="s">
        <v>9</v>
      </c>
      <c r="E274">
        <v>6382.74</v>
      </c>
    </row>
    <row r="275" spans="1:5">
      <c r="A275" t="s">
        <v>52</v>
      </c>
      <c r="B275" t="s">
        <v>57</v>
      </c>
      <c r="C275">
        <v>2014</v>
      </c>
      <c r="D275" t="s">
        <v>8</v>
      </c>
      <c r="E275">
        <v>6312.7400000000007</v>
      </c>
    </row>
    <row r="276" spans="1:5">
      <c r="A276" t="s">
        <v>52</v>
      </c>
      <c r="B276" t="s">
        <v>57</v>
      </c>
      <c r="C276">
        <v>2014</v>
      </c>
      <c r="D276" t="s">
        <v>7</v>
      </c>
      <c r="E276">
        <v>6324.37</v>
      </c>
    </row>
    <row r="277" spans="1:5">
      <c r="A277" t="s">
        <v>52</v>
      </c>
      <c r="B277" t="s">
        <v>57</v>
      </c>
      <c r="C277">
        <v>2014</v>
      </c>
      <c r="D277" t="s">
        <v>6</v>
      </c>
      <c r="E277">
        <v>4454.3311790909102</v>
      </c>
    </row>
    <row r="278" spans="1:5">
      <c r="A278" t="s">
        <v>52</v>
      </c>
      <c r="B278" t="s">
        <v>57</v>
      </c>
      <c r="C278">
        <v>2013</v>
      </c>
      <c r="D278" t="s">
        <v>9</v>
      </c>
      <c r="E278">
        <v>6583.6632799999988</v>
      </c>
    </row>
    <row r="279" spans="1:5">
      <c r="A279" t="s">
        <v>52</v>
      </c>
      <c r="B279" t="s">
        <v>57</v>
      </c>
      <c r="C279">
        <v>2013</v>
      </c>
      <c r="D279" t="s">
        <v>8</v>
      </c>
      <c r="E279">
        <v>6583.6632799999988</v>
      </c>
    </row>
    <row r="280" spans="1:5">
      <c r="A280" t="s">
        <v>52</v>
      </c>
      <c r="B280" t="s">
        <v>57</v>
      </c>
      <c r="C280">
        <v>2013</v>
      </c>
      <c r="D280" t="s">
        <v>7</v>
      </c>
      <c r="E280">
        <v>6394.0199999999995</v>
      </c>
    </row>
    <row r="281" spans="1:5">
      <c r="A281" t="s">
        <v>52</v>
      </c>
      <c r="B281" t="s">
        <v>57</v>
      </c>
      <c r="C281">
        <v>2013</v>
      </c>
      <c r="D281" t="s">
        <v>6</v>
      </c>
      <c r="E281">
        <v>6394.0199999999995</v>
      </c>
    </row>
    <row r="282" spans="1:5">
      <c r="A282" t="s">
        <v>52</v>
      </c>
      <c r="B282" t="s">
        <v>57</v>
      </c>
      <c r="C282">
        <v>2012</v>
      </c>
      <c r="D282" t="s">
        <v>9</v>
      </c>
      <c r="E282">
        <v>6394.0199999999995</v>
      </c>
    </row>
    <row r="283" spans="1:5">
      <c r="A283" t="s">
        <v>52</v>
      </c>
      <c r="B283" t="s">
        <v>57</v>
      </c>
      <c r="C283">
        <v>2012</v>
      </c>
      <c r="D283" t="s">
        <v>8</v>
      </c>
      <c r="E283">
        <v>4396.1011790909097</v>
      </c>
    </row>
    <row r="284" spans="1:5">
      <c r="A284" t="s">
        <v>52</v>
      </c>
      <c r="B284" t="s">
        <v>57</v>
      </c>
      <c r="C284">
        <v>2012</v>
      </c>
      <c r="D284" t="s">
        <v>7</v>
      </c>
      <c r="E284">
        <v>4394.9350390909094</v>
      </c>
    </row>
    <row r="285" spans="1:5">
      <c r="A285" t="s">
        <v>52</v>
      </c>
      <c r="B285" t="s">
        <v>57</v>
      </c>
      <c r="C285">
        <v>2012</v>
      </c>
      <c r="D285" t="s">
        <v>6</v>
      </c>
      <c r="E285">
        <v>4393.7688990909091</v>
      </c>
    </row>
    <row r="286" spans="1:5">
      <c r="A286" t="s">
        <v>52</v>
      </c>
      <c r="B286" t="s">
        <v>57</v>
      </c>
      <c r="C286">
        <v>2011</v>
      </c>
      <c r="D286" t="s">
        <v>9</v>
      </c>
      <c r="E286">
        <v>4392.4128990909094</v>
      </c>
    </row>
    <row r="287" spans="1:5">
      <c r="A287" t="s">
        <v>52</v>
      </c>
      <c r="B287" t="s">
        <v>57</v>
      </c>
      <c r="C287">
        <v>2011</v>
      </c>
      <c r="D287" t="s">
        <v>8</v>
      </c>
      <c r="E287">
        <v>4391.2622000000001</v>
      </c>
    </row>
    <row r="288" spans="1:5">
      <c r="A288" t="s">
        <v>52</v>
      </c>
      <c r="B288" t="s">
        <v>57</v>
      </c>
      <c r="C288">
        <v>2011</v>
      </c>
      <c r="D288" t="s">
        <v>7</v>
      </c>
      <c r="E288">
        <v>4381.4901969696966</v>
      </c>
    </row>
    <row r="289" spans="1:5">
      <c r="A289" t="s">
        <v>52</v>
      </c>
      <c r="B289" t="s">
        <v>57</v>
      </c>
      <c r="C289">
        <v>2011</v>
      </c>
      <c r="D289" t="s">
        <v>6</v>
      </c>
      <c r="E289">
        <v>4453.4500000000007</v>
      </c>
    </row>
    <row r="290" spans="1:5">
      <c r="A290" t="s">
        <v>52</v>
      </c>
      <c r="B290" t="s">
        <v>57</v>
      </c>
      <c r="C290">
        <v>2010</v>
      </c>
      <c r="D290" t="s">
        <v>9</v>
      </c>
      <c r="E290">
        <v>4414.5999999999995</v>
      </c>
    </row>
    <row r="291" spans="1:5">
      <c r="A291" t="s">
        <v>52</v>
      </c>
      <c r="B291" t="s">
        <v>57</v>
      </c>
      <c r="C291">
        <v>2010</v>
      </c>
      <c r="D291" t="s">
        <v>8</v>
      </c>
      <c r="E291">
        <v>4414.5999999999995</v>
      </c>
    </row>
    <row r="292" spans="1:5">
      <c r="A292" t="s">
        <v>52</v>
      </c>
      <c r="B292" t="s">
        <v>57</v>
      </c>
      <c r="C292">
        <v>2010</v>
      </c>
      <c r="D292" t="s">
        <v>7</v>
      </c>
      <c r="E292">
        <v>4316.8099999999995</v>
      </c>
    </row>
    <row r="293" spans="1:5">
      <c r="A293" t="s">
        <v>52</v>
      </c>
      <c r="B293" t="s">
        <v>57</v>
      </c>
      <c r="C293">
        <v>2010</v>
      </c>
      <c r="D293" t="s">
        <v>6</v>
      </c>
      <c r="E293">
        <v>4312.29</v>
      </c>
    </row>
    <row r="294" spans="1:5">
      <c r="A294" t="s">
        <v>52</v>
      </c>
      <c r="B294" t="s">
        <v>57</v>
      </c>
      <c r="C294">
        <v>2009</v>
      </c>
      <c r="D294" t="s">
        <v>9</v>
      </c>
      <c r="E294">
        <v>4312.29</v>
      </c>
    </row>
    <row r="295" spans="1:5">
      <c r="A295" t="s">
        <v>52</v>
      </c>
      <c r="B295" t="s">
        <v>57</v>
      </c>
      <c r="C295">
        <v>2009</v>
      </c>
      <c r="D295" t="s">
        <v>8</v>
      </c>
      <c r="E295">
        <v>4312.29</v>
      </c>
    </row>
    <row r="296" spans="1:5">
      <c r="A296" t="s">
        <v>52</v>
      </c>
      <c r="B296" t="s">
        <v>57</v>
      </c>
      <c r="C296">
        <v>2009</v>
      </c>
      <c r="D296" t="s">
        <v>7</v>
      </c>
      <c r="E296">
        <v>4308.0539064448467</v>
      </c>
    </row>
    <row r="297" spans="1:5">
      <c r="A297" t="s">
        <v>52</v>
      </c>
      <c r="B297" t="s">
        <v>57</v>
      </c>
      <c r="C297">
        <v>2009</v>
      </c>
      <c r="D297" t="s">
        <v>6</v>
      </c>
      <c r="E297">
        <v>4609.17</v>
      </c>
    </row>
    <row r="298" spans="1:5">
      <c r="A298" t="s">
        <v>52</v>
      </c>
      <c r="B298" t="s">
        <v>57</v>
      </c>
      <c r="C298">
        <v>2008</v>
      </c>
      <c r="D298" t="s">
        <v>9</v>
      </c>
      <c r="E298">
        <v>4609.17</v>
      </c>
    </row>
    <row r="299" spans="1:5">
      <c r="A299" t="s">
        <v>52</v>
      </c>
      <c r="B299" t="s">
        <v>57</v>
      </c>
      <c r="C299">
        <v>2008</v>
      </c>
      <c r="D299" t="s">
        <v>8</v>
      </c>
      <c r="E299">
        <v>4609.17</v>
      </c>
    </row>
    <row r="300" spans="1:5">
      <c r="A300" t="s">
        <v>52</v>
      </c>
      <c r="B300" t="s">
        <v>57</v>
      </c>
      <c r="C300">
        <v>2008</v>
      </c>
      <c r="D300" t="s">
        <v>7</v>
      </c>
      <c r="E300">
        <v>4609.17</v>
      </c>
    </row>
    <row r="301" spans="1:5">
      <c r="A301" t="s">
        <v>52</v>
      </c>
      <c r="B301" t="s">
        <v>57</v>
      </c>
      <c r="C301">
        <v>2008</v>
      </c>
      <c r="D301" t="s">
        <v>6</v>
      </c>
      <c r="E301">
        <v>4615.18</v>
      </c>
    </row>
    <row r="302" spans="1:5">
      <c r="A302" t="s">
        <v>52</v>
      </c>
      <c r="B302" t="s">
        <v>57</v>
      </c>
      <c r="C302">
        <v>2007</v>
      </c>
      <c r="D302" t="s">
        <v>9</v>
      </c>
      <c r="E302">
        <v>4615.18</v>
      </c>
    </row>
    <row r="303" spans="1:5">
      <c r="A303" t="s">
        <v>52</v>
      </c>
      <c r="B303" t="s">
        <v>57</v>
      </c>
      <c r="C303">
        <v>2007</v>
      </c>
      <c r="D303" t="s">
        <v>8</v>
      </c>
      <c r="E303">
        <v>4428.12</v>
      </c>
    </row>
    <row r="304" spans="1:5">
      <c r="A304" t="s">
        <v>52</v>
      </c>
      <c r="B304" t="s">
        <v>57</v>
      </c>
      <c r="C304">
        <v>2007</v>
      </c>
      <c r="D304" t="s">
        <v>7</v>
      </c>
      <c r="E304">
        <v>4341.0500000000011</v>
      </c>
    </row>
    <row r="305" spans="1:5">
      <c r="A305" t="s">
        <v>52</v>
      </c>
      <c r="B305" t="s">
        <v>57</v>
      </c>
      <c r="C305">
        <v>2007</v>
      </c>
      <c r="D305" t="s">
        <v>6</v>
      </c>
      <c r="E305">
        <v>4230.0600000000004</v>
      </c>
    </row>
    <row r="306" spans="1:5">
      <c r="A306" t="s">
        <v>52</v>
      </c>
      <c r="B306" t="s">
        <v>57</v>
      </c>
      <c r="C306">
        <v>2006</v>
      </c>
      <c r="D306" t="s">
        <v>9</v>
      </c>
      <c r="E306">
        <v>4178.7900000000009</v>
      </c>
    </row>
    <row r="307" spans="1:5">
      <c r="A307" t="s">
        <v>52</v>
      </c>
      <c r="B307" t="s">
        <v>57</v>
      </c>
      <c r="C307">
        <v>2006</v>
      </c>
      <c r="D307" t="s">
        <v>8</v>
      </c>
      <c r="E307">
        <v>4169.3899999999994</v>
      </c>
    </row>
    <row r="308" spans="1:5">
      <c r="A308" t="s">
        <v>52</v>
      </c>
      <c r="B308" t="s">
        <v>57</v>
      </c>
      <c r="C308">
        <v>2006</v>
      </c>
      <c r="D308" t="s">
        <v>7</v>
      </c>
      <c r="E308">
        <v>4160.3900000000003</v>
      </c>
    </row>
    <row r="309" spans="1:5">
      <c r="A309" t="s">
        <v>52</v>
      </c>
      <c r="B309" t="s">
        <v>57</v>
      </c>
      <c r="C309">
        <v>2006</v>
      </c>
      <c r="D309" t="s">
        <v>6</v>
      </c>
      <c r="E309">
        <v>4158.9900000000007</v>
      </c>
    </row>
    <row r="310" spans="1:5">
      <c r="A310" t="s">
        <v>52</v>
      </c>
      <c r="B310" t="s">
        <v>57</v>
      </c>
      <c r="C310">
        <v>2005</v>
      </c>
      <c r="D310" t="s">
        <v>9</v>
      </c>
      <c r="E310">
        <v>4148.5110000000013</v>
      </c>
    </row>
    <row r="311" spans="1:5">
      <c r="A311" t="s">
        <v>52</v>
      </c>
      <c r="B311" t="s">
        <v>57</v>
      </c>
      <c r="C311">
        <v>2005</v>
      </c>
      <c r="D311" t="s">
        <v>8</v>
      </c>
      <c r="E311">
        <v>4148.5110000000013</v>
      </c>
    </row>
    <row r="312" spans="1:5">
      <c r="A312" t="s">
        <v>52</v>
      </c>
      <c r="B312" t="s">
        <v>57</v>
      </c>
      <c r="C312">
        <v>2005</v>
      </c>
      <c r="D312" t="s">
        <v>7</v>
      </c>
      <c r="E312">
        <v>4148.5110000000013</v>
      </c>
    </row>
    <row r="313" spans="1:5">
      <c r="A313" t="s">
        <v>52</v>
      </c>
      <c r="B313" t="s">
        <v>57</v>
      </c>
      <c r="C313">
        <v>2005</v>
      </c>
      <c r="D313" t="s">
        <v>6</v>
      </c>
      <c r="E313">
        <v>4216.994999999999</v>
      </c>
    </row>
    <row r="314" spans="1:5">
      <c r="A314" t="s">
        <v>231</v>
      </c>
      <c r="B314" t="s">
        <v>21</v>
      </c>
      <c r="C314">
        <v>2024</v>
      </c>
      <c r="D314" t="s">
        <v>7</v>
      </c>
      <c r="E314">
        <v>1</v>
      </c>
    </row>
    <row r="315" spans="1:5">
      <c r="A315" t="s">
        <v>231</v>
      </c>
      <c r="B315" t="s">
        <v>21</v>
      </c>
      <c r="C315">
        <v>2024</v>
      </c>
      <c r="D315" t="s">
        <v>6</v>
      </c>
      <c r="E315">
        <v>1</v>
      </c>
    </row>
    <row r="316" spans="1:5">
      <c r="A316" t="s">
        <v>231</v>
      </c>
      <c r="B316" t="s">
        <v>21</v>
      </c>
      <c r="C316">
        <v>2023</v>
      </c>
      <c r="D316" t="s">
        <v>9</v>
      </c>
      <c r="E316">
        <v>1</v>
      </c>
    </row>
    <row r="317" spans="1:5">
      <c r="A317" t="s">
        <v>231</v>
      </c>
      <c r="B317" t="s">
        <v>21</v>
      </c>
      <c r="C317">
        <v>2023</v>
      </c>
      <c r="D317" t="s">
        <v>8</v>
      </c>
      <c r="E317">
        <v>1</v>
      </c>
    </row>
    <row r="318" spans="1:5">
      <c r="A318" t="s">
        <v>231</v>
      </c>
      <c r="B318" t="s">
        <v>21</v>
      </c>
      <c r="C318">
        <v>2023</v>
      </c>
      <c r="D318" t="s">
        <v>7</v>
      </c>
      <c r="E318">
        <v>1</v>
      </c>
    </row>
    <row r="319" spans="1:5">
      <c r="A319" t="s">
        <v>231</v>
      </c>
      <c r="B319" t="s">
        <v>21</v>
      </c>
      <c r="C319">
        <v>2023</v>
      </c>
      <c r="D319" t="s">
        <v>6</v>
      </c>
      <c r="E319">
        <v>1</v>
      </c>
    </row>
    <row r="320" spans="1:5">
      <c r="A320" t="s">
        <v>231</v>
      </c>
      <c r="B320" t="s">
        <v>21</v>
      </c>
      <c r="C320">
        <v>2022</v>
      </c>
      <c r="D320" t="s">
        <v>9</v>
      </c>
      <c r="E320">
        <v>1</v>
      </c>
    </row>
    <row r="321" spans="1:5">
      <c r="A321" t="s">
        <v>231</v>
      </c>
      <c r="B321" t="s">
        <v>21</v>
      </c>
      <c r="C321">
        <v>2022</v>
      </c>
      <c r="D321" t="s">
        <v>8</v>
      </c>
      <c r="E321">
        <v>1</v>
      </c>
    </row>
    <row r="322" spans="1:5">
      <c r="A322" t="s">
        <v>231</v>
      </c>
      <c r="B322" t="s">
        <v>21</v>
      </c>
      <c r="C322">
        <v>2022</v>
      </c>
      <c r="D322" t="s">
        <v>7</v>
      </c>
      <c r="E322">
        <v>0</v>
      </c>
    </row>
    <row r="323" spans="1:5">
      <c r="A323" t="s">
        <v>231</v>
      </c>
      <c r="B323" t="s">
        <v>21</v>
      </c>
      <c r="C323">
        <v>2022</v>
      </c>
      <c r="D323" t="s">
        <v>6</v>
      </c>
      <c r="E323">
        <v>0</v>
      </c>
    </row>
    <row r="324" spans="1:5">
      <c r="A324" t="s">
        <v>231</v>
      </c>
      <c r="B324" t="s">
        <v>21</v>
      </c>
      <c r="C324">
        <v>2021</v>
      </c>
      <c r="D324" t="s">
        <v>9</v>
      </c>
      <c r="E324">
        <v>0</v>
      </c>
    </row>
    <row r="325" spans="1:5">
      <c r="A325" t="s">
        <v>231</v>
      </c>
      <c r="B325" t="s">
        <v>21</v>
      </c>
      <c r="C325">
        <v>2021</v>
      </c>
      <c r="D325" t="s">
        <v>8</v>
      </c>
      <c r="E325">
        <v>0</v>
      </c>
    </row>
    <row r="326" spans="1:5">
      <c r="A326" t="s">
        <v>231</v>
      </c>
      <c r="B326" t="s">
        <v>21</v>
      </c>
      <c r="C326">
        <v>2021</v>
      </c>
      <c r="D326" t="s">
        <v>7</v>
      </c>
      <c r="E326">
        <v>1</v>
      </c>
    </row>
    <row r="327" spans="1:5">
      <c r="A327" t="s">
        <v>231</v>
      </c>
      <c r="B327" t="s">
        <v>21</v>
      </c>
      <c r="C327">
        <v>2021</v>
      </c>
      <c r="D327" t="s">
        <v>6</v>
      </c>
      <c r="E327">
        <v>1</v>
      </c>
    </row>
    <row r="328" spans="1:5">
      <c r="A328" t="s">
        <v>231</v>
      </c>
      <c r="B328" t="s">
        <v>21</v>
      </c>
      <c r="C328">
        <v>2020</v>
      </c>
      <c r="D328" t="s">
        <v>9</v>
      </c>
      <c r="E328">
        <v>1</v>
      </c>
    </row>
    <row r="329" spans="1:5">
      <c r="A329" t="s">
        <v>231</v>
      </c>
      <c r="B329" t="s">
        <v>21</v>
      </c>
      <c r="C329">
        <v>2020</v>
      </c>
      <c r="D329" t="s">
        <v>8</v>
      </c>
      <c r="E329">
        <v>1</v>
      </c>
    </row>
    <row r="330" spans="1:5">
      <c r="A330" t="s">
        <v>231</v>
      </c>
      <c r="B330" t="s">
        <v>21</v>
      </c>
      <c r="C330">
        <v>2020</v>
      </c>
      <c r="D330" t="s">
        <v>7</v>
      </c>
      <c r="E330">
        <v>1</v>
      </c>
    </row>
    <row r="331" spans="1:5">
      <c r="A331" t="s">
        <v>231</v>
      </c>
      <c r="B331" t="s">
        <v>21</v>
      </c>
      <c r="C331">
        <v>2020</v>
      </c>
      <c r="D331" t="s">
        <v>6</v>
      </c>
      <c r="E331">
        <v>0.4</v>
      </c>
    </row>
    <row r="332" spans="1:5">
      <c r="A332" t="s">
        <v>231</v>
      </c>
      <c r="B332" t="s">
        <v>21</v>
      </c>
      <c r="C332">
        <v>2019</v>
      </c>
      <c r="D332" t="s">
        <v>9</v>
      </c>
      <c r="E332">
        <v>0.4</v>
      </c>
    </row>
    <row r="333" spans="1:5">
      <c r="A333" t="s">
        <v>231</v>
      </c>
      <c r="B333" t="s">
        <v>21</v>
      </c>
      <c r="C333">
        <v>2019</v>
      </c>
      <c r="D333" t="s">
        <v>8</v>
      </c>
      <c r="E333">
        <v>0.4</v>
      </c>
    </row>
    <row r="334" spans="1:5">
      <c r="A334" t="s">
        <v>231</v>
      </c>
      <c r="B334" t="s">
        <v>21</v>
      </c>
      <c r="C334">
        <v>2019</v>
      </c>
      <c r="D334" t="s">
        <v>7</v>
      </c>
      <c r="E334">
        <v>0.4</v>
      </c>
    </row>
    <row r="335" spans="1:5">
      <c r="A335" t="s">
        <v>231</v>
      </c>
      <c r="B335" t="s">
        <v>21</v>
      </c>
      <c r="C335">
        <v>2019</v>
      </c>
      <c r="D335" t="s">
        <v>6</v>
      </c>
      <c r="E335">
        <v>0.4</v>
      </c>
    </row>
    <row r="336" spans="1:5">
      <c r="A336" t="s">
        <v>231</v>
      </c>
      <c r="B336" t="s">
        <v>21</v>
      </c>
      <c r="C336">
        <v>2018</v>
      </c>
      <c r="D336" t="s">
        <v>9</v>
      </c>
      <c r="E336">
        <v>0.4</v>
      </c>
    </row>
    <row r="337" spans="1:5">
      <c r="A337" t="s">
        <v>231</v>
      </c>
      <c r="B337" t="s">
        <v>21</v>
      </c>
      <c r="C337">
        <v>2018</v>
      </c>
      <c r="D337" t="s">
        <v>8</v>
      </c>
      <c r="E337">
        <v>0.4</v>
      </c>
    </row>
    <row r="338" spans="1:5">
      <c r="A338" t="s">
        <v>231</v>
      </c>
      <c r="B338" t="s">
        <v>21</v>
      </c>
      <c r="C338">
        <v>2018</v>
      </c>
      <c r="D338" t="s">
        <v>7</v>
      </c>
      <c r="E338">
        <v>0.4</v>
      </c>
    </row>
    <row r="339" spans="1:5">
      <c r="A339" t="s">
        <v>231</v>
      </c>
      <c r="B339" t="s">
        <v>21</v>
      </c>
      <c r="C339">
        <v>2018</v>
      </c>
      <c r="D339" t="s">
        <v>6</v>
      </c>
      <c r="E339">
        <v>0.4</v>
      </c>
    </row>
    <row r="340" spans="1:5">
      <c r="A340" t="s">
        <v>231</v>
      </c>
      <c r="B340" t="s">
        <v>21</v>
      </c>
      <c r="C340">
        <v>2017</v>
      </c>
      <c r="D340" t="s">
        <v>9</v>
      </c>
      <c r="E340">
        <v>0</v>
      </c>
    </row>
    <row r="341" spans="1:5">
      <c r="A341" t="s">
        <v>231</v>
      </c>
      <c r="B341" t="s">
        <v>21</v>
      </c>
      <c r="C341">
        <v>2017</v>
      </c>
      <c r="D341" t="s">
        <v>8</v>
      </c>
      <c r="E341">
        <v>0</v>
      </c>
    </row>
    <row r="342" spans="1:5">
      <c r="A342" t="s">
        <v>231</v>
      </c>
      <c r="B342" t="s">
        <v>21</v>
      </c>
      <c r="C342">
        <v>2017</v>
      </c>
      <c r="D342" t="s">
        <v>7</v>
      </c>
      <c r="E342">
        <v>0</v>
      </c>
    </row>
    <row r="343" spans="1:5">
      <c r="A343" t="s">
        <v>231</v>
      </c>
      <c r="B343" t="s">
        <v>21</v>
      </c>
      <c r="C343">
        <v>2017</v>
      </c>
      <c r="D343" t="s">
        <v>6</v>
      </c>
      <c r="E343">
        <v>0</v>
      </c>
    </row>
    <row r="344" spans="1:5">
      <c r="A344" t="s">
        <v>231</v>
      </c>
      <c r="B344" t="s">
        <v>21</v>
      </c>
      <c r="C344">
        <v>2016</v>
      </c>
      <c r="D344" t="s">
        <v>9</v>
      </c>
      <c r="E344">
        <v>0</v>
      </c>
    </row>
    <row r="345" spans="1:5">
      <c r="A345" t="s">
        <v>231</v>
      </c>
      <c r="B345" t="s">
        <v>21</v>
      </c>
      <c r="C345">
        <v>2016</v>
      </c>
      <c r="D345" t="s">
        <v>8</v>
      </c>
      <c r="E345">
        <v>0</v>
      </c>
    </row>
    <row r="346" spans="1:5">
      <c r="A346" t="s">
        <v>231</v>
      </c>
      <c r="B346" t="s">
        <v>21</v>
      </c>
      <c r="C346">
        <v>2016</v>
      </c>
      <c r="D346" t="s">
        <v>7</v>
      </c>
      <c r="E346">
        <v>0</v>
      </c>
    </row>
    <row r="347" spans="1:5">
      <c r="A347" t="s">
        <v>231</v>
      </c>
      <c r="B347" t="s">
        <v>21</v>
      </c>
      <c r="C347">
        <v>2016</v>
      </c>
      <c r="D347" t="s">
        <v>6</v>
      </c>
      <c r="E347">
        <v>0</v>
      </c>
    </row>
    <row r="348" spans="1:5">
      <c r="A348" t="s">
        <v>231</v>
      </c>
      <c r="B348" t="s">
        <v>21</v>
      </c>
      <c r="C348">
        <v>2015</v>
      </c>
      <c r="D348" t="s">
        <v>9</v>
      </c>
      <c r="E348">
        <v>0</v>
      </c>
    </row>
    <row r="349" spans="1:5">
      <c r="A349" t="s">
        <v>231</v>
      </c>
      <c r="B349" t="s">
        <v>21</v>
      </c>
      <c r="C349">
        <v>2015</v>
      </c>
      <c r="D349" t="s">
        <v>8</v>
      </c>
      <c r="E349">
        <v>0</v>
      </c>
    </row>
    <row r="350" spans="1:5">
      <c r="A350" t="s">
        <v>231</v>
      </c>
      <c r="B350" t="s">
        <v>21</v>
      </c>
      <c r="C350">
        <v>2015</v>
      </c>
      <c r="D350" t="s">
        <v>7</v>
      </c>
      <c r="E350">
        <v>0</v>
      </c>
    </row>
    <row r="351" spans="1:5">
      <c r="A351" t="s">
        <v>231</v>
      </c>
      <c r="B351" t="s">
        <v>21</v>
      </c>
      <c r="C351">
        <v>2015</v>
      </c>
      <c r="D351" t="s">
        <v>6</v>
      </c>
      <c r="E351">
        <v>0</v>
      </c>
    </row>
    <row r="352" spans="1:5">
      <c r="A352" t="s">
        <v>231</v>
      </c>
      <c r="B352" t="s">
        <v>56</v>
      </c>
      <c r="C352">
        <v>2024</v>
      </c>
      <c r="D352" t="s">
        <v>7</v>
      </c>
      <c r="E352">
        <v>845.79499999999996</v>
      </c>
    </row>
    <row r="353" spans="1:5">
      <c r="A353" t="s">
        <v>231</v>
      </c>
      <c r="B353" t="s">
        <v>56</v>
      </c>
      <c r="C353">
        <v>2024</v>
      </c>
      <c r="D353" t="s">
        <v>6</v>
      </c>
      <c r="E353">
        <v>841.32500000000005</v>
      </c>
    </row>
    <row r="354" spans="1:5">
      <c r="A354" t="s">
        <v>231</v>
      </c>
      <c r="B354" t="s">
        <v>56</v>
      </c>
      <c r="C354">
        <v>2023</v>
      </c>
      <c r="D354" t="s">
        <v>9</v>
      </c>
      <c r="E354">
        <v>751.10199999999998</v>
      </c>
    </row>
    <row r="355" spans="1:5">
      <c r="A355" t="s">
        <v>231</v>
      </c>
      <c r="B355" t="s">
        <v>56</v>
      </c>
      <c r="C355">
        <v>2023</v>
      </c>
      <c r="D355" t="s">
        <v>8</v>
      </c>
      <c r="E355">
        <v>678.52</v>
      </c>
    </row>
    <row r="356" spans="1:5">
      <c r="A356" t="s">
        <v>231</v>
      </c>
      <c r="B356" t="s">
        <v>56</v>
      </c>
      <c r="C356">
        <v>2023</v>
      </c>
      <c r="D356" t="s">
        <v>7</v>
      </c>
      <c r="E356">
        <v>678.52</v>
      </c>
    </row>
    <row r="357" spans="1:5">
      <c r="A357" t="s">
        <v>231</v>
      </c>
      <c r="B357" t="s">
        <v>56</v>
      </c>
      <c r="C357">
        <v>2023</v>
      </c>
      <c r="D357" t="s">
        <v>6</v>
      </c>
      <c r="E357">
        <v>576</v>
      </c>
    </row>
    <row r="358" spans="1:5">
      <c r="A358" t="s">
        <v>231</v>
      </c>
      <c r="B358" t="s">
        <v>56</v>
      </c>
      <c r="C358">
        <v>2022</v>
      </c>
      <c r="D358" t="s">
        <v>9</v>
      </c>
      <c r="E358">
        <v>575.37</v>
      </c>
    </row>
    <row r="359" spans="1:5">
      <c r="A359" t="s">
        <v>231</v>
      </c>
      <c r="B359" t="s">
        <v>56</v>
      </c>
      <c r="C359">
        <v>2022</v>
      </c>
      <c r="D359" t="s">
        <v>8</v>
      </c>
      <c r="E359">
        <v>537.20000000000005</v>
      </c>
    </row>
    <row r="360" spans="1:5">
      <c r="A360" t="s">
        <v>231</v>
      </c>
      <c r="B360" t="s">
        <v>56</v>
      </c>
      <c r="C360">
        <v>2022</v>
      </c>
      <c r="D360" t="s">
        <v>7</v>
      </c>
      <c r="E360">
        <v>509.3</v>
      </c>
    </row>
    <row r="361" spans="1:5">
      <c r="A361" t="s">
        <v>231</v>
      </c>
      <c r="B361" t="s">
        <v>56</v>
      </c>
      <c r="C361">
        <v>2022</v>
      </c>
      <c r="D361" t="s">
        <v>6</v>
      </c>
      <c r="E361">
        <v>461.4</v>
      </c>
    </row>
    <row r="362" spans="1:5">
      <c r="A362" t="s">
        <v>231</v>
      </c>
      <c r="B362" t="s">
        <v>56</v>
      </c>
      <c r="C362">
        <v>2021</v>
      </c>
      <c r="D362" t="s">
        <v>9</v>
      </c>
      <c r="E362">
        <v>461.4</v>
      </c>
    </row>
    <row r="363" spans="1:5">
      <c r="A363" t="s">
        <v>231</v>
      </c>
      <c r="B363" t="s">
        <v>56</v>
      </c>
      <c r="C363">
        <v>2021</v>
      </c>
      <c r="D363" t="s">
        <v>8</v>
      </c>
      <c r="E363">
        <v>461.4</v>
      </c>
    </row>
    <row r="364" spans="1:5">
      <c r="A364" t="s">
        <v>231</v>
      </c>
      <c r="B364" t="s">
        <v>56</v>
      </c>
      <c r="C364">
        <v>2021</v>
      </c>
      <c r="D364" t="s">
        <v>7</v>
      </c>
      <c r="E364">
        <v>436.51299999999998</v>
      </c>
    </row>
    <row r="365" spans="1:5">
      <c r="A365" t="s">
        <v>231</v>
      </c>
      <c r="B365" t="s">
        <v>56</v>
      </c>
      <c r="C365">
        <v>2021</v>
      </c>
      <c r="D365" t="s">
        <v>6</v>
      </c>
      <c r="E365">
        <v>436.51299999999998</v>
      </c>
    </row>
    <row r="366" spans="1:5">
      <c r="A366" t="s">
        <v>231</v>
      </c>
      <c r="B366" t="s">
        <v>56</v>
      </c>
      <c r="C366">
        <v>2020</v>
      </c>
      <c r="D366" t="s">
        <v>9</v>
      </c>
      <c r="E366">
        <v>436.51299999999998</v>
      </c>
    </row>
    <row r="367" spans="1:5">
      <c r="A367" t="s">
        <v>231</v>
      </c>
      <c r="B367" t="s">
        <v>56</v>
      </c>
      <c r="C367">
        <v>2020</v>
      </c>
      <c r="D367" t="s">
        <v>8</v>
      </c>
      <c r="E367">
        <v>436.51299999999998</v>
      </c>
    </row>
    <row r="368" spans="1:5">
      <c r="A368" t="s">
        <v>231</v>
      </c>
      <c r="B368" t="s">
        <v>56</v>
      </c>
      <c r="C368">
        <v>2020</v>
      </c>
      <c r="D368" t="s">
        <v>7</v>
      </c>
      <c r="E368">
        <v>436.51299999999998</v>
      </c>
    </row>
    <row r="369" spans="1:5">
      <c r="A369" t="s">
        <v>231</v>
      </c>
      <c r="B369" t="s">
        <v>56</v>
      </c>
      <c r="C369">
        <v>2020</v>
      </c>
      <c r="D369" t="s">
        <v>6</v>
      </c>
      <c r="E369">
        <v>436.51299999999998</v>
      </c>
    </row>
    <row r="370" spans="1:5">
      <c r="A370" t="s">
        <v>231</v>
      </c>
      <c r="B370" t="s">
        <v>56</v>
      </c>
      <c r="C370">
        <v>2019</v>
      </c>
      <c r="D370" t="s">
        <v>9</v>
      </c>
      <c r="E370">
        <v>436.51299999999998</v>
      </c>
    </row>
    <row r="371" spans="1:5">
      <c r="A371" t="s">
        <v>231</v>
      </c>
      <c r="B371" t="s">
        <v>56</v>
      </c>
      <c r="C371">
        <v>2019</v>
      </c>
      <c r="D371" t="s">
        <v>8</v>
      </c>
      <c r="E371">
        <v>425.51299999999998</v>
      </c>
    </row>
    <row r="372" spans="1:5">
      <c r="A372" t="s">
        <v>231</v>
      </c>
      <c r="B372" t="s">
        <v>56</v>
      </c>
      <c r="C372">
        <v>2019</v>
      </c>
      <c r="D372" t="s">
        <v>7</v>
      </c>
      <c r="E372">
        <v>425.51299999999998</v>
      </c>
    </row>
    <row r="373" spans="1:5">
      <c r="A373" t="s">
        <v>231</v>
      </c>
      <c r="B373" t="s">
        <v>56</v>
      </c>
      <c r="C373">
        <v>2019</v>
      </c>
      <c r="D373" t="s">
        <v>6</v>
      </c>
      <c r="E373">
        <v>309.43299999999999</v>
      </c>
    </row>
    <row r="374" spans="1:5">
      <c r="A374" t="s">
        <v>231</v>
      </c>
      <c r="B374" t="s">
        <v>56</v>
      </c>
      <c r="C374">
        <v>2018</v>
      </c>
      <c r="D374" t="s">
        <v>9</v>
      </c>
      <c r="E374">
        <v>309.43299999999999</v>
      </c>
    </row>
    <row r="375" spans="1:5">
      <c r="A375" t="s">
        <v>231</v>
      </c>
      <c r="B375" t="s">
        <v>56</v>
      </c>
      <c r="C375">
        <v>2018</v>
      </c>
      <c r="D375" t="s">
        <v>8</v>
      </c>
      <c r="E375">
        <v>309.43299999999999</v>
      </c>
    </row>
    <row r="376" spans="1:5">
      <c r="A376" t="s">
        <v>231</v>
      </c>
      <c r="B376" t="s">
        <v>56</v>
      </c>
      <c r="C376">
        <v>2018</v>
      </c>
      <c r="D376" t="s">
        <v>7</v>
      </c>
      <c r="E376">
        <v>309.43299999999999</v>
      </c>
    </row>
    <row r="377" spans="1:5">
      <c r="A377" t="s">
        <v>231</v>
      </c>
      <c r="B377" t="s">
        <v>56</v>
      </c>
      <c r="C377">
        <v>2018</v>
      </c>
      <c r="D377" t="s">
        <v>6</v>
      </c>
      <c r="E377">
        <v>309.43299999999999</v>
      </c>
    </row>
    <row r="378" spans="1:5">
      <c r="A378" t="s">
        <v>231</v>
      </c>
      <c r="B378" t="s">
        <v>56</v>
      </c>
      <c r="C378">
        <v>2017</v>
      </c>
      <c r="D378" t="s">
        <v>9</v>
      </c>
      <c r="E378">
        <v>259.62</v>
      </c>
    </row>
    <row r="379" spans="1:5">
      <c r="A379" t="s">
        <v>231</v>
      </c>
      <c r="B379" t="s">
        <v>56</v>
      </c>
      <c r="C379">
        <v>2017</v>
      </c>
      <c r="D379" t="s">
        <v>8</v>
      </c>
      <c r="E379">
        <v>259.72000000000003</v>
      </c>
    </row>
    <row r="380" spans="1:5">
      <c r="A380" t="s">
        <v>231</v>
      </c>
      <c r="B380" t="s">
        <v>56</v>
      </c>
      <c r="C380">
        <v>2017</v>
      </c>
      <c r="D380" t="s">
        <v>7</v>
      </c>
      <c r="E380">
        <v>259.62</v>
      </c>
    </row>
    <row r="381" spans="1:5">
      <c r="A381" t="s">
        <v>231</v>
      </c>
      <c r="B381" t="s">
        <v>56</v>
      </c>
      <c r="C381">
        <v>2017</v>
      </c>
      <c r="D381" t="s">
        <v>6</v>
      </c>
      <c r="E381">
        <v>259.49</v>
      </c>
    </row>
    <row r="382" spans="1:5">
      <c r="A382" t="s">
        <v>231</v>
      </c>
      <c r="B382" t="s">
        <v>56</v>
      </c>
      <c r="C382">
        <v>2016</v>
      </c>
      <c r="D382" t="s">
        <v>9</v>
      </c>
      <c r="E382">
        <v>256</v>
      </c>
    </row>
    <row r="383" spans="1:5">
      <c r="A383" t="s">
        <v>231</v>
      </c>
      <c r="B383" t="s">
        <v>56</v>
      </c>
      <c r="C383">
        <v>2016</v>
      </c>
      <c r="D383" t="s">
        <v>8</v>
      </c>
      <c r="E383">
        <v>256</v>
      </c>
    </row>
    <row r="384" spans="1:5">
      <c r="A384" t="s">
        <v>231</v>
      </c>
      <c r="B384" t="s">
        <v>56</v>
      </c>
      <c r="C384">
        <v>2016</v>
      </c>
      <c r="D384" t="s">
        <v>7</v>
      </c>
      <c r="E384">
        <v>255.36</v>
      </c>
    </row>
    <row r="385" spans="1:5">
      <c r="A385" t="s">
        <v>231</v>
      </c>
      <c r="B385" t="s">
        <v>56</v>
      </c>
      <c r="C385">
        <v>2016</v>
      </c>
      <c r="D385" t="s">
        <v>6</v>
      </c>
      <c r="E385">
        <v>255.36</v>
      </c>
    </row>
    <row r="386" spans="1:5">
      <c r="A386" t="s">
        <v>231</v>
      </c>
      <c r="B386" t="s">
        <v>56</v>
      </c>
      <c r="C386">
        <v>2015</v>
      </c>
      <c r="D386" t="s">
        <v>9</v>
      </c>
      <c r="E386">
        <v>255</v>
      </c>
    </row>
    <row r="387" spans="1:5">
      <c r="A387" t="s">
        <v>231</v>
      </c>
      <c r="B387" t="s">
        <v>56</v>
      </c>
      <c r="C387">
        <v>2015</v>
      </c>
      <c r="D387" t="s">
        <v>8</v>
      </c>
      <c r="E387">
        <v>235.51</v>
      </c>
    </row>
    <row r="388" spans="1:5">
      <c r="A388" t="s">
        <v>231</v>
      </c>
      <c r="B388" t="s">
        <v>56</v>
      </c>
      <c r="C388">
        <v>2015</v>
      </c>
      <c r="D388" t="s">
        <v>7</v>
      </c>
      <c r="E388">
        <v>235.51</v>
      </c>
    </row>
    <row r="389" spans="1:5">
      <c r="A389" t="s">
        <v>231</v>
      </c>
      <c r="B389" t="s">
        <v>56</v>
      </c>
      <c r="C389">
        <v>2015</v>
      </c>
      <c r="D389" t="s">
        <v>6</v>
      </c>
      <c r="E389">
        <v>235.2</v>
      </c>
    </row>
    <row r="390" spans="1:5">
      <c r="A390" t="s">
        <v>231</v>
      </c>
      <c r="B390" t="s">
        <v>57</v>
      </c>
      <c r="C390">
        <v>2024</v>
      </c>
      <c r="D390" t="s">
        <v>7</v>
      </c>
      <c r="E390">
        <v>1159.1969999999999</v>
      </c>
    </row>
    <row r="391" spans="1:5">
      <c r="A391" t="s">
        <v>231</v>
      </c>
      <c r="B391" t="s">
        <v>57</v>
      </c>
      <c r="C391">
        <v>2024</v>
      </c>
      <c r="D391" t="s">
        <v>6</v>
      </c>
      <c r="E391">
        <v>1015.127</v>
      </c>
    </row>
    <row r="392" spans="1:5">
      <c r="A392" t="s">
        <v>231</v>
      </c>
      <c r="B392" t="s">
        <v>57</v>
      </c>
      <c r="C392">
        <v>2023</v>
      </c>
      <c r="D392" t="s">
        <v>9</v>
      </c>
      <c r="E392">
        <v>974.58699999999999</v>
      </c>
    </row>
    <row r="393" spans="1:5">
      <c r="A393" t="s">
        <v>231</v>
      </c>
      <c r="B393" t="s">
        <v>57</v>
      </c>
      <c r="C393">
        <v>2023</v>
      </c>
      <c r="D393" t="s">
        <v>8</v>
      </c>
      <c r="E393">
        <v>924.37</v>
      </c>
    </row>
    <row r="394" spans="1:5">
      <c r="A394" t="s">
        <v>231</v>
      </c>
      <c r="B394" t="s">
        <v>57</v>
      </c>
      <c r="C394">
        <v>2023</v>
      </c>
      <c r="D394" t="s">
        <v>7</v>
      </c>
      <c r="E394">
        <v>923.82</v>
      </c>
    </row>
    <row r="395" spans="1:5">
      <c r="A395" t="s">
        <v>231</v>
      </c>
      <c r="B395" t="s">
        <v>57</v>
      </c>
      <c r="C395">
        <v>2023</v>
      </c>
      <c r="D395" t="s">
        <v>6</v>
      </c>
      <c r="E395">
        <v>845</v>
      </c>
    </row>
    <row r="396" spans="1:5">
      <c r="A396" t="s">
        <v>231</v>
      </c>
      <c r="B396" t="s">
        <v>57</v>
      </c>
      <c r="C396">
        <v>2022</v>
      </c>
      <c r="D396" t="s">
        <v>9</v>
      </c>
      <c r="E396">
        <v>844.67</v>
      </c>
    </row>
    <row r="397" spans="1:5">
      <c r="A397" t="s">
        <v>231</v>
      </c>
      <c r="B397" t="s">
        <v>57</v>
      </c>
      <c r="C397">
        <v>2022</v>
      </c>
      <c r="D397" t="s">
        <v>8</v>
      </c>
      <c r="E397">
        <v>805</v>
      </c>
    </row>
    <row r="398" spans="1:5">
      <c r="A398" t="s">
        <v>231</v>
      </c>
      <c r="B398" t="s">
        <v>57</v>
      </c>
      <c r="C398">
        <v>2022</v>
      </c>
      <c r="D398" t="s">
        <v>7</v>
      </c>
      <c r="E398">
        <v>801.6</v>
      </c>
    </row>
    <row r="399" spans="1:5">
      <c r="A399" t="s">
        <v>231</v>
      </c>
      <c r="B399" t="s">
        <v>57</v>
      </c>
      <c r="C399">
        <v>2022</v>
      </c>
      <c r="D399" t="s">
        <v>6</v>
      </c>
      <c r="E399">
        <v>687.7</v>
      </c>
    </row>
    <row r="400" spans="1:5">
      <c r="A400" t="s">
        <v>231</v>
      </c>
      <c r="B400" t="s">
        <v>57</v>
      </c>
      <c r="C400">
        <v>2021</v>
      </c>
      <c r="D400" t="s">
        <v>9</v>
      </c>
      <c r="E400">
        <v>687.7</v>
      </c>
    </row>
    <row r="401" spans="1:5">
      <c r="A401" t="s">
        <v>231</v>
      </c>
      <c r="B401" t="s">
        <v>57</v>
      </c>
      <c r="C401">
        <v>2021</v>
      </c>
      <c r="D401" t="s">
        <v>8</v>
      </c>
      <c r="E401">
        <v>687.7</v>
      </c>
    </row>
    <row r="402" spans="1:5">
      <c r="A402" t="s">
        <v>231</v>
      </c>
      <c r="B402" t="s">
        <v>57</v>
      </c>
      <c r="C402">
        <v>2021</v>
      </c>
      <c r="D402" t="s">
        <v>7</v>
      </c>
      <c r="E402">
        <v>632.06499999999994</v>
      </c>
    </row>
    <row r="403" spans="1:5">
      <c r="A403" t="s">
        <v>231</v>
      </c>
      <c r="B403" t="s">
        <v>57</v>
      </c>
      <c r="C403">
        <v>2021</v>
      </c>
      <c r="D403" t="s">
        <v>6</v>
      </c>
      <c r="E403">
        <v>632.06499999999994</v>
      </c>
    </row>
    <row r="404" spans="1:5">
      <c r="A404" t="s">
        <v>231</v>
      </c>
      <c r="B404" t="s">
        <v>57</v>
      </c>
      <c r="C404">
        <v>2020</v>
      </c>
      <c r="D404" t="s">
        <v>9</v>
      </c>
      <c r="E404">
        <v>632.06499999999994</v>
      </c>
    </row>
    <row r="405" spans="1:5">
      <c r="A405" t="s">
        <v>231</v>
      </c>
      <c r="B405" t="s">
        <v>57</v>
      </c>
      <c r="C405">
        <v>2020</v>
      </c>
      <c r="D405" t="s">
        <v>8</v>
      </c>
      <c r="E405">
        <v>632.06499999999994</v>
      </c>
    </row>
    <row r="406" spans="1:5">
      <c r="A406" t="s">
        <v>231</v>
      </c>
      <c r="B406" t="s">
        <v>57</v>
      </c>
      <c r="C406">
        <v>2020</v>
      </c>
      <c r="D406" t="s">
        <v>7</v>
      </c>
      <c r="E406">
        <v>632.06499999999994</v>
      </c>
    </row>
    <row r="407" spans="1:5">
      <c r="A407" t="s">
        <v>231</v>
      </c>
      <c r="B407" t="s">
        <v>57</v>
      </c>
      <c r="C407">
        <v>2020</v>
      </c>
      <c r="D407" t="s">
        <v>6</v>
      </c>
      <c r="E407">
        <v>632.06499999999994</v>
      </c>
    </row>
    <row r="408" spans="1:5">
      <c r="A408" t="s">
        <v>231</v>
      </c>
      <c r="B408" t="s">
        <v>57</v>
      </c>
      <c r="C408">
        <v>2019</v>
      </c>
      <c r="D408" t="s">
        <v>9</v>
      </c>
      <c r="E408">
        <v>632.06499999999994</v>
      </c>
    </row>
    <row r="409" spans="1:5">
      <c r="A409" t="s">
        <v>231</v>
      </c>
      <c r="B409" t="s">
        <v>57</v>
      </c>
      <c r="C409">
        <v>2019</v>
      </c>
      <c r="D409" t="s">
        <v>8</v>
      </c>
      <c r="E409">
        <v>614.96499999999992</v>
      </c>
    </row>
    <row r="410" spans="1:5">
      <c r="A410" t="s">
        <v>231</v>
      </c>
      <c r="B410" t="s">
        <v>57</v>
      </c>
      <c r="C410">
        <v>2019</v>
      </c>
      <c r="D410" t="s">
        <v>7</v>
      </c>
      <c r="E410">
        <v>614.96499999999992</v>
      </c>
    </row>
    <row r="411" spans="1:5">
      <c r="A411" t="s">
        <v>231</v>
      </c>
      <c r="B411" t="s">
        <v>57</v>
      </c>
      <c r="C411">
        <v>2019</v>
      </c>
      <c r="D411" t="s">
        <v>6</v>
      </c>
      <c r="E411">
        <v>503.08499999999998</v>
      </c>
    </row>
    <row r="412" spans="1:5">
      <c r="A412" t="s">
        <v>231</v>
      </c>
      <c r="B412" t="s">
        <v>57</v>
      </c>
      <c r="C412">
        <v>2018</v>
      </c>
      <c r="D412" t="s">
        <v>9</v>
      </c>
      <c r="E412">
        <v>480.08499999999998</v>
      </c>
    </row>
    <row r="413" spans="1:5">
      <c r="A413" t="s">
        <v>231</v>
      </c>
      <c r="B413" t="s">
        <v>57</v>
      </c>
      <c r="C413">
        <v>2018</v>
      </c>
      <c r="D413" t="s">
        <v>8</v>
      </c>
      <c r="E413">
        <v>480.08499999999998</v>
      </c>
    </row>
    <row r="414" spans="1:5">
      <c r="A414" t="s">
        <v>231</v>
      </c>
      <c r="B414" t="s">
        <v>57</v>
      </c>
      <c r="C414">
        <v>2018</v>
      </c>
      <c r="D414" t="s">
        <v>7</v>
      </c>
      <c r="E414">
        <v>480.08499999999998</v>
      </c>
    </row>
    <row r="415" spans="1:5">
      <c r="A415" t="s">
        <v>231</v>
      </c>
      <c r="B415" t="s">
        <v>57</v>
      </c>
      <c r="C415">
        <v>2018</v>
      </c>
      <c r="D415" t="s">
        <v>6</v>
      </c>
      <c r="E415">
        <v>480.08499999999998</v>
      </c>
    </row>
    <row r="416" spans="1:5">
      <c r="A416" t="s">
        <v>231</v>
      </c>
      <c r="B416" t="s">
        <v>57</v>
      </c>
      <c r="C416">
        <v>2017</v>
      </c>
      <c r="D416" t="s">
        <v>9</v>
      </c>
      <c r="E416">
        <v>355</v>
      </c>
    </row>
    <row r="417" spans="1:5">
      <c r="A417" t="s">
        <v>231</v>
      </c>
      <c r="B417" t="s">
        <v>57</v>
      </c>
      <c r="C417">
        <v>2017</v>
      </c>
      <c r="D417" t="s">
        <v>8</v>
      </c>
      <c r="E417">
        <v>355</v>
      </c>
    </row>
    <row r="418" spans="1:5">
      <c r="A418" t="s">
        <v>231</v>
      </c>
      <c r="B418" t="s">
        <v>57</v>
      </c>
      <c r="C418">
        <v>2017</v>
      </c>
      <c r="D418" t="s">
        <v>7</v>
      </c>
      <c r="E418">
        <v>355</v>
      </c>
    </row>
    <row r="419" spans="1:5">
      <c r="A419" t="s">
        <v>231</v>
      </c>
      <c r="B419" t="s">
        <v>57</v>
      </c>
      <c r="C419">
        <v>2017</v>
      </c>
      <c r="D419" t="s">
        <v>6</v>
      </c>
      <c r="E419">
        <v>355</v>
      </c>
    </row>
    <row r="420" spans="1:5">
      <c r="A420" t="s">
        <v>231</v>
      </c>
      <c r="B420" t="s">
        <v>57</v>
      </c>
      <c r="C420">
        <v>2016</v>
      </c>
      <c r="D420" t="s">
        <v>9</v>
      </c>
      <c r="E420">
        <v>351.6</v>
      </c>
    </row>
    <row r="421" spans="1:5">
      <c r="A421" t="s">
        <v>231</v>
      </c>
      <c r="B421" t="s">
        <v>57</v>
      </c>
      <c r="C421">
        <v>2016</v>
      </c>
      <c r="D421" t="s">
        <v>8</v>
      </c>
      <c r="E421">
        <v>351.6</v>
      </c>
    </row>
    <row r="422" spans="1:5">
      <c r="A422" t="s">
        <v>231</v>
      </c>
      <c r="B422" t="s">
        <v>57</v>
      </c>
      <c r="C422">
        <v>2016</v>
      </c>
      <c r="D422" t="s">
        <v>7</v>
      </c>
      <c r="E422">
        <v>349.6</v>
      </c>
    </row>
    <row r="423" spans="1:5">
      <c r="A423" t="s">
        <v>231</v>
      </c>
      <c r="B423" t="s">
        <v>57</v>
      </c>
      <c r="C423">
        <v>2016</v>
      </c>
      <c r="D423" t="s">
        <v>6</v>
      </c>
      <c r="E423">
        <v>349.6</v>
      </c>
    </row>
    <row r="424" spans="1:5">
      <c r="A424" t="s">
        <v>231</v>
      </c>
      <c r="B424" t="s">
        <v>57</v>
      </c>
      <c r="C424">
        <v>2015</v>
      </c>
      <c r="D424" t="s">
        <v>9</v>
      </c>
      <c r="E424">
        <v>349.6</v>
      </c>
    </row>
    <row r="425" spans="1:5">
      <c r="A425" t="s">
        <v>231</v>
      </c>
      <c r="B425" t="s">
        <v>57</v>
      </c>
      <c r="C425">
        <v>2015</v>
      </c>
      <c r="D425" t="s">
        <v>8</v>
      </c>
      <c r="E425">
        <v>318</v>
      </c>
    </row>
    <row r="426" spans="1:5">
      <c r="A426" t="s">
        <v>231</v>
      </c>
      <c r="B426" t="s">
        <v>57</v>
      </c>
      <c r="C426">
        <v>2015</v>
      </c>
      <c r="D426" t="s">
        <v>7</v>
      </c>
      <c r="E426">
        <v>318</v>
      </c>
    </row>
    <row r="427" spans="1:5">
      <c r="A427" t="s">
        <v>231</v>
      </c>
      <c r="B427" t="s">
        <v>57</v>
      </c>
      <c r="C427">
        <v>2015</v>
      </c>
      <c r="D427" t="s">
        <v>6</v>
      </c>
      <c r="E427">
        <v>318</v>
      </c>
    </row>
    <row r="428" spans="1:5">
      <c r="A428" t="s">
        <v>231</v>
      </c>
      <c r="B428" t="s">
        <v>56</v>
      </c>
      <c r="C428">
        <v>2024</v>
      </c>
      <c r="D428" t="s">
        <v>7</v>
      </c>
      <c r="E428">
        <v>1571.942</v>
      </c>
    </row>
    <row r="429" spans="1:5">
      <c r="A429" t="s">
        <v>231</v>
      </c>
      <c r="B429" t="s">
        <v>56</v>
      </c>
      <c r="C429">
        <v>2024</v>
      </c>
      <c r="D429" t="s">
        <v>6</v>
      </c>
      <c r="E429">
        <v>1571.942</v>
      </c>
    </row>
    <row r="430" spans="1:5">
      <c r="A430" t="s">
        <v>231</v>
      </c>
      <c r="B430" t="s">
        <v>56</v>
      </c>
      <c r="C430">
        <v>2023</v>
      </c>
      <c r="D430" t="s">
        <v>9</v>
      </c>
      <c r="E430">
        <v>1569.5160000000001</v>
      </c>
    </row>
    <row r="431" spans="1:5">
      <c r="A431" t="s">
        <v>231</v>
      </c>
      <c r="B431" t="s">
        <v>56</v>
      </c>
      <c r="C431">
        <v>2023</v>
      </c>
      <c r="D431" t="s">
        <v>8</v>
      </c>
      <c r="E431">
        <v>1566.79</v>
      </c>
    </row>
    <row r="432" spans="1:5">
      <c r="A432" t="s">
        <v>231</v>
      </c>
      <c r="B432" t="s">
        <v>56</v>
      </c>
      <c r="C432">
        <v>2023</v>
      </c>
      <c r="D432" t="s">
        <v>7</v>
      </c>
      <c r="E432">
        <v>1486.67</v>
      </c>
    </row>
    <row r="433" spans="1:5">
      <c r="A433" t="s">
        <v>231</v>
      </c>
      <c r="B433" t="s">
        <v>56</v>
      </c>
      <c r="C433">
        <v>2023</v>
      </c>
      <c r="D433" t="s">
        <v>6</v>
      </c>
      <c r="E433">
        <v>1486.67</v>
      </c>
    </row>
    <row r="434" spans="1:5">
      <c r="A434" t="s">
        <v>231</v>
      </c>
      <c r="B434" t="s">
        <v>56</v>
      </c>
      <c r="C434">
        <v>2022</v>
      </c>
      <c r="D434" t="s">
        <v>9</v>
      </c>
      <c r="E434">
        <v>1486.67</v>
      </c>
    </row>
    <row r="435" spans="1:5">
      <c r="A435" t="s">
        <v>231</v>
      </c>
      <c r="B435" t="s">
        <v>56</v>
      </c>
      <c r="C435">
        <v>2022</v>
      </c>
      <c r="D435" t="s">
        <v>8</v>
      </c>
      <c r="E435">
        <v>1237.8599999999999</v>
      </c>
    </row>
    <row r="436" spans="1:5">
      <c r="A436" t="s">
        <v>231</v>
      </c>
      <c r="B436" t="s">
        <v>56</v>
      </c>
      <c r="C436">
        <v>2022</v>
      </c>
      <c r="D436" t="s">
        <v>7</v>
      </c>
      <c r="E436">
        <v>928.23</v>
      </c>
    </row>
    <row r="437" spans="1:5">
      <c r="A437" t="s">
        <v>231</v>
      </c>
      <c r="B437" t="s">
        <v>56</v>
      </c>
      <c r="C437">
        <v>2022</v>
      </c>
      <c r="D437" t="s">
        <v>6</v>
      </c>
      <c r="E437">
        <v>633.99399999999991</v>
      </c>
    </row>
    <row r="438" spans="1:5">
      <c r="A438" t="s">
        <v>231</v>
      </c>
      <c r="B438" t="s">
        <v>56</v>
      </c>
      <c r="C438">
        <v>2021</v>
      </c>
      <c r="D438" t="s">
        <v>9</v>
      </c>
      <c r="E438">
        <v>633.99399999999991</v>
      </c>
    </row>
    <row r="439" spans="1:5">
      <c r="A439" t="s">
        <v>231</v>
      </c>
      <c r="B439" t="s">
        <v>56</v>
      </c>
      <c r="C439">
        <v>2021</v>
      </c>
      <c r="D439" t="s">
        <v>8</v>
      </c>
      <c r="E439">
        <v>633.99399999999991</v>
      </c>
    </row>
    <row r="440" spans="1:5">
      <c r="A440" t="s">
        <v>231</v>
      </c>
      <c r="B440" t="s">
        <v>56</v>
      </c>
      <c r="C440">
        <v>2021</v>
      </c>
      <c r="D440" t="s">
        <v>7</v>
      </c>
      <c r="E440">
        <v>633.99399999999991</v>
      </c>
    </row>
    <row r="441" spans="1:5">
      <c r="A441" t="s">
        <v>231</v>
      </c>
      <c r="B441" t="s">
        <v>56</v>
      </c>
      <c r="C441">
        <v>2021</v>
      </c>
      <c r="D441" t="s">
        <v>6</v>
      </c>
      <c r="E441">
        <v>633.99399999999991</v>
      </c>
    </row>
    <row r="442" spans="1:5">
      <c r="A442" t="s">
        <v>231</v>
      </c>
      <c r="B442" t="s">
        <v>56</v>
      </c>
      <c r="C442">
        <v>2020</v>
      </c>
      <c r="D442" t="s">
        <v>9</v>
      </c>
      <c r="E442">
        <v>633.99399999999991</v>
      </c>
    </row>
    <row r="443" spans="1:5">
      <c r="A443" t="s">
        <v>231</v>
      </c>
      <c r="B443" t="s">
        <v>56</v>
      </c>
      <c r="C443">
        <v>2020</v>
      </c>
      <c r="D443" t="s">
        <v>8</v>
      </c>
      <c r="E443">
        <v>633.99399999999991</v>
      </c>
    </row>
    <row r="444" spans="1:5">
      <c r="A444" t="s">
        <v>231</v>
      </c>
      <c r="B444" t="s">
        <v>56</v>
      </c>
      <c r="C444">
        <v>2020</v>
      </c>
      <c r="D444" t="s">
        <v>7</v>
      </c>
      <c r="E444">
        <v>620.20399999999995</v>
      </c>
    </row>
    <row r="445" spans="1:5">
      <c r="A445" t="s">
        <v>231</v>
      </c>
      <c r="B445" t="s">
        <v>56</v>
      </c>
      <c r="C445">
        <v>2020</v>
      </c>
      <c r="D445" t="s">
        <v>6</v>
      </c>
      <c r="E445">
        <v>604.274</v>
      </c>
    </row>
    <row r="446" spans="1:5">
      <c r="A446" t="s">
        <v>231</v>
      </c>
      <c r="B446" t="s">
        <v>56</v>
      </c>
      <c r="C446">
        <v>2019</v>
      </c>
      <c r="D446" t="s">
        <v>9</v>
      </c>
      <c r="E446">
        <v>604.274</v>
      </c>
    </row>
    <row r="447" spans="1:5">
      <c r="A447" t="s">
        <v>231</v>
      </c>
      <c r="B447" t="s">
        <v>56</v>
      </c>
      <c r="C447">
        <v>2019</v>
      </c>
      <c r="D447" t="s">
        <v>8</v>
      </c>
      <c r="E447">
        <v>572.12400000000002</v>
      </c>
    </row>
    <row r="448" spans="1:5">
      <c r="A448" t="s">
        <v>231</v>
      </c>
      <c r="B448" t="s">
        <v>56</v>
      </c>
      <c r="C448">
        <v>2019</v>
      </c>
      <c r="D448" t="s">
        <v>7</v>
      </c>
      <c r="E448">
        <v>572.12400000000002</v>
      </c>
    </row>
    <row r="449" spans="1:5">
      <c r="A449" t="s">
        <v>231</v>
      </c>
      <c r="B449" t="s">
        <v>56</v>
      </c>
      <c r="C449">
        <v>2019</v>
      </c>
      <c r="D449" t="s">
        <v>6</v>
      </c>
      <c r="E449">
        <v>356.37</v>
      </c>
    </row>
    <row r="450" spans="1:5">
      <c r="A450" t="s">
        <v>231</v>
      </c>
      <c r="B450" t="s">
        <v>56</v>
      </c>
      <c r="C450">
        <v>2018</v>
      </c>
      <c r="D450" t="s">
        <v>9</v>
      </c>
      <c r="E450">
        <v>356.37</v>
      </c>
    </row>
    <row r="451" spans="1:5">
      <c r="A451" t="s">
        <v>231</v>
      </c>
      <c r="B451" t="s">
        <v>56</v>
      </c>
      <c r="C451">
        <v>2018</v>
      </c>
      <c r="D451" t="s">
        <v>8</v>
      </c>
      <c r="E451">
        <v>356.90999999999997</v>
      </c>
    </row>
    <row r="452" spans="1:5">
      <c r="A452" t="s">
        <v>231</v>
      </c>
      <c r="B452" t="s">
        <v>56</v>
      </c>
      <c r="C452">
        <v>2018</v>
      </c>
      <c r="D452" t="s">
        <v>7</v>
      </c>
      <c r="E452">
        <v>132.29999999999998</v>
      </c>
    </row>
    <row r="453" spans="1:5">
      <c r="A453" t="s">
        <v>231</v>
      </c>
      <c r="B453" t="s">
        <v>56</v>
      </c>
      <c r="C453">
        <v>2018</v>
      </c>
      <c r="D453" t="s">
        <v>6</v>
      </c>
      <c r="E453">
        <v>131.94999999999999</v>
      </c>
    </row>
    <row r="454" spans="1:5">
      <c r="A454" t="s">
        <v>231</v>
      </c>
      <c r="B454" t="s">
        <v>56</v>
      </c>
      <c r="C454">
        <v>2017</v>
      </c>
      <c r="D454" t="s">
        <v>9</v>
      </c>
      <c r="E454">
        <v>131.94999999999999</v>
      </c>
    </row>
    <row r="455" spans="1:5">
      <c r="A455" t="s">
        <v>231</v>
      </c>
      <c r="B455" t="s">
        <v>56</v>
      </c>
      <c r="C455">
        <v>2017</v>
      </c>
      <c r="D455" t="s">
        <v>8</v>
      </c>
      <c r="E455">
        <v>131.94999999999999</v>
      </c>
    </row>
    <row r="456" spans="1:5">
      <c r="A456" t="s">
        <v>231</v>
      </c>
      <c r="B456" t="s">
        <v>56</v>
      </c>
      <c r="C456">
        <v>2017</v>
      </c>
      <c r="D456" t="s">
        <v>7</v>
      </c>
      <c r="E456">
        <v>131.94999999999999</v>
      </c>
    </row>
    <row r="457" spans="1:5">
      <c r="A457" t="s">
        <v>231</v>
      </c>
      <c r="B457" t="s">
        <v>56</v>
      </c>
      <c r="C457">
        <v>2017</v>
      </c>
      <c r="D457" t="s">
        <v>6</v>
      </c>
      <c r="E457">
        <v>131.94999999999999</v>
      </c>
    </row>
    <row r="458" spans="1:5">
      <c r="A458" t="s">
        <v>231</v>
      </c>
      <c r="B458" t="s">
        <v>57</v>
      </c>
      <c r="C458">
        <v>2024</v>
      </c>
      <c r="D458" t="s">
        <v>7</v>
      </c>
      <c r="E458">
        <v>1116.9630000000002</v>
      </c>
    </row>
    <row r="459" spans="1:5">
      <c r="A459" t="s">
        <v>231</v>
      </c>
      <c r="B459" t="s">
        <v>57</v>
      </c>
      <c r="C459">
        <v>2024</v>
      </c>
      <c r="D459" t="s">
        <v>6</v>
      </c>
      <c r="E459">
        <v>1116.9630000000002</v>
      </c>
    </row>
    <row r="460" spans="1:5">
      <c r="A460" t="s">
        <v>231</v>
      </c>
      <c r="B460" t="s">
        <v>57</v>
      </c>
      <c r="C460">
        <v>2023</v>
      </c>
      <c r="D460" t="s">
        <v>9</v>
      </c>
      <c r="E460">
        <v>1113.2639999999999</v>
      </c>
    </row>
    <row r="461" spans="1:5">
      <c r="A461" t="s">
        <v>231</v>
      </c>
      <c r="B461" t="s">
        <v>57</v>
      </c>
      <c r="C461">
        <v>2023</v>
      </c>
      <c r="D461" t="s">
        <v>8</v>
      </c>
      <c r="E461">
        <v>1109.5650000000001</v>
      </c>
    </row>
    <row r="462" spans="1:5">
      <c r="A462" t="s">
        <v>231</v>
      </c>
      <c r="B462" t="s">
        <v>57</v>
      </c>
      <c r="C462">
        <v>2023</v>
      </c>
      <c r="D462" t="s">
        <v>7</v>
      </c>
      <c r="E462">
        <v>1072.05</v>
      </c>
    </row>
    <row r="463" spans="1:5">
      <c r="A463" t="s">
        <v>231</v>
      </c>
      <c r="B463" t="s">
        <v>57</v>
      </c>
      <c r="C463">
        <v>2023</v>
      </c>
      <c r="D463" t="s">
        <v>6</v>
      </c>
      <c r="E463">
        <v>1072.05</v>
      </c>
    </row>
    <row r="464" spans="1:5">
      <c r="A464" t="s">
        <v>231</v>
      </c>
      <c r="B464" t="s">
        <v>57</v>
      </c>
      <c r="C464">
        <v>2022</v>
      </c>
      <c r="D464" t="s">
        <v>9</v>
      </c>
      <c r="E464">
        <v>1071.05</v>
      </c>
    </row>
    <row r="465" spans="1:5">
      <c r="A465" t="s">
        <v>231</v>
      </c>
      <c r="B465" t="s">
        <v>57</v>
      </c>
      <c r="C465">
        <v>2022</v>
      </c>
      <c r="D465" t="s">
        <v>8</v>
      </c>
      <c r="E465">
        <v>1006.7</v>
      </c>
    </row>
    <row r="466" spans="1:5">
      <c r="A466" t="s">
        <v>231</v>
      </c>
      <c r="B466" t="s">
        <v>57</v>
      </c>
      <c r="C466">
        <v>2022</v>
      </c>
      <c r="D466" t="s">
        <v>7</v>
      </c>
      <c r="E466">
        <v>856.5</v>
      </c>
    </row>
    <row r="467" spans="1:5">
      <c r="A467" t="s">
        <v>231</v>
      </c>
      <c r="B467" t="s">
        <v>57</v>
      </c>
      <c r="C467">
        <v>2022</v>
      </c>
      <c r="D467" t="s">
        <v>6</v>
      </c>
      <c r="E467">
        <v>814.74300000000005</v>
      </c>
    </row>
    <row r="468" spans="1:5">
      <c r="A468" t="s">
        <v>231</v>
      </c>
      <c r="B468" t="s">
        <v>57</v>
      </c>
      <c r="C468">
        <v>2021</v>
      </c>
      <c r="D468" t="s">
        <v>9</v>
      </c>
      <c r="E468">
        <v>814.74300000000005</v>
      </c>
    </row>
    <row r="469" spans="1:5">
      <c r="A469" t="s">
        <v>231</v>
      </c>
      <c r="B469" t="s">
        <v>57</v>
      </c>
      <c r="C469">
        <v>2021</v>
      </c>
      <c r="D469" t="s">
        <v>8</v>
      </c>
      <c r="E469">
        <v>814.74300000000005</v>
      </c>
    </row>
    <row r="470" spans="1:5">
      <c r="A470" t="s">
        <v>231</v>
      </c>
      <c r="B470" t="s">
        <v>57</v>
      </c>
      <c r="C470">
        <v>2021</v>
      </c>
      <c r="D470" t="s">
        <v>7</v>
      </c>
      <c r="E470">
        <v>814.74300000000005</v>
      </c>
    </row>
    <row r="471" spans="1:5">
      <c r="A471" t="s">
        <v>231</v>
      </c>
      <c r="B471" t="s">
        <v>57</v>
      </c>
      <c r="C471">
        <v>2021</v>
      </c>
      <c r="D471" t="s">
        <v>6</v>
      </c>
      <c r="E471">
        <v>814.74300000000005</v>
      </c>
    </row>
    <row r="472" spans="1:5">
      <c r="A472" t="s">
        <v>231</v>
      </c>
      <c r="B472" t="s">
        <v>57</v>
      </c>
      <c r="C472">
        <v>2020</v>
      </c>
      <c r="D472" t="s">
        <v>9</v>
      </c>
      <c r="E472">
        <v>814.74300000000005</v>
      </c>
    </row>
    <row r="473" spans="1:5">
      <c r="A473" t="s">
        <v>231</v>
      </c>
      <c r="B473" t="s">
        <v>57</v>
      </c>
      <c r="C473">
        <v>2020</v>
      </c>
      <c r="D473" t="s">
        <v>8</v>
      </c>
      <c r="E473">
        <v>814.74300000000005</v>
      </c>
    </row>
    <row r="474" spans="1:5">
      <c r="A474" t="s">
        <v>231</v>
      </c>
      <c r="B474" t="s">
        <v>57</v>
      </c>
      <c r="C474">
        <v>2020</v>
      </c>
      <c r="D474" t="s">
        <v>7</v>
      </c>
      <c r="E474">
        <v>806.673</v>
      </c>
    </row>
    <row r="475" spans="1:5">
      <c r="A475" t="s">
        <v>231</v>
      </c>
      <c r="B475" t="s">
        <v>57</v>
      </c>
      <c r="C475">
        <v>2020</v>
      </c>
      <c r="D475" t="s">
        <v>6</v>
      </c>
      <c r="E475">
        <v>800.12300000000005</v>
      </c>
    </row>
    <row r="476" spans="1:5">
      <c r="A476" t="s">
        <v>231</v>
      </c>
      <c r="B476" t="s">
        <v>57</v>
      </c>
      <c r="C476">
        <v>2019</v>
      </c>
      <c r="D476" t="s">
        <v>9</v>
      </c>
      <c r="E476">
        <v>800.12300000000005</v>
      </c>
    </row>
    <row r="477" spans="1:5">
      <c r="A477" t="s">
        <v>231</v>
      </c>
      <c r="B477" t="s">
        <v>57</v>
      </c>
      <c r="C477">
        <v>2019</v>
      </c>
      <c r="D477" t="s">
        <v>8</v>
      </c>
      <c r="E477">
        <v>564.923</v>
      </c>
    </row>
    <row r="478" spans="1:5">
      <c r="A478" t="s">
        <v>231</v>
      </c>
      <c r="B478" t="s">
        <v>57</v>
      </c>
      <c r="C478">
        <v>2019</v>
      </c>
      <c r="D478" t="s">
        <v>7</v>
      </c>
      <c r="E478">
        <v>564.923</v>
      </c>
    </row>
    <row r="479" spans="1:5">
      <c r="A479" t="s">
        <v>231</v>
      </c>
      <c r="B479" t="s">
        <v>57</v>
      </c>
      <c r="C479">
        <v>2019</v>
      </c>
      <c r="D479" t="s">
        <v>6</v>
      </c>
      <c r="E479">
        <v>382.09500000000003</v>
      </c>
    </row>
    <row r="480" spans="1:5">
      <c r="A480" t="s">
        <v>231</v>
      </c>
      <c r="B480" t="s">
        <v>57</v>
      </c>
      <c r="C480">
        <v>2018</v>
      </c>
      <c r="D480" t="s">
        <v>9</v>
      </c>
      <c r="E480">
        <v>382.09500000000003</v>
      </c>
    </row>
    <row r="481" spans="1:5">
      <c r="A481" t="s">
        <v>231</v>
      </c>
      <c r="B481" t="s">
        <v>57</v>
      </c>
      <c r="C481">
        <v>2018</v>
      </c>
      <c r="D481" t="s">
        <v>8</v>
      </c>
      <c r="E481">
        <v>380.29500000000002</v>
      </c>
    </row>
    <row r="482" spans="1:5">
      <c r="A482" t="s">
        <v>231</v>
      </c>
      <c r="B482" t="s">
        <v>57</v>
      </c>
      <c r="C482">
        <v>2018</v>
      </c>
      <c r="D482" t="s">
        <v>7</v>
      </c>
      <c r="E482">
        <v>276.7</v>
      </c>
    </row>
    <row r="483" spans="1:5">
      <c r="A483" t="s">
        <v>231</v>
      </c>
      <c r="B483" t="s">
        <v>57</v>
      </c>
      <c r="C483">
        <v>2018</v>
      </c>
      <c r="D483" t="s">
        <v>6</v>
      </c>
      <c r="E483">
        <v>271.2</v>
      </c>
    </row>
    <row r="484" spans="1:5">
      <c r="A484" t="s">
        <v>231</v>
      </c>
      <c r="B484" t="s">
        <v>57</v>
      </c>
      <c r="C484">
        <v>2017</v>
      </c>
      <c r="D484" t="s">
        <v>9</v>
      </c>
      <c r="E484">
        <v>271.2</v>
      </c>
    </row>
    <row r="485" spans="1:5">
      <c r="A485" t="s">
        <v>231</v>
      </c>
      <c r="B485" t="s">
        <v>57</v>
      </c>
      <c r="C485">
        <v>2017</v>
      </c>
      <c r="D485" t="s">
        <v>8</v>
      </c>
      <c r="E485">
        <v>271.2</v>
      </c>
    </row>
    <row r="486" spans="1:5">
      <c r="A486" t="s">
        <v>231</v>
      </c>
      <c r="B486" t="s">
        <v>57</v>
      </c>
      <c r="C486">
        <v>2017</v>
      </c>
      <c r="D486" t="s">
        <v>7</v>
      </c>
      <c r="E486">
        <v>271.2</v>
      </c>
    </row>
    <row r="487" spans="1:5">
      <c r="A487" t="s">
        <v>231</v>
      </c>
      <c r="B487" t="s">
        <v>57</v>
      </c>
      <c r="C487">
        <v>2017</v>
      </c>
      <c r="D487" t="s">
        <v>6</v>
      </c>
      <c r="E487">
        <v>271.2</v>
      </c>
    </row>
    <row r="488" spans="1:5">
      <c r="A488" t="s">
        <v>231</v>
      </c>
      <c r="B488" t="s">
        <v>56</v>
      </c>
      <c r="C488">
        <v>2024</v>
      </c>
      <c r="D488" t="s">
        <v>7</v>
      </c>
      <c r="E488">
        <v>673.38699999999994</v>
      </c>
    </row>
    <row r="489" spans="1:5">
      <c r="A489" t="s">
        <v>231</v>
      </c>
      <c r="B489" t="s">
        <v>56</v>
      </c>
      <c r="C489">
        <v>2024</v>
      </c>
      <c r="D489" t="s">
        <v>6</v>
      </c>
      <c r="E489">
        <v>673.38699999999994</v>
      </c>
    </row>
    <row r="490" spans="1:5">
      <c r="A490" t="s">
        <v>231</v>
      </c>
      <c r="B490" t="s">
        <v>56</v>
      </c>
      <c r="C490">
        <v>2023</v>
      </c>
      <c r="D490" t="s">
        <v>9</v>
      </c>
      <c r="E490">
        <v>672.74699999999996</v>
      </c>
    </row>
    <row r="491" spans="1:5">
      <c r="A491" t="s">
        <v>231</v>
      </c>
      <c r="B491" t="s">
        <v>56</v>
      </c>
      <c r="C491">
        <v>2023</v>
      </c>
      <c r="D491" t="s">
        <v>8</v>
      </c>
      <c r="E491">
        <v>672.74699999999996</v>
      </c>
    </row>
    <row r="492" spans="1:5">
      <c r="A492" t="s">
        <v>231</v>
      </c>
      <c r="B492" t="s">
        <v>56</v>
      </c>
      <c r="C492">
        <v>2023</v>
      </c>
      <c r="D492" t="s">
        <v>7</v>
      </c>
      <c r="E492">
        <v>672.74699999999996</v>
      </c>
    </row>
    <row r="493" spans="1:5">
      <c r="A493" t="s">
        <v>231</v>
      </c>
      <c r="B493" t="s">
        <v>56</v>
      </c>
      <c r="C493">
        <v>2023</v>
      </c>
      <c r="D493" t="s">
        <v>6</v>
      </c>
      <c r="E493">
        <v>628.33799999999997</v>
      </c>
    </row>
    <row r="494" spans="1:5">
      <c r="A494" t="s">
        <v>231</v>
      </c>
      <c r="B494" t="s">
        <v>56</v>
      </c>
      <c r="C494">
        <v>2022</v>
      </c>
      <c r="D494" t="s">
        <v>9</v>
      </c>
      <c r="E494">
        <v>583.92899999999997</v>
      </c>
    </row>
    <row r="495" spans="1:5">
      <c r="A495" t="s">
        <v>231</v>
      </c>
      <c r="B495" t="s">
        <v>56</v>
      </c>
      <c r="C495">
        <v>2022</v>
      </c>
      <c r="D495" t="s">
        <v>8</v>
      </c>
      <c r="E495">
        <v>583.08899999999994</v>
      </c>
    </row>
    <row r="496" spans="1:5">
      <c r="A496" t="s">
        <v>231</v>
      </c>
      <c r="B496" t="s">
        <v>56</v>
      </c>
      <c r="C496">
        <v>2022</v>
      </c>
      <c r="D496" t="s">
        <v>7</v>
      </c>
      <c r="E496">
        <v>581.70899999999995</v>
      </c>
    </row>
    <row r="497" spans="1:5">
      <c r="A497" t="s">
        <v>231</v>
      </c>
      <c r="B497" t="s">
        <v>56</v>
      </c>
      <c r="C497">
        <v>2022</v>
      </c>
      <c r="D497" t="s">
        <v>6</v>
      </c>
      <c r="E497">
        <v>581.65899999999999</v>
      </c>
    </row>
    <row r="498" spans="1:5">
      <c r="A498" t="s">
        <v>231</v>
      </c>
      <c r="B498" t="s">
        <v>56</v>
      </c>
      <c r="C498">
        <v>2021</v>
      </c>
      <c r="D498" t="s">
        <v>9</v>
      </c>
      <c r="E498">
        <v>529.40300000000002</v>
      </c>
    </row>
    <row r="499" spans="1:5">
      <c r="A499" t="s">
        <v>231</v>
      </c>
      <c r="B499" t="s">
        <v>56</v>
      </c>
      <c r="C499">
        <v>2021</v>
      </c>
      <c r="D499" t="s">
        <v>8</v>
      </c>
      <c r="E499">
        <v>529.45299999999997</v>
      </c>
    </row>
    <row r="500" spans="1:5">
      <c r="A500" t="s">
        <v>231</v>
      </c>
      <c r="B500" t="s">
        <v>56</v>
      </c>
      <c r="C500">
        <v>2021</v>
      </c>
      <c r="D500" t="s">
        <v>7</v>
      </c>
      <c r="E500">
        <v>529.40300000000002</v>
      </c>
    </row>
    <row r="501" spans="1:5">
      <c r="A501" t="s">
        <v>231</v>
      </c>
      <c r="B501" t="s">
        <v>56</v>
      </c>
      <c r="C501">
        <v>2021</v>
      </c>
      <c r="D501" t="s">
        <v>6</v>
      </c>
      <c r="E501">
        <v>528.74300000000005</v>
      </c>
    </row>
    <row r="502" spans="1:5">
      <c r="A502" t="s">
        <v>231</v>
      </c>
      <c r="B502" t="s">
        <v>56</v>
      </c>
      <c r="C502">
        <v>2020</v>
      </c>
      <c r="D502" t="s">
        <v>9</v>
      </c>
      <c r="E502">
        <v>528.74300000000005</v>
      </c>
    </row>
    <row r="503" spans="1:5">
      <c r="A503" t="s">
        <v>231</v>
      </c>
      <c r="B503" t="s">
        <v>56</v>
      </c>
      <c r="C503">
        <v>2020</v>
      </c>
      <c r="D503" t="s">
        <v>8</v>
      </c>
      <c r="E503">
        <v>509.89299999999997</v>
      </c>
    </row>
    <row r="504" spans="1:5">
      <c r="A504" t="s">
        <v>231</v>
      </c>
      <c r="B504" t="s">
        <v>56</v>
      </c>
      <c r="C504">
        <v>2020</v>
      </c>
      <c r="D504" t="s">
        <v>7</v>
      </c>
      <c r="E504">
        <v>468.363</v>
      </c>
    </row>
    <row r="505" spans="1:5">
      <c r="A505" t="s">
        <v>231</v>
      </c>
      <c r="B505" t="s">
        <v>56</v>
      </c>
      <c r="C505">
        <v>2020</v>
      </c>
      <c r="D505" t="s">
        <v>6</v>
      </c>
      <c r="E505">
        <v>379.786</v>
      </c>
    </row>
    <row r="506" spans="1:5">
      <c r="A506" t="s">
        <v>231</v>
      </c>
      <c r="B506" t="s">
        <v>56</v>
      </c>
      <c r="C506">
        <v>2019</v>
      </c>
      <c r="D506" t="s">
        <v>9</v>
      </c>
      <c r="E506">
        <v>379.786</v>
      </c>
    </row>
    <row r="507" spans="1:5">
      <c r="A507" t="s">
        <v>231</v>
      </c>
      <c r="B507" t="s">
        <v>56</v>
      </c>
      <c r="C507">
        <v>2019</v>
      </c>
      <c r="D507" t="s">
        <v>8</v>
      </c>
      <c r="E507">
        <v>379.226</v>
      </c>
    </row>
    <row r="508" spans="1:5">
      <c r="A508" t="s">
        <v>231</v>
      </c>
      <c r="B508" t="s">
        <v>56</v>
      </c>
      <c r="C508">
        <v>2019</v>
      </c>
      <c r="D508" t="s">
        <v>7</v>
      </c>
      <c r="E508">
        <v>379.226</v>
      </c>
    </row>
    <row r="509" spans="1:5">
      <c r="A509" t="s">
        <v>231</v>
      </c>
      <c r="B509" t="s">
        <v>56</v>
      </c>
      <c r="C509">
        <v>2019</v>
      </c>
      <c r="D509" t="s">
        <v>6</v>
      </c>
      <c r="E509">
        <v>379.226</v>
      </c>
    </row>
    <row r="510" spans="1:5">
      <c r="A510" t="s">
        <v>231</v>
      </c>
      <c r="B510" t="s">
        <v>56</v>
      </c>
      <c r="C510">
        <v>2018</v>
      </c>
      <c r="D510" t="s">
        <v>9</v>
      </c>
      <c r="E510">
        <v>379.226</v>
      </c>
    </row>
    <row r="511" spans="1:5">
      <c r="A511" t="s">
        <v>231</v>
      </c>
      <c r="B511" t="s">
        <v>56</v>
      </c>
      <c r="C511">
        <v>2018</v>
      </c>
      <c r="D511" t="s">
        <v>8</v>
      </c>
      <c r="E511">
        <v>345.416</v>
      </c>
    </row>
    <row r="512" spans="1:5">
      <c r="A512" t="s">
        <v>231</v>
      </c>
      <c r="B512" t="s">
        <v>56</v>
      </c>
      <c r="C512">
        <v>2018</v>
      </c>
      <c r="D512" t="s">
        <v>7</v>
      </c>
      <c r="E512">
        <v>345.25599999999997</v>
      </c>
    </row>
    <row r="513" spans="1:5">
      <c r="A513" t="s">
        <v>231</v>
      </c>
      <c r="B513" t="s">
        <v>56</v>
      </c>
      <c r="C513">
        <v>2018</v>
      </c>
      <c r="D513" t="s">
        <v>6</v>
      </c>
      <c r="E513">
        <v>332</v>
      </c>
    </row>
    <row r="514" spans="1:5">
      <c r="A514" t="s">
        <v>231</v>
      </c>
      <c r="B514" t="s">
        <v>56</v>
      </c>
      <c r="C514">
        <v>2017</v>
      </c>
      <c r="D514" t="s">
        <v>9</v>
      </c>
      <c r="E514">
        <v>141.94999999999999</v>
      </c>
    </row>
    <row r="515" spans="1:5">
      <c r="A515" t="s">
        <v>231</v>
      </c>
      <c r="B515" t="s">
        <v>56</v>
      </c>
      <c r="C515">
        <v>2017</v>
      </c>
      <c r="D515" t="s">
        <v>8</v>
      </c>
      <c r="E515">
        <v>141.94999999999999</v>
      </c>
    </row>
    <row r="516" spans="1:5">
      <c r="A516" t="s">
        <v>231</v>
      </c>
      <c r="B516" t="s">
        <v>56</v>
      </c>
      <c r="C516">
        <v>2017</v>
      </c>
      <c r="D516" t="s">
        <v>7</v>
      </c>
      <c r="E516">
        <v>141.94999999999999</v>
      </c>
    </row>
    <row r="517" spans="1:5">
      <c r="A517" t="s">
        <v>231</v>
      </c>
      <c r="B517" t="s">
        <v>56</v>
      </c>
      <c r="C517">
        <v>2017</v>
      </c>
      <c r="D517" t="s">
        <v>6</v>
      </c>
      <c r="E517">
        <v>141.94999999999999</v>
      </c>
    </row>
    <row r="518" spans="1:5">
      <c r="A518" t="s">
        <v>231</v>
      </c>
      <c r="B518" t="s">
        <v>56</v>
      </c>
      <c r="C518">
        <v>2016</v>
      </c>
      <c r="D518" t="s">
        <v>9</v>
      </c>
      <c r="E518">
        <v>141.94999999999999</v>
      </c>
    </row>
    <row r="519" spans="1:5">
      <c r="A519" t="s">
        <v>231</v>
      </c>
      <c r="B519" t="s">
        <v>56</v>
      </c>
      <c r="C519">
        <v>2016</v>
      </c>
      <c r="D519" t="s">
        <v>8</v>
      </c>
      <c r="E519">
        <v>141.94999999999999</v>
      </c>
    </row>
    <row r="520" spans="1:5">
      <c r="A520" t="s">
        <v>231</v>
      </c>
      <c r="B520" t="s">
        <v>56</v>
      </c>
      <c r="C520">
        <v>2016</v>
      </c>
      <c r="D520" t="s">
        <v>7</v>
      </c>
      <c r="E520">
        <v>141.94999999999999</v>
      </c>
    </row>
    <row r="521" spans="1:5">
      <c r="A521" t="s">
        <v>231</v>
      </c>
      <c r="B521" t="s">
        <v>56</v>
      </c>
      <c r="C521">
        <v>2016</v>
      </c>
      <c r="D521" t="s">
        <v>6</v>
      </c>
      <c r="E521">
        <v>141.94999999999999</v>
      </c>
    </row>
    <row r="522" spans="1:5">
      <c r="A522" t="s">
        <v>231</v>
      </c>
      <c r="B522" t="s">
        <v>56</v>
      </c>
      <c r="C522">
        <v>2015</v>
      </c>
      <c r="D522" t="s">
        <v>9</v>
      </c>
      <c r="E522">
        <v>135</v>
      </c>
    </row>
    <row r="523" spans="1:5">
      <c r="A523" t="s">
        <v>231</v>
      </c>
      <c r="B523" t="s">
        <v>56</v>
      </c>
      <c r="C523">
        <v>2015</v>
      </c>
      <c r="D523" t="s">
        <v>8</v>
      </c>
      <c r="E523">
        <v>135</v>
      </c>
    </row>
    <row r="524" spans="1:5">
      <c r="A524" t="s">
        <v>231</v>
      </c>
      <c r="B524" t="s">
        <v>56</v>
      </c>
      <c r="C524">
        <v>2015</v>
      </c>
      <c r="D524" t="s">
        <v>7</v>
      </c>
      <c r="E524">
        <v>135</v>
      </c>
    </row>
    <row r="525" spans="1:5">
      <c r="A525" t="s">
        <v>231</v>
      </c>
      <c r="B525" t="s">
        <v>56</v>
      </c>
      <c r="C525">
        <v>2015</v>
      </c>
      <c r="D525" t="s">
        <v>6</v>
      </c>
      <c r="E525">
        <v>120</v>
      </c>
    </row>
    <row r="526" spans="1:5">
      <c r="A526" t="s">
        <v>231</v>
      </c>
      <c r="B526" t="s">
        <v>57</v>
      </c>
      <c r="C526">
        <v>2024</v>
      </c>
      <c r="D526" t="s">
        <v>7</v>
      </c>
      <c r="E526">
        <v>988.59190000000012</v>
      </c>
    </row>
    <row r="527" spans="1:5">
      <c r="A527" t="s">
        <v>231</v>
      </c>
      <c r="B527" t="s">
        <v>57</v>
      </c>
      <c r="C527">
        <v>2024</v>
      </c>
      <c r="D527" t="s">
        <v>6</v>
      </c>
      <c r="E527">
        <v>988.59190000000012</v>
      </c>
    </row>
    <row r="528" spans="1:5">
      <c r="A528" t="s">
        <v>231</v>
      </c>
      <c r="B528" t="s">
        <v>57</v>
      </c>
      <c r="C528">
        <v>2023</v>
      </c>
      <c r="D528" t="s">
        <v>9</v>
      </c>
      <c r="E528">
        <v>985.90600000000018</v>
      </c>
    </row>
    <row r="529" spans="1:5">
      <c r="A529" t="s">
        <v>231</v>
      </c>
      <c r="B529" t="s">
        <v>57</v>
      </c>
      <c r="C529">
        <v>2023</v>
      </c>
      <c r="D529" t="s">
        <v>8</v>
      </c>
      <c r="E529">
        <v>985.90600000000018</v>
      </c>
    </row>
    <row r="530" spans="1:5">
      <c r="A530" t="s">
        <v>231</v>
      </c>
      <c r="B530" t="s">
        <v>57</v>
      </c>
      <c r="C530">
        <v>2023</v>
      </c>
      <c r="D530" t="s">
        <v>7</v>
      </c>
      <c r="E530">
        <v>985.90600000000018</v>
      </c>
    </row>
    <row r="531" spans="1:5">
      <c r="A531" t="s">
        <v>231</v>
      </c>
      <c r="B531" t="s">
        <v>57</v>
      </c>
      <c r="C531">
        <v>2023</v>
      </c>
      <c r="D531" t="s">
        <v>6</v>
      </c>
      <c r="E531">
        <v>957.72400000000016</v>
      </c>
    </row>
    <row r="532" spans="1:5">
      <c r="A532" t="s">
        <v>231</v>
      </c>
      <c r="B532" t="s">
        <v>57</v>
      </c>
      <c r="C532">
        <v>2022</v>
      </c>
      <c r="D532" t="s">
        <v>9</v>
      </c>
      <c r="E532">
        <v>929.54200000000014</v>
      </c>
    </row>
    <row r="533" spans="1:5">
      <c r="A533" t="s">
        <v>231</v>
      </c>
      <c r="B533" t="s">
        <v>57</v>
      </c>
      <c r="C533">
        <v>2022</v>
      </c>
      <c r="D533" t="s">
        <v>8</v>
      </c>
      <c r="E533">
        <v>925.77400000000011</v>
      </c>
    </row>
    <row r="534" spans="1:5">
      <c r="A534" t="s">
        <v>231</v>
      </c>
      <c r="B534" t="s">
        <v>57</v>
      </c>
      <c r="C534">
        <v>2022</v>
      </c>
      <c r="D534" t="s">
        <v>7</v>
      </c>
      <c r="E534">
        <v>922.57399999999996</v>
      </c>
    </row>
    <row r="535" spans="1:5">
      <c r="A535" t="s">
        <v>231</v>
      </c>
      <c r="B535" t="s">
        <v>57</v>
      </c>
      <c r="C535">
        <v>2022</v>
      </c>
      <c r="D535" t="s">
        <v>6</v>
      </c>
      <c r="E535">
        <v>922.09400000000005</v>
      </c>
    </row>
    <row r="536" spans="1:5">
      <c r="A536" t="s">
        <v>231</v>
      </c>
      <c r="B536" t="s">
        <v>57</v>
      </c>
      <c r="C536">
        <v>2021</v>
      </c>
      <c r="D536" t="s">
        <v>9</v>
      </c>
      <c r="E536">
        <v>879.56</v>
      </c>
    </row>
    <row r="537" spans="1:5">
      <c r="A537" t="s">
        <v>231</v>
      </c>
      <c r="B537" t="s">
        <v>57</v>
      </c>
      <c r="C537">
        <v>2021</v>
      </c>
      <c r="D537" t="s">
        <v>8</v>
      </c>
      <c r="E537">
        <v>879.596</v>
      </c>
    </row>
    <row r="538" spans="1:5">
      <c r="A538" t="s">
        <v>231</v>
      </c>
      <c r="B538" t="s">
        <v>57</v>
      </c>
      <c r="C538">
        <v>2021</v>
      </c>
      <c r="D538" t="s">
        <v>7</v>
      </c>
      <c r="E538">
        <v>879.56</v>
      </c>
    </row>
    <row r="539" spans="1:5">
      <c r="A539" t="s">
        <v>231</v>
      </c>
      <c r="B539" t="s">
        <v>57</v>
      </c>
      <c r="C539">
        <v>2021</v>
      </c>
      <c r="D539" t="s">
        <v>6</v>
      </c>
      <c r="E539">
        <v>878.54100000000005</v>
      </c>
    </row>
    <row r="540" spans="1:5">
      <c r="A540" t="s">
        <v>231</v>
      </c>
      <c r="B540" t="s">
        <v>57</v>
      </c>
      <c r="C540">
        <v>2020</v>
      </c>
      <c r="D540" t="s">
        <v>9</v>
      </c>
      <c r="E540">
        <v>878.54100000000005</v>
      </c>
    </row>
    <row r="541" spans="1:5">
      <c r="A541" t="s">
        <v>231</v>
      </c>
      <c r="B541" t="s">
        <v>57</v>
      </c>
      <c r="C541">
        <v>2020</v>
      </c>
      <c r="D541" t="s">
        <v>8</v>
      </c>
      <c r="E541">
        <v>863.39099999999996</v>
      </c>
    </row>
    <row r="542" spans="1:5">
      <c r="A542" t="s">
        <v>231</v>
      </c>
      <c r="B542" t="s">
        <v>57</v>
      </c>
      <c r="C542">
        <v>2020</v>
      </c>
      <c r="D542" t="s">
        <v>7</v>
      </c>
      <c r="E542">
        <v>846.53099999999995</v>
      </c>
    </row>
    <row r="543" spans="1:5">
      <c r="A543" t="s">
        <v>231</v>
      </c>
      <c r="B543" t="s">
        <v>57</v>
      </c>
      <c r="C543">
        <v>2020</v>
      </c>
      <c r="D543" t="s">
        <v>6</v>
      </c>
      <c r="E543">
        <v>738.9559999999999</v>
      </c>
    </row>
    <row r="544" spans="1:5">
      <c r="A544" t="s">
        <v>231</v>
      </c>
      <c r="B544" t="s">
        <v>57</v>
      </c>
      <c r="C544">
        <v>2019</v>
      </c>
      <c r="D544" t="s">
        <v>9</v>
      </c>
      <c r="E544">
        <v>738.9559999999999</v>
      </c>
    </row>
    <row r="545" spans="1:5">
      <c r="A545" t="s">
        <v>231</v>
      </c>
      <c r="B545" t="s">
        <v>57</v>
      </c>
      <c r="C545">
        <v>2019</v>
      </c>
      <c r="D545" t="s">
        <v>8</v>
      </c>
      <c r="E545">
        <v>736.9559999999999</v>
      </c>
    </row>
    <row r="546" spans="1:5">
      <c r="A546" t="s">
        <v>231</v>
      </c>
      <c r="B546" t="s">
        <v>57</v>
      </c>
      <c r="C546">
        <v>2019</v>
      </c>
      <c r="D546" t="s">
        <v>7</v>
      </c>
      <c r="E546">
        <v>736.9559999999999</v>
      </c>
    </row>
    <row r="547" spans="1:5">
      <c r="A547" t="s">
        <v>231</v>
      </c>
      <c r="B547" t="s">
        <v>57</v>
      </c>
      <c r="C547">
        <v>2019</v>
      </c>
      <c r="D547" t="s">
        <v>6</v>
      </c>
      <c r="E547">
        <v>736.9559999999999</v>
      </c>
    </row>
    <row r="548" spans="1:5">
      <c r="A548" t="s">
        <v>231</v>
      </c>
      <c r="B548" t="s">
        <v>57</v>
      </c>
      <c r="C548">
        <v>2018</v>
      </c>
      <c r="D548" t="s">
        <v>9</v>
      </c>
      <c r="E548">
        <v>736.9559999999999</v>
      </c>
    </row>
    <row r="549" spans="1:5">
      <c r="A549" t="s">
        <v>231</v>
      </c>
      <c r="B549" t="s">
        <v>57</v>
      </c>
      <c r="C549">
        <v>2018</v>
      </c>
      <c r="D549" t="s">
        <v>8</v>
      </c>
      <c r="E549">
        <v>696.84799999999996</v>
      </c>
    </row>
    <row r="550" spans="1:5">
      <c r="A550" t="s">
        <v>231</v>
      </c>
      <c r="B550" t="s">
        <v>57</v>
      </c>
      <c r="C550">
        <v>2018</v>
      </c>
      <c r="D550" t="s">
        <v>7</v>
      </c>
      <c r="E550">
        <v>696.84799999999996</v>
      </c>
    </row>
    <row r="551" spans="1:5">
      <c r="A551" t="s">
        <v>231</v>
      </c>
      <c r="B551" t="s">
        <v>57</v>
      </c>
      <c r="C551">
        <v>2018</v>
      </c>
      <c r="D551" t="s">
        <v>6</v>
      </c>
      <c r="E551">
        <v>662</v>
      </c>
    </row>
    <row r="552" spans="1:5">
      <c r="A552" t="s">
        <v>231</v>
      </c>
      <c r="B552" t="s">
        <v>57</v>
      </c>
      <c r="C552">
        <v>2017</v>
      </c>
      <c r="D552" t="s">
        <v>9</v>
      </c>
      <c r="E552">
        <v>388</v>
      </c>
    </row>
    <row r="553" spans="1:5">
      <c r="A553" t="s">
        <v>231</v>
      </c>
      <c r="B553" t="s">
        <v>57</v>
      </c>
      <c r="C553">
        <v>2017</v>
      </c>
      <c r="D553" t="s">
        <v>8</v>
      </c>
      <c r="E553">
        <v>388</v>
      </c>
    </row>
    <row r="554" spans="1:5">
      <c r="A554" t="s">
        <v>231</v>
      </c>
      <c r="B554" t="s">
        <v>57</v>
      </c>
      <c r="C554">
        <v>2017</v>
      </c>
      <c r="D554" t="s">
        <v>7</v>
      </c>
      <c r="E554">
        <v>388</v>
      </c>
    </row>
    <row r="555" spans="1:5">
      <c r="A555" t="s">
        <v>231</v>
      </c>
      <c r="B555" t="s">
        <v>57</v>
      </c>
      <c r="C555">
        <v>2017</v>
      </c>
      <c r="D555" t="s">
        <v>6</v>
      </c>
      <c r="E555">
        <v>388</v>
      </c>
    </row>
    <row r="556" spans="1:5">
      <c r="A556" t="s">
        <v>231</v>
      </c>
      <c r="B556" t="s">
        <v>57</v>
      </c>
      <c r="C556">
        <v>2016</v>
      </c>
      <c r="D556" t="s">
        <v>9</v>
      </c>
      <c r="E556">
        <v>388</v>
      </c>
    </row>
    <row r="557" spans="1:5">
      <c r="A557" t="s">
        <v>231</v>
      </c>
      <c r="B557" t="s">
        <v>57</v>
      </c>
      <c r="C557">
        <v>2016</v>
      </c>
      <c r="D557" t="s">
        <v>8</v>
      </c>
      <c r="E557">
        <v>388</v>
      </c>
    </row>
    <row r="558" spans="1:5">
      <c r="A558" t="s">
        <v>231</v>
      </c>
      <c r="B558" t="s">
        <v>57</v>
      </c>
      <c r="C558">
        <v>2016</v>
      </c>
      <c r="D558" t="s">
        <v>7</v>
      </c>
      <c r="E558">
        <v>388</v>
      </c>
    </row>
    <row r="559" spans="1:5">
      <c r="A559" t="s">
        <v>231</v>
      </c>
      <c r="B559" t="s">
        <v>57</v>
      </c>
      <c r="C559">
        <v>2016</v>
      </c>
      <c r="D559" t="s">
        <v>6</v>
      </c>
      <c r="E559">
        <v>388</v>
      </c>
    </row>
    <row r="560" spans="1:5">
      <c r="A560" t="s">
        <v>231</v>
      </c>
      <c r="B560" t="s">
        <v>57</v>
      </c>
      <c r="C560">
        <v>2015</v>
      </c>
      <c r="D560" t="s">
        <v>9</v>
      </c>
      <c r="E560">
        <v>384</v>
      </c>
    </row>
    <row r="561" spans="1:5">
      <c r="A561" t="s">
        <v>231</v>
      </c>
      <c r="B561" t="s">
        <v>57</v>
      </c>
      <c r="C561">
        <v>2015</v>
      </c>
      <c r="D561" t="s">
        <v>8</v>
      </c>
      <c r="E561">
        <v>384</v>
      </c>
    </row>
    <row r="562" spans="1:5">
      <c r="A562" t="s">
        <v>231</v>
      </c>
      <c r="B562" t="s">
        <v>57</v>
      </c>
      <c r="C562">
        <v>2015</v>
      </c>
      <c r="D562" t="s">
        <v>7</v>
      </c>
      <c r="E562">
        <v>384</v>
      </c>
    </row>
    <row r="563" spans="1:5">
      <c r="A563" t="s">
        <v>231</v>
      </c>
      <c r="B563" t="s">
        <v>57</v>
      </c>
      <c r="C563">
        <v>2015</v>
      </c>
      <c r="D563" t="s">
        <v>6</v>
      </c>
      <c r="E563">
        <v>374</v>
      </c>
    </row>
    <row r="564" spans="1:5">
      <c r="A564" t="s">
        <v>231</v>
      </c>
      <c r="B564" t="s">
        <v>21</v>
      </c>
      <c r="C564">
        <v>2024</v>
      </c>
      <c r="D564" t="s">
        <v>7</v>
      </c>
      <c r="E564">
        <v>8</v>
      </c>
    </row>
    <row r="565" spans="1:5">
      <c r="A565" t="s">
        <v>231</v>
      </c>
      <c r="B565" t="s">
        <v>21</v>
      </c>
      <c r="C565">
        <v>2024</v>
      </c>
      <c r="D565" t="s">
        <v>6</v>
      </c>
      <c r="E565">
        <v>8</v>
      </c>
    </row>
    <row r="566" spans="1:5">
      <c r="A566" t="s">
        <v>231</v>
      </c>
      <c r="B566" t="s">
        <v>21</v>
      </c>
      <c r="C566">
        <v>2023</v>
      </c>
      <c r="D566" t="s">
        <v>9</v>
      </c>
      <c r="E566">
        <v>8</v>
      </c>
    </row>
    <row r="567" spans="1:5">
      <c r="A567" t="s">
        <v>231</v>
      </c>
      <c r="B567" t="s">
        <v>21</v>
      </c>
      <c r="C567">
        <v>2023</v>
      </c>
      <c r="D567" t="s">
        <v>8</v>
      </c>
      <c r="E567">
        <v>8</v>
      </c>
    </row>
    <row r="568" spans="1:5">
      <c r="A568" t="s">
        <v>231</v>
      </c>
      <c r="B568" t="s">
        <v>21</v>
      </c>
      <c r="C568">
        <v>2023</v>
      </c>
      <c r="D568" t="s">
        <v>7</v>
      </c>
      <c r="E568">
        <v>8</v>
      </c>
    </row>
    <row r="569" spans="1:5">
      <c r="A569" t="s">
        <v>231</v>
      </c>
      <c r="B569" t="s">
        <v>21</v>
      </c>
      <c r="C569">
        <v>2023</v>
      </c>
      <c r="D569" t="s">
        <v>6</v>
      </c>
      <c r="E569">
        <v>8</v>
      </c>
    </row>
    <row r="570" spans="1:5">
      <c r="A570" t="s">
        <v>231</v>
      </c>
      <c r="B570" t="s">
        <v>21</v>
      </c>
      <c r="C570">
        <v>2022</v>
      </c>
      <c r="D570" t="s">
        <v>9</v>
      </c>
      <c r="E570">
        <v>8</v>
      </c>
    </row>
    <row r="571" spans="1:5">
      <c r="A571" t="s">
        <v>231</v>
      </c>
      <c r="B571" t="s">
        <v>21</v>
      </c>
      <c r="C571">
        <v>2022</v>
      </c>
      <c r="D571" t="s">
        <v>8</v>
      </c>
      <c r="E571">
        <v>8</v>
      </c>
    </row>
    <row r="572" spans="1:5">
      <c r="A572" t="s">
        <v>231</v>
      </c>
      <c r="B572" t="s">
        <v>21</v>
      </c>
      <c r="C572">
        <v>2022</v>
      </c>
      <c r="D572" t="s">
        <v>7</v>
      </c>
      <c r="E572">
        <v>8</v>
      </c>
    </row>
    <row r="573" spans="1:5">
      <c r="A573" t="s">
        <v>231</v>
      </c>
      <c r="B573" t="s">
        <v>21</v>
      </c>
      <c r="C573">
        <v>2022</v>
      </c>
      <c r="D573" t="s">
        <v>6</v>
      </c>
      <c r="E573">
        <v>8</v>
      </c>
    </row>
    <row r="574" spans="1:5">
      <c r="A574" t="s">
        <v>231</v>
      </c>
      <c r="B574" t="s">
        <v>21</v>
      </c>
      <c r="C574">
        <v>2021</v>
      </c>
      <c r="D574" t="s">
        <v>9</v>
      </c>
      <c r="E574">
        <v>8</v>
      </c>
    </row>
    <row r="575" spans="1:5">
      <c r="A575" t="s">
        <v>231</v>
      </c>
      <c r="B575" t="s">
        <v>21</v>
      </c>
      <c r="C575">
        <v>2021</v>
      </c>
      <c r="D575" t="s">
        <v>8</v>
      </c>
      <c r="E575">
        <v>8</v>
      </c>
    </row>
    <row r="576" spans="1:5">
      <c r="A576" t="s">
        <v>231</v>
      </c>
      <c r="B576" t="s">
        <v>21</v>
      </c>
      <c r="C576">
        <v>2021</v>
      </c>
      <c r="D576" t="s">
        <v>7</v>
      </c>
      <c r="E576">
        <v>8</v>
      </c>
    </row>
    <row r="577" spans="1:5">
      <c r="A577" t="s">
        <v>231</v>
      </c>
      <c r="B577" t="s">
        <v>21</v>
      </c>
      <c r="C577">
        <v>2021</v>
      </c>
      <c r="D577" t="s">
        <v>6</v>
      </c>
      <c r="E577">
        <v>8</v>
      </c>
    </row>
    <row r="578" spans="1:5">
      <c r="A578" t="s">
        <v>231</v>
      </c>
      <c r="B578" t="s">
        <v>21</v>
      </c>
      <c r="C578">
        <v>2020</v>
      </c>
      <c r="D578" t="s">
        <v>9</v>
      </c>
      <c r="E578">
        <v>8</v>
      </c>
    </row>
    <row r="579" spans="1:5">
      <c r="A579" t="s">
        <v>231</v>
      </c>
      <c r="B579" t="s">
        <v>21</v>
      </c>
      <c r="C579">
        <v>2020</v>
      </c>
      <c r="D579" t="s">
        <v>8</v>
      </c>
      <c r="E579">
        <v>7</v>
      </c>
    </row>
    <row r="580" spans="1:5">
      <c r="A580" t="s">
        <v>231</v>
      </c>
      <c r="B580" t="s">
        <v>21</v>
      </c>
      <c r="C580">
        <v>2020</v>
      </c>
      <c r="D580" t="s">
        <v>7</v>
      </c>
      <c r="E580">
        <v>7</v>
      </c>
    </row>
    <row r="581" spans="1:5">
      <c r="A581" t="s">
        <v>231</v>
      </c>
      <c r="B581" t="s">
        <v>21</v>
      </c>
      <c r="C581">
        <v>2020</v>
      </c>
      <c r="D581" t="s">
        <v>6</v>
      </c>
      <c r="E581">
        <v>7</v>
      </c>
    </row>
    <row r="582" spans="1:5">
      <c r="A582" t="s">
        <v>231</v>
      </c>
      <c r="B582" t="s">
        <v>21</v>
      </c>
      <c r="C582">
        <v>2019</v>
      </c>
      <c r="D582" t="s">
        <v>9</v>
      </c>
      <c r="E582">
        <v>216</v>
      </c>
    </row>
    <row r="583" spans="1:5">
      <c r="A583" t="s">
        <v>231</v>
      </c>
      <c r="B583" t="s">
        <v>21</v>
      </c>
      <c r="C583">
        <v>2019</v>
      </c>
      <c r="D583" t="s">
        <v>8</v>
      </c>
      <c r="E583">
        <v>5</v>
      </c>
    </row>
    <row r="584" spans="1:5">
      <c r="A584" t="s">
        <v>231</v>
      </c>
      <c r="B584" t="s">
        <v>21</v>
      </c>
      <c r="C584">
        <v>2019</v>
      </c>
      <c r="D584" t="s">
        <v>7</v>
      </c>
      <c r="E584">
        <v>5</v>
      </c>
    </row>
    <row r="585" spans="1:5">
      <c r="A585" t="s">
        <v>231</v>
      </c>
      <c r="B585" t="s">
        <v>21</v>
      </c>
      <c r="C585">
        <v>2019</v>
      </c>
      <c r="D585" t="s">
        <v>6</v>
      </c>
      <c r="E585">
        <v>4</v>
      </c>
    </row>
    <row r="586" spans="1:5">
      <c r="A586" t="s">
        <v>231</v>
      </c>
      <c r="B586" t="s">
        <v>21</v>
      </c>
      <c r="C586">
        <v>2018</v>
      </c>
      <c r="D586" t="s">
        <v>9</v>
      </c>
      <c r="E586">
        <v>4</v>
      </c>
    </row>
    <row r="587" spans="1:5">
      <c r="A587" t="s">
        <v>231</v>
      </c>
      <c r="B587" t="s">
        <v>21</v>
      </c>
      <c r="C587">
        <v>2018</v>
      </c>
      <c r="D587" t="s">
        <v>8</v>
      </c>
      <c r="E587">
        <v>4</v>
      </c>
    </row>
    <row r="588" spans="1:5">
      <c r="A588" t="s">
        <v>231</v>
      </c>
      <c r="B588" t="s">
        <v>21</v>
      </c>
      <c r="C588">
        <v>2018</v>
      </c>
      <c r="D588" t="s">
        <v>7</v>
      </c>
      <c r="E588">
        <v>4</v>
      </c>
    </row>
    <row r="589" spans="1:5">
      <c r="A589" t="s">
        <v>231</v>
      </c>
      <c r="B589" t="s">
        <v>21</v>
      </c>
      <c r="C589">
        <v>2018</v>
      </c>
      <c r="D589" t="s">
        <v>6</v>
      </c>
      <c r="E589">
        <v>4</v>
      </c>
    </row>
    <row r="590" spans="1:5">
      <c r="A590" t="s">
        <v>231</v>
      </c>
      <c r="B590" t="s">
        <v>21</v>
      </c>
      <c r="C590">
        <v>2017</v>
      </c>
      <c r="D590" t="s">
        <v>9</v>
      </c>
      <c r="E590">
        <v>4</v>
      </c>
    </row>
    <row r="591" spans="1:5">
      <c r="A591" t="s">
        <v>231</v>
      </c>
      <c r="B591" t="s">
        <v>21</v>
      </c>
      <c r="C591">
        <v>2017</v>
      </c>
      <c r="D591" t="s">
        <v>8</v>
      </c>
      <c r="E591">
        <v>4</v>
      </c>
    </row>
    <row r="592" spans="1:5">
      <c r="A592" t="s">
        <v>231</v>
      </c>
      <c r="B592" t="s">
        <v>21</v>
      </c>
      <c r="C592">
        <v>2017</v>
      </c>
      <c r="D592" t="s">
        <v>7</v>
      </c>
      <c r="E592">
        <v>4</v>
      </c>
    </row>
    <row r="593" spans="1:5">
      <c r="A593" t="s">
        <v>231</v>
      </c>
      <c r="B593" t="s">
        <v>21</v>
      </c>
      <c r="C593">
        <v>2017</v>
      </c>
      <c r="D593" t="s">
        <v>6</v>
      </c>
      <c r="E593">
        <v>5.8</v>
      </c>
    </row>
    <row r="594" spans="1:5">
      <c r="A594" t="s">
        <v>231</v>
      </c>
      <c r="B594" t="s">
        <v>21</v>
      </c>
      <c r="C594">
        <v>2016</v>
      </c>
      <c r="D594" t="s">
        <v>9</v>
      </c>
      <c r="E594">
        <v>5.8</v>
      </c>
    </row>
    <row r="595" spans="1:5">
      <c r="A595" t="s">
        <v>231</v>
      </c>
      <c r="B595" t="s">
        <v>21</v>
      </c>
      <c r="C595">
        <v>2016</v>
      </c>
      <c r="D595" t="s">
        <v>8</v>
      </c>
      <c r="E595">
        <v>5.8</v>
      </c>
    </row>
    <row r="596" spans="1:5">
      <c r="A596" t="s">
        <v>231</v>
      </c>
      <c r="B596" t="s">
        <v>21</v>
      </c>
      <c r="C596">
        <v>2016</v>
      </c>
      <c r="D596" t="s">
        <v>7</v>
      </c>
      <c r="E596">
        <v>4</v>
      </c>
    </row>
    <row r="597" spans="1:5">
      <c r="A597" t="s">
        <v>231</v>
      </c>
      <c r="B597" t="s">
        <v>21</v>
      </c>
      <c r="C597">
        <v>2016</v>
      </c>
      <c r="D597" t="s">
        <v>6</v>
      </c>
      <c r="E597">
        <v>4</v>
      </c>
    </row>
    <row r="598" spans="1:5">
      <c r="A598" t="s">
        <v>231</v>
      </c>
      <c r="B598" t="s">
        <v>21</v>
      </c>
      <c r="C598">
        <v>2015</v>
      </c>
      <c r="D598" t="s">
        <v>9</v>
      </c>
      <c r="E598">
        <v>4</v>
      </c>
    </row>
    <row r="599" spans="1:5">
      <c r="A599" t="s">
        <v>231</v>
      </c>
      <c r="B599" t="s">
        <v>21</v>
      </c>
      <c r="C599">
        <v>2015</v>
      </c>
      <c r="D599" t="s">
        <v>8</v>
      </c>
      <c r="E599">
        <v>4</v>
      </c>
    </row>
    <row r="600" spans="1:5">
      <c r="A600" t="s">
        <v>231</v>
      </c>
      <c r="B600" t="s">
        <v>21</v>
      </c>
      <c r="C600">
        <v>2015</v>
      </c>
      <c r="D600" t="s">
        <v>7</v>
      </c>
      <c r="E600">
        <v>4</v>
      </c>
    </row>
    <row r="601" spans="1:5">
      <c r="A601" t="s">
        <v>231</v>
      </c>
      <c r="B601" t="s">
        <v>21</v>
      </c>
      <c r="C601">
        <v>2015</v>
      </c>
      <c r="D601" t="s">
        <v>6</v>
      </c>
      <c r="E601">
        <v>4</v>
      </c>
    </row>
    <row r="602" spans="1:5">
      <c r="A602" t="s">
        <v>231</v>
      </c>
      <c r="B602" t="s">
        <v>56</v>
      </c>
      <c r="C602">
        <v>2024</v>
      </c>
      <c r="D602" t="s">
        <v>7</v>
      </c>
      <c r="E602">
        <v>1040.3947499999999</v>
      </c>
    </row>
    <row r="603" spans="1:5">
      <c r="A603" t="s">
        <v>231</v>
      </c>
      <c r="B603" t="s">
        <v>56</v>
      </c>
      <c r="C603">
        <v>2024</v>
      </c>
      <c r="D603" t="s">
        <v>6</v>
      </c>
      <c r="E603">
        <v>1040.3947499999999</v>
      </c>
    </row>
    <row r="604" spans="1:5">
      <c r="A604" t="s">
        <v>231</v>
      </c>
      <c r="B604" t="s">
        <v>56</v>
      </c>
      <c r="C604">
        <v>2023</v>
      </c>
      <c r="D604" t="s">
        <v>9</v>
      </c>
      <c r="E604">
        <v>1038.9747500000001</v>
      </c>
    </row>
    <row r="605" spans="1:5">
      <c r="A605" t="s">
        <v>231</v>
      </c>
      <c r="B605" t="s">
        <v>56</v>
      </c>
      <c r="C605">
        <v>2023</v>
      </c>
      <c r="D605" t="s">
        <v>8</v>
      </c>
      <c r="E605">
        <v>1030.2650000000001</v>
      </c>
    </row>
    <row r="606" spans="1:5">
      <c r="A606" t="s">
        <v>231</v>
      </c>
      <c r="B606" t="s">
        <v>56</v>
      </c>
      <c r="C606">
        <v>2023</v>
      </c>
      <c r="D606" t="s">
        <v>7</v>
      </c>
      <c r="E606">
        <v>1030.2349999999999</v>
      </c>
    </row>
    <row r="607" spans="1:5">
      <c r="A607" t="s">
        <v>231</v>
      </c>
      <c r="B607" t="s">
        <v>56</v>
      </c>
      <c r="C607">
        <v>2023</v>
      </c>
      <c r="D607" t="s">
        <v>6</v>
      </c>
      <c r="E607">
        <v>957.63</v>
      </c>
    </row>
    <row r="608" spans="1:5">
      <c r="A608" t="s">
        <v>231</v>
      </c>
      <c r="B608" t="s">
        <v>56</v>
      </c>
      <c r="C608">
        <v>2022</v>
      </c>
      <c r="D608" t="s">
        <v>9</v>
      </c>
      <c r="E608">
        <v>957.63</v>
      </c>
    </row>
    <row r="609" spans="1:5">
      <c r="A609" t="s">
        <v>231</v>
      </c>
      <c r="B609" t="s">
        <v>56</v>
      </c>
      <c r="C609">
        <v>2022</v>
      </c>
      <c r="D609" t="s">
        <v>8</v>
      </c>
      <c r="E609">
        <v>957.54</v>
      </c>
    </row>
    <row r="610" spans="1:5">
      <c r="A610" t="s">
        <v>231</v>
      </c>
      <c r="B610" t="s">
        <v>56</v>
      </c>
      <c r="C610">
        <v>2022</v>
      </c>
      <c r="D610" t="s">
        <v>7</v>
      </c>
      <c r="E610">
        <v>953.24</v>
      </c>
    </row>
    <row r="611" spans="1:5">
      <c r="A611" t="s">
        <v>231</v>
      </c>
      <c r="B611" t="s">
        <v>56</v>
      </c>
      <c r="C611">
        <v>2022</v>
      </c>
      <c r="D611" t="s">
        <v>6</v>
      </c>
      <c r="E611">
        <v>953.24</v>
      </c>
    </row>
    <row r="612" spans="1:5">
      <c r="A612" t="s">
        <v>231</v>
      </c>
      <c r="B612" t="s">
        <v>56</v>
      </c>
      <c r="C612">
        <v>2021</v>
      </c>
      <c r="D612" t="s">
        <v>9</v>
      </c>
      <c r="E612">
        <v>365.97</v>
      </c>
    </row>
    <row r="613" spans="1:5">
      <c r="A613" t="s">
        <v>231</v>
      </c>
      <c r="B613" t="s">
        <v>56</v>
      </c>
      <c r="C613">
        <v>2021</v>
      </c>
      <c r="D613" t="s">
        <v>8</v>
      </c>
      <c r="E613">
        <v>365.97</v>
      </c>
    </row>
    <row r="614" spans="1:5">
      <c r="A614" t="s">
        <v>231</v>
      </c>
      <c r="B614" t="s">
        <v>56</v>
      </c>
      <c r="C614">
        <v>2021</v>
      </c>
      <c r="D614" t="s">
        <v>7</v>
      </c>
      <c r="E614">
        <v>365.97</v>
      </c>
    </row>
    <row r="615" spans="1:5">
      <c r="A615" t="s">
        <v>231</v>
      </c>
      <c r="B615" t="s">
        <v>56</v>
      </c>
      <c r="C615">
        <v>2021</v>
      </c>
      <c r="D615" t="s">
        <v>6</v>
      </c>
      <c r="E615">
        <v>353.97</v>
      </c>
    </row>
    <row r="616" spans="1:5">
      <c r="A616" t="s">
        <v>231</v>
      </c>
      <c r="B616" t="s">
        <v>56</v>
      </c>
      <c r="C616">
        <v>2020</v>
      </c>
      <c r="D616" t="s">
        <v>9</v>
      </c>
      <c r="E616">
        <v>353.97</v>
      </c>
    </row>
    <row r="617" spans="1:5">
      <c r="A617" t="s">
        <v>231</v>
      </c>
      <c r="B617" t="s">
        <v>56</v>
      </c>
      <c r="C617">
        <v>2020</v>
      </c>
      <c r="D617" t="s">
        <v>8</v>
      </c>
      <c r="E617">
        <v>353.97</v>
      </c>
    </row>
    <row r="618" spans="1:5">
      <c r="A618" t="s">
        <v>231</v>
      </c>
      <c r="B618" t="s">
        <v>56</v>
      </c>
      <c r="C618">
        <v>2020</v>
      </c>
      <c r="D618" t="s">
        <v>7</v>
      </c>
      <c r="E618">
        <v>325.17</v>
      </c>
    </row>
    <row r="619" spans="1:5">
      <c r="A619" t="s">
        <v>231</v>
      </c>
      <c r="B619" t="s">
        <v>56</v>
      </c>
      <c r="C619">
        <v>2020</v>
      </c>
      <c r="D619" t="s">
        <v>6</v>
      </c>
      <c r="E619">
        <v>323.17</v>
      </c>
    </row>
    <row r="620" spans="1:5">
      <c r="A620" t="s">
        <v>231</v>
      </c>
      <c r="B620" t="s">
        <v>56</v>
      </c>
      <c r="C620">
        <v>2019</v>
      </c>
      <c r="D620" t="s">
        <v>9</v>
      </c>
      <c r="E620">
        <v>323.17</v>
      </c>
    </row>
    <row r="621" spans="1:5">
      <c r="A621" t="s">
        <v>231</v>
      </c>
      <c r="B621" t="s">
        <v>56</v>
      </c>
      <c r="C621">
        <v>2019</v>
      </c>
      <c r="D621" t="s">
        <v>8</v>
      </c>
      <c r="E621">
        <v>320.17</v>
      </c>
    </row>
    <row r="622" spans="1:5">
      <c r="A622" t="s">
        <v>231</v>
      </c>
      <c r="B622" t="s">
        <v>56</v>
      </c>
      <c r="C622">
        <v>2019</v>
      </c>
      <c r="D622" t="s">
        <v>7</v>
      </c>
      <c r="E622">
        <v>320.17</v>
      </c>
    </row>
    <row r="623" spans="1:5">
      <c r="A623" t="s">
        <v>231</v>
      </c>
      <c r="B623" t="s">
        <v>56</v>
      </c>
      <c r="C623">
        <v>2019</v>
      </c>
      <c r="D623" t="s">
        <v>6</v>
      </c>
      <c r="E623">
        <v>319.37</v>
      </c>
    </row>
    <row r="624" spans="1:5">
      <c r="A624" t="s">
        <v>231</v>
      </c>
      <c r="B624" t="s">
        <v>56</v>
      </c>
      <c r="C624">
        <v>2018</v>
      </c>
      <c r="D624" t="s">
        <v>9</v>
      </c>
      <c r="E624">
        <v>319.37</v>
      </c>
    </row>
    <row r="625" spans="1:5">
      <c r="A625" t="s">
        <v>231</v>
      </c>
      <c r="B625" t="s">
        <v>56</v>
      </c>
      <c r="C625">
        <v>2018</v>
      </c>
      <c r="D625" t="s">
        <v>8</v>
      </c>
      <c r="E625">
        <v>318.37</v>
      </c>
    </row>
    <row r="626" spans="1:5">
      <c r="A626" t="s">
        <v>231</v>
      </c>
      <c r="B626" t="s">
        <v>56</v>
      </c>
      <c r="C626">
        <v>2018</v>
      </c>
      <c r="D626" t="s">
        <v>7</v>
      </c>
      <c r="E626">
        <v>317.03000000000003</v>
      </c>
    </row>
    <row r="627" spans="1:5">
      <c r="A627" t="s">
        <v>231</v>
      </c>
      <c r="B627" t="s">
        <v>56</v>
      </c>
      <c r="C627">
        <v>2018</v>
      </c>
      <c r="D627" t="s">
        <v>6</v>
      </c>
      <c r="E627">
        <v>316.60000000000002</v>
      </c>
    </row>
    <row r="628" spans="1:5">
      <c r="A628" t="s">
        <v>231</v>
      </c>
      <c r="B628" t="s">
        <v>56</v>
      </c>
      <c r="C628">
        <v>2017</v>
      </c>
      <c r="D628" t="s">
        <v>9</v>
      </c>
      <c r="E628">
        <v>316.60000000000002</v>
      </c>
    </row>
    <row r="629" spans="1:5">
      <c r="A629" t="s">
        <v>231</v>
      </c>
      <c r="B629" t="s">
        <v>56</v>
      </c>
      <c r="C629">
        <v>2017</v>
      </c>
      <c r="D629" t="s">
        <v>8</v>
      </c>
      <c r="E629">
        <v>316.60000000000002</v>
      </c>
    </row>
    <row r="630" spans="1:5">
      <c r="A630" t="s">
        <v>231</v>
      </c>
      <c r="B630" t="s">
        <v>56</v>
      </c>
      <c r="C630">
        <v>2017</v>
      </c>
      <c r="D630" t="s">
        <v>7</v>
      </c>
      <c r="E630">
        <v>316.60000000000002</v>
      </c>
    </row>
    <row r="631" spans="1:5">
      <c r="A631" t="s">
        <v>231</v>
      </c>
      <c r="B631" t="s">
        <v>56</v>
      </c>
      <c r="C631">
        <v>2017</v>
      </c>
      <c r="D631" t="s">
        <v>6</v>
      </c>
      <c r="E631">
        <v>188.92</v>
      </c>
    </row>
    <row r="632" spans="1:5">
      <c r="A632" t="s">
        <v>231</v>
      </c>
      <c r="B632" t="s">
        <v>56</v>
      </c>
      <c r="C632">
        <v>2016</v>
      </c>
      <c r="D632" t="s">
        <v>9</v>
      </c>
      <c r="E632">
        <v>188.92</v>
      </c>
    </row>
    <row r="633" spans="1:5">
      <c r="A633" t="s">
        <v>231</v>
      </c>
      <c r="B633" t="s">
        <v>56</v>
      </c>
      <c r="C633">
        <v>2016</v>
      </c>
      <c r="D633" t="s">
        <v>8</v>
      </c>
      <c r="E633">
        <v>188.92</v>
      </c>
    </row>
    <row r="634" spans="1:5">
      <c r="A634" t="s">
        <v>231</v>
      </c>
      <c r="B634" t="s">
        <v>56</v>
      </c>
      <c r="C634">
        <v>2016</v>
      </c>
      <c r="D634" t="s">
        <v>7</v>
      </c>
      <c r="E634">
        <v>500.9</v>
      </c>
    </row>
    <row r="635" spans="1:5">
      <c r="A635" t="s">
        <v>231</v>
      </c>
      <c r="B635" t="s">
        <v>56</v>
      </c>
      <c r="C635">
        <v>2016</v>
      </c>
      <c r="D635" t="s">
        <v>6</v>
      </c>
      <c r="E635">
        <v>500.9</v>
      </c>
    </row>
    <row r="636" spans="1:5">
      <c r="A636" t="s">
        <v>231</v>
      </c>
      <c r="B636" t="s">
        <v>56</v>
      </c>
      <c r="C636">
        <v>2015</v>
      </c>
      <c r="D636" t="s">
        <v>9</v>
      </c>
      <c r="E636">
        <v>500.8</v>
      </c>
    </row>
    <row r="637" spans="1:5">
      <c r="A637" t="s">
        <v>231</v>
      </c>
      <c r="B637" t="s">
        <v>56</v>
      </c>
      <c r="C637">
        <v>2015</v>
      </c>
      <c r="D637" t="s">
        <v>8</v>
      </c>
      <c r="E637">
        <v>500.8</v>
      </c>
    </row>
    <row r="638" spans="1:5">
      <c r="A638" t="s">
        <v>231</v>
      </c>
      <c r="B638" t="s">
        <v>56</v>
      </c>
      <c r="C638">
        <v>2015</v>
      </c>
      <c r="D638" t="s">
        <v>7</v>
      </c>
      <c r="E638">
        <v>500</v>
      </c>
    </row>
    <row r="639" spans="1:5">
      <c r="A639" t="s">
        <v>231</v>
      </c>
      <c r="B639" t="s">
        <v>56</v>
      </c>
      <c r="C639">
        <v>2015</v>
      </c>
      <c r="D639" t="s">
        <v>6</v>
      </c>
      <c r="E639">
        <v>500</v>
      </c>
    </row>
    <row r="640" spans="1:5">
      <c r="A640" t="s">
        <v>231</v>
      </c>
      <c r="B640" t="s">
        <v>57</v>
      </c>
      <c r="C640">
        <v>2024</v>
      </c>
      <c r="D640" t="s">
        <v>7</v>
      </c>
      <c r="E640">
        <v>1230.6820000000005</v>
      </c>
    </row>
    <row r="641" spans="1:5">
      <c r="A641" t="s">
        <v>231</v>
      </c>
      <c r="B641" t="s">
        <v>57</v>
      </c>
      <c r="C641">
        <v>2024</v>
      </c>
      <c r="D641" t="s">
        <v>6</v>
      </c>
      <c r="E641">
        <v>1230.6820000000005</v>
      </c>
    </row>
    <row r="642" spans="1:5">
      <c r="A642" t="s">
        <v>231</v>
      </c>
      <c r="B642" t="s">
        <v>57</v>
      </c>
      <c r="C642">
        <v>2023</v>
      </c>
      <c r="D642" t="s">
        <v>9</v>
      </c>
      <c r="E642">
        <v>1229.1220000000003</v>
      </c>
    </row>
    <row r="643" spans="1:5">
      <c r="A643" t="s">
        <v>231</v>
      </c>
      <c r="B643" t="s">
        <v>57</v>
      </c>
      <c r="C643">
        <v>2023</v>
      </c>
      <c r="D643" t="s">
        <v>8</v>
      </c>
      <c r="E643">
        <v>1221.2470000000001</v>
      </c>
    </row>
    <row r="644" spans="1:5">
      <c r="A644" t="s">
        <v>231</v>
      </c>
      <c r="B644" t="s">
        <v>57</v>
      </c>
      <c r="C644">
        <v>2023</v>
      </c>
      <c r="D644" t="s">
        <v>7</v>
      </c>
      <c r="E644">
        <v>1221.047</v>
      </c>
    </row>
    <row r="645" spans="1:5">
      <c r="A645" t="s">
        <v>231</v>
      </c>
      <c r="B645" t="s">
        <v>57</v>
      </c>
      <c r="C645">
        <v>2023</v>
      </c>
      <c r="D645" t="s">
        <v>6</v>
      </c>
      <c r="E645">
        <v>1161.28</v>
      </c>
    </row>
    <row r="646" spans="1:5">
      <c r="A646" t="s">
        <v>231</v>
      </c>
      <c r="B646" t="s">
        <v>57</v>
      </c>
      <c r="C646">
        <v>2022</v>
      </c>
      <c r="D646" t="s">
        <v>9</v>
      </c>
      <c r="E646">
        <v>1159.8699999999999</v>
      </c>
    </row>
    <row r="647" spans="1:5">
      <c r="A647" t="s">
        <v>231</v>
      </c>
      <c r="B647" t="s">
        <v>57</v>
      </c>
      <c r="C647">
        <v>2022</v>
      </c>
      <c r="D647" t="s">
        <v>8</v>
      </c>
      <c r="E647">
        <v>1159.3</v>
      </c>
    </row>
    <row r="648" spans="1:5">
      <c r="A648" t="s">
        <v>231</v>
      </c>
      <c r="B648" t="s">
        <v>57</v>
      </c>
      <c r="C648">
        <v>2022</v>
      </c>
      <c r="D648" t="s">
        <v>7</v>
      </c>
      <c r="E648">
        <v>898.3</v>
      </c>
    </row>
    <row r="649" spans="1:5">
      <c r="A649" t="s">
        <v>231</v>
      </c>
      <c r="B649" t="s">
        <v>57</v>
      </c>
      <c r="C649">
        <v>2022</v>
      </c>
      <c r="D649" t="s">
        <v>6</v>
      </c>
      <c r="E649">
        <v>898.3</v>
      </c>
    </row>
    <row r="650" spans="1:5">
      <c r="A650" t="s">
        <v>231</v>
      </c>
      <c r="B650" t="s">
        <v>57</v>
      </c>
      <c r="C650">
        <v>2021</v>
      </c>
      <c r="D650" t="s">
        <v>9</v>
      </c>
      <c r="E650">
        <v>641.00000000000011</v>
      </c>
    </row>
    <row r="651" spans="1:5">
      <c r="A651" t="s">
        <v>231</v>
      </c>
      <c r="B651" t="s">
        <v>57</v>
      </c>
      <c r="C651">
        <v>2021</v>
      </c>
      <c r="D651" t="s">
        <v>8</v>
      </c>
      <c r="E651">
        <v>641.00000000000011</v>
      </c>
    </row>
    <row r="652" spans="1:5">
      <c r="A652" t="s">
        <v>231</v>
      </c>
      <c r="B652" t="s">
        <v>57</v>
      </c>
      <c r="C652">
        <v>2021</v>
      </c>
      <c r="D652" t="s">
        <v>7</v>
      </c>
      <c r="E652">
        <v>641.00000000000011</v>
      </c>
    </row>
    <row r="653" spans="1:5">
      <c r="A653" t="s">
        <v>231</v>
      </c>
      <c r="B653" t="s">
        <v>57</v>
      </c>
      <c r="C653">
        <v>2021</v>
      </c>
      <c r="D653" t="s">
        <v>6</v>
      </c>
      <c r="E653">
        <v>621.00000000000011</v>
      </c>
    </row>
    <row r="654" spans="1:5">
      <c r="A654" t="s">
        <v>231</v>
      </c>
      <c r="B654" t="s">
        <v>57</v>
      </c>
      <c r="C654">
        <v>2020</v>
      </c>
      <c r="D654" t="s">
        <v>9</v>
      </c>
      <c r="E654">
        <v>621.00000000000011</v>
      </c>
    </row>
    <row r="655" spans="1:5">
      <c r="A655" t="s">
        <v>231</v>
      </c>
      <c r="B655" t="s">
        <v>57</v>
      </c>
      <c r="C655">
        <v>2020</v>
      </c>
      <c r="D655" t="s">
        <v>8</v>
      </c>
      <c r="E655">
        <v>621.00000000000011</v>
      </c>
    </row>
    <row r="656" spans="1:5">
      <c r="A656" t="s">
        <v>231</v>
      </c>
      <c r="B656" t="s">
        <v>57</v>
      </c>
      <c r="C656">
        <v>2020</v>
      </c>
      <c r="D656" t="s">
        <v>7</v>
      </c>
      <c r="E656">
        <v>592.80000000000007</v>
      </c>
    </row>
    <row r="657" spans="1:5">
      <c r="A657" t="s">
        <v>231</v>
      </c>
      <c r="B657" t="s">
        <v>57</v>
      </c>
      <c r="C657">
        <v>2020</v>
      </c>
      <c r="D657" t="s">
        <v>6</v>
      </c>
      <c r="E657">
        <v>591.70000000000005</v>
      </c>
    </row>
    <row r="658" spans="1:5">
      <c r="A658" t="s">
        <v>231</v>
      </c>
      <c r="B658" t="s">
        <v>57</v>
      </c>
      <c r="C658">
        <v>2019</v>
      </c>
      <c r="D658" t="s">
        <v>9</v>
      </c>
      <c r="E658">
        <v>530.6</v>
      </c>
    </row>
    <row r="659" spans="1:5">
      <c r="A659" t="s">
        <v>231</v>
      </c>
      <c r="B659" t="s">
        <v>57</v>
      </c>
      <c r="C659">
        <v>2019</v>
      </c>
      <c r="D659" t="s">
        <v>8</v>
      </c>
      <c r="E659">
        <v>529.6</v>
      </c>
    </row>
    <row r="660" spans="1:5">
      <c r="A660" t="s">
        <v>231</v>
      </c>
      <c r="B660" t="s">
        <v>57</v>
      </c>
      <c r="C660">
        <v>2019</v>
      </c>
      <c r="D660" t="s">
        <v>7</v>
      </c>
      <c r="E660">
        <v>529.6</v>
      </c>
    </row>
    <row r="661" spans="1:5">
      <c r="A661" t="s">
        <v>231</v>
      </c>
      <c r="B661" t="s">
        <v>57</v>
      </c>
      <c r="C661">
        <v>2019</v>
      </c>
      <c r="D661" t="s">
        <v>6</v>
      </c>
      <c r="E661">
        <v>521.91</v>
      </c>
    </row>
    <row r="662" spans="1:5">
      <c r="A662" t="s">
        <v>231</v>
      </c>
      <c r="B662" t="s">
        <v>57</v>
      </c>
      <c r="C662">
        <v>2018</v>
      </c>
      <c r="D662" t="s">
        <v>9</v>
      </c>
      <c r="E662">
        <v>521.91</v>
      </c>
    </row>
    <row r="663" spans="1:5">
      <c r="A663" t="s">
        <v>231</v>
      </c>
      <c r="B663" t="s">
        <v>57</v>
      </c>
      <c r="C663">
        <v>2018</v>
      </c>
      <c r="D663" t="s">
        <v>8</v>
      </c>
      <c r="E663">
        <v>515.91</v>
      </c>
    </row>
    <row r="664" spans="1:5">
      <c r="A664" t="s">
        <v>231</v>
      </c>
      <c r="B664" t="s">
        <v>57</v>
      </c>
      <c r="C664">
        <v>2018</v>
      </c>
      <c r="D664" t="s">
        <v>7</v>
      </c>
      <c r="E664">
        <v>515.91</v>
      </c>
    </row>
    <row r="665" spans="1:5">
      <c r="A665" t="s">
        <v>231</v>
      </c>
      <c r="B665" t="s">
        <v>57</v>
      </c>
      <c r="C665">
        <v>2018</v>
      </c>
      <c r="D665" t="s">
        <v>6</v>
      </c>
      <c r="E665">
        <v>515.6</v>
      </c>
    </row>
    <row r="666" spans="1:5">
      <c r="A666" t="s">
        <v>231</v>
      </c>
      <c r="B666" t="s">
        <v>57</v>
      </c>
      <c r="C666">
        <v>2017</v>
      </c>
      <c r="D666" t="s">
        <v>9</v>
      </c>
      <c r="E666">
        <v>515.6</v>
      </c>
    </row>
    <row r="667" spans="1:5">
      <c r="A667" t="s">
        <v>231</v>
      </c>
      <c r="B667" t="s">
        <v>57</v>
      </c>
      <c r="C667">
        <v>2017</v>
      </c>
      <c r="D667" t="s">
        <v>8</v>
      </c>
      <c r="E667">
        <v>515.6</v>
      </c>
    </row>
    <row r="668" spans="1:5">
      <c r="A668" t="s">
        <v>231</v>
      </c>
      <c r="B668" t="s">
        <v>57</v>
      </c>
      <c r="C668">
        <v>2017</v>
      </c>
      <c r="D668" t="s">
        <v>7</v>
      </c>
      <c r="E668">
        <v>515.6</v>
      </c>
    </row>
    <row r="669" spans="1:5">
      <c r="A669" t="s">
        <v>231</v>
      </c>
      <c r="B669" t="s">
        <v>57</v>
      </c>
      <c r="C669">
        <v>2017</v>
      </c>
      <c r="D669" t="s">
        <v>6</v>
      </c>
      <c r="E669">
        <v>400.4</v>
      </c>
    </row>
    <row r="670" spans="1:5">
      <c r="A670" t="s">
        <v>231</v>
      </c>
      <c r="B670" t="s">
        <v>57</v>
      </c>
      <c r="C670">
        <v>2016</v>
      </c>
      <c r="D670" t="s">
        <v>9</v>
      </c>
      <c r="E670">
        <v>400.4</v>
      </c>
    </row>
    <row r="671" spans="1:5">
      <c r="A671" t="s">
        <v>231</v>
      </c>
      <c r="B671" t="s">
        <v>57</v>
      </c>
      <c r="C671">
        <v>2016</v>
      </c>
      <c r="D671" t="s">
        <v>8</v>
      </c>
      <c r="E671">
        <v>400.4</v>
      </c>
    </row>
    <row r="672" spans="1:5">
      <c r="A672" t="s">
        <v>231</v>
      </c>
      <c r="B672" t="s">
        <v>57</v>
      </c>
      <c r="C672">
        <v>2016</v>
      </c>
      <c r="D672" t="s">
        <v>7</v>
      </c>
      <c r="E672">
        <v>781</v>
      </c>
    </row>
    <row r="673" spans="1:5">
      <c r="A673" t="s">
        <v>231</v>
      </c>
      <c r="B673" t="s">
        <v>57</v>
      </c>
      <c r="C673">
        <v>2016</v>
      </c>
      <c r="D673" t="s">
        <v>6</v>
      </c>
      <c r="E673">
        <v>781</v>
      </c>
    </row>
    <row r="674" spans="1:5">
      <c r="A674" t="s">
        <v>231</v>
      </c>
      <c r="B674" t="s">
        <v>57</v>
      </c>
      <c r="C674">
        <v>2015</v>
      </c>
      <c r="D674" t="s">
        <v>9</v>
      </c>
      <c r="E674">
        <v>781</v>
      </c>
    </row>
    <row r="675" spans="1:5">
      <c r="A675" t="s">
        <v>231</v>
      </c>
      <c r="B675" t="s">
        <v>57</v>
      </c>
      <c r="C675">
        <v>2015</v>
      </c>
      <c r="D675" t="s">
        <v>8</v>
      </c>
      <c r="E675">
        <v>781</v>
      </c>
    </row>
    <row r="676" spans="1:5">
      <c r="A676" t="s">
        <v>231</v>
      </c>
      <c r="B676" t="s">
        <v>57</v>
      </c>
      <c r="C676">
        <v>2015</v>
      </c>
      <c r="D676" t="s">
        <v>7</v>
      </c>
      <c r="E676">
        <v>780.6</v>
      </c>
    </row>
    <row r="677" spans="1:5">
      <c r="A677" t="s">
        <v>231</v>
      </c>
      <c r="B677" t="s">
        <v>57</v>
      </c>
      <c r="C677">
        <v>2015</v>
      </c>
      <c r="D677" t="s">
        <v>6</v>
      </c>
      <c r="E677">
        <v>780</v>
      </c>
    </row>
    <row r="678" spans="1:5">
      <c r="A678" t="s">
        <v>231</v>
      </c>
      <c r="B678" t="s">
        <v>21</v>
      </c>
      <c r="C678">
        <v>2024</v>
      </c>
      <c r="D678" t="s">
        <v>7</v>
      </c>
      <c r="E678">
        <v>6</v>
      </c>
    </row>
    <row r="679" spans="1:5">
      <c r="A679" t="s">
        <v>231</v>
      </c>
      <c r="B679" t="s">
        <v>21</v>
      </c>
      <c r="C679">
        <v>2024</v>
      </c>
      <c r="D679" t="s">
        <v>6</v>
      </c>
      <c r="E679">
        <v>6</v>
      </c>
    </row>
    <row r="680" spans="1:5">
      <c r="A680" t="s">
        <v>231</v>
      </c>
      <c r="B680" t="s">
        <v>21</v>
      </c>
      <c r="C680">
        <v>2023</v>
      </c>
      <c r="D680" t="s">
        <v>9</v>
      </c>
      <c r="E680">
        <v>6</v>
      </c>
    </row>
    <row r="681" spans="1:5">
      <c r="A681" t="s">
        <v>231</v>
      </c>
      <c r="B681" t="s">
        <v>21</v>
      </c>
      <c r="C681">
        <v>2023</v>
      </c>
      <c r="D681" t="s">
        <v>8</v>
      </c>
      <c r="E681">
        <v>6</v>
      </c>
    </row>
    <row r="682" spans="1:5">
      <c r="A682" t="s">
        <v>231</v>
      </c>
      <c r="B682" t="s">
        <v>21</v>
      </c>
      <c r="C682">
        <v>2023</v>
      </c>
      <c r="D682" t="s">
        <v>7</v>
      </c>
      <c r="E682">
        <v>6</v>
      </c>
    </row>
    <row r="683" spans="1:5">
      <c r="A683" t="s">
        <v>231</v>
      </c>
      <c r="B683" t="s">
        <v>21</v>
      </c>
      <c r="C683">
        <v>2023</v>
      </c>
      <c r="D683" t="s">
        <v>6</v>
      </c>
      <c r="E683">
        <v>6</v>
      </c>
    </row>
    <row r="684" spans="1:5">
      <c r="A684" t="s">
        <v>231</v>
      </c>
      <c r="B684" t="s">
        <v>21</v>
      </c>
      <c r="C684">
        <v>2022</v>
      </c>
      <c r="D684" t="s">
        <v>9</v>
      </c>
      <c r="E684">
        <v>6</v>
      </c>
    </row>
    <row r="685" spans="1:5">
      <c r="A685" t="s">
        <v>231</v>
      </c>
      <c r="B685" t="s">
        <v>21</v>
      </c>
      <c r="C685">
        <v>2022</v>
      </c>
      <c r="D685" t="s">
        <v>8</v>
      </c>
      <c r="E685">
        <v>6</v>
      </c>
    </row>
    <row r="686" spans="1:5">
      <c r="A686" t="s">
        <v>231</v>
      </c>
      <c r="B686" t="s">
        <v>21</v>
      </c>
      <c r="C686">
        <v>2022</v>
      </c>
      <c r="D686" t="s">
        <v>7</v>
      </c>
      <c r="E686">
        <v>6</v>
      </c>
    </row>
    <row r="687" spans="1:5">
      <c r="A687" t="s">
        <v>231</v>
      </c>
      <c r="B687" t="s">
        <v>21</v>
      </c>
      <c r="C687">
        <v>2022</v>
      </c>
      <c r="D687" t="s">
        <v>6</v>
      </c>
      <c r="E687">
        <v>6</v>
      </c>
    </row>
    <row r="688" spans="1:5">
      <c r="A688" t="s">
        <v>231</v>
      </c>
      <c r="B688" t="s">
        <v>21</v>
      </c>
      <c r="C688">
        <v>2021</v>
      </c>
      <c r="D688" t="s">
        <v>9</v>
      </c>
      <c r="E688">
        <v>6</v>
      </c>
    </row>
    <row r="689" spans="1:5">
      <c r="A689" t="s">
        <v>231</v>
      </c>
      <c r="B689" t="s">
        <v>21</v>
      </c>
      <c r="C689">
        <v>2021</v>
      </c>
      <c r="D689" t="s">
        <v>8</v>
      </c>
      <c r="E689">
        <v>5</v>
      </c>
    </row>
    <row r="690" spans="1:5">
      <c r="A690" t="s">
        <v>231</v>
      </c>
      <c r="B690" t="s">
        <v>21</v>
      </c>
      <c r="C690">
        <v>2021</v>
      </c>
      <c r="D690" t="s">
        <v>7</v>
      </c>
      <c r="E690">
        <v>5</v>
      </c>
    </row>
    <row r="691" spans="1:5">
      <c r="A691" t="s">
        <v>231</v>
      </c>
      <c r="B691" t="s">
        <v>21</v>
      </c>
      <c r="C691">
        <v>2021</v>
      </c>
      <c r="D691" t="s">
        <v>6</v>
      </c>
      <c r="E691">
        <v>5</v>
      </c>
    </row>
    <row r="692" spans="1:5">
      <c r="A692" t="s">
        <v>231</v>
      </c>
      <c r="B692" t="s">
        <v>21</v>
      </c>
      <c r="C692">
        <v>2020</v>
      </c>
      <c r="D692" t="s">
        <v>9</v>
      </c>
      <c r="E692">
        <v>5</v>
      </c>
    </row>
    <row r="693" spans="1:5">
      <c r="A693" t="s">
        <v>231</v>
      </c>
      <c r="B693" t="s">
        <v>21</v>
      </c>
      <c r="C693">
        <v>2020</v>
      </c>
      <c r="D693" t="s">
        <v>8</v>
      </c>
      <c r="E693">
        <v>5</v>
      </c>
    </row>
    <row r="694" spans="1:5">
      <c r="A694" t="s">
        <v>231</v>
      </c>
      <c r="B694" t="s">
        <v>21</v>
      </c>
      <c r="C694">
        <v>2020</v>
      </c>
      <c r="D694" t="s">
        <v>7</v>
      </c>
      <c r="E694">
        <v>5</v>
      </c>
    </row>
    <row r="695" spans="1:5">
      <c r="A695" t="s">
        <v>231</v>
      </c>
      <c r="B695" t="s">
        <v>21</v>
      </c>
      <c r="C695">
        <v>2020</v>
      </c>
      <c r="D695" t="s">
        <v>6</v>
      </c>
      <c r="E695">
        <v>5</v>
      </c>
    </row>
    <row r="696" spans="1:5">
      <c r="A696" t="s">
        <v>231</v>
      </c>
      <c r="B696" t="s">
        <v>21</v>
      </c>
      <c r="C696">
        <v>2019</v>
      </c>
      <c r="D696" t="s">
        <v>9</v>
      </c>
      <c r="E696">
        <v>5</v>
      </c>
    </row>
    <row r="697" spans="1:5">
      <c r="A697" t="s">
        <v>231</v>
      </c>
      <c r="B697" t="s">
        <v>21</v>
      </c>
      <c r="C697">
        <v>2019</v>
      </c>
      <c r="D697" t="s">
        <v>8</v>
      </c>
      <c r="E697">
        <v>5</v>
      </c>
    </row>
    <row r="698" spans="1:5">
      <c r="A698" t="s">
        <v>231</v>
      </c>
      <c r="B698" t="s">
        <v>21</v>
      </c>
      <c r="C698">
        <v>2019</v>
      </c>
      <c r="D698" t="s">
        <v>7</v>
      </c>
      <c r="E698">
        <v>5</v>
      </c>
    </row>
    <row r="699" spans="1:5">
      <c r="A699" t="s">
        <v>231</v>
      </c>
      <c r="B699" t="s">
        <v>21</v>
      </c>
      <c r="C699">
        <v>2019</v>
      </c>
      <c r="D699" t="s">
        <v>6</v>
      </c>
      <c r="E699">
        <v>5</v>
      </c>
    </row>
    <row r="700" spans="1:5">
      <c r="A700" t="s">
        <v>231</v>
      </c>
      <c r="B700" t="s">
        <v>21</v>
      </c>
      <c r="C700">
        <v>2018</v>
      </c>
      <c r="D700" t="s">
        <v>9</v>
      </c>
      <c r="E700">
        <v>5</v>
      </c>
    </row>
    <row r="701" spans="1:5">
      <c r="A701" t="s">
        <v>231</v>
      </c>
      <c r="B701" t="s">
        <v>21</v>
      </c>
      <c r="C701">
        <v>2018</v>
      </c>
      <c r="D701" t="s">
        <v>8</v>
      </c>
      <c r="E701">
        <v>5</v>
      </c>
    </row>
    <row r="702" spans="1:5">
      <c r="A702" t="s">
        <v>231</v>
      </c>
      <c r="B702" t="s">
        <v>21</v>
      </c>
      <c r="C702">
        <v>2018</v>
      </c>
      <c r="D702" t="s">
        <v>7</v>
      </c>
      <c r="E702">
        <v>48</v>
      </c>
    </row>
    <row r="703" spans="1:5">
      <c r="A703" t="s">
        <v>231</v>
      </c>
      <c r="B703" t="s">
        <v>21</v>
      </c>
      <c r="C703">
        <v>2018</v>
      </c>
      <c r="D703" t="s">
        <v>6</v>
      </c>
      <c r="E703">
        <v>48</v>
      </c>
    </row>
    <row r="704" spans="1:5">
      <c r="A704" t="s">
        <v>231</v>
      </c>
      <c r="B704" t="s">
        <v>21</v>
      </c>
      <c r="C704">
        <v>2017</v>
      </c>
      <c r="D704" t="s">
        <v>9</v>
      </c>
      <c r="E704">
        <v>41</v>
      </c>
    </row>
    <row r="705" spans="1:5">
      <c r="A705" t="s">
        <v>231</v>
      </c>
      <c r="B705" t="s">
        <v>21</v>
      </c>
      <c r="C705">
        <v>2017</v>
      </c>
      <c r="D705" t="s">
        <v>8</v>
      </c>
      <c r="E705">
        <v>41</v>
      </c>
    </row>
    <row r="706" spans="1:5">
      <c r="A706" t="s">
        <v>231</v>
      </c>
      <c r="B706" t="s">
        <v>21</v>
      </c>
      <c r="C706">
        <v>2017</v>
      </c>
      <c r="D706" t="s">
        <v>7</v>
      </c>
      <c r="E706">
        <v>41</v>
      </c>
    </row>
    <row r="707" spans="1:5">
      <c r="A707" t="s">
        <v>231</v>
      </c>
      <c r="B707" t="s">
        <v>21</v>
      </c>
      <c r="C707">
        <v>2017</v>
      </c>
      <c r="D707" t="s">
        <v>6</v>
      </c>
      <c r="E707">
        <v>41</v>
      </c>
    </row>
    <row r="708" spans="1:5">
      <c r="A708" t="s">
        <v>231</v>
      </c>
      <c r="B708" t="s">
        <v>21</v>
      </c>
      <c r="C708">
        <v>2016</v>
      </c>
      <c r="D708" t="s">
        <v>9</v>
      </c>
      <c r="E708">
        <v>41</v>
      </c>
    </row>
    <row r="709" spans="1:5">
      <c r="A709" t="s">
        <v>231</v>
      </c>
      <c r="B709" t="s">
        <v>21</v>
      </c>
      <c r="C709">
        <v>2016</v>
      </c>
      <c r="D709" t="s">
        <v>8</v>
      </c>
      <c r="E709">
        <v>41</v>
      </c>
    </row>
    <row r="710" spans="1:5">
      <c r="A710" t="s">
        <v>231</v>
      </c>
      <c r="B710" t="s">
        <v>21</v>
      </c>
      <c r="C710">
        <v>2016</v>
      </c>
      <c r="D710" t="s">
        <v>7</v>
      </c>
      <c r="E710">
        <v>41</v>
      </c>
    </row>
    <row r="711" spans="1:5">
      <c r="A711" t="s">
        <v>231</v>
      </c>
      <c r="B711" t="s">
        <v>21</v>
      </c>
      <c r="C711">
        <v>2016</v>
      </c>
      <c r="D711" t="s">
        <v>6</v>
      </c>
      <c r="E711">
        <v>41</v>
      </c>
    </row>
    <row r="712" spans="1:5">
      <c r="A712" t="s">
        <v>231</v>
      </c>
      <c r="B712" t="s">
        <v>21</v>
      </c>
      <c r="C712">
        <v>2015</v>
      </c>
      <c r="D712" t="s">
        <v>9</v>
      </c>
      <c r="E712">
        <v>41</v>
      </c>
    </row>
    <row r="713" spans="1:5">
      <c r="A713" t="s">
        <v>231</v>
      </c>
      <c r="B713" t="s">
        <v>21</v>
      </c>
      <c r="C713">
        <v>2015</v>
      </c>
      <c r="D713" t="s">
        <v>8</v>
      </c>
      <c r="E713">
        <v>4</v>
      </c>
    </row>
    <row r="714" spans="1:5">
      <c r="A714" t="s">
        <v>231</v>
      </c>
      <c r="B714" t="s">
        <v>21</v>
      </c>
      <c r="C714">
        <v>2015</v>
      </c>
      <c r="D714" t="s">
        <v>7</v>
      </c>
      <c r="E714">
        <v>4</v>
      </c>
    </row>
    <row r="715" spans="1:5">
      <c r="A715" t="s">
        <v>231</v>
      </c>
      <c r="B715" t="s">
        <v>21</v>
      </c>
      <c r="C715">
        <v>2015</v>
      </c>
      <c r="D715" t="s">
        <v>6</v>
      </c>
      <c r="E715">
        <v>4</v>
      </c>
    </row>
    <row r="716" spans="1:5">
      <c r="A716" t="s">
        <v>231</v>
      </c>
      <c r="B716" t="s">
        <v>56</v>
      </c>
      <c r="C716">
        <v>2024</v>
      </c>
      <c r="D716" t="s">
        <v>7</v>
      </c>
      <c r="E716">
        <v>999.58600000000001</v>
      </c>
    </row>
    <row r="717" spans="1:5">
      <c r="A717" t="s">
        <v>231</v>
      </c>
      <c r="B717" t="s">
        <v>56</v>
      </c>
      <c r="C717">
        <v>2024</v>
      </c>
      <c r="D717" t="s">
        <v>6</v>
      </c>
      <c r="E717">
        <v>999.58600000000001</v>
      </c>
    </row>
    <row r="718" spans="1:5">
      <c r="A718" t="s">
        <v>231</v>
      </c>
      <c r="B718" t="s">
        <v>56</v>
      </c>
      <c r="C718">
        <v>2023</v>
      </c>
      <c r="D718" t="s">
        <v>9</v>
      </c>
      <c r="E718">
        <v>999.58600000000001</v>
      </c>
    </row>
    <row r="719" spans="1:5">
      <c r="A719" t="s">
        <v>231</v>
      </c>
      <c r="B719" t="s">
        <v>56</v>
      </c>
      <c r="C719">
        <v>2023</v>
      </c>
      <c r="D719" t="s">
        <v>8</v>
      </c>
      <c r="E719">
        <v>999.58600000000001</v>
      </c>
    </row>
    <row r="720" spans="1:5">
      <c r="A720" t="s">
        <v>231</v>
      </c>
      <c r="B720" t="s">
        <v>56</v>
      </c>
      <c r="C720">
        <v>2023</v>
      </c>
      <c r="D720" t="s">
        <v>7</v>
      </c>
      <c r="E720">
        <v>999.58600000000001</v>
      </c>
    </row>
    <row r="721" spans="1:5">
      <c r="A721" t="s">
        <v>231</v>
      </c>
      <c r="B721" t="s">
        <v>56</v>
      </c>
      <c r="C721">
        <v>2023</v>
      </c>
      <c r="D721" t="s">
        <v>6</v>
      </c>
      <c r="E721">
        <v>992</v>
      </c>
    </row>
    <row r="722" spans="1:5">
      <c r="A722" t="s">
        <v>231</v>
      </c>
      <c r="B722" t="s">
        <v>56</v>
      </c>
      <c r="C722">
        <v>2022</v>
      </c>
      <c r="D722" t="s">
        <v>9</v>
      </c>
      <c r="E722">
        <v>992.30600000000004</v>
      </c>
    </row>
    <row r="723" spans="1:5">
      <c r="A723" t="s">
        <v>231</v>
      </c>
      <c r="B723" t="s">
        <v>56</v>
      </c>
      <c r="C723">
        <v>2022</v>
      </c>
      <c r="D723" t="s">
        <v>8</v>
      </c>
      <c r="E723">
        <v>914.69</v>
      </c>
    </row>
    <row r="724" spans="1:5">
      <c r="A724" t="s">
        <v>231</v>
      </c>
      <c r="B724" t="s">
        <v>56</v>
      </c>
      <c r="C724">
        <v>2022</v>
      </c>
      <c r="D724" t="s">
        <v>7</v>
      </c>
      <c r="E724">
        <v>914.69</v>
      </c>
    </row>
    <row r="725" spans="1:5">
      <c r="A725" t="s">
        <v>231</v>
      </c>
      <c r="B725" t="s">
        <v>56</v>
      </c>
      <c r="C725">
        <v>2022</v>
      </c>
      <c r="D725" t="s">
        <v>6</v>
      </c>
      <c r="E725">
        <v>882.6</v>
      </c>
    </row>
    <row r="726" spans="1:5">
      <c r="A726" t="s">
        <v>231</v>
      </c>
      <c r="B726" t="s">
        <v>56</v>
      </c>
      <c r="C726">
        <v>2021</v>
      </c>
      <c r="D726" t="s">
        <v>9</v>
      </c>
      <c r="E726">
        <v>716.06</v>
      </c>
    </row>
    <row r="727" spans="1:5">
      <c r="A727" t="s">
        <v>231</v>
      </c>
      <c r="B727" t="s">
        <v>56</v>
      </c>
      <c r="C727">
        <v>2021</v>
      </c>
      <c r="D727" t="s">
        <v>8</v>
      </c>
      <c r="E727">
        <v>716.06000000000006</v>
      </c>
    </row>
    <row r="728" spans="1:5">
      <c r="A728" t="s">
        <v>231</v>
      </c>
      <c r="B728" t="s">
        <v>56</v>
      </c>
      <c r="C728">
        <v>2021</v>
      </c>
      <c r="D728" t="s">
        <v>7</v>
      </c>
      <c r="E728">
        <v>716.06000000000006</v>
      </c>
    </row>
    <row r="729" spans="1:5">
      <c r="A729" t="s">
        <v>231</v>
      </c>
      <c r="B729" t="s">
        <v>56</v>
      </c>
      <c r="C729">
        <v>2021</v>
      </c>
      <c r="D729" t="s">
        <v>6</v>
      </c>
      <c r="E729">
        <v>547.96</v>
      </c>
    </row>
    <row r="730" spans="1:5">
      <c r="A730" t="s">
        <v>231</v>
      </c>
      <c r="B730" t="s">
        <v>56</v>
      </c>
      <c r="C730">
        <v>2020</v>
      </c>
      <c r="D730" t="s">
        <v>9</v>
      </c>
      <c r="E730">
        <v>547.96</v>
      </c>
    </row>
    <row r="731" spans="1:5">
      <c r="A731" t="s">
        <v>231</v>
      </c>
      <c r="B731" t="s">
        <v>56</v>
      </c>
      <c r="C731">
        <v>2020</v>
      </c>
      <c r="D731" t="s">
        <v>8</v>
      </c>
      <c r="E731">
        <v>547.96</v>
      </c>
    </row>
    <row r="732" spans="1:5">
      <c r="A732" t="s">
        <v>231</v>
      </c>
      <c r="B732" t="s">
        <v>56</v>
      </c>
      <c r="C732">
        <v>2020</v>
      </c>
      <c r="D732" t="s">
        <v>7</v>
      </c>
      <c r="E732">
        <v>547.96</v>
      </c>
    </row>
    <row r="733" spans="1:5">
      <c r="A733" t="s">
        <v>231</v>
      </c>
      <c r="B733" t="s">
        <v>56</v>
      </c>
      <c r="C733">
        <v>2020</v>
      </c>
      <c r="D733" t="s">
        <v>6</v>
      </c>
      <c r="E733">
        <v>423.36000000000007</v>
      </c>
    </row>
    <row r="734" spans="1:5">
      <c r="A734" t="s">
        <v>231</v>
      </c>
      <c r="B734" t="s">
        <v>56</v>
      </c>
      <c r="C734">
        <v>2019</v>
      </c>
      <c r="D734" t="s">
        <v>9</v>
      </c>
      <c r="E734">
        <v>423.36000000000007</v>
      </c>
    </row>
    <row r="735" spans="1:5">
      <c r="A735" t="s">
        <v>231</v>
      </c>
      <c r="B735" t="s">
        <v>56</v>
      </c>
      <c r="C735">
        <v>2019</v>
      </c>
      <c r="D735" t="s">
        <v>8</v>
      </c>
      <c r="E735">
        <v>423.36000000000007</v>
      </c>
    </row>
    <row r="736" spans="1:5">
      <c r="A736" t="s">
        <v>231</v>
      </c>
      <c r="B736" t="s">
        <v>56</v>
      </c>
      <c r="C736">
        <v>2019</v>
      </c>
      <c r="D736" t="s">
        <v>7</v>
      </c>
      <c r="E736">
        <v>408.7000000000001</v>
      </c>
    </row>
    <row r="737" spans="1:5">
      <c r="A737" t="s">
        <v>231</v>
      </c>
      <c r="B737" t="s">
        <v>56</v>
      </c>
      <c r="C737">
        <v>2019</v>
      </c>
      <c r="D737" t="s">
        <v>6</v>
      </c>
      <c r="E737">
        <v>408.7000000000001</v>
      </c>
    </row>
    <row r="738" spans="1:5">
      <c r="A738" t="s">
        <v>231</v>
      </c>
      <c r="B738" t="s">
        <v>56</v>
      </c>
      <c r="C738">
        <v>2018</v>
      </c>
      <c r="D738" t="s">
        <v>9</v>
      </c>
      <c r="E738">
        <v>396.1</v>
      </c>
    </row>
    <row r="739" spans="1:5">
      <c r="A739" t="s">
        <v>231</v>
      </c>
      <c r="B739" t="s">
        <v>56</v>
      </c>
      <c r="C739">
        <v>2018</v>
      </c>
      <c r="D739" t="s">
        <v>8</v>
      </c>
      <c r="E739">
        <v>408.7000000000001</v>
      </c>
    </row>
    <row r="740" spans="1:5">
      <c r="A740" t="s">
        <v>231</v>
      </c>
      <c r="B740" t="s">
        <v>56</v>
      </c>
      <c r="C740">
        <v>2018</v>
      </c>
      <c r="D740" t="s">
        <v>7</v>
      </c>
      <c r="E740">
        <v>84.949999999999989</v>
      </c>
    </row>
    <row r="741" spans="1:5">
      <c r="A741" t="s">
        <v>231</v>
      </c>
      <c r="B741" t="s">
        <v>56</v>
      </c>
      <c r="C741">
        <v>2018</v>
      </c>
      <c r="D741" t="s">
        <v>6</v>
      </c>
      <c r="E741">
        <v>329.3</v>
      </c>
    </row>
    <row r="742" spans="1:5">
      <c r="A742" t="s">
        <v>231</v>
      </c>
      <c r="B742" t="s">
        <v>56</v>
      </c>
      <c r="C742">
        <v>2017</v>
      </c>
      <c r="D742" t="s">
        <v>9</v>
      </c>
      <c r="E742">
        <v>328.37</v>
      </c>
    </row>
    <row r="743" spans="1:5">
      <c r="A743" t="s">
        <v>231</v>
      </c>
      <c r="B743" t="s">
        <v>56</v>
      </c>
      <c r="C743">
        <v>2017</v>
      </c>
      <c r="D743" t="s">
        <v>8</v>
      </c>
      <c r="E743">
        <v>328.84000000000003</v>
      </c>
    </row>
    <row r="744" spans="1:5">
      <c r="A744" t="s">
        <v>231</v>
      </c>
      <c r="B744" t="s">
        <v>56</v>
      </c>
      <c r="C744">
        <v>2017</v>
      </c>
      <c r="D744" t="s">
        <v>7</v>
      </c>
      <c r="E744">
        <v>328.37</v>
      </c>
    </row>
    <row r="745" spans="1:5">
      <c r="A745" t="s">
        <v>231</v>
      </c>
      <c r="B745" t="s">
        <v>56</v>
      </c>
      <c r="C745">
        <v>2017</v>
      </c>
      <c r="D745" t="s">
        <v>6</v>
      </c>
      <c r="E745">
        <v>328.37</v>
      </c>
    </row>
    <row r="746" spans="1:5">
      <c r="A746" t="s">
        <v>231</v>
      </c>
      <c r="B746" t="s">
        <v>56</v>
      </c>
      <c r="C746">
        <v>2016</v>
      </c>
      <c r="D746" t="s">
        <v>9</v>
      </c>
      <c r="E746">
        <v>229.32</v>
      </c>
    </row>
    <row r="747" spans="1:5">
      <c r="A747" t="s">
        <v>231</v>
      </c>
      <c r="B747" t="s">
        <v>56</v>
      </c>
      <c r="C747">
        <v>2016</v>
      </c>
      <c r="D747" t="s">
        <v>8</v>
      </c>
      <c r="E747">
        <v>255.99</v>
      </c>
    </row>
    <row r="748" spans="1:5">
      <c r="A748" t="s">
        <v>231</v>
      </c>
      <c r="B748" t="s">
        <v>56</v>
      </c>
      <c r="C748">
        <v>2016</v>
      </c>
      <c r="D748" t="s">
        <v>7</v>
      </c>
      <c r="E748">
        <v>281.99</v>
      </c>
    </row>
    <row r="749" spans="1:5">
      <c r="A749" t="s">
        <v>231</v>
      </c>
      <c r="B749" t="s">
        <v>56</v>
      </c>
      <c r="C749">
        <v>2016</v>
      </c>
      <c r="D749" t="s">
        <v>6</v>
      </c>
      <c r="E749">
        <v>158.58499999999998</v>
      </c>
    </row>
    <row r="750" spans="1:5">
      <c r="A750" t="s">
        <v>231</v>
      </c>
      <c r="B750" t="s">
        <v>56</v>
      </c>
      <c r="C750">
        <v>2015</v>
      </c>
      <c r="D750" t="s">
        <v>9</v>
      </c>
      <c r="E750">
        <v>195.78</v>
      </c>
    </row>
    <row r="751" spans="1:5">
      <c r="A751" t="s">
        <v>231</v>
      </c>
      <c r="B751" t="s">
        <v>56</v>
      </c>
      <c r="C751">
        <v>2015</v>
      </c>
      <c r="D751" t="s">
        <v>8</v>
      </c>
      <c r="E751">
        <v>200.18</v>
      </c>
    </row>
    <row r="752" spans="1:5">
      <c r="A752" t="s">
        <v>231</v>
      </c>
      <c r="B752" t="s">
        <v>56</v>
      </c>
      <c r="C752">
        <v>2015</v>
      </c>
      <c r="D752" t="s">
        <v>7</v>
      </c>
      <c r="E752">
        <v>197.98</v>
      </c>
    </row>
    <row r="753" spans="1:5">
      <c r="A753" t="s">
        <v>231</v>
      </c>
      <c r="B753" t="s">
        <v>56</v>
      </c>
      <c r="C753">
        <v>2015</v>
      </c>
      <c r="D753" t="s">
        <v>6</v>
      </c>
      <c r="E753">
        <v>197.98</v>
      </c>
    </row>
    <row r="754" spans="1:5">
      <c r="A754" t="s">
        <v>231</v>
      </c>
      <c r="B754" t="s">
        <v>57</v>
      </c>
      <c r="C754">
        <v>2024</v>
      </c>
      <c r="D754" t="s">
        <v>7</v>
      </c>
      <c r="E754">
        <v>1037.5119999999999</v>
      </c>
    </row>
    <row r="755" spans="1:5">
      <c r="A755" t="s">
        <v>231</v>
      </c>
      <c r="B755" t="s">
        <v>57</v>
      </c>
      <c r="C755">
        <v>2024</v>
      </c>
      <c r="D755" t="s">
        <v>6</v>
      </c>
      <c r="E755">
        <v>1037.5119999999999</v>
      </c>
    </row>
    <row r="756" spans="1:5">
      <c r="A756" t="s">
        <v>231</v>
      </c>
      <c r="B756" t="s">
        <v>57</v>
      </c>
      <c r="C756">
        <v>2023</v>
      </c>
      <c r="D756" t="s">
        <v>9</v>
      </c>
      <c r="E756">
        <v>1037.5119999999999</v>
      </c>
    </row>
    <row r="757" spans="1:5">
      <c r="A757" t="s">
        <v>231</v>
      </c>
      <c r="B757" t="s">
        <v>57</v>
      </c>
      <c r="C757">
        <v>2023</v>
      </c>
      <c r="D757" t="s">
        <v>8</v>
      </c>
      <c r="E757">
        <v>1037.5119999999999</v>
      </c>
    </row>
    <row r="758" spans="1:5">
      <c r="A758" t="s">
        <v>231</v>
      </c>
      <c r="B758" t="s">
        <v>57</v>
      </c>
      <c r="C758">
        <v>2023</v>
      </c>
      <c r="D758" t="s">
        <v>7</v>
      </c>
      <c r="E758">
        <v>1037.5119999999999</v>
      </c>
    </row>
    <row r="759" spans="1:5">
      <c r="A759" t="s">
        <v>231</v>
      </c>
      <c r="B759" t="s">
        <v>57</v>
      </c>
      <c r="C759">
        <v>2023</v>
      </c>
      <c r="D759" t="s">
        <v>6</v>
      </c>
      <c r="E759">
        <v>1035</v>
      </c>
    </row>
    <row r="760" spans="1:5">
      <c r="A760" t="s">
        <v>231</v>
      </c>
      <c r="B760" t="s">
        <v>57</v>
      </c>
      <c r="C760">
        <v>2022</v>
      </c>
      <c r="D760" t="s">
        <v>9</v>
      </c>
      <c r="E760">
        <v>1034.7619999999999</v>
      </c>
    </row>
    <row r="761" spans="1:5">
      <c r="A761" t="s">
        <v>231</v>
      </c>
      <c r="B761" t="s">
        <v>57</v>
      </c>
      <c r="C761">
        <v>2022</v>
      </c>
      <c r="D761" t="s">
        <v>8</v>
      </c>
      <c r="E761">
        <v>920.74599999999998</v>
      </c>
    </row>
    <row r="762" spans="1:5">
      <c r="A762" t="s">
        <v>231</v>
      </c>
      <c r="B762" t="s">
        <v>57</v>
      </c>
      <c r="C762">
        <v>2022</v>
      </c>
      <c r="D762" t="s">
        <v>7</v>
      </c>
      <c r="E762">
        <v>920.74599999999998</v>
      </c>
    </row>
    <row r="763" spans="1:5">
      <c r="A763" t="s">
        <v>231</v>
      </c>
      <c r="B763" t="s">
        <v>57</v>
      </c>
      <c r="C763">
        <v>2022</v>
      </c>
      <c r="D763" t="s">
        <v>6</v>
      </c>
      <c r="E763">
        <v>831.91399999999999</v>
      </c>
    </row>
    <row r="764" spans="1:5">
      <c r="A764" t="s">
        <v>231</v>
      </c>
      <c r="B764" t="s">
        <v>57</v>
      </c>
      <c r="C764">
        <v>2021</v>
      </c>
      <c r="D764" t="s">
        <v>9</v>
      </c>
      <c r="E764">
        <v>864.63300000000004</v>
      </c>
    </row>
    <row r="765" spans="1:5">
      <c r="A765" t="s">
        <v>231</v>
      </c>
      <c r="B765" t="s">
        <v>57</v>
      </c>
      <c r="C765">
        <v>2021</v>
      </c>
      <c r="D765" t="s">
        <v>8</v>
      </c>
      <c r="E765">
        <v>864.63300000000004</v>
      </c>
    </row>
    <row r="766" spans="1:5">
      <c r="A766" t="s">
        <v>231</v>
      </c>
      <c r="B766" t="s">
        <v>57</v>
      </c>
      <c r="C766">
        <v>2021</v>
      </c>
      <c r="D766" t="s">
        <v>7</v>
      </c>
      <c r="E766">
        <v>864.63300000000004</v>
      </c>
    </row>
    <row r="767" spans="1:5">
      <c r="A767" t="s">
        <v>231</v>
      </c>
      <c r="B767" t="s">
        <v>57</v>
      </c>
      <c r="C767">
        <v>2021</v>
      </c>
      <c r="D767" t="s">
        <v>6</v>
      </c>
      <c r="E767">
        <v>817.63300000000004</v>
      </c>
    </row>
    <row r="768" spans="1:5">
      <c r="A768" t="s">
        <v>231</v>
      </c>
      <c r="B768" t="s">
        <v>57</v>
      </c>
      <c r="C768">
        <v>2020</v>
      </c>
      <c r="D768" t="s">
        <v>9</v>
      </c>
      <c r="E768">
        <v>817.63300000000004</v>
      </c>
    </row>
    <row r="769" spans="1:5">
      <c r="A769" t="s">
        <v>231</v>
      </c>
      <c r="B769" t="s">
        <v>57</v>
      </c>
      <c r="C769">
        <v>2020</v>
      </c>
      <c r="D769" t="s">
        <v>8</v>
      </c>
      <c r="E769">
        <v>817.63300000000004</v>
      </c>
    </row>
    <row r="770" spans="1:5">
      <c r="A770" t="s">
        <v>231</v>
      </c>
      <c r="B770" t="s">
        <v>57</v>
      </c>
      <c r="C770">
        <v>2020</v>
      </c>
      <c r="D770" t="s">
        <v>7</v>
      </c>
      <c r="E770">
        <v>817.63300000000004</v>
      </c>
    </row>
    <row r="771" spans="1:5">
      <c r="A771" t="s">
        <v>231</v>
      </c>
      <c r="B771" t="s">
        <v>57</v>
      </c>
      <c r="C771">
        <v>2020</v>
      </c>
      <c r="D771" t="s">
        <v>6</v>
      </c>
      <c r="E771">
        <v>817.63300000000004</v>
      </c>
    </row>
    <row r="772" spans="1:5">
      <c r="A772" t="s">
        <v>231</v>
      </c>
      <c r="B772" t="s">
        <v>57</v>
      </c>
      <c r="C772">
        <v>2019</v>
      </c>
      <c r="D772" t="s">
        <v>9</v>
      </c>
      <c r="E772">
        <v>784.81299999999987</v>
      </c>
    </row>
    <row r="773" spans="1:5">
      <c r="A773" t="s">
        <v>231</v>
      </c>
      <c r="B773" t="s">
        <v>57</v>
      </c>
      <c r="C773">
        <v>2019</v>
      </c>
      <c r="D773" t="s">
        <v>8</v>
      </c>
      <c r="E773">
        <v>784.81299999999987</v>
      </c>
    </row>
    <row r="774" spans="1:5">
      <c r="A774" t="s">
        <v>231</v>
      </c>
      <c r="B774" t="s">
        <v>57</v>
      </c>
      <c r="C774">
        <v>2019</v>
      </c>
      <c r="D774" t="s">
        <v>7</v>
      </c>
      <c r="E774">
        <v>779.3599999999999</v>
      </c>
    </row>
    <row r="775" spans="1:5">
      <c r="A775" t="s">
        <v>231</v>
      </c>
      <c r="B775" t="s">
        <v>57</v>
      </c>
      <c r="C775">
        <v>2019</v>
      </c>
      <c r="D775" t="s">
        <v>6</v>
      </c>
      <c r="E775">
        <v>779.3599999999999</v>
      </c>
    </row>
    <row r="776" spans="1:5">
      <c r="A776" t="s">
        <v>231</v>
      </c>
      <c r="B776" t="s">
        <v>57</v>
      </c>
      <c r="C776">
        <v>2018</v>
      </c>
      <c r="D776" t="s">
        <v>9</v>
      </c>
      <c r="E776">
        <v>779.3599999999999</v>
      </c>
    </row>
    <row r="777" spans="1:5">
      <c r="A777" t="s">
        <v>231</v>
      </c>
      <c r="B777" t="s">
        <v>57</v>
      </c>
      <c r="C777">
        <v>2018</v>
      </c>
      <c r="D777" t="s">
        <v>8</v>
      </c>
      <c r="E777">
        <v>779.3599999999999</v>
      </c>
    </row>
    <row r="778" spans="1:5">
      <c r="A778" t="s">
        <v>231</v>
      </c>
      <c r="B778" t="s">
        <v>57</v>
      </c>
      <c r="C778">
        <v>2018</v>
      </c>
      <c r="D778" t="s">
        <v>7</v>
      </c>
      <c r="E778">
        <v>86.1</v>
      </c>
    </row>
    <row r="779" spans="1:5">
      <c r="A779" t="s">
        <v>231</v>
      </c>
      <c r="B779" t="s">
        <v>57</v>
      </c>
      <c r="C779">
        <v>2018</v>
      </c>
      <c r="D779" t="s">
        <v>6</v>
      </c>
      <c r="E779">
        <v>714.14300000000003</v>
      </c>
    </row>
    <row r="780" spans="1:5">
      <c r="A780" t="s">
        <v>231</v>
      </c>
      <c r="B780" t="s">
        <v>57</v>
      </c>
      <c r="C780">
        <v>2017</v>
      </c>
      <c r="D780" t="s">
        <v>9</v>
      </c>
      <c r="E780">
        <v>713.82500000000005</v>
      </c>
    </row>
    <row r="781" spans="1:5">
      <c r="A781" t="s">
        <v>231</v>
      </c>
      <c r="B781" t="s">
        <v>57</v>
      </c>
      <c r="C781">
        <v>2017</v>
      </c>
      <c r="D781" t="s">
        <v>8</v>
      </c>
      <c r="E781">
        <v>713.82500000000005</v>
      </c>
    </row>
    <row r="782" spans="1:5">
      <c r="A782" t="s">
        <v>231</v>
      </c>
      <c r="B782" t="s">
        <v>57</v>
      </c>
      <c r="C782">
        <v>2017</v>
      </c>
      <c r="D782" t="s">
        <v>7</v>
      </c>
      <c r="E782">
        <v>713.82500000000005</v>
      </c>
    </row>
    <row r="783" spans="1:5">
      <c r="A783" t="s">
        <v>231</v>
      </c>
      <c r="B783" t="s">
        <v>57</v>
      </c>
      <c r="C783">
        <v>2017</v>
      </c>
      <c r="D783" t="s">
        <v>6</v>
      </c>
      <c r="E783">
        <v>713.82500000000005</v>
      </c>
    </row>
    <row r="784" spans="1:5">
      <c r="A784" t="s">
        <v>231</v>
      </c>
      <c r="B784" t="s">
        <v>57</v>
      </c>
      <c r="C784">
        <v>2016</v>
      </c>
      <c r="D784" t="s">
        <v>9</v>
      </c>
      <c r="E784">
        <v>465.38</v>
      </c>
    </row>
    <row r="785" spans="1:5">
      <c r="A785" t="s">
        <v>231</v>
      </c>
      <c r="B785" t="s">
        <v>57</v>
      </c>
      <c r="C785">
        <v>2016</v>
      </c>
      <c r="D785" t="s">
        <v>8</v>
      </c>
      <c r="E785">
        <v>652.25000000000011</v>
      </c>
    </row>
    <row r="786" spans="1:5">
      <c r="A786" t="s">
        <v>231</v>
      </c>
      <c r="B786" t="s">
        <v>57</v>
      </c>
      <c r="C786">
        <v>2016</v>
      </c>
      <c r="D786" t="s">
        <v>7</v>
      </c>
      <c r="E786">
        <v>652.25000000000011</v>
      </c>
    </row>
    <row r="787" spans="1:5">
      <c r="A787" t="s">
        <v>231</v>
      </c>
      <c r="B787" t="s">
        <v>57</v>
      </c>
      <c r="C787">
        <v>2016</v>
      </c>
      <c r="D787" t="s">
        <v>6</v>
      </c>
      <c r="E787">
        <v>628</v>
      </c>
    </row>
    <row r="788" spans="1:5">
      <c r="A788" t="s">
        <v>231</v>
      </c>
      <c r="B788" t="s">
        <v>57</v>
      </c>
      <c r="C788">
        <v>2015</v>
      </c>
      <c r="D788" t="s">
        <v>9</v>
      </c>
      <c r="E788">
        <v>592.9</v>
      </c>
    </row>
    <row r="789" spans="1:5">
      <c r="A789" t="s">
        <v>231</v>
      </c>
      <c r="B789" t="s">
        <v>57</v>
      </c>
      <c r="C789">
        <v>2015</v>
      </c>
      <c r="D789" t="s">
        <v>8</v>
      </c>
      <c r="E789">
        <v>598.22</v>
      </c>
    </row>
    <row r="790" spans="1:5">
      <c r="A790" t="s">
        <v>231</v>
      </c>
      <c r="B790" t="s">
        <v>57</v>
      </c>
      <c r="C790">
        <v>2015</v>
      </c>
      <c r="D790" t="s">
        <v>7</v>
      </c>
      <c r="E790">
        <v>593.61</v>
      </c>
    </row>
    <row r="791" spans="1:5">
      <c r="A791" t="s">
        <v>231</v>
      </c>
      <c r="B791" t="s">
        <v>57</v>
      </c>
      <c r="C791">
        <v>2015</v>
      </c>
      <c r="D791" t="s">
        <v>6</v>
      </c>
      <c r="E791">
        <v>593.61</v>
      </c>
    </row>
    <row r="792" spans="1:5">
      <c r="A792" t="s">
        <v>231</v>
      </c>
      <c r="B792" t="s">
        <v>21</v>
      </c>
      <c r="C792">
        <v>2023</v>
      </c>
      <c r="D792" t="s">
        <v>9</v>
      </c>
      <c r="E792">
        <v>0</v>
      </c>
    </row>
    <row r="793" spans="1:5">
      <c r="A793" t="s">
        <v>231</v>
      </c>
      <c r="B793" t="s">
        <v>21</v>
      </c>
      <c r="C793">
        <v>2023</v>
      </c>
      <c r="D793" t="s">
        <v>8</v>
      </c>
      <c r="E793">
        <v>0</v>
      </c>
    </row>
    <row r="794" spans="1:5">
      <c r="A794" t="s">
        <v>231</v>
      </c>
      <c r="B794" t="s">
        <v>21</v>
      </c>
      <c r="C794">
        <v>2023</v>
      </c>
      <c r="D794" t="s">
        <v>7</v>
      </c>
      <c r="E794">
        <v>0</v>
      </c>
    </row>
    <row r="795" spans="1:5">
      <c r="A795" t="s">
        <v>231</v>
      </c>
      <c r="B795" t="s">
        <v>21</v>
      </c>
      <c r="C795">
        <v>2023</v>
      </c>
      <c r="D795" t="s">
        <v>6</v>
      </c>
      <c r="E795">
        <v>0</v>
      </c>
    </row>
    <row r="796" spans="1:5">
      <c r="A796" t="s">
        <v>231</v>
      </c>
      <c r="B796" t="s">
        <v>21</v>
      </c>
      <c r="C796">
        <v>2022</v>
      </c>
      <c r="D796" t="s">
        <v>9</v>
      </c>
      <c r="E796">
        <v>0</v>
      </c>
    </row>
    <row r="797" spans="1:5">
      <c r="A797" t="s">
        <v>231</v>
      </c>
      <c r="B797" t="s">
        <v>21</v>
      </c>
      <c r="C797">
        <v>2022</v>
      </c>
      <c r="D797" t="s">
        <v>8</v>
      </c>
      <c r="E797">
        <v>0</v>
      </c>
    </row>
    <row r="798" spans="1:5">
      <c r="A798" t="s">
        <v>231</v>
      </c>
      <c r="B798" t="s">
        <v>21</v>
      </c>
      <c r="C798">
        <v>2022</v>
      </c>
      <c r="D798" t="s">
        <v>7</v>
      </c>
      <c r="E798">
        <v>0</v>
      </c>
    </row>
    <row r="799" spans="1:5">
      <c r="A799" t="s">
        <v>231</v>
      </c>
      <c r="B799" t="s">
        <v>21</v>
      </c>
      <c r="C799">
        <v>2022</v>
      </c>
      <c r="D799" t="s">
        <v>6</v>
      </c>
      <c r="E799">
        <v>0</v>
      </c>
    </row>
    <row r="800" spans="1:5">
      <c r="A800" t="s">
        <v>231</v>
      </c>
      <c r="B800" t="s">
        <v>21</v>
      </c>
      <c r="C800">
        <v>2021</v>
      </c>
      <c r="D800" t="s">
        <v>9</v>
      </c>
      <c r="E800">
        <v>0</v>
      </c>
    </row>
    <row r="801" spans="1:5">
      <c r="A801" t="s">
        <v>231</v>
      </c>
      <c r="B801" t="s">
        <v>21</v>
      </c>
      <c r="C801">
        <v>2021</v>
      </c>
      <c r="D801" t="s">
        <v>8</v>
      </c>
      <c r="E801">
        <v>0</v>
      </c>
    </row>
    <row r="802" spans="1:5">
      <c r="A802" t="s">
        <v>231</v>
      </c>
      <c r="B802" t="s">
        <v>21</v>
      </c>
      <c r="C802">
        <v>2021</v>
      </c>
      <c r="D802" t="s">
        <v>7</v>
      </c>
      <c r="E802">
        <v>0</v>
      </c>
    </row>
    <row r="803" spans="1:5">
      <c r="A803" t="s">
        <v>231</v>
      </c>
      <c r="B803" t="s">
        <v>21</v>
      </c>
      <c r="C803">
        <v>2021</v>
      </c>
      <c r="D803" t="s">
        <v>6</v>
      </c>
      <c r="E803">
        <v>0</v>
      </c>
    </row>
    <row r="804" spans="1:5">
      <c r="A804" t="s">
        <v>231</v>
      </c>
      <c r="B804" t="s">
        <v>21</v>
      </c>
      <c r="C804">
        <v>2020</v>
      </c>
      <c r="D804" t="s">
        <v>9</v>
      </c>
      <c r="E804">
        <v>0</v>
      </c>
    </row>
    <row r="805" spans="1:5">
      <c r="A805" t="s">
        <v>231</v>
      </c>
      <c r="B805" t="s">
        <v>21</v>
      </c>
      <c r="C805">
        <v>2020</v>
      </c>
      <c r="D805" t="s">
        <v>8</v>
      </c>
      <c r="E805">
        <v>0</v>
      </c>
    </row>
    <row r="806" spans="1:5">
      <c r="A806" t="s">
        <v>231</v>
      </c>
      <c r="B806" t="s">
        <v>21</v>
      </c>
      <c r="C806">
        <v>2020</v>
      </c>
      <c r="D806" t="s">
        <v>7</v>
      </c>
      <c r="E806">
        <v>0</v>
      </c>
    </row>
    <row r="807" spans="1:5">
      <c r="A807" t="s">
        <v>231</v>
      </c>
      <c r="B807" t="s">
        <v>21</v>
      </c>
      <c r="C807">
        <v>2020</v>
      </c>
      <c r="D807" t="s">
        <v>6</v>
      </c>
      <c r="E807">
        <v>0</v>
      </c>
    </row>
    <row r="808" spans="1:5">
      <c r="A808" t="s">
        <v>231</v>
      </c>
      <c r="B808" t="s">
        <v>21</v>
      </c>
      <c r="C808">
        <v>2019</v>
      </c>
      <c r="D808" t="s">
        <v>9</v>
      </c>
      <c r="E808">
        <v>0</v>
      </c>
    </row>
    <row r="809" spans="1:5">
      <c r="A809" t="s">
        <v>231</v>
      </c>
      <c r="B809" t="s">
        <v>21</v>
      </c>
      <c r="C809">
        <v>2019</v>
      </c>
      <c r="D809" t="s">
        <v>8</v>
      </c>
      <c r="E809">
        <v>0</v>
      </c>
    </row>
    <row r="810" spans="1:5">
      <c r="A810" t="s">
        <v>231</v>
      </c>
      <c r="B810" t="s">
        <v>21</v>
      </c>
      <c r="C810">
        <v>2019</v>
      </c>
      <c r="D810" t="s">
        <v>7</v>
      </c>
      <c r="E810">
        <v>0</v>
      </c>
    </row>
    <row r="811" spans="1:5">
      <c r="A811" t="s">
        <v>231</v>
      </c>
      <c r="B811" t="s">
        <v>21</v>
      </c>
      <c r="C811">
        <v>2019</v>
      </c>
      <c r="D811" t="s">
        <v>6</v>
      </c>
      <c r="E811">
        <v>0</v>
      </c>
    </row>
    <row r="812" spans="1:5">
      <c r="A812" t="s">
        <v>231</v>
      </c>
      <c r="B812" t="s">
        <v>21</v>
      </c>
      <c r="C812">
        <v>2018</v>
      </c>
      <c r="D812" t="s">
        <v>9</v>
      </c>
      <c r="E812">
        <v>0</v>
      </c>
    </row>
    <row r="813" spans="1:5">
      <c r="A813" t="s">
        <v>231</v>
      </c>
      <c r="B813" t="s">
        <v>21</v>
      </c>
      <c r="C813">
        <v>2018</v>
      </c>
      <c r="D813" t="s">
        <v>8</v>
      </c>
      <c r="E813">
        <v>0</v>
      </c>
    </row>
    <row r="814" spans="1:5">
      <c r="A814" t="s">
        <v>231</v>
      </c>
      <c r="B814" t="s">
        <v>56</v>
      </c>
      <c r="C814">
        <v>2024</v>
      </c>
      <c r="D814" t="s">
        <v>7</v>
      </c>
      <c r="E814">
        <v>1176.4069999999997</v>
      </c>
    </row>
    <row r="815" spans="1:5">
      <c r="A815" t="s">
        <v>231</v>
      </c>
      <c r="B815" t="s">
        <v>56</v>
      </c>
      <c r="C815">
        <v>2024</v>
      </c>
      <c r="D815" t="s">
        <v>6</v>
      </c>
      <c r="E815">
        <v>1154.8069999999998</v>
      </c>
    </row>
    <row r="816" spans="1:5">
      <c r="A816" t="s">
        <v>231</v>
      </c>
      <c r="B816" t="s">
        <v>56</v>
      </c>
      <c r="C816">
        <v>2023</v>
      </c>
      <c r="D816" t="s">
        <v>9</v>
      </c>
      <c r="E816">
        <v>1037.1799999999998</v>
      </c>
    </row>
    <row r="817" spans="1:5">
      <c r="A817" t="s">
        <v>231</v>
      </c>
      <c r="B817" t="s">
        <v>56</v>
      </c>
      <c r="C817">
        <v>2023</v>
      </c>
      <c r="D817" t="s">
        <v>8</v>
      </c>
      <c r="E817">
        <v>1037.1799999999998</v>
      </c>
    </row>
    <row r="818" spans="1:5">
      <c r="A818" t="s">
        <v>231</v>
      </c>
      <c r="B818" t="s">
        <v>56</v>
      </c>
      <c r="C818">
        <v>2023</v>
      </c>
      <c r="D818" t="s">
        <v>7</v>
      </c>
      <c r="E818">
        <v>944.58</v>
      </c>
    </row>
    <row r="819" spans="1:5">
      <c r="A819" t="s">
        <v>231</v>
      </c>
      <c r="B819" t="s">
        <v>56</v>
      </c>
      <c r="C819">
        <v>2023</v>
      </c>
      <c r="D819" t="s">
        <v>6</v>
      </c>
      <c r="E819">
        <v>944.58</v>
      </c>
    </row>
    <row r="820" spans="1:5">
      <c r="A820" t="s">
        <v>231</v>
      </c>
      <c r="B820" t="s">
        <v>56</v>
      </c>
      <c r="C820">
        <v>2022</v>
      </c>
      <c r="D820" t="s">
        <v>9</v>
      </c>
      <c r="E820">
        <v>944.58</v>
      </c>
    </row>
    <row r="821" spans="1:5">
      <c r="A821" t="s">
        <v>231</v>
      </c>
      <c r="B821" t="s">
        <v>56</v>
      </c>
      <c r="C821">
        <v>2022</v>
      </c>
      <c r="D821" t="s">
        <v>8</v>
      </c>
      <c r="E821">
        <v>879.58</v>
      </c>
    </row>
    <row r="822" spans="1:5">
      <c r="A822" t="s">
        <v>231</v>
      </c>
      <c r="B822" t="s">
        <v>56</v>
      </c>
      <c r="C822">
        <v>2022</v>
      </c>
      <c r="D822" t="s">
        <v>7</v>
      </c>
      <c r="E822">
        <v>850.31</v>
      </c>
    </row>
    <row r="823" spans="1:5">
      <c r="A823" t="s">
        <v>231</v>
      </c>
      <c r="B823" t="s">
        <v>56</v>
      </c>
      <c r="C823">
        <v>2022</v>
      </c>
      <c r="D823" t="s">
        <v>6</v>
      </c>
      <c r="E823">
        <v>850.31</v>
      </c>
    </row>
    <row r="824" spans="1:5">
      <c r="A824" t="s">
        <v>231</v>
      </c>
      <c r="B824" t="s">
        <v>56</v>
      </c>
      <c r="C824">
        <v>2021</v>
      </c>
      <c r="D824" t="s">
        <v>9</v>
      </c>
      <c r="E824">
        <v>684.81000000000006</v>
      </c>
    </row>
    <row r="825" spans="1:5">
      <c r="A825" t="s">
        <v>231</v>
      </c>
      <c r="B825" t="s">
        <v>56</v>
      </c>
      <c r="C825">
        <v>2021</v>
      </c>
      <c r="D825" t="s">
        <v>8</v>
      </c>
      <c r="E825">
        <v>684.81000000000006</v>
      </c>
    </row>
    <row r="826" spans="1:5">
      <c r="A826" t="s">
        <v>231</v>
      </c>
      <c r="B826" t="s">
        <v>56</v>
      </c>
      <c r="C826">
        <v>2021</v>
      </c>
      <c r="D826" t="s">
        <v>7</v>
      </c>
      <c r="E826">
        <v>684.81000000000006</v>
      </c>
    </row>
    <row r="827" spans="1:5">
      <c r="A827" t="s">
        <v>231</v>
      </c>
      <c r="B827" t="s">
        <v>56</v>
      </c>
      <c r="C827">
        <v>2021</v>
      </c>
      <c r="D827" t="s">
        <v>6</v>
      </c>
      <c r="E827">
        <v>683.91000000000008</v>
      </c>
    </row>
    <row r="828" spans="1:5">
      <c r="A828" t="s">
        <v>231</v>
      </c>
      <c r="B828" t="s">
        <v>56</v>
      </c>
      <c r="C828">
        <v>2020</v>
      </c>
      <c r="D828" t="s">
        <v>9</v>
      </c>
      <c r="E828">
        <v>683.91000000000008</v>
      </c>
    </row>
    <row r="829" spans="1:5">
      <c r="A829" t="s">
        <v>231</v>
      </c>
      <c r="B829" t="s">
        <v>56</v>
      </c>
      <c r="C829">
        <v>2020</v>
      </c>
      <c r="D829" t="s">
        <v>8</v>
      </c>
      <c r="E829">
        <v>683.91000000000008</v>
      </c>
    </row>
    <row r="830" spans="1:5">
      <c r="A830" t="s">
        <v>231</v>
      </c>
      <c r="B830" t="s">
        <v>56</v>
      </c>
      <c r="C830">
        <v>2020</v>
      </c>
      <c r="D830" t="s">
        <v>7</v>
      </c>
      <c r="E830">
        <v>548.41000000000008</v>
      </c>
    </row>
    <row r="831" spans="1:5">
      <c r="A831" t="s">
        <v>231</v>
      </c>
      <c r="B831" t="s">
        <v>56</v>
      </c>
      <c r="C831">
        <v>2020</v>
      </c>
      <c r="D831" t="s">
        <v>6</v>
      </c>
      <c r="E831">
        <v>548.41000000000008</v>
      </c>
    </row>
    <row r="832" spans="1:5">
      <c r="A832" t="s">
        <v>231</v>
      </c>
      <c r="B832" t="s">
        <v>56</v>
      </c>
      <c r="C832">
        <v>2019</v>
      </c>
      <c r="D832" t="s">
        <v>9</v>
      </c>
      <c r="E832">
        <v>548.41000000000008</v>
      </c>
    </row>
    <row r="833" spans="1:5">
      <c r="A833" t="s">
        <v>231</v>
      </c>
      <c r="B833" t="s">
        <v>56</v>
      </c>
      <c r="C833">
        <v>2019</v>
      </c>
      <c r="D833" t="s">
        <v>8</v>
      </c>
      <c r="E833">
        <v>537.19000000000005</v>
      </c>
    </row>
    <row r="834" spans="1:5">
      <c r="A834" t="s">
        <v>231</v>
      </c>
      <c r="B834" t="s">
        <v>56</v>
      </c>
      <c r="C834">
        <v>2019</v>
      </c>
      <c r="D834" t="s">
        <v>7</v>
      </c>
      <c r="E834">
        <v>537.19000000000005</v>
      </c>
    </row>
    <row r="835" spans="1:5">
      <c r="A835" t="s">
        <v>231</v>
      </c>
      <c r="B835" t="s">
        <v>56</v>
      </c>
      <c r="C835">
        <v>2019</v>
      </c>
      <c r="D835" t="s">
        <v>6</v>
      </c>
      <c r="E835">
        <v>424.19</v>
      </c>
    </row>
    <row r="836" spans="1:5">
      <c r="A836" t="s">
        <v>231</v>
      </c>
      <c r="B836" t="s">
        <v>56</v>
      </c>
      <c r="C836">
        <v>2018</v>
      </c>
      <c r="D836" t="s">
        <v>9</v>
      </c>
      <c r="E836">
        <v>424.19</v>
      </c>
    </row>
    <row r="837" spans="1:5">
      <c r="A837" t="s">
        <v>231</v>
      </c>
      <c r="B837" t="s">
        <v>56</v>
      </c>
      <c r="C837">
        <v>2018</v>
      </c>
      <c r="D837" t="s">
        <v>8</v>
      </c>
      <c r="E837">
        <v>424.19</v>
      </c>
    </row>
    <row r="838" spans="1:5">
      <c r="A838" t="s">
        <v>231</v>
      </c>
      <c r="B838" t="s">
        <v>56</v>
      </c>
      <c r="C838">
        <v>2018</v>
      </c>
      <c r="D838" t="s">
        <v>7</v>
      </c>
      <c r="E838">
        <v>406.81</v>
      </c>
    </row>
    <row r="839" spans="1:5">
      <c r="A839" t="s">
        <v>231</v>
      </c>
      <c r="B839" t="s">
        <v>56</v>
      </c>
      <c r="C839">
        <v>2018</v>
      </c>
      <c r="D839" t="s">
        <v>6</v>
      </c>
      <c r="E839">
        <v>353.08</v>
      </c>
    </row>
    <row r="840" spans="1:5">
      <c r="A840" t="s">
        <v>231</v>
      </c>
      <c r="B840" t="s">
        <v>56</v>
      </c>
      <c r="C840">
        <v>2017</v>
      </c>
      <c r="D840" t="s">
        <v>9</v>
      </c>
      <c r="E840">
        <v>353.08</v>
      </c>
    </row>
    <row r="841" spans="1:5">
      <c r="A841" t="s">
        <v>231</v>
      </c>
      <c r="B841" t="s">
        <v>56</v>
      </c>
      <c r="C841">
        <v>2017</v>
      </c>
      <c r="D841" t="s">
        <v>8</v>
      </c>
      <c r="E841">
        <v>353.08</v>
      </c>
    </row>
    <row r="842" spans="1:5">
      <c r="A842" t="s">
        <v>231</v>
      </c>
      <c r="B842" t="s">
        <v>56</v>
      </c>
      <c r="C842">
        <v>2017</v>
      </c>
      <c r="D842" t="s">
        <v>7</v>
      </c>
      <c r="E842">
        <v>353.08</v>
      </c>
    </row>
    <row r="843" spans="1:5">
      <c r="A843" t="s">
        <v>231</v>
      </c>
      <c r="B843" t="s">
        <v>51</v>
      </c>
      <c r="C843">
        <v>2023</v>
      </c>
      <c r="D843" t="s">
        <v>9</v>
      </c>
      <c r="E843">
        <v>0</v>
      </c>
    </row>
    <row r="844" spans="1:5">
      <c r="A844" t="s">
        <v>231</v>
      </c>
      <c r="B844" t="s">
        <v>51</v>
      </c>
      <c r="C844">
        <v>2023</v>
      </c>
      <c r="D844" t="s">
        <v>8</v>
      </c>
      <c r="E844">
        <v>0</v>
      </c>
    </row>
    <row r="845" spans="1:5">
      <c r="A845" t="s">
        <v>231</v>
      </c>
      <c r="B845" t="s">
        <v>51</v>
      </c>
      <c r="C845">
        <v>2023</v>
      </c>
      <c r="D845" t="s">
        <v>7</v>
      </c>
      <c r="E845">
        <v>0</v>
      </c>
    </row>
    <row r="846" spans="1:5">
      <c r="A846" t="s">
        <v>231</v>
      </c>
      <c r="B846" t="s">
        <v>51</v>
      </c>
      <c r="C846">
        <v>2023</v>
      </c>
      <c r="D846" t="s">
        <v>6</v>
      </c>
      <c r="E846">
        <v>0</v>
      </c>
    </row>
    <row r="847" spans="1:5">
      <c r="A847" t="s">
        <v>231</v>
      </c>
      <c r="B847" t="s">
        <v>51</v>
      </c>
      <c r="C847">
        <v>2022</v>
      </c>
      <c r="D847" t="s">
        <v>9</v>
      </c>
      <c r="E847">
        <v>0</v>
      </c>
    </row>
    <row r="848" spans="1:5">
      <c r="A848" t="s">
        <v>231</v>
      </c>
      <c r="B848" t="s">
        <v>51</v>
      </c>
      <c r="C848">
        <v>2022</v>
      </c>
      <c r="D848" t="s">
        <v>8</v>
      </c>
      <c r="E848">
        <v>0</v>
      </c>
    </row>
    <row r="849" spans="1:5">
      <c r="A849" t="s">
        <v>231</v>
      </c>
      <c r="B849" t="s">
        <v>51</v>
      </c>
      <c r="C849">
        <v>2022</v>
      </c>
      <c r="D849" t="s">
        <v>7</v>
      </c>
      <c r="E849">
        <v>0</v>
      </c>
    </row>
    <row r="850" spans="1:5">
      <c r="A850" t="s">
        <v>231</v>
      </c>
      <c r="B850" t="s">
        <v>51</v>
      </c>
      <c r="C850">
        <v>2022</v>
      </c>
      <c r="D850" t="s">
        <v>6</v>
      </c>
      <c r="E850">
        <v>0</v>
      </c>
    </row>
    <row r="851" spans="1:5">
      <c r="A851" t="s">
        <v>231</v>
      </c>
      <c r="B851" t="s">
        <v>51</v>
      </c>
      <c r="C851">
        <v>2021</v>
      </c>
      <c r="D851" t="s">
        <v>9</v>
      </c>
      <c r="E851">
        <v>0</v>
      </c>
    </row>
    <row r="852" spans="1:5">
      <c r="A852" t="s">
        <v>231</v>
      </c>
      <c r="B852" t="s">
        <v>51</v>
      </c>
      <c r="C852">
        <v>2021</v>
      </c>
      <c r="D852" t="s">
        <v>8</v>
      </c>
      <c r="E852">
        <v>0</v>
      </c>
    </row>
    <row r="853" spans="1:5">
      <c r="A853" t="s">
        <v>231</v>
      </c>
      <c r="B853" t="s">
        <v>51</v>
      </c>
      <c r="C853">
        <v>2021</v>
      </c>
      <c r="D853" t="s">
        <v>7</v>
      </c>
      <c r="E853">
        <v>0</v>
      </c>
    </row>
    <row r="854" spans="1:5">
      <c r="A854" t="s">
        <v>231</v>
      </c>
      <c r="B854" t="s">
        <v>51</v>
      </c>
      <c r="C854">
        <v>2021</v>
      </c>
      <c r="D854" t="s">
        <v>6</v>
      </c>
      <c r="E854">
        <v>0</v>
      </c>
    </row>
    <row r="855" spans="1:5">
      <c r="A855" t="s">
        <v>231</v>
      </c>
      <c r="B855" t="s">
        <v>51</v>
      </c>
      <c r="C855">
        <v>2020</v>
      </c>
      <c r="D855" t="s">
        <v>9</v>
      </c>
      <c r="E855">
        <v>0</v>
      </c>
    </row>
    <row r="856" spans="1:5">
      <c r="A856" t="s">
        <v>231</v>
      </c>
      <c r="B856" t="s">
        <v>51</v>
      </c>
      <c r="C856">
        <v>2020</v>
      </c>
      <c r="D856" t="s">
        <v>8</v>
      </c>
      <c r="E856">
        <v>0</v>
      </c>
    </row>
    <row r="857" spans="1:5">
      <c r="A857" t="s">
        <v>231</v>
      </c>
      <c r="B857" t="s">
        <v>51</v>
      </c>
      <c r="C857">
        <v>2020</v>
      </c>
      <c r="D857" t="s">
        <v>7</v>
      </c>
      <c r="E857">
        <v>0</v>
      </c>
    </row>
    <row r="858" spans="1:5">
      <c r="A858" t="s">
        <v>231</v>
      </c>
      <c r="B858" t="s">
        <v>51</v>
      </c>
      <c r="C858">
        <v>2020</v>
      </c>
      <c r="D858" t="s">
        <v>6</v>
      </c>
      <c r="E858">
        <v>0</v>
      </c>
    </row>
    <row r="859" spans="1:5">
      <c r="A859" t="s">
        <v>231</v>
      </c>
      <c r="B859" t="s">
        <v>51</v>
      </c>
      <c r="C859">
        <v>2019</v>
      </c>
      <c r="D859" t="s">
        <v>9</v>
      </c>
      <c r="E859">
        <v>0</v>
      </c>
    </row>
    <row r="860" spans="1:5">
      <c r="A860" t="s">
        <v>231</v>
      </c>
      <c r="B860" t="s">
        <v>51</v>
      </c>
      <c r="C860">
        <v>2019</v>
      </c>
      <c r="D860" t="s">
        <v>8</v>
      </c>
      <c r="E860">
        <v>0</v>
      </c>
    </row>
    <row r="861" spans="1:5">
      <c r="A861" t="s">
        <v>231</v>
      </c>
      <c r="B861" t="s">
        <v>51</v>
      </c>
      <c r="C861">
        <v>2019</v>
      </c>
      <c r="D861" t="s">
        <v>7</v>
      </c>
      <c r="E861">
        <v>0</v>
      </c>
    </row>
    <row r="862" spans="1:5">
      <c r="A862" t="s">
        <v>231</v>
      </c>
      <c r="B862" t="s">
        <v>51</v>
      </c>
      <c r="C862">
        <v>2019</v>
      </c>
      <c r="D862" t="s">
        <v>6</v>
      </c>
      <c r="E862">
        <v>0</v>
      </c>
    </row>
    <row r="863" spans="1:5">
      <c r="A863" t="s">
        <v>231</v>
      </c>
      <c r="B863" t="s">
        <v>51</v>
      </c>
      <c r="C863">
        <v>2018</v>
      </c>
      <c r="D863" t="s">
        <v>9</v>
      </c>
      <c r="E863">
        <v>0</v>
      </c>
    </row>
    <row r="864" spans="1:5">
      <c r="A864" t="s">
        <v>231</v>
      </c>
      <c r="B864" t="s">
        <v>51</v>
      </c>
      <c r="C864">
        <v>2018</v>
      </c>
      <c r="D864" t="s">
        <v>8</v>
      </c>
      <c r="E864">
        <v>0</v>
      </c>
    </row>
    <row r="865" spans="1:5">
      <c r="A865" t="s">
        <v>231</v>
      </c>
      <c r="B865" t="s">
        <v>57</v>
      </c>
      <c r="C865">
        <v>2024</v>
      </c>
      <c r="D865" t="s">
        <v>7</v>
      </c>
      <c r="E865">
        <v>1450.778</v>
      </c>
    </row>
    <row r="866" spans="1:5">
      <c r="A866" t="s">
        <v>231</v>
      </c>
      <c r="B866" t="s">
        <v>57</v>
      </c>
      <c r="C866">
        <v>2024</v>
      </c>
      <c r="D866" t="s">
        <v>6</v>
      </c>
      <c r="E866">
        <v>1443.528</v>
      </c>
    </row>
    <row r="867" spans="1:5">
      <c r="A867" t="s">
        <v>231</v>
      </c>
      <c r="B867" t="s">
        <v>57</v>
      </c>
      <c r="C867">
        <v>2023</v>
      </c>
      <c r="D867" t="s">
        <v>9</v>
      </c>
      <c r="E867">
        <v>1384.5550000000001</v>
      </c>
    </row>
    <row r="868" spans="1:5">
      <c r="A868" t="s">
        <v>231</v>
      </c>
      <c r="B868" t="s">
        <v>57</v>
      </c>
      <c r="C868">
        <v>2023</v>
      </c>
      <c r="D868" t="s">
        <v>8</v>
      </c>
      <c r="E868">
        <v>1381.55</v>
      </c>
    </row>
    <row r="869" spans="1:5">
      <c r="A869" t="s">
        <v>231</v>
      </c>
      <c r="B869" t="s">
        <v>57</v>
      </c>
      <c r="C869">
        <v>2023</v>
      </c>
      <c r="D869" t="s">
        <v>7</v>
      </c>
      <c r="E869">
        <v>1377.95</v>
      </c>
    </row>
    <row r="870" spans="1:5">
      <c r="A870" t="s">
        <v>231</v>
      </c>
      <c r="B870" t="s">
        <v>57</v>
      </c>
      <c r="C870">
        <v>2023</v>
      </c>
      <c r="D870" t="s">
        <v>6</v>
      </c>
      <c r="E870">
        <v>1377.95</v>
      </c>
    </row>
    <row r="871" spans="1:5">
      <c r="A871" t="s">
        <v>231</v>
      </c>
      <c r="B871" t="s">
        <v>57</v>
      </c>
      <c r="C871">
        <v>2022</v>
      </c>
      <c r="D871" t="s">
        <v>9</v>
      </c>
      <c r="E871">
        <v>1377.95</v>
      </c>
    </row>
    <row r="872" spans="1:5">
      <c r="A872" t="s">
        <v>231</v>
      </c>
      <c r="B872" t="s">
        <v>57</v>
      </c>
      <c r="C872">
        <v>2022</v>
      </c>
      <c r="D872" t="s">
        <v>8</v>
      </c>
      <c r="E872">
        <v>1236.95</v>
      </c>
    </row>
    <row r="873" spans="1:5">
      <c r="A873" t="s">
        <v>231</v>
      </c>
      <c r="B873" t="s">
        <v>57</v>
      </c>
      <c r="C873">
        <v>2022</v>
      </c>
      <c r="D873" t="s">
        <v>7</v>
      </c>
      <c r="E873">
        <v>1224.1500000000001</v>
      </c>
    </row>
    <row r="874" spans="1:5">
      <c r="A874" t="s">
        <v>231</v>
      </c>
      <c r="B874" t="s">
        <v>57</v>
      </c>
      <c r="C874">
        <v>2022</v>
      </c>
      <c r="D874" t="s">
        <v>6</v>
      </c>
      <c r="E874">
        <v>1208.1500000000001</v>
      </c>
    </row>
    <row r="875" spans="1:5">
      <c r="A875" t="s">
        <v>231</v>
      </c>
      <c r="B875" t="s">
        <v>57</v>
      </c>
      <c r="C875">
        <v>2021</v>
      </c>
      <c r="D875" t="s">
        <v>9</v>
      </c>
      <c r="E875">
        <v>1079.25</v>
      </c>
    </row>
    <row r="876" spans="1:5">
      <c r="A876" t="s">
        <v>231</v>
      </c>
      <c r="B876" t="s">
        <v>57</v>
      </c>
      <c r="C876">
        <v>2021</v>
      </c>
      <c r="D876" t="s">
        <v>8</v>
      </c>
      <c r="E876">
        <v>1079.25</v>
      </c>
    </row>
    <row r="877" spans="1:5">
      <c r="A877" t="s">
        <v>231</v>
      </c>
      <c r="B877" t="s">
        <v>57</v>
      </c>
      <c r="C877">
        <v>2021</v>
      </c>
      <c r="D877" t="s">
        <v>7</v>
      </c>
      <c r="E877">
        <v>1079.25</v>
      </c>
    </row>
    <row r="878" spans="1:5">
      <c r="A878" t="s">
        <v>231</v>
      </c>
      <c r="B878" t="s">
        <v>57</v>
      </c>
      <c r="C878">
        <v>2021</v>
      </c>
      <c r="D878" t="s">
        <v>6</v>
      </c>
      <c r="E878">
        <v>1079</v>
      </c>
    </row>
    <row r="879" spans="1:5">
      <c r="A879" t="s">
        <v>231</v>
      </c>
      <c r="B879" t="s">
        <v>57</v>
      </c>
      <c r="C879">
        <v>2020</v>
      </c>
      <c r="D879" t="s">
        <v>9</v>
      </c>
      <c r="E879">
        <v>1079</v>
      </c>
    </row>
    <row r="880" spans="1:5">
      <c r="A880" t="s">
        <v>231</v>
      </c>
      <c r="B880" t="s">
        <v>57</v>
      </c>
      <c r="C880">
        <v>2020</v>
      </c>
      <c r="D880" t="s">
        <v>8</v>
      </c>
      <c r="E880">
        <v>1079</v>
      </c>
    </row>
    <row r="881" spans="1:5">
      <c r="A881" t="s">
        <v>231</v>
      </c>
      <c r="B881" t="s">
        <v>57</v>
      </c>
      <c r="C881">
        <v>2020</v>
      </c>
      <c r="D881" t="s">
        <v>7</v>
      </c>
      <c r="E881">
        <v>1013.5</v>
      </c>
    </row>
    <row r="882" spans="1:5">
      <c r="A882" t="s">
        <v>231</v>
      </c>
      <c r="B882" t="s">
        <v>57</v>
      </c>
      <c r="C882">
        <v>2020</v>
      </c>
      <c r="D882" t="s">
        <v>6</v>
      </c>
      <c r="E882">
        <v>1010.9</v>
      </c>
    </row>
    <row r="883" spans="1:5">
      <c r="A883" t="s">
        <v>231</v>
      </c>
      <c r="B883" t="s">
        <v>57</v>
      </c>
      <c r="C883">
        <v>2019</v>
      </c>
      <c r="D883" t="s">
        <v>9</v>
      </c>
      <c r="E883">
        <v>1010.9</v>
      </c>
    </row>
    <row r="884" spans="1:5">
      <c r="A884" t="s">
        <v>231</v>
      </c>
      <c r="B884" t="s">
        <v>57</v>
      </c>
      <c r="C884">
        <v>2019</v>
      </c>
      <c r="D884" t="s">
        <v>8</v>
      </c>
      <c r="E884">
        <v>1000.25</v>
      </c>
    </row>
    <row r="885" spans="1:5">
      <c r="A885" t="s">
        <v>231</v>
      </c>
      <c r="B885" t="s">
        <v>57</v>
      </c>
      <c r="C885">
        <v>2019</v>
      </c>
      <c r="D885" t="s">
        <v>7</v>
      </c>
      <c r="E885">
        <v>1000.25</v>
      </c>
    </row>
    <row r="886" spans="1:5">
      <c r="A886" t="s">
        <v>231</v>
      </c>
      <c r="B886" t="s">
        <v>57</v>
      </c>
      <c r="C886">
        <v>2019</v>
      </c>
      <c r="D886" t="s">
        <v>6</v>
      </c>
      <c r="E886">
        <v>799.25</v>
      </c>
    </row>
    <row r="887" spans="1:5">
      <c r="A887" t="s">
        <v>231</v>
      </c>
      <c r="B887" t="s">
        <v>57</v>
      </c>
      <c r="C887">
        <v>2018</v>
      </c>
      <c r="D887" t="s">
        <v>9</v>
      </c>
      <c r="E887">
        <v>741.25</v>
      </c>
    </row>
    <row r="888" spans="1:5">
      <c r="A888" t="s">
        <v>231</v>
      </c>
      <c r="B888" t="s">
        <v>57</v>
      </c>
      <c r="C888">
        <v>2018</v>
      </c>
      <c r="D888" t="s">
        <v>8</v>
      </c>
      <c r="E888">
        <v>741.25</v>
      </c>
    </row>
    <row r="889" spans="1:5">
      <c r="A889" t="s">
        <v>231</v>
      </c>
      <c r="B889" t="s">
        <v>57</v>
      </c>
      <c r="C889">
        <v>2018</v>
      </c>
      <c r="D889" t="s">
        <v>7</v>
      </c>
      <c r="E889">
        <v>729.45</v>
      </c>
    </row>
    <row r="890" spans="1:5">
      <c r="A890" t="s">
        <v>231</v>
      </c>
      <c r="B890" t="s">
        <v>57</v>
      </c>
      <c r="C890">
        <v>2018</v>
      </c>
      <c r="D890" t="s">
        <v>6</v>
      </c>
      <c r="E890">
        <v>695.32</v>
      </c>
    </row>
    <row r="891" spans="1:5">
      <c r="A891" t="s">
        <v>231</v>
      </c>
      <c r="B891" t="s">
        <v>57</v>
      </c>
      <c r="C891">
        <v>2017</v>
      </c>
      <c r="D891" t="s">
        <v>9</v>
      </c>
      <c r="E891">
        <v>695.32</v>
      </c>
    </row>
    <row r="892" spans="1:5">
      <c r="A892" t="s">
        <v>231</v>
      </c>
      <c r="B892" t="s">
        <v>57</v>
      </c>
      <c r="C892">
        <v>2017</v>
      </c>
      <c r="D892" t="s">
        <v>8</v>
      </c>
      <c r="E892">
        <v>695.32</v>
      </c>
    </row>
    <row r="893" spans="1:5">
      <c r="A893" t="s">
        <v>231</v>
      </c>
      <c r="B893" t="s">
        <v>57</v>
      </c>
      <c r="C893">
        <v>2017</v>
      </c>
      <c r="D893" t="s">
        <v>7</v>
      </c>
      <c r="E893">
        <v>695.32</v>
      </c>
    </row>
    <row r="894" spans="1:5">
      <c r="A894" t="s">
        <v>231</v>
      </c>
      <c r="B894" t="s">
        <v>21</v>
      </c>
      <c r="C894">
        <v>2020</v>
      </c>
      <c r="D894" t="s">
        <v>6</v>
      </c>
      <c r="E894">
        <v>4</v>
      </c>
    </row>
    <row r="895" spans="1:5">
      <c r="A895" t="s">
        <v>231</v>
      </c>
      <c r="B895" t="s">
        <v>21</v>
      </c>
      <c r="C895">
        <v>2019</v>
      </c>
      <c r="D895" t="s">
        <v>9</v>
      </c>
      <c r="E895">
        <v>4</v>
      </c>
    </row>
    <row r="896" spans="1:5">
      <c r="A896" t="s">
        <v>231</v>
      </c>
      <c r="B896" t="s">
        <v>21</v>
      </c>
      <c r="C896">
        <v>2019</v>
      </c>
      <c r="D896" t="s">
        <v>8</v>
      </c>
      <c r="E896">
        <v>4</v>
      </c>
    </row>
    <row r="897" spans="1:5">
      <c r="A897" t="s">
        <v>231</v>
      </c>
      <c r="B897" t="s">
        <v>21</v>
      </c>
      <c r="C897">
        <v>2019</v>
      </c>
      <c r="D897" t="s">
        <v>7</v>
      </c>
      <c r="E897">
        <v>4</v>
      </c>
    </row>
    <row r="898" spans="1:5">
      <c r="A898" t="s">
        <v>231</v>
      </c>
      <c r="B898" t="s">
        <v>21</v>
      </c>
      <c r="C898">
        <v>2019</v>
      </c>
      <c r="D898" t="s">
        <v>6</v>
      </c>
      <c r="E898">
        <v>4</v>
      </c>
    </row>
    <row r="899" spans="1:5">
      <c r="A899" t="s">
        <v>231</v>
      </c>
      <c r="B899" t="s">
        <v>21</v>
      </c>
      <c r="C899">
        <v>2018</v>
      </c>
      <c r="D899" t="s">
        <v>9</v>
      </c>
      <c r="E899">
        <v>4</v>
      </c>
    </row>
    <row r="900" spans="1:5">
      <c r="A900" t="s">
        <v>231</v>
      </c>
      <c r="B900" t="s">
        <v>21</v>
      </c>
      <c r="C900">
        <v>2018</v>
      </c>
      <c r="D900" t="s">
        <v>8</v>
      </c>
      <c r="E900">
        <v>4</v>
      </c>
    </row>
    <row r="901" spans="1:5">
      <c r="A901" t="s">
        <v>231</v>
      </c>
      <c r="B901" t="s">
        <v>21</v>
      </c>
      <c r="C901">
        <v>2018</v>
      </c>
      <c r="D901" t="s">
        <v>7</v>
      </c>
      <c r="E901">
        <v>4</v>
      </c>
    </row>
    <row r="902" spans="1:5">
      <c r="A902" t="s">
        <v>231</v>
      </c>
      <c r="B902" t="s">
        <v>21</v>
      </c>
      <c r="C902">
        <v>2018</v>
      </c>
      <c r="D902" t="s">
        <v>6</v>
      </c>
      <c r="E902">
        <v>4</v>
      </c>
    </row>
    <row r="903" spans="1:5">
      <c r="A903" t="s">
        <v>231</v>
      </c>
      <c r="B903" t="s">
        <v>21</v>
      </c>
      <c r="C903">
        <v>2017</v>
      </c>
      <c r="D903" t="s">
        <v>9</v>
      </c>
      <c r="E903">
        <v>4</v>
      </c>
    </row>
    <row r="904" spans="1:5">
      <c r="A904" t="s">
        <v>231</v>
      </c>
      <c r="B904" t="s">
        <v>21</v>
      </c>
      <c r="C904">
        <v>2017</v>
      </c>
      <c r="D904" t="s">
        <v>8</v>
      </c>
      <c r="E904">
        <v>4</v>
      </c>
    </row>
    <row r="905" spans="1:5">
      <c r="A905" t="s">
        <v>231</v>
      </c>
      <c r="B905" t="s">
        <v>21</v>
      </c>
      <c r="C905">
        <v>2017</v>
      </c>
      <c r="D905" t="s">
        <v>7</v>
      </c>
      <c r="E905">
        <v>4</v>
      </c>
    </row>
    <row r="906" spans="1:5">
      <c r="A906" t="s">
        <v>231</v>
      </c>
      <c r="B906" t="s">
        <v>56</v>
      </c>
      <c r="C906">
        <v>2024</v>
      </c>
      <c r="D906" t="s">
        <v>7</v>
      </c>
      <c r="E906">
        <v>573.20500000000004</v>
      </c>
    </row>
    <row r="907" spans="1:5">
      <c r="A907" t="s">
        <v>231</v>
      </c>
      <c r="B907" t="s">
        <v>56</v>
      </c>
      <c r="C907">
        <v>2024</v>
      </c>
      <c r="D907" t="s">
        <v>6</v>
      </c>
      <c r="E907">
        <v>570.82799999999997</v>
      </c>
    </row>
    <row r="908" spans="1:5">
      <c r="A908" t="s">
        <v>231</v>
      </c>
      <c r="B908" t="s">
        <v>56</v>
      </c>
      <c r="C908">
        <v>2023</v>
      </c>
      <c r="D908" t="s">
        <v>9</v>
      </c>
      <c r="E908">
        <v>570.82799999999997</v>
      </c>
    </row>
    <row r="909" spans="1:5">
      <c r="A909" t="s">
        <v>231</v>
      </c>
      <c r="B909" t="s">
        <v>56</v>
      </c>
      <c r="C909">
        <v>2023</v>
      </c>
      <c r="D909" t="s">
        <v>8</v>
      </c>
      <c r="E909">
        <v>395.94799999999998</v>
      </c>
    </row>
    <row r="910" spans="1:5">
      <c r="A910" t="s">
        <v>231</v>
      </c>
      <c r="B910" t="s">
        <v>56</v>
      </c>
      <c r="C910">
        <v>2023</v>
      </c>
      <c r="D910" t="s">
        <v>7</v>
      </c>
      <c r="E910">
        <v>395.94799999999998</v>
      </c>
    </row>
    <row r="911" spans="1:5">
      <c r="A911" t="s">
        <v>231</v>
      </c>
      <c r="B911" t="s">
        <v>56</v>
      </c>
      <c r="C911">
        <v>2023</v>
      </c>
      <c r="D911" t="s">
        <v>6</v>
      </c>
      <c r="E911">
        <v>395.94799999999998</v>
      </c>
    </row>
    <row r="912" spans="1:5">
      <c r="A912" t="s">
        <v>231</v>
      </c>
      <c r="B912" t="s">
        <v>56</v>
      </c>
      <c r="C912">
        <v>2022</v>
      </c>
      <c r="D912" t="s">
        <v>9</v>
      </c>
      <c r="E912">
        <v>395.94799999999998</v>
      </c>
    </row>
    <row r="913" spans="1:5">
      <c r="A913" t="s">
        <v>231</v>
      </c>
      <c r="B913" t="s">
        <v>56</v>
      </c>
      <c r="C913">
        <v>2022</v>
      </c>
      <c r="D913" t="s">
        <v>8</v>
      </c>
      <c r="E913">
        <v>320.83500000000004</v>
      </c>
    </row>
    <row r="914" spans="1:5">
      <c r="A914" t="s">
        <v>231</v>
      </c>
      <c r="B914" t="s">
        <v>56</v>
      </c>
      <c r="C914">
        <v>2022</v>
      </c>
      <c r="D914" t="s">
        <v>7</v>
      </c>
      <c r="E914">
        <v>308.86500000000001</v>
      </c>
    </row>
    <row r="915" spans="1:5">
      <c r="A915" t="s">
        <v>231</v>
      </c>
      <c r="B915" t="s">
        <v>56</v>
      </c>
      <c r="C915">
        <v>2022</v>
      </c>
      <c r="D915" t="s">
        <v>6</v>
      </c>
      <c r="E915">
        <v>308.86500000000001</v>
      </c>
    </row>
    <row r="916" spans="1:5">
      <c r="A916" t="s">
        <v>231</v>
      </c>
      <c r="B916" t="s">
        <v>56</v>
      </c>
      <c r="C916">
        <v>2021</v>
      </c>
      <c r="D916" t="s">
        <v>9</v>
      </c>
      <c r="E916">
        <v>401.76499999999999</v>
      </c>
    </row>
    <row r="917" spans="1:5">
      <c r="A917" t="s">
        <v>231</v>
      </c>
      <c r="B917" t="s">
        <v>56</v>
      </c>
      <c r="C917">
        <v>2021</v>
      </c>
      <c r="D917" t="s">
        <v>8</v>
      </c>
      <c r="E917">
        <v>401.76499999999999</v>
      </c>
    </row>
    <row r="918" spans="1:5">
      <c r="A918" t="s">
        <v>231</v>
      </c>
      <c r="B918" t="s">
        <v>56</v>
      </c>
      <c r="C918">
        <v>2021</v>
      </c>
      <c r="D918" t="s">
        <v>7</v>
      </c>
      <c r="E918">
        <v>401.76499999999999</v>
      </c>
    </row>
    <row r="919" spans="1:5">
      <c r="A919" t="s">
        <v>231</v>
      </c>
      <c r="B919" t="s">
        <v>56</v>
      </c>
      <c r="C919">
        <v>2021</v>
      </c>
      <c r="D919" t="s">
        <v>6</v>
      </c>
      <c r="E919">
        <v>308.86500000000001</v>
      </c>
    </row>
    <row r="920" spans="1:5">
      <c r="A920" t="s">
        <v>231</v>
      </c>
      <c r="B920" t="s">
        <v>56</v>
      </c>
      <c r="C920">
        <v>2020</v>
      </c>
      <c r="D920" t="s">
        <v>9</v>
      </c>
      <c r="E920">
        <v>308.86500000000001</v>
      </c>
    </row>
    <row r="921" spans="1:5">
      <c r="A921" t="s">
        <v>231</v>
      </c>
      <c r="B921" t="s">
        <v>56</v>
      </c>
      <c r="C921">
        <v>2020</v>
      </c>
      <c r="D921" t="s">
        <v>8</v>
      </c>
      <c r="E921">
        <v>308.86500000000001</v>
      </c>
    </row>
    <row r="922" spans="1:5">
      <c r="A922" t="s">
        <v>231</v>
      </c>
      <c r="B922" t="s">
        <v>56</v>
      </c>
      <c r="C922">
        <v>2020</v>
      </c>
      <c r="D922" t="s">
        <v>7</v>
      </c>
      <c r="E922">
        <v>308.86500000000001</v>
      </c>
    </row>
    <row r="923" spans="1:5">
      <c r="A923" t="s">
        <v>231</v>
      </c>
      <c r="B923" t="s">
        <v>56</v>
      </c>
      <c r="C923">
        <v>2020</v>
      </c>
      <c r="D923" t="s">
        <v>6</v>
      </c>
      <c r="E923">
        <v>308.86500000000001</v>
      </c>
    </row>
    <row r="924" spans="1:5">
      <c r="A924" t="s">
        <v>231</v>
      </c>
      <c r="B924" t="s">
        <v>56</v>
      </c>
      <c r="C924">
        <v>2019</v>
      </c>
      <c r="D924" t="s">
        <v>9</v>
      </c>
      <c r="E924">
        <v>308.86500000000001</v>
      </c>
    </row>
    <row r="925" spans="1:5">
      <c r="A925" t="s">
        <v>231</v>
      </c>
      <c r="B925" t="s">
        <v>56</v>
      </c>
      <c r="C925">
        <v>2019</v>
      </c>
      <c r="D925" t="s">
        <v>8</v>
      </c>
      <c r="E925">
        <v>308.86500000000001</v>
      </c>
    </row>
    <row r="926" spans="1:5">
      <c r="A926" t="s">
        <v>231</v>
      </c>
      <c r="B926" t="s">
        <v>56</v>
      </c>
      <c r="C926">
        <v>2019</v>
      </c>
      <c r="D926" t="s">
        <v>7</v>
      </c>
      <c r="E926">
        <v>308.86500000000001</v>
      </c>
    </row>
    <row r="927" spans="1:5">
      <c r="A927" t="s">
        <v>231</v>
      </c>
      <c r="B927" t="s">
        <v>56</v>
      </c>
      <c r="C927">
        <v>2019</v>
      </c>
      <c r="D927" t="s">
        <v>6</v>
      </c>
      <c r="E927">
        <v>308.86500000000001</v>
      </c>
    </row>
    <row r="928" spans="1:5">
      <c r="A928" t="s">
        <v>231</v>
      </c>
      <c r="B928" t="s">
        <v>56</v>
      </c>
      <c r="C928">
        <v>2018</v>
      </c>
      <c r="D928" t="s">
        <v>9</v>
      </c>
      <c r="E928">
        <v>308.86500000000001</v>
      </c>
    </row>
    <row r="929" spans="1:5">
      <c r="A929" t="s">
        <v>231</v>
      </c>
      <c r="B929" t="s">
        <v>56</v>
      </c>
      <c r="C929">
        <v>2018</v>
      </c>
      <c r="D929" t="s">
        <v>8</v>
      </c>
      <c r="E929">
        <v>308.86500000000001</v>
      </c>
    </row>
    <row r="930" spans="1:5">
      <c r="A930" t="s">
        <v>231</v>
      </c>
      <c r="B930" t="s">
        <v>56</v>
      </c>
      <c r="C930">
        <v>2018</v>
      </c>
      <c r="D930" t="s">
        <v>7</v>
      </c>
      <c r="E930">
        <v>308.86500000000001</v>
      </c>
    </row>
    <row r="931" spans="1:5">
      <c r="A931" t="s">
        <v>231</v>
      </c>
      <c r="B931" t="s">
        <v>56</v>
      </c>
      <c r="C931">
        <v>2018</v>
      </c>
      <c r="D931" t="s">
        <v>6</v>
      </c>
      <c r="E931">
        <v>272.86500000000001</v>
      </c>
    </row>
    <row r="932" spans="1:5">
      <c r="A932" t="s">
        <v>231</v>
      </c>
      <c r="B932" t="s">
        <v>56</v>
      </c>
      <c r="C932">
        <v>2017</v>
      </c>
      <c r="D932" t="s">
        <v>9</v>
      </c>
      <c r="E932">
        <v>248.86500000000001</v>
      </c>
    </row>
    <row r="933" spans="1:5">
      <c r="A933" t="s">
        <v>231</v>
      </c>
      <c r="B933" t="s">
        <v>56</v>
      </c>
      <c r="C933">
        <v>2017</v>
      </c>
      <c r="D933" t="s">
        <v>8</v>
      </c>
      <c r="E933">
        <v>248.86500000000001</v>
      </c>
    </row>
    <row r="934" spans="1:5">
      <c r="A934" t="s">
        <v>231</v>
      </c>
      <c r="B934" t="s">
        <v>56</v>
      </c>
      <c r="C934">
        <v>2017</v>
      </c>
      <c r="D934" t="s">
        <v>7</v>
      </c>
      <c r="E934">
        <v>215.61500000000001</v>
      </c>
    </row>
    <row r="935" spans="1:5">
      <c r="A935" t="s">
        <v>231</v>
      </c>
      <c r="B935" t="s">
        <v>57</v>
      </c>
      <c r="C935">
        <v>2024</v>
      </c>
      <c r="D935" t="s">
        <v>7</v>
      </c>
      <c r="E935">
        <v>987.46100000000001</v>
      </c>
    </row>
    <row r="936" spans="1:5">
      <c r="A936" t="s">
        <v>231</v>
      </c>
      <c r="B936" t="s">
        <v>57</v>
      </c>
      <c r="C936">
        <v>2024</v>
      </c>
      <c r="D936" t="s">
        <v>6</v>
      </c>
      <c r="E936">
        <v>985.47199999999998</v>
      </c>
    </row>
    <row r="937" spans="1:5">
      <c r="A937" t="s">
        <v>231</v>
      </c>
      <c r="B937" t="s">
        <v>57</v>
      </c>
      <c r="C937">
        <v>2023</v>
      </c>
      <c r="D937" t="s">
        <v>9</v>
      </c>
      <c r="E937">
        <v>984.654</v>
      </c>
    </row>
    <row r="938" spans="1:5">
      <c r="A938" t="s">
        <v>231</v>
      </c>
      <c r="B938" t="s">
        <v>57</v>
      </c>
      <c r="C938">
        <v>2023</v>
      </c>
      <c r="D938" t="s">
        <v>8</v>
      </c>
      <c r="E938">
        <v>905.50900000000001</v>
      </c>
    </row>
    <row r="939" spans="1:5">
      <c r="A939" t="s">
        <v>231</v>
      </c>
      <c r="B939" t="s">
        <v>57</v>
      </c>
      <c r="C939">
        <v>2023</v>
      </c>
      <c r="D939" t="s">
        <v>7</v>
      </c>
      <c r="E939">
        <v>905.50900000000001</v>
      </c>
    </row>
    <row r="940" spans="1:5">
      <c r="A940" t="s">
        <v>231</v>
      </c>
      <c r="B940" t="s">
        <v>57</v>
      </c>
      <c r="C940">
        <v>2023</v>
      </c>
      <c r="D940" t="s">
        <v>6</v>
      </c>
      <c r="E940">
        <v>905.50900000000001</v>
      </c>
    </row>
    <row r="941" spans="1:5">
      <c r="A941" t="s">
        <v>231</v>
      </c>
      <c r="B941" t="s">
        <v>57</v>
      </c>
      <c r="C941">
        <v>2022</v>
      </c>
      <c r="D941" t="s">
        <v>9</v>
      </c>
      <c r="E941">
        <v>904.61900000000003</v>
      </c>
    </row>
    <row r="942" spans="1:5">
      <c r="A942" t="s">
        <v>231</v>
      </c>
      <c r="B942" t="s">
        <v>57</v>
      </c>
      <c r="C942">
        <v>2022</v>
      </c>
      <c r="D942" t="s">
        <v>8</v>
      </c>
      <c r="E942">
        <v>882.68</v>
      </c>
    </row>
    <row r="943" spans="1:5">
      <c r="A943" t="s">
        <v>231</v>
      </c>
      <c r="B943" t="s">
        <v>57</v>
      </c>
      <c r="C943">
        <v>2022</v>
      </c>
      <c r="D943" t="s">
        <v>7</v>
      </c>
      <c r="E943">
        <v>882.6</v>
      </c>
    </row>
    <row r="944" spans="1:5">
      <c r="A944" t="s">
        <v>231</v>
      </c>
      <c r="B944" t="s">
        <v>57</v>
      </c>
      <c r="C944">
        <v>2022</v>
      </c>
      <c r="D944" t="s">
        <v>6</v>
      </c>
      <c r="E944">
        <v>882.45</v>
      </c>
    </row>
    <row r="945" spans="1:5">
      <c r="A945" t="s">
        <v>231</v>
      </c>
      <c r="B945" t="s">
        <v>57</v>
      </c>
      <c r="C945">
        <v>2021</v>
      </c>
      <c r="D945" t="s">
        <v>9</v>
      </c>
      <c r="E945">
        <v>930.0300000000002</v>
      </c>
    </row>
    <row r="946" spans="1:5">
      <c r="A946" t="s">
        <v>231</v>
      </c>
      <c r="B946" t="s">
        <v>57</v>
      </c>
      <c r="C946">
        <v>2021</v>
      </c>
      <c r="D946" t="s">
        <v>8</v>
      </c>
      <c r="E946">
        <v>930.0300000000002</v>
      </c>
    </row>
    <row r="947" spans="1:5">
      <c r="A947" t="s">
        <v>231</v>
      </c>
      <c r="B947" t="s">
        <v>57</v>
      </c>
      <c r="C947">
        <v>2021</v>
      </c>
      <c r="D947" t="s">
        <v>7</v>
      </c>
      <c r="E947">
        <v>930.0300000000002</v>
      </c>
    </row>
    <row r="948" spans="1:5">
      <c r="A948" t="s">
        <v>231</v>
      </c>
      <c r="B948" t="s">
        <v>57</v>
      </c>
      <c r="C948">
        <v>2021</v>
      </c>
      <c r="D948" t="s">
        <v>6</v>
      </c>
      <c r="E948">
        <v>882.45</v>
      </c>
    </row>
    <row r="949" spans="1:5">
      <c r="A949" t="s">
        <v>231</v>
      </c>
      <c r="B949" t="s">
        <v>57</v>
      </c>
      <c r="C949">
        <v>2020</v>
      </c>
      <c r="D949" t="s">
        <v>9</v>
      </c>
      <c r="E949">
        <v>882.45</v>
      </c>
    </row>
    <row r="950" spans="1:5">
      <c r="A950" t="s">
        <v>231</v>
      </c>
      <c r="B950" t="s">
        <v>57</v>
      </c>
      <c r="C950">
        <v>2020</v>
      </c>
      <c r="D950" t="s">
        <v>8</v>
      </c>
      <c r="E950">
        <v>882.45</v>
      </c>
    </row>
    <row r="951" spans="1:5">
      <c r="A951" t="s">
        <v>231</v>
      </c>
      <c r="B951" t="s">
        <v>57</v>
      </c>
      <c r="C951">
        <v>2020</v>
      </c>
      <c r="D951" t="s">
        <v>7</v>
      </c>
      <c r="E951">
        <v>882.45</v>
      </c>
    </row>
    <row r="952" spans="1:5">
      <c r="A952" t="s">
        <v>231</v>
      </c>
      <c r="B952" t="s">
        <v>57</v>
      </c>
      <c r="C952">
        <v>2020</v>
      </c>
      <c r="D952" t="s">
        <v>6</v>
      </c>
      <c r="E952">
        <v>882.45</v>
      </c>
    </row>
    <row r="953" spans="1:5">
      <c r="A953" t="s">
        <v>231</v>
      </c>
      <c r="B953" t="s">
        <v>57</v>
      </c>
      <c r="C953">
        <v>2019</v>
      </c>
      <c r="D953" t="s">
        <v>9</v>
      </c>
      <c r="E953">
        <v>882.45</v>
      </c>
    </row>
    <row r="954" spans="1:5">
      <c r="A954" t="s">
        <v>231</v>
      </c>
      <c r="B954" t="s">
        <v>57</v>
      </c>
      <c r="C954">
        <v>2019</v>
      </c>
      <c r="D954" t="s">
        <v>8</v>
      </c>
      <c r="E954">
        <v>882.45</v>
      </c>
    </row>
    <row r="955" spans="1:5">
      <c r="A955" t="s">
        <v>231</v>
      </c>
      <c r="B955" t="s">
        <v>57</v>
      </c>
      <c r="C955">
        <v>2019</v>
      </c>
      <c r="D955" t="s">
        <v>7</v>
      </c>
      <c r="E955">
        <v>882.45</v>
      </c>
    </row>
    <row r="956" spans="1:5">
      <c r="A956" t="s">
        <v>231</v>
      </c>
      <c r="B956" t="s">
        <v>57</v>
      </c>
      <c r="C956">
        <v>2019</v>
      </c>
      <c r="D956" t="s">
        <v>6</v>
      </c>
      <c r="E956">
        <v>882.45</v>
      </c>
    </row>
    <row r="957" spans="1:5">
      <c r="A957" t="s">
        <v>231</v>
      </c>
      <c r="B957" t="s">
        <v>57</v>
      </c>
      <c r="C957">
        <v>2018</v>
      </c>
      <c r="D957" t="s">
        <v>9</v>
      </c>
      <c r="E957">
        <v>725.45</v>
      </c>
    </row>
    <row r="958" spans="1:5">
      <c r="A958" t="s">
        <v>231</v>
      </c>
      <c r="B958" t="s">
        <v>57</v>
      </c>
      <c r="C958">
        <v>2018</v>
      </c>
      <c r="D958" t="s">
        <v>8</v>
      </c>
      <c r="E958">
        <v>725.45</v>
      </c>
    </row>
    <row r="959" spans="1:5">
      <c r="A959" t="s">
        <v>231</v>
      </c>
      <c r="B959" t="s">
        <v>57</v>
      </c>
      <c r="C959">
        <v>2018</v>
      </c>
      <c r="D959" t="s">
        <v>7</v>
      </c>
      <c r="E959">
        <v>725.45</v>
      </c>
    </row>
    <row r="960" spans="1:5">
      <c r="A960" t="s">
        <v>231</v>
      </c>
      <c r="B960" t="s">
        <v>57</v>
      </c>
      <c r="C960">
        <v>2018</v>
      </c>
      <c r="D960" t="s">
        <v>6</v>
      </c>
      <c r="E960">
        <v>700.45</v>
      </c>
    </row>
    <row r="961" spans="1:5">
      <c r="A961" t="s">
        <v>231</v>
      </c>
      <c r="B961" t="s">
        <v>57</v>
      </c>
      <c r="C961">
        <v>2017</v>
      </c>
      <c r="D961" t="s">
        <v>9</v>
      </c>
      <c r="E961">
        <v>685.45</v>
      </c>
    </row>
    <row r="962" spans="1:5">
      <c r="A962" t="s">
        <v>231</v>
      </c>
      <c r="B962" t="s">
        <v>57</v>
      </c>
      <c r="C962">
        <v>2017</v>
      </c>
      <c r="D962" t="s">
        <v>8</v>
      </c>
      <c r="E962">
        <v>685.45</v>
      </c>
    </row>
    <row r="963" spans="1:5">
      <c r="A963" t="s">
        <v>231</v>
      </c>
      <c r="B963" t="s">
        <v>57</v>
      </c>
      <c r="C963">
        <v>2017</v>
      </c>
      <c r="D963" t="s">
        <v>7</v>
      </c>
      <c r="E963">
        <v>628</v>
      </c>
    </row>
    <row r="964" spans="1:5">
      <c r="A964" t="s">
        <v>231</v>
      </c>
      <c r="B964" t="s">
        <v>56</v>
      </c>
      <c r="C964">
        <v>2024</v>
      </c>
      <c r="D964" t="s">
        <v>7</v>
      </c>
      <c r="E964">
        <v>1032.4000000000001</v>
      </c>
    </row>
    <row r="965" spans="1:5">
      <c r="A965" t="s">
        <v>231</v>
      </c>
      <c r="B965" t="s">
        <v>57</v>
      </c>
      <c r="C965">
        <v>2024</v>
      </c>
      <c r="D965" t="s">
        <v>7</v>
      </c>
      <c r="E965">
        <v>1198</v>
      </c>
    </row>
    <row r="966" spans="1:5">
      <c r="A966" t="s">
        <v>231</v>
      </c>
      <c r="B966" t="s">
        <v>21</v>
      </c>
      <c r="C966">
        <v>2024</v>
      </c>
      <c r="D966" t="s">
        <v>7</v>
      </c>
      <c r="E966">
        <v>3</v>
      </c>
    </row>
    <row r="967" spans="1:5">
      <c r="A967" t="s">
        <v>231</v>
      </c>
      <c r="B967" t="s">
        <v>21</v>
      </c>
      <c r="C967">
        <v>2024</v>
      </c>
      <c r="D967" t="s">
        <v>6</v>
      </c>
      <c r="E967">
        <v>3</v>
      </c>
    </row>
    <row r="968" spans="1:5">
      <c r="A968" t="s">
        <v>231</v>
      </c>
      <c r="B968" t="s">
        <v>21</v>
      </c>
      <c r="C968">
        <v>2023</v>
      </c>
      <c r="D968" t="s">
        <v>9</v>
      </c>
      <c r="E968">
        <v>3</v>
      </c>
    </row>
    <row r="969" spans="1:5">
      <c r="A969" t="s">
        <v>231</v>
      </c>
      <c r="B969" t="s">
        <v>21</v>
      </c>
      <c r="C969">
        <v>2023</v>
      </c>
      <c r="D969" t="s">
        <v>8</v>
      </c>
      <c r="E969">
        <v>3</v>
      </c>
    </row>
    <row r="970" spans="1:5">
      <c r="A970" t="s">
        <v>231</v>
      </c>
      <c r="B970" t="s">
        <v>21</v>
      </c>
      <c r="C970">
        <v>2023</v>
      </c>
      <c r="D970" t="s">
        <v>7</v>
      </c>
      <c r="E970">
        <v>3</v>
      </c>
    </row>
    <row r="971" spans="1:5">
      <c r="A971" t="s">
        <v>231</v>
      </c>
      <c r="B971" t="s">
        <v>21</v>
      </c>
      <c r="C971">
        <v>2023</v>
      </c>
      <c r="D971" t="s">
        <v>6</v>
      </c>
      <c r="E971">
        <v>3</v>
      </c>
    </row>
    <row r="972" spans="1:5">
      <c r="A972" t="s">
        <v>231</v>
      </c>
      <c r="B972" t="s">
        <v>21</v>
      </c>
      <c r="C972">
        <v>2022</v>
      </c>
      <c r="D972" t="s">
        <v>9</v>
      </c>
      <c r="E972">
        <v>3</v>
      </c>
    </row>
    <row r="973" spans="1:5">
      <c r="A973" t="s">
        <v>231</v>
      </c>
      <c r="B973" t="s">
        <v>21</v>
      </c>
      <c r="C973">
        <v>2022</v>
      </c>
      <c r="D973" t="s">
        <v>8</v>
      </c>
      <c r="E973">
        <v>3</v>
      </c>
    </row>
    <row r="974" spans="1:5">
      <c r="A974" t="s">
        <v>231</v>
      </c>
      <c r="B974" t="s">
        <v>21</v>
      </c>
      <c r="C974">
        <v>2022</v>
      </c>
      <c r="D974" t="s">
        <v>7</v>
      </c>
      <c r="E974">
        <v>3</v>
      </c>
    </row>
    <row r="975" spans="1:5">
      <c r="A975" t="s">
        <v>231</v>
      </c>
      <c r="B975" t="s">
        <v>21</v>
      </c>
      <c r="C975">
        <v>2022</v>
      </c>
      <c r="D975" t="s">
        <v>6</v>
      </c>
      <c r="E975">
        <v>3</v>
      </c>
    </row>
    <row r="976" spans="1:5">
      <c r="A976" t="s">
        <v>231</v>
      </c>
      <c r="B976" t="s">
        <v>21</v>
      </c>
      <c r="C976">
        <v>2021</v>
      </c>
      <c r="D976" t="s">
        <v>9</v>
      </c>
      <c r="E976">
        <v>3</v>
      </c>
    </row>
    <row r="977" spans="1:5">
      <c r="A977" t="s">
        <v>231</v>
      </c>
      <c r="B977" t="s">
        <v>21</v>
      </c>
      <c r="C977">
        <v>2021</v>
      </c>
      <c r="D977" t="s">
        <v>8</v>
      </c>
      <c r="E977">
        <v>3</v>
      </c>
    </row>
    <row r="978" spans="1:5">
      <c r="A978" t="s">
        <v>231</v>
      </c>
      <c r="B978" t="s">
        <v>21</v>
      </c>
      <c r="C978">
        <v>2021</v>
      </c>
      <c r="D978" t="s">
        <v>7</v>
      </c>
      <c r="E978">
        <v>3</v>
      </c>
    </row>
    <row r="979" spans="1:5">
      <c r="A979" t="s">
        <v>231</v>
      </c>
      <c r="B979" t="s">
        <v>21</v>
      </c>
      <c r="C979">
        <v>2021</v>
      </c>
      <c r="D979" t="s">
        <v>6</v>
      </c>
      <c r="E979">
        <v>3</v>
      </c>
    </row>
    <row r="980" spans="1:5">
      <c r="A980" t="s">
        <v>231</v>
      </c>
      <c r="B980" t="s">
        <v>21</v>
      </c>
      <c r="C980">
        <v>2020</v>
      </c>
      <c r="D980" t="s">
        <v>9</v>
      </c>
      <c r="E980">
        <v>3</v>
      </c>
    </row>
    <row r="981" spans="1:5">
      <c r="A981" t="s">
        <v>231</v>
      </c>
      <c r="B981" t="s">
        <v>21</v>
      </c>
      <c r="C981">
        <v>2020</v>
      </c>
      <c r="D981" t="s">
        <v>8</v>
      </c>
      <c r="E981">
        <v>3</v>
      </c>
    </row>
    <row r="982" spans="1:5">
      <c r="A982" t="s">
        <v>231</v>
      </c>
      <c r="B982" t="s">
        <v>21</v>
      </c>
      <c r="C982">
        <v>2020</v>
      </c>
      <c r="D982" t="s">
        <v>7</v>
      </c>
      <c r="E982">
        <v>3</v>
      </c>
    </row>
    <row r="983" spans="1:5">
      <c r="A983" t="s">
        <v>231</v>
      </c>
      <c r="B983" t="s">
        <v>21</v>
      </c>
      <c r="C983">
        <v>2020</v>
      </c>
      <c r="D983" t="s">
        <v>6</v>
      </c>
      <c r="E983">
        <v>3</v>
      </c>
    </row>
    <row r="984" spans="1:5">
      <c r="A984" t="s">
        <v>231</v>
      </c>
      <c r="B984" t="s">
        <v>21</v>
      </c>
      <c r="C984">
        <v>2019</v>
      </c>
      <c r="D984" t="s">
        <v>9</v>
      </c>
      <c r="E984">
        <v>3</v>
      </c>
    </row>
    <row r="985" spans="1:5">
      <c r="A985" t="s">
        <v>231</v>
      </c>
      <c r="B985" t="s">
        <v>21</v>
      </c>
      <c r="C985">
        <v>2019</v>
      </c>
      <c r="D985" t="s">
        <v>8</v>
      </c>
      <c r="E985">
        <v>3</v>
      </c>
    </row>
    <row r="986" spans="1:5">
      <c r="A986" t="s">
        <v>231</v>
      </c>
      <c r="B986" t="s">
        <v>21</v>
      </c>
      <c r="C986">
        <v>2019</v>
      </c>
      <c r="D986" t="s">
        <v>7</v>
      </c>
      <c r="E986">
        <v>3</v>
      </c>
    </row>
    <row r="987" spans="1:5">
      <c r="A987" t="s">
        <v>231</v>
      </c>
      <c r="B987" t="s">
        <v>21</v>
      </c>
      <c r="C987">
        <v>2019</v>
      </c>
      <c r="D987" t="s">
        <v>6</v>
      </c>
      <c r="E987">
        <v>3</v>
      </c>
    </row>
    <row r="988" spans="1:5">
      <c r="A988" t="s">
        <v>231</v>
      </c>
      <c r="B988" t="s">
        <v>21</v>
      </c>
      <c r="C988">
        <v>2018</v>
      </c>
      <c r="D988" t="s">
        <v>9</v>
      </c>
      <c r="E988">
        <v>3</v>
      </c>
    </row>
    <row r="989" spans="1:5">
      <c r="A989" t="s">
        <v>231</v>
      </c>
      <c r="B989" t="s">
        <v>21</v>
      </c>
      <c r="C989">
        <v>2018</v>
      </c>
      <c r="D989" t="s">
        <v>8</v>
      </c>
      <c r="E989">
        <v>3</v>
      </c>
    </row>
    <row r="990" spans="1:5">
      <c r="A990" t="s">
        <v>231</v>
      </c>
      <c r="B990" t="s">
        <v>21</v>
      </c>
      <c r="C990">
        <v>2018</v>
      </c>
      <c r="D990" t="s">
        <v>7</v>
      </c>
      <c r="E990">
        <v>3</v>
      </c>
    </row>
    <row r="991" spans="1:5">
      <c r="A991" t="s">
        <v>231</v>
      </c>
      <c r="B991" t="s">
        <v>21</v>
      </c>
      <c r="C991">
        <v>2018</v>
      </c>
      <c r="D991" t="s">
        <v>6</v>
      </c>
      <c r="E991">
        <v>3</v>
      </c>
    </row>
    <row r="992" spans="1:5">
      <c r="A992" t="s">
        <v>231</v>
      </c>
      <c r="B992" t="s">
        <v>21</v>
      </c>
      <c r="C992">
        <v>2017</v>
      </c>
      <c r="D992" t="s">
        <v>9</v>
      </c>
      <c r="E992">
        <v>3</v>
      </c>
    </row>
    <row r="993" spans="1:5">
      <c r="A993" t="s">
        <v>231</v>
      </c>
      <c r="B993" t="s">
        <v>21</v>
      </c>
      <c r="C993">
        <v>2017</v>
      </c>
      <c r="D993" t="s">
        <v>8</v>
      </c>
      <c r="E993">
        <v>3</v>
      </c>
    </row>
    <row r="994" spans="1:5">
      <c r="A994" t="s">
        <v>231</v>
      </c>
      <c r="B994" t="s">
        <v>21</v>
      </c>
      <c r="C994">
        <v>2017</v>
      </c>
      <c r="D994" t="s">
        <v>7</v>
      </c>
      <c r="E994">
        <v>3</v>
      </c>
    </row>
    <row r="995" spans="1:5">
      <c r="A995" t="s">
        <v>231</v>
      </c>
      <c r="B995" t="s">
        <v>56</v>
      </c>
      <c r="C995">
        <v>2024</v>
      </c>
      <c r="D995" t="s">
        <v>7</v>
      </c>
      <c r="E995">
        <v>1506.069</v>
      </c>
    </row>
    <row r="996" spans="1:5">
      <c r="A996" t="s">
        <v>231</v>
      </c>
      <c r="B996" t="s">
        <v>56</v>
      </c>
      <c r="C996">
        <v>2024</v>
      </c>
      <c r="D996" t="s">
        <v>6</v>
      </c>
      <c r="E996">
        <v>1457.5989999999999</v>
      </c>
    </row>
    <row r="997" spans="1:5">
      <c r="A997" t="s">
        <v>231</v>
      </c>
      <c r="B997" t="s">
        <v>56</v>
      </c>
      <c r="C997">
        <v>2023</v>
      </c>
      <c r="D997" t="s">
        <v>9</v>
      </c>
      <c r="E997">
        <v>1320.279</v>
      </c>
    </row>
    <row r="998" spans="1:5">
      <c r="A998" t="s">
        <v>231</v>
      </c>
      <c r="B998" t="s">
        <v>56</v>
      </c>
      <c r="C998">
        <v>2023</v>
      </c>
      <c r="D998" t="s">
        <v>8</v>
      </c>
      <c r="E998">
        <v>1320.279</v>
      </c>
    </row>
    <row r="999" spans="1:5">
      <c r="A999" t="s">
        <v>231</v>
      </c>
      <c r="B999" t="s">
        <v>56</v>
      </c>
      <c r="C999">
        <v>2023</v>
      </c>
      <c r="D999" t="s">
        <v>7</v>
      </c>
      <c r="E999">
        <v>1320.279</v>
      </c>
    </row>
    <row r="1000" spans="1:5">
      <c r="A1000" t="s">
        <v>231</v>
      </c>
      <c r="B1000" t="s">
        <v>56</v>
      </c>
      <c r="C1000">
        <v>2023</v>
      </c>
      <c r="D1000" t="s">
        <v>6</v>
      </c>
      <c r="E1000">
        <v>1295.029</v>
      </c>
    </row>
    <row r="1001" spans="1:5">
      <c r="A1001" t="s">
        <v>231</v>
      </c>
      <c r="B1001" t="s">
        <v>56</v>
      </c>
      <c r="C1001">
        <v>2022</v>
      </c>
      <c r="D1001" t="s">
        <v>9</v>
      </c>
      <c r="E1001">
        <v>1295.029</v>
      </c>
    </row>
    <row r="1002" spans="1:5">
      <c r="A1002" t="s">
        <v>231</v>
      </c>
      <c r="B1002" t="s">
        <v>56</v>
      </c>
      <c r="C1002">
        <v>2022</v>
      </c>
      <c r="D1002" t="s">
        <v>8</v>
      </c>
      <c r="E1002">
        <v>1292.1690000000001</v>
      </c>
    </row>
    <row r="1003" spans="1:5">
      <c r="A1003" t="s">
        <v>231</v>
      </c>
      <c r="B1003" t="s">
        <v>56</v>
      </c>
      <c r="C1003">
        <v>2022</v>
      </c>
      <c r="D1003" t="s">
        <v>7</v>
      </c>
      <c r="E1003">
        <v>1237.4590000000001</v>
      </c>
    </row>
    <row r="1004" spans="1:5">
      <c r="A1004" t="s">
        <v>231</v>
      </c>
      <c r="B1004" t="s">
        <v>56</v>
      </c>
      <c r="C1004">
        <v>2022</v>
      </c>
      <c r="D1004" t="s">
        <v>6</v>
      </c>
      <c r="E1004">
        <v>1237.4590000000001</v>
      </c>
    </row>
    <row r="1005" spans="1:5">
      <c r="A1005" t="s">
        <v>231</v>
      </c>
      <c r="B1005" t="s">
        <v>56</v>
      </c>
      <c r="C1005">
        <v>2021</v>
      </c>
      <c r="D1005" t="s">
        <v>9</v>
      </c>
      <c r="E1005">
        <v>1186.0510000000002</v>
      </c>
    </row>
    <row r="1006" spans="1:5">
      <c r="A1006" t="s">
        <v>231</v>
      </c>
      <c r="B1006" t="s">
        <v>56</v>
      </c>
      <c r="C1006">
        <v>2021</v>
      </c>
      <c r="D1006" t="s">
        <v>8</v>
      </c>
      <c r="E1006">
        <v>1186.0510000000002</v>
      </c>
    </row>
    <row r="1007" spans="1:5">
      <c r="A1007" t="s">
        <v>231</v>
      </c>
      <c r="B1007" t="s">
        <v>56</v>
      </c>
      <c r="C1007">
        <v>2021</v>
      </c>
      <c r="D1007" t="s">
        <v>7</v>
      </c>
      <c r="E1007">
        <v>1186.0510000000002</v>
      </c>
    </row>
    <row r="1008" spans="1:5">
      <c r="A1008" t="s">
        <v>231</v>
      </c>
      <c r="B1008" t="s">
        <v>56</v>
      </c>
      <c r="C1008">
        <v>2021</v>
      </c>
      <c r="D1008" t="s">
        <v>6</v>
      </c>
      <c r="E1008">
        <v>1130.8510000000001</v>
      </c>
    </row>
    <row r="1009" spans="1:5">
      <c r="A1009" t="s">
        <v>231</v>
      </c>
      <c r="B1009" t="s">
        <v>56</v>
      </c>
      <c r="C1009">
        <v>2020</v>
      </c>
      <c r="D1009" t="s">
        <v>9</v>
      </c>
      <c r="E1009">
        <v>1101</v>
      </c>
    </row>
    <row r="1010" spans="1:5">
      <c r="A1010" t="s">
        <v>231</v>
      </c>
      <c r="B1010" t="s">
        <v>56</v>
      </c>
      <c r="C1010">
        <v>2020</v>
      </c>
      <c r="D1010" t="s">
        <v>8</v>
      </c>
      <c r="E1010">
        <v>1101</v>
      </c>
    </row>
    <row r="1011" spans="1:5">
      <c r="A1011" t="s">
        <v>231</v>
      </c>
      <c r="B1011" t="s">
        <v>56</v>
      </c>
      <c r="C1011">
        <v>2020</v>
      </c>
      <c r="D1011" t="s">
        <v>7</v>
      </c>
      <c r="E1011">
        <v>1101</v>
      </c>
    </row>
    <row r="1012" spans="1:5">
      <c r="A1012" t="s">
        <v>231</v>
      </c>
      <c r="B1012" t="s">
        <v>56</v>
      </c>
      <c r="C1012">
        <v>2020</v>
      </c>
      <c r="D1012" t="s">
        <v>6</v>
      </c>
      <c r="E1012">
        <v>1101</v>
      </c>
    </row>
    <row r="1013" spans="1:5">
      <c r="A1013" t="s">
        <v>231</v>
      </c>
      <c r="B1013" t="s">
        <v>56</v>
      </c>
      <c r="C1013">
        <v>2019</v>
      </c>
      <c r="D1013" t="s">
        <v>9</v>
      </c>
      <c r="E1013">
        <v>938.7</v>
      </c>
    </row>
    <row r="1014" spans="1:5">
      <c r="A1014" t="s">
        <v>231</v>
      </c>
      <c r="B1014" t="s">
        <v>56</v>
      </c>
      <c r="C1014">
        <v>2019</v>
      </c>
      <c r="D1014" t="s">
        <v>8</v>
      </c>
      <c r="E1014">
        <v>938.7</v>
      </c>
    </row>
    <row r="1015" spans="1:5">
      <c r="A1015" t="s">
        <v>231</v>
      </c>
      <c r="B1015" t="s">
        <v>56</v>
      </c>
      <c r="C1015">
        <v>2019</v>
      </c>
      <c r="D1015" t="s">
        <v>7</v>
      </c>
      <c r="E1015">
        <v>777</v>
      </c>
    </row>
    <row r="1016" spans="1:5">
      <c r="A1016" t="s">
        <v>231</v>
      </c>
      <c r="B1016" t="s">
        <v>56</v>
      </c>
      <c r="C1016">
        <v>2019</v>
      </c>
      <c r="D1016" t="s">
        <v>6</v>
      </c>
      <c r="E1016">
        <v>777</v>
      </c>
    </row>
    <row r="1017" spans="1:5">
      <c r="A1017" t="s">
        <v>231</v>
      </c>
      <c r="B1017" t="s">
        <v>56</v>
      </c>
      <c r="C1017">
        <v>2018</v>
      </c>
      <c r="D1017" t="s">
        <v>9</v>
      </c>
      <c r="E1017">
        <v>777</v>
      </c>
    </row>
    <row r="1018" spans="1:5">
      <c r="A1018" t="s">
        <v>231</v>
      </c>
      <c r="B1018" t="s">
        <v>56</v>
      </c>
      <c r="C1018">
        <v>2018</v>
      </c>
      <c r="D1018" t="s">
        <v>8</v>
      </c>
      <c r="E1018">
        <v>777</v>
      </c>
    </row>
    <row r="1019" spans="1:5">
      <c r="A1019" t="s">
        <v>231</v>
      </c>
      <c r="B1019" t="s">
        <v>56</v>
      </c>
      <c r="C1019">
        <v>2018</v>
      </c>
      <c r="D1019" t="s">
        <v>7</v>
      </c>
      <c r="E1019">
        <v>777</v>
      </c>
    </row>
    <row r="1020" spans="1:5">
      <c r="A1020" t="s">
        <v>231</v>
      </c>
      <c r="B1020" t="s">
        <v>56</v>
      </c>
      <c r="C1020">
        <v>2018</v>
      </c>
      <c r="D1020" t="s">
        <v>6</v>
      </c>
      <c r="E1020">
        <v>777</v>
      </c>
    </row>
    <row r="1021" spans="1:5">
      <c r="A1021" t="s">
        <v>231</v>
      </c>
      <c r="B1021" t="s">
        <v>56</v>
      </c>
      <c r="C1021">
        <v>2017</v>
      </c>
      <c r="D1021" t="s">
        <v>9</v>
      </c>
      <c r="E1021">
        <v>777</v>
      </c>
    </row>
    <row r="1022" spans="1:5">
      <c r="A1022" t="s">
        <v>231</v>
      </c>
      <c r="B1022" t="s">
        <v>56</v>
      </c>
      <c r="C1022">
        <v>2017</v>
      </c>
      <c r="D1022" t="s">
        <v>8</v>
      </c>
      <c r="E1022">
        <v>777</v>
      </c>
    </row>
    <row r="1023" spans="1:5">
      <c r="A1023" t="s">
        <v>231</v>
      </c>
      <c r="B1023" t="s">
        <v>56</v>
      </c>
      <c r="C1023">
        <v>2017</v>
      </c>
      <c r="D1023" t="s">
        <v>7</v>
      </c>
      <c r="E1023">
        <v>777</v>
      </c>
    </row>
    <row r="1024" spans="1:5">
      <c r="A1024" t="s">
        <v>231</v>
      </c>
      <c r="B1024" t="s">
        <v>57</v>
      </c>
      <c r="C1024">
        <v>2024</v>
      </c>
      <c r="D1024" t="s">
        <v>7</v>
      </c>
      <c r="E1024">
        <v>2040.6389999999997</v>
      </c>
    </row>
    <row r="1025" spans="1:5">
      <c r="A1025" t="s">
        <v>231</v>
      </c>
      <c r="B1025" t="s">
        <v>57</v>
      </c>
      <c r="C1025">
        <v>2024</v>
      </c>
      <c r="D1025" t="s">
        <v>6</v>
      </c>
      <c r="E1025">
        <v>2008.8379999999995</v>
      </c>
    </row>
    <row r="1026" spans="1:5">
      <c r="A1026" t="s">
        <v>231</v>
      </c>
      <c r="B1026" t="s">
        <v>57</v>
      </c>
      <c r="C1026">
        <v>2023</v>
      </c>
      <c r="D1026" t="s">
        <v>9</v>
      </c>
      <c r="E1026">
        <v>1894.6679999999999</v>
      </c>
    </row>
    <row r="1027" spans="1:5">
      <c r="A1027" t="s">
        <v>231</v>
      </c>
      <c r="B1027" t="s">
        <v>57</v>
      </c>
      <c r="C1027">
        <v>2023</v>
      </c>
      <c r="D1027" t="s">
        <v>8</v>
      </c>
      <c r="E1027">
        <v>1894.6679999999999</v>
      </c>
    </row>
    <row r="1028" spans="1:5">
      <c r="A1028" t="s">
        <v>231</v>
      </c>
      <c r="B1028" t="s">
        <v>57</v>
      </c>
      <c r="C1028">
        <v>2023</v>
      </c>
      <c r="D1028" t="s">
        <v>7</v>
      </c>
      <c r="E1028">
        <v>1894.6679999999999</v>
      </c>
    </row>
    <row r="1029" spans="1:5">
      <c r="A1029" t="s">
        <v>231</v>
      </c>
      <c r="B1029" t="s">
        <v>57</v>
      </c>
      <c r="C1029">
        <v>2023</v>
      </c>
      <c r="D1029" t="s">
        <v>6</v>
      </c>
      <c r="E1029">
        <v>1871.664</v>
      </c>
    </row>
    <row r="1030" spans="1:5">
      <c r="A1030" t="s">
        <v>231</v>
      </c>
      <c r="B1030" t="s">
        <v>57</v>
      </c>
      <c r="C1030">
        <v>2022</v>
      </c>
      <c r="D1030" t="s">
        <v>9</v>
      </c>
      <c r="E1030">
        <v>1871.664</v>
      </c>
    </row>
    <row r="1031" spans="1:5">
      <c r="A1031" t="s">
        <v>231</v>
      </c>
      <c r="B1031" t="s">
        <v>57</v>
      </c>
      <c r="C1031">
        <v>2022</v>
      </c>
      <c r="D1031" t="s">
        <v>8</v>
      </c>
      <c r="E1031">
        <v>1861.2539999999999</v>
      </c>
    </row>
    <row r="1032" spans="1:5">
      <c r="A1032" t="s">
        <v>231</v>
      </c>
      <c r="B1032" t="s">
        <v>57</v>
      </c>
      <c r="C1032">
        <v>2022</v>
      </c>
      <c r="D1032" t="s">
        <v>7</v>
      </c>
      <c r="E1032">
        <v>1792.066</v>
      </c>
    </row>
    <row r="1033" spans="1:5">
      <c r="A1033" t="s">
        <v>231</v>
      </c>
      <c r="B1033" t="s">
        <v>57</v>
      </c>
      <c r="C1033">
        <v>2022</v>
      </c>
      <c r="D1033" t="s">
        <v>6</v>
      </c>
      <c r="E1033">
        <v>1792.066</v>
      </c>
    </row>
    <row r="1034" spans="1:5">
      <c r="A1034" t="s">
        <v>231</v>
      </c>
      <c r="B1034" t="s">
        <v>57</v>
      </c>
      <c r="C1034">
        <v>2021</v>
      </c>
      <c r="D1034" t="s">
        <v>9</v>
      </c>
      <c r="E1034">
        <v>1791.356</v>
      </c>
    </row>
    <row r="1035" spans="1:5">
      <c r="A1035" t="s">
        <v>231</v>
      </c>
      <c r="B1035" t="s">
        <v>57</v>
      </c>
      <c r="C1035">
        <v>2021</v>
      </c>
      <c r="D1035" t="s">
        <v>8</v>
      </c>
      <c r="E1035">
        <v>1791.356</v>
      </c>
    </row>
    <row r="1036" spans="1:5">
      <c r="A1036" t="s">
        <v>231</v>
      </c>
      <c r="B1036" t="s">
        <v>57</v>
      </c>
      <c r="C1036">
        <v>2021</v>
      </c>
      <c r="D1036" t="s">
        <v>7</v>
      </c>
      <c r="E1036">
        <v>1791.356</v>
      </c>
    </row>
    <row r="1037" spans="1:5">
      <c r="A1037" t="s">
        <v>231</v>
      </c>
      <c r="B1037" t="s">
        <v>57</v>
      </c>
      <c r="C1037">
        <v>2021</v>
      </c>
      <c r="D1037" t="s">
        <v>6</v>
      </c>
      <c r="E1037">
        <v>1770.856</v>
      </c>
    </row>
    <row r="1038" spans="1:5">
      <c r="A1038" t="s">
        <v>231</v>
      </c>
      <c r="B1038" t="s">
        <v>57</v>
      </c>
      <c r="C1038">
        <v>2020</v>
      </c>
      <c r="D1038" t="s">
        <v>9</v>
      </c>
      <c r="E1038">
        <v>1700.42</v>
      </c>
    </row>
    <row r="1039" spans="1:5">
      <c r="A1039" t="s">
        <v>231</v>
      </c>
      <c r="B1039" t="s">
        <v>57</v>
      </c>
      <c r="C1039">
        <v>2020</v>
      </c>
      <c r="D1039" t="s">
        <v>8</v>
      </c>
      <c r="E1039">
        <v>1700.42</v>
      </c>
    </row>
    <row r="1040" spans="1:5">
      <c r="A1040" t="s">
        <v>231</v>
      </c>
      <c r="B1040" t="s">
        <v>57</v>
      </c>
      <c r="C1040">
        <v>2020</v>
      </c>
      <c r="D1040" t="s">
        <v>7</v>
      </c>
      <c r="E1040">
        <v>1700.42</v>
      </c>
    </row>
    <row r="1041" spans="1:5">
      <c r="A1041" t="s">
        <v>231</v>
      </c>
      <c r="B1041" t="s">
        <v>57</v>
      </c>
      <c r="C1041">
        <v>2020</v>
      </c>
      <c r="D1041" t="s">
        <v>6</v>
      </c>
      <c r="E1041">
        <v>1700.42</v>
      </c>
    </row>
    <row r="1042" spans="1:5">
      <c r="A1042" t="s">
        <v>231</v>
      </c>
      <c r="B1042" t="s">
        <v>57</v>
      </c>
      <c r="C1042">
        <v>2019</v>
      </c>
      <c r="D1042" t="s">
        <v>9</v>
      </c>
      <c r="E1042">
        <v>1510</v>
      </c>
    </row>
    <row r="1043" spans="1:5">
      <c r="A1043" t="s">
        <v>231</v>
      </c>
      <c r="B1043" t="s">
        <v>57</v>
      </c>
      <c r="C1043">
        <v>2019</v>
      </c>
      <c r="D1043" t="s">
        <v>8</v>
      </c>
      <c r="E1043">
        <v>1510</v>
      </c>
    </row>
    <row r="1044" spans="1:5">
      <c r="A1044" t="s">
        <v>231</v>
      </c>
      <c r="B1044" t="s">
        <v>57</v>
      </c>
      <c r="C1044">
        <v>2019</v>
      </c>
      <c r="D1044" t="s">
        <v>7</v>
      </c>
      <c r="E1044">
        <v>1510</v>
      </c>
    </row>
    <row r="1045" spans="1:5">
      <c r="A1045" t="s">
        <v>231</v>
      </c>
      <c r="B1045" t="s">
        <v>57</v>
      </c>
      <c r="C1045">
        <v>2019</v>
      </c>
      <c r="D1045" t="s">
        <v>6</v>
      </c>
      <c r="E1045">
        <v>1510</v>
      </c>
    </row>
    <row r="1046" spans="1:5">
      <c r="A1046" t="s">
        <v>231</v>
      </c>
      <c r="B1046" t="s">
        <v>57</v>
      </c>
      <c r="C1046">
        <v>2018</v>
      </c>
      <c r="D1046" t="s">
        <v>9</v>
      </c>
      <c r="E1046">
        <v>1023</v>
      </c>
    </row>
    <row r="1047" spans="1:5">
      <c r="A1047" t="s">
        <v>231</v>
      </c>
      <c r="B1047" t="s">
        <v>57</v>
      </c>
      <c r="C1047">
        <v>2018</v>
      </c>
      <c r="D1047" t="s">
        <v>8</v>
      </c>
      <c r="E1047">
        <v>1023</v>
      </c>
    </row>
    <row r="1048" spans="1:5">
      <c r="A1048" t="s">
        <v>231</v>
      </c>
      <c r="B1048" t="s">
        <v>57</v>
      </c>
      <c r="C1048">
        <v>2018</v>
      </c>
      <c r="D1048" t="s">
        <v>7</v>
      </c>
      <c r="E1048">
        <v>1023</v>
      </c>
    </row>
    <row r="1049" spans="1:5">
      <c r="A1049" t="s">
        <v>231</v>
      </c>
      <c r="B1049" t="s">
        <v>57</v>
      </c>
      <c r="C1049">
        <v>2018</v>
      </c>
      <c r="D1049" t="s">
        <v>6</v>
      </c>
      <c r="E1049">
        <v>1023</v>
      </c>
    </row>
    <row r="1050" spans="1:5">
      <c r="A1050" t="s">
        <v>231</v>
      </c>
      <c r="B1050" t="s">
        <v>57</v>
      </c>
      <c r="C1050">
        <v>2017</v>
      </c>
      <c r="D1050" t="s">
        <v>9</v>
      </c>
      <c r="E1050">
        <v>1023</v>
      </c>
    </row>
    <row r="1051" spans="1:5">
      <c r="A1051" t="s">
        <v>231</v>
      </c>
      <c r="B1051" t="s">
        <v>57</v>
      </c>
      <c r="C1051">
        <v>2017</v>
      </c>
      <c r="D1051" t="s">
        <v>8</v>
      </c>
      <c r="E1051">
        <v>1023</v>
      </c>
    </row>
    <row r="1052" spans="1:5">
      <c r="A1052" t="s">
        <v>231</v>
      </c>
      <c r="B1052" t="s">
        <v>57</v>
      </c>
      <c r="C1052">
        <v>2017</v>
      </c>
      <c r="D1052" t="s">
        <v>7</v>
      </c>
      <c r="E1052">
        <v>1023</v>
      </c>
    </row>
    <row r="1053" spans="1:5">
      <c r="A1053" t="s">
        <v>13</v>
      </c>
      <c r="B1053" t="s">
        <v>21</v>
      </c>
      <c r="C1053">
        <v>2023</v>
      </c>
      <c r="D1053" t="s">
        <v>9</v>
      </c>
      <c r="E1053">
        <v>0</v>
      </c>
    </row>
    <row r="1054" spans="1:5">
      <c r="A1054" t="s">
        <v>13</v>
      </c>
      <c r="B1054" t="s">
        <v>21</v>
      </c>
      <c r="C1054">
        <v>2023</v>
      </c>
      <c r="D1054" t="s">
        <v>8</v>
      </c>
      <c r="E1054">
        <v>0</v>
      </c>
    </row>
    <row r="1055" spans="1:5">
      <c r="A1055" t="s">
        <v>13</v>
      </c>
      <c r="B1055" t="s">
        <v>56</v>
      </c>
      <c r="C1055">
        <v>2024</v>
      </c>
      <c r="D1055" t="s">
        <v>6</v>
      </c>
      <c r="E1055">
        <v>379.99</v>
      </c>
    </row>
    <row r="1056" spans="1:5">
      <c r="A1056" t="s">
        <v>13</v>
      </c>
      <c r="B1056" t="s">
        <v>56</v>
      </c>
      <c r="C1056">
        <v>2023</v>
      </c>
      <c r="D1056" t="s">
        <v>9</v>
      </c>
      <c r="E1056">
        <v>379.99</v>
      </c>
    </row>
    <row r="1057" spans="1:5">
      <c r="A1057" t="s">
        <v>13</v>
      </c>
      <c r="B1057" t="s">
        <v>56</v>
      </c>
      <c r="C1057">
        <v>2023</v>
      </c>
      <c r="D1057" t="s">
        <v>8</v>
      </c>
      <c r="E1057">
        <v>379.5</v>
      </c>
    </row>
    <row r="1058" spans="1:5">
      <c r="A1058" t="s">
        <v>13</v>
      </c>
      <c r="B1058" t="s">
        <v>56</v>
      </c>
      <c r="C1058">
        <v>2023</v>
      </c>
      <c r="D1058" t="s">
        <v>7</v>
      </c>
      <c r="E1058">
        <v>396.54899999999998</v>
      </c>
    </row>
    <row r="1059" spans="1:5">
      <c r="A1059" t="s">
        <v>13</v>
      </c>
      <c r="B1059" t="s">
        <v>56</v>
      </c>
      <c r="C1059">
        <v>2023</v>
      </c>
      <c r="D1059" t="s">
        <v>6</v>
      </c>
      <c r="E1059">
        <v>396.54899999999998</v>
      </c>
    </row>
    <row r="1060" spans="1:5">
      <c r="A1060" t="s">
        <v>13</v>
      </c>
      <c r="B1060" t="s">
        <v>56</v>
      </c>
      <c r="C1060">
        <v>2022</v>
      </c>
      <c r="D1060" t="s">
        <v>9</v>
      </c>
      <c r="E1060">
        <v>396.54899999999998</v>
      </c>
    </row>
    <row r="1061" spans="1:5">
      <c r="A1061" t="s">
        <v>13</v>
      </c>
      <c r="B1061" t="s">
        <v>56</v>
      </c>
      <c r="C1061">
        <v>2022</v>
      </c>
      <c r="D1061" t="s">
        <v>8</v>
      </c>
      <c r="E1061">
        <v>396.54899999999998</v>
      </c>
    </row>
    <row r="1062" spans="1:5">
      <c r="A1062" t="s">
        <v>13</v>
      </c>
      <c r="B1062" t="s">
        <v>56</v>
      </c>
      <c r="C1062">
        <v>2022</v>
      </c>
      <c r="D1062" t="s">
        <v>7</v>
      </c>
      <c r="E1062">
        <v>396.54899999999998</v>
      </c>
    </row>
    <row r="1063" spans="1:5">
      <c r="A1063" t="s">
        <v>13</v>
      </c>
      <c r="B1063" t="s">
        <v>56</v>
      </c>
      <c r="C1063">
        <v>2022</v>
      </c>
      <c r="D1063" t="s">
        <v>6</v>
      </c>
      <c r="E1063">
        <v>396.54899999999998</v>
      </c>
    </row>
    <row r="1064" spans="1:5">
      <c r="A1064" t="s">
        <v>13</v>
      </c>
      <c r="B1064" t="s">
        <v>56</v>
      </c>
      <c r="C1064">
        <v>2021</v>
      </c>
      <c r="D1064" t="s">
        <v>9</v>
      </c>
      <c r="E1064">
        <v>396.54899999999998</v>
      </c>
    </row>
    <row r="1065" spans="1:5">
      <c r="A1065" t="s">
        <v>13</v>
      </c>
      <c r="B1065" t="s">
        <v>56</v>
      </c>
      <c r="C1065">
        <v>2021</v>
      </c>
      <c r="D1065" t="s">
        <v>8</v>
      </c>
      <c r="E1065">
        <v>396.54899999999998</v>
      </c>
    </row>
    <row r="1066" spans="1:5">
      <c r="A1066" t="s">
        <v>13</v>
      </c>
      <c r="B1066" t="s">
        <v>56</v>
      </c>
      <c r="C1066">
        <v>2021</v>
      </c>
      <c r="D1066" t="s">
        <v>7</v>
      </c>
      <c r="E1066">
        <v>396.54899999999998</v>
      </c>
    </row>
    <row r="1067" spans="1:5">
      <c r="A1067" t="s">
        <v>13</v>
      </c>
      <c r="B1067" t="s">
        <v>56</v>
      </c>
      <c r="C1067">
        <v>2021</v>
      </c>
      <c r="D1067" t="s">
        <v>6</v>
      </c>
      <c r="E1067">
        <v>454.553</v>
      </c>
    </row>
    <row r="1068" spans="1:5">
      <c r="A1068" t="s">
        <v>13</v>
      </c>
      <c r="B1068" t="s">
        <v>56</v>
      </c>
      <c r="C1068">
        <v>2020</v>
      </c>
      <c r="D1068" t="s">
        <v>9</v>
      </c>
      <c r="E1068">
        <v>454.553</v>
      </c>
    </row>
    <row r="1069" spans="1:5">
      <c r="A1069" t="s">
        <v>13</v>
      </c>
      <c r="B1069" t="s">
        <v>56</v>
      </c>
      <c r="C1069">
        <v>2020</v>
      </c>
      <c r="D1069" t="s">
        <v>8</v>
      </c>
      <c r="E1069">
        <v>321.7</v>
      </c>
    </row>
    <row r="1070" spans="1:5">
      <c r="A1070" t="s">
        <v>13</v>
      </c>
      <c r="B1070" t="s">
        <v>56</v>
      </c>
      <c r="C1070">
        <v>2020</v>
      </c>
      <c r="D1070" t="s">
        <v>7</v>
      </c>
      <c r="E1070">
        <v>321.7</v>
      </c>
    </row>
    <row r="1071" spans="1:5">
      <c r="A1071" t="s">
        <v>13</v>
      </c>
      <c r="B1071" t="s">
        <v>56</v>
      </c>
      <c r="C1071">
        <v>2020</v>
      </c>
      <c r="D1071" t="s">
        <v>6</v>
      </c>
      <c r="E1071">
        <v>321.7</v>
      </c>
    </row>
    <row r="1072" spans="1:5">
      <c r="A1072" t="s">
        <v>13</v>
      </c>
      <c r="B1072" t="s">
        <v>56</v>
      </c>
      <c r="C1072">
        <v>2019</v>
      </c>
      <c r="D1072" t="s">
        <v>9</v>
      </c>
      <c r="E1072">
        <v>321.7</v>
      </c>
    </row>
    <row r="1073" spans="1:5">
      <c r="A1073" t="s">
        <v>13</v>
      </c>
      <c r="B1073" t="s">
        <v>56</v>
      </c>
      <c r="C1073">
        <v>2019</v>
      </c>
      <c r="D1073" t="s">
        <v>8</v>
      </c>
      <c r="E1073">
        <v>321.7</v>
      </c>
    </row>
    <row r="1074" spans="1:5">
      <c r="A1074" t="s">
        <v>13</v>
      </c>
      <c r="B1074" t="s">
        <v>56</v>
      </c>
      <c r="C1074">
        <v>2019</v>
      </c>
      <c r="D1074" t="s">
        <v>7</v>
      </c>
      <c r="E1074">
        <v>202.27</v>
      </c>
    </row>
    <row r="1075" spans="1:5">
      <c r="A1075" t="s">
        <v>13</v>
      </c>
      <c r="B1075" t="s">
        <v>56</v>
      </c>
      <c r="C1075">
        <v>2019</v>
      </c>
      <c r="D1075" t="s">
        <v>6</v>
      </c>
      <c r="E1075">
        <v>202.27</v>
      </c>
    </row>
    <row r="1076" spans="1:5">
      <c r="A1076" t="s">
        <v>13</v>
      </c>
      <c r="B1076" t="s">
        <v>56</v>
      </c>
      <c r="C1076">
        <v>2018</v>
      </c>
      <c r="D1076" t="s">
        <v>9</v>
      </c>
      <c r="E1076">
        <v>202.27</v>
      </c>
    </row>
    <row r="1077" spans="1:5">
      <c r="A1077" t="s">
        <v>13</v>
      </c>
      <c r="B1077" t="s">
        <v>56</v>
      </c>
      <c r="C1077">
        <v>2018</v>
      </c>
      <c r="D1077" t="s">
        <v>8</v>
      </c>
      <c r="E1077">
        <v>202.27</v>
      </c>
    </row>
    <row r="1078" spans="1:5">
      <c r="A1078" t="s">
        <v>13</v>
      </c>
      <c r="B1078" t="s">
        <v>56</v>
      </c>
      <c r="C1078">
        <v>2018</v>
      </c>
      <c r="D1078" t="s">
        <v>7</v>
      </c>
      <c r="E1078">
        <v>202.27</v>
      </c>
    </row>
    <row r="1079" spans="1:5">
      <c r="A1079" t="s">
        <v>13</v>
      </c>
      <c r="B1079" t="s">
        <v>56</v>
      </c>
      <c r="C1079">
        <v>2018</v>
      </c>
      <c r="D1079" t="s">
        <v>6</v>
      </c>
      <c r="E1079">
        <v>321.7</v>
      </c>
    </row>
    <row r="1080" spans="1:5">
      <c r="A1080" t="s">
        <v>13</v>
      </c>
      <c r="B1080" t="s">
        <v>56</v>
      </c>
      <c r="C1080">
        <v>2017</v>
      </c>
      <c r="D1080" t="s">
        <v>9</v>
      </c>
      <c r="E1080">
        <v>43.91</v>
      </c>
    </row>
    <row r="1081" spans="1:5">
      <c r="A1081" t="s">
        <v>13</v>
      </c>
      <c r="B1081" t="s">
        <v>56</v>
      </c>
      <c r="C1081">
        <v>2017</v>
      </c>
      <c r="D1081" t="s">
        <v>8</v>
      </c>
      <c r="E1081">
        <v>201.57</v>
      </c>
    </row>
    <row r="1082" spans="1:5">
      <c r="A1082" t="s">
        <v>13</v>
      </c>
      <c r="B1082" t="s">
        <v>56</v>
      </c>
      <c r="C1082">
        <v>2017</v>
      </c>
      <c r="D1082" t="s">
        <v>7</v>
      </c>
      <c r="E1082">
        <v>121.88</v>
      </c>
    </row>
    <row r="1083" spans="1:5">
      <c r="A1083" t="s">
        <v>13</v>
      </c>
      <c r="B1083" t="s">
        <v>56</v>
      </c>
      <c r="C1083">
        <v>2017</v>
      </c>
      <c r="D1083" t="s">
        <v>6</v>
      </c>
      <c r="E1083">
        <v>100.98</v>
      </c>
    </row>
    <row r="1084" spans="1:5">
      <c r="A1084" t="s">
        <v>13</v>
      </c>
      <c r="B1084" t="s">
        <v>56</v>
      </c>
      <c r="C1084">
        <v>2016</v>
      </c>
      <c r="D1084" t="s">
        <v>9</v>
      </c>
      <c r="E1084">
        <v>100.98</v>
      </c>
    </row>
    <row r="1085" spans="1:5">
      <c r="A1085" t="s">
        <v>13</v>
      </c>
      <c r="B1085" t="s">
        <v>56</v>
      </c>
      <c r="C1085">
        <v>2016</v>
      </c>
      <c r="D1085" t="s">
        <v>8</v>
      </c>
      <c r="E1085">
        <v>100.98</v>
      </c>
    </row>
    <row r="1086" spans="1:5">
      <c r="A1086" t="s">
        <v>13</v>
      </c>
      <c r="B1086" t="s">
        <v>56</v>
      </c>
      <c r="C1086">
        <v>2016</v>
      </c>
      <c r="D1086" t="s">
        <v>7</v>
      </c>
      <c r="E1086">
        <v>100.98</v>
      </c>
    </row>
    <row r="1087" spans="1:5">
      <c r="A1087" t="s">
        <v>13</v>
      </c>
      <c r="B1087" t="s">
        <v>56</v>
      </c>
      <c r="C1087">
        <v>2016</v>
      </c>
      <c r="D1087" t="s">
        <v>6</v>
      </c>
      <c r="E1087">
        <v>100.98</v>
      </c>
    </row>
    <row r="1088" spans="1:5">
      <c r="A1088" t="s">
        <v>13</v>
      </c>
      <c r="B1088" t="s">
        <v>56</v>
      </c>
      <c r="C1088">
        <v>2015</v>
      </c>
      <c r="D1088" t="s">
        <v>9</v>
      </c>
      <c r="E1088">
        <v>85.78</v>
      </c>
    </row>
    <row r="1089" spans="1:5">
      <c r="A1089" t="s">
        <v>13</v>
      </c>
      <c r="B1089" t="s">
        <v>56</v>
      </c>
      <c r="C1089">
        <v>2015</v>
      </c>
      <c r="D1089" t="s">
        <v>8</v>
      </c>
      <c r="E1089">
        <v>85.78</v>
      </c>
    </row>
    <row r="1090" spans="1:5">
      <c r="A1090" t="s">
        <v>13</v>
      </c>
      <c r="B1090" t="s">
        <v>56</v>
      </c>
      <c r="C1090">
        <v>2015</v>
      </c>
      <c r="D1090" t="s">
        <v>7</v>
      </c>
      <c r="E1090">
        <v>101.09</v>
      </c>
    </row>
    <row r="1091" spans="1:5">
      <c r="A1091" t="s">
        <v>13</v>
      </c>
      <c r="B1091" t="s">
        <v>56</v>
      </c>
      <c r="C1091">
        <v>2015</v>
      </c>
      <c r="D1091" t="s">
        <v>6</v>
      </c>
      <c r="E1091">
        <v>54.81</v>
      </c>
    </row>
    <row r="1092" spans="1:5">
      <c r="A1092" t="s">
        <v>13</v>
      </c>
      <c r="B1092" t="s">
        <v>56</v>
      </c>
      <c r="C1092">
        <v>2014</v>
      </c>
      <c r="D1092" t="s">
        <v>9</v>
      </c>
      <c r="E1092">
        <v>54.81</v>
      </c>
    </row>
    <row r="1093" spans="1:5">
      <c r="A1093" t="s">
        <v>13</v>
      </c>
      <c r="B1093" t="s">
        <v>56</v>
      </c>
      <c r="C1093">
        <v>2014</v>
      </c>
      <c r="D1093" t="s">
        <v>8</v>
      </c>
      <c r="E1093">
        <v>55.16</v>
      </c>
    </row>
    <row r="1094" spans="1:5">
      <c r="A1094" t="s">
        <v>13</v>
      </c>
      <c r="B1094" t="s">
        <v>56</v>
      </c>
      <c r="C1094">
        <v>2014</v>
      </c>
      <c r="D1094" t="s">
        <v>7</v>
      </c>
      <c r="E1094">
        <v>54.81</v>
      </c>
    </row>
    <row r="1095" spans="1:5">
      <c r="A1095" t="s">
        <v>13</v>
      </c>
      <c r="B1095" t="s">
        <v>56</v>
      </c>
      <c r="C1095">
        <v>2014</v>
      </c>
      <c r="D1095" t="s">
        <v>6</v>
      </c>
      <c r="E1095">
        <v>54.81</v>
      </c>
    </row>
    <row r="1096" spans="1:5">
      <c r="A1096" t="s">
        <v>13</v>
      </c>
      <c r="B1096" t="s">
        <v>56</v>
      </c>
      <c r="C1096">
        <v>2013</v>
      </c>
      <c r="D1096" t="s">
        <v>9</v>
      </c>
      <c r="E1096">
        <v>54.81</v>
      </c>
    </row>
    <row r="1097" spans="1:5">
      <c r="A1097" t="s">
        <v>13</v>
      </c>
      <c r="B1097" t="s">
        <v>56</v>
      </c>
      <c r="C1097">
        <v>2013</v>
      </c>
      <c r="D1097" t="s">
        <v>8</v>
      </c>
      <c r="E1097">
        <v>54.81</v>
      </c>
    </row>
    <row r="1098" spans="1:5">
      <c r="A1098" t="s">
        <v>13</v>
      </c>
      <c r="B1098" t="s">
        <v>56</v>
      </c>
      <c r="C1098">
        <v>2013</v>
      </c>
      <c r="D1098" t="s">
        <v>7</v>
      </c>
      <c r="E1098">
        <v>54.81</v>
      </c>
    </row>
    <row r="1099" spans="1:5">
      <c r="A1099" t="s">
        <v>13</v>
      </c>
      <c r="B1099" t="s">
        <v>56</v>
      </c>
      <c r="C1099">
        <v>2013</v>
      </c>
      <c r="D1099" t="s">
        <v>6</v>
      </c>
      <c r="E1099">
        <v>53.15</v>
      </c>
    </row>
    <row r="1100" spans="1:5">
      <c r="A1100" t="s">
        <v>13</v>
      </c>
      <c r="B1100" t="s">
        <v>56</v>
      </c>
      <c r="C1100">
        <v>2012</v>
      </c>
      <c r="D1100" t="s">
        <v>9</v>
      </c>
      <c r="E1100">
        <v>55.5</v>
      </c>
    </row>
    <row r="1101" spans="1:5">
      <c r="A1101" t="s">
        <v>13</v>
      </c>
      <c r="B1101" t="s">
        <v>56</v>
      </c>
      <c r="C1101">
        <v>2012</v>
      </c>
      <c r="D1101" t="s">
        <v>8</v>
      </c>
      <c r="E1101">
        <v>55.5</v>
      </c>
    </row>
    <row r="1102" spans="1:5">
      <c r="A1102" t="s">
        <v>13</v>
      </c>
      <c r="B1102" t="s">
        <v>56</v>
      </c>
      <c r="C1102">
        <v>2012</v>
      </c>
      <c r="D1102" t="s">
        <v>7</v>
      </c>
      <c r="E1102">
        <v>55.5</v>
      </c>
    </row>
    <row r="1103" spans="1:5">
      <c r="A1103" t="s">
        <v>13</v>
      </c>
      <c r="B1103" t="s">
        <v>51</v>
      </c>
      <c r="C1103">
        <v>2024</v>
      </c>
      <c r="D1103" t="s">
        <v>6</v>
      </c>
      <c r="E1103">
        <v>0</v>
      </c>
    </row>
    <row r="1104" spans="1:5">
      <c r="A1104" t="s">
        <v>13</v>
      </c>
      <c r="B1104" t="s">
        <v>51</v>
      </c>
      <c r="C1104">
        <v>2023</v>
      </c>
      <c r="D1104" t="s">
        <v>9</v>
      </c>
      <c r="E1104">
        <v>0</v>
      </c>
    </row>
    <row r="1105" spans="1:5">
      <c r="A1105" t="s">
        <v>13</v>
      </c>
      <c r="B1105" t="s">
        <v>51</v>
      </c>
      <c r="C1105">
        <v>2023</v>
      </c>
      <c r="D1105" t="s">
        <v>8</v>
      </c>
      <c r="E1105">
        <v>0</v>
      </c>
    </row>
    <row r="1106" spans="1:5">
      <c r="A1106" t="s">
        <v>13</v>
      </c>
      <c r="B1106" t="s">
        <v>51</v>
      </c>
      <c r="C1106">
        <v>2018</v>
      </c>
      <c r="D1106" t="s">
        <v>7</v>
      </c>
      <c r="E1106">
        <v>0</v>
      </c>
    </row>
    <row r="1107" spans="1:5">
      <c r="A1107" t="s">
        <v>13</v>
      </c>
      <c r="B1107" t="s">
        <v>51</v>
      </c>
      <c r="C1107">
        <v>2018</v>
      </c>
      <c r="D1107" t="s">
        <v>6</v>
      </c>
      <c r="E1107">
        <v>0</v>
      </c>
    </row>
    <row r="1108" spans="1:5">
      <c r="A1108" t="s">
        <v>13</v>
      </c>
      <c r="B1108" t="s">
        <v>51</v>
      </c>
      <c r="C1108">
        <v>2017</v>
      </c>
      <c r="D1108" t="s">
        <v>9</v>
      </c>
      <c r="E1108">
        <v>0</v>
      </c>
    </row>
    <row r="1109" spans="1:5">
      <c r="A1109" t="s">
        <v>13</v>
      </c>
      <c r="B1109" t="s">
        <v>51</v>
      </c>
      <c r="C1109">
        <v>2017</v>
      </c>
      <c r="D1109" t="s">
        <v>8</v>
      </c>
      <c r="E1109">
        <v>0</v>
      </c>
    </row>
    <row r="1110" spans="1:5">
      <c r="A1110" t="s">
        <v>13</v>
      </c>
      <c r="B1110" t="s">
        <v>51</v>
      </c>
      <c r="C1110">
        <v>2017</v>
      </c>
      <c r="D1110" t="s">
        <v>6</v>
      </c>
      <c r="E1110">
        <v>0</v>
      </c>
    </row>
    <row r="1111" spans="1:5">
      <c r="A1111" t="s">
        <v>13</v>
      </c>
      <c r="B1111" t="s">
        <v>51</v>
      </c>
      <c r="C1111">
        <v>2016</v>
      </c>
      <c r="D1111" t="s">
        <v>9</v>
      </c>
      <c r="E1111">
        <v>0</v>
      </c>
    </row>
    <row r="1112" spans="1:5">
      <c r="A1112" t="s">
        <v>13</v>
      </c>
      <c r="B1112" t="s">
        <v>51</v>
      </c>
      <c r="C1112">
        <v>2016</v>
      </c>
      <c r="D1112" t="s">
        <v>8</v>
      </c>
      <c r="E1112">
        <v>0</v>
      </c>
    </row>
    <row r="1113" spans="1:5">
      <c r="A1113" t="s">
        <v>13</v>
      </c>
      <c r="B1113" t="s">
        <v>51</v>
      </c>
      <c r="C1113">
        <v>2016</v>
      </c>
      <c r="D1113" t="s">
        <v>7</v>
      </c>
      <c r="E1113">
        <v>0</v>
      </c>
    </row>
    <row r="1114" spans="1:5">
      <c r="A1114" t="s">
        <v>13</v>
      </c>
      <c r="B1114" t="s">
        <v>51</v>
      </c>
      <c r="C1114">
        <v>2016</v>
      </c>
      <c r="D1114" t="s">
        <v>6</v>
      </c>
      <c r="E1114">
        <v>0</v>
      </c>
    </row>
    <row r="1115" spans="1:5">
      <c r="A1115" t="s">
        <v>13</v>
      </c>
      <c r="B1115" t="s">
        <v>57</v>
      </c>
      <c r="C1115">
        <v>2024</v>
      </c>
      <c r="D1115" t="s">
        <v>6</v>
      </c>
      <c r="E1115">
        <v>903.3</v>
      </c>
    </row>
    <row r="1116" spans="1:5">
      <c r="A1116" t="s">
        <v>13</v>
      </c>
      <c r="B1116" t="s">
        <v>57</v>
      </c>
      <c r="C1116">
        <v>2023</v>
      </c>
      <c r="D1116" t="s">
        <v>9</v>
      </c>
      <c r="E1116">
        <v>903.3</v>
      </c>
    </row>
    <row r="1117" spans="1:5">
      <c r="A1117" t="s">
        <v>13</v>
      </c>
      <c r="B1117" t="s">
        <v>57</v>
      </c>
      <c r="C1117">
        <v>2023</v>
      </c>
      <c r="D1117" t="s">
        <v>8</v>
      </c>
      <c r="E1117">
        <v>902</v>
      </c>
    </row>
    <row r="1118" spans="1:5">
      <c r="A1118" t="s">
        <v>13</v>
      </c>
      <c r="B1118" t="s">
        <v>57</v>
      </c>
      <c r="C1118">
        <v>2023</v>
      </c>
      <c r="D1118" t="s">
        <v>7</v>
      </c>
      <c r="E1118">
        <v>819.51400000000001</v>
      </c>
    </row>
    <row r="1119" spans="1:5">
      <c r="A1119" t="s">
        <v>13</v>
      </c>
      <c r="B1119" t="s">
        <v>57</v>
      </c>
      <c r="C1119">
        <v>2023</v>
      </c>
      <c r="D1119" t="s">
        <v>6</v>
      </c>
      <c r="E1119">
        <v>819.51400000000001</v>
      </c>
    </row>
    <row r="1120" spans="1:5">
      <c r="A1120" t="s">
        <v>13</v>
      </c>
      <c r="B1120" t="s">
        <v>57</v>
      </c>
      <c r="C1120">
        <v>2022</v>
      </c>
      <c r="D1120" t="s">
        <v>9</v>
      </c>
      <c r="E1120">
        <v>819.51400000000001</v>
      </c>
    </row>
    <row r="1121" spans="1:5">
      <c r="A1121" t="s">
        <v>13</v>
      </c>
      <c r="B1121" t="s">
        <v>57</v>
      </c>
      <c r="C1121">
        <v>2022</v>
      </c>
      <c r="D1121" t="s">
        <v>8</v>
      </c>
      <c r="E1121">
        <v>819.51400000000001</v>
      </c>
    </row>
    <row r="1122" spans="1:5">
      <c r="A1122" t="s">
        <v>13</v>
      </c>
      <c r="B1122" t="s">
        <v>57</v>
      </c>
      <c r="C1122">
        <v>2022</v>
      </c>
      <c r="D1122" t="s">
        <v>7</v>
      </c>
      <c r="E1122">
        <v>819.51400000000001</v>
      </c>
    </row>
    <row r="1123" spans="1:5">
      <c r="A1123" t="s">
        <v>13</v>
      </c>
      <c r="B1123" t="s">
        <v>57</v>
      </c>
      <c r="C1123">
        <v>2022</v>
      </c>
      <c r="D1123" t="s">
        <v>6</v>
      </c>
      <c r="E1123">
        <v>819.51400000000001</v>
      </c>
    </row>
    <row r="1124" spans="1:5">
      <c r="A1124" t="s">
        <v>13</v>
      </c>
      <c r="B1124" t="s">
        <v>57</v>
      </c>
      <c r="C1124">
        <v>2021</v>
      </c>
      <c r="D1124" t="s">
        <v>9</v>
      </c>
      <c r="E1124">
        <v>819.51400000000001</v>
      </c>
    </row>
    <row r="1125" spans="1:5">
      <c r="A1125" t="s">
        <v>13</v>
      </c>
      <c r="B1125" t="s">
        <v>57</v>
      </c>
      <c r="C1125">
        <v>2021</v>
      </c>
      <c r="D1125" t="s">
        <v>8</v>
      </c>
      <c r="E1125">
        <v>819.51400000000001</v>
      </c>
    </row>
    <row r="1126" spans="1:5">
      <c r="A1126" t="s">
        <v>13</v>
      </c>
      <c r="B1126" t="s">
        <v>57</v>
      </c>
      <c r="C1126">
        <v>2021</v>
      </c>
      <c r="D1126" t="s">
        <v>7</v>
      </c>
      <c r="E1126">
        <v>819.51400000000001</v>
      </c>
    </row>
    <row r="1127" spans="1:5">
      <c r="A1127" t="s">
        <v>13</v>
      </c>
      <c r="B1127" t="s">
        <v>57</v>
      </c>
      <c r="C1127">
        <v>2021</v>
      </c>
      <c r="D1127" t="s">
        <v>6</v>
      </c>
      <c r="E1127">
        <v>813.5</v>
      </c>
    </row>
    <row r="1128" spans="1:5">
      <c r="A1128" t="s">
        <v>13</v>
      </c>
      <c r="B1128" t="s">
        <v>57</v>
      </c>
      <c r="C1128">
        <v>2020</v>
      </c>
      <c r="D1128" t="s">
        <v>9</v>
      </c>
      <c r="E1128">
        <v>813.5</v>
      </c>
    </row>
    <row r="1129" spans="1:5">
      <c r="A1129" t="s">
        <v>13</v>
      </c>
      <c r="B1129" t="s">
        <v>57</v>
      </c>
      <c r="C1129">
        <v>2020</v>
      </c>
      <c r="D1129" t="s">
        <v>8</v>
      </c>
      <c r="E1129">
        <v>512.79999999999995</v>
      </c>
    </row>
    <row r="1130" spans="1:5">
      <c r="A1130" t="s">
        <v>13</v>
      </c>
      <c r="B1130" t="s">
        <v>57</v>
      </c>
      <c r="C1130">
        <v>2020</v>
      </c>
      <c r="D1130" t="s">
        <v>7</v>
      </c>
      <c r="E1130">
        <v>512.79999999999995</v>
      </c>
    </row>
    <row r="1131" spans="1:5">
      <c r="A1131" t="s">
        <v>13</v>
      </c>
      <c r="B1131" t="s">
        <v>57</v>
      </c>
      <c r="C1131">
        <v>2020</v>
      </c>
      <c r="D1131" t="s">
        <v>6</v>
      </c>
      <c r="E1131">
        <v>512.79999999999995</v>
      </c>
    </row>
    <row r="1132" spans="1:5">
      <c r="A1132" t="s">
        <v>13</v>
      </c>
      <c r="B1132" t="s">
        <v>57</v>
      </c>
      <c r="C1132">
        <v>2019</v>
      </c>
      <c r="D1132" t="s">
        <v>9</v>
      </c>
      <c r="E1132">
        <v>518.79999999999995</v>
      </c>
    </row>
    <row r="1133" spans="1:5">
      <c r="A1133" t="s">
        <v>13</v>
      </c>
      <c r="B1133" t="s">
        <v>57</v>
      </c>
      <c r="C1133">
        <v>2019</v>
      </c>
      <c r="D1133" t="s">
        <v>8</v>
      </c>
      <c r="E1133">
        <v>512.79999999999995</v>
      </c>
    </row>
    <row r="1134" spans="1:5">
      <c r="A1134" t="s">
        <v>13</v>
      </c>
      <c r="B1134" t="s">
        <v>57</v>
      </c>
      <c r="C1134">
        <v>2019</v>
      </c>
      <c r="D1134" t="s">
        <v>7</v>
      </c>
      <c r="E1134">
        <v>509.5</v>
      </c>
    </row>
    <row r="1135" spans="1:5">
      <c r="A1135" t="s">
        <v>13</v>
      </c>
      <c r="B1135" t="s">
        <v>57</v>
      </c>
      <c r="C1135">
        <v>2019</v>
      </c>
      <c r="D1135" t="s">
        <v>6</v>
      </c>
      <c r="E1135">
        <v>509.5</v>
      </c>
    </row>
    <row r="1136" spans="1:5">
      <c r="A1136" t="s">
        <v>13</v>
      </c>
      <c r="B1136" t="s">
        <v>57</v>
      </c>
      <c r="C1136">
        <v>2018</v>
      </c>
      <c r="D1136" t="s">
        <v>9</v>
      </c>
      <c r="E1136">
        <v>509.5</v>
      </c>
    </row>
    <row r="1137" spans="1:5">
      <c r="A1137" t="s">
        <v>13</v>
      </c>
      <c r="B1137" t="s">
        <v>57</v>
      </c>
      <c r="C1137">
        <v>2018</v>
      </c>
      <c r="D1137" t="s">
        <v>8</v>
      </c>
      <c r="E1137">
        <v>509.5</v>
      </c>
    </row>
    <row r="1138" spans="1:5">
      <c r="A1138" t="s">
        <v>13</v>
      </c>
      <c r="B1138" t="s">
        <v>57</v>
      </c>
      <c r="C1138">
        <v>2018</v>
      </c>
      <c r="D1138" t="s">
        <v>7</v>
      </c>
      <c r="E1138">
        <v>509.5</v>
      </c>
    </row>
    <row r="1139" spans="1:5">
      <c r="A1139" t="s">
        <v>13</v>
      </c>
      <c r="B1139" t="s">
        <v>57</v>
      </c>
      <c r="C1139">
        <v>2018</v>
      </c>
      <c r="D1139" t="s">
        <v>6</v>
      </c>
      <c r="E1139">
        <v>509.5</v>
      </c>
    </row>
    <row r="1140" spans="1:5">
      <c r="A1140" t="s">
        <v>13</v>
      </c>
      <c r="B1140" t="s">
        <v>57</v>
      </c>
      <c r="C1140">
        <v>2017</v>
      </c>
      <c r="D1140" t="s">
        <v>9</v>
      </c>
      <c r="E1140">
        <v>478</v>
      </c>
    </row>
    <row r="1141" spans="1:5">
      <c r="A1141" t="s">
        <v>13</v>
      </c>
      <c r="B1141" t="s">
        <v>57</v>
      </c>
      <c r="C1141">
        <v>2017</v>
      </c>
      <c r="D1141" t="s">
        <v>8</v>
      </c>
      <c r="E1141">
        <v>291.39800000000002</v>
      </c>
    </row>
    <row r="1142" spans="1:5">
      <c r="A1142" t="s">
        <v>13</v>
      </c>
      <c r="B1142" t="s">
        <v>57</v>
      </c>
      <c r="C1142">
        <v>2017</v>
      </c>
      <c r="D1142" t="s">
        <v>7</v>
      </c>
      <c r="E1142">
        <v>291.39800000000002</v>
      </c>
    </row>
    <row r="1143" spans="1:5">
      <c r="A1143" t="s">
        <v>13</v>
      </c>
      <c r="B1143" t="s">
        <v>57</v>
      </c>
      <c r="C1143">
        <v>2017</v>
      </c>
      <c r="D1143" t="s">
        <v>6</v>
      </c>
      <c r="E1143">
        <v>291.39800000000002</v>
      </c>
    </row>
    <row r="1144" spans="1:5">
      <c r="A1144" t="s">
        <v>13</v>
      </c>
      <c r="B1144" t="s">
        <v>57</v>
      </c>
      <c r="C1144">
        <v>2016</v>
      </c>
      <c r="D1144" t="s">
        <v>9</v>
      </c>
      <c r="E1144">
        <v>291.39800000000002</v>
      </c>
    </row>
    <row r="1145" spans="1:5">
      <c r="A1145" t="s">
        <v>13</v>
      </c>
      <c r="B1145" t="s">
        <v>57</v>
      </c>
      <c r="C1145">
        <v>2016</v>
      </c>
      <c r="D1145" t="s">
        <v>8</v>
      </c>
      <c r="E1145">
        <v>291.39800000000002</v>
      </c>
    </row>
    <row r="1146" spans="1:5">
      <c r="A1146" t="s">
        <v>13</v>
      </c>
      <c r="B1146" t="s">
        <v>57</v>
      </c>
      <c r="C1146">
        <v>2016</v>
      </c>
      <c r="D1146" t="s">
        <v>7</v>
      </c>
      <c r="E1146">
        <v>291.39800000000002</v>
      </c>
    </row>
    <row r="1147" spans="1:5">
      <c r="A1147" t="s">
        <v>13</v>
      </c>
      <c r="B1147" t="s">
        <v>57</v>
      </c>
      <c r="C1147">
        <v>2016</v>
      </c>
      <c r="D1147" t="s">
        <v>6</v>
      </c>
      <c r="E1147">
        <v>291.39800000000002</v>
      </c>
    </row>
    <row r="1148" spans="1:5">
      <c r="A1148" t="s">
        <v>13</v>
      </c>
      <c r="B1148" t="s">
        <v>57</v>
      </c>
      <c r="C1148">
        <v>2015</v>
      </c>
      <c r="D1148" t="s">
        <v>9</v>
      </c>
      <c r="E1148">
        <v>280.27999999999997</v>
      </c>
    </row>
    <row r="1149" spans="1:5">
      <c r="A1149" t="s">
        <v>13</v>
      </c>
      <c r="B1149" t="s">
        <v>57</v>
      </c>
      <c r="C1149">
        <v>2015</v>
      </c>
      <c r="D1149" t="s">
        <v>8</v>
      </c>
      <c r="E1149">
        <v>280.27999999999997</v>
      </c>
    </row>
    <row r="1150" spans="1:5">
      <c r="A1150" t="s">
        <v>13</v>
      </c>
      <c r="B1150" t="s">
        <v>57</v>
      </c>
      <c r="C1150">
        <v>2015</v>
      </c>
      <c r="D1150" t="s">
        <v>7</v>
      </c>
      <c r="E1150">
        <v>291.39800000000002</v>
      </c>
    </row>
    <row r="1151" spans="1:5">
      <c r="A1151" t="s">
        <v>13</v>
      </c>
      <c r="B1151" t="s">
        <v>57</v>
      </c>
      <c r="C1151">
        <v>2015</v>
      </c>
      <c r="D1151" t="s">
        <v>6</v>
      </c>
      <c r="E1151">
        <v>145.12</v>
      </c>
    </row>
    <row r="1152" spans="1:5">
      <c r="A1152" t="s">
        <v>13</v>
      </c>
      <c r="B1152" t="s">
        <v>57</v>
      </c>
      <c r="C1152">
        <v>2014</v>
      </c>
      <c r="D1152" t="s">
        <v>9</v>
      </c>
      <c r="E1152">
        <v>155.52000000000001</v>
      </c>
    </row>
    <row r="1153" spans="1:5">
      <c r="A1153" t="s">
        <v>13</v>
      </c>
      <c r="B1153" t="s">
        <v>57</v>
      </c>
      <c r="C1153">
        <v>2014</v>
      </c>
      <c r="D1153" t="s">
        <v>8</v>
      </c>
      <c r="E1153">
        <v>155.52000000000001</v>
      </c>
    </row>
    <row r="1154" spans="1:5">
      <c r="A1154" t="s">
        <v>13</v>
      </c>
      <c r="B1154" t="s">
        <v>57</v>
      </c>
      <c r="C1154">
        <v>2014</v>
      </c>
      <c r="D1154" t="s">
        <v>7</v>
      </c>
      <c r="E1154">
        <v>155.52000000000001</v>
      </c>
    </row>
    <row r="1155" spans="1:5">
      <c r="A1155" t="s">
        <v>13</v>
      </c>
      <c r="B1155" t="s">
        <v>57</v>
      </c>
      <c r="C1155">
        <v>2014</v>
      </c>
      <c r="D1155" t="s">
        <v>6</v>
      </c>
      <c r="E1155">
        <v>155.52000000000001</v>
      </c>
    </row>
    <row r="1156" spans="1:5">
      <c r="A1156" t="s">
        <v>13</v>
      </c>
      <c r="B1156" t="s">
        <v>57</v>
      </c>
      <c r="C1156">
        <v>2013</v>
      </c>
      <c r="D1156" t="s">
        <v>9</v>
      </c>
      <c r="E1156">
        <v>155.52000000000001</v>
      </c>
    </row>
    <row r="1157" spans="1:5">
      <c r="A1157" t="s">
        <v>13</v>
      </c>
      <c r="B1157" t="s">
        <v>57</v>
      </c>
      <c r="C1157">
        <v>2013</v>
      </c>
      <c r="D1157" t="s">
        <v>8</v>
      </c>
      <c r="E1157">
        <v>155.52000000000001</v>
      </c>
    </row>
    <row r="1158" spans="1:5">
      <c r="A1158" t="s">
        <v>13</v>
      </c>
      <c r="B1158" t="s">
        <v>57</v>
      </c>
      <c r="C1158">
        <v>2013</v>
      </c>
      <c r="D1158" t="s">
        <v>7</v>
      </c>
      <c r="E1158">
        <v>155.52000000000001</v>
      </c>
    </row>
    <row r="1159" spans="1:5">
      <c r="A1159" t="s">
        <v>13</v>
      </c>
      <c r="B1159" t="s">
        <v>57</v>
      </c>
      <c r="C1159">
        <v>2013</v>
      </c>
      <c r="D1159" t="s">
        <v>6</v>
      </c>
      <c r="E1159">
        <v>144.9</v>
      </c>
    </row>
    <row r="1160" spans="1:5">
      <c r="A1160" t="s">
        <v>13</v>
      </c>
      <c r="B1160" t="s">
        <v>57</v>
      </c>
      <c r="C1160">
        <v>2012</v>
      </c>
      <c r="D1160" t="s">
        <v>9</v>
      </c>
      <c r="E1160">
        <v>145.5</v>
      </c>
    </row>
    <row r="1161" spans="1:5">
      <c r="A1161" t="s">
        <v>13</v>
      </c>
      <c r="B1161" t="s">
        <v>57</v>
      </c>
      <c r="C1161">
        <v>2012</v>
      </c>
      <c r="D1161" t="s">
        <v>8</v>
      </c>
      <c r="E1161">
        <v>145.5</v>
      </c>
    </row>
    <row r="1162" spans="1:5">
      <c r="A1162" t="s">
        <v>13</v>
      </c>
      <c r="B1162" t="s">
        <v>57</v>
      </c>
      <c r="C1162">
        <v>2012</v>
      </c>
      <c r="D1162" t="s">
        <v>7</v>
      </c>
      <c r="E1162">
        <v>145.5</v>
      </c>
    </row>
    <row r="1163" spans="1:5">
      <c r="A1163" t="s">
        <v>231</v>
      </c>
      <c r="B1163" t="s">
        <v>21</v>
      </c>
      <c r="C1163">
        <v>2023</v>
      </c>
      <c r="D1163" t="s">
        <v>9</v>
      </c>
      <c r="E1163">
        <v>0</v>
      </c>
    </row>
    <row r="1164" spans="1:5">
      <c r="A1164" t="s">
        <v>231</v>
      </c>
      <c r="B1164" t="s">
        <v>21</v>
      </c>
      <c r="C1164">
        <v>2023</v>
      </c>
      <c r="D1164" t="s">
        <v>8</v>
      </c>
      <c r="E1164">
        <v>0</v>
      </c>
    </row>
    <row r="1165" spans="1:5">
      <c r="A1165" t="s">
        <v>231</v>
      </c>
      <c r="B1165" t="s">
        <v>56</v>
      </c>
      <c r="C1165">
        <v>2024</v>
      </c>
      <c r="D1165" t="s">
        <v>7</v>
      </c>
      <c r="E1165">
        <v>404.995</v>
      </c>
    </row>
    <row r="1166" spans="1:5">
      <c r="A1166" t="s">
        <v>231</v>
      </c>
      <c r="B1166" t="s">
        <v>56</v>
      </c>
      <c r="C1166">
        <v>2024</v>
      </c>
      <c r="D1166" t="s">
        <v>6</v>
      </c>
      <c r="E1166">
        <v>379.99</v>
      </c>
    </row>
    <row r="1167" spans="1:5">
      <c r="A1167" t="s">
        <v>231</v>
      </c>
      <c r="B1167" t="s">
        <v>56</v>
      </c>
      <c r="C1167">
        <v>2023</v>
      </c>
      <c r="D1167" t="s">
        <v>9</v>
      </c>
      <c r="E1167">
        <v>379.99</v>
      </c>
    </row>
    <row r="1168" spans="1:5">
      <c r="A1168" t="s">
        <v>231</v>
      </c>
      <c r="B1168" t="s">
        <v>56</v>
      </c>
      <c r="C1168">
        <v>2023</v>
      </c>
      <c r="D1168" t="s">
        <v>8</v>
      </c>
      <c r="E1168">
        <v>379.5</v>
      </c>
    </row>
    <row r="1169" spans="1:5">
      <c r="A1169" t="s">
        <v>231</v>
      </c>
      <c r="B1169" t="s">
        <v>51</v>
      </c>
      <c r="C1169">
        <v>2024</v>
      </c>
      <c r="D1169" t="s">
        <v>7</v>
      </c>
      <c r="E1169" t="s">
        <v>879</v>
      </c>
    </row>
    <row r="1170" spans="1:5">
      <c r="A1170" t="s">
        <v>231</v>
      </c>
      <c r="B1170" t="s">
        <v>51</v>
      </c>
      <c r="C1170">
        <v>2024</v>
      </c>
      <c r="D1170" t="s">
        <v>6</v>
      </c>
      <c r="E1170">
        <v>0</v>
      </c>
    </row>
    <row r="1171" spans="1:5">
      <c r="A1171" t="s">
        <v>231</v>
      </c>
      <c r="B1171" t="s">
        <v>51</v>
      </c>
      <c r="C1171">
        <v>2023</v>
      </c>
      <c r="D1171" t="s">
        <v>9</v>
      </c>
      <c r="E1171">
        <v>0</v>
      </c>
    </row>
    <row r="1172" spans="1:5">
      <c r="A1172" t="s">
        <v>231</v>
      </c>
      <c r="B1172" t="s">
        <v>51</v>
      </c>
      <c r="C1172">
        <v>2023</v>
      </c>
      <c r="D1172" t="s">
        <v>8</v>
      </c>
      <c r="E1172">
        <v>0</v>
      </c>
    </row>
    <row r="1173" spans="1:5">
      <c r="A1173" t="s">
        <v>231</v>
      </c>
      <c r="B1173" t="s">
        <v>57</v>
      </c>
      <c r="C1173">
        <v>2024</v>
      </c>
      <c r="D1173" t="s">
        <v>7</v>
      </c>
      <c r="E1173">
        <v>906.78499999999997</v>
      </c>
    </row>
    <row r="1174" spans="1:5">
      <c r="A1174" t="s">
        <v>231</v>
      </c>
      <c r="B1174" t="s">
        <v>57</v>
      </c>
      <c r="C1174">
        <v>2024</v>
      </c>
      <c r="D1174" t="s">
        <v>6</v>
      </c>
      <c r="E1174">
        <v>903.3</v>
      </c>
    </row>
    <row r="1175" spans="1:5">
      <c r="A1175" t="s">
        <v>231</v>
      </c>
      <c r="B1175" t="s">
        <v>57</v>
      </c>
      <c r="C1175">
        <v>2023</v>
      </c>
      <c r="D1175" t="s">
        <v>9</v>
      </c>
      <c r="E1175">
        <v>903.3</v>
      </c>
    </row>
    <row r="1176" spans="1:5">
      <c r="A1176" t="s">
        <v>231</v>
      </c>
      <c r="B1176" t="s">
        <v>57</v>
      </c>
      <c r="C1176">
        <v>2023</v>
      </c>
      <c r="D1176" t="s">
        <v>8</v>
      </c>
      <c r="E1176">
        <v>902</v>
      </c>
    </row>
    <row r="1177" spans="1:5">
      <c r="A1177" t="s">
        <v>231</v>
      </c>
      <c r="B1177" t="s">
        <v>56</v>
      </c>
      <c r="C1177">
        <v>2024</v>
      </c>
      <c r="D1177" t="s">
        <v>7</v>
      </c>
      <c r="E1177">
        <v>202.98400000000001</v>
      </c>
    </row>
    <row r="1178" spans="1:5">
      <c r="A1178" t="s">
        <v>231</v>
      </c>
      <c r="B1178" t="s">
        <v>56</v>
      </c>
      <c r="C1178">
        <v>2024</v>
      </c>
      <c r="D1178" t="s">
        <v>6</v>
      </c>
      <c r="E1178">
        <v>175.98400000000001</v>
      </c>
    </row>
    <row r="1179" spans="1:5">
      <c r="A1179" t="s">
        <v>231</v>
      </c>
      <c r="B1179" t="s">
        <v>56</v>
      </c>
      <c r="C1179">
        <v>2023</v>
      </c>
      <c r="D1179" t="s">
        <v>9</v>
      </c>
      <c r="E1179">
        <v>175.93900000000002</v>
      </c>
    </row>
    <row r="1180" spans="1:5">
      <c r="A1180" t="s">
        <v>231</v>
      </c>
      <c r="B1180" t="s">
        <v>56</v>
      </c>
      <c r="C1180">
        <v>2023</v>
      </c>
      <c r="D1180" t="s">
        <v>8</v>
      </c>
      <c r="E1180">
        <v>151.18800000000002</v>
      </c>
    </row>
    <row r="1181" spans="1:5">
      <c r="A1181" t="s">
        <v>231</v>
      </c>
      <c r="B1181" t="s">
        <v>56</v>
      </c>
      <c r="C1181">
        <v>2023</v>
      </c>
      <c r="D1181" t="s">
        <v>7</v>
      </c>
      <c r="E1181">
        <v>151.18800000000002</v>
      </c>
    </row>
    <row r="1182" spans="1:5">
      <c r="A1182" t="s">
        <v>231</v>
      </c>
      <c r="B1182" t="s">
        <v>56</v>
      </c>
      <c r="C1182">
        <v>2023</v>
      </c>
      <c r="D1182" t="s">
        <v>6</v>
      </c>
      <c r="E1182">
        <v>151.18799999999999</v>
      </c>
    </row>
    <row r="1183" spans="1:5">
      <c r="A1183" t="s">
        <v>231</v>
      </c>
      <c r="B1183" t="s">
        <v>56</v>
      </c>
      <c r="C1183">
        <v>2022</v>
      </c>
      <c r="D1183" t="s">
        <v>9</v>
      </c>
      <c r="E1183">
        <v>151.03800000000001</v>
      </c>
    </row>
    <row r="1184" spans="1:5">
      <c r="A1184" t="s">
        <v>231</v>
      </c>
      <c r="B1184" t="s">
        <v>56</v>
      </c>
      <c r="C1184">
        <v>2022</v>
      </c>
      <c r="D1184" t="s">
        <v>8</v>
      </c>
      <c r="E1184">
        <v>120.5</v>
      </c>
    </row>
    <row r="1185" spans="1:5">
      <c r="A1185" t="s">
        <v>231</v>
      </c>
      <c r="B1185" t="s">
        <v>56</v>
      </c>
      <c r="C1185">
        <v>2022</v>
      </c>
      <c r="D1185" t="s">
        <v>7</v>
      </c>
      <c r="E1185">
        <v>120.5</v>
      </c>
    </row>
    <row r="1186" spans="1:5">
      <c r="A1186" t="s">
        <v>231</v>
      </c>
      <c r="B1186" t="s">
        <v>56</v>
      </c>
      <c r="C1186">
        <v>2022</v>
      </c>
      <c r="D1186" t="s">
        <v>6</v>
      </c>
      <c r="E1186">
        <v>120</v>
      </c>
    </row>
    <row r="1187" spans="1:5">
      <c r="A1187" t="s">
        <v>231</v>
      </c>
      <c r="B1187" t="s">
        <v>56</v>
      </c>
      <c r="C1187">
        <v>2021</v>
      </c>
      <c r="D1187" t="s">
        <v>9</v>
      </c>
      <c r="E1187">
        <v>120</v>
      </c>
    </row>
    <row r="1188" spans="1:5">
      <c r="A1188" t="s">
        <v>231</v>
      </c>
      <c r="B1188" t="s">
        <v>56</v>
      </c>
      <c r="C1188">
        <v>2021</v>
      </c>
      <c r="D1188" t="s">
        <v>8</v>
      </c>
      <c r="E1188">
        <v>120</v>
      </c>
    </row>
    <row r="1189" spans="1:5">
      <c r="A1189" t="s">
        <v>231</v>
      </c>
      <c r="B1189" t="s">
        <v>56</v>
      </c>
      <c r="C1189">
        <v>2021</v>
      </c>
      <c r="D1189" t="s">
        <v>7</v>
      </c>
      <c r="E1189">
        <v>120</v>
      </c>
    </row>
    <row r="1190" spans="1:5">
      <c r="A1190" t="s">
        <v>231</v>
      </c>
      <c r="B1190" t="s">
        <v>56</v>
      </c>
      <c r="C1190">
        <v>2021</v>
      </c>
      <c r="D1190" t="s">
        <v>6</v>
      </c>
      <c r="E1190">
        <v>148</v>
      </c>
    </row>
    <row r="1191" spans="1:5">
      <c r="A1191" t="s">
        <v>231</v>
      </c>
      <c r="B1191" t="s">
        <v>57</v>
      </c>
      <c r="C1191">
        <v>2024</v>
      </c>
      <c r="D1191" t="s">
        <v>7</v>
      </c>
      <c r="E1191">
        <v>189.21</v>
      </c>
    </row>
    <row r="1192" spans="1:5">
      <c r="A1192" t="s">
        <v>231</v>
      </c>
      <c r="B1192" t="s">
        <v>57</v>
      </c>
      <c r="C1192">
        <v>2024</v>
      </c>
      <c r="D1192" t="s">
        <v>6</v>
      </c>
      <c r="E1192">
        <v>174.21</v>
      </c>
    </row>
    <row r="1193" spans="1:5">
      <c r="A1193" t="s">
        <v>231</v>
      </c>
      <c r="B1193" t="s">
        <v>57</v>
      </c>
      <c r="C1193">
        <v>2023</v>
      </c>
      <c r="D1193" t="s">
        <v>9</v>
      </c>
      <c r="E1193">
        <v>173.96</v>
      </c>
    </row>
    <row r="1194" spans="1:5">
      <c r="A1194" t="s">
        <v>231</v>
      </c>
      <c r="B1194" t="s">
        <v>57</v>
      </c>
      <c r="C1194">
        <v>2023</v>
      </c>
      <c r="D1194" t="s">
        <v>8</v>
      </c>
      <c r="E1194">
        <v>160.63200000000001</v>
      </c>
    </row>
    <row r="1195" spans="1:5">
      <c r="A1195" t="s">
        <v>231</v>
      </c>
      <c r="B1195" t="s">
        <v>57</v>
      </c>
      <c r="C1195">
        <v>2023</v>
      </c>
      <c r="D1195" t="s">
        <v>7</v>
      </c>
      <c r="E1195">
        <v>160.63200000000001</v>
      </c>
    </row>
    <row r="1196" spans="1:5">
      <c r="A1196" t="s">
        <v>231</v>
      </c>
      <c r="B1196" t="s">
        <v>57</v>
      </c>
      <c r="C1196">
        <v>2023</v>
      </c>
      <c r="D1196" t="s">
        <v>6</v>
      </c>
      <c r="E1196">
        <v>160.63200000000001</v>
      </c>
    </row>
    <row r="1197" spans="1:5">
      <c r="A1197" t="s">
        <v>231</v>
      </c>
      <c r="B1197" t="s">
        <v>57</v>
      </c>
      <c r="C1197">
        <v>2022</v>
      </c>
      <c r="D1197" t="s">
        <v>9</v>
      </c>
      <c r="E1197">
        <v>160.232</v>
      </c>
    </row>
    <row r="1198" spans="1:5">
      <c r="A1198" t="s">
        <v>231</v>
      </c>
      <c r="B1198" t="s">
        <v>57</v>
      </c>
      <c r="C1198">
        <v>2022</v>
      </c>
      <c r="D1198" t="s">
        <v>8</v>
      </c>
      <c r="E1198">
        <v>141.16</v>
      </c>
    </row>
    <row r="1199" spans="1:5">
      <c r="A1199" t="s">
        <v>231</v>
      </c>
      <c r="B1199" t="s">
        <v>57</v>
      </c>
      <c r="C1199">
        <v>2022</v>
      </c>
      <c r="D1199" t="s">
        <v>7</v>
      </c>
      <c r="E1199">
        <v>141.16</v>
      </c>
    </row>
    <row r="1200" spans="1:5">
      <c r="A1200" t="s">
        <v>231</v>
      </c>
      <c r="B1200" t="s">
        <v>57</v>
      </c>
      <c r="C1200">
        <v>2022</v>
      </c>
      <c r="D1200" t="s">
        <v>6</v>
      </c>
      <c r="E1200">
        <v>140.46</v>
      </c>
    </row>
    <row r="1201" spans="1:5">
      <c r="A1201" t="s">
        <v>231</v>
      </c>
      <c r="B1201" t="s">
        <v>57</v>
      </c>
      <c r="C1201">
        <v>2021</v>
      </c>
      <c r="D1201" t="s">
        <v>9</v>
      </c>
      <c r="E1201">
        <v>140.46</v>
      </c>
    </row>
    <row r="1202" spans="1:5">
      <c r="A1202" t="s">
        <v>231</v>
      </c>
      <c r="B1202" t="s">
        <v>57</v>
      </c>
      <c r="C1202">
        <v>2021</v>
      </c>
      <c r="D1202" t="s">
        <v>8</v>
      </c>
      <c r="E1202">
        <v>140.46</v>
      </c>
    </row>
    <row r="1203" spans="1:5">
      <c r="A1203" t="s">
        <v>231</v>
      </c>
      <c r="B1203" t="s">
        <v>57</v>
      </c>
      <c r="C1203">
        <v>2021</v>
      </c>
      <c r="D1203" t="s">
        <v>7</v>
      </c>
      <c r="E1203">
        <v>140.46</v>
      </c>
    </row>
    <row r="1204" spans="1:5">
      <c r="A1204" t="s">
        <v>231</v>
      </c>
      <c r="B1204" t="s">
        <v>57</v>
      </c>
      <c r="C1204">
        <v>2021</v>
      </c>
      <c r="D1204" t="s">
        <v>6</v>
      </c>
      <c r="E1204">
        <v>107</v>
      </c>
    </row>
    <row r="1205" spans="1:5">
      <c r="A1205" t="s">
        <v>28</v>
      </c>
      <c r="B1205" t="s">
        <v>56</v>
      </c>
      <c r="C1205">
        <v>2020</v>
      </c>
      <c r="D1205" t="s">
        <v>9</v>
      </c>
      <c r="E1205">
        <v>148</v>
      </c>
    </row>
    <row r="1206" spans="1:5">
      <c r="A1206" t="s">
        <v>28</v>
      </c>
      <c r="B1206" t="s">
        <v>56</v>
      </c>
      <c r="C1206">
        <v>2020</v>
      </c>
      <c r="D1206" t="s">
        <v>8</v>
      </c>
      <c r="E1206">
        <v>147</v>
      </c>
    </row>
    <row r="1207" spans="1:5">
      <c r="A1207" t="s">
        <v>28</v>
      </c>
      <c r="B1207" t="s">
        <v>56</v>
      </c>
      <c r="C1207">
        <v>2020</v>
      </c>
      <c r="D1207" t="s">
        <v>7</v>
      </c>
      <c r="E1207">
        <v>147</v>
      </c>
    </row>
    <row r="1208" spans="1:5">
      <c r="A1208" t="s">
        <v>28</v>
      </c>
      <c r="B1208" t="s">
        <v>56</v>
      </c>
      <c r="C1208">
        <v>2020</v>
      </c>
      <c r="D1208" t="s">
        <v>6</v>
      </c>
      <c r="E1208">
        <v>147</v>
      </c>
    </row>
    <row r="1209" spans="1:5">
      <c r="A1209" t="s">
        <v>28</v>
      </c>
      <c r="B1209" t="s">
        <v>56</v>
      </c>
      <c r="C1209">
        <v>2019</v>
      </c>
      <c r="D1209" t="s">
        <v>9</v>
      </c>
      <c r="E1209">
        <v>0</v>
      </c>
    </row>
    <row r="1210" spans="1:5">
      <c r="A1210" t="s">
        <v>28</v>
      </c>
      <c r="B1210" t="s">
        <v>56</v>
      </c>
      <c r="C1210">
        <v>2019</v>
      </c>
      <c r="D1210" t="s">
        <v>8</v>
      </c>
      <c r="E1210">
        <v>147</v>
      </c>
    </row>
    <row r="1211" spans="1:5">
      <c r="A1211" t="s">
        <v>28</v>
      </c>
      <c r="B1211" t="s">
        <v>56</v>
      </c>
      <c r="C1211">
        <v>2019</v>
      </c>
      <c r="D1211" t="s">
        <v>7</v>
      </c>
      <c r="E1211">
        <v>147</v>
      </c>
    </row>
    <row r="1212" spans="1:5">
      <c r="A1212" t="s">
        <v>28</v>
      </c>
      <c r="B1212" t="s">
        <v>56</v>
      </c>
      <c r="C1212">
        <v>2019</v>
      </c>
      <c r="D1212" t="s">
        <v>6</v>
      </c>
      <c r="E1212">
        <v>147</v>
      </c>
    </row>
    <row r="1213" spans="1:5">
      <c r="A1213" t="s">
        <v>28</v>
      </c>
      <c r="B1213" t="s">
        <v>56</v>
      </c>
      <c r="C1213">
        <v>2018</v>
      </c>
      <c r="D1213" t="s">
        <v>9</v>
      </c>
      <c r="E1213">
        <v>148</v>
      </c>
    </row>
    <row r="1214" spans="1:5">
      <c r="A1214" t="s">
        <v>28</v>
      </c>
      <c r="B1214" t="s">
        <v>56</v>
      </c>
      <c r="C1214">
        <v>2018</v>
      </c>
      <c r="D1214" t="s">
        <v>8</v>
      </c>
      <c r="E1214">
        <v>148</v>
      </c>
    </row>
    <row r="1215" spans="1:5">
      <c r="A1215" t="s">
        <v>28</v>
      </c>
      <c r="B1215" t="s">
        <v>56</v>
      </c>
      <c r="C1215">
        <v>2018</v>
      </c>
      <c r="D1215" t="s">
        <v>7</v>
      </c>
      <c r="E1215">
        <v>147</v>
      </c>
    </row>
    <row r="1216" spans="1:5">
      <c r="A1216" t="s">
        <v>28</v>
      </c>
      <c r="B1216" t="s">
        <v>56</v>
      </c>
      <c r="C1216">
        <v>2018</v>
      </c>
      <c r="D1216" t="s">
        <v>6</v>
      </c>
      <c r="E1216">
        <v>147</v>
      </c>
    </row>
    <row r="1217" spans="1:5">
      <c r="A1217" t="s">
        <v>28</v>
      </c>
      <c r="B1217" t="s">
        <v>56</v>
      </c>
      <c r="C1217">
        <v>2017</v>
      </c>
      <c r="D1217" t="s">
        <v>9</v>
      </c>
      <c r="E1217">
        <v>147</v>
      </c>
    </row>
    <row r="1218" spans="1:5">
      <c r="A1218" t="s">
        <v>28</v>
      </c>
      <c r="B1218" t="s">
        <v>56</v>
      </c>
      <c r="C1218">
        <v>2017</v>
      </c>
      <c r="D1218" t="s">
        <v>8</v>
      </c>
      <c r="E1218">
        <v>147</v>
      </c>
    </row>
    <row r="1219" spans="1:5">
      <c r="A1219" t="s">
        <v>28</v>
      </c>
      <c r="B1219" t="s">
        <v>56</v>
      </c>
      <c r="C1219">
        <v>2017</v>
      </c>
      <c r="D1219" t="s">
        <v>7</v>
      </c>
      <c r="E1219">
        <v>147</v>
      </c>
    </row>
    <row r="1220" spans="1:5">
      <c r="A1220" t="s">
        <v>28</v>
      </c>
      <c r="B1220" t="s">
        <v>56</v>
      </c>
      <c r="C1220">
        <v>2017</v>
      </c>
      <c r="D1220" t="s">
        <v>6</v>
      </c>
      <c r="E1220">
        <v>86.8</v>
      </c>
    </row>
    <row r="1221" spans="1:5">
      <c r="A1221" t="s">
        <v>28</v>
      </c>
      <c r="B1221" t="s">
        <v>56</v>
      </c>
      <c r="C1221">
        <v>2016</v>
      </c>
      <c r="D1221" t="s">
        <v>9</v>
      </c>
      <c r="E1221">
        <v>84.8</v>
      </c>
    </row>
    <row r="1222" spans="1:5">
      <c r="A1222" t="s">
        <v>28</v>
      </c>
      <c r="B1222" t="s">
        <v>56</v>
      </c>
      <c r="C1222">
        <v>2016</v>
      </c>
      <c r="D1222" t="s">
        <v>8</v>
      </c>
      <c r="E1222">
        <v>84.8</v>
      </c>
    </row>
    <row r="1223" spans="1:5">
      <c r="A1223" t="s">
        <v>28</v>
      </c>
      <c r="B1223" t="s">
        <v>56</v>
      </c>
      <c r="C1223">
        <v>2016</v>
      </c>
      <c r="D1223" t="s">
        <v>7</v>
      </c>
      <c r="E1223">
        <v>84.8</v>
      </c>
    </row>
    <row r="1224" spans="1:5">
      <c r="A1224" t="s">
        <v>28</v>
      </c>
      <c r="B1224" t="s">
        <v>56</v>
      </c>
      <c r="C1224">
        <v>2016</v>
      </c>
      <c r="D1224" t="s">
        <v>6</v>
      </c>
      <c r="E1224">
        <v>83.2</v>
      </c>
    </row>
    <row r="1225" spans="1:5">
      <c r="A1225" t="s">
        <v>28</v>
      </c>
      <c r="B1225" t="s">
        <v>56</v>
      </c>
      <c r="C1225">
        <v>2015</v>
      </c>
      <c r="D1225" t="s">
        <v>9</v>
      </c>
      <c r="E1225">
        <v>85.5</v>
      </c>
    </row>
    <row r="1226" spans="1:5">
      <c r="A1226" t="s">
        <v>28</v>
      </c>
      <c r="B1226" t="s">
        <v>56</v>
      </c>
      <c r="C1226">
        <v>2015</v>
      </c>
      <c r="D1226" t="s">
        <v>8</v>
      </c>
      <c r="E1226">
        <v>81.2</v>
      </c>
    </row>
    <row r="1227" spans="1:5">
      <c r="A1227" t="s">
        <v>28</v>
      </c>
      <c r="B1227" t="s">
        <v>56</v>
      </c>
      <c r="C1227">
        <v>2015</v>
      </c>
      <c r="D1227" t="s">
        <v>7</v>
      </c>
      <c r="E1227">
        <v>81.2</v>
      </c>
    </row>
    <row r="1228" spans="1:5">
      <c r="A1228" t="s">
        <v>28</v>
      </c>
      <c r="B1228" t="s">
        <v>56</v>
      </c>
      <c r="C1228">
        <v>2015</v>
      </c>
      <c r="D1228" t="s">
        <v>6</v>
      </c>
      <c r="E1228">
        <v>70.2</v>
      </c>
    </row>
    <row r="1229" spans="1:5">
      <c r="A1229" t="s">
        <v>28</v>
      </c>
      <c r="B1229" t="s">
        <v>56</v>
      </c>
      <c r="C1229">
        <v>2014</v>
      </c>
      <c r="D1229" t="s">
        <v>9</v>
      </c>
      <c r="E1229">
        <v>69.900000000000006</v>
      </c>
    </row>
    <row r="1230" spans="1:5">
      <c r="A1230" t="s">
        <v>28</v>
      </c>
      <c r="B1230" t="s">
        <v>56</v>
      </c>
      <c r="C1230">
        <v>2014</v>
      </c>
      <c r="D1230" t="s">
        <v>8</v>
      </c>
      <c r="E1230">
        <v>67.100000000000009</v>
      </c>
    </row>
    <row r="1231" spans="1:5">
      <c r="A1231" t="s">
        <v>28</v>
      </c>
      <c r="B1231" t="s">
        <v>56</v>
      </c>
      <c r="C1231">
        <v>2014</v>
      </c>
      <c r="D1231" t="s">
        <v>7</v>
      </c>
      <c r="E1231">
        <v>64.2</v>
      </c>
    </row>
    <row r="1232" spans="1:5">
      <c r="A1232" t="s">
        <v>28</v>
      </c>
      <c r="B1232" t="s">
        <v>56</v>
      </c>
      <c r="C1232">
        <v>2014</v>
      </c>
      <c r="D1232" t="s">
        <v>6</v>
      </c>
      <c r="E1232">
        <v>62.5</v>
      </c>
    </row>
    <row r="1233" spans="1:5">
      <c r="A1233" t="s">
        <v>28</v>
      </c>
      <c r="B1233" t="s">
        <v>56</v>
      </c>
      <c r="C1233">
        <v>2013</v>
      </c>
      <c r="D1233" t="s">
        <v>9</v>
      </c>
      <c r="E1233">
        <v>62.5</v>
      </c>
    </row>
    <row r="1234" spans="1:5">
      <c r="A1234" t="s">
        <v>28</v>
      </c>
      <c r="B1234" t="s">
        <v>56</v>
      </c>
      <c r="C1234">
        <v>2013</v>
      </c>
      <c r="D1234" t="s">
        <v>8</v>
      </c>
      <c r="E1234">
        <v>62.5</v>
      </c>
    </row>
    <row r="1235" spans="1:5">
      <c r="A1235" t="s">
        <v>28</v>
      </c>
      <c r="B1235" t="s">
        <v>56</v>
      </c>
      <c r="C1235">
        <v>2013</v>
      </c>
      <c r="D1235" t="s">
        <v>7</v>
      </c>
      <c r="E1235">
        <v>63</v>
      </c>
    </row>
    <row r="1236" spans="1:5">
      <c r="A1236" t="s">
        <v>28</v>
      </c>
      <c r="B1236" t="s">
        <v>56</v>
      </c>
      <c r="C1236">
        <v>2013</v>
      </c>
      <c r="D1236" t="s">
        <v>6</v>
      </c>
      <c r="E1236">
        <v>62</v>
      </c>
    </row>
    <row r="1237" spans="1:5">
      <c r="A1237" t="s">
        <v>28</v>
      </c>
      <c r="B1237" t="s">
        <v>56</v>
      </c>
      <c r="C1237">
        <v>2012</v>
      </c>
      <c r="D1237" t="s">
        <v>9</v>
      </c>
      <c r="E1237">
        <v>61</v>
      </c>
    </row>
    <row r="1238" spans="1:5">
      <c r="A1238" t="s">
        <v>28</v>
      </c>
      <c r="B1238" t="s">
        <v>56</v>
      </c>
      <c r="C1238">
        <v>2012</v>
      </c>
      <c r="D1238" t="s">
        <v>8</v>
      </c>
      <c r="E1238">
        <v>59</v>
      </c>
    </row>
    <row r="1239" spans="1:5">
      <c r="A1239" t="s">
        <v>28</v>
      </c>
      <c r="B1239" t="s">
        <v>56</v>
      </c>
      <c r="C1239">
        <v>2012</v>
      </c>
      <c r="D1239" t="s">
        <v>7</v>
      </c>
      <c r="E1239">
        <v>59</v>
      </c>
    </row>
    <row r="1240" spans="1:5">
      <c r="A1240" t="s">
        <v>28</v>
      </c>
      <c r="B1240" t="s">
        <v>56</v>
      </c>
      <c r="C1240">
        <v>2012</v>
      </c>
      <c r="D1240" t="s">
        <v>6</v>
      </c>
      <c r="E1240">
        <v>59</v>
      </c>
    </row>
    <row r="1241" spans="1:5">
      <c r="A1241" t="s">
        <v>28</v>
      </c>
      <c r="B1241" t="s">
        <v>56</v>
      </c>
      <c r="C1241">
        <v>2011</v>
      </c>
      <c r="D1241" t="s">
        <v>9</v>
      </c>
      <c r="E1241">
        <v>58</v>
      </c>
    </row>
    <row r="1242" spans="1:5">
      <c r="A1242" t="s">
        <v>28</v>
      </c>
      <c r="B1242" t="s">
        <v>56</v>
      </c>
      <c r="C1242">
        <v>2011</v>
      </c>
      <c r="D1242" t="s">
        <v>8</v>
      </c>
      <c r="E1242">
        <v>49</v>
      </c>
    </row>
    <row r="1243" spans="1:5">
      <c r="A1243" t="s">
        <v>28</v>
      </c>
      <c r="B1243" t="s">
        <v>56</v>
      </c>
      <c r="C1243">
        <v>2011</v>
      </c>
      <c r="D1243" t="s">
        <v>7</v>
      </c>
      <c r="E1243">
        <v>49</v>
      </c>
    </row>
    <row r="1244" spans="1:5">
      <c r="A1244" t="s">
        <v>28</v>
      </c>
      <c r="B1244" t="s">
        <v>56</v>
      </c>
      <c r="C1244">
        <v>2011</v>
      </c>
      <c r="D1244" t="s">
        <v>6</v>
      </c>
      <c r="E1244">
        <v>49</v>
      </c>
    </row>
    <row r="1245" spans="1:5">
      <c r="A1245" t="s">
        <v>28</v>
      </c>
      <c r="B1245" t="s">
        <v>56</v>
      </c>
      <c r="C1245">
        <v>2010</v>
      </c>
      <c r="D1245" t="s">
        <v>9</v>
      </c>
      <c r="E1245">
        <v>13</v>
      </c>
    </row>
    <row r="1246" spans="1:5">
      <c r="A1246" t="s">
        <v>28</v>
      </c>
      <c r="B1246" t="s">
        <v>57</v>
      </c>
      <c r="C1246">
        <v>2020</v>
      </c>
      <c r="D1246" t="s">
        <v>9</v>
      </c>
      <c r="E1246">
        <v>107</v>
      </c>
    </row>
    <row r="1247" spans="1:5">
      <c r="A1247" t="s">
        <v>28</v>
      </c>
      <c r="B1247" t="s">
        <v>57</v>
      </c>
      <c r="C1247">
        <v>2020</v>
      </c>
      <c r="D1247" t="s">
        <v>8</v>
      </c>
      <c r="E1247">
        <v>107</v>
      </c>
    </row>
    <row r="1248" spans="1:5">
      <c r="A1248" t="s">
        <v>28</v>
      </c>
      <c r="B1248" t="s">
        <v>57</v>
      </c>
      <c r="C1248">
        <v>2020</v>
      </c>
      <c r="D1248" t="s">
        <v>7</v>
      </c>
      <c r="E1248">
        <v>107</v>
      </c>
    </row>
    <row r="1249" spans="1:5">
      <c r="A1249" t="s">
        <v>28</v>
      </c>
      <c r="B1249" t="s">
        <v>57</v>
      </c>
      <c r="C1249">
        <v>2020</v>
      </c>
      <c r="D1249" t="s">
        <v>6</v>
      </c>
      <c r="E1249">
        <v>107</v>
      </c>
    </row>
    <row r="1250" spans="1:5">
      <c r="A1250" t="s">
        <v>28</v>
      </c>
      <c r="B1250" t="s">
        <v>57</v>
      </c>
      <c r="C1250">
        <v>2019</v>
      </c>
      <c r="D1250" t="s">
        <v>9</v>
      </c>
      <c r="E1250">
        <v>0</v>
      </c>
    </row>
    <row r="1251" spans="1:5">
      <c r="A1251" t="s">
        <v>28</v>
      </c>
      <c r="B1251" t="s">
        <v>57</v>
      </c>
      <c r="C1251">
        <v>2019</v>
      </c>
      <c r="D1251" t="s">
        <v>8</v>
      </c>
      <c r="E1251">
        <v>107</v>
      </c>
    </row>
    <row r="1252" spans="1:5">
      <c r="A1252" t="s">
        <v>28</v>
      </c>
      <c r="B1252" t="s">
        <v>57</v>
      </c>
      <c r="C1252">
        <v>2019</v>
      </c>
      <c r="D1252" t="s">
        <v>7</v>
      </c>
      <c r="E1252">
        <v>107</v>
      </c>
    </row>
    <row r="1253" spans="1:5">
      <c r="A1253" t="s">
        <v>28</v>
      </c>
      <c r="B1253" t="s">
        <v>57</v>
      </c>
      <c r="C1253">
        <v>2019</v>
      </c>
      <c r="D1253" t="s">
        <v>6</v>
      </c>
      <c r="E1253">
        <v>107</v>
      </c>
    </row>
    <row r="1254" spans="1:5">
      <c r="A1254" t="s">
        <v>28</v>
      </c>
      <c r="B1254" t="s">
        <v>57</v>
      </c>
      <c r="C1254">
        <v>2018</v>
      </c>
      <c r="D1254" t="s">
        <v>9</v>
      </c>
      <c r="E1254">
        <v>107</v>
      </c>
    </row>
    <row r="1255" spans="1:5">
      <c r="A1255" t="s">
        <v>28</v>
      </c>
      <c r="B1255" t="s">
        <v>57</v>
      </c>
      <c r="C1255">
        <v>2018</v>
      </c>
      <c r="D1255" t="s">
        <v>8</v>
      </c>
      <c r="E1255">
        <v>107</v>
      </c>
    </row>
    <row r="1256" spans="1:5">
      <c r="A1256" t="s">
        <v>28</v>
      </c>
      <c r="B1256" t="s">
        <v>57</v>
      </c>
      <c r="C1256">
        <v>2018</v>
      </c>
      <c r="D1256" t="s">
        <v>7</v>
      </c>
      <c r="E1256">
        <v>107</v>
      </c>
    </row>
    <row r="1257" spans="1:5">
      <c r="A1257" t="s">
        <v>28</v>
      </c>
      <c r="B1257" t="s">
        <v>57</v>
      </c>
      <c r="C1257">
        <v>2018</v>
      </c>
      <c r="D1257" t="s">
        <v>6</v>
      </c>
      <c r="E1257">
        <v>107</v>
      </c>
    </row>
    <row r="1258" spans="1:5">
      <c r="A1258" t="s">
        <v>28</v>
      </c>
      <c r="B1258" t="s">
        <v>57</v>
      </c>
      <c r="C1258">
        <v>2017</v>
      </c>
      <c r="D1258" t="s">
        <v>9</v>
      </c>
      <c r="E1258">
        <v>107</v>
      </c>
    </row>
    <row r="1259" spans="1:5">
      <c r="A1259" t="s">
        <v>28</v>
      </c>
      <c r="B1259" t="s">
        <v>57</v>
      </c>
      <c r="C1259">
        <v>2017</v>
      </c>
      <c r="D1259" t="s">
        <v>8</v>
      </c>
      <c r="E1259">
        <v>107</v>
      </c>
    </row>
    <row r="1260" spans="1:5">
      <c r="A1260" t="s">
        <v>28</v>
      </c>
      <c r="B1260" t="s">
        <v>57</v>
      </c>
      <c r="C1260">
        <v>2017</v>
      </c>
      <c r="D1260" t="s">
        <v>7</v>
      </c>
      <c r="E1260">
        <v>107</v>
      </c>
    </row>
    <row r="1261" spans="1:5">
      <c r="A1261" t="s">
        <v>28</v>
      </c>
      <c r="B1261" t="s">
        <v>57</v>
      </c>
      <c r="C1261">
        <v>2017</v>
      </c>
      <c r="D1261" t="s">
        <v>6</v>
      </c>
      <c r="E1261">
        <v>138.69999999999999</v>
      </c>
    </row>
    <row r="1262" spans="1:5">
      <c r="A1262" t="s">
        <v>28</v>
      </c>
      <c r="B1262" t="s">
        <v>57</v>
      </c>
      <c r="C1262">
        <v>2016</v>
      </c>
      <c r="D1262" t="s">
        <v>9</v>
      </c>
      <c r="E1262">
        <v>138.69999999999999</v>
      </c>
    </row>
    <row r="1263" spans="1:5">
      <c r="A1263" t="s">
        <v>28</v>
      </c>
      <c r="B1263" t="s">
        <v>57</v>
      </c>
      <c r="C1263">
        <v>2016</v>
      </c>
      <c r="D1263" t="s">
        <v>8</v>
      </c>
      <c r="E1263">
        <v>138.69999999999999</v>
      </c>
    </row>
    <row r="1264" spans="1:5">
      <c r="A1264" t="s">
        <v>28</v>
      </c>
      <c r="B1264" t="s">
        <v>57</v>
      </c>
      <c r="C1264">
        <v>2016</v>
      </c>
      <c r="D1264" t="s">
        <v>7</v>
      </c>
      <c r="E1264">
        <v>138.69999999999999</v>
      </c>
    </row>
    <row r="1265" spans="1:5">
      <c r="A1265" t="s">
        <v>28</v>
      </c>
      <c r="B1265" t="s">
        <v>57</v>
      </c>
      <c r="C1265">
        <v>2016</v>
      </c>
      <c r="D1265" t="s">
        <v>6</v>
      </c>
      <c r="E1265">
        <v>138.69999999999999</v>
      </c>
    </row>
    <row r="1266" spans="1:5">
      <c r="A1266" t="s">
        <v>28</v>
      </c>
      <c r="B1266" t="s">
        <v>57</v>
      </c>
      <c r="C1266">
        <v>2015</v>
      </c>
      <c r="D1266" t="s">
        <v>9</v>
      </c>
      <c r="E1266">
        <v>138.69999999999999</v>
      </c>
    </row>
    <row r="1267" spans="1:5">
      <c r="A1267" t="s">
        <v>28</v>
      </c>
      <c r="B1267" t="s">
        <v>57</v>
      </c>
      <c r="C1267">
        <v>2015</v>
      </c>
      <c r="D1267" t="s">
        <v>8</v>
      </c>
      <c r="E1267">
        <v>138.70000000000002</v>
      </c>
    </row>
    <row r="1268" spans="1:5">
      <c r="A1268" t="s">
        <v>28</v>
      </c>
      <c r="B1268" t="s">
        <v>57</v>
      </c>
      <c r="C1268">
        <v>2015</v>
      </c>
      <c r="D1268" t="s">
        <v>7</v>
      </c>
      <c r="E1268">
        <v>138.70000000000002</v>
      </c>
    </row>
    <row r="1269" spans="1:5">
      <c r="A1269" t="s">
        <v>28</v>
      </c>
      <c r="B1269" t="s">
        <v>57</v>
      </c>
      <c r="C1269">
        <v>2015</v>
      </c>
      <c r="D1269" t="s">
        <v>6</v>
      </c>
      <c r="E1269">
        <v>138.30000000000001</v>
      </c>
    </row>
    <row r="1270" spans="1:5">
      <c r="A1270" t="s">
        <v>28</v>
      </c>
      <c r="B1270" t="s">
        <v>57</v>
      </c>
      <c r="C1270">
        <v>2014</v>
      </c>
      <c r="D1270" t="s">
        <v>9</v>
      </c>
      <c r="E1270">
        <v>138.30000000000001</v>
      </c>
    </row>
    <row r="1271" spans="1:5">
      <c r="A1271" t="s">
        <v>28</v>
      </c>
      <c r="B1271" t="s">
        <v>57</v>
      </c>
      <c r="C1271">
        <v>2014</v>
      </c>
      <c r="D1271" t="s">
        <v>8</v>
      </c>
      <c r="E1271">
        <v>138.30000000000001</v>
      </c>
    </row>
    <row r="1272" spans="1:5">
      <c r="A1272" t="s">
        <v>28</v>
      </c>
      <c r="B1272" t="s">
        <v>57</v>
      </c>
      <c r="C1272">
        <v>2014</v>
      </c>
      <c r="D1272" t="s">
        <v>7</v>
      </c>
      <c r="E1272">
        <v>138.30000000000001</v>
      </c>
    </row>
    <row r="1273" spans="1:5">
      <c r="A1273" t="s">
        <v>28</v>
      </c>
      <c r="B1273" t="s">
        <v>57</v>
      </c>
      <c r="C1273">
        <v>2014</v>
      </c>
      <c r="D1273" t="s">
        <v>6</v>
      </c>
      <c r="E1273">
        <v>138.30000000000001</v>
      </c>
    </row>
    <row r="1274" spans="1:5">
      <c r="A1274" t="s">
        <v>28</v>
      </c>
      <c r="B1274" t="s">
        <v>57</v>
      </c>
      <c r="C1274">
        <v>2013</v>
      </c>
      <c r="D1274" t="s">
        <v>9</v>
      </c>
      <c r="E1274">
        <v>138.30000000000001</v>
      </c>
    </row>
    <row r="1275" spans="1:5">
      <c r="A1275" t="s">
        <v>28</v>
      </c>
      <c r="B1275" t="s">
        <v>57</v>
      </c>
      <c r="C1275">
        <v>2013</v>
      </c>
      <c r="D1275" t="s">
        <v>8</v>
      </c>
      <c r="E1275">
        <v>138.30000000000001</v>
      </c>
    </row>
    <row r="1276" spans="1:5">
      <c r="A1276" t="s">
        <v>28</v>
      </c>
      <c r="B1276" t="s">
        <v>57</v>
      </c>
      <c r="C1276">
        <v>2013</v>
      </c>
      <c r="D1276" t="s">
        <v>7</v>
      </c>
      <c r="E1276">
        <v>138.30000000000001</v>
      </c>
    </row>
    <row r="1277" spans="1:5">
      <c r="A1277" t="s">
        <v>28</v>
      </c>
      <c r="B1277" t="s">
        <v>57</v>
      </c>
      <c r="C1277">
        <v>2013</v>
      </c>
      <c r="D1277" t="s">
        <v>6</v>
      </c>
      <c r="E1277">
        <v>138.30000000000001</v>
      </c>
    </row>
    <row r="1278" spans="1:5">
      <c r="A1278" t="s">
        <v>28</v>
      </c>
      <c r="B1278" t="s">
        <v>57</v>
      </c>
      <c r="C1278">
        <v>2012</v>
      </c>
      <c r="D1278" t="s">
        <v>9</v>
      </c>
      <c r="E1278">
        <v>138.30000000000001</v>
      </c>
    </row>
    <row r="1279" spans="1:5">
      <c r="A1279" t="s">
        <v>28</v>
      </c>
      <c r="B1279" t="s">
        <v>57</v>
      </c>
      <c r="C1279">
        <v>2012</v>
      </c>
      <c r="D1279" t="s">
        <v>8</v>
      </c>
      <c r="E1279">
        <v>138.30000000000001</v>
      </c>
    </row>
    <row r="1280" spans="1:5">
      <c r="A1280" t="s">
        <v>28</v>
      </c>
      <c r="B1280" t="s">
        <v>57</v>
      </c>
      <c r="C1280">
        <v>2012</v>
      </c>
      <c r="D1280" t="s">
        <v>7</v>
      </c>
      <c r="E1280">
        <v>138.30000000000001</v>
      </c>
    </row>
    <row r="1281" spans="1:5">
      <c r="A1281" t="s">
        <v>28</v>
      </c>
      <c r="B1281" t="s">
        <v>57</v>
      </c>
      <c r="C1281">
        <v>2012</v>
      </c>
      <c r="D1281" t="s">
        <v>6</v>
      </c>
      <c r="E1281">
        <v>138</v>
      </c>
    </row>
    <row r="1282" spans="1:5">
      <c r="A1282" t="s">
        <v>28</v>
      </c>
      <c r="B1282" t="s">
        <v>57</v>
      </c>
      <c r="C1282">
        <v>2011</v>
      </c>
      <c r="D1282" t="s">
        <v>9</v>
      </c>
      <c r="E1282">
        <v>136</v>
      </c>
    </row>
    <row r="1283" spans="1:5">
      <c r="A1283" t="s">
        <v>28</v>
      </c>
      <c r="B1283" t="s">
        <v>57</v>
      </c>
      <c r="C1283">
        <v>2011</v>
      </c>
      <c r="D1283" t="s">
        <v>8</v>
      </c>
      <c r="E1283">
        <v>112</v>
      </c>
    </row>
    <row r="1284" spans="1:5">
      <c r="A1284" t="s">
        <v>28</v>
      </c>
      <c r="B1284" t="s">
        <v>57</v>
      </c>
      <c r="C1284">
        <v>2011</v>
      </c>
      <c r="D1284" t="s">
        <v>7</v>
      </c>
      <c r="E1284">
        <v>112</v>
      </c>
    </row>
    <row r="1285" spans="1:5">
      <c r="A1285" t="s">
        <v>28</v>
      </c>
      <c r="B1285" t="s">
        <v>57</v>
      </c>
      <c r="C1285">
        <v>2011</v>
      </c>
      <c r="D1285" t="s">
        <v>6</v>
      </c>
      <c r="E1285">
        <v>112</v>
      </c>
    </row>
    <row r="1286" spans="1:5">
      <c r="A1286" t="s">
        <v>28</v>
      </c>
      <c r="B1286" t="s">
        <v>57</v>
      </c>
      <c r="C1286">
        <v>2010</v>
      </c>
      <c r="D1286" t="s">
        <v>9</v>
      </c>
      <c r="E1286">
        <v>115</v>
      </c>
    </row>
    <row r="1287" spans="1:5">
      <c r="A1287" t="s">
        <v>33</v>
      </c>
      <c r="B1287" t="s">
        <v>56</v>
      </c>
      <c r="C1287">
        <v>2024</v>
      </c>
      <c r="D1287" t="s">
        <v>6</v>
      </c>
      <c r="E1287">
        <v>1032.4000000000001</v>
      </c>
    </row>
    <row r="1288" spans="1:5">
      <c r="A1288" t="s">
        <v>33</v>
      </c>
      <c r="B1288" t="s">
        <v>56</v>
      </c>
      <c r="C1288">
        <v>2023</v>
      </c>
      <c r="D1288" t="s">
        <v>9</v>
      </c>
      <c r="E1288">
        <v>1032.4000000000001</v>
      </c>
    </row>
    <row r="1289" spans="1:5">
      <c r="A1289" t="s">
        <v>33</v>
      </c>
      <c r="B1289" t="s">
        <v>56</v>
      </c>
      <c r="C1289">
        <v>2023</v>
      </c>
      <c r="D1289" t="s">
        <v>8</v>
      </c>
      <c r="E1289">
        <v>1032.4000000000001</v>
      </c>
    </row>
    <row r="1290" spans="1:5">
      <c r="A1290" t="s">
        <v>33</v>
      </c>
      <c r="B1290" t="s">
        <v>56</v>
      </c>
      <c r="C1290">
        <v>2023</v>
      </c>
      <c r="D1290" t="s">
        <v>7</v>
      </c>
      <c r="E1290">
        <v>1032.4000000000001</v>
      </c>
    </row>
    <row r="1291" spans="1:5">
      <c r="A1291" t="s">
        <v>33</v>
      </c>
      <c r="B1291" t="s">
        <v>56</v>
      </c>
      <c r="C1291">
        <v>2023</v>
      </c>
      <c r="D1291" t="s">
        <v>6</v>
      </c>
      <c r="E1291">
        <v>1032.0999999999999</v>
      </c>
    </row>
    <row r="1292" spans="1:5">
      <c r="A1292" t="s">
        <v>33</v>
      </c>
      <c r="B1292" t="s">
        <v>56</v>
      </c>
      <c r="C1292">
        <v>2022</v>
      </c>
      <c r="D1292" t="s">
        <v>9</v>
      </c>
      <c r="E1292">
        <v>1032.0999999999999</v>
      </c>
    </row>
    <row r="1293" spans="1:5">
      <c r="A1293" t="s">
        <v>33</v>
      </c>
      <c r="B1293" t="s">
        <v>56</v>
      </c>
      <c r="C1293">
        <v>2022</v>
      </c>
      <c r="D1293" t="s">
        <v>8</v>
      </c>
      <c r="E1293">
        <v>1032.0999999999999</v>
      </c>
    </row>
    <row r="1294" spans="1:5">
      <c r="A1294" t="s">
        <v>33</v>
      </c>
      <c r="B1294" t="s">
        <v>56</v>
      </c>
      <c r="C1294">
        <v>2022</v>
      </c>
      <c r="D1294" t="s">
        <v>7</v>
      </c>
      <c r="E1294">
        <v>1030.9000000000001</v>
      </c>
    </row>
    <row r="1295" spans="1:5">
      <c r="A1295" t="s">
        <v>33</v>
      </c>
      <c r="B1295" t="s">
        <v>56</v>
      </c>
      <c r="C1295">
        <v>2022</v>
      </c>
      <c r="D1295" t="s">
        <v>6</v>
      </c>
      <c r="E1295">
        <v>761.42200000000003</v>
      </c>
    </row>
    <row r="1296" spans="1:5">
      <c r="A1296" t="s">
        <v>33</v>
      </c>
      <c r="B1296" t="s">
        <v>56</v>
      </c>
      <c r="C1296">
        <v>2021</v>
      </c>
      <c r="D1296" t="s">
        <v>9</v>
      </c>
      <c r="E1296">
        <v>674.7</v>
      </c>
    </row>
    <row r="1297" spans="1:5">
      <c r="A1297" t="s">
        <v>33</v>
      </c>
      <c r="B1297" t="s">
        <v>56</v>
      </c>
      <c r="C1297">
        <v>2021</v>
      </c>
      <c r="D1297" t="s">
        <v>8</v>
      </c>
      <c r="E1297">
        <v>674.7</v>
      </c>
    </row>
    <row r="1298" spans="1:5">
      <c r="A1298" t="s">
        <v>33</v>
      </c>
      <c r="B1298" t="s">
        <v>56</v>
      </c>
      <c r="C1298">
        <v>2021</v>
      </c>
      <c r="D1298" t="s">
        <v>7</v>
      </c>
      <c r="E1298">
        <v>674.7</v>
      </c>
    </row>
    <row r="1299" spans="1:5">
      <c r="A1299" t="s">
        <v>33</v>
      </c>
      <c r="B1299" t="s">
        <v>56</v>
      </c>
      <c r="C1299">
        <v>2021</v>
      </c>
      <c r="D1299" t="s">
        <v>6</v>
      </c>
      <c r="E1299">
        <v>674.7</v>
      </c>
    </row>
    <row r="1300" spans="1:5">
      <c r="A1300" t="s">
        <v>33</v>
      </c>
      <c r="B1300" t="s">
        <v>56</v>
      </c>
      <c r="C1300">
        <v>2020</v>
      </c>
      <c r="D1300" t="s">
        <v>9</v>
      </c>
      <c r="E1300">
        <v>674.7</v>
      </c>
    </row>
    <row r="1301" spans="1:5">
      <c r="A1301" t="s">
        <v>33</v>
      </c>
      <c r="B1301" t="s">
        <v>56</v>
      </c>
      <c r="C1301">
        <v>2020</v>
      </c>
      <c r="D1301" t="s">
        <v>8</v>
      </c>
      <c r="E1301">
        <v>469</v>
      </c>
    </row>
    <row r="1302" spans="1:5">
      <c r="A1302" t="s">
        <v>33</v>
      </c>
      <c r="B1302" t="s">
        <v>56</v>
      </c>
      <c r="C1302">
        <v>2020</v>
      </c>
      <c r="D1302" t="s">
        <v>7</v>
      </c>
      <c r="E1302">
        <v>469</v>
      </c>
    </row>
    <row r="1303" spans="1:5">
      <c r="A1303" t="s">
        <v>33</v>
      </c>
      <c r="B1303" t="s">
        <v>56</v>
      </c>
      <c r="C1303">
        <v>2020</v>
      </c>
      <c r="D1303" t="s">
        <v>6</v>
      </c>
      <c r="E1303">
        <v>469</v>
      </c>
    </row>
    <row r="1304" spans="1:5">
      <c r="A1304" t="s">
        <v>33</v>
      </c>
      <c r="B1304" t="s">
        <v>56</v>
      </c>
      <c r="C1304">
        <v>2019</v>
      </c>
      <c r="D1304" t="s">
        <v>9</v>
      </c>
      <c r="E1304">
        <v>290</v>
      </c>
    </row>
    <row r="1305" spans="1:5">
      <c r="A1305" t="s">
        <v>33</v>
      </c>
      <c r="B1305" t="s">
        <v>56</v>
      </c>
      <c r="C1305">
        <v>2019</v>
      </c>
      <c r="D1305" t="s">
        <v>8</v>
      </c>
      <c r="E1305">
        <v>290</v>
      </c>
    </row>
    <row r="1306" spans="1:5">
      <c r="A1306" t="s">
        <v>33</v>
      </c>
      <c r="B1306" t="s">
        <v>56</v>
      </c>
      <c r="C1306">
        <v>2019</v>
      </c>
      <c r="D1306" t="s">
        <v>7</v>
      </c>
      <c r="E1306">
        <v>290</v>
      </c>
    </row>
    <row r="1307" spans="1:5">
      <c r="A1307" t="s">
        <v>33</v>
      </c>
      <c r="B1307" t="s">
        <v>56</v>
      </c>
      <c r="C1307">
        <v>2019</v>
      </c>
      <c r="D1307" t="s">
        <v>6</v>
      </c>
      <c r="E1307">
        <v>290</v>
      </c>
    </row>
    <row r="1308" spans="1:5">
      <c r="A1308" t="s">
        <v>33</v>
      </c>
      <c r="B1308" t="s">
        <v>56</v>
      </c>
      <c r="C1308">
        <v>2018</v>
      </c>
      <c r="D1308" t="s">
        <v>9</v>
      </c>
      <c r="E1308">
        <v>290</v>
      </c>
    </row>
    <row r="1309" spans="1:5">
      <c r="A1309" t="s">
        <v>33</v>
      </c>
      <c r="B1309" t="s">
        <v>56</v>
      </c>
      <c r="C1309">
        <v>2018</v>
      </c>
      <c r="D1309" t="s">
        <v>8</v>
      </c>
      <c r="E1309">
        <v>290</v>
      </c>
    </row>
    <row r="1310" spans="1:5">
      <c r="A1310" t="s">
        <v>33</v>
      </c>
      <c r="B1310" t="s">
        <v>56</v>
      </c>
      <c r="C1310">
        <v>2018</v>
      </c>
      <c r="D1310" t="s">
        <v>7</v>
      </c>
      <c r="E1310">
        <v>290</v>
      </c>
    </row>
    <row r="1311" spans="1:5">
      <c r="A1311" t="s">
        <v>33</v>
      </c>
      <c r="B1311" t="s">
        <v>56</v>
      </c>
      <c r="C1311">
        <v>2018</v>
      </c>
      <c r="D1311" t="s">
        <v>6</v>
      </c>
      <c r="E1311">
        <v>274</v>
      </c>
    </row>
    <row r="1312" spans="1:5">
      <c r="A1312" t="s">
        <v>33</v>
      </c>
      <c r="B1312" t="s">
        <v>56</v>
      </c>
      <c r="C1312">
        <v>2017</v>
      </c>
      <c r="D1312" t="s">
        <v>9</v>
      </c>
      <c r="E1312">
        <v>274</v>
      </c>
    </row>
    <row r="1313" spans="1:5">
      <c r="A1313" t="s">
        <v>33</v>
      </c>
      <c r="B1313" t="s">
        <v>56</v>
      </c>
      <c r="C1313">
        <v>2017</v>
      </c>
      <c r="D1313" t="s">
        <v>8</v>
      </c>
      <c r="E1313">
        <v>174</v>
      </c>
    </row>
    <row r="1314" spans="1:5">
      <c r="A1314" t="s">
        <v>33</v>
      </c>
      <c r="B1314" t="s">
        <v>56</v>
      </c>
      <c r="C1314">
        <v>2017</v>
      </c>
      <c r="D1314" t="s">
        <v>7</v>
      </c>
      <c r="E1314">
        <v>174</v>
      </c>
    </row>
    <row r="1315" spans="1:5">
      <c r="A1315" t="s">
        <v>33</v>
      </c>
      <c r="B1315" t="s">
        <v>56</v>
      </c>
      <c r="C1315">
        <v>2017</v>
      </c>
      <c r="D1315" t="s">
        <v>6</v>
      </c>
      <c r="E1315">
        <v>174</v>
      </c>
    </row>
    <row r="1316" spans="1:5">
      <c r="A1316" t="s">
        <v>33</v>
      </c>
      <c r="B1316" t="s">
        <v>56</v>
      </c>
      <c r="C1316">
        <v>2016</v>
      </c>
      <c r="D1316" t="s">
        <v>9</v>
      </c>
      <c r="E1316">
        <v>274</v>
      </c>
    </row>
    <row r="1317" spans="1:5">
      <c r="A1317" t="s">
        <v>33</v>
      </c>
      <c r="B1317" t="s">
        <v>56</v>
      </c>
      <c r="C1317">
        <v>2016</v>
      </c>
      <c r="D1317" t="s">
        <v>8</v>
      </c>
      <c r="E1317">
        <v>274</v>
      </c>
    </row>
    <row r="1318" spans="1:5">
      <c r="A1318" t="s">
        <v>33</v>
      </c>
      <c r="B1318" t="s">
        <v>56</v>
      </c>
      <c r="C1318">
        <v>2016</v>
      </c>
      <c r="D1318" t="s">
        <v>7</v>
      </c>
      <c r="E1318">
        <v>274</v>
      </c>
    </row>
    <row r="1319" spans="1:5">
      <c r="A1319" t="s">
        <v>33</v>
      </c>
      <c r="B1319" t="s">
        <v>56</v>
      </c>
      <c r="C1319">
        <v>2016</v>
      </c>
      <c r="D1319" t="s">
        <v>6</v>
      </c>
      <c r="E1319">
        <v>135.9</v>
      </c>
    </row>
    <row r="1320" spans="1:5">
      <c r="A1320" t="s">
        <v>33</v>
      </c>
      <c r="B1320" t="s">
        <v>56</v>
      </c>
      <c r="C1320">
        <v>2015</v>
      </c>
      <c r="D1320" t="s">
        <v>9</v>
      </c>
      <c r="E1320">
        <v>135.9</v>
      </c>
    </row>
    <row r="1321" spans="1:5">
      <c r="A1321" t="s">
        <v>33</v>
      </c>
      <c r="B1321" t="s">
        <v>56</v>
      </c>
      <c r="C1321">
        <v>2015</v>
      </c>
      <c r="D1321" t="s">
        <v>8</v>
      </c>
      <c r="E1321">
        <v>134</v>
      </c>
    </row>
    <row r="1322" spans="1:5">
      <c r="A1322" t="s">
        <v>33</v>
      </c>
      <c r="B1322" t="s">
        <v>56</v>
      </c>
      <c r="C1322">
        <v>2015</v>
      </c>
      <c r="D1322" t="s">
        <v>7</v>
      </c>
      <c r="E1322">
        <v>134.4</v>
      </c>
    </row>
    <row r="1323" spans="1:5">
      <c r="A1323" t="s">
        <v>33</v>
      </c>
      <c r="B1323" t="s">
        <v>56</v>
      </c>
      <c r="C1323">
        <v>2015</v>
      </c>
      <c r="D1323" t="s">
        <v>6</v>
      </c>
      <c r="E1323">
        <v>134.4</v>
      </c>
    </row>
    <row r="1324" spans="1:5">
      <c r="A1324" t="s">
        <v>33</v>
      </c>
      <c r="B1324" t="s">
        <v>56</v>
      </c>
      <c r="C1324">
        <v>2014</v>
      </c>
      <c r="D1324" t="s">
        <v>9</v>
      </c>
      <c r="E1324">
        <v>135</v>
      </c>
    </row>
    <row r="1325" spans="1:5">
      <c r="A1325" t="s">
        <v>33</v>
      </c>
      <c r="B1325" t="s">
        <v>56</v>
      </c>
      <c r="C1325">
        <v>2014</v>
      </c>
      <c r="D1325" t="s">
        <v>8</v>
      </c>
      <c r="E1325">
        <v>133.9</v>
      </c>
    </row>
    <row r="1326" spans="1:5">
      <c r="A1326" t="s">
        <v>33</v>
      </c>
      <c r="B1326" t="s">
        <v>56</v>
      </c>
      <c r="C1326">
        <v>2014</v>
      </c>
      <c r="D1326" t="s">
        <v>7</v>
      </c>
      <c r="E1326">
        <v>133.9</v>
      </c>
    </row>
    <row r="1327" spans="1:5">
      <c r="A1327" t="s">
        <v>33</v>
      </c>
      <c r="B1327" t="s">
        <v>56</v>
      </c>
      <c r="C1327">
        <v>2014</v>
      </c>
      <c r="D1327" t="s">
        <v>6</v>
      </c>
      <c r="E1327">
        <v>133.9</v>
      </c>
    </row>
    <row r="1328" spans="1:5">
      <c r="A1328" t="s">
        <v>33</v>
      </c>
      <c r="B1328" t="s">
        <v>57</v>
      </c>
      <c r="C1328">
        <v>2024</v>
      </c>
      <c r="D1328" t="s">
        <v>6</v>
      </c>
      <c r="E1328">
        <v>1198</v>
      </c>
    </row>
    <row r="1329" spans="1:5">
      <c r="A1329" t="s">
        <v>33</v>
      </c>
      <c r="B1329" t="s">
        <v>57</v>
      </c>
      <c r="C1329">
        <v>2023</v>
      </c>
      <c r="D1329" t="s">
        <v>9</v>
      </c>
      <c r="E1329">
        <v>1198</v>
      </c>
    </row>
    <row r="1330" spans="1:5">
      <c r="A1330" t="s">
        <v>33</v>
      </c>
      <c r="B1330" t="s">
        <v>57</v>
      </c>
      <c r="C1330">
        <v>2023</v>
      </c>
      <c r="D1330" t="s">
        <v>8</v>
      </c>
      <c r="E1330">
        <v>1197.3</v>
      </c>
    </row>
    <row r="1331" spans="1:5">
      <c r="A1331" t="s">
        <v>33</v>
      </c>
      <c r="B1331" t="s">
        <v>57</v>
      </c>
      <c r="C1331">
        <v>2023</v>
      </c>
      <c r="D1331" t="s">
        <v>7</v>
      </c>
      <c r="E1331">
        <v>1195</v>
      </c>
    </row>
    <row r="1332" spans="1:5">
      <c r="A1332" t="s">
        <v>33</v>
      </c>
      <c r="B1332" t="s">
        <v>57</v>
      </c>
      <c r="C1332">
        <v>2023</v>
      </c>
      <c r="D1332" t="s">
        <v>6</v>
      </c>
      <c r="E1332">
        <v>1195</v>
      </c>
    </row>
    <row r="1333" spans="1:5">
      <c r="A1333" t="s">
        <v>33</v>
      </c>
      <c r="B1333" t="s">
        <v>57</v>
      </c>
      <c r="C1333">
        <v>2022</v>
      </c>
      <c r="D1333" t="s">
        <v>9</v>
      </c>
      <c r="E1333">
        <v>1195</v>
      </c>
    </row>
    <row r="1334" spans="1:5">
      <c r="A1334" t="s">
        <v>33</v>
      </c>
      <c r="B1334" t="s">
        <v>57</v>
      </c>
      <c r="C1334">
        <v>2022</v>
      </c>
      <c r="D1334" t="s">
        <v>8</v>
      </c>
      <c r="E1334">
        <v>1195</v>
      </c>
    </row>
    <row r="1335" spans="1:5">
      <c r="A1335" t="s">
        <v>33</v>
      </c>
      <c r="B1335" t="s">
        <v>57</v>
      </c>
      <c r="C1335">
        <v>2022</v>
      </c>
      <c r="D1335" t="s">
        <v>7</v>
      </c>
      <c r="E1335">
        <v>1194.2</v>
      </c>
    </row>
    <row r="1336" spans="1:5">
      <c r="A1336" t="s">
        <v>33</v>
      </c>
      <c r="B1336" t="s">
        <v>57</v>
      </c>
      <c r="C1336">
        <v>2022</v>
      </c>
      <c r="D1336" t="s">
        <v>6</v>
      </c>
      <c r="E1336">
        <v>815.60810000000004</v>
      </c>
    </row>
    <row r="1337" spans="1:5">
      <c r="A1337" t="s">
        <v>33</v>
      </c>
      <c r="B1337" t="s">
        <v>57</v>
      </c>
      <c r="C1337">
        <v>2021</v>
      </c>
      <c r="D1337" t="s">
        <v>9</v>
      </c>
      <c r="E1337">
        <v>767.5</v>
      </c>
    </row>
    <row r="1338" spans="1:5">
      <c r="A1338" t="s">
        <v>33</v>
      </c>
      <c r="B1338" t="s">
        <v>57</v>
      </c>
      <c r="C1338">
        <v>2021</v>
      </c>
      <c r="D1338" t="s">
        <v>8</v>
      </c>
      <c r="E1338">
        <v>767.5</v>
      </c>
    </row>
    <row r="1339" spans="1:5">
      <c r="A1339" t="s">
        <v>33</v>
      </c>
      <c r="B1339" t="s">
        <v>57</v>
      </c>
      <c r="C1339">
        <v>2021</v>
      </c>
      <c r="D1339" t="s">
        <v>7</v>
      </c>
      <c r="E1339">
        <v>767.5</v>
      </c>
    </row>
    <row r="1340" spans="1:5">
      <c r="A1340" t="s">
        <v>33</v>
      </c>
      <c r="B1340" t="s">
        <v>57</v>
      </c>
      <c r="C1340">
        <v>2021</v>
      </c>
      <c r="D1340" t="s">
        <v>6</v>
      </c>
      <c r="E1340">
        <v>767.5</v>
      </c>
    </row>
    <row r="1341" spans="1:5">
      <c r="A1341" t="s">
        <v>33</v>
      </c>
      <c r="B1341" t="s">
        <v>57</v>
      </c>
      <c r="C1341">
        <v>2020</v>
      </c>
      <c r="D1341" t="s">
        <v>9</v>
      </c>
      <c r="E1341">
        <v>767.5</v>
      </c>
    </row>
    <row r="1342" spans="1:5">
      <c r="A1342" t="s">
        <v>33</v>
      </c>
      <c r="B1342" t="s">
        <v>57</v>
      </c>
      <c r="C1342">
        <v>2020</v>
      </c>
      <c r="D1342" t="s">
        <v>8</v>
      </c>
      <c r="E1342">
        <v>611</v>
      </c>
    </row>
    <row r="1343" spans="1:5">
      <c r="A1343" t="s">
        <v>33</v>
      </c>
      <c r="B1343" t="s">
        <v>57</v>
      </c>
      <c r="C1343">
        <v>2020</v>
      </c>
      <c r="D1343" t="s">
        <v>7</v>
      </c>
      <c r="E1343">
        <v>611</v>
      </c>
    </row>
    <row r="1344" spans="1:5">
      <c r="A1344" t="s">
        <v>33</v>
      </c>
      <c r="B1344" t="s">
        <v>57</v>
      </c>
      <c r="C1344">
        <v>2020</v>
      </c>
      <c r="D1344" t="s">
        <v>6</v>
      </c>
      <c r="E1344">
        <v>611</v>
      </c>
    </row>
    <row r="1345" spans="1:5">
      <c r="A1345" t="s">
        <v>33</v>
      </c>
      <c r="B1345" t="s">
        <v>57</v>
      </c>
      <c r="C1345">
        <v>2019</v>
      </c>
      <c r="D1345" t="s">
        <v>9</v>
      </c>
      <c r="E1345">
        <v>203</v>
      </c>
    </row>
    <row r="1346" spans="1:5">
      <c r="A1346" t="s">
        <v>33</v>
      </c>
      <c r="B1346" t="s">
        <v>57</v>
      </c>
      <c r="C1346">
        <v>2019</v>
      </c>
      <c r="D1346" t="s">
        <v>8</v>
      </c>
      <c r="E1346">
        <v>203</v>
      </c>
    </row>
    <row r="1347" spans="1:5">
      <c r="A1347" t="s">
        <v>33</v>
      </c>
      <c r="B1347" t="s">
        <v>57</v>
      </c>
      <c r="C1347">
        <v>2019</v>
      </c>
      <c r="D1347" t="s">
        <v>7</v>
      </c>
      <c r="E1347">
        <v>203</v>
      </c>
    </row>
    <row r="1348" spans="1:5">
      <c r="A1348" t="s">
        <v>33</v>
      </c>
      <c r="B1348" t="s">
        <v>57</v>
      </c>
      <c r="C1348">
        <v>2019</v>
      </c>
      <c r="D1348" t="s">
        <v>6</v>
      </c>
      <c r="E1348">
        <v>203</v>
      </c>
    </row>
    <row r="1349" spans="1:5">
      <c r="A1349" t="s">
        <v>33</v>
      </c>
      <c r="B1349" t="s">
        <v>57</v>
      </c>
      <c r="C1349">
        <v>2018</v>
      </c>
      <c r="D1349" t="s">
        <v>9</v>
      </c>
      <c r="E1349">
        <v>203</v>
      </c>
    </row>
    <row r="1350" spans="1:5">
      <c r="A1350" t="s">
        <v>33</v>
      </c>
      <c r="B1350" t="s">
        <v>57</v>
      </c>
      <c r="C1350">
        <v>2018</v>
      </c>
      <c r="D1350" t="s">
        <v>8</v>
      </c>
      <c r="E1350">
        <v>203</v>
      </c>
    </row>
    <row r="1351" spans="1:5">
      <c r="A1351" t="s">
        <v>33</v>
      </c>
      <c r="B1351" t="s">
        <v>57</v>
      </c>
      <c r="C1351">
        <v>2018</v>
      </c>
      <c r="D1351" t="s">
        <v>7</v>
      </c>
      <c r="E1351">
        <v>203</v>
      </c>
    </row>
    <row r="1352" spans="1:5">
      <c r="A1352" t="s">
        <v>33</v>
      </c>
      <c r="B1352" t="s">
        <v>57</v>
      </c>
      <c r="C1352">
        <v>2018</v>
      </c>
      <c r="D1352" t="s">
        <v>6</v>
      </c>
      <c r="E1352">
        <v>220</v>
      </c>
    </row>
    <row r="1353" spans="1:5">
      <c r="A1353" t="s">
        <v>33</v>
      </c>
      <c r="B1353" t="s">
        <v>57</v>
      </c>
      <c r="C1353">
        <v>2017</v>
      </c>
      <c r="D1353" t="s">
        <v>9</v>
      </c>
      <c r="E1353">
        <v>220</v>
      </c>
    </row>
    <row r="1354" spans="1:5">
      <c r="A1354" t="s">
        <v>33</v>
      </c>
      <c r="B1354" t="s">
        <v>57</v>
      </c>
      <c r="C1354">
        <v>2017</v>
      </c>
      <c r="D1354" t="s">
        <v>8</v>
      </c>
      <c r="E1354">
        <v>320.2</v>
      </c>
    </row>
    <row r="1355" spans="1:5">
      <c r="A1355" t="s">
        <v>33</v>
      </c>
      <c r="B1355" t="s">
        <v>57</v>
      </c>
      <c r="C1355">
        <v>2017</v>
      </c>
      <c r="D1355" t="s">
        <v>7</v>
      </c>
      <c r="E1355">
        <v>320.2</v>
      </c>
    </row>
    <row r="1356" spans="1:5">
      <c r="A1356" t="s">
        <v>33</v>
      </c>
      <c r="B1356" t="s">
        <v>57</v>
      </c>
      <c r="C1356">
        <v>2017</v>
      </c>
      <c r="D1356" t="s">
        <v>6</v>
      </c>
      <c r="E1356">
        <v>320.2</v>
      </c>
    </row>
    <row r="1357" spans="1:5">
      <c r="A1357" t="s">
        <v>33</v>
      </c>
      <c r="B1357" t="s">
        <v>57</v>
      </c>
      <c r="C1357">
        <v>2016</v>
      </c>
      <c r="D1357" t="s">
        <v>9</v>
      </c>
      <c r="E1357">
        <v>320.2</v>
      </c>
    </row>
    <row r="1358" spans="1:5">
      <c r="A1358" t="s">
        <v>33</v>
      </c>
      <c r="B1358" t="s">
        <v>57</v>
      </c>
      <c r="C1358">
        <v>2016</v>
      </c>
      <c r="D1358" t="s">
        <v>8</v>
      </c>
      <c r="E1358">
        <v>320.2</v>
      </c>
    </row>
    <row r="1359" spans="1:5">
      <c r="A1359" t="s">
        <v>33</v>
      </c>
      <c r="B1359" t="s">
        <v>57</v>
      </c>
      <c r="C1359">
        <v>2016</v>
      </c>
      <c r="D1359" t="s">
        <v>7</v>
      </c>
      <c r="E1359">
        <v>320.2</v>
      </c>
    </row>
    <row r="1360" spans="1:5">
      <c r="A1360" t="s">
        <v>33</v>
      </c>
      <c r="B1360" t="s">
        <v>57</v>
      </c>
      <c r="C1360">
        <v>2016</v>
      </c>
      <c r="D1360" t="s">
        <v>6</v>
      </c>
      <c r="E1360">
        <v>155.19999999999999</v>
      </c>
    </row>
    <row r="1361" spans="1:5">
      <c r="A1361" t="s">
        <v>33</v>
      </c>
      <c r="B1361" t="s">
        <v>57</v>
      </c>
      <c r="C1361">
        <v>2015</v>
      </c>
      <c r="D1361" t="s">
        <v>9</v>
      </c>
      <c r="E1361">
        <v>155.19999999999999</v>
      </c>
    </row>
    <row r="1362" spans="1:5">
      <c r="A1362" t="s">
        <v>33</v>
      </c>
      <c r="B1362" t="s">
        <v>57</v>
      </c>
      <c r="C1362">
        <v>2015</v>
      </c>
      <c r="D1362" t="s">
        <v>8</v>
      </c>
      <c r="E1362">
        <v>155.19999999999999</v>
      </c>
    </row>
    <row r="1363" spans="1:5">
      <c r="A1363" t="s">
        <v>33</v>
      </c>
      <c r="B1363" t="s">
        <v>57</v>
      </c>
      <c r="C1363">
        <v>2015</v>
      </c>
      <c r="D1363" t="s">
        <v>7</v>
      </c>
      <c r="E1363">
        <v>155.19999999999999</v>
      </c>
    </row>
    <row r="1364" spans="1:5">
      <c r="A1364" t="s">
        <v>33</v>
      </c>
      <c r="B1364" t="s">
        <v>57</v>
      </c>
      <c r="C1364">
        <v>2015</v>
      </c>
      <c r="D1364" t="s">
        <v>6</v>
      </c>
      <c r="E1364">
        <v>155.19999999999999</v>
      </c>
    </row>
    <row r="1365" spans="1:5">
      <c r="A1365" t="s">
        <v>33</v>
      </c>
      <c r="B1365" t="s">
        <v>57</v>
      </c>
      <c r="C1365">
        <v>2014</v>
      </c>
      <c r="D1365" t="s">
        <v>9</v>
      </c>
      <c r="E1365">
        <v>155.4</v>
      </c>
    </row>
    <row r="1366" spans="1:5">
      <c r="A1366" t="s">
        <v>33</v>
      </c>
      <c r="B1366" t="s">
        <v>57</v>
      </c>
      <c r="C1366">
        <v>2014</v>
      </c>
      <c r="D1366" t="s">
        <v>8</v>
      </c>
      <c r="E1366">
        <v>155</v>
      </c>
    </row>
    <row r="1367" spans="1:5">
      <c r="A1367" t="s">
        <v>33</v>
      </c>
      <c r="B1367" t="s">
        <v>57</v>
      </c>
      <c r="C1367">
        <v>2014</v>
      </c>
      <c r="D1367" t="s">
        <v>7</v>
      </c>
      <c r="E1367">
        <v>155</v>
      </c>
    </row>
    <row r="1368" spans="1:5">
      <c r="A1368" t="s">
        <v>33</v>
      </c>
      <c r="B1368" t="s">
        <v>57</v>
      </c>
      <c r="C1368">
        <v>2014</v>
      </c>
      <c r="D1368" t="s">
        <v>6</v>
      </c>
      <c r="E1368">
        <v>155</v>
      </c>
    </row>
    <row r="1369" spans="1:5">
      <c r="A1369" t="s">
        <v>29</v>
      </c>
      <c r="B1369" t="s">
        <v>56</v>
      </c>
      <c r="C1369">
        <v>2024</v>
      </c>
      <c r="D1369" t="s">
        <v>7</v>
      </c>
      <c r="E1369">
        <v>1037.0129999999999</v>
      </c>
    </row>
    <row r="1370" spans="1:5">
      <c r="A1370" t="s">
        <v>29</v>
      </c>
      <c r="B1370" t="s">
        <v>56</v>
      </c>
      <c r="C1370">
        <v>2024</v>
      </c>
      <c r="D1370" t="s">
        <v>6</v>
      </c>
      <c r="E1370">
        <v>1037.0129999999999</v>
      </c>
    </row>
    <row r="1371" spans="1:5">
      <c r="A1371" t="s">
        <v>29</v>
      </c>
      <c r="B1371" t="s">
        <v>56</v>
      </c>
      <c r="C1371">
        <v>2023</v>
      </c>
      <c r="D1371" t="s">
        <v>9</v>
      </c>
      <c r="E1371">
        <v>946.25800000000004</v>
      </c>
    </row>
    <row r="1372" spans="1:5">
      <c r="A1372" t="s">
        <v>29</v>
      </c>
      <c r="B1372" t="s">
        <v>56</v>
      </c>
      <c r="C1372">
        <v>2023</v>
      </c>
      <c r="D1372" t="s">
        <v>8</v>
      </c>
      <c r="E1372">
        <v>695.51900000000001</v>
      </c>
    </row>
    <row r="1373" spans="1:5">
      <c r="A1373" t="s">
        <v>29</v>
      </c>
      <c r="B1373" t="s">
        <v>56</v>
      </c>
      <c r="C1373">
        <v>2023</v>
      </c>
      <c r="D1373" t="s">
        <v>7</v>
      </c>
      <c r="E1373">
        <v>695.51900000000001</v>
      </c>
    </row>
    <row r="1374" spans="1:5">
      <c r="A1374" t="s">
        <v>29</v>
      </c>
      <c r="B1374" t="s">
        <v>56</v>
      </c>
      <c r="C1374">
        <v>2023</v>
      </c>
      <c r="D1374" t="s">
        <v>6</v>
      </c>
      <c r="E1374">
        <v>695</v>
      </c>
    </row>
    <row r="1375" spans="1:5">
      <c r="A1375" t="s">
        <v>29</v>
      </c>
      <c r="B1375" t="s">
        <v>56</v>
      </c>
      <c r="C1375">
        <v>2022</v>
      </c>
      <c r="D1375" t="s">
        <v>9</v>
      </c>
      <c r="E1375">
        <v>574.61699999999996</v>
      </c>
    </row>
    <row r="1376" spans="1:5">
      <c r="A1376" t="s">
        <v>29</v>
      </c>
      <c r="B1376" t="s">
        <v>56</v>
      </c>
      <c r="C1376">
        <v>2022</v>
      </c>
      <c r="D1376" t="s">
        <v>8</v>
      </c>
      <c r="E1376">
        <v>573.60199999999998</v>
      </c>
    </row>
    <row r="1377" spans="1:5">
      <c r="A1377" t="s">
        <v>29</v>
      </c>
      <c r="B1377" t="s">
        <v>56</v>
      </c>
      <c r="C1377">
        <v>2022</v>
      </c>
      <c r="D1377" t="s">
        <v>7</v>
      </c>
      <c r="E1377">
        <v>568.92999999999995</v>
      </c>
    </row>
    <row r="1378" spans="1:5">
      <c r="A1378" t="s">
        <v>29</v>
      </c>
      <c r="B1378" t="s">
        <v>56</v>
      </c>
      <c r="C1378">
        <v>2022</v>
      </c>
      <c r="D1378" t="s">
        <v>6</v>
      </c>
      <c r="E1378">
        <v>568.92999999999995</v>
      </c>
    </row>
    <row r="1379" spans="1:5">
      <c r="A1379" t="s">
        <v>29</v>
      </c>
      <c r="B1379" t="s">
        <v>56</v>
      </c>
      <c r="C1379">
        <v>2021</v>
      </c>
      <c r="D1379" t="s">
        <v>9</v>
      </c>
      <c r="E1379">
        <v>568.92999999999995</v>
      </c>
    </row>
    <row r="1380" spans="1:5">
      <c r="A1380" t="s">
        <v>29</v>
      </c>
      <c r="B1380" t="s">
        <v>56</v>
      </c>
      <c r="C1380">
        <v>2021</v>
      </c>
      <c r="D1380" t="s">
        <v>8</v>
      </c>
      <c r="E1380">
        <v>568.92999999999995</v>
      </c>
    </row>
    <row r="1381" spans="1:5">
      <c r="A1381" t="s">
        <v>29</v>
      </c>
      <c r="B1381" t="s">
        <v>56</v>
      </c>
      <c r="C1381">
        <v>2021</v>
      </c>
      <c r="D1381" t="s">
        <v>7</v>
      </c>
      <c r="E1381">
        <v>568.92999999999995</v>
      </c>
    </row>
    <row r="1382" spans="1:5">
      <c r="A1382" t="s">
        <v>29</v>
      </c>
      <c r="B1382" t="s">
        <v>56</v>
      </c>
      <c r="C1382">
        <v>2021</v>
      </c>
      <c r="D1382" t="s">
        <v>6</v>
      </c>
      <c r="E1382">
        <v>568.92999999999995</v>
      </c>
    </row>
    <row r="1383" spans="1:5">
      <c r="A1383" t="s">
        <v>29</v>
      </c>
      <c r="B1383" t="s">
        <v>56</v>
      </c>
      <c r="C1383">
        <v>2020</v>
      </c>
      <c r="D1383" t="s">
        <v>9</v>
      </c>
      <c r="E1383">
        <v>568.92999999999995</v>
      </c>
    </row>
    <row r="1384" spans="1:5">
      <c r="A1384" t="s">
        <v>29</v>
      </c>
      <c r="B1384" t="s">
        <v>56</v>
      </c>
      <c r="C1384">
        <v>2020</v>
      </c>
      <c r="D1384" t="s">
        <v>8</v>
      </c>
      <c r="E1384">
        <v>568.43000000000006</v>
      </c>
    </row>
    <row r="1385" spans="1:5">
      <c r="A1385" t="s">
        <v>29</v>
      </c>
      <c r="B1385" t="s">
        <v>56</v>
      </c>
      <c r="C1385">
        <v>2020</v>
      </c>
      <c r="D1385" t="s">
        <v>7</v>
      </c>
      <c r="E1385">
        <v>565.39300000000003</v>
      </c>
    </row>
    <row r="1386" spans="1:5">
      <c r="A1386" t="s">
        <v>29</v>
      </c>
      <c r="B1386" t="s">
        <v>56</v>
      </c>
      <c r="C1386">
        <v>2020</v>
      </c>
      <c r="D1386" t="s">
        <v>6</v>
      </c>
      <c r="E1386">
        <v>565.39300000000003</v>
      </c>
    </row>
    <row r="1387" spans="1:5">
      <c r="A1387" t="s">
        <v>29</v>
      </c>
      <c r="B1387" t="s">
        <v>56</v>
      </c>
      <c r="C1387">
        <v>2019</v>
      </c>
      <c r="D1387" t="s">
        <v>9</v>
      </c>
      <c r="E1387">
        <v>565.39300000000003</v>
      </c>
    </row>
    <row r="1388" spans="1:5">
      <c r="A1388" t="s">
        <v>29</v>
      </c>
      <c r="B1388" t="s">
        <v>56</v>
      </c>
      <c r="C1388">
        <v>2019</v>
      </c>
      <c r="D1388" t="s">
        <v>8</v>
      </c>
      <c r="E1388">
        <v>548.36</v>
      </c>
    </row>
    <row r="1389" spans="1:5">
      <c r="A1389" t="s">
        <v>29</v>
      </c>
      <c r="B1389" t="s">
        <v>56</v>
      </c>
      <c r="C1389">
        <v>2019</v>
      </c>
      <c r="D1389" t="s">
        <v>7</v>
      </c>
      <c r="E1389">
        <v>548.36</v>
      </c>
    </row>
    <row r="1390" spans="1:5">
      <c r="A1390" t="s">
        <v>29</v>
      </c>
      <c r="B1390" t="s">
        <v>56</v>
      </c>
      <c r="C1390">
        <v>2019</v>
      </c>
      <c r="D1390" t="s">
        <v>6</v>
      </c>
      <c r="E1390">
        <v>548.36</v>
      </c>
    </row>
    <row r="1391" spans="1:5">
      <c r="A1391" t="s">
        <v>29</v>
      </c>
      <c r="B1391" t="s">
        <v>56</v>
      </c>
      <c r="C1391">
        <v>2018</v>
      </c>
      <c r="D1391" t="s">
        <v>9</v>
      </c>
      <c r="E1391">
        <v>548.36</v>
      </c>
    </row>
    <row r="1392" spans="1:5">
      <c r="A1392" t="s">
        <v>29</v>
      </c>
      <c r="B1392" t="s">
        <v>56</v>
      </c>
      <c r="C1392">
        <v>2018</v>
      </c>
      <c r="D1392" t="s">
        <v>8</v>
      </c>
      <c r="E1392">
        <v>452.19400000000002</v>
      </c>
    </row>
    <row r="1393" spans="1:5">
      <c r="A1393" t="s">
        <v>29</v>
      </c>
      <c r="B1393" t="s">
        <v>56</v>
      </c>
      <c r="C1393">
        <v>2018</v>
      </c>
      <c r="D1393" t="s">
        <v>7</v>
      </c>
      <c r="E1393">
        <v>452.19400000000002</v>
      </c>
    </row>
    <row r="1394" spans="1:5">
      <c r="A1394" t="s">
        <v>29</v>
      </c>
      <c r="B1394" t="s">
        <v>56</v>
      </c>
      <c r="C1394">
        <v>2018</v>
      </c>
      <c r="D1394" t="s">
        <v>6</v>
      </c>
      <c r="E1394">
        <v>452.19400000000002</v>
      </c>
    </row>
    <row r="1395" spans="1:5">
      <c r="A1395" t="s">
        <v>29</v>
      </c>
      <c r="B1395" t="s">
        <v>56</v>
      </c>
      <c r="C1395">
        <v>2017</v>
      </c>
      <c r="D1395" t="s">
        <v>9</v>
      </c>
      <c r="E1395">
        <v>382.24</v>
      </c>
    </row>
    <row r="1396" spans="1:5">
      <c r="A1396" t="s">
        <v>29</v>
      </c>
      <c r="B1396" t="s">
        <v>56</v>
      </c>
      <c r="C1396">
        <v>2017</v>
      </c>
      <c r="D1396" t="s">
        <v>8</v>
      </c>
      <c r="E1396">
        <v>326.53399999999999</v>
      </c>
    </row>
    <row r="1397" spans="1:5">
      <c r="A1397" t="s">
        <v>29</v>
      </c>
      <c r="B1397" t="s">
        <v>56</v>
      </c>
      <c r="C1397">
        <v>2017</v>
      </c>
      <c r="D1397" t="s">
        <v>7</v>
      </c>
      <c r="E1397">
        <v>326.53399999999999</v>
      </c>
    </row>
    <row r="1398" spans="1:5">
      <c r="A1398" t="s">
        <v>29</v>
      </c>
      <c r="B1398" t="s">
        <v>56</v>
      </c>
      <c r="C1398">
        <v>2017</v>
      </c>
      <c r="D1398" t="s">
        <v>6</v>
      </c>
      <c r="E1398">
        <v>319.98399999999998</v>
      </c>
    </row>
    <row r="1399" spans="1:5">
      <c r="A1399" t="s">
        <v>29</v>
      </c>
      <c r="B1399" t="s">
        <v>56</v>
      </c>
      <c r="C1399">
        <v>2016</v>
      </c>
      <c r="D1399" t="s">
        <v>9</v>
      </c>
      <c r="E1399">
        <v>255.94399999999999</v>
      </c>
    </row>
    <row r="1400" spans="1:5">
      <c r="A1400" t="s">
        <v>29</v>
      </c>
      <c r="B1400" t="s">
        <v>56</v>
      </c>
      <c r="C1400">
        <v>2016</v>
      </c>
      <c r="D1400" t="s">
        <v>8</v>
      </c>
      <c r="E1400">
        <v>253.179</v>
      </c>
    </row>
    <row r="1401" spans="1:5">
      <c r="A1401" t="s">
        <v>29</v>
      </c>
      <c r="B1401" t="s">
        <v>56</v>
      </c>
      <c r="C1401">
        <v>2016</v>
      </c>
      <c r="D1401" t="s">
        <v>7</v>
      </c>
      <c r="E1401">
        <v>214.489</v>
      </c>
    </row>
    <row r="1402" spans="1:5">
      <c r="A1402" t="s">
        <v>29</v>
      </c>
      <c r="B1402" t="s">
        <v>56</v>
      </c>
      <c r="C1402">
        <v>2016</v>
      </c>
      <c r="D1402" t="s">
        <v>6</v>
      </c>
      <c r="E1402">
        <v>213.399</v>
      </c>
    </row>
    <row r="1403" spans="1:5">
      <c r="A1403" t="s">
        <v>29</v>
      </c>
      <c r="B1403" t="s">
        <v>56</v>
      </c>
      <c r="C1403">
        <v>2015</v>
      </c>
      <c r="D1403" t="s">
        <v>9</v>
      </c>
      <c r="E1403">
        <v>211.239</v>
      </c>
    </row>
    <row r="1404" spans="1:5">
      <c r="A1404" t="s">
        <v>29</v>
      </c>
      <c r="B1404" t="s">
        <v>56</v>
      </c>
      <c r="C1404">
        <v>2015</v>
      </c>
      <c r="D1404" t="s">
        <v>8</v>
      </c>
      <c r="E1404">
        <v>195.66900000000001</v>
      </c>
    </row>
    <row r="1405" spans="1:5">
      <c r="A1405" t="s">
        <v>29</v>
      </c>
      <c r="B1405" t="s">
        <v>56</v>
      </c>
      <c r="C1405">
        <v>2015</v>
      </c>
      <c r="D1405" t="s">
        <v>7</v>
      </c>
      <c r="E1405">
        <v>193.63900000000001</v>
      </c>
    </row>
    <row r="1406" spans="1:5">
      <c r="A1406" t="s">
        <v>29</v>
      </c>
      <c r="B1406" t="s">
        <v>56</v>
      </c>
      <c r="C1406">
        <v>2015</v>
      </c>
      <c r="D1406" t="s">
        <v>6</v>
      </c>
      <c r="E1406">
        <v>189.17500000000001</v>
      </c>
    </row>
    <row r="1407" spans="1:5">
      <c r="A1407" t="s">
        <v>29</v>
      </c>
      <c r="B1407" t="s">
        <v>56</v>
      </c>
      <c r="C1407">
        <v>2014</v>
      </c>
      <c r="D1407" t="s">
        <v>9</v>
      </c>
      <c r="E1407">
        <v>188.29499999999999</v>
      </c>
    </row>
    <row r="1408" spans="1:5">
      <c r="A1408" t="s">
        <v>29</v>
      </c>
      <c r="B1408" t="s">
        <v>56</v>
      </c>
      <c r="C1408">
        <v>2014</v>
      </c>
      <c r="D1408" t="s">
        <v>8</v>
      </c>
      <c r="E1408">
        <v>185.70500000000001</v>
      </c>
    </row>
    <row r="1409" spans="1:5">
      <c r="A1409" t="s">
        <v>29</v>
      </c>
      <c r="B1409" t="s">
        <v>56</v>
      </c>
      <c r="C1409">
        <v>2014</v>
      </c>
      <c r="D1409" t="s">
        <v>7</v>
      </c>
      <c r="E1409">
        <v>184.595</v>
      </c>
    </row>
    <row r="1410" spans="1:5">
      <c r="A1410" t="s">
        <v>29</v>
      </c>
      <c r="B1410" t="s">
        <v>56</v>
      </c>
      <c r="C1410">
        <v>2014</v>
      </c>
      <c r="D1410" t="s">
        <v>6</v>
      </c>
      <c r="E1410">
        <v>182.005</v>
      </c>
    </row>
    <row r="1411" spans="1:5">
      <c r="A1411" t="s">
        <v>29</v>
      </c>
      <c r="B1411" t="s">
        <v>56</v>
      </c>
      <c r="C1411">
        <v>2013</v>
      </c>
      <c r="D1411" t="s">
        <v>9</v>
      </c>
      <c r="E1411">
        <v>108.955</v>
      </c>
    </row>
    <row r="1412" spans="1:5">
      <c r="A1412" t="s">
        <v>29</v>
      </c>
      <c r="B1412" t="s">
        <v>56</v>
      </c>
      <c r="C1412">
        <v>2013</v>
      </c>
      <c r="D1412" t="s">
        <v>8</v>
      </c>
      <c r="E1412">
        <v>108.185</v>
      </c>
    </row>
    <row r="1413" spans="1:5">
      <c r="A1413" t="s">
        <v>29</v>
      </c>
      <c r="B1413" t="s">
        <v>56</v>
      </c>
      <c r="C1413">
        <v>2013</v>
      </c>
      <c r="D1413" t="s">
        <v>7</v>
      </c>
      <c r="E1413">
        <v>106.44499999999999</v>
      </c>
    </row>
    <row r="1414" spans="1:5">
      <c r="A1414" t="s">
        <v>29</v>
      </c>
      <c r="B1414" t="s">
        <v>56</v>
      </c>
      <c r="C1414">
        <v>2013</v>
      </c>
      <c r="D1414" t="s">
        <v>6</v>
      </c>
      <c r="E1414">
        <v>105.315</v>
      </c>
    </row>
    <row r="1415" spans="1:5">
      <c r="A1415" t="s">
        <v>29</v>
      </c>
      <c r="B1415" t="s">
        <v>56</v>
      </c>
      <c r="C1415">
        <v>2012</v>
      </c>
      <c r="D1415" t="s">
        <v>9</v>
      </c>
      <c r="E1415">
        <v>79.034999999999997</v>
      </c>
    </row>
    <row r="1416" spans="1:5">
      <c r="A1416" t="s">
        <v>29</v>
      </c>
      <c r="B1416" t="s">
        <v>56</v>
      </c>
      <c r="C1416">
        <v>2012</v>
      </c>
      <c r="D1416" t="s">
        <v>8</v>
      </c>
      <c r="E1416">
        <v>76.694999999999993</v>
      </c>
    </row>
    <row r="1417" spans="1:5">
      <c r="A1417" t="s">
        <v>29</v>
      </c>
      <c r="B1417" t="s">
        <v>56</v>
      </c>
      <c r="C1417">
        <v>2012</v>
      </c>
      <c r="D1417" t="s">
        <v>7</v>
      </c>
      <c r="E1417">
        <v>75.59</v>
      </c>
    </row>
    <row r="1418" spans="1:5">
      <c r="A1418" t="s">
        <v>29</v>
      </c>
      <c r="B1418" t="s">
        <v>56</v>
      </c>
      <c r="C1418">
        <v>2012</v>
      </c>
      <c r="D1418" t="s">
        <v>6</v>
      </c>
      <c r="E1418">
        <v>75.59</v>
      </c>
    </row>
    <row r="1419" spans="1:5">
      <c r="A1419" t="s">
        <v>29</v>
      </c>
      <c r="B1419" t="s">
        <v>56</v>
      </c>
      <c r="C1419">
        <v>2011</v>
      </c>
      <c r="D1419" t="s">
        <v>9</v>
      </c>
      <c r="E1419">
        <v>0</v>
      </c>
    </row>
    <row r="1420" spans="1:5">
      <c r="A1420" t="s">
        <v>29</v>
      </c>
      <c r="B1420" t="s">
        <v>56</v>
      </c>
      <c r="C1420">
        <v>2011</v>
      </c>
      <c r="D1420" t="s">
        <v>8</v>
      </c>
      <c r="E1420">
        <v>0</v>
      </c>
    </row>
    <row r="1421" spans="1:5">
      <c r="A1421" t="s">
        <v>29</v>
      </c>
      <c r="B1421" t="s">
        <v>56</v>
      </c>
      <c r="C1421">
        <v>2011</v>
      </c>
      <c r="D1421" t="s">
        <v>7</v>
      </c>
      <c r="E1421">
        <v>0</v>
      </c>
    </row>
    <row r="1422" spans="1:5">
      <c r="A1422" t="s">
        <v>29</v>
      </c>
      <c r="B1422" t="s">
        <v>56</v>
      </c>
      <c r="C1422">
        <v>2011</v>
      </c>
      <c r="D1422" t="s">
        <v>6</v>
      </c>
      <c r="E1422">
        <v>0</v>
      </c>
    </row>
    <row r="1423" spans="1:5">
      <c r="A1423" t="s">
        <v>29</v>
      </c>
      <c r="B1423" t="s">
        <v>56</v>
      </c>
      <c r="C1423">
        <v>2010</v>
      </c>
      <c r="D1423" t="s">
        <v>9</v>
      </c>
      <c r="E1423">
        <v>0</v>
      </c>
    </row>
    <row r="1424" spans="1:5">
      <c r="A1424" t="s">
        <v>29</v>
      </c>
      <c r="B1424" t="s">
        <v>56</v>
      </c>
      <c r="C1424">
        <v>2010</v>
      </c>
      <c r="D1424" t="s">
        <v>8</v>
      </c>
      <c r="E1424">
        <v>0</v>
      </c>
    </row>
    <row r="1425" spans="1:5">
      <c r="A1425" t="s">
        <v>29</v>
      </c>
      <c r="B1425" t="s">
        <v>56</v>
      </c>
      <c r="C1425">
        <v>2010</v>
      </c>
      <c r="D1425" t="s">
        <v>7</v>
      </c>
      <c r="E1425">
        <v>0</v>
      </c>
    </row>
    <row r="1426" spans="1:5">
      <c r="A1426" t="s">
        <v>29</v>
      </c>
      <c r="B1426" t="s">
        <v>56</v>
      </c>
      <c r="C1426">
        <v>2010</v>
      </c>
      <c r="D1426" t="s">
        <v>6</v>
      </c>
      <c r="E1426">
        <v>0</v>
      </c>
    </row>
    <row r="1427" spans="1:5">
      <c r="A1427" t="s">
        <v>29</v>
      </c>
      <c r="B1427" t="s">
        <v>56</v>
      </c>
      <c r="C1427">
        <v>2009</v>
      </c>
      <c r="D1427" t="s">
        <v>9</v>
      </c>
      <c r="E1427">
        <v>0</v>
      </c>
    </row>
    <row r="1428" spans="1:5">
      <c r="A1428" t="s">
        <v>29</v>
      </c>
      <c r="B1428" t="s">
        <v>56</v>
      </c>
      <c r="C1428">
        <v>2009</v>
      </c>
      <c r="D1428" t="s">
        <v>8</v>
      </c>
      <c r="E1428">
        <v>0</v>
      </c>
    </row>
    <row r="1429" spans="1:5">
      <c r="A1429" t="s">
        <v>29</v>
      </c>
      <c r="B1429" t="s">
        <v>56</v>
      </c>
      <c r="C1429">
        <v>2009</v>
      </c>
      <c r="D1429" t="s">
        <v>7</v>
      </c>
      <c r="E1429">
        <v>0</v>
      </c>
    </row>
    <row r="1430" spans="1:5">
      <c r="A1430" t="s">
        <v>29</v>
      </c>
      <c r="B1430" t="s">
        <v>56</v>
      </c>
      <c r="C1430">
        <v>2009</v>
      </c>
      <c r="D1430" t="s">
        <v>6</v>
      </c>
      <c r="E1430">
        <v>0</v>
      </c>
    </row>
    <row r="1431" spans="1:5">
      <c r="A1431" t="s">
        <v>29</v>
      </c>
      <c r="B1431" t="s">
        <v>51</v>
      </c>
      <c r="C1431">
        <v>2024</v>
      </c>
      <c r="D1431" t="s">
        <v>7</v>
      </c>
      <c r="E1431">
        <v>45.463000000000001</v>
      </c>
    </row>
    <row r="1432" spans="1:5">
      <c r="A1432" t="s">
        <v>29</v>
      </c>
      <c r="B1432" t="s">
        <v>51</v>
      </c>
      <c r="C1432">
        <v>2024</v>
      </c>
      <c r="D1432" t="s">
        <v>6</v>
      </c>
      <c r="E1432">
        <v>45.463000000000001</v>
      </c>
    </row>
    <row r="1433" spans="1:5">
      <c r="A1433" t="s">
        <v>29</v>
      </c>
      <c r="B1433" t="s">
        <v>51</v>
      </c>
      <c r="C1433">
        <v>2023</v>
      </c>
      <c r="D1433" t="s">
        <v>9</v>
      </c>
      <c r="E1433">
        <v>45.463000000000001</v>
      </c>
    </row>
    <row r="1434" spans="1:5">
      <c r="A1434" t="s">
        <v>29</v>
      </c>
      <c r="B1434" t="s">
        <v>51</v>
      </c>
      <c r="C1434">
        <v>2023</v>
      </c>
      <c r="D1434" t="s">
        <v>8</v>
      </c>
      <c r="E1434">
        <v>36.450000000000003</v>
      </c>
    </row>
    <row r="1435" spans="1:5">
      <c r="A1435" t="s">
        <v>29</v>
      </c>
      <c r="B1435" t="s">
        <v>51</v>
      </c>
      <c r="C1435">
        <v>2023</v>
      </c>
      <c r="D1435" t="s">
        <v>7</v>
      </c>
      <c r="E1435">
        <v>36.450000000000003</v>
      </c>
    </row>
    <row r="1436" spans="1:5">
      <c r="A1436" t="s">
        <v>29</v>
      </c>
      <c r="B1436" t="s">
        <v>51</v>
      </c>
      <c r="C1436">
        <v>2023</v>
      </c>
      <c r="D1436" t="s">
        <v>6</v>
      </c>
      <c r="E1436">
        <v>32</v>
      </c>
    </row>
    <row r="1437" spans="1:5">
      <c r="A1437" t="s">
        <v>29</v>
      </c>
      <c r="B1437" t="s">
        <v>51</v>
      </c>
      <c r="C1437">
        <v>2022</v>
      </c>
      <c r="D1437" t="s">
        <v>9</v>
      </c>
      <c r="E1437">
        <v>32.409999999999997</v>
      </c>
    </row>
    <row r="1438" spans="1:5">
      <c r="A1438" t="s">
        <v>29</v>
      </c>
      <c r="B1438" t="s">
        <v>51</v>
      </c>
      <c r="C1438">
        <v>2022</v>
      </c>
      <c r="D1438" t="s">
        <v>8</v>
      </c>
      <c r="E1438">
        <v>32.409999999999997</v>
      </c>
    </row>
    <row r="1439" spans="1:5">
      <c r="A1439" t="s">
        <v>29</v>
      </c>
      <c r="B1439" t="s">
        <v>51</v>
      </c>
      <c r="C1439">
        <v>2022</v>
      </c>
      <c r="D1439" t="s">
        <v>7</v>
      </c>
      <c r="E1439">
        <v>32.409999999999997</v>
      </c>
    </row>
    <row r="1440" spans="1:5">
      <c r="A1440" t="s">
        <v>29</v>
      </c>
      <c r="B1440" t="s">
        <v>51</v>
      </c>
      <c r="C1440">
        <v>2022</v>
      </c>
      <c r="D1440" t="s">
        <v>6</v>
      </c>
      <c r="E1440">
        <v>32.409999999999997</v>
      </c>
    </row>
    <row r="1441" spans="1:5">
      <c r="A1441" t="s">
        <v>29</v>
      </c>
      <c r="B1441" t="s">
        <v>51</v>
      </c>
      <c r="C1441">
        <v>2021</v>
      </c>
      <c r="D1441" t="s">
        <v>9</v>
      </c>
      <c r="E1441">
        <v>32.409999999999997</v>
      </c>
    </row>
    <row r="1442" spans="1:5">
      <c r="A1442" t="s">
        <v>29</v>
      </c>
      <c r="B1442" t="s">
        <v>51</v>
      </c>
      <c r="C1442">
        <v>2021</v>
      </c>
      <c r="D1442" t="s">
        <v>8</v>
      </c>
      <c r="E1442">
        <v>32.409999999999997</v>
      </c>
    </row>
    <row r="1443" spans="1:5">
      <c r="A1443" t="s">
        <v>29</v>
      </c>
      <c r="B1443" t="s">
        <v>51</v>
      </c>
      <c r="C1443">
        <v>2021</v>
      </c>
      <c r="D1443" t="s">
        <v>7</v>
      </c>
      <c r="E1443">
        <v>32.409999999999997</v>
      </c>
    </row>
    <row r="1444" spans="1:5">
      <c r="A1444" t="s">
        <v>29</v>
      </c>
      <c r="B1444" t="s">
        <v>51</v>
      </c>
      <c r="C1444">
        <v>2021</v>
      </c>
      <c r="D1444" t="s">
        <v>6</v>
      </c>
      <c r="E1444">
        <v>32.409999999999997</v>
      </c>
    </row>
    <row r="1445" spans="1:5">
      <c r="A1445" t="s">
        <v>29</v>
      </c>
      <c r="B1445" t="s">
        <v>51</v>
      </c>
      <c r="C1445">
        <v>2020</v>
      </c>
      <c r="D1445" t="s">
        <v>9</v>
      </c>
      <c r="E1445">
        <v>32.409999999999997</v>
      </c>
    </row>
    <row r="1446" spans="1:5">
      <c r="A1446" t="s">
        <v>29</v>
      </c>
      <c r="B1446" t="s">
        <v>51</v>
      </c>
      <c r="C1446">
        <v>2020</v>
      </c>
      <c r="D1446" t="s">
        <v>8</v>
      </c>
      <c r="E1446">
        <v>32.409999999999997</v>
      </c>
    </row>
    <row r="1447" spans="1:5">
      <c r="A1447" t="s">
        <v>29</v>
      </c>
      <c r="B1447" t="s">
        <v>51</v>
      </c>
      <c r="C1447">
        <v>2020</v>
      </c>
      <c r="D1447" t="s">
        <v>7</v>
      </c>
      <c r="E1447">
        <v>32.409999999999997</v>
      </c>
    </row>
    <row r="1448" spans="1:5">
      <c r="A1448" t="s">
        <v>29</v>
      </c>
      <c r="B1448" t="s">
        <v>51</v>
      </c>
      <c r="C1448">
        <v>2020</v>
      </c>
      <c r="D1448" t="s">
        <v>6</v>
      </c>
      <c r="E1448">
        <v>32.409999999999997</v>
      </c>
    </row>
    <row r="1449" spans="1:5">
      <c r="A1449" t="s">
        <v>29</v>
      </c>
      <c r="B1449" t="s">
        <v>51</v>
      </c>
      <c r="C1449">
        <v>2019</v>
      </c>
      <c r="D1449" t="s">
        <v>9</v>
      </c>
      <c r="E1449">
        <v>32.409999999999997</v>
      </c>
    </row>
    <row r="1450" spans="1:5">
      <c r="A1450" t="s">
        <v>29</v>
      </c>
      <c r="B1450" t="s">
        <v>51</v>
      </c>
      <c r="C1450">
        <v>2019</v>
      </c>
      <c r="D1450" t="s">
        <v>8</v>
      </c>
      <c r="E1450">
        <v>32.409999999999997</v>
      </c>
    </row>
    <row r="1451" spans="1:5">
      <c r="A1451" t="s">
        <v>29</v>
      </c>
      <c r="B1451" t="s">
        <v>51</v>
      </c>
      <c r="C1451">
        <v>2019</v>
      </c>
      <c r="D1451" t="s">
        <v>7</v>
      </c>
      <c r="E1451">
        <v>32.409999999999997</v>
      </c>
    </row>
    <row r="1452" spans="1:5">
      <c r="A1452" t="s">
        <v>29</v>
      </c>
      <c r="B1452" t="s">
        <v>51</v>
      </c>
      <c r="C1452">
        <v>2019</v>
      </c>
      <c r="D1452" t="s">
        <v>6</v>
      </c>
      <c r="E1452">
        <v>32.409999999999997</v>
      </c>
    </row>
    <row r="1453" spans="1:5">
      <c r="A1453" t="s">
        <v>29</v>
      </c>
      <c r="B1453" t="s">
        <v>51</v>
      </c>
      <c r="C1453">
        <v>2018</v>
      </c>
      <c r="D1453" t="s">
        <v>9</v>
      </c>
      <c r="E1453">
        <v>32.409999999999997</v>
      </c>
    </row>
    <row r="1454" spans="1:5">
      <c r="A1454" t="s">
        <v>29</v>
      </c>
      <c r="B1454" t="s">
        <v>51</v>
      </c>
      <c r="C1454">
        <v>2018</v>
      </c>
      <c r="D1454" t="s">
        <v>8</v>
      </c>
      <c r="E1454">
        <v>32.409999999999997</v>
      </c>
    </row>
    <row r="1455" spans="1:5">
      <c r="A1455" t="s">
        <v>29</v>
      </c>
      <c r="B1455" t="s">
        <v>51</v>
      </c>
      <c r="C1455">
        <v>2018</v>
      </c>
      <c r="D1455" t="s">
        <v>7</v>
      </c>
      <c r="E1455">
        <v>32.409999999999997</v>
      </c>
    </row>
    <row r="1456" spans="1:5">
      <c r="A1456" t="s">
        <v>29</v>
      </c>
      <c r="B1456" t="s">
        <v>51</v>
      </c>
      <c r="C1456">
        <v>2018</v>
      </c>
      <c r="D1456" t="s">
        <v>6</v>
      </c>
      <c r="E1456">
        <v>34.159999999999997</v>
      </c>
    </row>
    <row r="1457" spans="1:5">
      <c r="A1457" t="s">
        <v>29</v>
      </c>
      <c r="B1457" t="s">
        <v>51</v>
      </c>
      <c r="C1457">
        <v>2017</v>
      </c>
      <c r="D1457" t="s">
        <v>9</v>
      </c>
      <c r="E1457">
        <v>32.409999999999997</v>
      </c>
    </row>
    <row r="1458" spans="1:5">
      <c r="A1458" t="s">
        <v>29</v>
      </c>
      <c r="B1458" t="s">
        <v>51</v>
      </c>
      <c r="C1458">
        <v>2017</v>
      </c>
      <c r="D1458" t="s">
        <v>8</v>
      </c>
      <c r="E1458">
        <v>32.409999999999997</v>
      </c>
    </row>
    <row r="1459" spans="1:5">
      <c r="A1459" t="s">
        <v>29</v>
      </c>
      <c r="B1459" t="s">
        <v>51</v>
      </c>
      <c r="C1459">
        <v>2017</v>
      </c>
      <c r="D1459" t="s">
        <v>7</v>
      </c>
      <c r="E1459">
        <v>32.409999999999997</v>
      </c>
    </row>
    <row r="1460" spans="1:5">
      <c r="A1460" t="s">
        <v>29</v>
      </c>
      <c r="B1460" t="s">
        <v>51</v>
      </c>
      <c r="C1460">
        <v>2017</v>
      </c>
      <c r="D1460" t="s">
        <v>6</v>
      </c>
      <c r="E1460">
        <v>0</v>
      </c>
    </row>
    <row r="1461" spans="1:5">
      <c r="A1461" t="s">
        <v>29</v>
      </c>
      <c r="B1461" t="s">
        <v>51</v>
      </c>
      <c r="C1461">
        <v>2016</v>
      </c>
      <c r="D1461" t="s">
        <v>9</v>
      </c>
      <c r="E1461">
        <v>0</v>
      </c>
    </row>
    <row r="1462" spans="1:5">
      <c r="A1462" t="s">
        <v>29</v>
      </c>
      <c r="B1462" t="s">
        <v>51</v>
      </c>
      <c r="C1462">
        <v>2016</v>
      </c>
      <c r="D1462" t="s">
        <v>8</v>
      </c>
      <c r="E1462">
        <v>0</v>
      </c>
    </row>
    <row r="1463" spans="1:5">
      <c r="A1463" t="s">
        <v>29</v>
      </c>
      <c r="B1463" t="s">
        <v>51</v>
      </c>
      <c r="C1463">
        <v>2016</v>
      </c>
      <c r="D1463" t="s">
        <v>7</v>
      </c>
      <c r="E1463">
        <v>0</v>
      </c>
    </row>
    <row r="1464" spans="1:5">
      <c r="A1464" t="s">
        <v>29</v>
      </c>
      <c r="B1464" t="s">
        <v>51</v>
      </c>
      <c r="C1464">
        <v>2016</v>
      </c>
      <c r="D1464" t="s">
        <v>6</v>
      </c>
      <c r="E1464">
        <v>0</v>
      </c>
    </row>
    <row r="1465" spans="1:5">
      <c r="A1465" t="s">
        <v>29</v>
      </c>
      <c r="B1465" t="s">
        <v>51</v>
      </c>
      <c r="C1465">
        <v>2015</v>
      </c>
      <c r="D1465" t="s">
        <v>9</v>
      </c>
      <c r="E1465">
        <v>0</v>
      </c>
    </row>
    <row r="1466" spans="1:5">
      <c r="A1466" t="s">
        <v>29</v>
      </c>
      <c r="B1466" t="s">
        <v>51</v>
      </c>
      <c r="C1466">
        <v>2015</v>
      </c>
      <c r="D1466" t="s">
        <v>8</v>
      </c>
      <c r="E1466">
        <v>0</v>
      </c>
    </row>
    <row r="1467" spans="1:5">
      <c r="A1467" t="s">
        <v>29</v>
      </c>
      <c r="B1467" t="s">
        <v>51</v>
      </c>
      <c r="C1467">
        <v>2015</v>
      </c>
      <c r="D1467" t="s">
        <v>7</v>
      </c>
      <c r="E1467">
        <v>0</v>
      </c>
    </row>
    <row r="1468" spans="1:5">
      <c r="A1468" t="s">
        <v>29</v>
      </c>
      <c r="B1468" t="s">
        <v>51</v>
      </c>
      <c r="C1468">
        <v>2015</v>
      </c>
      <c r="D1468" t="s">
        <v>6</v>
      </c>
      <c r="E1468">
        <v>0</v>
      </c>
    </row>
    <row r="1469" spans="1:5">
      <c r="A1469" t="s">
        <v>29</v>
      </c>
      <c r="B1469" t="s">
        <v>51</v>
      </c>
      <c r="C1469">
        <v>2014</v>
      </c>
      <c r="D1469" t="s">
        <v>9</v>
      </c>
      <c r="E1469">
        <v>0</v>
      </c>
    </row>
    <row r="1470" spans="1:5">
      <c r="A1470" t="s">
        <v>29</v>
      </c>
      <c r="B1470" t="s">
        <v>51</v>
      </c>
      <c r="C1470">
        <v>2014</v>
      </c>
      <c r="D1470" t="s">
        <v>8</v>
      </c>
      <c r="E1470">
        <v>0</v>
      </c>
    </row>
    <row r="1471" spans="1:5">
      <c r="A1471" t="s">
        <v>29</v>
      </c>
      <c r="B1471" t="s">
        <v>51</v>
      </c>
      <c r="C1471">
        <v>2014</v>
      </c>
      <c r="D1471" t="s">
        <v>7</v>
      </c>
      <c r="E1471">
        <v>0</v>
      </c>
    </row>
    <row r="1472" spans="1:5">
      <c r="A1472" t="s">
        <v>29</v>
      </c>
      <c r="B1472" t="s">
        <v>51</v>
      </c>
      <c r="C1472">
        <v>2014</v>
      </c>
      <c r="D1472" t="s">
        <v>6</v>
      </c>
      <c r="E1472">
        <v>0</v>
      </c>
    </row>
    <row r="1473" spans="1:5">
      <c r="A1473" t="s">
        <v>29</v>
      </c>
      <c r="B1473" t="s">
        <v>51</v>
      </c>
      <c r="C1473">
        <v>2013</v>
      </c>
      <c r="D1473" t="s">
        <v>9</v>
      </c>
      <c r="E1473">
        <v>0</v>
      </c>
    </row>
    <row r="1474" spans="1:5">
      <c r="A1474" t="s">
        <v>29</v>
      </c>
      <c r="B1474" t="s">
        <v>51</v>
      </c>
      <c r="C1474">
        <v>2013</v>
      </c>
      <c r="D1474" t="s">
        <v>8</v>
      </c>
      <c r="E1474">
        <v>0</v>
      </c>
    </row>
    <row r="1475" spans="1:5">
      <c r="A1475" t="s">
        <v>29</v>
      </c>
      <c r="B1475" t="s">
        <v>51</v>
      </c>
      <c r="C1475">
        <v>2013</v>
      </c>
      <c r="D1475" t="s">
        <v>7</v>
      </c>
      <c r="E1475">
        <v>0</v>
      </c>
    </row>
    <row r="1476" spans="1:5">
      <c r="A1476" t="s">
        <v>29</v>
      </c>
      <c r="B1476" t="s">
        <v>51</v>
      </c>
      <c r="C1476">
        <v>2013</v>
      </c>
      <c r="D1476" t="s">
        <v>6</v>
      </c>
      <c r="E1476">
        <v>0</v>
      </c>
    </row>
    <row r="1477" spans="1:5">
      <c r="A1477" t="s">
        <v>29</v>
      </c>
      <c r="B1477" t="s">
        <v>51</v>
      </c>
      <c r="C1477">
        <v>2012</v>
      </c>
      <c r="D1477" t="s">
        <v>9</v>
      </c>
      <c r="E1477">
        <v>0</v>
      </c>
    </row>
    <row r="1478" spans="1:5">
      <c r="A1478" t="s">
        <v>29</v>
      </c>
      <c r="B1478" t="s">
        <v>51</v>
      </c>
      <c r="C1478">
        <v>2012</v>
      </c>
      <c r="D1478" t="s">
        <v>8</v>
      </c>
      <c r="E1478">
        <v>0</v>
      </c>
    </row>
    <row r="1479" spans="1:5">
      <c r="A1479" t="s">
        <v>29</v>
      </c>
      <c r="B1479" t="s">
        <v>51</v>
      </c>
      <c r="C1479">
        <v>2012</v>
      </c>
      <c r="D1479" t="s">
        <v>7</v>
      </c>
      <c r="E1479">
        <v>0</v>
      </c>
    </row>
    <row r="1480" spans="1:5">
      <c r="A1480" t="s">
        <v>29</v>
      </c>
      <c r="B1480" t="s">
        <v>51</v>
      </c>
      <c r="C1480">
        <v>2012</v>
      </c>
      <c r="D1480" t="s">
        <v>6</v>
      </c>
      <c r="E1480">
        <v>0</v>
      </c>
    </row>
    <row r="1481" spans="1:5">
      <c r="A1481" t="s">
        <v>29</v>
      </c>
      <c r="B1481" t="s">
        <v>51</v>
      </c>
      <c r="C1481">
        <v>2011</v>
      </c>
      <c r="D1481" t="s">
        <v>9</v>
      </c>
      <c r="E1481">
        <v>0</v>
      </c>
    </row>
    <row r="1482" spans="1:5">
      <c r="A1482" t="s">
        <v>29</v>
      </c>
      <c r="B1482" t="s">
        <v>51</v>
      </c>
      <c r="C1482">
        <v>2011</v>
      </c>
      <c r="D1482" t="s">
        <v>8</v>
      </c>
      <c r="E1482">
        <v>0</v>
      </c>
    </row>
    <row r="1483" spans="1:5">
      <c r="A1483" t="s">
        <v>29</v>
      </c>
      <c r="B1483" t="s">
        <v>51</v>
      </c>
      <c r="C1483">
        <v>2011</v>
      </c>
      <c r="D1483" t="s">
        <v>7</v>
      </c>
      <c r="E1483">
        <v>0</v>
      </c>
    </row>
    <row r="1484" spans="1:5">
      <c r="A1484" t="s">
        <v>29</v>
      </c>
      <c r="B1484" t="s">
        <v>51</v>
      </c>
      <c r="C1484">
        <v>2011</v>
      </c>
      <c r="D1484" t="s">
        <v>6</v>
      </c>
      <c r="E1484">
        <v>0</v>
      </c>
    </row>
    <row r="1485" spans="1:5">
      <c r="A1485" t="s">
        <v>29</v>
      </c>
      <c r="B1485" t="s">
        <v>51</v>
      </c>
      <c r="C1485">
        <v>2010</v>
      </c>
      <c r="D1485" t="s">
        <v>9</v>
      </c>
      <c r="E1485">
        <v>0</v>
      </c>
    </row>
    <row r="1486" spans="1:5">
      <c r="A1486" t="s">
        <v>29</v>
      </c>
      <c r="B1486" t="s">
        <v>51</v>
      </c>
      <c r="C1486">
        <v>2010</v>
      </c>
      <c r="D1486" t="s">
        <v>8</v>
      </c>
      <c r="E1486">
        <v>0</v>
      </c>
    </row>
    <row r="1487" spans="1:5">
      <c r="A1487" t="s">
        <v>29</v>
      </c>
      <c r="B1487" t="s">
        <v>51</v>
      </c>
      <c r="C1487">
        <v>2010</v>
      </c>
      <c r="D1487" t="s">
        <v>7</v>
      </c>
      <c r="E1487">
        <v>0</v>
      </c>
    </row>
    <row r="1488" spans="1:5">
      <c r="A1488" t="s">
        <v>29</v>
      </c>
      <c r="B1488" t="s">
        <v>51</v>
      </c>
      <c r="C1488">
        <v>2010</v>
      </c>
      <c r="D1488" t="s">
        <v>6</v>
      </c>
      <c r="E1488">
        <v>0</v>
      </c>
    </row>
    <row r="1489" spans="1:5">
      <c r="A1489" t="s">
        <v>29</v>
      </c>
      <c r="B1489" t="s">
        <v>51</v>
      </c>
      <c r="C1489">
        <v>2009</v>
      </c>
      <c r="D1489" t="s">
        <v>9</v>
      </c>
      <c r="E1489">
        <v>0</v>
      </c>
    </row>
    <row r="1490" spans="1:5">
      <c r="A1490" t="s">
        <v>29</v>
      </c>
      <c r="B1490" t="s">
        <v>51</v>
      </c>
      <c r="C1490">
        <v>2009</v>
      </c>
      <c r="D1490" t="s">
        <v>8</v>
      </c>
      <c r="E1490">
        <v>0</v>
      </c>
    </row>
    <row r="1491" spans="1:5">
      <c r="A1491" t="s">
        <v>29</v>
      </c>
      <c r="B1491" t="s">
        <v>51</v>
      </c>
      <c r="C1491">
        <v>2009</v>
      </c>
      <c r="D1491" t="s">
        <v>7</v>
      </c>
      <c r="E1491">
        <v>0</v>
      </c>
    </row>
    <row r="1492" spans="1:5">
      <c r="A1492" t="s">
        <v>29</v>
      </c>
      <c r="B1492" t="s">
        <v>51</v>
      </c>
      <c r="C1492">
        <v>2009</v>
      </c>
      <c r="D1492" t="s">
        <v>6</v>
      </c>
      <c r="E1492">
        <v>0</v>
      </c>
    </row>
    <row r="1493" spans="1:5">
      <c r="A1493" t="s">
        <v>29</v>
      </c>
      <c r="B1493" t="s">
        <v>57</v>
      </c>
      <c r="C1493">
        <v>2024</v>
      </c>
      <c r="D1493" t="s">
        <v>7</v>
      </c>
      <c r="E1493">
        <v>389.56799999999998</v>
      </c>
    </row>
    <row r="1494" spans="1:5">
      <c r="A1494" t="s">
        <v>29</v>
      </c>
      <c r="B1494" t="s">
        <v>57</v>
      </c>
      <c r="C1494">
        <v>2024</v>
      </c>
      <c r="D1494" t="s">
        <v>6</v>
      </c>
      <c r="E1494">
        <v>389.36799999999999</v>
      </c>
    </row>
    <row r="1495" spans="1:5">
      <c r="A1495" t="s">
        <v>29</v>
      </c>
      <c r="B1495" t="s">
        <v>57</v>
      </c>
      <c r="C1495">
        <v>2023</v>
      </c>
      <c r="D1495" t="s">
        <v>9</v>
      </c>
      <c r="E1495">
        <v>363.34100000000001</v>
      </c>
    </row>
    <row r="1496" spans="1:5">
      <c r="A1496" t="s">
        <v>29</v>
      </c>
      <c r="B1496" t="s">
        <v>57</v>
      </c>
      <c r="C1496">
        <v>2023</v>
      </c>
      <c r="D1496" t="s">
        <v>8</v>
      </c>
      <c r="E1496">
        <v>287.31900000000002</v>
      </c>
    </row>
    <row r="1497" spans="1:5">
      <c r="A1497" t="s">
        <v>29</v>
      </c>
      <c r="B1497" t="s">
        <v>57</v>
      </c>
      <c r="C1497">
        <v>2023</v>
      </c>
      <c r="D1497" t="s">
        <v>7</v>
      </c>
      <c r="E1497">
        <v>286.81900000000002</v>
      </c>
    </row>
    <row r="1498" spans="1:5">
      <c r="A1498" t="s">
        <v>29</v>
      </c>
      <c r="B1498" t="s">
        <v>57</v>
      </c>
      <c r="C1498">
        <v>2023</v>
      </c>
      <c r="D1498" t="s">
        <v>6</v>
      </c>
      <c r="E1498">
        <v>285</v>
      </c>
    </row>
    <row r="1499" spans="1:5">
      <c r="A1499" t="s">
        <v>29</v>
      </c>
      <c r="B1499" t="s">
        <v>57</v>
      </c>
      <c r="C1499">
        <v>2022</v>
      </c>
      <c r="D1499" t="s">
        <v>9</v>
      </c>
      <c r="E1499">
        <v>252.375</v>
      </c>
    </row>
    <row r="1500" spans="1:5">
      <c r="A1500" t="s">
        <v>29</v>
      </c>
      <c r="B1500" t="s">
        <v>57</v>
      </c>
      <c r="C1500">
        <v>2022</v>
      </c>
      <c r="D1500" t="s">
        <v>8</v>
      </c>
      <c r="E1500">
        <v>251.79</v>
      </c>
    </row>
    <row r="1501" spans="1:5">
      <c r="A1501" t="s">
        <v>29</v>
      </c>
      <c r="B1501" t="s">
        <v>57</v>
      </c>
      <c r="C1501">
        <v>2022</v>
      </c>
      <c r="D1501" t="s">
        <v>7</v>
      </c>
      <c r="E1501">
        <v>250.64400000000001</v>
      </c>
    </row>
    <row r="1502" spans="1:5">
      <c r="A1502" t="s">
        <v>29</v>
      </c>
      <c r="B1502" t="s">
        <v>57</v>
      </c>
      <c r="C1502">
        <v>2022</v>
      </c>
      <c r="D1502" t="s">
        <v>6</v>
      </c>
      <c r="E1502">
        <v>250.64400000000001</v>
      </c>
    </row>
    <row r="1503" spans="1:5">
      <c r="A1503" t="s">
        <v>29</v>
      </c>
      <c r="B1503" t="s">
        <v>57</v>
      </c>
      <c r="C1503">
        <v>2021</v>
      </c>
      <c r="D1503" t="s">
        <v>9</v>
      </c>
      <c r="E1503">
        <v>250.64400000000001</v>
      </c>
    </row>
    <row r="1504" spans="1:5">
      <c r="A1504" t="s">
        <v>29</v>
      </c>
      <c r="B1504" t="s">
        <v>57</v>
      </c>
      <c r="C1504">
        <v>2021</v>
      </c>
      <c r="D1504" t="s">
        <v>8</v>
      </c>
      <c r="E1504">
        <v>250.64400000000001</v>
      </c>
    </row>
    <row r="1505" spans="1:5">
      <c r="A1505" t="s">
        <v>29</v>
      </c>
      <c r="B1505" t="s">
        <v>57</v>
      </c>
      <c r="C1505">
        <v>2021</v>
      </c>
      <c r="D1505" t="s">
        <v>7</v>
      </c>
      <c r="E1505">
        <v>250.64400000000001</v>
      </c>
    </row>
    <row r="1506" spans="1:5">
      <c r="A1506" t="s">
        <v>29</v>
      </c>
      <c r="B1506" t="s">
        <v>57</v>
      </c>
      <c r="C1506">
        <v>2021</v>
      </c>
      <c r="D1506" t="s">
        <v>6</v>
      </c>
      <c r="E1506">
        <v>250.64400000000001</v>
      </c>
    </row>
    <row r="1507" spans="1:5">
      <c r="A1507" t="s">
        <v>29</v>
      </c>
      <c r="B1507" t="s">
        <v>57</v>
      </c>
      <c r="C1507">
        <v>2020</v>
      </c>
      <c r="D1507" t="s">
        <v>9</v>
      </c>
      <c r="E1507">
        <v>250.64400000000001</v>
      </c>
    </row>
    <row r="1508" spans="1:5">
      <c r="A1508" t="s">
        <v>29</v>
      </c>
      <c r="B1508" t="s">
        <v>57</v>
      </c>
      <c r="C1508">
        <v>2020</v>
      </c>
      <c r="D1508" t="s">
        <v>8</v>
      </c>
      <c r="E1508">
        <v>250.64400000000001</v>
      </c>
    </row>
    <row r="1509" spans="1:5">
      <c r="A1509" t="s">
        <v>29</v>
      </c>
      <c r="B1509" t="s">
        <v>57</v>
      </c>
      <c r="C1509">
        <v>2020</v>
      </c>
      <c r="D1509" t="s">
        <v>7</v>
      </c>
      <c r="E1509">
        <v>249.13399999999999</v>
      </c>
    </row>
    <row r="1510" spans="1:5">
      <c r="A1510" t="s">
        <v>29</v>
      </c>
      <c r="B1510" t="s">
        <v>57</v>
      </c>
      <c r="C1510">
        <v>2020</v>
      </c>
      <c r="D1510" t="s">
        <v>6</v>
      </c>
      <c r="E1510">
        <v>245.01</v>
      </c>
    </row>
    <row r="1511" spans="1:5">
      <c r="A1511" t="s">
        <v>29</v>
      </c>
      <c r="B1511" t="s">
        <v>57</v>
      </c>
      <c r="C1511">
        <v>2019</v>
      </c>
      <c r="D1511" t="s">
        <v>9</v>
      </c>
      <c r="E1511">
        <v>245.01</v>
      </c>
    </row>
    <row r="1512" spans="1:5">
      <c r="A1512" t="s">
        <v>29</v>
      </c>
      <c r="B1512" t="s">
        <v>57</v>
      </c>
      <c r="C1512">
        <v>2019</v>
      </c>
      <c r="D1512" t="s">
        <v>8</v>
      </c>
      <c r="E1512">
        <v>237.89099999999999</v>
      </c>
    </row>
    <row r="1513" spans="1:5">
      <c r="A1513" t="s">
        <v>29</v>
      </c>
      <c r="B1513" t="s">
        <v>57</v>
      </c>
      <c r="C1513">
        <v>2019</v>
      </c>
      <c r="D1513" t="s">
        <v>7</v>
      </c>
      <c r="E1513">
        <v>237.89099999999999</v>
      </c>
    </row>
    <row r="1514" spans="1:5">
      <c r="A1514" t="s">
        <v>29</v>
      </c>
      <c r="B1514" t="s">
        <v>57</v>
      </c>
      <c r="C1514">
        <v>2019</v>
      </c>
      <c r="D1514" t="s">
        <v>6</v>
      </c>
      <c r="E1514">
        <v>237.89099999999999</v>
      </c>
    </row>
    <row r="1515" spans="1:5">
      <c r="A1515" t="s">
        <v>29</v>
      </c>
      <c r="B1515" t="s">
        <v>57</v>
      </c>
      <c r="C1515">
        <v>2018</v>
      </c>
      <c r="D1515" t="s">
        <v>9</v>
      </c>
      <c r="E1515">
        <v>237.89099999999999</v>
      </c>
    </row>
    <row r="1516" spans="1:5">
      <c r="A1516" t="s">
        <v>29</v>
      </c>
      <c r="B1516" t="s">
        <v>57</v>
      </c>
      <c r="C1516">
        <v>2018</v>
      </c>
      <c r="D1516" t="s">
        <v>8</v>
      </c>
      <c r="E1516">
        <v>193.56</v>
      </c>
    </row>
    <row r="1517" spans="1:5">
      <c r="A1517" t="s">
        <v>29</v>
      </c>
      <c r="B1517" t="s">
        <v>57</v>
      </c>
      <c r="C1517">
        <v>2018</v>
      </c>
      <c r="D1517" t="s">
        <v>7</v>
      </c>
      <c r="E1517">
        <v>193.56</v>
      </c>
    </row>
    <row r="1518" spans="1:5">
      <c r="A1518" t="s">
        <v>29</v>
      </c>
      <c r="B1518" t="s">
        <v>57</v>
      </c>
      <c r="C1518">
        <v>2018</v>
      </c>
      <c r="D1518" t="s">
        <v>6</v>
      </c>
      <c r="E1518">
        <v>193.56</v>
      </c>
    </row>
    <row r="1519" spans="1:5">
      <c r="A1519" t="s">
        <v>29</v>
      </c>
      <c r="B1519" t="s">
        <v>57</v>
      </c>
      <c r="C1519">
        <v>2017</v>
      </c>
      <c r="D1519" t="s">
        <v>9</v>
      </c>
      <c r="E1519">
        <v>165.70000000000002</v>
      </c>
    </row>
    <row r="1520" spans="1:5">
      <c r="A1520" t="s">
        <v>29</v>
      </c>
      <c r="B1520" t="s">
        <v>57</v>
      </c>
      <c r="C1520">
        <v>2017</v>
      </c>
      <c r="D1520" t="s">
        <v>8</v>
      </c>
      <c r="E1520">
        <v>164.27500000000001</v>
      </c>
    </row>
    <row r="1521" spans="1:5">
      <c r="A1521" t="s">
        <v>29</v>
      </c>
      <c r="B1521" t="s">
        <v>57</v>
      </c>
      <c r="C1521">
        <v>2017</v>
      </c>
      <c r="D1521" t="s">
        <v>7</v>
      </c>
      <c r="E1521">
        <v>164.27500000000001</v>
      </c>
    </row>
    <row r="1522" spans="1:5">
      <c r="A1522" t="s">
        <v>29</v>
      </c>
      <c r="B1522" t="s">
        <v>57</v>
      </c>
      <c r="C1522">
        <v>2017</v>
      </c>
      <c r="D1522" t="s">
        <v>6</v>
      </c>
      <c r="E1522">
        <v>196.685</v>
      </c>
    </row>
    <row r="1523" spans="1:5">
      <c r="A1523" t="s">
        <v>29</v>
      </c>
      <c r="B1523" t="s">
        <v>57</v>
      </c>
      <c r="C1523">
        <v>2016</v>
      </c>
      <c r="D1523" t="s">
        <v>9</v>
      </c>
      <c r="E1523">
        <v>163.69999999999999</v>
      </c>
    </row>
    <row r="1524" spans="1:5">
      <c r="A1524" t="s">
        <v>29</v>
      </c>
      <c r="B1524" t="s">
        <v>57</v>
      </c>
      <c r="C1524">
        <v>2016</v>
      </c>
      <c r="D1524" t="s">
        <v>8</v>
      </c>
      <c r="E1524">
        <v>161.85</v>
      </c>
    </row>
    <row r="1525" spans="1:5">
      <c r="A1525" t="s">
        <v>29</v>
      </c>
      <c r="B1525" t="s">
        <v>57</v>
      </c>
      <c r="C1525">
        <v>2016</v>
      </c>
      <c r="D1525" t="s">
        <v>7</v>
      </c>
      <c r="E1525">
        <v>141.35</v>
      </c>
    </row>
    <row r="1526" spans="1:5">
      <c r="A1526" t="s">
        <v>29</v>
      </c>
      <c r="B1526" t="s">
        <v>57</v>
      </c>
      <c r="C1526">
        <v>2016</v>
      </c>
      <c r="D1526" t="s">
        <v>6</v>
      </c>
      <c r="E1526">
        <v>141.35</v>
      </c>
    </row>
    <row r="1527" spans="1:5">
      <c r="A1527" t="s">
        <v>29</v>
      </c>
      <c r="B1527" t="s">
        <v>57</v>
      </c>
      <c r="C1527">
        <v>2015</v>
      </c>
      <c r="D1527" t="s">
        <v>9</v>
      </c>
      <c r="E1527">
        <v>140.29999999999998</v>
      </c>
    </row>
    <row r="1528" spans="1:5">
      <c r="A1528" t="s">
        <v>29</v>
      </c>
      <c r="B1528" t="s">
        <v>57</v>
      </c>
      <c r="C1528">
        <v>2015</v>
      </c>
      <c r="D1528" t="s">
        <v>8</v>
      </c>
      <c r="E1528">
        <v>131.13</v>
      </c>
    </row>
    <row r="1529" spans="1:5">
      <c r="A1529" t="s">
        <v>29</v>
      </c>
      <c r="B1529" t="s">
        <v>57</v>
      </c>
      <c r="C1529">
        <v>2015</v>
      </c>
      <c r="D1529" t="s">
        <v>7</v>
      </c>
      <c r="E1529">
        <v>131.13</v>
      </c>
    </row>
    <row r="1530" spans="1:5">
      <c r="A1530" t="s">
        <v>29</v>
      </c>
      <c r="B1530" t="s">
        <v>57</v>
      </c>
      <c r="C1530">
        <v>2015</v>
      </c>
      <c r="D1530" t="s">
        <v>6</v>
      </c>
      <c r="E1530">
        <v>130.63</v>
      </c>
    </row>
    <row r="1531" spans="1:5">
      <c r="A1531" t="s">
        <v>29</v>
      </c>
      <c r="B1531" t="s">
        <v>57</v>
      </c>
      <c r="C1531">
        <v>2014</v>
      </c>
      <c r="D1531" t="s">
        <v>9</v>
      </c>
      <c r="E1531">
        <v>130.13</v>
      </c>
    </row>
    <row r="1532" spans="1:5">
      <c r="A1532" t="s">
        <v>29</v>
      </c>
      <c r="B1532" t="s">
        <v>57</v>
      </c>
      <c r="C1532">
        <v>2014</v>
      </c>
      <c r="D1532" t="s">
        <v>8</v>
      </c>
      <c r="E1532">
        <v>129.93</v>
      </c>
    </row>
    <row r="1533" spans="1:5">
      <c r="A1533" t="s">
        <v>29</v>
      </c>
      <c r="B1533" t="s">
        <v>57</v>
      </c>
      <c r="C1533">
        <v>2014</v>
      </c>
      <c r="D1533" t="s">
        <v>7</v>
      </c>
      <c r="E1533">
        <v>129.93</v>
      </c>
    </row>
    <row r="1534" spans="1:5">
      <c r="A1534" t="s">
        <v>29</v>
      </c>
      <c r="B1534" t="s">
        <v>57</v>
      </c>
      <c r="C1534">
        <v>2014</v>
      </c>
      <c r="D1534" t="s">
        <v>6</v>
      </c>
      <c r="E1534">
        <v>129.93</v>
      </c>
    </row>
    <row r="1535" spans="1:5">
      <c r="A1535" t="s">
        <v>29</v>
      </c>
      <c r="B1535" t="s">
        <v>57</v>
      </c>
      <c r="C1535">
        <v>2013</v>
      </c>
      <c r="D1535" t="s">
        <v>9</v>
      </c>
      <c r="E1535">
        <v>97.08</v>
      </c>
    </row>
    <row r="1536" spans="1:5">
      <c r="A1536" t="s">
        <v>29</v>
      </c>
      <c r="B1536" t="s">
        <v>57</v>
      </c>
      <c r="C1536">
        <v>2013</v>
      </c>
      <c r="D1536" t="s">
        <v>8</v>
      </c>
      <c r="E1536">
        <v>97.08</v>
      </c>
    </row>
    <row r="1537" spans="1:5">
      <c r="A1537" t="s">
        <v>29</v>
      </c>
      <c r="B1537" t="s">
        <v>57</v>
      </c>
      <c r="C1537">
        <v>2013</v>
      </c>
      <c r="D1537" t="s">
        <v>7</v>
      </c>
      <c r="E1537">
        <v>97.08</v>
      </c>
    </row>
    <row r="1538" spans="1:5">
      <c r="A1538" t="s">
        <v>29</v>
      </c>
      <c r="B1538" t="s">
        <v>57</v>
      </c>
      <c r="C1538">
        <v>2013</v>
      </c>
      <c r="D1538" t="s">
        <v>6</v>
      </c>
      <c r="E1538">
        <v>97.08</v>
      </c>
    </row>
    <row r="1539" spans="1:5">
      <c r="A1539" t="s">
        <v>29</v>
      </c>
      <c r="B1539" t="s">
        <v>57</v>
      </c>
      <c r="C1539">
        <v>2012</v>
      </c>
      <c r="D1539" t="s">
        <v>9</v>
      </c>
      <c r="E1539">
        <v>74.08</v>
      </c>
    </row>
    <row r="1540" spans="1:5">
      <c r="A1540" t="s">
        <v>29</v>
      </c>
      <c r="B1540" t="s">
        <v>57</v>
      </c>
      <c r="C1540">
        <v>2012</v>
      </c>
      <c r="D1540" t="s">
        <v>8</v>
      </c>
      <c r="E1540">
        <v>74.08</v>
      </c>
    </row>
    <row r="1541" spans="1:5">
      <c r="A1541" t="s">
        <v>29</v>
      </c>
      <c r="B1541" t="s">
        <v>57</v>
      </c>
      <c r="C1541">
        <v>2012</v>
      </c>
      <c r="D1541" t="s">
        <v>7</v>
      </c>
      <c r="E1541">
        <v>74.08</v>
      </c>
    </row>
    <row r="1542" spans="1:5">
      <c r="A1542" t="s">
        <v>29</v>
      </c>
      <c r="B1542" t="s">
        <v>57</v>
      </c>
      <c r="C1542">
        <v>2012</v>
      </c>
      <c r="D1542" t="s">
        <v>6</v>
      </c>
      <c r="E1542">
        <v>74.08</v>
      </c>
    </row>
    <row r="1543" spans="1:5">
      <c r="A1543" t="s">
        <v>29</v>
      </c>
      <c r="B1543" t="s">
        <v>57</v>
      </c>
      <c r="C1543">
        <v>2011</v>
      </c>
      <c r="D1543" t="s">
        <v>9</v>
      </c>
      <c r="E1543">
        <v>0</v>
      </c>
    </row>
    <row r="1544" spans="1:5">
      <c r="A1544" t="s">
        <v>29</v>
      </c>
      <c r="B1544" t="s">
        <v>57</v>
      </c>
      <c r="C1544">
        <v>2011</v>
      </c>
      <c r="D1544" t="s">
        <v>8</v>
      </c>
      <c r="E1544">
        <v>0</v>
      </c>
    </row>
    <row r="1545" spans="1:5">
      <c r="A1545" t="s">
        <v>29</v>
      </c>
      <c r="B1545" t="s">
        <v>57</v>
      </c>
      <c r="C1545">
        <v>2011</v>
      </c>
      <c r="D1545" t="s">
        <v>7</v>
      </c>
      <c r="E1545">
        <v>0</v>
      </c>
    </row>
    <row r="1546" spans="1:5">
      <c r="A1546" t="s">
        <v>29</v>
      </c>
      <c r="B1546" t="s">
        <v>57</v>
      </c>
      <c r="C1546">
        <v>2011</v>
      </c>
      <c r="D1546" t="s">
        <v>6</v>
      </c>
      <c r="E1546">
        <v>0</v>
      </c>
    </row>
    <row r="1547" spans="1:5">
      <c r="A1547" t="s">
        <v>29</v>
      </c>
      <c r="B1547" t="s">
        <v>57</v>
      </c>
      <c r="C1547">
        <v>2010</v>
      </c>
      <c r="D1547" t="s">
        <v>9</v>
      </c>
      <c r="E1547">
        <v>0</v>
      </c>
    </row>
    <row r="1548" spans="1:5">
      <c r="A1548" t="s">
        <v>29</v>
      </c>
      <c r="B1548" t="s">
        <v>57</v>
      </c>
      <c r="C1548">
        <v>2010</v>
      </c>
      <c r="D1548" t="s">
        <v>8</v>
      </c>
      <c r="E1548">
        <v>0</v>
      </c>
    </row>
    <row r="1549" spans="1:5">
      <c r="A1549" t="s">
        <v>29</v>
      </c>
      <c r="B1549" t="s">
        <v>57</v>
      </c>
      <c r="C1549">
        <v>2010</v>
      </c>
      <c r="D1549" t="s">
        <v>7</v>
      </c>
      <c r="E1549">
        <v>0</v>
      </c>
    </row>
    <row r="1550" spans="1:5">
      <c r="A1550" t="s">
        <v>29</v>
      </c>
      <c r="B1550" t="s">
        <v>57</v>
      </c>
      <c r="C1550">
        <v>2010</v>
      </c>
      <c r="D1550" t="s">
        <v>6</v>
      </c>
      <c r="E1550">
        <v>0</v>
      </c>
    </row>
    <row r="1551" spans="1:5">
      <c r="A1551" t="s">
        <v>29</v>
      </c>
      <c r="B1551" t="s">
        <v>57</v>
      </c>
      <c r="C1551">
        <v>2009</v>
      </c>
      <c r="D1551" t="s">
        <v>9</v>
      </c>
      <c r="E1551">
        <v>0</v>
      </c>
    </row>
    <row r="1552" spans="1:5">
      <c r="A1552" t="s">
        <v>29</v>
      </c>
      <c r="B1552" t="s">
        <v>57</v>
      </c>
      <c r="C1552">
        <v>2009</v>
      </c>
      <c r="D1552" t="s">
        <v>8</v>
      </c>
      <c r="E1552">
        <v>0</v>
      </c>
    </row>
    <row r="1553" spans="1:5">
      <c r="A1553" t="s">
        <v>29</v>
      </c>
      <c r="B1553" t="s">
        <v>57</v>
      </c>
      <c r="C1553">
        <v>2009</v>
      </c>
      <c r="D1553" t="s">
        <v>7</v>
      </c>
      <c r="E1553">
        <v>0</v>
      </c>
    </row>
    <row r="1554" spans="1:5">
      <c r="A1554" t="s">
        <v>29</v>
      </c>
      <c r="B1554" t="s">
        <v>57</v>
      </c>
      <c r="C1554">
        <v>2009</v>
      </c>
      <c r="D1554" t="s">
        <v>6</v>
      </c>
      <c r="E1554">
        <v>0</v>
      </c>
    </row>
    <row r="1555" spans="1:5">
      <c r="A1555" t="s">
        <v>29</v>
      </c>
      <c r="B1555" t="s">
        <v>56</v>
      </c>
      <c r="C1555">
        <v>2024</v>
      </c>
      <c r="D1555" t="s">
        <v>6</v>
      </c>
      <c r="E1555">
        <v>18.12</v>
      </c>
    </row>
    <row r="1556" spans="1:5">
      <c r="A1556" t="s">
        <v>29</v>
      </c>
      <c r="B1556" t="s">
        <v>57</v>
      </c>
      <c r="C1556">
        <v>2024</v>
      </c>
      <c r="D1556" t="s">
        <v>6</v>
      </c>
      <c r="E1556">
        <v>1.84</v>
      </c>
    </row>
    <row r="1557" spans="1:5">
      <c r="A1557" t="s">
        <v>359</v>
      </c>
      <c r="B1557" t="s">
        <v>56</v>
      </c>
      <c r="C1557">
        <v>2024</v>
      </c>
      <c r="D1557" t="s">
        <v>7</v>
      </c>
      <c r="E1557">
        <v>589</v>
      </c>
    </row>
    <row r="1558" spans="1:5">
      <c r="A1558" t="s">
        <v>359</v>
      </c>
      <c r="B1558" t="s">
        <v>57</v>
      </c>
      <c r="C1558">
        <v>2024</v>
      </c>
      <c r="D1558" t="s">
        <v>7</v>
      </c>
      <c r="E1558">
        <v>846</v>
      </c>
    </row>
    <row r="1559" spans="1:5">
      <c r="A1559" t="s">
        <v>848</v>
      </c>
      <c r="B1559" t="s">
        <v>56</v>
      </c>
      <c r="C1559">
        <v>2024</v>
      </c>
      <c r="D1559" t="s">
        <v>7</v>
      </c>
      <c r="E1559">
        <v>180.33999999999995</v>
      </c>
    </row>
    <row r="1560" spans="1:5">
      <c r="A1560" t="s">
        <v>848</v>
      </c>
      <c r="B1560" t="s">
        <v>57</v>
      </c>
      <c r="C1560">
        <v>2024</v>
      </c>
      <c r="D1560" t="s">
        <v>7</v>
      </c>
      <c r="E1560">
        <v>144.35200000000003</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AC9F7-5AA0-44D1-AB94-389F68EC3011}">
  <sheetPr published="0" codeName="Sheet19"/>
  <dimension ref="A100:E100"/>
  <sheetViews>
    <sheetView topLeftCell="A100" workbookViewId="0">
      <selection activeCell="A100" sqref="A100:E100"/>
    </sheetView>
  </sheetViews>
  <sheetFormatPr defaultRowHeight="14.5"/>
  <sheetData>
    <row r="100" spans="1:5">
      <c r="A100" s="1029">
        <f>B100-1</f>
        <v>2020</v>
      </c>
      <c r="B100" s="1029">
        <f>C100-1</f>
        <v>2021</v>
      </c>
      <c r="C100" s="1029">
        <f>D100-1</f>
        <v>2022</v>
      </c>
      <c r="D100" s="1034">
        <f>E100-1</f>
        <v>2023</v>
      </c>
      <c r="E100" s="1029">
        <f>'Distribution Dashboard'!F4</f>
        <v>2024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codeName="Sheet10"/>
  <dimension ref="B3:B4"/>
  <sheetViews>
    <sheetView topLeftCell="A4" workbookViewId="0">
      <selection activeCell="B4" sqref="B4"/>
    </sheetView>
  </sheetViews>
  <sheetFormatPr defaultRowHeight="14.5"/>
  <cols>
    <col min="2" max="2" width="36.26953125" bestFit="1" customWidth="1"/>
  </cols>
  <sheetData>
    <row r="3" spans="2:2" ht="15" thickBot="1"/>
    <row r="4" spans="2:2">
      <c r="B4" s="15" t="s">
        <v>58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EY614"/>
  <sheetViews>
    <sheetView workbookViewId="0">
      <pane xSplit="2" ySplit="1" topLeftCell="C595" activePane="bottomRight" state="frozen"/>
      <selection pane="topRight" activeCell="C1" sqref="C1"/>
      <selection pane="bottomLeft" activeCell="A2" sqref="A2"/>
      <selection pane="bottomRight" activeCell="F620" sqref="F620"/>
    </sheetView>
  </sheetViews>
  <sheetFormatPr defaultColWidth="9" defaultRowHeight="14.5"/>
  <cols>
    <col min="1" max="1" width="9.54296875" style="28" bestFit="1" customWidth="1"/>
    <col min="2" max="2" width="10.1796875" style="26" customWidth="1"/>
    <col min="3" max="3" width="9" style="26"/>
    <col min="4" max="4" width="15.7265625" style="26" customWidth="1"/>
    <col min="5" max="5" width="12.7265625" style="26" customWidth="1"/>
    <col min="6" max="6" width="36.26953125" style="26" customWidth="1"/>
    <col min="7" max="7" width="11.1796875" style="29" bestFit="1" customWidth="1"/>
    <col min="8" max="8" width="9.1796875" style="29" bestFit="1" customWidth="1"/>
    <col min="9" max="9" width="9.1796875" style="29" customWidth="1"/>
    <col min="10" max="10" width="13.1796875" style="26" bestFit="1" customWidth="1"/>
    <col min="11" max="11" width="19.7265625" style="26" customWidth="1"/>
    <col min="12" max="12" width="22.1796875" style="26" customWidth="1"/>
    <col min="13" max="13" width="26.26953125" style="26" customWidth="1"/>
    <col min="14" max="14" width="24" style="26" customWidth="1"/>
    <col min="15" max="15" width="17.7265625" style="26" customWidth="1"/>
    <col min="16" max="16" width="21.81640625" style="26" customWidth="1"/>
    <col min="17" max="17" width="25.81640625" style="26" customWidth="1"/>
    <col min="18" max="18" width="17" style="26" customWidth="1"/>
    <col min="19" max="19" width="36.26953125" style="26" customWidth="1"/>
    <col min="20" max="20" width="38.26953125" style="26" customWidth="1"/>
    <col min="21" max="21" width="35.54296875" style="26" customWidth="1"/>
    <col min="22" max="22" width="39" style="26" customWidth="1"/>
    <col min="23" max="23" width="24.453125" style="26" customWidth="1"/>
    <col min="24" max="24" width="38.26953125" style="26" customWidth="1"/>
    <col min="25" max="25" width="25.26953125" style="26" customWidth="1"/>
    <col min="26" max="26" width="20.1796875" style="26" customWidth="1"/>
    <col min="27" max="27" width="23.453125" style="26" customWidth="1"/>
    <col min="28" max="28" width="23.1796875" style="26" customWidth="1"/>
    <col min="29" max="29" width="21.1796875" style="26" customWidth="1"/>
    <col min="30" max="30" width="16.7265625" style="26" customWidth="1"/>
    <col min="31" max="31" width="21.453125" style="26" customWidth="1"/>
    <col min="32" max="32" width="23" style="26" customWidth="1"/>
    <col min="33" max="33" width="22.453125" style="26" customWidth="1"/>
    <col min="34" max="34" width="19" style="26" customWidth="1"/>
    <col min="35" max="35" width="26.26953125" style="26" customWidth="1"/>
    <col min="36" max="36" width="28.453125" style="26" customWidth="1"/>
    <col min="37" max="37" width="11.1796875" style="26" customWidth="1"/>
    <col min="38" max="41" width="9.1796875" style="26" bestFit="1" customWidth="1"/>
    <col min="42" max="43" width="10.453125" style="26" bestFit="1" customWidth="1"/>
    <col min="44" max="45" width="9.1796875" style="26" bestFit="1" customWidth="1"/>
    <col min="46" max="49" width="9.7265625" style="26" customWidth="1"/>
    <col min="50" max="52" width="9.26953125" style="26" customWidth="1"/>
    <col min="53" max="53" width="15.1796875" style="26" customWidth="1"/>
    <col min="54" max="55" width="9.7265625" style="26" customWidth="1"/>
    <col min="56" max="56" width="18.54296875" style="26" customWidth="1"/>
    <col min="57" max="60" width="9.7265625" style="26" customWidth="1"/>
    <col min="61" max="63" width="19.453125" style="26" customWidth="1"/>
    <col min="64" max="64" width="19.54296875" style="26" customWidth="1"/>
    <col min="65" max="66" width="18.1796875" style="26" customWidth="1"/>
    <col min="67" max="67" width="17.453125" style="26" customWidth="1"/>
    <col min="68" max="68" width="15" style="26" customWidth="1"/>
    <col min="69" max="69" width="16.54296875" style="26" bestFit="1" customWidth="1"/>
    <col min="70" max="70" width="18.81640625" style="26" customWidth="1"/>
    <col min="71" max="71" width="20.81640625" style="26" customWidth="1"/>
    <col min="72" max="72" width="25.81640625" style="26" customWidth="1"/>
    <col min="73" max="73" width="22.7265625" style="26" customWidth="1"/>
    <col min="74" max="75" width="20.81640625" style="26" customWidth="1"/>
    <col min="76" max="77" width="19.26953125" style="26" customWidth="1"/>
    <col min="78" max="78" width="18.26953125" style="26" customWidth="1"/>
    <col min="79" max="79" width="26.453125" style="26" customWidth="1"/>
    <col min="80" max="80" width="24.54296875" style="26" customWidth="1"/>
    <col min="81" max="81" width="22.81640625" style="26" customWidth="1"/>
    <col min="82" max="82" width="22.453125" style="26" customWidth="1"/>
    <col min="83" max="83" width="19.453125" style="26" customWidth="1"/>
    <col min="84" max="84" width="17" style="26" customWidth="1"/>
    <col min="85" max="90" width="20.54296875" style="26" customWidth="1"/>
    <col min="91" max="91" width="26.26953125" style="26" customWidth="1"/>
    <col min="92" max="92" width="27.7265625" style="26" customWidth="1"/>
    <col min="93" max="93" width="31.7265625" style="26" customWidth="1"/>
    <col min="94" max="94" width="28.26953125" style="26" customWidth="1"/>
    <col min="95" max="95" width="30" style="26" customWidth="1"/>
    <col min="96" max="96" width="34.26953125" style="26" customWidth="1"/>
    <col min="97" max="97" width="49.26953125" style="26" customWidth="1"/>
    <col min="98" max="98" width="51" style="26" customWidth="1"/>
    <col min="99" max="99" width="55.26953125" style="26" customWidth="1"/>
    <col min="100" max="100" width="30.1796875" style="26" customWidth="1"/>
    <col min="101" max="101" width="31.81640625" style="26" customWidth="1"/>
    <col min="102" max="102" width="36.1796875" style="26" customWidth="1"/>
    <col min="103" max="103" width="29.1796875" style="26" customWidth="1"/>
    <col min="104" max="104" width="30.81640625" style="26" customWidth="1"/>
    <col min="105" max="105" width="35.1796875" style="26" customWidth="1"/>
    <col min="106" max="106" width="25.26953125" style="26" customWidth="1"/>
    <col min="107" max="107" width="31.54296875" style="26" customWidth="1"/>
    <col min="108" max="108" width="35.81640625" style="26" customWidth="1"/>
    <col min="109" max="109" width="24.1796875" style="26" customWidth="1"/>
    <col min="110" max="110" width="26.81640625" style="26" customWidth="1"/>
    <col min="111" max="111" width="32.54296875" style="26" customWidth="1"/>
    <col min="112" max="112" width="24.26953125" style="26" customWidth="1"/>
    <col min="113" max="113" width="47.453125" style="26" customWidth="1"/>
    <col min="114" max="114" width="24.1796875" style="26" customWidth="1"/>
    <col min="115" max="115" width="26.81640625" style="26" customWidth="1"/>
    <col min="116" max="116" width="31.7265625" style="26" customWidth="1"/>
    <col min="117" max="117" width="23.453125" style="26" customWidth="1"/>
    <col min="118" max="118" width="47.26953125" style="26" customWidth="1"/>
    <col min="119" max="119" width="13.453125" style="26" bestFit="1" customWidth="1"/>
    <col min="120" max="120" width="14" style="26" customWidth="1"/>
    <col min="121" max="121" width="10.7265625" style="26" bestFit="1" customWidth="1"/>
    <col min="122" max="122" width="10.81640625" style="26" bestFit="1" customWidth="1"/>
    <col min="123" max="123" width="9.81640625" style="26" bestFit="1" customWidth="1"/>
    <col min="124" max="124" width="10.7265625" style="26" bestFit="1" customWidth="1"/>
    <col min="125" max="125" width="13" style="26" bestFit="1" customWidth="1"/>
    <col min="126" max="126" width="34.81640625" style="26" bestFit="1" customWidth="1"/>
    <col min="127" max="127" width="34" style="26" customWidth="1"/>
    <col min="128" max="128" width="19.54296875" style="26" customWidth="1"/>
    <col min="129" max="129" width="28.26953125" style="26" customWidth="1"/>
    <col min="130" max="130" width="17" style="26" customWidth="1"/>
    <col min="131" max="131" width="13.26953125" style="26" customWidth="1"/>
    <col min="132" max="134" width="15.81640625" style="26" customWidth="1"/>
    <col min="135" max="135" width="16.26953125" style="26" bestFit="1" customWidth="1"/>
    <col min="136" max="137" width="16.26953125" style="26" customWidth="1"/>
    <col min="138" max="138" width="16" style="26" bestFit="1" customWidth="1"/>
    <col min="139" max="139" width="14.26953125" style="26" bestFit="1" customWidth="1"/>
    <col min="140" max="140" width="16.54296875" style="26" bestFit="1" customWidth="1"/>
    <col min="141" max="141" width="20" style="26" bestFit="1" customWidth="1"/>
    <col min="142" max="142" width="11" style="26" bestFit="1" customWidth="1"/>
    <col min="143" max="143" width="12.7265625" style="26" bestFit="1" customWidth="1"/>
    <col min="144" max="144" width="11" style="26" bestFit="1" customWidth="1"/>
    <col min="145" max="145" width="12.7265625" style="26" bestFit="1" customWidth="1"/>
    <col min="146" max="146" width="9" style="26"/>
    <col min="147" max="147" width="16.26953125" style="26" bestFit="1" customWidth="1"/>
    <col min="148" max="148" width="14.7265625" style="26" bestFit="1" customWidth="1"/>
    <col min="149" max="149" width="18.1796875" style="26" bestFit="1" customWidth="1"/>
    <col min="150" max="150" width="25.26953125" style="26" bestFit="1" customWidth="1"/>
    <col min="151" max="16384" width="9" style="26"/>
  </cols>
  <sheetData>
    <row r="1" spans="1:154" s="25" customFormat="1" ht="42.65" customHeight="1">
      <c r="A1" s="67" t="s">
        <v>63</v>
      </c>
      <c r="B1" s="67" t="s">
        <v>64</v>
      </c>
      <c r="C1" s="67" t="s">
        <v>3</v>
      </c>
      <c r="D1" s="67" t="s">
        <v>65</v>
      </c>
      <c r="E1" s="67" t="s">
        <v>66</v>
      </c>
      <c r="F1" s="67" t="s">
        <v>67</v>
      </c>
      <c r="G1" s="68" t="s">
        <v>68</v>
      </c>
      <c r="H1" s="68" t="s">
        <v>69</v>
      </c>
      <c r="I1" s="68" t="s">
        <v>70</v>
      </c>
      <c r="J1" s="69" t="s">
        <v>71</v>
      </c>
      <c r="K1" s="70" t="s">
        <v>72</v>
      </c>
      <c r="L1" s="70" t="s">
        <v>73</v>
      </c>
      <c r="M1" s="70" t="s">
        <v>74</v>
      </c>
      <c r="N1" s="70" t="s">
        <v>75</v>
      </c>
      <c r="O1" s="70" t="s">
        <v>76</v>
      </c>
      <c r="P1" s="70" t="s">
        <v>77</v>
      </c>
      <c r="Q1" s="70" t="s">
        <v>78</v>
      </c>
      <c r="R1" s="70" t="s">
        <v>79</v>
      </c>
      <c r="S1" s="70" t="s">
        <v>80</v>
      </c>
      <c r="T1" s="70" t="s">
        <v>81</v>
      </c>
      <c r="U1" s="70" t="s">
        <v>82</v>
      </c>
      <c r="V1" s="70" t="s">
        <v>83</v>
      </c>
      <c r="W1" s="70" t="s">
        <v>84</v>
      </c>
      <c r="X1" s="70" t="s">
        <v>85</v>
      </c>
      <c r="Y1" s="70" t="s">
        <v>86</v>
      </c>
      <c r="Z1" s="70" t="s">
        <v>87</v>
      </c>
      <c r="AA1" s="70" t="s">
        <v>88</v>
      </c>
      <c r="AB1" s="70" t="s">
        <v>89</v>
      </c>
      <c r="AC1" s="70" t="s">
        <v>90</v>
      </c>
      <c r="AD1" s="70" t="s">
        <v>91</v>
      </c>
      <c r="AE1" s="70" t="s">
        <v>92</v>
      </c>
      <c r="AF1" s="70" t="s">
        <v>93</v>
      </c>
      <c r="AG1" s="70" t="s">
        <v>94</v>
      </c>
      <c r="AH1" s="70" t="s">
        <v>95</v>
      </c>
      <c r="AI1" s="70" t="s">
        <v>96</v>
      </c>
      <c r="AJ1" s="70" t="s">
        <v>97</v>
      </c>
      <c r="AK1" s="70" t="s">
        <v>98</v>
      </c>
      <c r="AL1" s="70" t="s">
        <v>99</v>
      </c>
      <c r="AM1" s="70" t="s">
        <v>100</v>
      </c>
      <c r="AN1" s="70" t="s">
        <v>101</v>
      </c>
      <c r="AO1" s="70" t="s">
        <v>102</v>
      </c>
      <c r="AP1" s="70" t="s">
        <v>103</v>
      </c>
      <c r="AQ1" s="70" t="s">
        <v>104</v>
      </c>
      <c r="AR1" s="70" t="s">
        <v>105</v>
      </c>
      <c r="AS1" s="70" t="s">
        <v>106</v>
      </c>
      <c r="AT1" s="70" t="s">
        <v>107</v>
      </c>
      <c r="AU1" s="70" t="s">
        <v>108</v>
      </c>
      <c r="AV1" s="70" t="s">
        <v>109</v>
      </c>
      <c r="AW1" s="70" t="s">
        <v>110</v>
      </c>
      <c r="AX1" s="70" t="s">
        <v>111</v>
      </c>
      <c r="AY1" s="70" t="s">
        <v>112</v>
      </c>
      <c r="AZ1" s="70" t="s">
        <v>113</v>
      </c>
      <c r="BA1" s="70" t="s">
        <v>34</v>
      </c>
      <c r="BB1" s="70" t="s">
        <v>114</v>
      </c>
      <c r="BC1" s="70" t="s">
        <v>115</v>
      </c>
      <c r="BD1" s="70" t="s">
        <v>116</v>
      </c>
      <c r="BE1" s="70" t="s">
        <v>117</v>
      </c>
      <c r="BF1" s="70" t="s">
        <v>118</v>
      </c>
      <c r="BG1" s="70" t="s">
        <v>119</v>
      </c>
      <c r="BH1" s="70" t="s">
        <v>120</v>
      </c>
      <c r="BI1" s="70" t="s">
        <v>121</v>
      </c>
      <c r="BJ1" s="70" t="s">
        <v>122</v>
      </c>
      <c r="BK1" s="70" t="s">
        <v>123</v>
      </c>
      <c r="BL1" s="70" t="s">
        <v>124</v>
      </c>
      <c r="BM1" s="70" t="s">
        <v>125</v>
      </c>
      <c r="BN1" s="70" t="s">
        <v>126</v>
      </c>
      <c r="BO1" s="70" t="s">
        <v>127</v>
      </c>
      <c r="BP1" s="70" t="s">
        <v>128</v>
      </c>
      <c r="BQ1" s="70" t="s">
        <v>129</v>
      </c>
      <c r="BR1" s="70" t="s">
        <v>130</v>
      </c>
      <c r="BS1" s="70" t="s">
        <v>131</v>
      </c>
      <c r="BT1" s="70" t="s">
        <v>132</v>
      </c>
      <c r="BU1" s="70" t="s">
        <v>133</v>
      </c>
      <c r="BV1" s="70" t="s">
        <v>134</v>
      </c>
      <c r="BW1" s="70" t="s">
        <v>135</v>
      </c>
      <c r="BX1" s="70" t="s">
        <v>136</v>
      </c>
      <c r="BY1" s="70" t="s">
        <v>137</v>
      </c>
      <c r="BZ1" s="70" t="s">
        <v>138</v>
      </c>
      <c r="CA1" s="70" t="s">
        <v>139</v>
      </c>
      <c r="CB1" s="70" t="s">
        <v>140</v>
      </c>
      <c r="CC1" s="70" t="s">
        <v>141</v>
      </c>
      <c r="CD1" s="70" t="s">
        <v>142</v>
      </c>
      <c r="CE1" s="70" t="s">
        <v>143</v>
      </c>
      <c r="CF1" s="70" t="s">
        <v>144</v>
      </c>
      <c r="CG1" s="70" t="s">
        <v>145</v>
      </c>
      <c r="CH1" s="70" t="s">
        <v>146</v>
      </c>
      <c r="CI1" s="70" t="s">
        <v>147</v>
      </c>
      <c r="CJ1" s="70" t="s">
        <v>148</v>
      </c>
      <c r="CK1" s="70" t="s">
        <v>149</v>
      </c>
      <c r="CL1" s="70" t="s">
        <v>150</v>
      </c>
      <c r="CM1" s="70" t="s">
        <v>151</v>
      </c>
      <c r="CN1" s="70" t="s">
        <v>152</v>
      </c>
      <c r="CO1" s="70" t="s">
        <v>153</v>
      </c>
      <c r="CP1" s="70" t="s">
        <v>154</v>
      </c>
      <c r="CQ1" s="70" t="s">
        <v>155</v>
      </c>
      <c r="CR1" s="70" t="s">
        <v>156</v>
      </c>
      <c r="CS1" s="70" t="s">
        <v>157</v>
      </c>
      <c r="CT1" s="70" t="s">
        <v>158</v>
      </c>
      <c r="CU1" s="70" t="s">
        <v>159</v>
      </c>
      <c r="CV1" s="70" t="s">
        <v>160</v>
      </c>
      <c r="CW1" s="70" t="s">
        <v>161</v>
      </c>
      <c r="CX1" s="70" t="s">
        <v>162</v>
      </c>
      <c r="CY1" s="70" t="s">
        <v>163</v>
      </c>
      <c r="CZ1" s="70" t="s">
        <v>164</v>
      </c>
      <c r="DA1" s="70" t="s">
        <v>165</v>
      </c>
      <c r="DB1" s="70" t="s">
        <v>166</v>
      </c>
      <c r="DC1" s="70" t="s">
        <v>167</v>
      </c>
      <c r="DD1" s="70" t="s">
        <v>168</v>
      </c>
      <c r="DE1" s="70" t="s">
        <v>169</v>
      </c>
      <c r="DF1" s="70" t="s">
        <v>170</v>
      </c>
      <c r="DG1" s="70" t="s">
        <v>171</v>
      </c>
      <c r="DH1" s="70" t="s">
        <v>172</v>
      </c>
      <c r="DI1" s="70" t="s">
        <v>173</v>
      </c>
      <c r="DJ1" s="70" t="s">
        <v>174</v>
      </c>
      <c r="DK1" s="70" t="s">
        <v>175</v>
      </c>
      <c r="DL1" s="70" t="s">
        <v>176</v>
      </c>
      <c r="DM1" s="70" t="s">
        <v>177</v>
      </c>
      <c r="DN1" s="70" t="s">
        <v>178</v>
      </c>
      <c r="DO1" s="70" t="s">
        <v>179</v>
      </c>
      <c r="DP1" s="70" t="s">
        <v>61</v>
      </c>
      <c r="DQ1" s="70" t="s">
        <v>56</v>
      </c>
      <c r="DR1" s="70" t="s">
        <v>62</v>
      </c>
      <c r="DS1" s="70" t="s">
        <v>57</v>
      </c>
      <c r="DT1" s="70" t="s">
        <v>180</v>
      </c>
      <c r="DU1" s="69" t="s">
        <v>181</v>
      </c>
      <c r="DV1" s="71" t="s">
        <v>182</v>
      </c>
      <c r="DW1" s="71" t="s">
        <v>183</v>
      </c>
      <c r="DX1" s="71" t="s">
        <v>184</v>
      </c>
      <c r="DY1" s="71" t="s">
        <v>185</v>
      </c>
      <c r="DZ1" s="71" t="s">
        <v>186</v>
      </c>
      <c r="EA1" s="71" t="s">
        <v>187</v>
      </c>
      <c r="EB1" s="71" t="s">
        <v>188</v>
      </c>
      <c r="EC1" s="71" t="s">
        <v>189</v>
      </c>
      <c r="ED1" s="71" t="s">
        <v>190</v>
      </c>
      <c r="EE1" s="71" t="s">
        <v>191</v>
      </c>
      <c r="EF1" s="71" t="s">
        <v>192</v>
      </c>
      <c r="EG1" s="71" t="s">
        <v>193</v>
      </c>
      <c r="EH1" s="71" t="s">
        <v>194</v>
      </c>
      <c r="EI1" s="71" t="s">
        <v>195</v>
      </c>
      <c r="EJ1" s="71" t="s">
        <v>196</v>
      </c>
      <c r="EK1" s="71" t="s">
        <v>197</v>
      </c>
      <c r="EL1" s="71" t="s">
        <v>198</v>
      </c>
      <c r="EM1" s="71" t="s">
        <v>199</v>
      </c>
      <c r="EN1" s="71" t="s">
        <v>200</v>
      </c>
      <c r="EO1" s="71" t="s">
        <v>201</v>
      </c>
      <c r="EP1" s="71" t="s">
        <v>202</v>
      </c>
      <c r="EQ1" s="72" t="s">
        <v>203</v>
      </c>
      <c r="ER1" s="72" t="s">
        <v>204</v>
      </c>
      <c r="ES1" s="72" t="s">
        <v>205</v>
      </c>
      <c r="ET1" s="72" t="s">
        <v>206</v>
      </c>
      <c r="EU1" s="72" t="s">
        <v>207</v>
      </c>
      <c r="EV1" s="71" t="s">
        <v>208</v>
      </c>
      <c r="EW1" s="71" t="s">
        <v>209</v>
      </c>
      <c r="EX1" s="71" t="s">
        <v>210</v>
      </c>
    </row>
    <row r="2" spans="1:154" ht="16" customHeight="1">
      <c r="A2" s="80">
        <v>2017</v>
      </c>
      <c r="B2" s="67" t="s">
        <v>9</v>
      </c>
      <c r="C2" s="67" t="str">
        <f t="shared" ref="C2:C56" si="0">CONCATENATE(A2,B2)</f>
        <v>2017Q4</v>
      </c>
      <c r="D2" s="67" t="s">
        <v>211</v>
      </c>
      <c r="E2" s="67" t="s">
        <v>212</v>
      </c>
      <c r="F2" s="67" t="s">
        <v>227</v>
      </c>
      <c r="G2" s="68" t="s">
        <v>13</v>
      </c>
      <c r="H2" s="68" t="s">
        <v>13</v>
      </c>
      <c r="I2" s="68" t="s">
        <v>444</v>
      </c>
      <c r="J2" s="67" t="str">
        <f t="shared" ref="J2:J38" si="1">C2&amp;I2</f>
        <v>2017Q4D9</v>
      </c>
      <c r="K2" s="67">
        <v>288820</v>
      </c>
      <c r="L2" s="67">
        <v>128658.8</v>
      </c>
      <c r="M2" s="68"/>
      <c r="N2" s="68"/>
      <c r="O2" s="68"/>
      <c r="P2" s="68"/>
      <c r="Q2" s="68"/>
      <c r="R2" s="68">
        <v>417478.8</v>
      </c>
      <c r="S2" s="68"/>
      <c r="T2" s="68"/>
      <c r="U2" s="68"/>
      <c r="V2" s="68"/>
      <c r="W2" s="68"/>
      <c r="X2" s="68"/>
      <c r="Y2" s="68">
        <v>261.51338600000003</v>
      </c>
      <c r="Z2" s="68">
        <v>562715</v>
      </c>
      <c r="AA2" s="68"/>
      <c r="AB2" s="68"/>
      <c r="AC2" s="68"/>
      <c r="AD2" s="68">
        <f t="shared" ref="AD2" si="2">SUM(Z2:AC2)</f>
        <v>562715</v>
      </c>
      <c r="AE2" s="68"/>
      <c r="AF2" s="79">
        <v>196.514059</v>
      </c>
      <c r="AG2" s="68"/>
      <c r="AH2" s="67">
        <v>22377</v>
      </c>
      <c r="AI2" s="67">
        <v>91605.28</v>
      </c>
      <c r="AJ2" s="67">
        <v>5725.33</v>
      </c>
      <c r="AK2" s="67"/>
      <c r="AL2" s="68"/>
      <c r="AM2" s="68"/>
      <c r="AN2" s="68"/>
      <c r="AO2" s="68"/>
      <c r="AP2" s="68">
        <v>9</v>
      </c>
      <c r="AQ2" s="68">
        <v>99</v>
      </c>
      <c r="AR2" s="68"/>
      <c r="AS2" s="68"/>
      <c r="AT2" s="68">
        <v>10</v>
      </c>
      <c r="AU2" s="68"/>
      <c r="AV2" s="68"/>
      <c r="AW2" s="68">
        <v>1</v>
      </c>
      <c r="AX2" s="68"/>
      <c r="AY2" s="68"/>
      <c r="AZ2" s="68">
        <v>1</v>
      </c>
      <c r="BA2" s="68"/>
      <c r="BB2" s="68"/>
      <c r="BC2" s="68"/>
      <c r="BD2" s="68"/>
      <c r="BE2" s="68"/>
      <c r="BF2" s="68"/>
      <c r="BG2" s="68"/>
      <c r="BH2" s="68"/>
      <c r="BI2" s="68"/>
      <c r="BJ2" s="73">
        <v>6690</v>
      </c>
      <c r="BK2" s="68">
        <f t="shared" ref="BK2:BK52" si="3">SUM(AK2:BI2)</f>
        <v>120</v>
      </c>
      <c r="BL2" s="68"/>
      <c r="BM2" s="68">
        <v>37</v>
      </c>
      <c r="BN2" s="68">
        <f t="shared" ref="BN2:BN6" si="4">SUM(BL2:BM2)</f>
        <v>37</v>
      </c>
      <c r="BO2" s="68"/>
      <c r="BP2" s="68"/>
      <c r="BQ2" s="68"/>
      <c r="BR2" s="68">
        <v>2787</v>
      </c>
      <c r="BS2" s="68">
        <v>65</v>
      </c>
      <c r="BT2" s="68"/>
      <c r="BU2" s="68"/>
      <c r="BV2" s="68"/>
      <c r="BW2" s="68"/>
      <c r="BX2" s="68"/>
      <c r="BY2" s="67">
        <f t="shared" ref="BY2:BY63" si="5">SUM(BR2:BW2)</f>
        <v>2852</v>
      </c>
      <c r="BZ2" s="67">
        <v>58.8</v>
      </c>
      <c r="CA2" s="67">
        <v>21.5</v>
      </c>
      <c r="CB2" s="67">
        <v>15</v>
      </c>
      <c r="CC2" s="67">
        <v>56</v>
      </c>
      <c r="CD2" s="67">
        <v>11</v>
      </c>
      <c r="CE2" s="68"/>
      <c r="CF2" s="68"/>
      <c r="CG2" s="68"/>
      <c r="CH2" s="68"/>
      <c r="CI2" s="68"/>
      <c r="CJ2" s="68"/>
      <c r="CK2" s="68"/>
      <c r="CL2" s="79">
        <f t="shared" ref="CL2:CL56" si="6">SUM(BZ2:CK2)</f>
        <v>162.30000000000001</v>
      </c>
      <c r="CM2" s="68">
        <v>10.5</v>
      </c>
      <c r="CN2" s="68">
        <v>8678.0419999999995</v>
      </c>
      <c r="CO2" s="68">
        <v>4.8</v>
      </c>
      <c r="CP2" s="67">
        <v>30</v>
      </c>
      <c r="CQ2" s="68"/>
      <c r="CR2" s="68"/>
      <c r="CS2" s="68"/>
      <c r="CT2" s="68"/>
      <c r="CU2" s="68"/>
      <c r="CV2" s="68">
        <v>229.9</v>
      </c>
      <c r="CW2" s="68">
        <v>66502.73</v>
      </c>
      <c r="CX2" s="68">
        <v>37.299999999999997</v>
      </c>
      <c r="CY2" s="68">
        <v>96.8</v>
      </c>
      <c r="CZ2" s="68">
        <v>84003.448000000004</v>
      </c>
      <c r="DA2" s="68">
        <v>47.17</v>
      </c>
      <c r="DB2" s="68">
        <v>23.4</v>
      </c>
      <c r="DC2" s="68">
        <v>20306.62</v>
      </c>
      <c r="DD2" s="68">
        <v>11.4</v>
      </c>
      <c r="DE2" s="67">
        <v>2</v>
      </c>
      <c r="DF2" s="67">
        <v>62</v>
      </c>
      <c r="DG2" s="67">
        <v>12</v>
      </c>
      <c r="DH2" s="67">
        <v>15</v>
      </c>
      <c r="DI2" s="67">
        <v>27</v>
      </c>
      <c r="DJ2" s="67">
        <v>0</v>
      </c>
      <c r="DK2" s="67">
        <v>62</v>
      </c>
      <c r="DL2" s="67">
        <v>12</v>
      </c>
      <c r="DM2" s="67">
        <v>15</v>
      </c>
      <c r="DN2" s="67">
        <v>27</v>
      </c>
      <c r="DO2" s="67">
        <v>2417</v>
      </c>
      <c r="DP2" s="67">
        <v>0</v>
      </c>
      <c r="DQ2" s="67">
        <v>43.91</v>
      </c>
      <c r="DR2" s="67">
        <v>0</v>
      </c>
      <c r="DS2" s="67">
        <v>478</v>
      </c>
      <c r="DT2" s="68">
        <f t="shared" ref="DT2:DT39" si="7">SUM(DQ2,DR2,DS2)</f>
        <v>521.91</v>
      </c>
      <c r="DU2" s="67"/>
      <c r="DV2" s="82">
        <v>12.978832000000001</v>
      </c>
      <c r="DW2" s="82">
        <v>0.56299999999999994</v>
      </c>
      <c r="DX2" s="82"/>
      <c r="DY2" s="82">
        <v>2.3697599999999999</v>
      </c>
      <c r="DZ2" s="82">
        <v>1.1294999999999999</v>
      </c>
      <c r="EA2" s="82">
        <v>5.7258719999999999</v>
      </c>
      <c r="EB2" s="82">
        <v>4.0048719999999998</v>
      </c>
      <c r="EC2" s="82">
        <v>10.166</v>
      </c>
      <c r="ED2" s="82"/>
      <c r="EE2" s="82">
        <v>1.1294999999999999</v>
      </c>
      <c r="EF2" s="82"/>
      <c r="EG2" s="82" t="s">
        <v>229</v>
      </c>
      <c r="EH2" s="82"/>
      <c r="EI2" s="82"/>
      <c r="EJ2" s="82"/>
      <c r="EK2" s="82"/>
      <c r="EL2" s="82"/>
      <c r="EM2" s="82"/>
      <c r="EN2" s="82"/>
      <c r="EO2" s="82"/>
      <c r="EP2" s="82"/>
      <c r="EQ2" s="82"/>
      <c r="ER2" s="82"/>
      <c r="ES2" s="82"/>
      <c r="ET2" s="82"/>
      <c r="EU2" s="82"/>
      <c r="EV2" s="88">
        <v>5.6599999999999998E-2</v>
      </c>
      <c r="EW2" s="88">
        <v>0.16</v>
      </c>
      <c r="EX2" s="88">
        <v>0.01</v>
      </c>
    </row>
    <row r="3" spans="1:154" ht="16" customHeight="1">
      <c r="A3" s="86">
        <v>2017</v>
      </c>
      <c r="B3" s="67" t="s">
        <v>9</v>
      </c>
      <c r="C3" s="67" t="str">
        <f t="shared" si="0"/>
        <v>2017Q4</v>
      </c>
      <c r="D3" s="67" t="s">
        <v>211</v>
      </c>
      <c r="E3" s="67" t="s">
        <v>212</v>
      </c>
      <c r="F3" s="67" t="s">
        <v>231</v>
      </c>
      <c r="G3" s="68" t="s">
        <v>231</v>
      </c>
      <c r="H3" s="68" t="s">
        <v>231</v>
      </c>
      <c r="I3" s="68" t="s">
        <v>448</v>
      </c>
      <c r="J3" s="67" t="str">
        <f t="shared" si="1"/>
        <v>2017Q4D13</v>
      </c>
      <c r="K3" s="79"/>
      <c r="L3" s="79"/>
      <c r="M3" s="79"/>
      <c r="N3" s="79"/>
      <c r="O3" s="79"/>
      <c r="P3" s="79"/>
      <c r="Q3" s="79"/>
      <c r="R3" s="79">
        <v>0</v>
      </c>
      <c r="S3" s="67"/>
      <c r="T3" s="67"/>
      <c r="U3" s="67"/>
      <c r="V3" s="67"/>
      <c r="W3" s="67"/>
      <c r="X3" s="67"/>
      <c r="Y3" s="67"/>
      <c r="Z3" s="79"/>
      <c r="AA3" s="79"/>
      <c r="AB3" s="79"/>
      <c r="AC3" s="79"/>
      <c r="AD3" s="79"/>
      <c r="AE3" s="67"/>
      <c r="AF3" s="79"/>
      <c r="AG3" s="67"/>
      <c r="AH3" s="79"/>
      <c r="AI3" s="79"/>
      <c r="AJ3" s="79"/>
      <c r="AK3" s="79"/>
      <c r="AL3" s="67"/>
      <c r="AM3" s="67"/>
      <c r="AN3" s="67"/>
      <c r="AO3" s="67"/>
      <c r="AP3" s="67"/>
      <c r="AQ3" s="67"/>
      <c r="AR3" s="67"/>
      <c r="AS3" s="67"/>
      <c r="AT3" s="67"/>
      <c r="AU3" s="67"/>
      <c r="AV3" s="67"/>
      <c r="AW3" s="67"/>
      <c r="AX3" s="67"/>
      <c r="AY3" s="67"/>
      <c r="AZ3" s="67"/>
      <c r="BA3" s="67"/>
      <c r="BB3" s="67"/>
      <c r="BC3" s="67"/>
      <c r="BD3" s="67"/>
      <c r="BE3" s="67"/>
      <c r="BF3" s="67"/>
      <c r="BG3" s="67"/>
      <c r="BH3" s="67"/>
      <c r="BI3" s="67"/>
      <c r="BJ3" s="73">
        <v>0</v>
      </c>
      <c r="BK3" s="68">
        <f t="shared" si="3"/>
        <v>0</v>
      </c>
      <c r="BL3" s="67"/>
      <c r="BM3" s="67"/>
      <c r="BN3" s="67">
        <f t="shared" si="4"/>
        <v>0</v>
      </c>
      <c r="BO3" s="67"/>
      <c r="BP3" s="67">
        <v>40</v>
      </c>
      <c r="BQ3" s="67"/>
      <c r="BR3" s="67"/>
      <c r="BS3" s="67"/>
      <c r="BT3" s="67"/>
      <c r="BU3" s="67"/>
      <c r="BV3" s="67"/>
      <c r="BW3" s="67"/>
      <c r="BX3" s="67"/>
      <c r="BY3" s="67">
        <f t="shared" si="5"/>
        <v>0</v>
      </c>
      <c r="BZ3" s="89">
        <v>1182.8348000000001</v>
      </c>
      <c r="CA3" s="89">
        <v>157.9547</v>
      </c>
      <c r="CB3" s="89">
        <v>145.50120000000001</v>
      </c>
      <c r="CC3" s="67">
        <v>429.95819999999998</v>
      </c>
      <c r="CD3" s="79"/>
      <c r="CE3" s="79"/>
      <c r="CF3" s="79"/>
      <c r="CG3" s="79"/>
      <c r="CH3" s="79"/>
      <c r="CI3" s="79"/>
      <c r="CJ3" s="79"/>
      <c r="CK3" s="79"/>
      <c r="CL3" s="79">
        <f t="shared" si="6"/>
        <v>1916.2489</v>
      </c>
      <c r="CM3" s="79"/>
      <c r="CN3" s="79"/>
      <c r="CO3" s="79"/>
      <c r="CP3" s="67">
        <v>26034.13</v>
      </c>
      <c r="CQ3" s="79"/>
      <c r="CR3" s="79"/>
      <c r="CS3" s="79"/>
      <c r="CT3" s="79"/>
      <c r="CU3" s="79"/>
      <c r="CV3" s="79"/>
      <c r="CW3" s="79"/>
      <c r="CX3" s="79"/>
      <c r="CY3" s="79"/>
      <c r="CZ3" s="79"/>
      <c r="DA3" s="79"/>
      <c r="DB3" s="79"/>
      <c r="DC3" s="79"/>
      <c r="DD3" s="79"/>
      <c r="DE3" s="67"/>
      <c r="DF3" s="67"/>
      <c r="DG3" s="67"/>
      <c r="DH3" s="67"/>
      <c r="DI3" s="67"/>
      <c r="DJ3" s="67"/>
      <c r="DK3" s="67"/>
      <c r="DL3" s="67"/>
      <c r="DM3" s="67"/>
      <c r="DN3" s="67"/>
      <c r="DO3" s="67"/>
      <c r="DP3" s="67"/>
      <c r="DQ3" s="67"/>
      <c r="DR3" s="67"/>
      <c r="DS3" s="67"/>
      <c r="DT3" s="68">
        <f t="shared" si="7"/>
        <v>0</v>
      </c>
      <c r="DU3" s="67"/>
      <c r="DV3" s="82"/>
      <c r="DW3" s="82"/>
      <c r="DX3" s="82"/>
      <c r="DY3" s="82"/>
      <c r="DZ3" s="82"/>
      <c r="EA3" s="82"/>
      <c r="EB3" s="82"/>
      <c r="EC3" s="82"/>
      <c r="ED3" s="82"/>
      <c r="EE3" s="82"/>
      <c r="EF3" s="82"/>
      <c r="EG3" s="82" t="s">
        <v>231</v>
      </c>
      <c r="EH3" s="82"/>
      <c r="EI3" s="83"/>
      <c r="EJ3" s="83"/>
      <c r="EK3" s="83"/>
      <c r="EL3" s="83"/>
      <c r="EM3" s="83"/>
      <c r="EN3" s="83"/>
      <c r="EO3" s="83"/>
      <c r="EP3" s="82"/>
      <c r="EQ3" s="82"/>
      <c r="ER3" s="82"/>
      <c r="ES3" s="82"/>
      <c r="ET3" s="82"/>
      <c r="EU3" s="82"/>
      <c r="EV3" s="82"/>
      <c r="EW3" s="82"/>
      <c r="EX3" s="82"/>
    </row>
    <row r="4" spans="1:154" ht="16" customHeight="1">
      <c r="A4" s="86">
        <v>2017</v>
      </c>
      <c r="B4" s="67" t="s">
        <v>9</v>
      </c>
      <c r="C4" s="67" t="str">
        <f t="shared" si="0"/>
        <v>2017Q4</v>
      </c>
      <c r="D4" s="67" t="s">
        <v>211</v>
      </c>
      <c r="E4" s="67" t="s">
        <v>212</v>
      </c>
      <c r="F4" s="67" t="s">
        <v>224</v>
      </c>
      <c r="G4" s="68" t="s">
        <v>46</v>
      </c>
      <c r="H4" s="68" t="s">
        <v>231</v>
      </c>
      <c r="I4" s="68" t="s">
        <v>440</v>
      </c>
      <c r="J4" s="67" t="str">
        <f t="shared" si="1"/>
        <v>2017Q4D7</v>
      </c>
      <c r="K4" s="79">
        <v>422089.56</v>
      </c>
      <c r="L4" s="79">
        <v>231932.98</v>
      </c>
      <c r="M4" s="79">
        <v>618960.18999999994</v>
      </c>
      <c r="N4" s="79"/>
      <c r="O4" s="79"/>
      <c r="P4" s="79"/>
      <c r="Q4" s="79"/>
      <c r="R4" s="68">
        <v>1272982.73</v>
      </c>
      <c r="S4" s="67"/>
      <c r="T4" s="67"/>
      <c r="U4" s="67"/>
      <c r="V4" s="67"/>
      <c r="W4" s="67"/>
      <c r="X4" s="67"/>
      <c r="Y4" s="67">
        <v>782.488735190336</v>
      </c>
      <c r="Z4" s="79">
        <v>523690.33333333331</v>
      </c>
      <c r="AA4" s="79">
        <v>523690.33333333331</v>
      </c>
      <c r="AB4" s="79">
        <v>523690.33333333331</v>
      </c>
      <c r="AC4" s="79"/>
      <c r="AD4" s="68">
        <f t="shared" ref="AD4:AD67" si="8">SUM(Z4:AC4)</f>
        <v>1571071</v>
      </c>
      <c r="AE4" s="67"/>
      <c r="AF4" s="79">
        <v>442.76295900000002</v>
      </c>
      <c r="AG4" s="67"/>
      <c r="AH4" s="79">
        <v>1.6931413736000001</v>
      </c>
      <c r="AI4" s="79">
        <v>149.04328842931301</v>
      </c>
      <c r="AJ4" s="79">
        <v>156.02073751872001</v>
      </c>
      <c r="AK4" s="79"/>
      <c r="AL4" s="67"/>
      <c r="AM4" s="67"/>
      <c r="AN4" s="67"/>
      <c r="AO4" s="67"/>
      <c r="AP4" s="67">
        <v>33</v>
      </c>
      <c r="AQ4" s="67">
        <v>166</v>
      </c>
      <c r="AR4" s="67"/>
      <c r="AS4" s="67"/>
      <c r="AT4" s="67">
        <v>19</v>
      </c>
      <c r="AU4" s="67"/>
      <c r="AV4" s="67"/>
      <c r="AW4" s="67">
        <v>14</v>
      </c>
      <c r="AX4" s="67"/>
      <c r="AY4" s="67"/>
      <c r="AZ4" s="67">
        <v>6</v>
      </c>
      <c r="BA4" s="67"/>
      <c r="BB4" s="67"/>
      <c r="BC4" s="67">
        <v>6</v>
      </c>
      <c r="BD4" s="67"/>
      <c r="BE4" s="67"/>
      <c r="BF4" s="67">
        <v>2</v>
      </c>
      <c r="BG4" s="67"/>
      <c r="BH4" s="67"/>
      <c r="BI4" s="67">
        <v>1</v>
      </c>
      <c r="BJ4" s="73">
        <v>20975</v>
      </c>
      <c r="BK4" s="68">
        <f t="shared" si="3"/>
        <v>247</v>
      </c>
      <c r="BL4" s="67"/>
      <c r="BM4" s="67">
        <v>30</v>
      </c>
      <c r="BN4" s="67">
        <f t="shared" si="4"/>
        <v>30</v>
      </c>
      <c r="BO4" s="67"/>
      <c r="BP4" s="67"/>
      <c r="BQ4" s="67"/>
      <c r="BR4" s="67">
        <v>6796</v>
      </c>
      <c r="BS4" s="67">
        <v>130</v>
      </c>
      <c r="BT4" s="67">
        <v>17</v>
      </c>
      <c r="BU4" s="67"/>
      <c r="BV4" s="67"/>
      <c r="BW4" s="67"/>
      <c r="BX4" s="67"/>
      <c r="BY4" s="67">
        <f t="shared" si="5"/>
        <v>6943</v>
      </c>
      <c r="BZ4" s="79">
        <v>125.375488</v>
      </c>
      <c r="CA4" s="79">
        <v>42.456400000000002</v>
      </c>
      <c r="CB4" s="79">
        <v>35.075363000000003</v>
      </c>
      <c r="CC4" s="79">
        <v>43.897227999999998</v>
      </c>
      <c r="CD4" s="79"/>
      <c r="CE4" s="79"/>
      <c r="CF4" s="79"/>
      <c r="CG4" s="79"/>
      <c r="CH4" s="79"/>
      <c r="CI4" s="79"/>
      <c r="CJ4" s="79"/>
      <c r="CK4" s="79"/>
      <c r="CL4" s="79">
        <f t="shared" si="6"/>
        <v>246.80447900000001</v>
      </c>
      <c r="CM4" s="79"/>
      <c r="CN4" s="79"/>
      <c r="CO4" s="79"/>
      <c r="CP4" s="67">
        <v>14.62</v>
      </c>
      <c r="CQ4" s="79"/>
      <c r="CR4" s="79"/>
      <c r="CS4" s="79"/>
      <c r="CT4" s="79"/>
      <c r="CU4" s="79"/>
      <c r="CV4" s="79"/>
      <c r="CW4" s="79"/>
      <c r="CX4" s="79"/>
      <c r="CY4" s="79"/>
      <c r="CZ4" s="79"/>
      <c r="DA4" s="79"/>
      <c r="DB4" s="79"/>
      <c r="DC4" s="79"/>
      <c r="DD4" s="79"/>
      <c r="DE4" s="67"/>
      <c r="DF4" s="67"/>
      <c r="DG4" s="67"/>
      <c r="DH4" s="67"/>
      <c r="DI4" s="67"/>
      <c r="DJ4" s="67"/>
      <c r="DK4" s="67"/>
      <c r="DL4" s="67"/>
      <c r="DM4" s="67"/>
      <c r="DN4" s="67"/>
      <c r="DO4" s="67"/>
      <c r="DP4" s="67">
        <v>4</v>
      </c>
      <c r="DQ4" s="67">
        <v>215.61500000000001</v>
      </c>
      <c r="DR4" s="67">
        <v>0</v>
      </c>
      <c r="DS4" s="67">
        <v>628</v>
      </c>
      <c r="DT4" s="68">
        <f t="shared" si="7"/>
        <v>843.61500000000001</v>
      </c>
      <c r="DU4" s="67"/>
      <c r="DV4" s="82">
        <v>60.726154000000001</v>
      </c>
      <c r="DW4" s="82">
        <v>8.4746000000000002E-2</v>
      </c>
      <c r="DX4" s="82"/>
      <c r="DY4" s="82"/>
      <c r="DZ4" s="82"/>
      <c r="EA4" s="82">
        <v>7.3386449999999996</v>
      </c>
      <c r="EB4" s="82"/>
      <c r="EC4" s="82"/>
      <c r="ED4" s="82"/>
      <c r="EE4" s="82"/>
      <c r="EF4" s="82"/>
      <c r="EG4" s="82" t="s">
        <v>229</v>
      </c>
      <c r="EH4" s="82"/>
      <c r="EI4" s="82"/>
      <c r="EJ4" s="82"/>
      <c r="EK4" s="82"/>
      <c r="EL4" s="82"/>
      <c r="EM4" s="82"/>
      <c r="EN4" s="82"/>
      <c r="EO4" s="82"/>
      <c r="EP4" s="82"/>
      <c r="EQ4" s="82"/>
      <c r="ER4" s="82"/>
      <c r="ES4" s="82"/>
      <c r="ET4" s="82"/>
      <c r="EU4" s="82"/>
      <c r="EV4" s="82"/>
      <c r="EW4" s="82"/>
      <c r="EX4" s="82"/>
    </row>
    <row r="5" spans="1:154" ht="16" customHeight="1">
      <c r="A5" s="86">
        <v>2017</v>
      </c>
      <c r="B5" s="67" t="s">
        <v>9</v>
      </c>
      <c r="C5" s="67" t="str">
        <f t="shared" si="0"/>
        <v>2017Q4</v>
      </c>
      <c r="D5" s="67" t="s">
        <v>211</v>
      </c>
      <c r="E5" s="67" t="s">
        <v>212</v>
      </c>
      <c r="F5" s="67" t="s">
        <v>223</v>
      </c>
      <c r="G5" s="68" t="s">
        <v>45</v>
      </c>
      <c r="H5" s="68" t="s">
        <v>231</v>
      </c>
      <c r="I5" s="68" t="s">
        <v>439</v>
      </c>
      <c r="J5" s="67" t="str">
        <f t="shared" si="1"/>
        <v>2017Q4D6</v>
      </c>
      <c r="K5" s="79">
        <v>884951.02</v>
      </c>
      <c r="L5" s="79">
        <v>462028.99</v>
      </c>
      <c r="M5" s="79">
        <v>138312.1</v>
      </c>
      <c r="N5" s="79"/>
      <c r="O5" s="79"/>
      <c r="P5" s="79"/>
      <c r="Q5" s="79"/>
      <c r="R5" s="68">
        <v>1485292.11</v>
      </c>
      <c r="S5" s="67"/>
      <c r="T5" s="67"/>
      <c r="U5" s="67"/>
      <c r="V5" s="67"/>
      <c r="W5" s="67"/>
      <c r="X5" s="67"/>
      <c r="Y5" s="67">
        <v>856.03283668799997</v>
      </c>
      <c r="Z5" s="79"/>
      <c r="AA5" s="79"/>
      <c r="AB5" s="79"/>
      <c r="AC5" s="79">
        <v>2433967.14</v>
      </c>
      <c r="AD5" s="68">
        <f t="shared" si="8"/>
        <v>2433967.14</v>
      </c>
      <c r="AE5" s="67"/>
      <c r="AF5" s="79">
        <v>635.40809856400006</v>
      </c>
      <c r="AG5" s="67"/>
      <c r="AH5" s="79"/>
      <c r="AI5" s="79">
        <v>487.39520499999998</v>
      </c>
      <c r="AJ5" s="79">
        <v>487.39520499999998</v>
      </c>
      <c r="AK5" s="79"/>
      <c r="AL5" s="67"/>
      <c r="AM5" s="67"/>
      <c r="AN5" s="67"/>
      <c r="AO5" s="67"/>
      <c r="AP5" s="67">
        <v>73</v>
      </c>
      <c r="AQ5" s="67">
        <v>148</v>
      </c>
      <c r="AR5" s="67"/>
      <c r="AS5" s="67"/>
      <c r="AT5" s="67">
        <v>28</v>
      </c>
      <c r="AU5" s="67"/>
      <c r="AV5" s="67"/>
      <c r="AW5" s="67">
        <v>15</v>
      </c>
      <c r="AX5" s="67"/>
      <c r="AY5" s="67"/>
      <c r="AZ5" s="67">
        <v>7</v>
      </c>
      <c r="BA5" s="67">
        <v>1</v>
      </c>
      <c r="BB5" s="67"/>
      <c r="BC5" s="67"/>
      <c r="BD5" s="67"/>
      <c r="BE5" s="67"/>
      <c r="BF5" s="67"/>
      <c r="BG5" s="67"/>
      <c r="BH5" s="67"/>
      <c r="BI5" s="67"/>
      <c r="BJ5" s="73">
        <v>17545</v>
      </c>
      <c r="BK5" s="68">
        <f t="shared" si="3"/>
        <v>272</v>
      </c>
      <c r="BL5" s="67"/>
      <c r="BM5" s="67">
        <v>32</v>
      </c>
      <c r="BN5" s="67">
        <f t="shared" si="4"/>
        <v>32</v>
      </c>
      <c r="BO5" s="67"/>
      <c r="BP5" s="67"/>
      <c r="BQ5" s="67"/>
      <c r="BR5" s="67">
        <v>7622</v>
      </c>
      <c r="BS5" s="67">
        <v>188</v>
      </c>
      <c r="BT5" s="67">
        <v>18</v>
      </c>
      <c r="BU5" s="67"/>
      <c r="BV5" s="67"/>
      <c r="BW5" s="67"/>
      <c r="BX5" s="67"/>
      <c r="BY5" s="67">
        <f t="shared" si="5"/>
        <v>7828</v>
      </c>
      <c r="BZ5" s="79">
        <v>170.980446</v>
      </c>
      <c r="CA5" s="79">
        <v>63.0989</v>
      </c>
      <c r="CB5" s="79">
        <v>30.0504</v>
      </c>
      <c r="CC5" s="79">
        <v>49.606546999999999</v>
      </c>
      <c r="CD5" s="79"/>
      <c r="CE5" s="79">
        <v>0.56365600000000005</v>
      </c>
      <c r="CF5" s="79"/>
      <c r="CG5" s="79"/>
      <c r="CH5" s="79"/>
      <c r="CI5" s="79"/>
      <c r="CJ5" s="79"/>
      <c r="CK5" s="79"/>
      <c r="CL5" s="79">
        <f t="shared" si="6"/>
        <v>314.29994899999997</v>
      </c>
      <c r="CM5" s="79">
        <v>52.2</v>
      </c>
      <c r="CN5" s="79">
        <v>44.0962594295464</v>
      </c>
      <c r="CO5" s="79">
        <v>24.731387101061099</v>
      </c>
      <c r="CP5" s="79">
        <v>121.03</v>
      </c>
      <c r="CQ5" s="79">
        <v>102.240809937893</v>
      </c>
      <c r="CR5" s="79">
        <v>57.341758253667201</v>
      </c>
      <c r="CS5" s="79"/>
      <c r="CT5" s="79"/>
      <c r="CU5" s="79"/>
      <c r="CV5" s="79">
        <v>245.2</v>
      </c>
      <c r="CW5" s="79">
        <v>207.13415348898101</v>
      </c>
      <c r="CX5" s="79">
        <v>116.171189984295</v>
      </c>
      <c r="CY5" s="79">
        <v>7.32</v>
      </c>
      <c r="CZ5" s="79">
        <v>6.1836133912697298</v>
      </c>
      <c r="DA5" s="79">
        <v>3.46807957049363</v>
      </c>
      <c r="DB5" s="79"/>
      <c r="DC5" s="79"/>
      <c r="DD5" s="79"/>
      <c r="DE5" s="67">
        <v>15</v>
      </c>
      <c r="DF5" s="67">
        <v>150</v>
      </c>
      <c r="DG5" s="67">
        <v>14</v>
      </c>
      <c r="DH5" s="67">
        <v>16</v>
      </c>
      <c r="DI5" s="67">
        <v>77</v>
      </c>
      <c r="DJ5" s="67">
        <v>15</v>
      </c>
      <c r="DK5" s="67">
        <v>142</v>
      </c>
      <c r="DL5" s="67">
        <v>10</v>
      </c>
      <c r="DM5" s="67">
        <v>9</v>
      </c>
      <c r="DN5" s="67">
        <v>77</v>
      </c>
      <c r="DO5" s="67">
        <v>7811</v>
      </c>
      <c r="DP5" s="67"/>
      <c r="DQ5" s="67">
        <v>353.08</v>
      </c>
      <c r="DR5" s="67">
        <v>0</v>
      </c>
      <c r="DS5" s="67">
        <v>695.32</v>
      </c>
      <c r="DT5" s="68">
        <f t="shared" si="7"/>
        <v>1048.4000000000001</v>
      </c>
      <c r="DU5" s="67"/>
      <c r="DV5" s="82">
        <v>87.25103</v>
      </c>
      <c r="DW5" s="82"/>
      <c r="DX5" s="82"/>
      <c r="DY5" s="82"/>
      <c r="DZ5" s="82"/>
      <c r="EA5" s="82"/>
      <c r="EB5" s="82"/>
      <c r="EC5" s="82"/>
      <c r="ED5" s="82"/>
      <c r="EE5" s="82"/>
      <c r="EF5" s="82"/>
      <c r="EG5" s="82" t="s">
        <v>229</v>
      </c>
      <c r="EH5" s="82"/>
      <c r="EI5" s="82"/>
      <c r="EJ5" s="82"/>
      <c r="EK5" s="82"/>
      <c r="EL5" s="82"/>
      <c r="EM5" s="82"/>
      <c r="EN5" s="82"/>
      <c r="EO5" s="82"/>
      <c r="EP5" s="82"/>
      <c r="EQ5" s="82"/>
      <c r="ER5" s="82"/>
      <c r="ES5" s="82"/>
      <c r="ET5" s="82"/>
      <c r="EU5" s="82"/>
      <c r="EV5" s="82"/>
      <c r="EW5" s="82"/>
      <c r="EX5" s="82"/>
    </row>
    <row r="6" spans="1:154" ht="16" customHeight="1">
      <c r="A6" s="86">
        <v>2017</v>
      </c>
      <c r="B6" s="67" t="s">
        <v>9</v>
      </c>
      <c r="C6" s="67" t="str">
        <f t="shared" si="0"/>
        <v>2017Q4</v>
      </c>
      <c r="D6" s="67" t="s">
        <v>211</v>
      </c>
      <c r="E6" s="67" t="s">
        <v>212</v>
      </c>
      <c r="F6" s="67" t="s">
        <v>225</v>
      </c>
      <c r="G6" s="68" t="s">
        <v>47</v>
      </c>
      <c r="H6" s="68" t="s">
        <v>231</v>
      </c>
      <c r="I6" s="68" t="s">
        <v>441</v>
      </c>
      <c r="J6" s="67" t="str">
        <f t="shared" si="1"/>
        <v>2017Q4D8</v>
      </c>
      <c r="K6" s="79">
        <v>1370870</v>
      </c>
      <c r="L6" s="79">
        <v>844481.17</v>
      </c>
      <c r="M6" s="79">
        <v>946376.01749999996</v>
      </c>
      <c r="N6" s="79">
        <v>315458.67249999999</v>
      </c>
      <c r="O6" s="79"/>
      <c r="P6" s="79"/>
      <c r="Q6" s="79"/>
      <c r="R6" s="79">
        <v>3477185.86</v>
      </c>
      <c r="S6" s="67"/>
      <c r="T6" s="67"/>
      <c r="U6" s="67"/>
      <c r="V6" s="67"/>
      <c r="W6" s="67"/>
      <c r="X6" s="67"/>
      <c r="Y6" s="67">
        <v>1795.2967049654101</v>
      </c>
      <c r="Z6" s="79"/>
      <c r="AA6" s="79"/>
      <c r="AB6" s="79"/>
      <c r="AC6" s="79">
        <v>4793104.09583</v>
      </c>
      <c r="AD6" s="68">
        <f t="shared" si="8"/>
        <v>4793104.09583</v>
      </c>
      <c r="AE6" s="67"/>
      <c r="AF6" s="79">
        <v>1241.6662470446299</v>
      </c>
      <c r="AG6" s="67"/>
      <c r="AH6" s="79"/>
      <c r="AI6" s="79">
        <v>657.95911989533602</v>
      </c>
      <c r="AJ6" s="79">
        <v>657.95911989533602</v>
      </c>
      <c r="AK6" s="79"/>
      <c r="AL6" s="67"/>
      <c r="AM6" s="67"/>
      <c r="AN6" s="67"/>
      <c r="AO6" s="67"/>
      <c r="AP6" s="67">
        <v>87</v>
      </c>
      <c r="AQ6" s="67">
        <v>202</v>
      </c>
      <c r="AR6" s="67"/>
      <c r="AS6" s="67"/>
      <c r="AT6" s="67">
        <v>50</v>
      </c>
      <c r="AU6" s="67"/>
      <c r="AV6" s="67"/>
      <c r="AW6" s="67">
        <v>31</v>
      </c>
      <c r="AX6" s="67"/>
      <c r="AY6" s="67"/>
      <c r="AZ6" s="67">
        <v>20</v>
      </c>
      <c r="BA6" s="67">
        <v>8</v>
      </c>
      <c r="BB6" s="67"/>
      <c r="BC6" s="67"/>
      <c r="BD6" s="67"/>
      <c r="BE6" s="67"/>
      <c r="BF6" s="67"/>
      <c r="BG6" s="67"/>
      <c r="BH6" s="67"/>
      <c r="BI6" s="67"/>
      <c r="BJ6" s="73">
        <v>32295</v>
      </c>
      <c r="BK6" s="68">
        <f t="shared" si="3"/>
        <v>398</v>
      </c>
      <c r="BL6" s="67"/>
      <c r="BM6" s="67">
        <v>51</v>
      </c>
      <c r="BN6" s="67">
        <f t="shared" si="4"/>
        <v>51</v>
      </c>
      <c r="BO6" s="67"/>
      <c r="BP6" s="67"/>
      <c r="BQ6" s="67"/>
      <c r="BR6" s="67">
        <v>10492</v>
      </c>
      <c r="BS6" s="67">
        <v>192</v>
      </c>
      <c r="BT6" s="67">
        <v>86</v>
      </c>
      <c r="BU6" s="67">
        <v>1</v>
      </c>
      <c r="BV6" s="67"/>
      <c r="BW6" s="67"/>
      <c r="BX6" s="67"/>
      <c r="BY6" s="67">
        <f t="shared" si="5"/>
        <v>10771</v>
      </c>
      <c r="BZ6" s="79">
        <v>249.75007199999999</v>
      </c>
      <c r="CA6" s="79">
        <v>74.746472999999995</v>
      </c>
      <c r="CB6" s="79">
        <v>56.214013000000001</v>
      </c>
      <c r="CC6" s="79">
        <v>60.900925000000001</v>
      </c>
      <c r="CD6" s="79"/>
      <c r="CE6" s="79"/>
      <c r="CF6" s="79"/>
      <c r="CG6" s="79"/>
      <c r="CH6" s="79"/>
      <c r="CI6" s="79"/>
      <c r="CJ6" s="79"/>
      <c r="CK6" s="79"/>
      <c r="CL6" s="79">
        <f t="shared" si="6"/>
        <v>441.61148300000002</v>
      </c>
      <c r="CM6" s="79">
        <v>30.2</v>
      </c>
      <c r="CN6" s="79">
        <v>73.559274131566198</v>
      </c>
      <c r="CO6" s="79">
        <v>41.255718896688897</v>
      </c>
      <c r="CP6" s="79">
        <v>140</v>
      </c>
      <c r="CQ6" s="79">
        <v>341.00325756355198</v>
      </c>
      <c r="CR6" s="79">
        <v>191.251677004518</v>
      </c>
      <c r="CS6" s="79"/>
      <c r="CT6" s="79"/>
      <c r="CU6" s="79"/>
      <c r="CV6" s="79">
        <v>574.23</v>
      </c>
      <c r="CW6" s="79">
        <v>1398.67357564799</v>
      </c>
      <c r="CX6" s="79">
        <v>784.44607490217504</v>
      </c>
      <c r="CY6" s="79">
        <v>12</v>
      </c>
      <c r="CZ6" s="79">
        <v>29.228850648304501</v>
      </c>
      <c r="DA6" s="79">
        <v>16.3930008861016</v>
      </c>
      <c r="DB6" s="79"/>
      <c r="DC6" s="79"/>
      <c r="DD6" s="79"/>
      <c r="DE6" s="78">
        <v>30</v>
      </c>
      <c r="DF6" s="78">
        <v>104</v>
      </c>
      <c r="DG6" s="78">
        <v>23</v>
      </c>
      <c r="DH6" s="78"/>
      <c r="DI6" s="78">
        <v>165</v>
      </c>
      <c r="DJ6" s="78">
        <v>25</v>
      </c>
      <c r="DK6" s="78">
        <v>977</v>
      </c>
      <c r="DL6" s="78">
        <v>20</v>
      </c>
      <c r="DM6" s="78"/>
      <c r="DN6" s="78">
        <v>165</v>
      </c>
      <c r="DO6" s="67">
        <v>10962</v>
      </c>
      <c r="DP6" s="67">
        <v>3</v>
      </c>
      <c r="DQ6" s="67">
        <v>777</v>
      </c>
      <c r="DR6" s="67">
        <v>0</v>
      </c>
      <c r="DS6" s="67">
        <v>1023</v>
      </c>
      <c r="DT6" s="68">
        <f t="shared" si="7"/>
        <v>1800</v>
      </c>
      <c r="DU6" s="67"/>
      <c r="DV6" s="82"/>
      <c r="DW6" s="82"/>
      <c r="DX6" s="82"/>
      <c r="DY6" s="82"/>
      <c r="DZ6" s="82"/>
      <c r="EA6" s="82"/>
      <c r="EB6" s="82"/>
      <c r="EC6" s="82"/>
      <c r="ED6" s="82"/>
      <c r="EE6" s="82"/>
      <c r="EF6" s="82"/>
      <c r="EG6" s="82" t="s">
        <v>229</v>
      </c>
      <c r="EH6" s="82"/>
      <c r="EI6" s="82"/>
      <c r="EJ6" s="82"/>
      <c r="EK6" s="82"/>
      <c r="EL6" s="82"/>
      <c r="EM6" s="82"/>
      <c r="EN6" s="82"/>
      <c r="EO6" s="82"/>
      <c r="EP6" s="82"/>
      <c r="EQ6" s="82"/>
      <c r="ER6" s="82"/>
      <c r="ES6" s="82"/>
      <c r="ET6" s="82"/>
      <c r="EU6" s="82"/>
      <c r="EV6" s="82"/>
      <c r="EW6" s="82"/>
      <c r="EX6" s="82"/>
    </row>
    <row r="7" spans="1:154" ht="16" customHeight="1">
      <c r="A7" s="86">
        <v>2017</v>
      </c>
      <c r="B7" s="67" t="s">
        <v>9</v>
      </c>
      <c r="C7" s="67" t="str">
        <f t="shared" si="0"/>
        <v>2017Q4</v>
      </c>
      <c r="D7" s="67" t="s">
        <v>211</v>
      </c>
      <c r="E7" s="67" t="s">
        <v>212</v>
      </c>
      <c r="F7" s="67" t="s">
        <v>222</v>
      </c>
      <c r="G7" s="68" t="s">
        <v>35</v>
      </c>
      <c r="H7" s="68" t="s">
        <v>231</v>
      </c>
      <c r="I7" s="68" t="s">
        <v>438</v>
      </c>
      <c r="J7" s="67" t="str">
        <f t="shared" si="1"/>
        <v>2017Q4D5</v>
      </c>
      <c r="K7" s="79">
        <v>688891.99999999895</v>
      </c>
      <c r="L7" s="79">
        <v>366138.9</v>
      </c>
      <c r="M7" s="79">
        <v>201933.6</v>
      </c>
      <c r="N7" s="79"/>
      <c r="O7" s="79"/>
      <c r="P7" s="79"/>
      <c r="Q7" s="79"/>
      <c r="R7" s="79">
        <v>1256964.4999999991</v>
      </c>
      <c r="S7" s="67"/>
      <c r="T7" s="67"/>
      <c r="U7" s="67"/>
      <c r="V7" s="67"/>
      <c r="W7" s="67"/>
      <c r="X7" s="67"/>
      <c r="Y7" s="67">
        <v>838.28238602999704</v>
      </c>
      <c r="Z7" s="79"/>
      <c r="AA7" s="79"/>
      <c r="AB7" s="79"/>
      <c r="AC7" s="79">
        <v>1564273</v>
      </c>
      <c r="AD7" s="68">
        <f t="shared" si="8"/>
        <v>1564273</v>
      </c>
      <c r="AE7" s="67"/>
      <c r="AF7" s="79">
        <v>423.37780727360001</v>
      </c>
      <c r="AG7" s="67"/>
      <c r="AH7" s="79"/>
      <c r="AI7" s="79">
        <v>307.308500000001</v>
      </c>
      <c r="AJ7" s="79"/>
      <c r="AK7" s="79"/>
      <c r="AL7" s="67"/>
      <c r="AM7" s="67"/>
      <c r="AN7" s="67"/>
      <c r="AO7" s="67"/>
      <c r="AP7" s="67">
        <v>49</v>
      </c>
      <c r="AQ7" s="67">
        <v>92</v>
      </c>
      <c r="AR7" s="67"/>
      <c r="AS7" s="67"/>
      <c r="AT7" s="67">
        <v>38</v>
      </c>
      <c r="AU7" s="67"/>
      <c r="AV7" s="67"/>
      <c r="AW7" s="67">
        <v>4</v>
      </c>
      <c r="AX7" s="67"/>
      <c r="AY7" s="67"/>
      <c r="AZ7" s="67">
        <v>1</v>
      </c>
      <c r="BA7" s="67">
        <v>3</v>
      </c>
      <c r="BB7" s="67"/>
      <c r="BC7" s="67"/>
      <c r="BD7" s="67"/>
      <c r="BE7" s="67"/>
      <c r="BF7" s="67"/>
      <c r="BG7" s="67"/>
      <c r="BH7" s="67"/>
      <c r="BI7" s="67"/>
      <c r="BJ7" s="73">
        <v>11685</v>
      </c>
      <c r="BK7" s="68">
        <f t="shared" si="3"/>
        <v>187</v>
      </c>
      <c r="BL7" s="67"/>
      <c r="BM7" s="67">
        <v>36</v>
      </c>
      <c r="BN7" s="67">
        <f t="shared" ref="BN7:BN70" si="9">SUM(BL7:BM7)</f>
        <v>36</v>
      </c>
      <c r="BO7" s="67"/>
      <c r="BP7" s="67">
        <v>36</v>
      </c>
      <c r="BQ7" s="67"/>
      <c r="BR7" s="67">
        <v>6178</v>
      </c>
      <c r="BS7" s="67">
        <v>118</v>
      </c>
      <c r="BT7" s="67">
        <v>5</v>
      </c>
      <c r="BU7" s="67"/>
      <c r="BV7" s="67"/>
      <c r="BW7" s="67"/>
      <c r="BX7" s="67"/>
      <c r="BY7" s="67">
        <f t="shared" si="5"/>
        <v>6301</v>
      </c>
      <c r="BZ7" s="79">
        <v>209.25235699999999</v>
      </c>
      <c r="CA7" s="79">
        <v>49.065925999999997</v>
      </c>
      <c r="CB7" s="79">
        <v>41.672389000000003</v>
      </c>
      <c r="CC7" s="79">
        <v>51.583824999999997</v>
      </c>
      <c r="CD7" s="79"/>
      <c r="CE7" s="79">
        <v>3.3174619999999999</v>
      </c>
      <c r="CF7" s="79"/>
      <c r="CG7" s="79"/>
      <c r="CH7" s="79"/>
      <c r="CI7" s="79"/>
      <c r="CJ7" s="79"/>
      <c r="CK7" s="79"/>
      <c r="CL7" s="79">
        <f t="shared" si="6"/>
        <v>354.89195899999999</v>
      </c>
      <c r="CM7" s="79">
        <v>45</v>
      </c>
      <c r="CN7" s="79">
        <v>37.466650659071298</v>
      </c>
      <c r="CO7" s="79">
        <v>21.013171022140099</v>
      </c>
      <c r="CP7" s="79">
        <v>214</v>
      </c>
      <c r="CQ7" s="79">
        <v>178.17473868980599</v>
      </c>
      <c r="CR7" s="79">
        <v>99.929302194177495</v>
      </c>
      <c r="CS7" s="79"/>
      <c r="CT7" s="79"/>
      <c r="CU7" s="79"/>
      <c r="CV7" s="79">
        <v>408</v>
      </c>
      <c r="CW7" s="79">
        <v>339.69763264224702</v>
      </c>
      <c r="CX7" s="79">
        <v>190.51941726740401</v>
      </c>
      <c r="CY7" s="79">
        <v>7.3</v>
      </c>
      <c r="CZ7" s="79">
        <v>6.0779233291382297</v>
      </c>
      <c r="DA7" s="79">
        <v>3.4088032991471802</v>
      </c>
      <c r="DB7" s="79"/>
      <c r="DC7" s="79"/>
      <c r="DD7" s="79"/>
      <c r="DE7" s="67">
        <v>28</v>
      </c>
      <c r="DF7" s="67">
        <v>12</v>
      </c>
      <c r="DG7" s="67">
        <v>75</v>
      </c>
      <c r="DH7" s="67">
        <v>28</v>
      </c>
      <c r="DI7" s="67">
        <v>25</v>
      </c>
      <c r="DJ7" s="67">
        <v>28</v>
      </c>
      <c r="DK7" s="67">
        <v>12</v>
      </c>
      <c r="DL7" s="67">
        <v>60</v>
      </c>
      <c r="DM7" s="67">
        <v>20</v>
      </c>
      <c r="DN7" s="67">
        <v>22</v>
      </c>
      <c r="DO7" s="67">
        <v>6301</v>
      </c>
      <c r="DP7" s="67">
        <v>41</v>
      </c>
      <c r="DQ7" s="67">
        <v>328</v>
      </c>
      <c r="DR7" s="67">
        <v>0</v>
      </c>
      <c r="DS7" s="67">
        <v>712.75</v>
      </c>
      <c r="DT7" s="68">
        <f t="shared" si="7"/>
        <v>1040.75</v>
      </c>
      <c r="DU7" s="67"/>
      <c r="DV7" s="82">
        <v>65.220027279999996</v>
      </c>
      <c r="DW7" s="82">
        <v>0.25423800000000002</v>
      </c>
      <c r="DX7" s="82"/>
      <c r="DY7" s="82">
        <v>0.24237300000000001</v>
      </c>
      <c r="DZ7" s="82"/>
      <c r="EA7" s="82">
        <v>9.8254260000000002</v>
      </c>
      <c r="EB7" s="82"/>
      <c r="EC7" s="82"/>
      <c r="ED7" s="82"/>
      <c r="EE7" s="82"/>
      <c r="EF7" s="82"/>
      <c r="EG7" s="82" t="s">
        <v>229</v>
      </c>
      <c r="EH7" s="82"/>
      <c r="EI7" s="82"/>
      <c r="EJ7" s="82"/>
      <c r="EK7" s="82"/>
      <c r="EL7" s="82"/>
      <c r="EM7" s="82"/>
      <c r="EN7" s="82"/>
      <c r="EO7" s="82"/>
      <c r="EP7" s="82"/>
      <c r="EQ7" s="82"/>
      <c r="ER7" s="82"/>
      <c r="ES7" s="82"/>
      <c r="ET7" s="82"/>
      <c r="EU7" s="82"/>
      <c r="EV7" s="82"/>
      <c r="EW7" s="82"/>
      <c r="EX7" s="82"/>
    </row>
    <row r="8" spans="1:154" ht="16" customHeight="1">
      <c r="A8" s="86">
        <v>2017</v>
      </c>
      <c r="B8" s="67" t="s">
        <v>9</v>
      </c>
      <c r="C8" s="67" t="str">
        <f t="shared" si="0"/>
        <v>2017Q4</v>
      </c>
      <c r="D8" s="67" t="s">
        <v>211</v>
      </c>
      <c r="E8" s="67" t="s">
        <v>212</v>
      </c>
      <c r="F8" s="67" t="s">
        <v>221</v>
      </c>
      <c r="G8" s="68" t="s">
        <v>36</v>
      </c>
      <c r="H8" s="68" t="s">
        <v>231</v>
      </c>
      <c r="I8" s="68" t="s">
        <v>437</v>
      </c>
      <c r="J8" s="67" t="str">
        <f t="shared" si="1"/>
        <v>2017Q4D4</v>
      </c>
      <c r="K8" s="84">
        <v>347802.22393449902</v>
      </c>
      <c r="L8" s="84">
        <v>373946.7266732108</v>
      </c>
      <c r="M8" s="84">
        <v>169964</v>
      </c>
      <c r="N8" s="84">
        <v>66739.199999999997</v>
      </c>
      <c r="O8" s="79"/>
      <c r="P8" s="79"/>
      <c r="Q8" s="79"/>
      <c r="R8" s="79">
        <v>958452.15060771001</v>
      </c>
      <c r="S8" s="67"/>
      <c r="T8" s="67"/>
      <c r="U8" s="67"/>
      <c r="V8" s="67"/>
      <c r="W8" s="67"/>
      <c r="X8" s="67"/>
      <c r="Y8" s="67">
        <v>584.38005299999998</v>
      </c>
      <c r="Z8" s="79"/>
      <c r="AA8" s="79"/>
      <c r="AB8" s="79"/>
      <c r="AC8" s="79">
        <v>1054922</v>
      </c>
      <c r="AD8" s="68">
        <f t="shared" si="8"/>
        <v>1054922</v>
      </c>
      <c r="AE8" s="67"/>
      <c r="AF8" s="79">
        <v>270.60333025440002</v>
      </c>
      <c r="AG8" s="67"/>
      <c r="AH8" s="79"/>
      <c r="AI8" s="79">
        <v>48.2349246961452</v>
      </c>
      <c r="AJ8" s="79">
        <v>48.2349246961452</v>
      </c>
      <c r="AK8" s="79"/>
      <c r="AL8" s="67"/>
      <c r="AM8" s="67"/>
      <c r="AN8" s="67"/>
      <c r="AO8" s="67"/>
      <c r="AP8" s="67">
        <v>21</v>
      </c>
      <c r="AQ8" s="67">
        <v>96</v>
      </c>
      <c r="AR8" s="67"/>
      <c r="AS8" s="67"/>
      <c r="AT8" s="67">
        <v>20</v>
      </c>
      <c r="AU8" s="67"/>
      <c r="AV8" s="67"/>
      <c r="AW8" s="67">
        <v>5</v>
      </c>
      <c r="AX8" s="67"/>
      <c r="AY8" s="67"/>
      <c r="AZ8" s="67">
        <v>1</v>
      </c>
      <c r="BA8" s="67">
        <v>7</v>
      </c>
      <c r="BB8" s="67"/>
      <c r="BC8" s="67"/>
      <c r="BD8" s="67"/>
      <c r="BE8" s="67"/>
      <c r="BF8" s="67"/>
      <c r="BG8" s="67"/>
      <c r="BH8" s="67"/>
      <c r="BI8" s="67"/>
      <c r="BJ8" s="73">
        <v>10845</v>
      </c>
      <c r="BK8" s="68">
        <f t="shared" si="3"/>
        <v>150</v>
      </c>
      <c r="BL8" s="67">
        <v>0</v>
      </c>
      <c r="BM8" s="67">
        <v>24</v>
      </c>
      <c r="BN8" s="67">
        <f t="shared" si="9"/>
        <v>24</v>
      </c>
      <c r="BO8" s="67"/>
      <c r="BP8" s="67"/>
      <c r="BQ8" s="67"/>
      <c r="BR8" s="67">
        <v>3535</v>
      </c>
      <c r="BS8" s="67">
        <v>90</v>
      </c>
      <c r="BT8" s="67">
        <v>4</v>
      </c>
      <c r="BU8" s="67">
        <v>2</v>
      </c>
      <c r="BV8" s="67"/>
      <c r="BW8" s="67"/>
      <c r="BX8" s="67"/>
      <c r="BY8" s="67">
        <f t="shared" si="5"/>
        <v>3631</v>
      </c>
      <c r="BZ8" s="79">
        <v>157.23235299999999</v>
      </c>
      <c r="CA8" s="79">
        <v>7.3552770000000001</v>
      </c>
      <c r="CB8" s="79">
        <v>32.783430000000003</v>
      </c>
      <c r="CC8" s="79">
        <v>61.168827</v>
      </c>
      <c r="CD8" s="79"/>
      <c r="CE8" s="79">
        <v>6.8018650000000003</v>
      </c>
      <c r="CF8" s="79"/>
      <c r="CG8" s="79"/>
      <c r="CH8" s="79"/>
      <c r="CI8" s="79"/>
      <c r="CJ8" s="79"/>
      <c r="CK8" s="79"/>
      <c r="CL8" s="79">
        <f t="shared" si="6"/>
        <v>265.34175200000004</v>
      </c>
      <c r="CM8" s="79">
        <v>163.69999999999999</v>
      </c>
      <c r="CN8" s="79">
        <v>99.328068532845094</v>
      </c>
      <c r="CO8" s="79">
        <v>55.708147236646099</v>
      </c>
      <c r="CP8" s="79">
        <v>27</v>
      </c>
      <c r="CQ8" s="79">
        <v>16.382760234494899</v>
      </c>
      <c r="CR8" s="79">
        <v>9.18827107751647</v>
      </c>
      <c r="CS8" s="79">
        <v>13</v>
      </c>
      <c r="CT8" s="79">
        <v>7.8879956684605101</v>
      </c>
      <c r="CU8" s="79">
        <v>4.4239823706560797</v>
      </c>
      <c r="CV8" s="79">
        <v>360.7</v>
      </c>
      <c r="CW8" s="79">
        <v>218.86154135490099</v>
      </c>
      <c r="CX8" s="79">
        <v>122.748495468896</v>
      </c>
      <c r="CY8" s="79">
        <v>64</v>
      </c>
      <c r="CZ8" s="79">
        <v>38.833209444728702</v>
      </c>
      <c r="DA8" s="79">
        <v>21.779605517076099</v>
      </c>
      <c r="DB8" s="79">
        <v>0</v>
      </c>
      <c r="DC8" s="79">
        <v>0</v>
      </c>
      <c r="DD8" s="79">
        <v>0</v>
      </c>
      <c r="DE8" s="67">
        <v>87</v>
      </c>
      <c r="DF8" s="67">
        <v>59</v>
      </c>
      <c r="DG8" s="67">
        <v>19</v>
      </c>
      <c r="DH8" s="67">
        <v>2</v>
      </c>
      <c r="DI8" s="67">
        <v>0</v>
      </c>
      <c r="DJ8" s="67">
        <v>87</v>
      </c>
      <c r="DK8" s="67">
        <v>59</v>
      </c>
      <c r="DL8" s="67">
        <v>18</v>
      </c>
      <c r="DM8" s="67">
        <v>0</v>
      </c>
      <c r="DN8" s="67">
        <v>0</v>
      </c>
      <c r="DO8" s="67">
        <v>3251</v>
      </c>
      <c r="DP8" s="67">
        <v>1</v>
      </c>
      <c r="DQ8" s="67">
        <v>316.60000000000002</v>
      </c>
      <c r="DR8" s="67">
        <v>0</v>
      </c>
      <c r="DS8" s="67">
        <v>515.6</v>
      </c>
      <c r="DT8" s="68">
        <f t="shared" si="7"/>
        <v>832.2</v>
      </c>
      <c r="DU8" s="67"/>
      <c r="DV8" s="82">
        <v>31.248090000000001</v>
      </c>
      <c r="DW8" s="82">
        <v>8.4746000000000002E-2</v>
      </c>
      <c r="DX8" s="82"/>
      <c r="DY8" s="82">
        <v>1.3965080000000001</v>
      </c>
      <c r="DZ8" s="82"/>
      <c r="EA8" s="82">
        <v>4.3371190000000004</v>
      </c>
      <c r="EB8" s="82"/>
      <c r="EC8" s="82"/>
      <c r="ED8" s="82"/>
      <c r="EE8" s="82"/>
      <c r="EF8" s="82"/>
      <c r="EG8" s="82" t="s">
        <v>229</v>
      </c>
      <c r="EH8" s="82"/>
      <c r="EI8" s="82"/>
      <c r="EJ8" s="82"/>
      <c r="EK8" s="82"/>
      <c r="EL8" s="82"/>
      <c r="EM8" s="82"/>
      <c r="EN8" s="82"/>
      <c r="EO8" s="82"/>
      <c r="EP8" s="82"/>
      <c r="EQ8" s="82"/>
      <c r="ER8" s="82"/>
      <c r="ES8" s="82"/>
      <c r="ET8" s="82"/>
      <c r="EU8" s="82"/>
      <c r="EV8" s="82"/>
      <c r="EW8" s="82"/>
      <c r="EX8" s="82"/>
    </row>
    <row r="9" spans="1:154" ht="16" customHeight="1">
      <c r="A9" s="86">
        <v>2017</v>
      </c>
      <c r="B9" s="67" t="s">
        <v>9</v>
      </c>
      <c r="C9" s="67" t="str">
        <f t="shared" si="0"/>
        <v>2017Q4</v>
      </c>
      <c r="D9" s="67" t="s">
        <v>211</v>
      </c>
      <c r="E9" s="67" t="s">
        <v>212</v>
      </c>
      <c r="F9" s="67" t="s">
        <v>220</v>
      </c>
      <c r="G9" s="68" t="s">
        <v>37</v>
      </c>
      <c r="H9" s="68" t="s">
        <v>231</v>
      </c>
      <c r="I9" s="68" t="s">
        <v>436</v>
      </c>
      <c r="J9" s="67" t="str">
        <f t="shared" si="1"/>
        <v>2017Q4D3</v>
      </c>
      <c r="K9" s="79">
        <v>277321.40000000101</v>
      </c>
      <c r="L9" s="79">
        <v>216567.7</v>
      </c>
      <c r="M9" s="79">
        <v>14055.8</v>
      </c>
      <c r="N9" s="79"/>
      <c r="O9" s="79"/>
      <c r="P9" s="79"/>
      <c r="Q9" s="79"/>
      <c r="R9" s="79">
        <v>507944.90000000101</v>
      </c>
      <c r="S9" s="67"/>
      <c r="T9" s="67"/>
      <c r="U9" s="67"/>
      <c r="V9" s="67"/>
      <c r="W9" s="67"/>
      <c r="X9" s="67"/>
      <c r="Y9" s="68">
        <v>335.15495881999999</v>
      </c>
      <c r="Z9" s="79"/>
      <c r="AA9" s="79"/>
      <c r="AB9" s="79"/>
      <c r="AC9" s="79">
        <v>921578</v>
      </c>
      <c r="AD9" s="68">
        <f t="shared" si="8"/>
        <v>921578</v>
      </c>
      <c r="AE9" s="67"/>
      <c r="AF9" s="79">
        <v>249.10395968719999</v>
      </c>
      <c r="AG9" s="67"/>
      <c r="AH9" s="79"/>
      <c r="AI9" s="79">
        <v>206.81655000000001</v>
      </c>
      <c r="AJ9" s="79">
        <v>206.81655000000001</v>
      </c>
      <c r="AK9" s="79"/>
      <c r="AL9" s="67"/>
      <c r="AM9" s="67"/>
      <c r="AN9" s="67"/>
      <c r="AO9" s="67"/>
      <c r="AP9" s="67">
        <v>55</v>
      </c>
      <c r="AQ9" s="67">
        <v>84</v>
      </c>
      <c r="AR9" s="67"/>
      <c r="AS9" s="67"/>
      <c r="AT9" s="67">
        <v>14</v>
      </c>
      <c r="AU9" s="67"/>
      <c r="AV9" s="67"/>
      <c r="AW9" s="67">
        <v>3</v>
      </c>
      <c r="AX9" s="67"/>
      <c r="AY9" s="67"/>
      <c r="AZ9" s="67">
        <v>1</v>
      </c>
      <c r="BA9" s="67"/>
      <c r="BB9" s="67"/>
      <c r="BC9" s="67"/>
      <c r="BD9" s="67"/>
      <c r="BE9" s="67"/>
      <c r="BF9" s="67"/>
      <c r="BG9" s="67"/>
      <c r="BH9" s="67"/>
      <c r="BI9" s="67"/>
      <c r="BJ9" s="73">
        <v>7890</v>
      </c>
      <c r="BK9" s="68">
        <f t="shared" si="3"/>
        <v>157</v>
      </c>
      <c r="BL9" s="67"/>
      <c r="BM9" s="67">
        <v>13</v>
      </c>
      <c r="BN9" s="67">
        <f t="shared" si="9"/>
        <v>13</v>
      </c>
      <c r="BO9" s="78"/>
      <c r="BP9" s="78"/>
      <c r="BQ9" s="78"/>
      <c r="BR9" s="67">
        <v>3187</v>
      </c>
      <c r="BS9" s="67">
        <v>96</v>
      </c>
      <c r="BT9" s="67">
        <v>1</v>
      </c>
      <c r="BU9" s="67"/>
      <c r="BV9" s="67"/>
      <c r="BW9" s="67"/>
      <c r="BX9" s="67"/>
      <c r="BY9" s="67">
        <f t="shared" si="5"/>
        <v>3284</v>
      </c>
      <c r="BZ9" s="79">
        <v>271.60016200000001</v>
      </c>
      <c r="CA9" s="79">
        <v>97.614249000000001</v>
      </c>
      <c r="CB9" s="79">
        <v>19.391655</v>
      </c>
      <c r="CC9" s="79">
        <v>62.284675999999997</v>
      </c>
      <c r="CD9" s="79"/>
      <c r="CE9" s="79">
        <v>4.342346</v>
      </c>
      <c r="CF9" s="79"/>
      <c r="CG9" s="79"/>
      <c r="CH9" s="79"/>
      <c r="CI9" s="79"/>
      <c r="CJ9" s="79"/>
      <c r="CK9" s="79"/>
      <c r="CL9" s="79">
        <f t="shared" si="6"/>
        <v>455.23308800000007</v>
      </c>
      <c r="CM9" s="79"/>
      <c r="CN9" s="79"/>
      <c r="CO9" s="79"/>
      <c r="CP9" s="79">
        <v>301.2</v>
      </c>
      <c r="CQ9" s="79">
        <v>88.512006873011401</v>
      </c>
      <c r="CR9" s="79">
        <v>49.641959054728403</v>
      </c>
      <c r="CS9" s="79"/>
      <c r="CT9" s="79"/>
      <c r="CU9" s="79"/>
      <c r="CV9" s="79">
        <v>152</v>
      </c>
      <c r="CW9" s="79">
        <v>44.667413827017697</v>
      </c>
      <c r="CX9" s="79">
        <v>25.051719044882901</v>
      </c>
      <c r="CY9" s="79">
        <v>2.2999999999999998</v>
      </c>
      <c r="CZ9" s="79">
        <v>0.67588849869829404</v>
      </c>
      <c r="DA9" s="79">
        <v>0.37907206449493802</v>
      </c>
      <c r="DB9" s="79"/>
      <c r="DC9" s="79"/>
      <c r="DD9" s="79"/>
      <c r="DE9" s="67">
        <v>5</v>
      </c>
      <c r="DF9" s="67">
        <v>15</v>
      </c>
      <c r="DG9" s="67">
        <v>32</v>
      </c>
      <c r="DH9" s="67">
        <v>20</v>
      </c>
      <c r="DI9" s="67">
        <v>30</v>
      </c>
      <c r="DJ9" s="67">
        <v>5</v>
      </c>
      <c r="DK9" s="67">
        <v>13</v>
      </c>
      <c r="DL9" s="67">
        <v>28</v>
      </c>
      <c r="DM9" s="67">
        <v>16</v>
      </c>
      <c r="DN9" s="67">
        <v>30</v>
      </c>
      <c r="DO9" s="67">
        <v>3284</v>
      </c>
      <c r="DP9" s="67"/>
      <c r="DQ9" s="67">
        <v>141.94999999999999</v>
      </c>
      <c r="DR9" s="67">
        <v>0</v>
      </c>
      <c r="DS9" s="67">
        <v>388</v>
      </c>
      <c r="DT9" s="68">
        <f t="shared" si="7"/>
        <v>529.95000000000005</v>
      </c>
      <c r="DU9" s="67"/>
      <c r="DV9" s="82">
        <v>32.723039999999997</v>
      </c>
      <c r="DW9" s="82"/>
      <c r="DX9" s="82"/>
      <c r="DY9" s="82">
        <v>0.49915300000000001</v>
      </c>
      <c r="DZ9" s="82"/>
      <c r="EA9" s="82">
        <v>2.282203</v>
      </c>
      <c r="EB9" s="82"/>
      <c r="EC9" s="82"/>
      <c r="ED9" s="82"/>
      <c r="EE9" s="82"/>
      <c r="EF9" s="82"/>
      <c r="EG9" s="82" t="s">
        <v>229</v>
      </c>
      <c r="EH9" s="82"/>
      <c r="EI9" s="82"/>
      <c r="EJ9" s="82"/>
      <c r="EK9" s="82"/>
      <c r="EL9" s="82"/>
      <c r="EM9" s="82"/>
      <c r="EN9" s="82"/>
      <c r="EO9" s="82"/>
      <c r="EP9" s="82"/>
      <c r="EQ9" s="82"/>
      <c r="ER9" s="82"/>
      <c r="ES9" s="82"/>
      <c r="ET9" s="82"/>
      <c r="EU9" s="82"/>
      <c r="EV9" s="82"/>
      <c r="EW9" s="82"/>
      <c r="EX9" s="82"/>
    </row>
    <row r="10" spans="1:154" ht="16" customHeight="1">
      <c r="A10" s="86">
        <v>2017</v>
      </c>
      <c r="B10" s="67" t="s">
        <v>9</v>
      </c>
      <c r="C10" s="67" t="str">
        <f t="shared" si="0"/>
        <v>2017Q4</v>
      </c>
      <c r="D10" s="67" t="s">
        <v>211</v>
      </c>
      <c r="E10" s="67" t="s">
        <v>212</v>
      </c>
      <c r="F10" s="67" t="s">
        <v>226</v>
      </c>
      <c r="G10" s="68" t="s">
        <v>29</v>
      </c>
      <c r="H10" s="68" t="s">
        <v>29</v>
      </c>
      <c r="I10" s="68" t="s">
        <v>447</v>
      </c>
      <c r="J10" s="67" t="str">
        <f t="shared" si="1"/>
        <v>2017Q4D12</v>
      </c>
      <c r="K10" s="79">
        <v>814872</v>
      </c>
      <c r="L10" s="79">
        <v>305577</v>
      </c>
      <c r="M10" s="79">
        <v>101859</v>
      </c>
      <c r="N10" s="79"/>
      <c r="O10" s="79"/>
      <c r="P10" s="79"/>
      <c r="Q10" s="79"/>
      <c r="R10" s="79">
        <v>1222308</v>
      </c>
      <c r="S10" s="67"/>
      <c r="T10" s="67"/>
      <c r="U10" s="67"/>
      <c r="V10" s="67"/>
      <c r="W10" s="67"/>
      <c r="X10" s="67"/>
      <c r="Y10" s="68">
        <v>717.95</v>
      </c>
      <c r="Z10" s="79"/>
      <c r="AA10" s="79"/>
      <c r="AB10" s="79"/>
      <c r="AC10" s="68">
        <v>1518084</v>
      </c>
      <c r="AD10" s="68">
        <f t="shared" si="8"/>
        <v>1518084</v>
      </c>
      <c r="AE10" s="67"/>
      <c r="AF10" s="79">
        <v>512.4</v>
      </c>
      <c r="AG10" s="67"/>
      <c r="AH10" s="79"/>
      <c r="AI10" s="79"/>
      <c r="AJ10" s="79"/>
      <c r="AK10" s="79"/>
      <c r="AL10" s="67"/>
      <c r="AM10" s="67"/>
      <c r="AN10" s="67"/>
      <c r="AO10" s="67"/>
      <c r="AP10" s="67">
        <v>22</v>
      </c>
      <c r="AQ10" s="67">
        <v>65</v>
      </c>
      <c r="AR10" s="67"/>
      <c r="AS10" s="67"/>
      <c r="AT10" s="67">
        <v>20</v>
      </c>
      <c r="AU10" s="67"/>
      <c r="AV10" s="67"/>
      <c r="AW10" s="67">
        <v>6</v>
      </c>
      <c r="AX10" s="67"/>
      <c r="AY10" s="67"/>
      <c r="AZ10" s="67">
        <v>6</v>
      </c>
      <c r="BA10" s="67">
        <v>2</v>
      </c>
      <c r="BB10" s="67"/>
      <c r="BC10" s="67"/>
      <c r="BD10" s="67"/>
      <c r="BE10" s="67"/>
      <c r="BF10" s="67"/>
      <c r="BG10" s="67"/>
      <c r="BH10" s="67"/>
      <c r="BI10" s="67"/>
      <c r="BJ10" s="73">
        <v>9520</v>
      </c>
      <c r="BK10" s="68">
        <f t="shared" si="3"/>
        <v>121</v>
      </c>
      <c r="BL10" s="67"/>
      <c r="BM10" s="67">
        <v>32</v>
      </c>
      <c r="BN10" s="67">
        <f t="shared" si="9"/>
        <v>32</v>
      </c>
      <c r="BO10" s="78">
        <v>22</v>
      </c>
      <c r="BP10" s="78">
        <v>8</v>
      </c>
      <c r="BQ10" s="78">
        <v>2</v>
      </c>
      <c r="BR10" s="67">
        <v>10843</v>
      </c>
      <c r="BS10" s="67">
        <v>129</v>
      </c>
      <c r="BT10" s="67">
        <v>50</v>
      </c>
      <c r="BU10" s="67"/>
      <c r="BV10" s="67"/>
      <c r="BW10" s="67"/>
      <c r="BX10" s="67"/>
      <c r="BY10" s="67">
        <f t="shared" si="5"/>
        <v>11022</v>
      </c>
      <c r="BZ10" s="79">
        <v>131.16949500000001</v>
      </c>
      <c r="CA10" s="79">
        <v>88.884699999999995</v>
      </c>
      <c r="CB10" s="79">
        <v>86.3827</v>
      </c>
      <c r="CC10" s="79">
        <v>90.199190000000002</v>
      </c>
      <c r="CD10" s="79">
        <v>60.557752000000001</v>
      </c>
      <c r="CE10" s="79"/>
      <c r="CF10" s="79"/>
      <c r="CG10" s="79"/>
      <c r="CH10" s="79"/>
      <c r="CI10" s="79"/>
      <c r="CJ10" s="79"/>
      <c r="CK10" s="79"/>
      <c r="CL10" s="79">
        <f t="shared" si="6"/>
        <v>457.19383699999997</v>
      </c>
      <c r="CM10" s="79">
        <v>19.670000000000002</v>
      </c>
      <c r="CN10" s="79">
        <v>8.83</v>
      </c>
      <c r="CO10" s="79"/>
      <c r="CP10" s="79">
        <v>394.38</v>
      </c>
      <c r="CQ10" s="79">
        <v>82.29</v>
      </c>
      <c r="CR10" s="79"/>
      <c r="CS10" s="79"/>
      <c r="CT10" s="79"/>
      <c r="CU10" s="79"/>
      <c r="CV10" s="79">
        <v>679.95</v>
      </c>
      <c r="CW10" s="79">
        <v>96.41</v>
      </c>
      <c r="CX10" s="79"/>
      <c r="CY10" s="79">
        <v>152.82</v>
      </c>
      <c r="CZ10" s="79">
        <v>8.2899999999999991</v>
      </c>
      <c r="DA10" s="79"/>
      <c r="DB10" s="79"/>
      <c r="DC10" s="79"/>
      <c r="DD10" s="79"/>
      <c r="DE10" s="67">
        <v>8</v>
      </c>
      <c r="DF10" s="67">
        <v>20</v>
      </c>
      <c r="DG10" s="67">
        <v>14</v>
      </c>
      <c r="DH10" s="67">
        <v>3</v>
      </c>
      <c r="DI10" s="67">
        <v>240</v>
      </c>
      <c r="DJ10" s="67">
        <v>6</v>
      </c>
      <c r="DK10" s="67">
        <v>15</v>
      </c>
      <c r="DL10" s="67">
        <v>9</v>
      </c>
      <c r="DM10" s="67">
        <v>3</v>
      </c>
      <c r="DN10" s="67">
        <v>196</v>
      </c>
      <c r="DO10" s="79">
        <v>11824</v>
      </c>
      <c r="DP10" s="67"/>
      <c r="DQ10" s="67">
        <v>382.24</v>
      </c>
      <c r="DR10" s="67">
        <v>32.409999999999997</v>
      </c>
      <c r="DS10" s="67">
        <v>165.7</v>
      </c>
      <c r="DT10" s="68">
        <f t="shared" si="7"/>
        <v>580.34999999999991</v>
      </c>
      <c r="DU10" s="67"/>
      <c r="DV10" s="82"/>
      <c r="DW10" s="82"/>
      <c r="DX10" s="82"/>
      <c r="DY10" s="82"/>
      <c r="DZ10" s="82"/>
      <c r="EA10" s="82"/>
      <c r="EB10" s="82"/>
      <c r="EC10" s="82"/>
      <c r="ED10" s="82"/>
      <c r="EE10" s="82"/>
      <c r="EF10" s="82"/>
      <c r="EG10" s="82" t="s">
        <v>229</v>
      </c>
      <c r="EH10" s="82"/>
      <c r="EI10" s="82"/>
      <c r="EJ10" s="82"/>
      <c r="EK10" s="82"/>
      <c r="EL10" s="82"/>
      <c r="EM10" s="82"/>
      <c r="EN10" s="82"/>
      <c r="EO10" s="82"/>
      <c r="EP10" s="82"/>
      <c r="EQ10" s="82"/>
      <c r="ER10" s="82"/>
      <c r="ES10" s="82"/>
      <c r="ET10" s="82"/>
      <c r="EU10" s="82"/>
      <c r="EV10" s="82"/>
      <c r="EW10" s="82"/>
      <c r="EX10" s="82"/>
    </row>
    <row r="11" spans="1:154" ht="16" customHeight="1">
      <c r="A11" s="86">
        <v>2017</v>
      </c>
      <c r="B11" s="67" t="s">
        <v>9</v>
      </c>
      <c r="C11" s="67" t="str">
        <f t="shared" si="0"/>
        <v>2017Q4</v>
      </c>
      <c r="D11" s="67" t="s">
        <v>211</v>
      </c>
      <c r="E11" s="67" t="s">
        <v>212</v>
      </c>
      <c r="F11" s="67" t="s">
        <v>219</v>
      </c>
      <c r="G11" s="68" t="s">
        <v>38</v>
      </c>
      <c r="H11" s="68" t="s">
        <v>231</v>
      </c>
      <c r="I11" s="68" t="s">
        <v>435</v>
      </c>
      <c r="J11" s="67" t="str">
        <f t="shared" si="1"/>
        <v>2017Q4D2</v>
      </c>
      <c r="K11" s="79">
        <v>264909.09999999602</v>
      </c>
      <c r="L11" s="79">
        <v>141784.5</v>
      </c>
      <c r="M11" s="79"/>
      <c r="N11" s="79"/>
      <c r="O11" s="79"/>
      <c r="P11" s="79"/>
      <c r="Q11" s="79"/>
      <c r="R11" s="68">
        <v>406693.59999999602</v>
      </c>
      <c r="S11" s="67"/>
      <c r="T11" s="67"/>
      <c r="U11" s="67"/>
      <c r="V11" s="67"/>
      <c r="W11" s="67"/>
      <c r="X11" s="67"/>
      <c r="Y11" s="68">
        <v>289.73707177</v>
      </c>
      <c r="Z11" s="79"/>
      <c r="AA11" s="79"/>
      <c r="AB11" s="79"/>
      <c r="AC11" s="79">
        <v>584985.9</v>
      </c>
      <c r="AD11" s="68">
        <f t="shared" si="8"/>
        <v>584985.9</v>
      </c>
      <c r="AE11" s="67"/>
      <c r="AF11" s="79">
        <v>161.40299161519999</v>
      </c>
      <c r="AG11" s="67"/>
      <c r="AH11" s="79"/>
      <c r="AI11" s="79">
        <v>89.146150000001995</v>
      </c>
      <c r="AJ11" s="79">
        <v>89.146150000001995</v>
      </c>
      <c r="AK11" s="79"/>
      <c r="AL11" s="67"/>
      <c r="AM11" s="67"/>
      <c r="AN11" s="67"/>
      <c r="AO11" s="67"/>
      <c r="AP11" s="67">
        <v>25</v>
      </c>
      <c r="AQ11" s="67">
        <v>99</v>
      </c>
      <c r="AR11" s="67"/>
      <c r="AS11" s="67"/>
      <c r="AT11" s="67">
        <v>16</v>
      </c>
      <c r="AU11" s="67"/>
      <c r="AV11" s="67"/>
      <c r="AW11" s="67">
        <v>6</v>
      </c>
      <c r="AX11" s="67"/>
      <c r="AY11" s="67"/>
      <c r="AZ11" s="67"/>
      <c r="BA11" s="67"/>
      <c r="BB11" s="67"/>
      <c r="BC11" s="67"/>
      <c r="BD11" s="67"/>
      <c r="BE11" s="67"/>
      <c r="BF11" s="67"/>
      <c r="BG11" s="67"/>
      <c r="BH11" s="67"/>
      <c r="BI11" s="67"/>
      <c r="BJ11" s="73">
        <v>8375</v>
      </c>
      <c r="BK11" s="68">
        <f t="shared" si="3"/>
        <v>146</v>
      </c>
      <c r="BL11" s="67"/>
      <c r="BM11" s="67">
        <v>19</v>
      </c>
      <c r="BN11" s="67">
        <f t="shared" si="9"/>
        <v>19</v>
      </c>
      <c r="BO11" s="67"/>
      <c r="BP11" s="67"/>
      <c r="BQ11" s="67"/>
      <c r="BR11" s="67">
        <v>3490</v>
      </c>
      <c r="BS11" s="67">
        <v>52</v>
      </c>
      <c r="BT11" s="67"/>
      <c r="BU11" s="67"/>
      <c r="BV11" s="67"/>
      <c r="BW11" s="67"/>
      <c r="BX11" s="67"/>
      <c r="BY11" s="67">
        <f t="shared" si="5"/>
        <v>3542</v>
      </c>
      <c r="BZ11" s="79">
        <v>126.648509</v>
      </c>
      <c r="CA11" s="79">
        <v>8.5940999999999992</v>
      </c>
      <c r="CB11" s="79">
        <v>5.0048870000000001</v>
      </c>
      <c r="CC11" s="79">
        <v>26.507273000000001</v>
      </c>
      <c r="CD11" s="79"/>
      <c r="CE11" s="79">
        <v>6.4291130000000001</v>
      </c>
      <c r="CF11" s="79"/>
      <c r="CG11" s="79"/>
      <c r="CH11" s="79"/>
      <c r="CI11" s="79"/>
      <c r="CJ11" s="79"/>
      <c r="CK11" s="79"/>
      <c r="CL11" s="79">
        <f t="shared" si="6"/>
        <v>173.18388200000001</v>
      </c>
      <c r="CM11" s="79"/>
      <c r="CN11" s="79"/>
      <c r="CO11" s="79"/>
      <c r="CP11" s="79"/>
      <c r="CQ11" s="79"/>
      <c r="CR11" s="79"/>
      <c r="CS11" s="79"/>
      <c r="CT11" s="79"/>
      <c r="CU11" s="79"/>
      <c r="CV11" s="79">
        <v>488</v>
      </c>
      <c r="CW11" s="79">
        <v>117.020328301886</v>
      </c>
      <c r="CX11" s="79">
        <v>65.630851128112596</v>
      </c>
      <c r="CY11" s="79"/>
      <c r="CZ11" s="79"/>
      <c r="DA11" s="79"/>
      <c r="DB11" s="79"/>
      <c r="DC11" s="79"/>
      <c r="DD11" s="79"/>
      <c r="DE11" s="79">
        <v>0</v>
      </c>
      <c r="DF11" s="79">
        <v>0</v>
      </c>
      <c r="DG11" s="79">
        <v>25</v>
      </c>
      <c r="DH11" s="79">
        <v>15</v>
      </c>
      <c r="DI11" s="79">
        <v>45</v>
      </c>
      <c r="DJ11" s="79">
        <v>0</v>
      </c>
      <c r="DK11" s="79">
        <v>0</v>
      </c>
      <c r="DL11" s="79">
        <v>20</v>
      </c>
      <c r="DM11" s="79">
        <v>13</v>
      </c>
      <c r="DN11" s="79">
        <v>45</v>
      </c>
      <c r="DO11" s="67">
        <v>3542</v>
      </c>
      <c r="DP11" s="67">
        <v>0</v>
      </c>
      <c r="DQ11" s="67">
        <v>131.94999999999999</v>
      </c>
      <c r="DR11" s="67">
        <v>0</v>
      </c>
      <c r="DS11" s="67">
        <v>271.2</v>
      </c>
      <c r="DT11" s="68">
        <f t="shared" si="7"/>
        <v>403.15</v>
      </c>
      <c r="DU11" s="67"/>
      <c r="DV11" s="82">
        <v>33.959519999999998</v>
      </c>
      <c r="DW11" s="82">
        <v>0.12711900000000001</v>
      </c>
      <c r="DX11" s="82"/>
      <c r="DY11" s="82"/>
      <c r="DZ11" s="82"/>
      <c r="EA11" s="82">
        <v>5.089321</v>
      </c>
      <c r="EB11" s="82"/>
      <c r="EC11" s="82"/>
      <c r="ED11" s="82"/>
      <c r="EE11" s="82"/>
      <c r="EF11" s="82"/>
      <c r="EG11" s="82" t="s">
        <v>229</v>
      </c>
      <c r="EH11" s="82"/>
      <c r="EI11" s="82"/>
      <c r="EJ11" s="82"/>
      <c r="EK11" s="82"/>
      <c r="EL11" s="82"/>
      <c r="EM11" s="82"/>
      <c r="EN11" s="82"/>
      <c r="EO11" s="82"/>
      <c r="EP11" s="82"/>
      <c r="EQ11" s="82"/>
      <c r="ER11" s="82"/>
      <c r="ES11" s="82"/>
      <c r="ET11" s="82"/>
      <c r="EU11" s="82"/>
      <c r="EV11" s="82"/>
      <c r="EW11" s="82"/>
      <c r="EX11" s="82"/>
    </row>
    <row r="12" spans="1:154" ht="16" customHeight="1">
      <c r="A12" s="80">
        <v>2017</v>
      </c>
      <c r="B12" s="67" t="s">
        <v>9</v>
      </c>
      <c r="C12" s="67" t="str">
        <f t="shared" si="0"/>
        <v>2017Q4</v>
      </c>
      <c r="D12" s="67" t="s">
        <v>211</v>
      </c>
      <c r="E12" s="67" t="s">
        <v>212</v>
      </c>
      <c r="F12" s="67" t="s">
        <v>218</v>
      </c>
      <c r="G12" s="68" t="s">
        <v>39</v>
      </c>
      <c r="H12" s="68" t="s">
        <v>231</v>
      </c>
      <c r="I12" s="68" t="s">
        <v>434</v>
      </c>
      <c r="J12" s="67" t="str">
        <f t="shared" si="1"/>
        <v>2017Q4D1</v>
      </c>
      <c r="K12" s="68">
        <v>236868.92430620201</v>
      </c>
      <c r="L12" s="68">
        <v>209011.06521575601</v>
      </c>
      <c r="M12" s="68">
        <v>137056.6</v>
      </c>
      <c r="N12" s="68"/>
      <c r="O12" s="68"/>
      <c r="P12" s="68"/>
      <c r="Q12" s="68"/>
      <c r="R12" s="68">
        <v>582936.58952195803</v>
      </c>
      <c r="S12" s="68"/>
      <c r="T12" s="68"/>
      <c r="U12" s="68"/>
      <c r="V12" s="68"/>
      <c r="W12" s="68"/>
      <c r="X12" s="68"/>
      <c r="Y12" s="68">
        <v>399.71891499999998</v>
      </c>
      <c r="Z12" s="68">
        <v>223439</v>
      </c>
      <c r="AA12" s="68">
        <v>223439</v>
      </c>
      <c r="AB12" s="68">
        <v>223439</v>
      </c>
      <c r="AC12" s="68"/>
      <c r="AD12" s="68">
        <f t="shared" si="8"/>
        <v>670317</v>
      </c>
      <c r="AE12" s="68"/>
      <c r="AF12" s="79">
        <v>179.41004459519999</v>
      </c>
      <c r="AG12" s="68"/>
      <c r="AH12" s="68"/>
      <c r="AI12" s="68">
        <v>87.380410478041497</v>
      </c>
      <c r="AJ12" s="68"/>
      <c r="AK12" s="68"/>
      <c r="AL12" s="68"/>
      <c r="AM12" s="68"/>
      <c r="AN12" s="68"/>
      <c r="AO12" s="68"/>
      <c r="AP12" s="67">
        <v>30</v>
      </c>
      <c r="AQ12" s="67">
        <v>60</v>
      </c>
      <c r="AR12" s="68"/>
      <c r="AS12" s="68"/>
      <c r="AT12" s="67">
        <v>24</v>
      </c>
      <c r="AU12" s="68"/>
      <c r="AV12" s="68"/>
      <c r="AW12" s="67">
        <v>1</v>
      </c>
      <c r="AX12" s="68"/>
      <c r="AY12" s="68"/>
      <c r="AZ12" s="68">
        <v>2</v>
      </c>
      <c r="BA12" s="68">
        <v>1</v>
      </c>
      <c r="BB12" s="68"/>
      <c r="BC12" s="68"/>
      <c r="BD12" s="68"/>
      <c r="BE12" s="68"/>
      <c r="BF12" s="68"/>
      <c r="BG12" s="68"/>
      <c r="BH12" s="68"/>
      <c r="BI12" s="68"/>
      <c r="BJ12" s="73">
        <v>7295</v>
      </c>
      <c r="BK12" s="68">
        <f t="shared" si="3"/>
        <v>118</v>
      </c>
      <c r="BL12" s="68">
        <v>0</v>
      </c>
      <c r="BM12" s="68">
        <v>25</v>
      </c>
      <c r="BN12" s="68">
        <f t="shared" si="9"/>
        <v>25</v>
      </c>
      <c r="BO12" s="68"/>
      <c r="BP12" s="68"/>
      <c r="BQ12" s="68"/>
      <c r="BR12" s="68">
        <v>2338</v>
      </c>
      <c r="BS12" s="68">
        <v>48</v>
      </c>
      <c r="BT12" s="68">
        <v>4</v>
      </c>
      <c r="BU12" s="68"/>
      <c r="BV12" s="68"/>
      <c r="BW12" s="68"/>
      <c r="BX12" s="68"/>
      <c r="BY12" s="67">
        <f t="shared" si="5"/>
        <v>2390</v>
      </c>
      <c r="BZ12" s="68">
        <v>103.02658599999999</v>
      </c>
      <c r="CA12" s="68">
        <v>9.9251939999999994</v>
      </c>
      <c r="CB12" s="68">
        <v>8.5533599999999996</v>
      </c>
      <c r="CC12" s="68">
        <v>34.815438</v>
      </c>
      <c r="CD12" s="79"/>
      <c r="CE12" s="68">
        <v>1.631869</v>
      </c>
      <c r="CF12" s="68"/>
      <c r="CG12" s="68"/>
      <c r="CH12" s="68"/>
      <c r="CI12" s="68"/>
      <c r="CJ12" s="68"/>
      <c r="CK12" s="68"/>
      <c r="CL12" s="79">
        <f t="shared" si="6"/>
        <v>157.95244700000001</v>
      </c>
      <c r="CM12" s="68">
        <v>2.5832999999999999</v>
      </c>
      <c r="CN12" s="68">
        <v>0.87787948151987105</v>
      </c>
      <c r="CO12" s="68">
        <v>0.49235870721042002</v>
      </c>
      <c r="CP12" s="68">
        <v>120.0501</v>
      </c>
      <c r="CQ12" s="68">
        <v>40.796469455505999</v>
      </c>
      <c r="CR12" s="68">
        <v>22.8806998941206</v>
      </c>
      <c r="CS12" s="68"/>
      <c r="CT12" s="68"/>
      <c r="CU12" s="68"/>
      <c r="CV12" s="68">
        <v>193.86636999999999</v>
      </c>
      <c r="CW12" s="68">
        <v>65.881356551596596</v>
      </c>
      <c r="CX12" s="68">
        <v>36.949558821963002</v>
      </c>
      <c r="CY12" s="68">
        <v>152.11660000000001</v>
      </c>
      <c r="CZ12" s="68">
        <v>51.693586474108997</v>
      </c>
      <c r="DA12" s="68">
        <v>28.992347974004002</v>
      </c>
      <c r="DB12" s="68"/>
      <c r="DC12" s="68"/>
      <c r="DD12" s="68"/>
      <c r="DE12" s="67">
        <v>10</v>
      </c>
      <c r="DF12" s="67">
        <v>53</v>
      </c>
      <c r="DG12" s="67">
        <v>4</v>
      </c>
      <c r="DH12" s="67"/>
      <c r="DI12" s="67">
        <v>21</v>
      </c>
      <c r="DJ12" s="79">
        <v>9</v>
      </c>
      <c r="DK12" s="67">
        <v>53</v>
      </c>
      <c r="DL12" s="67">
        <v>4</v>
      </c>
      <c r="DM12" s="67"/>
      <c r="DN12" s="67">
        <v>21</v>
      </c>
      <c r="DO12" s="79">
        <v>1938</v>
      </c>
      <c r="DP12" s="68"/>
      <c r="DQ12" s="79">
        <v>259.5</v>
      </c>
      <c r="DR12" s="67"/>
      <c r="DS12" s="79">
        <v>355</v>
      </c>
      <c r="DT12" s="68">
        <f t="shared" si="7"/>
        <v>614.5</v>
      </c>
      <c r="DU12" s="67"/>
      <c r="DV12" s="82"/>
      <c r="DW12" s="82"/>
      <c r="DX12" s="82"/>
      <c r="DY12" s="82"/>
      <c r="DZ12" s="82"/>
      <c r="EA12" s="82"/>
      <c r="EB12" s="82"/>
      <c r="EC12" s="82"/>
      <c r="ED12" s="82"/>
      <c r="EE12" s="82"/>
      <c r="EF12" s="82"/>
      <c r="EG12" s="82" t="s">
        <v>229</v>
      </c>
      <c r="EH12" s="82"/>
      <c r="EI12" s="82"/>
      <c r="EJ12" s="82"/>
      <c r="EK12" s="82"/>
      <c r="EL12" s="82"/>
      <c r="EM12" s="82"/>
      <c r="EN12" s="82"/>
      <c r="EO12" s="82"/>
      <c r="EP12" s="82"/>
      <c r="EQ12" s="82"/>
      <c r="ER12" s="82"/>
      <c r="ES12" s="82"/>
      <c r="ET12" s="82"/>
      <c r="EU12" s="82"/>
      <c r="EV12" s="82"/>
      <c r="EW12" s="82"/>
      <c r="EX12" s="82"/>
    </row>
    <row r="13" spans="1:154" ht="16" customHeight="1">
      <c r="A13" s="86">
        <v>2017</v>
      </c>
      <c r="B13" s="67" t="s">
        <v>9</v>
      </c>
      <c r="C13" s="67" t="str">
        <f t="shared" si="0"/>
        <v>2017Q4</v>
      </c>
      <c r="D13" s="67" t="s">
        <v>211</v>
      </c>
      <c r="E13" s="67" t="s">
        <v>212</v>
      </c>
      <c r="F13" s="67" t="s">
        <v>228</v>
      </c>
      <c r="G13" s="68" t="s">
        <v>28</v>
      </c>
      <c r="H13" s="68" t="s">
        <v>28</v>
      </c>
      <c r="I13" s="68" t="s">
        <v>445</v>
      </c>
      <c r="J13" s="67" t="str">
        <f t="shared" si="1"/>
        <v>2017Q4D10</v>
      </c>
      <c r="K13" s="79">
        <v>504973.44</v>
      </c>
      <c r="L13" s="79">
        <v>89112.960000000006</v>
      </c>
      <c r="M13" s="79"/>
      <c r="N13" s="79"/>
      <c r="O13" s="79"/>
      <c r="P13" s="79"/>
      <c r="Q13" s="79"/>
      <c r="R13" s="68">
        <v>594086.40000000002</v>
      </c>
      <c r="S13" s="67"/>
      <c r="T13" s="67"/>
      <c r="U13" s="67"/>
      <c r="V13" s="67"/>
      <c r="W13" s="67"/>
      <c r="X13" s="67"/>
      <c r="Y13" s="68">
        <v>370.26060660000002</v>
      </c>
      <c r="Z13" s="79"/>
      <c r="AA13" s="79"/>
      <c r="AB13" s="79"/>
      <c r="AC13" s="79">
        <v>796488</v>
      </c>
      <c r="AD13" s="68">
        <f t="shared" si="8"/>
        <v>796488</v>
      </c>
      <c r="AE13" s="67"/>
      <c r="AF13" s="79">
        <v>276.31312500000001</v>
      </c>
      <c r="AG13" s="67">
        <v>5346.7776000000003</v>
      </c>
      <c r="AH13" s="79"/>
      <c r="AI13" s="79"/>
      <c r="AJ13" s="79"/>
      <c r="AK13" s="79"/>
      <c r="AL13" s="67"/>
      <c r="AM13" s="67"/>
      <c r="AN13" s="67"/>
      <c r="AO13" s="67"/>
      <c r="AP13" s="67">
        <v>7</v>
      </c>
      <c r="AQ13" s="67">
        <v>27</v>
      </c>
      <c r="AR13" s="67"/>
      <c r="AS13" s="67"/>
      <c r="AT13" s="67">
        <v>8</v>
      </c>
      <c r="AU13" s="67"/>
      <c r="AV13" s="67"/>
      <c r="AW13" s="67">
        <v>4</v>
      </c>
      <c r="AX13" s="67"/>
      <c r="AY13" s="67"/>
      <c r="AZ13" s="67">
        <v>4</v>
      </c>
      <c r="BA13" s="67"/>
      <c r="BB13" s="67"/>
      <c r="BC13" s="67"/>
      <c r="BD13" s="67"/>
      <c r="BE13" s="67"/>
      <c r="BF13" s="67"/>
      <c r="BG13" s="67"/>
      <c r="BH13" s="67"/>
      <c r="BI13" s="67"/>
      <c r="BJ13" s="73">
        <v>4385</v>
      </c>
      <c r="BK13" s="68">
        <f t="shared" si="3"/>
        <v>50</v>
      </c>
      <c r="BL13" s="67"/>
      <c r="BM13" s="67">
        <v>34</v>
      </c>
      <c r="BN13" s="67">
        <f t="shared" si="9"/>
        <v>34</v>
      </c>
      <c r="BO13" s="78">
        <v>6</v>
      </c>
      <c r="BP13" s="78">
        <v>13</v>
      </c>
      <c r="BQ13" s="78">
        <v>15</v>
      </c>
      <c r="BR13" s="67">
        <v>8380</v>
      </c>
      <c r="BS13" s="67">
        <v>53</v>
      </c>
      <c r="BT13" s="67"/>
      <c r="BU13" s="67"/>
      <c r="BV13" s="67"/>
      <c r="BW13" s="67"/>
      <c r="BX13" s="67"/>
      <c r="BY13" s="67">
        <f t="shared" si="5"/>
        <v>8433</v>
      </c>
      <c r="BZ13" s="79">
        <v>102.7428</v>
      </c>
      <c r="CA13" s="79">
        <v>140.12785</v>
      </c>
      <c r="CB13" s="79">
        <v>27.506499999999999</v>
      </c>
      <c r="CC13" s="79">
        <v>69.596446</v>
      </c>
      <c r="CD13" s="79">
        <v>28.475999999999999</v>
      </c>
      <c r="CE13" s="79"/>
      <c r="CF13" s="79"/>
      <c r="CG13" s="79"/>
      <c r="CH13" s="79"/>
      <c r="CI13" s="79"/>
      <c r="CJ13" s="79"/>
      <c r="CK13" s="79"/>
      <c r="CL13" s="79">
        <f t="shared" si="6"/>
        <v>368.44959600000004</v>
      </c>
      <c r="CM13" s="79">
        <v>23</v>
      </c>
      <c r="CN13" s="79">
        <v>8.1880000000000006</v>
      </c>
      <c r="CO13" s="79">
        <v>4817.0003999999999</v>
      </c>
      <c r="CP13" s="79">
        <v>48</v>
      </c>
      <c r="CQ13" s="79">
        <v>17.088000000000001</v>
      </c>
      <c r="CR13" s="79">
        <v>10052.8704</v>
      </c>
      <c r="CS13" s="79">
        <v>0</v>
      </c>
      <c r="CT13" s="79">
        <v>0</v>
      </c>
      <c r="CU13" s="79">
        <v>0</v>
      </c>
      <c r="CV13" s="79">
        <v>26</v>
      </c>
      <c r="CW13" s="79">
        <v>9.2560000000000002</v>
      </c>
      <c r="CX13" s="79">
        <v>5445.3047999999999</v>
      </c>
      <c r="CY13" s="79">
        <v>8</v>
      </c>
      <c r="CZ13" s="79">
        <v>2.8479999999999999</v>
      </c>
      <c r="DA13" s="79">
        <v>1675.4784</v>
      </c>
      <c r="DB13" s="79">
        <v>0</v>
      </c>
      <c r="DC13" s="79">
        <v>0</v>
      </c>
      <c r="DD13" s="79">
        <v>0</v>
      </c>
      <c r="DE13" s="67">
        <v>9</v>
      </c>
      <c r="DF13" s="67">
        <v>28</v>
      </c>
      <c r="DG13" s="67">
        <v>48</v>
      </c>
      <c r="DH13" s="67">
        <v>0</v>
      </c>
      <c r="DI13" s="67">
        <v>128</v>
      </c>
      <c r="DJ13" s="67">
        <v>9</v>
      </c>
      <c r="DK13" s="67">
        <v>28</v>
      </c>
      <c r="DL13" s="67">
        <v>48</v>
      </c>
      <c r="DM13" s="67">
        <v>0</v>
      </c>
      <c r="DN13" s="67">
        <v>89</v>
      </c>
      <c r="DO13" s="67">
        <v>147107</v>
      </c>
      <c r="DP13" s="67">
        <v>0</v>
      </c>
      <c r="DQ13" s="67">
        <v>147</v>
      </c>
      <c r="DR13" s="67">
        <v>0</v>
      </c>
      <c r="DS13" s="67">
        <v>107</v>
      </c>
      <c r="DT13" s="68">
        <f t="shared" si="7"/>
        <v>254</v>
      </c>
      <c r="DU13" s="67"/>
      <c r="DV13" s="82">
        <v>40.075257999999998</v>
      </c>
      <c r="DW13" s="82">
        <v>0.15</v>
      </c>
      <c r="DX13" s="82"/>
      <c r="DY13" s="82"/>
      <c r="DZ13" s="82"/>
      <c r="EA13" s="82"/>
      <c r="EB13" s="82"/>
      <c r="EC13" s="82"/>
      <c r="ED13" s="82"/>
      <c r="EE13" s="82"/>
      <c r="EF13" s="82"/>
      <c r="EG13" s="82" t="s">
        <v>229</v>
      </c>
      <c r="EH13" s="82"/>
      <c r="EI13" s="82"/>
      <c r="EJ13" s="82"/>
      <c r="EK13" s="82"/>
      <c r="EL13" s="82"/>
      <c r="EM13" s="82"/>
      <c r="EN13" s="82"/>
      <c r="EO13" s="82"/>
      <c r="EP13" s="82"/>
      <c r="EQ13" s="82"/>
      <c r="ER13" s="82"/>
      <c r="ES13" s="82"/>
      <c r="ET13" s="82"/>
      <c r="EU13" s="82"/>
      <c r="EV13" s="82"/>
      <c r="EW13" s="82"/>
      <c r="EX13" s="82"/>
    </row>
    <row r="14" spans="1:154" ht="16" customHeight="1">
      <c r="A14" s="86">
        <v>2017</v>
      </c>
      <c r="B14" s="67" t="s">
        <v>9</v>
      </c>
      <c r="C14" s="67" t="str">
        <f t="shared" si="0"/>
        <v>2017Q4</v>
      </c>
      <c r="D14" s="67" t="s">
        <v>211</v>
      </c>
      <c r="E14" s="67" t="s">
        <v>212</v>
      </c>
      <c r="F14" s="67" t="s">
        <v>213</v>
      </c>
      <c r="G14" s="68" t="s">
        <v>33</v>
      </c>
      <c r="H14" s="68" t="s">
        <v>33</v>
      </c>
      <c r="I14" s="68" t="s">
        <v>446</v>
      </c>
      <c r="J14" s="67" t="str">
        <f t="shared" si="1"/>
        <v>2017Q4D11</v>
      </c>
      <c r="K14" s="79">
        <v>468546.5</v>
      </c>
      <c r="L14" s="79">
        <v>227363.3</v>
      </c>
      <c r="M14" s="79"/>
      <c r="N14" s="79"/>
      <c r="O14" s="79"/>
      <c r="P14" s="79"/>
      <c r="Q14" s="79"/>
      <c r="R14" s="68">
        <v>695909.8</v>
      </c>
      <c r="S14" s="67"/>
      <c r="T14" s="67"/>
      <c r="U14" s="67"/>
      <c r="V14" s="67"/>
      <c r="W14" s="67"/>
      <c r="X14" s="67"/>
      <c r="Y14" s="68">
        <v>349.43245999999999</v>
      </c>
      <c r="Z14" s="79"/>
      <c r="AA14" s="79"/>
      <c r="AB14" s="79"/>
      <c r="AC14" s="79">
        <v>972138</v>
      </c>
      <c r="AD14" s="68">
        <f t="shared" si="8"/>
        <v>972138</v>
      </c>
      <c r="AE14" s="67"/>
      <c r="AF14" s="79">
        <v>282.15893799999998</v>
      </c>
      <c r="AG14" s="67"/>
      <c r="AH14" s="79"/>
      <c r="AI14" s="79"/>
      <c r="AJ14" s="79"/>
      <c r="AK14" s="79"/>
      <c r="AL14" s="67"/>
      <c r="AM14" s="67"/>
      <c r="AN14" s="67"/>
      <c r="AO14" s="67"/>
      <c r="AP14" s="67">
        <v>27</v>
      </c>
      <c r="AQ14" s="67">
        <v>26</v>
      </c>
      <c r="AR14" s="67"/>
      <c r="AS14" s="67"/>
      <c r="AT14" s="67">
        <v>16</v>
      </c>
      <c r="AU14" s="67"/>
      <c r="AV14" s="67"/>
      <c r="AW14" s="67"/>
      <c r="AX14" s="67"/>
      <c r="AY14" s="67"/>
      <c r="AZ14" s="67"/>
      <c r="BA14" s="67"/>
      <c r="BB14" s="67"/>
      <c r="BC14" s="67"/>
      <c r="BD14" s="67"/>
      <c r="BE14" s="67"/>
      <c r="BF14" s="67"/>
      <c r="BG14" s="67"/>
      <c r="BH14" s="67"/>
      <c r="BI14" s="67"/>
      <c r="BJ14" s="73">
        <v>3575</v>
      </c>
      <c r="BK14" s="68">
        <f t="shared" si="3"/>
        <v>69</v>
      </c>
      <c r="BL14" s="67"/>
      <c r="BM14" s="67">
        <v>23</v>
      </c>
      <c r="BN14" s="67">
        <f t="shared" si="9"/>
        <v>23</v>
      </c>
      <c r="BO14" s="67"/>
      <c r="BP14" s="67"/>
      <c r="BQ14" s="67"/>
      <c r="BR14" s="67">
        <v>3624</v>
      </c>
      <c r="BS14" s="67">
        <v>91</v>
      </c>
      <c r="BT14" s="67"/>
      <c r="BU14" s="67"/>
      <c r="BV14" s="67"/>
      <c r="BW14" s="67"/>
      <c r="BX14" s="67"/>
      <c r="BY14" s="67">
        <f t="shared" si="5"/>
        <v>3715</v>
      </c>
      <c r="BZ14" s="79">
        <v>56.809635999999998</v>
      </c>
      <c r="CA14" s="79">
        <v>38.706299999999999</v>
      </c>
      <c r="CB14" s="79">
        <v>13.505000000000001</v>
      </c>
      <c r="CC14" s="79">
        <v>20.2029</v>
      </c>
      <c r="CD14" s="79"/>
      <c r="CE14" s="79">
        <v>0.17622399999999999</v>
      </c>
      <c r="CF14" s="79"/>
      <c r="CG14" s="79"/>
      <c r="CH14" s="79"/>
      <c r="CI14" s="79"/>
      <c r="CJ14" s="79"/>
      <c r="CK14" s="79"/>
      <c r="CL14" s="79">
        <f t="shared" si="6"/>
        <v>129.40006</v>
      </c>
      <c r="CM14" s="79"/>
      <c r="CN14" s="79"/>
      <c r="CO14" s="79"/>
      <c r="CP14" s="79"/>
      <c r="CQ14" s="79"/>
      <c r="CR14" s="79"/>
      <c r="CS14" s="79"/>
      <c r="CT14" s="79"/>
      <c r="CU14" s="79"/>
      <c r="CV14" s="79"/>
      <c r="CW14" s="79"/>
      <c r="CX14" s="79"/>
      <c r="CY14" s="79"/>
      <c r="CZ14" s="79"/>
      <c r="DA14" s="79"/>
      <c r="DB14" s="79"/>
      <c r="DC14" s="79"/>
      <c r="DD14" s="79"/>
      <c r="DE14" s="79"/>
      <c r="DF14" s="79"/>
      <c r="DG14" s="79"/>
      <c r="DH14" s="79"/>
      <c r="DI14" s="79"/>
      <c r="DJ14" s="79"/>
      <c r="DK14" s="79"/>
      <c r="DL14" s="67"/>
      <c r="DM14" s="67"/>
      <c r="DN14" s="67"/>
      <c r="DO14" s="67">
        <v>1906</v>
      </c>
      <c r="DP14" s="67">
        <v>0</v>
      </c>
      <c r="DQ14" s="67">
        <v>274</v>
      </c>
      <c r="DR14" s="67">
        <v>0</v>
      </c>
      <c r="DS14" s="67">
        <v>220</v>
      </c>
      <c r="DT14" s="68">
        <f t="shared" si="7"/>
        <v>494</v>
      </c>
      <c r="DU14" s="67"/>
      <c r="DV14" s="82"/>
      <c r="DW14" s="82"/>
      <c r="DX14" s="82"/>
      <c r="DY14" s="82"/>
      <c r="DZ14" s="82"/>
      <c r="EA14" s="82"/>
      <c r="EB14" s="82"/>
      <c r="EC14" s="82"/>
      <c r="ED14" s="82"/>
      <c r="EE14" s="82"/>
      <c r="EF14" s="82"/>
      <c r="EG14" s="82" t="s">
        <v>229</v>
      </c>
      <c r="EH14" s="82"/>
      <c r="EI14" s="82"/>
      <c r="EJ14" s="82"/>
      <c r="EK14" s="82"/>
      <c r="EL14" s="82"/>
      <c r="EM14" s="82"/>
      <c r="EN14" s="82"/>
      <c r="EO14" s="82"/>
      <c r="EP14" s="82"/>
      <c r="EQ14" s="82"/>
      <c r="ER14" s="82"/>
      <c r="ES14" s="82"/>
      <c r="ET14" s="82"/>
      <c r="EU14" s="82"/>
      <c r="EV14" s="82"/>
      <c r="EW14" s="82"/>
      <c r="EX14" s="82"/>
    </row>
    <row r="15" spans="1:154" ht="16" customHeight="1">
      <c r="A15" s="86">
        <v>2017</v>
      </c>
      <c r="B15" s="67" t="s">
        <v>9</v>
      </c>
      <c r="C15" s="67" t="str">
        <f t="shared" si="0"/>
        <v>2017Q4</v>
      </c>
      <c r="D15" s="67" t="s">
        <v>211</v>
      </c>
      <c r="E15" s="67" t="s">
        <v>212</v>
      </c>
      <c r="F15" s="67" t="s">
        <v>215</v>
      </c>
      <c r="G15" s="67" t="s">
        <v>239</v>
      </c>
      <c r="H15" s="68" t="s">
        <v>239</v>
      </c>
      <c r="I15" s="68" t="s">
        <v>449</v>
      </c>
      <c r="J15" s="67" t="str">
        <f t="shared" si="1"/>
        <v>2017Q4D14</v>
      </c>
      <c r="K15" s="79">
        <v>157645526.99480999</v>
      </c>
      <c r="L15" s="79">
        <v>87327902.140499994</v>
      </c>
      <c r="M15" s="79">
        <v>112178663.273</v>
      </c>
      <c r="N15" s="79">
        <v>188123480.53</v>
      </c>
      <c r="O15" s="79">
        <v>162883326.104</v>
      </c>
      <c r="P15" s="79">
        <v>322146</v>
      </c>
      <c r="Q15" s="79"/>
      <c r="R15" s="67">
        <v>708481045.04231</v>
      </c>
      <c r="S15" s="79"/>
      <c r="T15" s="79"/>
      <c r="U15" s="79"/>
      <c r="V15" s="79"/>
      <c r="W15" s="79"/>
      <c r="X15" s="79"/>
      <c r="Y15" s="79"/>
      <c r="Z15" s="79">
        <v>231332227</v>
      </c>
      <c r="AA15" s="79">
        <v>437175366</v>
      </c>
      <c r="AB15" s="79">
        <v>189708514</v>
      </c>
      <c r="AC15" s="79"/>
      <c r="AD15" s="67">
        <f t="shared" si="8"/>
        <v>858216107</v>
      </c>
      <c r="AE15" s="79"/>
      <c r="AF15" s="79"/>
      <c r="AG15" s="79"/>
      <c r="AH15" s="79"/>
      <c r="AI15" s="79"/>
      <c r="AJ15" s="79"/>
      <c r="AK15" s="67"/>
      <c r="AL15" s="67"/>
      <c r="AM15" s="67">
        <v>217</v>
      </c>
      <c r="AN15" s="67">
        <v>2</v>
      </c>
      <c r="AO15" s="67">
        <v>139</v>
      </c>
      <c r="AP15" s="67">
        <v>975</v>
      </c>
      <c r="AQ15" s="67">
        <v>3837</v>
      </c>
      <c r="AR15" s="67">
        <v>2</v>
      </c>
      <c r="AS15" s="67">
        <v>1</v>
      </c>
      <c r="AT15" s="67">
        <v>2390</v>
      </c>
      <c r="AU15" s="67">
        <v>18</v>
      </c>
      <c r="AV15" s="67">
        <v>3</v>
      </c>
      <c r="AW15" s="67">
        <v>1932</v>
      </c>
      <c r="AX15" s="67">
        <v>13</v>
      </c>
      <c r="AY15" s="67">
        <v>24</v>
      </c>
      <c r="AZ15" s="67">
        <v>1197</v>
      </c>
      <c r="BA15" s="67"/>
      <c r="BB15" s="67">
        <v>8</v>
      </c>
      <c r="BC15" s="67">
        <v>817</v>
      </c>
      <c r="BD15" s="67"/>
      <c r="BE15" s="67">
        <v>4</v>
      </c>
      <c r="BF15" s="67">
        <v>70</v>
      </c>
      <c r="BG15" s="67">
        <v>29</v>
      </c>
      <c r="BH15" s="67">
        <v>14</v>
      </c>
      <c r="BI15" s="67">
        <v>14</v>
      </c>
      <c r="BJ15" s="73">
        <v>1741222</v>
      </c>
      <c r="BK15" s="68">
        <f t="shared" si="3"/>
        <v>11706</v>
      </c>
      <c r="BL15" s="67">
        <v>6</v>
      </c>
      <c r="BM15" s="67">
        <v>1466</v>
      </c>
      <c r="BN15" s="67">
        <f t="shared" si="9"/>
        <v>1472</v>
      </c>
      <c r="BO15" s="78">
        <v>1457</v>
      </c>
      <c r="BP15" s="78">
        <v>15</v>
      </c>
      <c r="BQ15" s="67"/>
      <c r="BR15" s="67">
        <v>1026205</v>
      </c>
      <c r="BS15" s="67">
        <v>95483</v>
      </c>
      <c r="BT15" s="67">
        <v>2506</v>
      </c>
      <c r="BU15" s="67">
        <v>508</v>
      </c>
      <c r="BV15" s="67">
        <v>38</v>
      </c>
      <c r="BW15" s="67">
        <v>283</v>
      </c>
      <c r="BX15" s="79"/>
      <c r="BY15" s="67">
        <f t="shared" si="5"/>
        <v>1125023</v>
      </c>
      <c r="BZ15" s="79"/>
      <c r="CA15" s="79"/>
      <c r="CB15" s="79"/>
      <c r="CC15" s="79"/>
      <c r="CD15" s="79"/>
      <c r="CE15" s="79"/>
      <c r="CF15" s="79"/>
      <c r="CG15" s="79"/>
      <c r="CH15" s="79"/>
      <c r="CI15" s="79"/>
      <c r="CJ15" s="79"/>
      <c r="CK15" s="79"/>
      <c r="CL15" s="67">
        <f t="shared" si="6"/>
        <v>0</v>
      </c>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67">
        <v>595.19999999999993</v>
      </c>
      <c r="DQ15" s="79">
        <v>19431.108</v>
      </c>
      <c r="DR15" s="79">
        <v>6055.1600000000008</v>
      </c>
      <c r="DS15" s="79">
        <v>7878.3223400000006</v>
      </c>
      <c r="DT15" s="68">
        <f t="shared" si="7"/>
        <v>33364.590340000002</v>
      </c>
      <c r="DU15" s="79"/>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row>
    <row r="16" spans="1:154" ht="16" customHeight="1">
      <c r="A16" s="86">
        <v>2017</v>
      </c>
      <c r="B16" s="67" t="s">
        <v>8</v>
      </c>
      <c r="C16" s="67" t="str">
        <f t="shared" si="0"/>
        <v>2017Q3</v>
      </c>
      <c r="D16" s="67" t="s">
        <v>211</v>
      </c>
      <c r="E16" s="67" t="s">
        <v>212</v>
      </c>
      <c r="F16" s="67" t="s">
        <v>231</v>
      </c>
      <c r="G16" s="68" t="s">
        <v>231</v>
      </c>
      <c r="H16" s="68" t="s">
        <v>231</v>
      </c>
      <c r="I16" s="68" t="s">
        <v>448</v>
      </c>
      <c r="J16" s="67" t="str">
        <f t="shared" si="1"/>
        <v>2017Q3D13</v>
      </c>
      <c r="K16" s="79"/>
      <c r="L16" s="79"/>
      <c r="M16" s="79"/>
      <c r="N16" s="79"/>
      <c r="O16" s="79"/>
      <c r="P16" s="79"/>
      <c r="Q16" s="79"/>
      <c r="R16" s="68">
        <v>0</v>
      </c>
      <c r="S16" s="67"/>
      <c r="T16" s="67"/>
      <c r="U16" s="67"/>
      <c r="V16" s="67"/>
      <c r="W16" s="67"/>
      <c r="X16" s="67"/>
      <c r="Y16" s="67"/>
      <c r="Z16" s="79"/>
      <c r="AA16" s="79"/>
      <c r="AB16" s="79"/>
      <c r="AC16" s="79"/>
      <c r="AD16" s="68">
        <f t="shared" si="8"/>
        <v>0</v>
      </c>
      <c r="AE16" s="67"/>
      <c r="AF16" s="79"/>
      <c r="AG16" s="67"/>
      <c r="AH16" s="79"/>
      <c r="AI16" s="79"/>
      <c r="AJ16" s="79"/>
      <c r="AK16" s="79"/>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73">
        <v>0</v>
      </c>
      <c r="BK16" s="68">
        <f t="shared" si="3"/>
        <v>0</v>
      </c>
      <c r="BL16" s="67"/>
      <c r="BM16" s="67"/>
      <c r="BN16" s="67">
        <f t="shared" si="9"/>
        <v>0</v>
      </c>
      <c r="BO16" s="67"/>
      <c r="BP16" s="67">
        <v>47</v>
      </c>
      <c r="BQ16" s="67"/>
      <c r="BR16" s="67"/>
      <c r="BS16" s="67"/>
      <c r="BT16" s="67"/>
      <c r="BU16" s="67"/>
      <c r="BV16" s="67"/>
      <c r="BW16" s="67"/>
      <c r="BX16" s="67"/>
      <c r="BY16" s="67">
        <f t="shared" si="5"/>
        <v>0</v>
      </c>
      <c r="BZ16" s="79">
        <v>1077.1534999999999</v>
      </c>
      <c r="CA16" s="79">
        <v>136.0334</v>
      </c>
      <c r="CB16" s="79"/>
      <c r="CC16" s="79">
        <v>130.15790000000001</v>
      </c>
      <c r="CD16" s="79"/>
      <c r="CE16" s="79">
        <v>384.1352</v>
      </c>
      <c r="CF16" s="79"/>
      <c r="CG16" s="79"/>
      <c r="CH16" s="79"/>
      <c r="CI16" s="79"/>
      <c r="CJ16" s="79"/>
      <c r="CK16" s="79"/>
      <c r="CL16" s="79">
        <f t="shared" si="6"/>
        <v>1727.4799999999998</v>
      </c>
      <c r="CM16" s="79"/>
      <c r="CN16" s="79"/>
      <c r="CO16" s="79"/>
      <c r="CP16" s="79"/>
      <c r="CQ16" s="79"/>
      <c r="CR16" s="79"/>
      <c r="CS16" s="79"/>
      <c r="CT16" s="79"/>
      <c r="CU16" s="79"/>
      <c r="CV16" s="79"/>
      <c r="CW16" s="79"/>
      <c r="CX16" s="79"/>
      <c r="CY16" s="79"/>
      <c r="CZ16" s="79"/>
      <c r="DA16" s="79"/>
      <c r="DB16" s="79"/>
      <c r="DC16" s="79"/>
      <c r="DD16" s="79"/>
      <c r="DE16" s="79"/>
      <c r="DF16" s="79"/>
      <c r="DG16" s="79"/>
      <c r="DH16" s="79"/>
      <c r="DI16" s="79"/>
      <c r="DJ16" s="79"/>
      <c r="DK16" s="79"/>
      <c r="DL16" s="67"/>
      <c r="DM16" s="67"/>
      <c r="DN16" s="67"/>
      <c r="DO16" s="67"/>
      <c r="DP16" s="67"/>
      <c r="DQ16" s="67"/>
      <c r="DR16" s="67"/>
      <c r="DS16" s="67"/>
      <c r="DT16" s="68">
        <f t="shared" si="7"/>
        <v>0</v>
      </c>
      <c r="DU16" s="67"/>
      <c r="DV16" s="82"/>
      <c r="DW16" s="82"/>
      <c r="DX16" s="82"/>
      <c r="DY16" s="82"/>
      <c r="DZ16" s="82"/>
      <c r="EA16" s="82"/>
      <c r="EB16" s="82"/>
      <c r="EC16" s="82"/>
      <c r="ED16" s="82"/>
      <c r="EE16" s="82"/>
      <c r="EF16" s="82"/>
      <c r="EG16" s="82" t="s">
        <v>231</v>
      </c>
      <c r="EH16" s="82"/>
      <c r="EI16" s="82"/>
      <c r="EJ16" s="82"/>
      <c r="EK16" s="82"/>
      <c r="EL16" s="82"/>
      <c r="EM16" s="82"/>
      <c r="EN16" s="82"/>
      <c r="EO16" s="82"/>
      <c r="EP16" s="82"/>
      <c r="EQ16" s="82"/>
      <c r="ER16" s="82"/>
      <c r="ES16" s="82"/>
      <c r="ET16" s="82"/>
      <c r="EU16" s="82"/>
      <c r="EV16" s="82"/>
      <c r="EW16" s="82"/>
      <c r="EX16" s="82"/>
    </row>
    <row r="17" spans="1:154" ht="16" customHeight="1">
      <c r="A17" s="86">
        <v>2017</v>
      </c>
      <c r="B17" s="67" t="s">
        <v>8</v>
      </c>
      <c r="C17" s="67" t="str">
        <f t="shared" si="0"/>
        <v>2017Q3</v>
      </c>
      <c r="D17" s="67" t="s">
        <v>211</v>
      </c>
      <c r="E17" s="67" t="s">
        <v>212</v>
      </c>
      <c r="F17" s="67" t="s">
        <v>224</v>
      </c>
      <c r="G17" s="68" t="s">
        <v>46</v>
      </c>
      <c r="H17" s="68" t="s">
        <v>231</v>
      </c>
      <c r="I17" s="68" t="s">
        <v>440</v>
      </c>
      <c r="J17" s="67" t="str">
        <f t="shared" si="1"/>
        <v>2017Q3D7</v>
      </c>
      <c r="K17" s="79">
        <v>388749.06</v>
      </c>
      <c r="L17" s="79">
        <v>226589.57</v>
      </c>
      <c r="M17" s="79">
        <v>391344.28</v>
      </c>
      <c r="N17" s="79"/>
      <c r="O17" s="79"/>
      <c r="P17" s="79"/>
      <c r="Q17" s="79"/>
      <c r="R17" s="68">
        <v>1006682.91</v>
      </c>
      <c r="S17" s="67"/>
      <c r="T17" s="67"/>
      <c r="U17" s="67"/>
      <c r="V17" s="67"/>
      <c r="W17" s="67"/>
      <c r="X17" s="67"/>
      <c r="Y17" s="68">
        <v>497.81589918999998</v>
      </c>
      <c r="Z17" s="79">
        <v>449803</v>
      </c>
      <c r="AA17" s="79">
        <v>449803</v>
      </c>
      <c r="AB17" s="79">
        <v>449803</v>
      </c>
      <c r="AC17" s="79"/>
      <c r="AD17" s="68">
        <f t="shared" si="8"/>
        <v>1349409</v>
      </c>
      <c r="AE17" s="67"/>
      <c r="AF17" s="79">
        <v>416.00124199999999</v>
      </c>
      <c r="AG17" s="67"/>
      <c r="AH17" s="79">
        <v>1.9466841911999999</v>
      </c>
      <c r="AI17" s="79">
        <v>171.36207165790401</v>
      </c>
      <c r="AJ17" s="79">
        <v>156.02073751872001</v>
      </c>
      <c r="AK17" s="79"/>
      <c r="AL17" s="67"/>
      <c r="AM17" s="67"/>
      <c r="AN17" s="67"/>
      <c r="AO17" s="67"/>
      <c r="AP17" s="67">
        <v>33</v>
      </c>
      <c r="AQ17" s="67">
        <v>159</v>
      </c>
      <c r="AR17" s="67"/>
      <c r="AS17" s="67"/>
      <c r="AT17" s="67">
        <v>16</v>
      </c>
      <c r="AU17" s="67"/>
      <c r="AV17" s="67"/>
      <c r="AW17" s="67">
        <v>10</v>
      </c>
      <c r="AX17" s="67">
        <v>0</v>
      </c>
      <c r="AY17" s="67"/>
      <c r="AZ17" s="67">
        <v>4</v>
      </c>
      <c r="BA17" s="67"/>
      <c r="BB17" s="67"/>
      <c r="BC17" s="67">
        <v>4</v>
      </c>
      <c r="BD17" s="67"/>
      <c r="BE17" s="67"/>
      <c r="BF17" s="67">
        <v>2</v>
      </c>
      <c r="BG17" s="67"/>
      <c r="BH17" s="67"/>
      <c r="BI17" s="67">
        <v>1</v>
      </c>
      <c r="BJ17" s="73">
        <v>17895</v>
      </c>
      <c r="BK17" s="68">
        <f t="shared" si="3"/>
        <v>229</v>
      </c>
      <c r="BL17" s="67">
        <v>0</v>
      </c>
      <c r="BM17" s="67">
        <v>19</v>
      </c>
      <c r="BN17" s="67">
        <f t="shared" si="9"/>
        <v>19</v>
      </c>
      <c r="BO17" s="67"/>
      <c r="BP17" s="67"/>
      <c r="BQ17" s="67"/>
      <c r="BR17" s="67">
        <v>7533</v>
      </c>
      <c r="BS17" s="67">
        <v>121</v>
      </c>
      <c r="BT17" s="67">
        <v>14</v>
      </c>
      <c r="BU17" s="67"/>
      <c r="BV17" s="67"/>
      <c r="BW17" s="67"/>
      <c r="BX17" s="67"/>
      <c r="BY17" s="67">
        <f t="shared" si="5"/>
        <v>7668</v>
      </c>
      <c r="BZ17" s="79">
        <v>123.35982199999999</v>
      </c>
      <c r="CA17" s="79">
        <v>42.457999999999998</v>
      </c>
      <c r="CB17" s="79">
        <v>26.336943999999999</v>
      </c>
      <c r="CC17" s="79">
        <v>35.658625999999998</v>
      </c>
      <c r="CD17" s="79"/>
      <c r="CE17" s="79"/>
      <c r="CF17" s="79"/>
      <c r="CG17" s="79"/>
      <c r="CH17" s="79"/>
      <c r="CI17" s="79"/>
      <c r="CJ17" s="79"/>
      <c r="CK17" s="79"/>
      <c r="CL17" s="79">
        <f t="shared" si="6"/>
        <v>227.81339199999996</v>
      </c>
      <c r="CM17" s="79">
        <v>633.75</v>
      </c>
      <c r="CN17" s="79">
        <v>534.29919284834898</v>
      </c>
      <c r="CO17" s="79">
        <v>299.58155743006898</v>
      </c>
      <c r="CP17" s="79">
        <v>8.43</v>
      </c>
      <c r="CQ17" s="79">
        <v>7.1071277249886897</v>
      </c>
      <c r="CR17" s="79">
        <v>3.98496651540116</v>
      </c>
      <c r="CS17" s="79">
        <v>0</v>
      </c>
      <c r="CT17" s="79">
        <v>0</v>
      </c>
      <c r="CU17" s="79">
        <v>0</v>
      </c>
      <c r="CV17" s="79">
        <v>178.14</v>
      </c>
      <c r="CW17" s="79">
        <v>150.185496195669</v>
      </c>
      <c r="CX17" s="79">
        <v>84.209007716911401</v>
      </c>
      <c r="CY17" s="79">
        <v>193.62</v>
      </c>
      <c r="CZ17" s="79">
        <v>163.236307249384</v>
      </c>
      <c r="DA17" s="79">
        <v>91.526597474729897</v>
      </c>
      <c r="DB17" s="79">
        <v>0</v>
      </c>
      <c r="DC17" s="79">
        <v>0</v>
      </c>
      <c r="DD17" s="79">
        <v>0</v>
      </c>
      <c r="DE17" s="79">
        <v>64</v>
      </c>
      <c r="DF17" s="79">
        <v>12</v>
      </c>
      <c r="DG17" s="79">
        <v>59</v>
      </c>
      <c r="DH17" s="79">
        <v>4</v>
      </c>
      <c r="DI17" s="79"/>
      <c r="DJ17" s="67">
        <v>64</v>
      </c>
      <c r="DK17" s="67">
        <v>12</v>
      </c>
      <c r="DL17" s="67">
        <v>59</v>
      </c>
      <c r="DM17" s="67">
        <v>0</v>
      </c>
      <c r="DN17" s="67"/>
      <c r="DO17" s="67">
        <v>7668</v>
      </c>
      <c r="DP17" s="67">
        <v>4</v>
      </c>
      <c r="DQ17" s="67">
        <v>215.61500000000001</v>
      </c>
      <c r="DR17" s="67">
        <v>0</v>
      </c>
      <c r="DS17" s="67">
        <v>628</v>
      </c>
      <c r="DT17" s="68">
        <f t="shared" si="7"/>
        <v>843.61500000000001</v>
      </c>
      <c r="DU17" s="67"/>
      <c r="DV17" s="82">
        <v>24.436978</v>
      </c>
      <c r="DW17" s="82">
        <v>0</v>
      </c>
      <c r="DX17" s="82">
        <v>0</v>
      </c>
      <c r="DY17" s="82">
        <v>0.33898400000000001</v>
      </c>
      <c r="DZ17" s="82">
        <v>0</v>
      </c>
      <c r="EA17" s="82">
        <v>8.1186439999999997</v>
      </c>
      <c r="EB17" s="82"/>
      <c r="EC17" s="82"/>
      <c r="ED17" s="82"/>
      <c r="EE17" s="82"/>
      <c r="EF17" s="82"/>
      <c r="EG17" s="82" t="s">
        <v>229</v>
      </c>
      <c r="EH17" s="82"/>
      <c r="EI17" s="82"/>
      <c r="EJ17" s="82"/>
      <c r="EK17" s="82"/>
      <c r="EL17" s="82"/>
      <c r="EM17" s="82"/>
      <c r="EN17" s="82"/>
      <c r="EO17" s="82"/>
      <c r="EP17" s="82"/>
      <c r="EQ17" s="82"/>
      <c r="ER17" s="82"/>
      <c r="ES17" s="82"/>
      <c r="ET17" s="82"/>
      <c r="EU17" s="82"/>
      <c r="EV17" s="82"/>
      <c r="EW17" s="82"/>
      <c r="EX17" s="82"/>
    </row>
    <row r="18" spans="1:154" ht="16" customHeight="1">
      <c r="A18" s="86">
        <v>2017</v>
      </c>
      <c r="B18" s="67" t="s">
        <v>8</v>
      </c>
      <c r="C18" s="67" t="str">
        <f t="shared" si="0"/>
        <v>2017Q3</v>
      </c>
      <c r="D18" s="67" t="s">
        <v>211</v>
      </c>
      <c r="E18" s="67" t="s">
        <v>212</v>
      </c>
      <c r="F18" s="67" t="s">
        <v>223</v>
      </c>
      <c r="G18" s="68" t="s">
        <v>45</v>
      </c>
      <c r="H18" s="68" t="s">
        <v>231</v>
      </c>
      <c r="I18" s="68" t="s">
        <v>439</v>
      </c>
      <c r="J18" s="67" t="str">
        <f t="shared" si="1"/>
        <v>2017Q3D6</v>
      </c>
      <c r="K18" s="79">
        <v>874451.13</v>
      </c>
      <c r="L18" s="79">
        <v>530784.19999999995</v>
      </c>
      <c r="M18" s="79">
        <v>179127.38</v>
      </c>
      <c r="N18" s="79"/>
      <c r="O18" s="79"/>
      <c r="P18" s="79"/>
      <c r="Q18" s="79"/>
      <c r="R18" s="68">
        <v>1584362.71</v>
      </c>
      <c r="S18" s="67"/>
      <c r="T18" s="67"/>
      <c r="U18" s="67"/>
      <c r="V18" s="67"/>
      <c r="W18" s="67"/>
      <c r="X18" s="67"/>
      <c r="Y18" s="68">
        <v>965.96421105000002</v>
      </c>
      <c r="Z18" s="79"/>
      <c r="AA18" s="79"/>
      <c r="AB18" s="79"/>
      <c r="AC18" s="79">
        <v>2465076.96</v>
      </c>
      <c r="AD18" s="68">
        <f t="shared" si="8"/>
        <v>2465076.96</v>
      </c>
      <c r="AE18" s="67"/>
      <c r="AF18" s="79">
        <v>669.84287600000005</v>
      </c>
      <c r="AG18" s="67"/>
      <c r="AH18" s="79"/>
      <c r="AI18" s="79">
        <v>507.81211000000002</v>
      </c>
      <c r="AJ18" s="79">
        <v>507.81211000000002</v>
      </c>
      <c r="AK18" s="79"/>
      <c r="AL18" s="67">
        <v>0</v>
      </c>
      <c r="AM18" s="67"/>
      <c r="AN18" s="67"/>
      <c r="AO18" s="67"/>
      <c r="AP18" s="67">
        <v>73</v>
      </c>
      <c r="AQ18" s="67">
        <v>148</v>
      </c>
      <c r="AR18" s="67"/>
      <c r="AS18" s="67"/>
      <c r="AT18" s="67">
        <v>28</v>
      </c>
      <c r="AU18" s="67"/>
      <c r="AV18" s="67"/>
      <c r="AW18" s="67">
        <v>15</v>
      </c>
      <c r="AX18" s="67"/>
      <c r="AY18" s="67"/>
      <c r="AZ18" s="67">
        <v>7</v>
      </c>
      <c r="BA18" s="67">
        <v>1</v>
      </c>
      <c r="BB18" s="67"/>
      <c r="BC18" s="67"/>
      <c r="BD18" s="67"/>
      <c r="BE18" s="67"/>
      <c r="BF18" s="67"/>
      <c r="BG18" s="67"/>
      <c r="BH18" s="67"/>
      <c r="BI18" s="67"/>
      <c r="BJ18" s="73">
        <v>17545</v>
      </c>
      <c r="BK18" s="68">
        <f t="shared" si="3"/>
        <v>272</v>
      </c>
      <c r="BL18" s="67"/>
      <c r="BM18" s="67">
        <v>24</v>
      </c>
      <c r="BN18" s="67">
        <f t="shared" si="9"/>
        <v>24</v>
      </c>
      <c r="BO18" s="67"/>
      <c r="BP18" s="67"/>
      <c r="BQ18" s="67"/>
      <c r="BR18" s="67">
        <v>8797</v>
      </c>
      <c r="BS18" s="67">
        <v>175</v>
      </c>
      <c r="BT18" s="67">
        <v>18</v>
      </c>
      <c r="BU18" s="67"/>
      <c r="BV18" s="67"/>
      <c r="BW18" s="67"/>
      <c r="BX18" s="67"/>
      <c r="BY18" s="67">
        <f t="shared" si="5"/>
        <v>8990</v>
      </c>
      <c r="BZ18" s="79">
        <v>154.107135</v>
      </c>
      <c r="CA18" s="79">
        <v>34.8247</v>
      </c>
      <c r="CB18" s="79">
        <v>26.132898000000001</v>
      </c>
      <c r="CC18" s="79">
        <v>37.768909000000001</v>
      </c>
      <c r="CD18" s="79"/>
      <c r="CE18" s="79"/>
      <c r="CF18" s="79"/>
      <c r="CG18" s="79"/>
      <c r="CH18" s="79"/>
      <c r="CI18" s="79"/>
      <c r="CJ18" s="79"/>
      <c r="CK18" s="79"/>
      <c r="CL18" s="79">
        <f t="shared" si="6"/>
        <v>252.83364200000003</v>
      </c>
      <c r="CM18" s="79"/>
      <c r="CN18" s="79"/>
      <c r="CO18" s="79"/>
      <c r="CP18" s="79"/>
      <c r="CQ18" s="79"/>
      <c r="CR18" s="79"/>
      <c r="CS18" s="79"/>
      <c r="CT18" s="79"/>
      <c r="CU18" s="79"/>
      <c r="CV18" s="79"/>
      <c r="CW18" s="79"/>
      <c r="CX18" s="79"/>
      <c r="CY18" s="79"/>
      <c r="CZ18" s="79"/>
      <c r="DA18" s="79"/>
      <c r="DB18" s="79"/>
      <c r="DC18" s="79"/>
      <c r="DD18" s="79"/>
      <c r="DE18" s="79">
        <v>10</v>
      </c>
      <c r="DF18" s="79">
        <v>200</v>
      </c>
      <c r="DG18" s="79">
        <v>8</v>
      </c>
      <c r="DH18" s="79">
        <v>6</v>
      </c>
      <c r="DI18" s="79">
        <v>56</v>
      </c>
      <c r="DJ18" s="79">
        <v>10</v>
      </c>
      <c r="DK18" s="79">
        <v>180</v>
      </c>
      <c r="DL18" s="67">
        <v>5</v>
      </c>
      <c r="DM18" s="67">
        <v>6</v>
      </c>
      <c r="DN18" s="67">
        <v>56</v>
      </c>
      <c r="DO18" s="67">
        <v>0</v>
      </c>
      <c r="DP18" s="67"/>
      <c r="DQ18" s="67">
        <v>353.02</v>
      </c>
      <c r="DR18" s="67">
        <v>0</v>
      </c>
      <c r="DS18" s="67">
        <v>695.32</v>
      </c>
      <c r="DT18" s="68">
        <f t="shared" si="7"/>
        <v>1048.3400000000001</v>
      </c>
      <c r="DU18" s="67"/>
      <c r="DV18" s="82"/>
      <c r="DW18" s="82"/>
      <c r="DX18" s="82"/>
      <c r="DY18" s="82"/>
      <c r="DZ18" s="82"/>
      <c r="EA18" s="82"/>
      <c r="EB18" s="82"/>
      <c r="EC18" s="82"/>
      <c r="ED18" s="82"/>
      <c r="EE18" s="82"/>
      <c r="EF18" s="82"/>
      <c r="EG18" s="82" t="s">
        <v>229</v>
      </c>
      <c r="EH18" s="82"/>
      <c r="EI18" s="82"/>
      <c r="EJ18" s="82"/>
      <c r="EK18" s="82"/>
      <c r="EL18" s="82"/>
      <c r="EM18" s="82"/>
      <c r="EN18" s="82"/>
      <c r="EO18" s="82"/>
      <c r="EP18" s="82"/>
      <c r="EQ18" s="82"/>
      <c r="ER18" s="82"/>
      <c r="ES18" s="82"/>
      <c r="ET18" s="82"/>
      <c r="EU18" s="82"/>
      <c r="EV18" s="82"/>
      <c r="EW18" s="82"/>
      <c r="EX18" s="82"/>
    </row>
    <row r="19" spans="1:154" ht="16" customHeight="1">
      <c r="A19" s="86">
        <v>2017</v>
      </c>
      <c r="B19" s="67" t="s">
        <v>8</v>
      </c>
      <c r="C19" s="67" t="str">
        <f t="shared" si="0"/>
        <v>2017Q3</v>
      </c>
      <c r="D19" s="67" t="s">
        <v>211</v>
      </c>
      <c r="E19" s="67" t="s">
        <v>212</v>
      </c>
      <c r="F19" s="67" t="s">
        <v>225</v>
      </c>
      <c r="G19" s="68" t="s">
        <v>47</v>
      </c>
      <c r="H19" s="68" t="s">
        <v>231</v>
      </c>
      <c r="I19" s="68" t="s">
        <v>441</v>
      </c>
      <c r="J19" s="67" t="str">
        <f t="shared" si="1"/>
        <v>2017Q3D8</v>
      </c>
      <c r="K19" s="79">
        <v>1070605.6499999999</v>
      </c>
      <c r="L19" s="79">
        <v>766177.91</v>
      </c>
      <c r="M19" s="79">
        <v>583346.28750000009</v>
      </c>
      <c r="N19" s="79">
        <v>194448.76250000001</v>
      </c>
      <c r="O19" s="79"/>
      <c r="P19" s="79"/>
      <c r="Q19" s="79"/>
      <c r="R19" s="68">
        <v>2614578.6100000003</v>
      </c>
      <c r="S19" s="67"/>
      <c r="T19" s="67"/>
      <c r="U19" s="67"/>
      <c r="V19" s="67"/>
      <c r="W19" s="67"/>
      <c r="X19" s="67"/>
      <c r="Y19" s="68">
        <v>1548.1578810000001</v>
      </c>
      <c r="Z19" s="79"/>
      <c r="AA19" s="79"/>
      <c r="AB19" s="79"/>
      <c r="AC19" s="79">
        <v>4575568</v>
      </c>
      <c r="AD19" s="68">
        <f t="shared" si="8"/>
        <v>4575568</v>
      </c>
      <c r="AE19" s="67"/>
      <c r="AF19" s="79">
        <v>1243.245561</v>
      </c>
      <c r="AG19" s="67"/>
      <c r="AH19" s="79">
        <v>0</v>
      </c>
      <c r="AI19" s="79">
        <v>980.49469499999998</v>
      </c>
      <c r="AJ19" s="79">
        <v>980.49469499999998</v>
      </c>
      <c r="AK19" s="79"/>
      <c r="AL19" s="67"/>
      <c r="AM19" s="67"/>
      <c r="AN19" s="67"/>
      <c r="AO19" s="67"/>
      <c r="AP19" s="67">
        <v>87</v>
      </c>
      <c r="AQ19" s="67">
        <v>202</v>
      </c>
      <c r="AR19" s="67"/>
      <c r="AS19" s="67"/>
      <c r="AT19" s="67">
        <v>50</v>
      </c>
      <c r="AU19" s="67"/>
      <c r="AV19" s="67"/>
      <c r="AW19" s="67">
        <v>31</v>
      </c>
      <c r="AX19" s="67">
        <v>0</v>
      </c>
      <c r="AY19" s="67"/>
      <c r="AZ19" s="67">
        <v>20</v>
      </c>
      <c r="BA19" s="67">
        <v>8</v>
      </c>
      <c r="BB19" s="67"/>
      <c r="BC19" s="67"/>
      <c r="BD19" s="67"/>
      <c r="BE19" s="67"/>
      <c r="BF19" s="67"/>
      <c r="BG19" s="67"/>
      <c r="BH19" s="67"/>
      <c r="BI19" s="67"/>
      <c r="BJ19" s="73">
        <v>32295</v>
      </c>
      <c r="BK19" s="68">
        <f t="shared" si="3"/>
        <v>398</v>
      </c>
      <c r="BL19" s="67">
        <v>0</v>
      </c>
      <c r="BM19" s="67">
        <v>30</v>
      </c>
      <c r="BN19" s="67">
        <f t="shared" si="9"/>
        <v>30</v>
      </c>
      <c r="BO19" s="67"/>
      <c r="BP19" s="67"/>
      <c r="BQ19" s="67"/>
      <c r="BR19" s="67">
        <v>12148</v>
      </c>
      <c r="BS19" s="67">
        <v>242</v>
      </c>
      <c r="BT19" s="67">
        <v>86</v>
      </c>
      <c r="BU19" s="67">
        <v>1</v>
      </c>
      <c r="BV19" s="67"/>
      <c r="BW19" s="67"/>
      <c r="BX19" s="67"/>
      <c r="BY19" s="67">
        <f t="shared" si="5"/>
        <v>12477</v>
      </c>
      <c r="BZ19" s="79">
        <v>219.252658</v>
      </c>
      <c r="CA19" s="79">
        <v>28.482600000000001</v>
      </c>
      <c r="CB19" s="79">
        <v>34.907161000000002</v>
      </c>
      <c r="CC19" s="79">
        <v>45.956615999999997</v>
      </c>
      <c r="CD19" s="79"/>
      <c r="CE19" s="79"/>
      <c r="CF19" s="79"/>
      <c r="CG19" s="79"/>
      <c r="CH19" s="79"/>
      <c r="CI19" s="79"/>
      <c r="CJ19" s="79"/>
      <c r="CK19" s="79"/>
      <c r="CL19" s="79">
        <f t="shared" si="6"/>
        <v>328.59903500000001</v>
      </c>
      <c r="CM19" s="79">
        <v>21.48</v>
      </c>
      <c r="CN19" s="79">
        <v>42.571480528494099</v>
      </c>
      <c r="CO19" s="79">
        <v>23.876214854405902</v>
      </c>
      <c r="CP19" s="79">
        <v>152</v>
      </c>
      <c r="CQ19" s="79">
        <v>301.250700201634</v>
      </c>
      <c r="CR19" s="79">
        <v>168.95645520808699</v>
      </c>
      <c r="CS19" s="79">
        <v>0</v>
      </c>
      <c r="CT19" s="79">
        <v>0</v>
      </c>
      <c r="CU19" s="79">
        <v>0</v>
      </c>
      <c r="CV19" s="79">
        <v>647.5</v>
      </c>
      <c r="CW19" s="79">
        <v>1283.28834460894</v>
      </c>
      <c r="CX19" s="79">
        <v>719.732268073922</v>
      </c>
      <c r="CY19" s="79">
        <v>67.8</v>
      </c>
      <c r="CZ19" s="79">
        <v>134.37366758994</v>
      </c>
      <c r="DA19" s="79">
        <v>75.363471467817604</v>
      </c>
      <c r="DB19" s="79"/>
      <c r="DC19" s="79"/>
      <c r="DD19" s="79"/>
      <c r="DE19" s="79">
        <v>3</v>
      </c>
      <c r="DF19" s="79">
        <v>143</v>
      </c>
      <c r="DG19" s="79">
        <v>110</v>
      </c>
      <c r="DH19" s="79">
        <v>264</v>
      </c>
      <c r="DI19" s="79">
        <v>146</v>
      </c>
      <c r="DJ19" s="79">
        <v>2</v>
      </c>
      <c r="DK19" s="79">
        <v>143</v>
      </c>
      <c r="DL19" s="67">
        <v>110</v>
      </c>
      <c r="DM19" s="67">
        <v>264</v>
      </c>
      <c r="DN19" s="67">
        <v>146</v>
      </c>
      <c r="DO19" s="67"/>
      <c r="DP19" s="67">
        <v>3</v>
      </c>
      <c r="DQ19" s="67">
        <v>777</v>
      </c>
      <c r="DR19" s="67">
        <v>0</v>
      </c>
      <c r="DS19" s="67">
        <v>1023</v>
      </c>
      <c r="DT19" s="68">
        <f t="shared" si="7"/>
        <v>1800</v>
      </c>
      <c r="DU19" s="67"/>
      <c r="DV19" s="82">
        <v>112.785783</v>
      </c>
      <c r="DW19" s="82">
        <v>0</v>
      </c>
      <c r="DX19" s="82">
        <v>0</v>
      </c>
      <c r="DY19" s="82">
        <v>2.524915</v>
      </c>
      <c r="DZ19" s="82">
        <v>0</v>
      </c>
      <c r="EA19" s="82">
        <v>16.795002</v>
      </c>
      <c r="EB19" s="82"/>
      <c r="EC19" s="82"/>
      <c r="ED19" s="82"/>
      <c r="EE19" s="82"/>
      <c r="EF19" s="82"/>
      <c r="EG19" s="82" t="s">
        <v>229</v>
      </c>
      <c r="EH19" s="82"/>
      <c r="EI19" s="82"/>
      <c r="EJ19" s="82"/>
      <c r="EK19" s="82"/>
      <c r="EL19" s="82"/>
      <c r="EM19" s="82"/>
      <c r="EN19" s="82"/>
      <c r="EO19" s="82"/>
      <c r="EP19" s="82"/>
      <c r="EQ19" s="82"/>
      <c r="ER19" s="82"/>
      <c r="ES19" s="82"/>
      <c r="ET19" s="82"/>
      <c r="EU19" s="82"/>
      <c r="EV19" s="82"/>
      <c r="EW19" s="82"/>
      <c r="EX19" s="82"/>
    </row>
    <row r="20" spans="1:154" ht="16" customHeight="1">
      <c r="A20" s="86">
        <v>2017</v>
      </c>
      <c r="B20" s="67" t="s">
        <v>8</v>
      </c>
      <c r="C20" s="67" t="str">
        <f t="shared" si="0"/>
        <v>2017Q3</v>
      </c>
      <c r="D20" s="67" t="s">
        <v>211</v>
      </c>
      <c r="E20" s="67" t="s">
        <v>212</v>
      </c>
      <c r="F20" s="67" t="s">
        <v>222</v>
      </c>
      <c r="G20" s="68" t="s">
        <v>35</v>
      </c>
      <c r="H20" s="68" t="s">
        <v>231</v>
      </c>
      <c r="I20" s="68" t="s">
        <v>438</v>
      </c>
      <c r="J20" s="67" t="str">
        <f t="shared" si="1"/>
        <v>2017Q3D5</v>
      </c>
      <c r="K20" s="79">
        <v>595861.9</v>
      </c>
      <c r="L20" s="79">
        <v>340472.3</v>
      </c>
      <c r="M20" s="79">
        <v>77121.399999999994</v>
      </c>
      <c r="N20" s="79"/>
      <c r="O20" s="79"/>
      <c r="P20" s="79"/>
      <c r="Q20" s="79"/>
      <c r="R20" s="68">
        <v>1013455.6</v>
      </c>
      <c r="S20" s="67"/>
      <c r="T20" s="67"/>
      <c r="U20" s="67"/>
      <c r="V20" s="67"/>
      <c r="W20" s="67"/>
      <c r="X20" s="67"/>
      <c r="Y20" s="68">
        <v>661.83394599999997</v>
      </c>
      <c r="Z20" s="79"/>
      <c r="AA20" s="79"/>
      <c r="AB20" s="79"/>
      <c r="AC20" s="79">
        <v>1285022</v>
      </c>
      <c r="AD20" s="68">
        <f t="shared" si="8"/>
        <v>1285022</v>
      </c>
      <c r="AE20" s="67"/>
      <c r="AF20" s="79">
        <v>720.077991</v>
      </c>
      <c r="AG20" s="67"/>
      <c r="AH20" s="79">
        <v>0</v>
      </c>
      <c r="AI20" s="79">
        <v>271.56639999999999</v>
      </c>
      <c r="AJ20" s="79">
        <v>0</v>
      </c>
      <c r="AK20" s="79"/>
      <c r="AL20" s="67">
        <v>0</v>
      </c>
      <c r="AM20" s="67"/>
      <c r="AN20" s="67"/>
      <c r="AO20" s="67"/>
      <c r="AP20" s="67">
        <v>49</v>
      </c>
      <c r="AQ20" s="67">
        <v>92</v>
      </c>
      <c r="AR20" s="67"/>
      <c r="AS20" s="67"/>
      <c r="AT20" s="67">
        <v>38</v>
      </c>
      <c r="AU20" s="67"/>
      <c r="AV20" s="67"/>
      <c r="AW20" s="67">
        <v>4</v>
      </c>
      <c r="AX20" s="67"/>
      <c r="AY20" s="67"/>
      <c r="AZ20" s="67">
        <v>1</v>
      </c>
      <c r="BA20" s="67">
        <v>3</v>
      </c>
      <c r="BB20" s="67"/>
      <c r="BC20" s="67"/>
      <c r="BD20" s="67"/>
      <c r="BE20" s="67"/>
      <c r="BF20" s="67"/>
      <c r="BG20" s="67"/>
      <c r="BH20" s="67"/>
      <c r="BI20" s="67"/>
      <c r="BJ20" s="73">
        <v>11685</v>
      </c>
      <c r="BK20" s="68">
        <f t="shared" si="3"/>
        <v>187</v>
      </c>
      <c r="BL20" s="67"/>
      <c r="BM20" s="67">
        <v>28</v>
      </c>
      <c r="BN20" s="67">
        <f t="shared" si="9"/>
        <v>28</v>
      </c>
      <c r="BO20" s="67"/>
      <c r="BP20" s="67">
        <v>28</v>
      </c>
      <c r="BQ20" s="67">
        <v>28</v>
      </c>
      <c r="BR20" s="67">
        <v>5872</v>
      </c>
      <c r="BS20" s="67">
        <v>107</v>
      </c>
      <c r="BT20" s="67">
        <v>4</v>
      </c>
      <c r="BU20" s="67"/>
      <c r="BV20" s="67"/>
      <c r="BW20" s="67"/>
      <c r="BX20" s="67"/>
      <c r="BY20" s="67">
        <f t="shared" si="5"/>
        <v>5983</v>
      </c>
      <c r="BZ20" s="79">
        <v>194.969776</v>
      </c>
      <c r="CA20" s="79">
        <v>17.018435</v>
      </c>
      <c r="CB20" s="79">
        <v>47.713593000000003</v>
      </c>
      <c r="CC20" s="79">
        <v>48.570480000000003</v>
      </c>
      <c r="CD20" s="79"/>
      <c r="CE20" s="79"/>
      <c r="CF20" s="79"/>
      <c r="CG20" s="79"/>
      <c r="CH20" s="79"/>
      <c r="CI20" s="79"/>
      <c r="CJ20" s="79"/>
      <c r="CK20" s="79"/>
      <c r="CL20" s="79">
        <f t="shared" si="6"/>
        <v>308.27228400000001</v>
      </c>
      <c r="CM20" s="79">
        <v>52.587499999999999</v>
      </c>
      <c r="CN20" s="79">
        <v>30.0126709725</v>
      </c>
      <c r="CO20" s="79">
        <v>16.204165</v>
      </c>
      <c r="CP20" s="79">
        <v>115.804</v>
      </c>
      <c r="CQ20" s="79">
        <v>83.465999999999994</v>
      </c>
      <c r="CR20" s="79">
        <v>45.143937999999999</v>
      </c>
      <c r="CS20" s="79"/>
      <c r="CT20" s="79"/>
      <c r="CU20" s="79"/>
      <c r="CV20" s="79">
        <v>310.50749999999999</v>
      </c>
      <c r="CW20" s="79">
        <v>161.97900000000001</v>
      </c>
      <c r="CX20" s="79">
        <v>88.186149</v>
      </c>
      <c r="CY20" s="79">
        <v>61.554749999999999</v>
      </c>
      <c r="CZ20" s="79">
        <v>28.084</v>
      </c>
      <c r="DA20" s="79">
        <v>15.311892</v>
      </c>
      <c r="DB20" s="79"/>
      <c r="DC20" s="79"/>
      <c r="DD20" s="79"/>
      <c r="DE20" s="78">
        <v>108</v>
      </c>
      <c r="DF20" s="78">
        <v>97</v>
      </c>
      <c r="DG20" s="78">
        <v>90</v>
      </c>
      <c r="DH20" s="78">
        <v>30</v>
      </c>
      <c r="DI20" s="78">
        <v>20</v>
      </c>
      <c r="DJ20" s="78">
        <v>108</v>
      </c>
      <c r="DK20" s="78">
        <v>94</v>
      </c>
      <c r="DL20" s="78">
        <v>92</v>
      </c>
      <c r="DM20" s="78">
        <v>28</v>
      </c>
      <c r="DN20" s="78">
        <v>18</v>
      </c>
      <c r="DO20" s="67">
        <v>0</v>
      </c>
      <c r="DP20" s="67">
        <v>41</v>
      </c>
      <c r="DQ20" s="67">
        <v>328.84</v>
      </c>
      <c r="DR20" s="67">
        <v>0</v>
      </c>
      <c r="DS20" s="67">
        <v>713.82500000000005</v>
      </c>
      <c r="DT20" s="68">
        <f t="shared" si="7"/>
        <v>1042.665</v>
      </c>
      <c r="DU20" s="67"/>
      <c r="DV20" s="82"/>
      <c r="DW20" s="82"/>
      <c r="DX20" s="82"/>
      <c r="DY20" s="82"/>
      <c r="DZ20" s="82"/>
      <c r="EA20" s="82"/>
      <c r="EB20" s="82"/>
      <c r="EC20" s="82"/>
      <c r="ED20" s="82"/>
      <c r="EE20" s="82"/>
      <c r="EF20" s="82"/>
      <c r="EG20" s="82" t="s">
        <v>229</v>
      </c>
      <c r="EH20" s="82"/>
      <c r="EI20" s="82"/>
      <c r="EJ20" s="82"/>
      <c r="EK20" s="82"/>
      <c r="EL20" s="82"/>
      <c r="EM20" s="82"/>
      <c r="EN20" s="82"/>
      <c r="EO20" s="82"/>
      <c r="EP20" s="82"/>
      <c r="EQ20" s="82"/>
      <c r="ER20" s="82"/>
      <c r="ES20" s="82"/>
      <c r="ET20" s="82"/>
      <c r="EU20" s="82"/>
      <c r="EV20" s="82"/>
      <c r="EW20" s="82"/>
      <c r="EX20" s="82"/>
    </row>
    <row r="21" spans="1:154" ht="16" customHeight="1">
      <c r="A21" s="86">
        <v>2017</v>
      </c>
      <c r="B21" s="67" t="s">
        <v>8</v>
      </c>
      <c r="C21" s="67" t="str">
        <f t="shared" si="0"/>
        <v>2017Q3</v>
      </c>
      <c r="D21" s="67" t="s">
        <v>211</v>
      </c>
      <c r="E21" s="67" t="s">
        <v>212</v>
      </c>
      <c r="F21" s="67" t="s">
        <v>221</v>
      </c>
      <c r="G21" s="68" t="s">
        <v>36</v>
      </c>
      <c r="H21" s="68" t="s">
        <v>231</v>
      </c>
      <c r="I21" s="68" t="s">
        <v>437</v>
      </c>
      <c r="J21" s="67" t="str">
        <f t="shared" si="1"/>
        <v>2017Q3D4</v>
      </c>
      <c r="K21" s="79">
        <v>315144.54200000002</v>
      </c>
      <c r="L21" s="79">
        <v>311696.80420000001</v>
      </c>
      <c r="M21" s="79">
        <v>158239.6</v>
      </c>
      <c r="N21" s="79">
        <v>37942</v>
      </c>
      <c r="O21" s="79"/>
      <c r="P21" s="79"/>
      <c r="Q21" s="79"/>
      <c r="R21" s="68">
        <v>823022.94620000001</v>
      </c>
      <c r="S21" s="67"/>
      <c r="T21" s="67"/>
      <c r="U21" s="67"/>
      <c r="V21" s="67"/>
      <c r="W21" s="67"/>
      <c r="X21" s="67"/>
      <c r="Y21" s="68">
        <v>520.85495900000001</v>
      </c>
      <c r="Z21" s="79"/>
      <c r="AA21" s="79"/>
      <c r="AB21" s="79"/>
      <c r="AC21" s="67">
        <v>931145</v>
      </c>
      <c r="AD21" s="68">
        <f t="shared" si="8"/>
        <v>931145</v>
      </c>
      <c r="AE21" s="67"/>
      <c r="AF21" s="79">
        <v>265.67489742560002</v>
      </c>
      <c r="AG21" s="67"/>
      <c r="AH21" s="79">
        <v>0</v>
      </c>
      <c r="AI21" s="79">
        <v>54.061026900000002</v>
      </c>
      <c r="AJ21" s="79">
        <v>54.061026900000002</v>
      </c>
      <c r="AK21" s="79"/>
      <c r="AL21" s="67">
        <v>0</v>
      </c>
      <c r="AM21" s="67"/>
      <c r="AN21" s="67"/>
      <c r="AO21" s="67"/>
      <c r="AP21" s="67">
        <v>21</v>
      </c>
      <c r="AQ21" s="67">
        <v>96</v>
      </c>
      <c r="AR21" s="67"/>
      <c r="AS21" s="67"/>
      <c r="AT21" s="67">
        <v>20</v>
      </c>
      <c r="AU21" s="67"/>
      <c r="AV21" s="67"/>
      <c r="AW21" s="67">
        <v>5</v>
      </c>
      <c r="AX21" s="67"/>
      <c r="AY21" s="67"/>
      <c r="AZ21" s="67">
        <v>1</v>
      </c>
      <c r="BA21" s="67">
        <v>7</v>
      </c>
      <c r="BB21" s="67"/>
      <c r="BC21" s="67"/>
      <c r="BD21" s="67"/>
      <c r="BE21" s="67"/>
      <c r="BF21" s="67"/>
      <c r="BG21" s="67"/>
      <c r="BH21" s="67"/>
      <c r="BI21" s="67"/>
      <c r="BJ21" s="73">
        <v>10845</v>
      </c>
      <c r="BK21" s="68">
        <f t="shared" si="3"/>
        <v>150</v>
      </c>
      <c r="BL21" s="67">
        <v>0</v>
      </c>
      <c r="BM21" s="67">
        <v>17</v>
      </c>
      <c r="BN21" s="67">
        <f t="shared" si="9"/>
        <v>17</v>
      </c>
      <c r="BO21" s="67">
        <v>0</v>
      </c>
      <c r="BP21" s="67"/>
      <c r="BQ21" s="67"/>
      <c r="BR21" s="67">
        <v>3332</v>
      </c>
      <c r="BS21" s="67">
        <v>88</v>
      </c>
      <c r="BT21" s="67">
        <v>4</v>
      </c>
      <c r="BU21" s="67">
        <v>1</v>
      </c>
      <c r="BV21" s="67"/>
      <c r="BW21" s="67"/>
      <c r="BX21" s="67"/>
      <c r="BY21" s="67">
        <f t="shared" si="5"/>
        <v>3425</v>
      </c>
      <c r="BZ21" s="79">
        <v>139.047539</v>
      </c>
      <c r="CA21" s="79">
        <v>12.331149999999999</v>
      </c>
      <c r="CB21" s="79">
        <v>28.862248000000001</v>
      </c>
      <c r="CC21" s="79">
        <v>51.171329999999998</v>
      </c>
      <c r="CD21" s="79"/>
      <c r="CE21" s="79">
        <v>2.625604</v>
      </c>
      <c r="CF21" s="79"/>
      <c r="CG21" s="79"/>
      <c r="CH21" s="79"/>
      <c r="CI21" s="79"/>
      <c r="CJ21" s="79"/>
      <c r="CK21" s="79"/>
      <c r="CL21" s="79">
        <f t="shared" si="6"/>
        <v>234.037871</v>
      </c>
      <c r="CM21" s="79">
        <v>31</v>
      </c>
      <c r="CN21" s="79">
        <v>17.919197182368599</v>
      </c>
      <c r="CO21" s="79">
        <v>10.0499817397314</v>
      </c>
      <c r="CP21" s="79">
        <v>15</v>
      </c>
      <c r="CQ21" s="79">
        <v>8.6705792817912393</v>
      </c>
      <c r="CR21" s="79">
        <v>4.8628943901926096</v>
      </c>
      <c r="CS21" s="79">
        <v>8.18</v>
      </c>
      <c r="CT21" s="79">
        <v>4.7283559016701497</v>
      </c>
      <c r="CU21" s="79">
        <v>2.6518984074517098</v>
      </c>
      <c r="CV21" s="79">
        <v>690</v>
      </c>
      <c r="CW21" s="79">
        <v>398.84664696239702</v>
      </c>
      <c r="CX21" s="79">
        <v>223.69314194885999</v>
      </c>
      <c r="CY21" s="79">
        <v>40</v>
      </c>
      <c r="CZ21" s="79">
        <v>23.121544751443299</v>
      </c>
      <c r="DA21" s="79">
        <v>12.967718373846999</v>
      </c>
      <c r="DB21" s="79">
        <v>0</v>
      </c>
      <c r="DC21" s="79">
        <v>0</v>
      </c>
      <c r="DD21" s="79">
        <v>0</v>
      </c>
      <c r="DE21" s="79">
        <v>177</v>
      </c>
      <c r="DF21" s="79">
        <v>118</v>
      </c>
      <c r="DG21" s="79">
        <v>48</v>
      </c>
      <c r="DH21" s="79">
        <v>3</v>
      </c>
      <c r="DI21" s="79">
        <v>26</v>
      </c>
      <c r="DJ21" s="79">
        <v>177</v>
      </c>
      <c r="DK21" s="79">
        <v>118</v>
      </c>
      <c r="DL21" s="67">
        <v>48</v>
      </c>
      <c r="DM21" s="67">
        <v>3</v>
      </c>
      <c r="DN21" s="67">
        <v>26</v>
      </c>
      <c r="DO21" s="67">
        <v>3251</v>
      </c>
      <c r="DP21" s="67">
        <v>1</v>
      </c>
      <c r="DQ21" s="67">
        <v>316.60000000000002</v>
      </c>
      <c r="DR21" s="67">
        <v>0</v>
      </c>
      <c r="DS21" s="67">
        <v>515.6</v>
      </c>
      <c r="DT21" s="68">
        <f t="shared" si="7"/>
        <v>832.2</v>
      </c>
      <c r="DU21" s="67"/>
      <c r="DV21" s="82">
        <v>28.060928000000001</v>
      </c>
      <c r="DW21" s="82">
        <v>8.4746000000000002E-2</v>
      </c>
      <c r="DX21" s="82"/>
      <c r="DY21" s="82">
        <v>3.2009319999999999</v>
      </c>
      <c r="DZ21" s="82"/>
      <c r="EA21" s="82">
        <v>4.0342370000000001</v>
      </c>
      <c r="EB21" s="82"/>
      <c r="EC21" s="82"/>
      <c r="ED21" s="82"/>
      <c r="EE21" s="82"/>
      <c r="EF21" s="82"/>
      <c r="EG21" s="82" t="s">
        <v>229</v>
      </c>
      <c r="EH21" s="82"/>
      <c r="EI21" s="82"/>
      <c r="EJ21" s="82"/>
      <c r="EK21" s="82"/>
      <c r="EL21" s="82"/>
      <c r="EM21" s="82"/>
      <c r="EN21" s="82"/>
      <c r="EO21" s="82"/>
      <c r="EP21" s="82"/>
      <c r="EQ21" s="82"/>
      <c r="ER21" s="82"/>
      <c r="ES21" s="82"/>
      <c r="ET21" s="82"/>
      <c r="EU21" s="82"/>
      <c r="EV21" s="82"/>
      <c r="EW21" s="82"/>
      <c r="EX21" s="82"/>
    </row>
    <row r="22" spans="1:154" ht="16" customHeight="1">
      <c r="A22" s="86">
        <v>2017</v>
      </c>
      <c r="B22" s="67" t="s">
        <v>8</v>
      </c>
      <c r="C22" s="67" t="str">
        <f t="shared" si="0"/>
        <v>2017Q3</v>
      </c>
      <c r="D22" s="67" t="s">
        <v>211</v>
      </c>
      <c r="E22" s="67" t="s">
        <v>212</v>
      </c>
      <c r="F22" s="67" t="s">
        <v>220</v>
      </c>
      <c r="G22" s="68" t="s">
        <v>37</v>
      </c>
      <c r="H22" s="68" t="s">
        <v>231</v>
      </c>
      <c r="I22" s="68" t="s">
        <v>436</v>
      </c>
      <c r="J22" s="67" t="str">
        <f t="shared" si="1"/>
        <v>2017Q3D3</v>
      </c>
      <c r="K22" s="79">
        <v>242862.7</v>
      </c>
      <c r="L22" s="79">
        <v>317186.8</v>
      </c>
      <c r="M22" s="79">
        <v>43479.4</v>
      </c>
      <c r="N22" s="79"/>
      <c r="O22" s="79"/>
      <c r="P22" s="79"/>
      <c r="Q22" s="79"/>
      <c r="R22" s="68">
        <v>603528.9</v>
      </c>
      <c r="S22" s="67"/>
      <c r="T22" s="67"/>
      <c r="U22" s="67"/>
      <c r="V22" s="67"/>
      <c r="W22" s="67"/>
      <c r="X22" s="67"/>
      <c r="Y22" s="68">
        <v>387.425186</v>
      </c>
      <c r="Z22" s="79"/>
      <c r="AA22" s="79"/>
      <c r="AB22" s="79"/>
      <c r="AC22" s="79">
        <v>816302</v>
      </c>
      <c r="AD22" s="68">
        <f t="shared" si="8"/>
        <v>816302</v>
      </c>
      <c r="AE22" s="67"/>
      <c r="AF22" s="79">
        <v>250.520749</v>
      </c>
      <c r="AG22" s="67"/>
      <c r="AH22" s="79"/>
      <c r="AI22" s="67">
        <v>106.38655</v>
      </c>
      <c r="AJ22" s="67">
        <v>106.38655</v>
      </c>
      <c r="AK22" s="67"/>
      <c r="AL22" s="67"/>
      <c r="AM22" s="67"/>
      <c r="AN22" s="67"/>
      <c r="AO22" s="67"/>
      <c r="AP22" s="67">
        <v>55</v>
      </c>
      <c r="AQ22" s="67">
        <v>84</v>
      </c>
      <c r="AR22" s="67"/>
      <c r="AS22" s="67"/>
      <c r="AT22" s="67">
        <v>14</v>
      </c>
      <c r="AU22" s="67"/>
      <c r="AV22" s="67"/>
      <c r="AW22" s="67">
        <v>3</v>
      </c>
      <c r="AX22" s="67"/>
      <c r="AY22" s="67"/>
      <c r="AZ22" s="67">
        <v>1</v>
      </c>
      <c r="BA22" s="67">
        <v>0</v>
      </c>
      <c r="BB22" s="67"/>
      <c r="BC22" s="67"/>
      <c r="BD22" s="67"/>
      <c r="BE22" s="67"/>
      <c r="BF22" s="67"/>
      <c r="BG22" s="67"/>
      <c r="BH22" s="67"/>
      <c r="BI22" s="67"/>
      <c r="BJ22" s="73">
        <v>7890</v>
      </c>
      <c r="BK22" s="68">
        <f t="shared" si="3"/>
        <v>157</v>
      </c>
      <c r="BL22" s="67">
        <v>0</v>
      </c>
      <c r="BM22" s="67">
        <v>11</v>
      </c>
      <c r="BN22" s="67">
        <f t="shared" si="9"/>
        <v>11</v>
      </c>
      <c r="BO22" s="67">
        <v>0</v>
      </c>
      <c r="BP22" s="67">
        <v>11</v>
      </c>
      <c r="BQ22" s="67">
        <v>0</v>
      </c>
      <c r="BR22" s="67">
        <v>3070</v>
      </c>
      <c r="BS22" s="67">
        <v>94</v>
      </c>
      <c r="BT22" s="67">
        <v>1</v>
      </c>
      <c r="BU22" s="67"/>
      <c r="BV22" s="67"/>
      <c r="BW22" s="67"/>
      <c r="BX22" s="67"/>
      <c r="BY22" s="67">
        <f t="shared" si="5"/>
        <v>3165</v>
      </c>
      <c r="BZ22" s="79">
        <v>229.59613200000001</v>
      </c>
      <c r="CA22" s="79">
        <v>67.268289999999993</v>
      </c>
      <c r="CB22" s="79">
        <v>10.358575</v>
      </c>
      <c r="CC22" s="79">
        <v>50.390383999999997</v>
      </c>
      <c r="CD22" s="79"/>
      <c r="CE22" s="79"/>
      <c r="CF22" s="79"/>
      <c r="CG22" s="79"/>
      <c r="CH22" s="79"/>
      <c r="CI22" s="79"/>
      <c r="CJ22" s="79"/>
      <c r="CK22" s="79"/>
      <c r="CL22" s="79">
        <f t="shared" si="6"/>
        <v>357.61338099999995</v>
      </c>
      <c r="CM22" s="79"/>
      <c r="CN22" s="79"/>
      <c r="CO22" s="79"/>
      <c r="CP22" s="79">
        <v>218.6</v>
      </c>
      <c r="CQ22" s="79">
        <v>11.441000000000001</v>
      </c>
      <c r="CR22" s="79">
        <v>8.0990909999999996</v>
      </c>
      <c r="CS22" s="79"/>
      <c r="CT22" s="79"/>
      <c r="CU22" s="79"/>
      <c r="CV22" s="79">
        <v>82.16</v>
      </c>
      <c r="CW22" s="79">
        <v>26.5</v>
      </c>
      <c r="CX22" s="79">
        <v>19.315297999999999</v>
      </c>
      <c r="CY22" s="79">
        <v>1.32</v>
      </c>
      <c r="CZ22" s="79">
        <v>1.573</v>
      </c>
      <c r="DA22" s="79">
        <v>1.3240229999999999</v>
      </c>
      <c r="DB22" s="79"/>
      <c r="DC22" s="79"/>
      <c r="DD22" s="79"/>
      <c r="DE22" s="79"/>
      <c r="DF22" s="67">
        <v>29</v>
      </c>
      <c r="DG22" s="67">
        <v>23</v>
      </c>
      <c r="DH22" s="67">
        <v>17</v>
      </c>
      <c r="DI22" s="67">
        <v>21</v>
      </c>
      <c r="DJ22" s="79"/>
      <c r="DK22" s="67">
        <v>29</v>
      </c>
      <c r="DL22" s="67">
        <v>23</v>
      </c>
      <c r="DM22" s="67">
        <v>16</v>
      </c>
      <c r="DN22" s="67">
        <v>20</v>
      </c>
      <c r="DO22" s="67">
        <v>3264</v>
      </c>
      <c r="DP22" s="67">
        <v>0</v>
      </c>
      <c r="DQ22" s="67">
        <v>141.94999999999999</v>
      </c>
      <c r="DR22" s="67">
        <v>0</v>
      </c>
      <c r="DS22" s="67">
        <v>388</v>
      </c>
      <c r="DT22" s="68">
        <f t="shared" si="7"/>
        <v>529.95000000000005</v>
      </c>
      <c r="DU22" s="67"/>
      <c r="DV22" s="82"/>
      <c r="DW22" s="82"/>
      <c r="DX22" s="82"/>
      <c r="DY22" s="82"/>
      <c r="DZ22" s="82"/>
      <c r="EA22" s="82"/>
      <c r="EB22" s="82"/>
      <c r="EC22" s="82"/>
      <c r="ED22" s="82"/>
      <c r="EE22" s="82"/>
      <c r="EF22" s="82"/>
      <c r="EG22" s="82" t="s">
        <v>229</v>
      </c>
      <c r="EH22" s="82"/>
      <c r="EI22" s="82"/>
      <c r="EJ22" s="82"/>
      <c r="EK22" s="82"/>
      <c r="EL22" s="82"/>
      <c r="EM22" s="82"/>
      <c r="EN22" s="82"/>
      <c r="EO22" s="82"/>
      <c r="EP22" s="82"/>
      <c r="EQ22" s="82"/>
      <c r="ER22" s="82"/>
      <c r="ES22" s="82"/>
      <c r="ET22" s="82"/>
      <c r="EU22" s="82"/>
      <c r="EV22" s="82"/>
      <c r="EW22" s="82"/>
      <c r="EX22" s="82"/>
    </row>
    <row r="23" spans="1:154" ht="16" customHeight="1">
      <c r="A23" s="80">
        <v>2017</v>
      </c>
      <c r="B23" s="67" t="s">
        <v>8</v>
      </c>
      <c r="C23" s="67" t="str">
        <f t="shared" si="0"/>
        <v>2017Q3</v>
      </c>
      <c r="D23" s="67" t="s">
        <v>211</v>
      </c>
      <c r="E23" s="67" t="s">
        <v>212</v>
      </c>
      <c r="F23" s="67" t="s">
        <v>226</v>
      </c>
      <c r="G23" s="68" t="s">
        <v>29</v>
      </c>
      <c r="H23" s="68" t="s">
        <v>29</v>
      </c>
      <c r="I23" s="68" t="s">
        <v>447</v>
      </c>
      <c r="J23" s="67" t="str">
        <f t="shared" si="1"/>
        <v>2017Q3D12</v>
      </c>
      <c r="K23" s="79">
        <v>722155</v>
      </c>
      <c r="L23" s="67">
        <v>270808</v>
      </c>
      <c r="M23" s="68">
        <v>90269</v>
      </c>
      <c r="N23" s="79"/>
      <c r="O23" s="68"/>
      <c r="P23" s="68"/>
      <c r="Q23" s="68"/>
      <c r="R23" s="68">
        <v>1083232</v>
      </c>
      <c r="S23" s="68"/>
      <c r="T23" s="68"/>
      <c r="U23" s="68"/>
      <c r="V23" s="68">
        <v>791.8</v>
      </c>
      <c r="W23" s="68"/>
      <c r="X23" s="68"/>
      <c r="Y23" s="68"/>
      <c r="Z23" s="68">
        <v>1388794</v>
      </c>
      <c r="AA23" s="68"/>
      <c r="AB23" s="68"/>
      <c r="AC23" s="68"/>
      <c r="AD23" s="68">
        <f t="shared" si="8"/>
        <v>1388794</v>
      </c>
      <c r="AE23" s="68"/>
      <c r="AF23" s="79">
        <v>391.78</v>
      </c>
      <c r="AG23" s="68">
        <v>1388794</v>
      </c>
      <c r="AH23" s="79">
        <v>78.89</v>
      </c>
      <c r="AI23" s="79">
        <v>57.64</v>
      </c>
      <c r="AJ23" s="79">
        <v>169.31</v>
      </c>
      <c r="AK23" s="79"/>
      <c r="AL23" s="68"/>
      <c r="AM23" s="68"/>
      <c r="AN23" s="68"/>
      <c r="AO23" s="68"/>
      <c r="AP23" s="67">
        <v>22</v>
      </c>
      <c r="AQ23" s="67">
        <v>65</v>
      </c>
      <c r="AR23" s="68"/>
      <c r="AS23" s="68"/>
      <c r="AT23" s="67">
        <v>20</v>
      </c>
      <c r="AU23" s="68"/>
      <c r="AV23" s="68"/>
      <c r="AW23" s="67">
        <v>6</v>
      </c>
      <c r="AX23" s="68"/>
      <c r="AY23" s="68"/>
      <c r="AZ23" s="68">
        <v>5</v>
      </c>
      <c r="BA23" s="68">
        <v>2</v>
      </c>
      <c r="BB23" s="68"/>
      <c r="BC23" s="68"/>
      <c r="BD23" s="68"/>
      <c r="BE23" s="68"/>
      <c r="BF23" s="68"/>
      <c r="BG23" s="68"/>
      <c r="BH23" s="68"/>
      <c r="BI23" s="68"/>
      <c r="BJ23" s="73">
        <v>9205</v>
      </c>
      <c r="BK23" s="68">
        <f t="shared" si="3"/>
        <v>120</v>
      </c>
      <c r="BL23" s="68"/>
      <c r="BM23" s="68">
        <v>32</v>
      </c>
      <c r="BN23" s="68">
        <f t="shared" si="9"/>
        <v>32</v>
      </c>
      <c r="BO23" s="78">
        <v>22</v>
      </c>
      <c r="BP23" s="78">
        <v>8</v>
      </c>
      <c r="BQ23" s="78">
        <v>2</v>
      </c>
      <c r="BR23" s="68">
        <v>11652</v>
      </c>
      <c r="BS23" s="68">
        <v>122</v>
      </c>
      <c r="BT23" s="68">
        <v>50</v>
      </c>
      <c r="BU23" s="68"/>
      <c r="BV23" s="68"/>
      <c r="BW23" s="68"/>
      <c r="BX23" s="68"/>
      <c r="BY23" s="67">
        <f t="shared" si="5"/>
        <v>11824</v>
      </c>
      <c r="BZ23" s="79">
        <v>136.004041</v>
      </c>
      <c r="CA23" s="79">
        <v>50.992600000000003</v>
      </c>
      <c r="CB23" s="79">
        <v>65.255350000000007</v>
      </c>
      <c r="CC23" s="79">
        <v>105.258548</v>
      </c>
      <c r="CD23" s="79">
        <v>0</v>
      </c>
      <c r="CE23" s="79">
        <v>40.677267000000001</v>
      </c>
      <c r="CF23" s="68"/>
      <c r="CG23" s="68"/>
      <c r="CH23" s="68"/>
      <c r="CI23" s="68"/>
      <c r="CJ23" s="68"/>
      <c r="CK23" s="68"/>
      <c r="CL23" s="79">
        <f t="shared" si="6"/>
        <v>398.18780600000002</v>
      </c>
      <c r="CM23" s="68"/>
      <c r="CN23" s="68"/>
      <c r="CO23" s="68"/>
      <c r="CP23" s="79">
        <v>151.30000000000001</v>
      </c>
      <c r="CQ23" s="79">
        <v>95.164000000000001</v>
      </c>
      <c r="CR23" s="79">
        <v>25.501000000000001</v>
      </c>
      <c r="CS23" s="79">
        <v>9</v>
      </c>
      <c r="CT23" s="79">
        <v>0.46200000000000002</v>
      </c>
      <c r="CU23" s="79">
        <v>0.123</v>
      </c>
      <c r="CV23" s="79">
        <v>675.75</v>
      </c>
      <c r="CW23" s="79">
        <v>425.03300000000002</v>
      </c>
      <c r="CX23" s="79">
        <v>113.896</v>
      </c>
      <c r="CY23" s="79">
        <v>178.18</v>
      </c>
      <c r="CZ23" s="79">
        <v>112.071</v>
      </c>
      <c r="DA23" s="79">
        <v>30.030999999999999</v>
      </c>
      <c r="DB23" s="68"/>
      <c r="DC23" s="68"/>
      <c r="DD23" s="68"/>
      <c r="DE23" s="79">
        <v>4</v>
      </c>
      <c r="DF23" s="79">
        <v>15</v>
      </c>
      <c r="DG23" s="79">
        <v>17</v>
      </c>
      <c r="DH23" s="79">
        <v>0</v>
      </c>
      <c r="DI23" s="79">
        <v>123</v>
      </c>
      <c r="DJ23" s="79">
        <v>4</v>
      </c>
      <c r="DK23" s="79">
        <v>15</v>
      </c>
      <c r="DL23" s="67">
        <v>17</v>
      </c>
      <c r="DM23" s="67">
        <v>0</v>
      </c>
      <c r="DN23" s="67">
        <v>123</v>
      </c>
      <c r="DO23" s="79">
        <v>11824</v>
      </c>
      <c r="DP23" s="67">
        <v>1013.2</v>
      </c>
      <c r="DQ23" s="67">
        <v>326.53399999999999</v>
      </c>
      <c r="DR23" s="67">
        <v>32.409999999999997</v>
      </c>
      <c r="DS23" s="67">
        <v>164.27500000000001</v>
      </c>
      <c r="DT23" s="68">
        <f t="shared" si="7"/>
        <v>523.21899999999994</v>
      </c>
      <c r="DU23" s="67"/>
      <c r="DV23" s="82"/>
      <c r="DW23" s="82"/>
      <c r="DX23" s="82"/>
      <c r="DY23" s="82"/>
      <c r="DZ23" s="82"/>
      <c r="EA23" s="82"/>
      <c r="EB23" s="82"/>
      <c r="EC23" s="82"/>
      <c r="ED23" s="82"/>
      <c r="EE23" s="82"/>
      <c r="EF23" s="82"/>
      <c r="EG23" s="82" t="s">
        <v>229</v>
      </c>
      <c r="EH23" s="82"/>
      <c r="EI23" s="82"/>
      <c r="EJ23" s="82"/>
      <c r="EK23" s="82"/>
      <c r="EL23" s="82"/>
      <c r="EM23" s="82"/>
      <c r="EN23" s="82"/>
      <c r="EO23" s="82"/>
      <c r="EP23" s="82"/>
      <c r="EQ23" s="82"/>
      <c r="ER23" s="82"/>
      <c r="ES23" s="82"/>
      <c r="ET23" s="82"/>
      <c r="EU23" s="82"/>
      <c r="EV23" s="82"/>
      <c r="EW23" s="82"/>
      <c r="EX23" s="82"/>
    </row>
    <row r="24" spans="1:154" ht="16" customHeight="1">
      <c r="A24" s="86">
        <v>2017</v>
      </c>
      <c r="B24" s="67" t="s">
        <v>8</v>
      </c>
      <c r="C24" s="67" t="str">
        <f t="shared" si="0"/>
        <v>2017Q3</v>
      </c>
      <c r="D24" s="67" t="s">
        <v>211</v>
      </c>
      <c r="E24" s="67" t="s">
        <v>212</v>
      </c>
      <c r="F24" s="67" t="s">
        <v>219</v>
      </c>
      <c r="G24" s="68" t="s">
        <v>38</v>
      </c>
      <c r="H24" s="68" t="s">
        <v>231</v>
      </c>
      <c r="I24" s="68" t="s">
        <v>435</v>
      </c>
      <c r="J24" s="67" t="str">
        <f t="shared" si="1"/>
        <v>2017Q3D2</v>
      </c>
      <c r="K24" s="79">
        <v>238742.49999999601</v>
      </c>
      <c r="L24" s="79">
        <v>161500.800000004</v>
      </c>
      <c r="M24" s="79"/>
      <c r="N24" s="79"/>
      <c r="O24" s="79"/>
      <c r="P24" s="79"/>
      <c r="Q24" s="79"/>
      <c r="R24" s="68">
        <v>400243.30000000005</v>
      </c>
      <c r="S24" s="67"/>
      <c r="T24" s="67"/>
      <c r="U24" s="67"/>
      <c r="V24" s="67"/>
      <c r="W24" s="67"/>
      <c r="X24" s="67"/>
      <c r="Y24" s="68">
        <v>263.27277700000002</v>
      </c>
      <c r="Z24" s="79"/>
      <c r="AA24" s="79"/>
      <c r="AB24" s="79"/>
      <c r="AC24" s="79">
        <v>461555</v>
      </c>
      <c r="AD24" s="68">
        <f t="shared" si="8"/>
        <v>461555</v>
      </c>
      <c r="AE24" s="67"/>
      <c r="AF24" s="79">
        <v>150.39118199999999</v>
      </c>
      <c r="AG24" s="67"/>
      <c r="AH24" s="79"/>
      <c r="AI24" s="79">
        <v>61.311700000000002</v>
      </c>
      <c r="AJ24" s="79"/>
      <c r="AK24" s="79"/>
      <c r="AL24" s="67"/>
      <c r="AM24" s="67"/>
      <c r="AN24" s="67"/>
      <c r="AO24" s="67"/>
      <c r="AP24" s="67">
        <v>25</v>
      </c>
      <c r="AQ24" s="67">
        <v>99</v>
      </c>
      <c r="AR24" s="67"/>
      <c r="AS24" s="67"/>
      <c r="AT24" s="67">
        <v>16</v>
      </c>
      <c r="AU24" s="67"/>
      <c r="AV24" s="67"/>
      <c r="AW24" s="67">
        <v>6</v>
      </c>
      <c r="AX24" s="67"/>
      <c r="AY24" s="67"/>
      <c r="AZ24" s="67"/>
      <c r="BA24" s="67"/>
      <c r="BB24" s="67"/>
      <c r="BC24" s="67"/>
      <c r="BD24" s="67"/>
      <c r="BE24" s="67"/>
      <c r="BF24" s="67"/>
      <c r="BG24" s="67"/>
      <c r="BH24" s="67"/>
      <c r="BI24" s="67"/>
      <c r="BJ24" s="73">
        <v>8375</v>
      </c>
      <c r="BK24" s="68">
        <f t="shared" si="3"/>
        <v>146</v>
      </c>
      <c r="BL24" s="67"/>
      <c r="BM24" s="67">
        <v>19</v>
      </c>
      <c r="BN24" s="67">
        <f t="shared" si="9"/>
        <v>19</v>
      </c>
      <c r="BO24" s="67">
        <v>0</v>
      </c>
      <c r="BP24" s="67">
        <v>17</v>
      </c>
      <c r="BQ24" s="67">
        <v>0</v>
      </c>
      <c r="BR24" s="67">
        <v>3163</v>
      </c>
      <c r="BS24" s="67">
        <v>49</v>
      </c>
      <c r="BT24" s="67">
        <v>0</v>
      </c>
      <c r="BU24" s="67"/>
      <c r="BV24" s="67"/>
      <c r="BW24" s="67"/>
      <c r="BX24" s="67"/>
      <c r="BY24" s="67">
        <f t="shared" si="5"/>
        <v>3212</v>
      </c>
      <c r="BZ24" s="79">
        <v>116.05206699999999</v>
      </c>
      <c r="CA24" s="79">
        <v>1.077</v>
      </c>
      <c r="CB24" s="79">
        <v>6.1142060000000003</v>
      </c>
      <c r="CC24" s="79">
        <v>21.914473999999998</v>
      </c>
      <c r="CD24" s="79"/>
      <c r="CE24" s="79"/>
      <c r="CF24" s="79"/>
      <c r="CG24" s="79"/>
      <c r="CH24" s="79"/>
      <c r="CI24" s="79"/>
      <c r="CJ24" s="79"/>
      <c r="CK24" s="79"/>
      <c r="CL24" s="79">
        <f t="shared" si="6"/>
        <v>145.15774699999997</v>
      </c>
      <c r="CM24" s="79"/>
      <c r="CN24" s="79"/>
      <c r="CO24" s="79"/>
      <c r="CP24" s="79"/>
      <c r="CQ24" s="79"/>
      <c r="CR24" s="79"/>
      <c r="CS24" s="79"/>
      <c r="CT24" s="79"/>
      <c r="CU24" s="79"/>
      <c r="CV24" s="79">
        <v>624</v>
      </c>
      <c r="CW24" s="79">
        <v>128.4</v>
      </c>
      <c r="CX24" s="79">
        <v>14</v>
      </c>
      <c r="CY24" s="79"/>
      <c r="CZ24" s="79"/>
      <c r="DA24" s="79"/>
      <c r="DB24" s="79">
        <v>30</v>
      </c>
      <c r="DC24" s="79">
        <v>4</v>
      </c>
      <c r="DD24" s="79">
        <v>2</v>
      </c>
      <c r="DE24" s="79"/>
      <c r="DF24" s="79"/>
      <c r="DG24" s="79">
        <v>13</v>
      </c>
      <c r="DH24" s="79">
        <v>20</v>
      </c>
      <c r="DI24" s="79">
        <v>49</v>
      </c>
      <c r="DJ24" s="79"/>
      <c r="DK24" s="79"/>
      <c r="DL24" s="79">
        <v>13</v>
      </c>
      <c r="DM24" s="79">
        <v>20</v>
      </c>
      <c r="DN24" s="79">
        <v>49</v>
      </c>
      <c r="DO24" s="67">
        <v>2890</v>
      </c>
      <c r="DP24" s="67">
        <v>0</v>
      </c>
      <c r="DQ24" s="67">
        <v>131.94999999999999</v>
      </c>
      <c r="DR24" s="67">
        <v>0</v>
      </c>
      <c r="DS24" s="67">
        <v>271.2</v>
      </c>
      <c r="DT24" s="68">
        <f t="shared" si="7"/>
        <v>403.15</v>
      </c>
      <c r="DU24" s="67"/>
      <c r="DV24" s="82"/>
      <c r="DW24" s="82"/>
      <c r="DX24" s="82"/>
      <c r="DY24" s="82"/>
      <c r="DZ24" s="82"/>
      <c r="EA24" s="82"/>
      <c r="EB24" s="82"/>
      <c r="EC24" s="82"/>
      <c r="ED24" s="82"/>
      <c r="EE24" s="82"/>
      <c r="EF24" s="82"/>
      <c r="EG24" s="82" t="s">
        <v>229</v>
      </c>
      <c r="EH24" s="82"/>
      <c r="EI24" s="82"/>
      <c r="EJ24" s="82"/>
      <c r="EK24" s="82"/>
      <c r="EL24" s="82"/>
      <c r="EM24" s="82"/>
      <c r="EN24" s="82"/>
      <c r="EO24" s="82"/>
      <c r="EP24" s="82"/>
      <c r="EQ24" s="82"/>
      <c r="ER24" s="82"/>
      <c r="ES24" s="82"/>
      <c r="ET24" s="82"/>
      <c r="EU24" s="82"/>
      <c r="EV24" s="82"/>
      <c r="EW24" s="82"/>
      <c r="EX24" s="82"/>
    </row>
    <row r="25" spans="1:154" ht="16" customHeight="1">
      <c r="A25" s="80">
        <v>2017</v>
      </c>
      <c r="B25" s="67" t="s">
        <v>8</v>
      </c>
      <c r="C25" s="67" t="str">
        <f t="shared" si="0"/>
        <v>2017Q3</v>
      </c>
      <c r="D25" s="67" t="s">
        <v>211</v>
      </c>
      <c r="E25" s="67" t="s">
        <v>212</v>
      </c>
      <c r="F25" s="67" t="s">
        <v>218</v>
      </c>
      <c r="G25" s="68" t="s">
        <v>39</v>
      </c>
      <c r="H25" s="68" t="s">
        <v>231</v>
      </c>
      <c r="I25" s="68" t="s">
        <v>434</v>
      </c>
      <c r="J25" s="67" t="str">
        <f t="shared" si="1"/>
        <v>2017Q3D1</v>
      </c>
      <c r="K25" s="68">
        <v>188335.2</v>
      </c>
      <c r="L25" s="68">
        <v>205843</v>
      </c>
      <c r="M25" s="68">
        <v>6375.7</v>
      </c>
      <c r="N25" s="68"/>
      <c r="O25" s="68"/>
      <c r="P25" s="68"/>
      <c r="Q25" s="68"/>
      <c r="R25" s="68">
        <v>400553.9</v>
      </c>
      <c r="S25" s="68"/>
      <c r="T25" s="68"/>
      <c r="U25" s="68"/>
      <c r="V25" s="68"/>
      <c r="W25" s="68"/>
      <c r="X25" s="68"/>
      <c r="Y25" s="68">
        <v>275.147312</v>
      </c>
      <c r="Z25" s="68">
        <v>180359.33333333334</v>
      </c>
      <c r="AA25" s="68">
        <v>180359.33333333334</v>
      </c>
      <c r="AB25" s="68">
        <v>180359.33333333334</v>
      </c>
      <c r="AC25" s="68"/>
      <c r="AD25" s="68">
        <f t="shared" si="8"/>
        <v>541078</v>
      </c>
      <c r="AE25" s="68"/>
      <c r="AF25" s="79">
        <v>162.598986</v>
      </c>
      <c r="AG25" s="68"/>
      <c r="AH25" s="68"/>
      <c r="AI25" s="79">
        <v>70.262050000000002</v>
      </c>
      <c r="AJ25" s="79"/>
      <c r="AK25" s="79"/>
      <c r="AL25" s="68"/>
      <c r="AM25" s="68"/>
      <c r="AN25" s="68"/>
      <c r="AO25" s="68"/>
      <c r="AP25" s="79">
        <v>18</v>
      </c>
      <c r="AQ25" s="79">
        <v>42</v>
      </c>
      <c r="AR25" s="68"/>
      <c r="AS25" s="68"/>
      <c r="AT25" s="79">
        <v>24</v>
      </c>
      <c r="AU25" s="68"/>
      <c r="AV25" s="68"/>
      <c r="AW25" s="79">
        <v>1</v>
      </c>
      <c r="AX25" s="68"/>
      <c r="AY25" s="68"/>
      <c r="AZ25" s="68">
        <v>2</v>
      </c>
      <c r="BA25" s="68">
        <v>1</v>
      </c>
      <c r="BB25" s="68"/>
      <c r="BC25" s="68"/>
      <c r="BD25" s="68"/>
      <c r="BE25" s="68"/>
      <c r="BF25" s="68"/>
      <c r="BG25" s="68"/>
      <c r="BH25" s="68"/>
      <c r="BI25" s="68"/>
      <c r="BJ25" s="73">
        <v>6095</v>
      </c>
      <c r="BK25" s="68">
        <f t="shared" si="3"/>
        <v>88</v>
      </c>
      <c r="BL25" s="68">
        <v>0</v>
      </c>
      <c r="BM25" s="68">
        <v>13</v>
      </c>
      <c r="BN25" s="68">
        <f t="shared" si="9"/>
        <v>13</v>
      </c>
      <c r="BO25" s="68">
        <v>0</v>
      </c>
      <c r="BP25" s="68">
        <v>13</v>
      </c>
      <c r="BQ25" s="68">
        <v>0</v>
      </c>
      <c r="BR25" s="68">
        <v>2216</v>
      </c>
      <c r="BS25" s="68">
        <v>44</v>
      </c>
      <c r="BT25" s="67">
        <v>3</v>
      </c>
      <c r="BU25" s="68"/>
      <c r="BV25" s="68"/>
      <c r="BW25" s="68"/>
      <c r="BX25" s="68"/>
      <c r="BY25" s="67">
        <f t="shared" si="5"/>
        <v>2263</v>
      </c>
      <c r="BZ25" s="68">
        <v>87.637789999999995</v>
      </c>
      <c r="CA25" s="68">
        <v>23.383649999999999</v>
      </c>
      <c r="CB25" s="68">
        <v>9.1823259999999998</v>
      </c>
      <c r="CC25" s="68">
        <v>35.001505000000002</v>
      </c>
      <c r="CD25" s="68"/>
      <c r="CE25" s="68"/>
      <c r="CF25" s="68"/>
      <c r="CG25" s="68"/>
      <c r="CH25" s="68"/>
      <c r="CI25" s="68"/>
      <c r="CJ25" s="68"/>
      <c r="CK25" s="68"/>
      <c r="CL25" s="79">
        <f t="shared" si="6"/>
        <v>155.20527100000001</v>
      </c>
      <c r="CM25" s="68">
        <v>242.83331100000001</v>
      </c>
      <c r="CN25" s="68">
        <v>40472.218500000003</v>
      </c>
      <c r="CO25" s="68">
        <v>20.357524999999999</v>
      </c>
      <c r="CP25" s="68">
        <v>84.91</v>
      </c>
      <c r="CQ25" s="68">
        <v>14151.666666666701</v>
      </c>
      <c r="CR25" s="68">
        <v>7.1182879999999997</v>
      </c>
      <c r="CS25" s="68"/>
      <c r="CT25" s="68"/>
      <c r="CU25" s="68"/>
      <c r="CV25" s="68">
        <v>476.43658499999998</v>
      </c>
      <c r="CW25" s="68">
        <v>79406.097500000003</v>
      </c>
      <c r="CX25" s="68">
        <v>39.941267000000003</v>
      </c>
      <c r="CY25" s="68">
        <v>177.3167</v>
      </c>
      <c r="CZ25" s="68">
        <v>29552.7833333333</v>
      </c>
      <c r="DA25" s="68">
        <v>14.86505</v>
      </c>
      <c r="DB25" s="68"/>
      <c r="DC25" s="68"/>
      <c r="DD25" s="68"/>
      <c r="DE25" s="78">
        <v>14</v>
      </c>
      <c r="DF25" s="78">
        <v>8</v>
      </c>
      <c r="DG25" s="78">
        <v>27</v>
      </c>
      <c r="DH25" s="78">
        <v>1</v>
      </c>
      <c r="DI25" s="68"/>
      <c r="DJ25" s="78">
        <v>14</v>
      </c>
      <c r="DK25" s="78">
        <v>8</v>
      </c>
      <c r="DL25" s="78">
        <v>27</v>
      </c>
      <c r="DM25" s="78">
        <v>1</v>
      </c>
      <c r="DN25" s="68"/>
      <c r="DO25" s="67">
        <v>1938</v>
      </c>
      <c r="DP25" s="68"/>
      <c r="DQ25" s="67">
        <v>259.72000000000003</v>
      </c>
      <c r="DR25" s="67"/>
      <c r="DS25" s="67">
        <v>355</v>
      </c>
      <c r="DT25" s="68">
        <f t="shared" si="7"/>
        <v>614.72</v>
      </c>
      <c r="DU25" s="67"/>
      <c r="DV25" s="82"/>
      <c r="DW25" s="82"/>
      <c r="DX25" s="82"/>
      <c r="DY25" s="82"/>
      <c r="DZ25" s="82"/>
      <c r="EA25" s="82"/>
      <c r="EB25" s="82"/>
      <c r="EC25" s="82"/>
      <c r="ED25" s="82"/>
      <c r="EE25" s="82"/>
      <c r="EF25" s="82"/>
      <c r="EG25" s="82" t="s">
        <v>229</v>
      </c>
      <c r="EH25" s="82"/>
      <c r="EI25" s="82"/>
      <c r="EJ25" s="82"/>
      <c r="EK25" s="82"/>
      <c r="EL25" s="82"/>
      <c r="EM25" s="82"/>
      <c r="EN25" s="82"/>
      <c r="EO25" s="82"/>
      <c r="EP25" s="82"/>
      <c r="EQ25" s="82"/>
      <c r="ER25" s="82"/>
      <c r="ES25" s="82"/>
      <c r="ET25" s="82"/>
      <c r="EU25" s="82"/>
      <c r="EV25" s="82"/>
      <c r="EW25" s="82"/>
      <c r="EX25" s="82"/>
    </row>
    <row r="26" spans="1:154" ht="16" customHeight="1">
      <c r="A26" s="86">
        <v>2017</v>
      </c>
      <c r="B26" s="67" t="s">
        <v>8</v>
      </c>
      <c r="C26" s="67" t="str">
        <f t="shared" si="0"/>
        <v>2017Q3</v>
      </c>
      <c r="D26" s="67" t="s">
        <v>211</v>
      </c>
      <c r="E26" s="67" t="s">
        <v>212</v>
      </c>
      <c r="F26" s="67" t="s">
        <v>228</v>
      </c>
      <c r="G26" s="68" t="s">
        <v>28</v>
      </c>
      <c r="H26" s="68" t="s">
        <v>28</v>
      </c>
      <c r="I26" s="68" t="s">
        <v>445</v>
      </c>
      <c r="J26" s="67" t="str">
        <f t="shared" si="1"/>
        <v>2017Q3D10</v>
      </c>
      <c r="K26" s="79">
        <v>421358.6</v>
      </c>
      <c r="L26" s="79">
        <v>74357.399999999994</v>
      </c>
      <c r="M26" s="79"/>
      <c r="N26" s="79"/>
      <c r="O26" s="79"/>
      <c r="P26" s="79"/>
      <c r="Q26" s="79"/>
      <c r="R26" s="68">
        <v>495716</v>
      </c>
      <c r="S26" s="67"/>
      <c r="T26" s="67"/>
      <c r="U26" s="67"/>
      <c r="V26" s="67"/>
      <c r="W26" s="67"/>
      <c r="X26" s="67"/>
      <c r="Y26" s="68">
        <v>239.22550699999999</v>
      </c>
      <c r="Z26" s="79"/>
      <c r="AA26" s="79"/>
      <c r="AB26" s="79"/>
      <c r="AC26" s="79">
        <v>642736</v>
      </c>
      <c r="AD26" s="68">
        <f t="shared" si="8"/>
        <v>642736</v>
      </c>
      <c r="AE26" s="67"/>
      <c r="AF26" s="79">
        <v>240.78151</v>
      </c>
      <c r="AG26" s="67">
        <v>38564.160000000003</v>
      </c>
      <c r="AH26" s="79">
        <v>38564.160000000003</v>
      </c>
      <c r="AI26" s="79">
        <v>51897</v>
      </c>
      <c r="AJ26" s="79">
        <v>102118</v>
      </c>
      <c r="AK26" s="79"/>
      <c r="AL26" s="67">
        <v>0</v>
      </c>
      <c r="AM26" s="67">
        <v>0</v>
      </c>
      <c r="AN26" s="67">
        <v>0</v>
      </c>
      <c r="AO26" s="67">
        <v>0</v>
      </c>
      <c r="AP26" s="67">
        <v>7</v>
      </c>
      <c r="AQ26" s="67">
        <v>27</v>
      </c>
      <c r="AR26" s="67">
        <v>0</v>
      </c>
      <c r="AS26" s="67"/>
      <c r="AT26" s="67">
        <v>8</v>
      </c>
      <c r="AU26" s="67">
        <v>0</v>
      </c>
      <c r="AV26" s="67"/>
      <c r="AW26" s="67">
        <v>4</v>
      </c>
      <c r="AX26" s="67">
        <v>0</v>
      </c>
      <c r="AY26" s="67">
        <v>0</v>
      </c>
      <c r="AZ26" s="67">
        <v>4</v>
      </c>
      <c r="BA26" s="67">
        <v>0</v>
      </c>
      <c r="BB26" s="67">
        <v>0</v>
      </c>
      <c r="BC26" s="67">
        <v>0</v>
      </c>
      <c r="BD26" s="67">
        <v>0</v>
      </c>
      <c r="BE26" s="67">
        <v>0</v>
      </c>
      <c r="BF26" s="67">
        <v>0</v>
      </c>
      <c r="BG26" s="67">
        <v>0</v>
      </c>
      <c r="BH26" s="67">
        <v>0</v>
      </c>
      <c r="BI26" s="67">
        <v>0</v>
      </c>
      <c r="BJ26" s="73">
        <v>4385</v>
      </c>
      <c r="BK26" s="68">
        <f t="shared" si="3"/>
        <v>50</v>
      </c>
      <c r="BL26" s="67">
        <v>0</v>
      </c>
      <c r="BM26" s="67">
        <v>34</v>
      </c>
      <c r="BN26" s="67">
        <f t="shared" si="9"/>
        <v>34</v>
      </c>
      <c r="BO26" s="78">
        <v>6</v>
      </c>
      <c r="BP26" s="78">
        <v>13</v>
      </c>
      <c r="BQ26" s="78">
        <v>15</v>
      </c>
      <c r="BR26" s="67">
        <v>8175</v>
      </c>
      <c r="BS26" s="67">
        <v>53</v>
      </c>
      <c r="BT26" s="67">
        <v>0</v>
      </c>
      <c r="BU26" s="67"/>
      <c r="BV26" s="67"/>
      <c r="BW26" s="67"/>
      <c r="BX26" s="67"/>
      <c r="BY26" s="67">
        <f t="shared" si="5"/>
        <v>8228</v>
      </c>
      <c r="BZ26" s="79">
        <v>60.516399999999997</v>
      </c>
      <c r="CA26" s="79">
        <v>70.594049999999996</v>
      </c>
      <c r="CB26" s="79">
        <v>17.658000000000001</v>
      </c>
      <c r="CC26" s="79">
        <v>31.967300000000002</v>
      </c>
      <c r="CD26" s="79">
        <v>2.7058</v>
      </c>
      <c r="CE26" s="79"/>
      <c r="CF26" s="79"/>
      <c r="CG26" s="79"/>
      <c r="CH26" s="79"/>
      <c r="CI26" s="79"/>
      <c r="CJ26" s="79"/>
      <c r="CK26" s="79"/>
      <c r="CL26" s="79">
        <f t="shared" si="6"/>
        <v>183.44154999999998</v>
      </c>
      <c r="CM26" s="79">
        <v>11</v>
      </c>
      <c r="CN26" s="79">
        <v>3.9159999999999999</v>
      </c>
      <c r="CO26" s="79">
        <v>2303.7828</v>
      </c>
      <c r="CP26" s="79">
        <v>47</v>
      </c>
      <c r="CQ26" s="79">
        <v>16.731999999999999</v>
      </c>
      <c r="CR26" s="79">
        <v>9843.4356000000007</v>
      </c>
      <c r="CS26" s="79">
        <v>0</v>
      </c>
      <c r="CT26" s="79">
        <v>0</v>
      </c>
      <c r="CU26" s="79">
        <v>0</v>
      </c>
      <c r="CV26" s="79">
        <v>23</v>
      </c>
      <c r="CW26" s="79">
        <v>8.1880000000000006</v>
      </c>
      <c r="CX26" s="79">
        <v>4817.0003999999999</v>
      </c>
      <c r="CY26" s="79">
        <v>1</v>
      </c>
      <c r="CZ26" s="79">
        <v>0.35599999999999998</v>
      </c>
      <c r="DA26" s="79">
        <v>209.4348</v>
      </c>
      <c r="DB26" s="79">
        <v>0</v>
      </c>
      <c r="DC26" s="79">
        <v>0</v>
      </c>
      <c r="DD26" s="79">
        <v>0</v>
      </c>
      <c r="DE26" s="67">
        <v>19</v>
      </c>
      <c r="DF26" s="67">
        <v>37</v>
      </c>
      <c r="DG26" s="67">
        <v>37</v>
      </c>
      <c r="DH26" s="67">
        <v>0</v>
      </c>
      <c r="DI26" s="67">
        <v>82</v>
      </c>
      <c r="DJ26" s="67">
        <v>19</v>
      </c>
      <c r="DK26" s="67">
        <v>32</v>
      </c>
      <c r="DL26" s="67">
        <v>37</v>
      </c>
      <c r="DM26" s="67">
        <v>0</v>
      </c>
      <c r="DN26" s="67">
        <v>73</v>
      </c>
      <c r="DO26" s="67">
        <v>147107</v>
      </c>
      <c r="DP26" s="67">
        <v>0</v>
      </c>
      <c r="DQ26" s="67">
        <v>147</v>
      </c>
      <c r="DR26" s="67">
        <v>0</v>
      </c>
      <c r="DS26" s="67">
        <v>107</v>
      </c>
      <c r="DT26" s="68">
        <f t="shared" si="7"/>
        <v>254</v>
      </c>
      <c r="DU26" s="67"/>
      <c r="DV26" s="82"/>
      <c r="DW26" s="82"/>
      <c r="DX26" s="82"/>
      <c r="DY26" s="82"/>
      <c r="DZ26" s="82"/>
      <c r="EA26" s="82"/>
      <c r="EB26" s="82"/>
      <c r="EC26" s="82"/>
      <c r="ED26" s="82"/>
      <c r="EE26" s="82"/>
      <c r="EF26" s="82"/>
      <c r="EG26" s="82" t="s">
        <v>229</v>
      </c>
      <c r="EH26" s="82"/>
      <c r="EI26" s="82"/>
      <c r="EJ26" s="82"/>
      <c r="EK26" s="82"/>
      <c r="EL26" s="82"/>
      <c r="EM26" s="82"/>
      <c r="EN26" s="82"/>
      <c r="EO26" s="82"/>
      <c r="EP26" s="82"/>
      <c r="EQ26" s="82"/>
      <c r="ER26" s="82"/>
      <c r="ES26" s="82"/>
      <c r="ET26" s="82"/>
      <c r="EU26" s="82"/>
      <c r="EV26" s="82"/>
      <c r="EW26" s="82"/>
      <c r="EX26" s="82"/>
    </row>
    <row r="27" spans="1:154" ht="16" customHeight="1">
      <c r="A27" s="86">
        <v>2017</v>
      </c>
      <c r="B27" s="67" t="s">
        <v>8</v>
      </c>
      <c r="C27" s="67" t="str">
        <f t="shared" si="0"/>
        <v>2017Q3</v>
      </c>
      <c r="D27" s="67" t="s">
        <v>211</v>
      </c>
      <c r="E27" s="67" t="s">
        <v>212</v>
      </c>
      <c r="F27" s="67" t="s">
        <v>213</v>
      </c>
      <c r="G27" s="68" t="s">
        <v>33</v>
      </c>
      <c r="H27" s="68" t="s">
        <v>33</v>
      </c>
      <c r="I27" s="68" t="s">
        <v>446</v>
      </c>
      <c r="J27" s="67" t="str">
        <f t="shared" si="1"/>
        <v>2017Q3D11</v>
      </c>
      <c r="K27" s="79">
        <v>319765.3</v>
      </c>
      <c r="L27" s="79">
        <v>313258</v>
      </c>
      <c r="M27" s="79"/>
      <c r="N27" s="79"/>
      <c r="O27" s="79"/>
      <c r="P27" s="79"/>
      <c r="Q27" s="79"/>
      <c r="R27" s="68">
        <v>633023.30000000005</v>
      </c>
      <c r="S27" s="67"/>
      <c r="T27" s="67"/>
      <c r="U27" s="67"/>
      <c r="V27" s="67"/>
      <c r="W27" s="67"/>
      <c r="X27" s="67"/>
      <c r="Y27" s="68">
        <v>369.23806999999999</v>
      </c>
      <c r="Z27" s="79"/>
      <c r="AA27" s="79"/>
      <c r="AB27" s="79"/>
      <c r="AC27" s="79">
        <v>907113</v>
      </c>
      <c r="AD27" s="68">
        <f t="shared" si="8"/>
        <v>907113</v>
      </c>
      <c r="AE27" s="67"/>
      <c r="AF27" s="79">
        <v>271.10417799999999</v>
      </c>
      <c r="AG27" s="67"/>
      <c r="AH27" s="79"/>
      <c r="AI27" s="79"/>
      <c r="AJ27" s="79"/>
      <c r="AK27" s="79"/>
      <c r="AL27" s="67"/>
      <c r="AM27" s="67"/>
      <c r="AN27" s="67"/>
      <c r="AO27" s="67"/>
      <c r="AP27" s="67">
        <v>27</v>
      </c>
      <c r="AQ27" s="67">
        <v>25</v>
      </c>
      <c r="AR27" s="67"/>
      <c r="AS27" s="67"/>
      <c r="AT27" s="67">
        <v>15</v>
      </c>
      <c r="AU27" s="67"/>
      <c r="AV27" s="67"/>
      <c r="AW27" s="67"/>
      <c r="AX27" s="67"/>
      <c r="AY27" s="67"/>
      <c r="AZ27" s="67"/>
      <c r="BA27" s="67"/>
      <c r="BB27" s="67"/>
      <c r="BC27" s="67"/>
      <c r="BD27" s="67"/>
      <c r="BE27" s="67"/>
      <c r="BF27" s="67"/>
      <c r="BG27" s="67"/>
      <c r="BH27" s="67"/>
      <c r="BI27" s="67"/>
      <c r="BJ27" s="73">
        <v>3425</v>
      </c>
      <c r="BK27" s="68">
        <f t="shared" si="3"/>
        <v>67</v>
      </c>
      <c r="BL27" s="67"/>
      <c r="BM27" s="67">
        <v>21</v>
      </c>
      <c r="BN27" s="67">
        <f t="shared" si="9"/>
        <v>21</v>
      </c>
      <c r="BO27" s="67"/>
      <c r="BP27" s="67"/>
      <c r="BQ27" s="67"/>
      <c r="BR27" s="67">
        <v>3620</v>
      </c>
      <c r="BS27" s="67">
        <v>91</v>
      </c>
      <c r="BT27" s="67"/>
      <c r="BU27" s="67"/>
      <c r="BV27" s="67"/>
      <c r="BW27" s="67"/>
      <c r="BX27" s="67"/>
      <c r="BY27" s="67">
        <f t="shared" si="5"/>
        <v>3711</v>
      </c>
      <c r="BZ27" s="79">
        <v>48.073903999999999</v>
      </c>
      <c r="CA27" s="79">
        <v>34.859205000000003</v>
      </c>
      <c r="CB27" s="79">
        <v>10.007</v>
      </c>
      <c r="CC27" s="79">
        <v>35.931859000000003</v>
      </c>
      <c r="CD27" s="79"/>
      <c r="CE27" s="79">
        <v>231.36998299999999</v>
      </c>
      <c r="CF27" s="79"/>
      <c r="CG27" s="79"/>
      <c r="CH27" s="79"/>
      <c r="CI27" s="79"/>
      <c r="CJ27" s="79"/>
      <c r="CK27" s="79"/>
      <c r="CL27" s="79">
        <f t="shared" si="6"/>
        <v>360.24195099999997</v>
      </c>
      <c r="CM27" s="79"/>
      <c r="CN27" s="79"/>
      <c r="CO27" s="79"/>
      <c r="CP27" s="79"/>
      <c r="CQ27" s="79"/>
      <c r="CR27" s="79"/>
      <c r="CS27" s="79"/>
      <c r="CT27" s="79"/>
      <c r="CU27" s="79"/>
      <c r="CV27" s="79"/>
      <c r="CW27" s="79"/>
      <c r="CX27" s="79"/>
      <c r="CY27" s="79"/>
      <c r="CZ27" s="79"/>
      <c r="DA27" s="79"/>
      <c r="DB27" s="79"/>
      <c r="DC27" s="79"/>
      <c r="DD27" s="79"/>
      <c r="DE27" s="79"/>
      <c r="DF27" s="79"/>
      <c r="DG27" s="79"/>
      <c r="DH27" s="79"/>
      <c r="DI27" s="79"/>
      <c r="DJ27" s="79"/>
      <c r="DK27" s="79"/>
      <c r="DL27" s="67"/>
      <c r="DM27" s="67"/>
      <c r="DN27" s="67"/>
      <c r="DO27" s="67">
        <v>1906</v>
      </c>
      <c r="DP27" s="67">
        <v>0</v>
      </c>
      <c r="DQ27" s="67">
        <v>174</v>
      </c>
      <c r="DR27" s="67">
        <v>0</v>
      </c>
      <c r="DS27" s="67">
        <v>220</v>
      </c>
      <c r="DT27" s="68">
        <f t="shared" si="7"/>
        <v>394</v>
      </c>
      <c r="DU27" s="67"/>
      <c r="DV27" s="82"/>
      <c r="DW27" s="82"/>
      <c r="DX27" s="82"/>
      <c r="DY27" s="82"/>
      <c r="DZ27" s="82"/>
      <c r="EA27" s="82"/>
      <c r="EB27" s="82"/>
      <c r="EC27" s="82"/>
      <c r="ED27" s="82"/>
      <c r="EE27" s="82"/>
      <c r="EF27" s="82"/>
      <c r="EG27" s="82" t="s">
        <v>229</v>
      </c>
      <c r="EH27" s="82"/>
      <c r="EI27" s="82"/>
      <c r="EJ27" s="82"/>
      <c r="EK27" s="82"/>
      <c r="EL27" s="82"/>
      <c r="EM27" s="82"/>
      <c r="EN27" s="82"/>
      <c r="EO27" s="82"/>
      <c r="EP27" s="82"/>
      <c r="EQ27" s="82"/>
      <c r="ER27" s="82"/>
      <c r="ES27" s="82"/>
      <c r="ET27" s="82"/>
      <c r="EU27" s="82"/>
      <c r="EV27" s="82"/>
      <c r="EW27" s="82"/>
      <c r="EX27" s="82"/>
    </row>
    <row r="28" spans="1:154" ht="16" customHeight="1" thickBot="1">
      <c r="A28" s="86">
        <v>2017</v>
      </c>
      <c r="B28" s="67" t="s">
        <v>8</v>
      </c>
      <c r="C28" s="67" t="str">
        <f t="shared" si="0"/>
        <v>2017Q3</v>
      </c>
      <c r="D28" s="67" t="s">
        <v>211</v>
      </c>
      <c r="E28" s="67" t="s">
        <v>212</v>
      </c>
      <c r="F28" s="67" t="s">
        <v>227</v>
      </c>
      <c r="G28" s="68" t="s">
        <v>13</v>
      </c>
      <c r="H28" s="68" t="s">
        <v>13</v>
      </c>
      <c r="I28" s="68" t="s">
        <v>444</v>
      </c>
      <c r="J28" s="67" t="str">
        <f t="shared" si="1"/>
        <v>2017Q3D9</v>
      </c>
      <c r="K28" s="67">
        <v>298839</v>
      </c>
      <c r="L28" s="67">
        <v>164734</v>
      </c>
      <c r="M28" s="67"/>
      <c r="N28" s="67"/>
      <c r="O28" s="67"/>
      <c r="P28" s="67"/>
      <c r="Q28" s="67"/>
      <c r="R28" s="67">
        <v>463573</v>
      </c>
      <c r="S28" s="67"/>
      <c r="T28" s="67"/>
      <c r="U28" s="67"/>
      <c r="V28" s="67"/>
      <c r="W28" s="67"/>
      <c r="X28" s="67"/>
      <c r="Y28" s="67">
        <v>274</v>
      </c>
      <c r="Z28" s="67"/>
      <c r="AA28" s="67"/>
      <c r="AB28" s="67"/>
      <c r="AC28" s="67">
        <v>600817</v>
      </c>
      <c r="AD28" s="67">
        <f t="shared" si="8"/>
        <v>600817</v>
      </c>
      <c r="AE28" s="67"/>
      <c r="AF28" s="79"/>
      <c r="AG28" s="67">
        <v>22377.4</v>
      </c>
      <c r="AH28" s="90">
        <v>22377</v>
      </c>
      <c r="AI28" s="91">
        <v>91605.28</v>
      </c>
      <c r="AJ28" s="92">
        <v>5725.33</v>
      </c>
      <c r="AK28" s="67"/>
      <c r="AL28" s="67"/>
      <c r="AM28" s="67"/>
      <c r="AN28" s="67"/>
      <c r="AO28" s="67"/>
      <c r="AP28" s="67">
        <v>14</v>
      </c>
      <c r="AQ28" s="67">
        <v>68</v>
      </c>
      <c r="AR28" s="67"/>
      <c r="AS28" s="67"/>
      <c r="AT28" s="67">
        <v>33</v>
      </c>
      <c r="AU28" s="67"/>
      <c r="AV28" s="67"/>
      <c r="AW28" s="67">
        <v>2</v>
      </c>
      <c r="AX28" s="67"/>
      <c r="AY28" s="67"/>
      <c r="AZ28" s="67">
        <v>2</v>
      </c>
      <c r="BA28" s="67"/>
      <c r="BB28" s="67"/>
      <c r="BC28" s="67"/>
      <c r="BD28" s="67"/>
      <c r="BE28" s="67"/>
      <c r="BF28" s="67"/>
      <c r="BG28" s="67"/>
      <c r="BH28" s="67"/>
      <c r="BI28" s="67"/>
      <c r="BJ28" s="73">
        <v>8080</v>
      </c>
      <c r="BK28" s="68">
        <f t="shared" si="3"/>
        <v>119</v>
      </c>
      <c r="BL28" s="67"/>
      <c r="BM28" s="67">
        <v>37</v>
      </c>
      <c r="BN28" s="67">
        <f t="shared" si="9"/>
        <v>37</v>
      </c>
      <c r="BO28" s="67">
        <v>37</v>
      </c>
      <c r="BP28" s="67"/>
      <c r="BQ28" s="67"/>
      <c r="BR28" s="67">
        <v>2688</v>
      </c>
      <c r="BS28" s="67">
        <v>63</v>
      </c>
      <c r="BT28" s="67"/>
      <c r="BU28" s="67"/>
      <c r="BV28" s="67"/>
      <c r="BW28" s="67"/>
      <c r="BX28" s="67"/>
      <c r="BY28" s="67">
        <f t="shared" si="5"/>
        <v>2751</v>
      </c>
      <c r="BZ28" s="81">
        <v>51.8</v>
      </c>
      <c r="CA28" s="81">
        <v>16.5</v>
      </c>
      <c r="CB28" s="81">
        <v>15</v>
      </c>
      <c r="CC28" s="81">
        <v>45</v>
      </c>
      <c r="CD28" s="81">
        <v>11</v>
      </c>
      <c r="CE28" s="67"/>
      <c r="CF28" s="67"/>
      <c r="CG28" s="67"/>
      <c r="CH28" s="67"/>
      <c r="CI28" s="67"/>
      <c r="CJ28" s="67"/>
      <c r="CK28" s="67"/>
      <c r="CL28" s="67">
        <f t="shared" si="6"/>
        <v>139.30000000000001</v>
      </c>
      <c r="CM28" s="67">
        <v>30</v>
      </c>
      <c r="CN28" s="67">
        <v>5678.04</v>
      </c>
      <c r="CO28" s="67">
        <f>3188787.264/10^6</f>
        <v>3.1887872640000001</v>
      </c>
      <c r="CP28" s="67">
        <v>21.5</v>
      </c>
      <c r="CQ28" s="67">
        <v>6219.52</v>
      </c>
      <c r="CR28" s="67">
        <f>3492882.432/10^6</f>
        <v>3.492882432</v>
      </c>
      <c r="CS28" s="67"/>
      <c r="CT28" s="67"/>
      <c r="CU28" s="67"/>
      <c r="CV28" s="67">
        <v>228.7</v>
      </c>
      <c r="CW28" s="67">
        <v>66155.5916</v>
      </c>
      <c r="CX28" s="67">
        <f>37152980.24256/10^6</f>
        <v>37.152980242559998</v>
      </c>
      <c r="CY28" s="67">
        <v>20</v>
      </c>
      <c r="CZ28" s="67">
        <v>5785.36</v>
      </c>
      <c r="DA28" s="67">
        <f>3249058.176/10^6</f>
        <v>3.2490581760000001</v>
      </c>
      <c r="DB28" s="67">
        <v>13</v>
      </c>
      <c r="DC28" s="67">
        <v>3760.4839999999999</v>
      </c>
      <c r="DD28" s="67">
        <f>2111887.8144/10^6</f>
        <v>2.1118878144000002</v>
      </c>
      <c r="DE28" s="67"/>
      <c r="DF28" s="74">
        <v>20</v>
      </c>
      <c r="DG28" s="74">
        <v>8</v>
      </c>
      <c r="DH28" s="74">
        <v>15</v>
      </c>
      <c r="DI28" s="93">
        <v>14</v>
      </c>
      <c r="DJ28" s="67"/>
      <c r="DK28" s="75">
        <v>18</v>
      </c>
      <c r="DL28" s="75">
        <v>8</v>
      </c>
      <c r="DM28" s="75">
        <v>13</v>
      </c>
      <c r="DN28" s="76">
        <v>2</v>
      </c>
      <c r="DO28" s="79">
        <v>2417</v>
      </c>
      <c r="DP28" s="67"/>
      <c r="DQ28" s="67">
        <v>201.57</v>
      </c>
      <c r="DR28" s="67"/>
      <c r="DS28" s="67">
        <v>291.39800000000002</v>
      </c>
      <c r="DT28" s="68">
        <f t="shared" si="7"/>
        <v>492.96800000000002</v>
      </c>
      <c r="DU28" s="67"/>
      <c r="DV28" s="82">
        <v>20</v>
      </c>
      <c r="DW28" s="82">
        <v>5</v>
      </c>
      <c r="DX28" s="82">
        <v>0</v>
      </c>
      <c r="DY28" s="82">
        <v>6</v>
      </c>
      <c r="DZ28" s="82">
        <v>0</v>
      </c>
      <c r="EA28" s="82">
        <v>3</v>
      </c>
      <c r="EB28" s="82">
        <v>0</v>
      </c>
      <c r="EC28" s="83">
        <v>0</v>
      </c>
      <c r="ED28" s="82">
        <v>0</v>
      </c>
      <c r="EE28" s="83">
        <v>0</v>
      </c>
      <c r="EF28" s="82">
        <v>0</v>
      </c>
      <c r="EG28" s="82" t="s">
        <v>229</v>
      </c>
      <c r="EH28" s="82"/>
      <c r="EI28" s="82"/>
      <c r="EJ28" s="82"/>
      <c r="EK28" s="82"/>
      <c r="EL28" s="82"/>
      <c r="EM28" s="82"/>
      <c r="EN28" s="82"/>
      <c r="EO28" s="82"/>
      <c r="EP28" s="82"/>
      <c r="EQ28" s="82"/>
      <c r="ER28" s="82"/>
      <c r="ES28" s="82"/>
      <c r="ET28" s="82"/>
      <c r="EU28" s="82"/>
      <c r="EV28" s="94">
        <v>5.6599999999999998E-2</v>
      </c>
      <c r="EW28" s="94">
        <v>0.16</v>
      </c>
      <c r="EX28" s="95">
        <v>0.01</v>
      </c>
    </row>
    <row r="29" spans="1:154" ht="16" customHeight="1">
      <c r="A29" s="86">
        <v>2017</v>
      </c>
      <c r="B29" s="67" t="s">
        <v>8</v>
      </c>
      <c r="C29" s="67" t="str">
        <f t="shared" si="0"/>
        <v>2017Q3</v>
      </c>
      <c r="D29" s="67" t="s">
        <v>211</v>
      </c>
      <c r="E29" s="67" t="s">
        <v>212</v>
      </c>
      <c r="F29" s="67" t="s">
        <v>215</v>
      </c>
      <c r="G29" s="67" t="s">
        <v>239</v>
      </c>
      <c r="H29" s="68" t="s">
        <v>239</v>
      </c>
      <c r="I29" s="68" t="s">
        <v>449</v>
      </c>
      <c r="J29" s="67" t="str">
        <f t="shared" si="1"/>
        <v>2017Q3D14</v>
      </c>
      <c r="K29" s="96">
        <v>155892934.304988</v>
      </c>
      <c r="L29" s="96">
        <v>88242893.719855994</v>
      </c>
      <c r="M29" s="96">
        <v>108763113.971</v>
      </c>
      <c r="N29" s="96">
        <v>188851037.85499999</v>
      </c>
      <c r="O29" s="96">
        <v>163724101</v>
      </c>
      <c r="P29" s="96">
        <v>453909</v>
      </c>
      <c r="Q29" s="79"/>
      <c r="R29" s="67">
        <v>705927989.85084403</v>
      </c>
      <c r="S29" s="79"/>
      <c r="T29" s="79"/>
      <c r="U29" s="79"/>
      <c r="V29" s="79"/>
      <c r="W29" s="79"/>
      <c r="X29" s="79"/>
      <c r="Y29" s="79"/>
      <c r="Z29" s="79">
        <v>230780918</v>
      </c>
      <c r="AA29" s="79">
        <v>432854118</v>
      </c>
      <c r="AB29" s="79">
        <v>183221157</v>
      </c>
      <c r="AC29" s="79"/>
      <c r="AD29" s="67">
        <f t="shared" si="8"/>
        <v>846856193</v>
      </c>
      <c r="AE29" s="79"/>
      <c r="AF29" s="79"/>
      <c r="AG29" s="79"/>
      <c r="AH29" s="79"/>
      <c r="AI29" s="79"/>
      <c r="AJ29" s="79"/>
      <c r="AK29" s="67"/>
      <c r="AL29" s="67"/>
      <c r="AM29" s="67">
        <v>217</v>
      </c>
      <c r="AN29" s="67">
        <v>2</v>
      </c>
      <c r="AO29" s="67">
        <v>139</v>
      </c>
      <c r="AP29" s="67">
        <v>975</v>
      </c>
      <c r="AQ29" s="67">
        <v>3837</v>
      </c>
      <c r="AR29" s="67">
        <v>2</v>
      </c>
      <c r="AS29" s="67">
        <v>1</v>
      </c>
      <c r="AT29" s="67">
        <v>2390</v>
      </c>
      <c r="AU29" s="67">
        <v>18</v>
      </c>
      <c r="AV29" s="67">
        <v>3</v>
      </c>
      <c r="AW29" s="67">
        <v>1932</v>
      </c>
      <c r="AX29" s="67">
        <v>13</v>
      </c>
      <c r="AY29" s="67">
        <v>24</v>
      </c>
      <c r="AZ29" s="67">
        <v>1197</v>
      </c>
      <c r="BA29" s="67"/>
      <c r="BB29" s="67">
        <v>8</v>
      </c>
      <c r="BC29" s="67">
        <v>817</v>
      </c>
      <c r="BD29" s="67"/>
      <c r="BE29" s="67">
        <v>4</v>
      </c>
      <c r="BF29" s="67">
        <v>70</v>
      </c>
      <c r="BG29" s="67">
        <v>29</v>
      </c>
      <c r="BH29" s="67">
        <v>14</v>
      </c>
      <c r="BI29" s="67">
        <v>14</v>
      </c>
      <c r="BJ29" s="73">
        <v>1741222</v>
      </c>
      <c r="BK29" s="68">
        <f t="shared" si="3"/>
        <v>11706</v>
      </c>
      <c r="BL29" s="78">
        <v>6</v>
      </c>
      <c r="BM29" s="78">
        <v>1475</v>
      </c>
      <c r="BN29" s="78">
        <f t="shared" si="9"/>
        <v>1481</v>
      </c>
      <c r="BO29" s="78">
        <v>1466</v>
      </c>
      <c r="BP29" s="78">
        <v>15</v>
      </c>
      <c r="BQ29" s="67"/>
      <c r="BR29" s="67">
        <v>978157</v>
      </c>
      <c r="BS29" s="67">
        <v>88668</v>
      </c>
      <c r="BT29" s="67">
        <v>2506</v>
      </c>
      <c r="BU29" s="67">
        <v>507</v>
      </c>
      <c r="BV29" s="67">
        <v>38</v>
      </c>
      <c r="BW29" s="67">
        <v>303</v>
      </c>
      <c r="BX29" s="79"/>
      <c r="BY29" s="67">
        <f t="shared" si="5"/>
        <v>1070179</v>
      </c>
      <c r="BZ29" s="79"/>
      <c r="CA29" s="79"/>
      <c r="CB29" s="79"/>
      <c r="CC29" s="79"/>
      <c r="CD29" s="79"/>
      <c r="CE29" s="79"/>
      <c r="CF29" s="79"/>
      <c r="CG29" s="79"/>
      <c r="CH29" s="79"/>
      <c r="CI29" s="79"/>
      <c r="CJ29" s="79"/>
      <c r="CK29" s="79"/>
      <c r="CL29" s="67">
        <f t="shared" si="6"/>
        <v>0</v>
      </c>
      <c r="CM29" s="79"/>
      <c r="CN29" s="79"/>
      <c r="CO29" s="79"/>
      <c r="CP29" s="79"/>
      <c r="CQ29" s="79"/>
      <c r="CR29" s="79"/>
      <c r="CS29" s="79"/>
      <c r="CT29" s="79"/>
      <c r="CU29" s="79"/>
      <c r="CV29" s="79"/>
      <c r="CW29" s="79"/>
      <c r="CX29" s="79"/>
      <c r="CY29" s="79"/>
      <c r="CZ29" s="79"/>
      <c r="DA29" s="79"/>
      <c r="DB29" s="79"/>
      <c r="DC29" s="79"/>
      <c r="DD29" s="79"/>
      <c r="DE29" s="79"/>
      <c r="DF29" s="79"/>
      <c r="DG29" s="79"/>
      <c r="DH29" s="79"/>
      <c r="DI29" s="79"/>
      <c r="DJ29" s="79"/>
      <c r="DK29" s="79"/>
      <c r="DL29" s="79"/>
      <c r="DM29" s="79"/>
      <c r="DN29" s="79"/>
      <c r="DO29" s="79"/>
      <c r="DP29" s="79">
        <v>595.19999999999993</v>
      </c>
      <c r="DQ29" s="79">
        <v>19293.862000000001</v>
      </c>
      <c r="DR29" s="79">
        <v>6085.8600000000006</v>
      </c>
      <c r="DS29" s="79">
        <v>7634.43</v>
      </c>
      <c r="DT29" s="68">
        <f t="shared" si="7"/>
        <v>33014.152000000002</v>
      </c>
      <c r="DU29" s="79"/>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row>
    <row r="30" spans="1:154" ht="16" customHeight="1">
      <c r="A30" s="86">
        <v>2017</v>
      </c>
      <c r="B30" s="67" t="s">
        <v>7</v>
      </c>
      <c r="C30" s="67" t="str">
        <f t="shared" si="0"/>
        <v>2017Q2</v>
      </c>
      <c r="D30" s="67" t="s">
        <v>211</v>
      </c>
      <c r="E30" s="67" t="s">
        <v>212</v>
      </c>
      <c r="F30" s="67" t="s">
        <v>231</v>
      </c>
      <c r="G30" s="68" t="s">
        <v>231</v>
      </c>
      <c r="H30" s="68" t="s">
        <v>231</v>
      </c>
      <c r="I30" s="68" t="s">
        <v>448</v>
      </c>
      <c r="J30" s="67" t="str">
        <f t="shared" si="1"/>
        <v>2017Q2D13</v>
      </c>
      <c r="K30" s="79"/>
      <c r="L30" s="79"/>
      <c r="M30" s="79"/>
      <c r="N30" s="79"/>
      <c r="O30" s="79"/>
      <c r="P30" s="79"/>
      <c r="Q30" s="79"/>
      <c r="R30" s="68">
        <v>0</v>
      </c>
      <c r="S30" s="67"/>
      <c r="T30" s="67"/>
      <c r="U30" s="67"/>
      <c r="V30" s="67"/>
      <c r="W30" s="67"/>
      <c r="X30" s="67"/>
      <c r="Y30" s="67"/>
      <c r="Z30" s="79"/>
      <c r="AA30" s="79"/>
      <c r="AB30" s="79"/>
      <c r="AC30" s="79"/>
      <c r="AD30" s="68">
        <f t="shared" si="8"/>
        <v>0</v>
      </c>
      <c r="AE30" s="67"/>
      <c r="AF30" s="79"/>
      <c r="AG30" s="67"/>
      <c r="AH30" s="79"/>
      <c r="AI30" s="79"/>
      <c r="AJ30" s="79"/>
      <c r="AK30" s="79"/>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73">
        <v>0</v>
      </c>
      <c r="BK30" s="68">
        <f t="shared" si="3"/>
        <v>0</v>
      </c>
      <c r="BL30" s="67"/>
      <c r="BM30" s="67"/>
      <c r="BN30" s="67">
        <f t="shared" si="9"/>
        <v>0</v>
      </c>
      <c r="BO30" s="67"/>
      <c r="BP30" s="67">
        <v>92</v>
      </c>
      <c r="BQ30" s="67"/>
      <c r="BR30" s="67"/>
      <c r="BS30" s="67"/>
      <c r="BT30" s="67"/>
      <c r="BU30" s="67"/>
      <c r="BV30" s="67"/>
      <c r="BW30" s="67"/>
      <c r="BX30" s="67"/>
      <c r="BY30" s="67">
        <f t="shared" si="5"/>
        <v>0</v>
      </c>
      <c r="BZ30" s="79">
        <v>1227.3197</v>
      </c>
      <c r="CA30" s="79">
        <v>83.818100000000001</v>
      </c>
      <c r="CB30" s="79"/>
      <c r="CC30" s="79">
        <v>159.46629999999999</v>
      </c>
      <c r="CD30" s="79"/>
      <c r="CE30" s="79">
        <v>312.54579999999999</v>
      </c>
      <c r="CF30" s="79"/>
      <c r="CG30" s="79"/>
      <c r="CH30" s="79"/>
      <c r="CI30" s="79"/>
      <c r="CJ30" s="79"/>
      <c r="CK30" s="79"/>
      <c r="CL30" s="79">
        <f t="shared" si="6"/>
        <v>1783.1498999999999</v>
      </c>
      <c r="CM30" s="79"/>
      <c r="CN30" s="79"/>
      <c r="CO30" s="79"/>
      <c r="CP30" s="79"/>
      <c r="CQ30" s="79"/>
      <c r="CR30" s="79"/>
      <c r="CS30" s="79"/>
      <c r="CT30" s="79"/>
      <c r="CU30" s="79"/>
      <c r="CV30" s="79"/>
      <c r="CW30" s="79"/>
      <c r="CX30" s="79"/>
      <c r="CY30" s="79"/>
      <c r="CZ30" s="79"/>
      <c r="DA30" s="79"/>
      <c r="DB30" s="79"/>
      <c r="DC30" s="79"/>
      <c r="DD30" s="79"/>
      <c r="DE30" s="79"/>
      <c r="DF30" s="79"/>
      <c r="DG30" s="79"/>
      <c r="DH30" s="79"/>
      <c r="DI30" s="79"/>
      <c r="DJ30" s="79"/>
      <c r="DK30" s="79"/>
      <c r="DL30" s="67"/>
      <c r="DM30" s="67"/>
      <c r="DN30" s="67"/>
      <c r="DO30" s="67"/>
      <c r="DP30" s="67"/>
      <c r="DQ30" s="67"/>
      <c r="DR30" s="67"/>
      <c r="DS30" s="67"/>
      <c r="DT30" s="68">
        <f t="shared" si="7"/>
        <v>0</v>
      </c>
      <c r="DU30" s="67"/>
      <c r="DV30" s="82"/>
      <c r="DW30" s="82"/>
      <c r="DX30" s="82"/>
      <c r="DY30" s="82"/>
      <c r="DZ30" s="82"/>
      <c r="EA30" s="82"/>
      <c r="EB30" s="82"/>
      <c r="EC30" s="82"/>
      <c r="ED30" s="82"/>
      <c r="EE30" s="82"/>
      <c r="EF30" s="82"/>
      <c r="EG30" s="82" t="s">
        <v>231</v>
      </c>
      <c r="EH30" s="82"/>
      <c r="EI30" s="82"/>
      <c r="EJ30" s="82"/>
      <c r="EK30" s="82"/>
      <c r="EL30" s="82"/>
      <c r="EM30" s="82"/>
      <c r="EN30" s="82"/>
      <c r="EO30" s="82"/>
      <c r="EP30" s="82"/>
      <c r="EQ30" s="82"/>
      <c r="ER30" s="82"/>
      <c r="ES30" s="82"/>
      <c r="ET30" s="82"/>
      <c r="EU30" s="82"/>
      <c r="EV30" s="82"/>
      <c r="EW30" s="82"/>
      <c r="EX30" s="82"/>
    </row>
    <row r="31" spans="1:154" ht="16" customHeight="1">
      <c r="A31" s="86">
        <v>2017</v>
      </c>
      <c r="B31" s="67" t="s">
        <v>7</v>
      </c>
      <c r="C31" s="67" t="str">
        <f t="shared" si="0"/>
        <v>2017Q2</v>
      </c>
      <c r="D31" s="67" t="s">
        <v>211</v>
      </c>
      <c r="E31" s="67" t="s">
        <v>212</v>
      </c>
      <c r="F31" s="67" t="s">
        <v>224</v>
      </c>
      <c r="G31" s="68" t="s">
        <v>46</v>
      </c>
      <c r="H31" s="68" t="s">
        <v>231</v>
      </c>
      <c r="I31" s="68" t="s">
        <v>440</v>
      </c>
      <c r="J31" s="67" t="str">
        <f t="shared" si="1"/>
        <v>2017Q2D7</v>
      </c>
      <c r="K31" s="67">
        <v>337636.44</v>
      </c>
      <c r="L31" s="67">
        <v>199263.54</v>
      </c>
      <c r="M31" s="67">
        <v>274025.82</v>
      </c>
      <c r="N31" s="67">
        <v>0</v>
      </c>
      <c r="O31" s="67"/>
      <c r="P31" s="79"/>
      <c r="Q31" s="79"/>
      <c r="R31" s="68">
        <v>810925.8</v>
      </c>
      <c r="S31" s="67"/>
      <c r="T31" s="67"/>
      <c r="U31" s="67"/>
      <c r="V31" s="67"/>
      <c r="W31" s="67"/>
      <c r="X31" s="67"/>
      <c r="Y31" s="68">
        <v>391.56971399999998</v>
      </c>
      <c r="Z31" s="79">
        <v>374328.33333333331</v>
      </c>
      <c r="AA31" s="79">
        <v>374328.33333333331</v>
      </c>
      <c r="AB31" s="79">
        <v>374328.33333333331</v>
      </c>
      <c r="AC31" s="79"/>
      <c r="AD31" s="68">
        <f t="shared" si="8"/>
        <v>1122985</v>
      </c>
      <c r="AE31" s="67"/>
      <c r="AF31" s="79">
        <v>327665730</v>
      </c>
      <c r="AG31" s="67"/>
      <c r="AH31" s="79">
        <v>1.7724962559999999</v>
      </c>
      <c r="AI31" s="79">
        <v>156.028713751872</v>
      </c>
      <c r="AJ31" s="79">
        <v>156.02073751872001</v>
      </c>
      <c r="AK31" s="79"/>
      <c r="AL31" s="67"/>
      <c r="AM31" s="67"/>
      <c r="AN31" s="67"/>
      <c r="AO31" s="67"/>
      <c r="AP31" s="67">
        <v>33</v>
      </c>
      <c r="AQ31" s="67">
        <v>159</v>
      </c>
      <c r="AR31" s="67"/>
      <c r="AS31" s="67"/>
      <c r="AT31" s="67">
        <v>16</v>
      </c>
      <c r="AU31" s="67"/>
      <c r="AV31" s="67"/>
      <c r="AW31" s="67">
        <v>10</v>
      </c>
      <c r="AX31" s="67"/>
      <c r="AY31" s="67"/>
      <c r="AZ31" s="67">
        <v>4</v>
      </c>
      <c r="BA31" s="67"/>
      <c r="BB31" s="67"/>
      <c r="BC31" s="67">
        <v>4</v>
      </c>
      <c r="BD31" s="67"/>
      <c r="BE31" s="67"/>
      <c r="BF31" s="67">
        <v>2</v>
      </c>
      <c r="BG31" s="67"/>
      <c r="BH31" s="67"/>
      <c r="BI31" s="67">
        <v>1</v>
      </c>
      <c r="BJ31" s="73">
        <v>17895</v>
      </c>
      <c r="BK31" s="68">
        <f t="shared" si="3"/>
        <v>229</v>
      </c>
      <c r="BL31" s="67"/>
      <c r="BM31" s="67">
        <v>19</v>
      </c>
      <c r="BN31" s="67">
        <f t="shared" si="9"/>
        <v>19</v>
      </c>
      <c r="BO31" s="67"/>
      <c r="BP31" s="67">
        <v>19</v>
      </c>
      <c r="BQ31" s="67"/>
      <c r="BR31" s="67">
        <v>6877</v>
      </c>
      <c r="BS31" s="67">
        <v>135</v>
      </c>
      <c r="BT31" s="67"/>
      <c r="BU31" s="67"/>
      <c r="BV31" s="67"/>
      <c r="BW31" s="67"/>
      <c r="BX31" s="67"/>
      <c r="BY31" s="67">
        <f t="shared" si="5"/>
        <v>7012</v>
      </c>
      <c r="BZ31" s="79">
        <v>110.874818</v>
      </c>
      <c r="CA31" s="79">
        <v>140.38373799999999</v>
      </c>
      <c r="CB31" s="79">
        <v>22.276710999999999</v>
      </c>
      <c r="CC31" s="79">
        <v>28.158518000000001</v>
      </c>
      <c r="CD31" s="79"/>
      <c r="CE31" s="79"/>
      <c r="CF31" s="79"/>
      <c r="CG31" s="79"/>
      <c r="CH31" s="79"/>
      <c r="CI31" s="79"/>
      <c r="CJ31" s="79"/>
      <c r="CK31" s="79"/>
      <c r="CL31" s="79">
        <f t="shared" si="6"/>
        <v>301.69378499999999</v>
      </c>
      <c r="CM31" s="79">
        <v>633.75</v>
      </c>
      <c r="CN31" s="79">
        <v>439.22895043843903</v>
      </c>
      <c r="CO31" s="79">
        <v>193.20254035697999</v>
      </c>
      <c r="CP31" s="79">
        <v>8.43</v>
      </c>
      <c r="CQ31" s="79">
        <v>5.8425247371929601</v>
      </c>
      <c r="CR31" s="79">
        <v>2.5699367498372299</v>
      </c>
      <c r="CS31" s="79"/>
      <c r="CT31" s="79"/>
      <c r="CU31" s="79"/>
      <c r="CV31" s="79">
        <v>178.14</v>
      </c>
      <c r="CW31" s="79">
        <v>123.462319891288</v>
      </c>
      <c r="CX31" s="79">
        <v>54.307061994781002</v>
      </c>
      <c r="CY31" s="79">
        <v>193.62</v>
      </c>
      <c r="CZ31" s="79">
        <v>134.19094182862401</v>
      </c>
      <c r="DA31" s="79">
        <v>59.026234104802299</v>
      </c>
      <c r="DB31" s="79"/>
      <c r="DC31" s="79"/>
      <c r="DD31" s="79"/>
      <c r="DE31" s="79">
        <v>64</v>
      </c>
      <c r="DF31" s="79">
        <v>12</v>
      </c>
      <c r="DG31" s="79">
        <v>59</v>
      </c>
      <c r="DH31" s="79">
        <v>4</v>
      </c>
      <c r="DI31" s="79">
        <v>0</v>
      </c>
      <c r="DJ31" s="79">
        <v>64</v>
      </c>
      <c r="DK31" s="79">
        <v>12</v>
      </c>
      <c r="DL31" s="67">
        <v>59</v>
      </c>
      <c r="DM31" s="67">
        <v>0</v>
      </c>
      <c r="DN31" s="67">
        <v>0</v>
      </c>
      <c r="DO31" s="67">
        <v>0</v>
      </c>
      <c r="DP31" s="67">
        <v>4</v>
      </c>
      <c r="DQ31" s="67">
        <v>215.61500000000001</v>
      </c>
      <c r="DR31" s="67">
        <v>0</v>
      </c>
      <c r="DS31" s="67">
        <v>628</v>
      </c>
      <c r="DT31" s="68">
        <f t="shared" si="7"/>
        <v>843.61500000000001</v>
      </c>
      <c r="DU31" s="67"/>
      <c r="DV31" s="82"/>
      <c r="DW31" s="82"/>
      <c r="DX31" s="82">
        <v>5.8999999999999997E-2</v>
      </c>
      <c r="DY31" s="82">
        <v>3536</v>
      </c>
      <c r="DZ31" s="82"/>
      <c r="EA31" s="82"/>
      <c r="EB31" s="82"/>
      <c r="EC31" s="82"/>
      <c r="ED31" s="82"/>
      <c r="EE31" s="82"/>
      <c r="EF31" s="82"/>
      <c r="EG31" s="82" t="s">
        <v>229</v>
      </c>
      <c r="EH31" s="82"/>
      <c r="EI31" s="82"/>
      <c r="EJ31" s="82"/>
      <c r="EK31" s="82"/>
      <c r="EL31" s="82"/>
      <c r="EM31" s="82"/>
      <c r="EN31" s="82"/>
      <c r="EO31" s="82"/>
      <c r="EP31" s="82"/>
      <c r="EQ31" s="82"/>
      <c r="ER31" s="82"/>
      <c r="ES31" s="82"/>
      <c r="ET31" s="82"/>
      <c r="EU31" s="82"/>
      <c r="EV31" s="82"/>
      <c r="EW31" s="82"/>
      <c r="EX31" s="82"/>
    </row>
    <row r="32" spans="1:154" ht="16" customHeight="1">
      <c r="A32" s="86">
        <v>2017</v>
      </c>
      <c r="B32" s="67" t="s">
        <v>7</v>
      </c>
      <c r="C32" s="67" t="str">
        <f t="shared" si="0"/>
        <v>2017Q2</v>
      </c>
      <c r="D32" s="67" t="s">
        <v>211</v>
      </c>
      <c r="E32" s="67" t="s">
        <v>212</v>
      </c>
      <c r="F32" s="67" t="s">
        <v>223</v>
      </c>
      <c r="G32" s="68" t="s">
        <v>45</v>
      </c>
      <c r="H32" s="68" t="s">
        <v>231</v>
      </c>
      <c r="I32" s="68" t="s">
        <v>439</v>
      </c>
      <c r="J32" s="67" t="str">
        <f t="shared" si="1"/>
        <v>2017Q2D6</v>
      </c>
      <c r="K32" s="67">
        <v>887277.62999999803</v>
      </c>
      <c r="L32" s="67">
        <v>363814.1</v>
      </c>
      <c r="M32" s="67">
        <v>119457.26</v>
      </c>
      <c r="N32" s="67">
        <v>0</v>
      </c>
      <c r="O32" s="67"/>
      <c r="P32" s="79"/>
      <c r="Q32" s="79"/>
      <c r="R32" s="68">
        <v>1370548.9899999981</v>
      </c>
      <c r="S32" s="67"/>
      <c r="T32" s="67"/>
      <c r="U32" s="67"/>
      <c r="V32" s="67"/>
      <c r="W32" s="67"/>
      <c r="X32" s="67"/>
      <c r="Y32" s="68">
        <v>809.71384699999999</v>
      </c>
      <c r="Z32" s="79"/>
      <c r="AA32" s="79"/>
      <c r="AB32" s="79"/>
      <c r="AC32" s="79">
        <v>2027653</v>
      </c>
      <c r="AD32" s="68">
        <f t="shared" si="8"/>
        <v>2027653</v>
      </c>
      <c r="AE32" s="67"/>
      <c r="AF32" s="79">
        <v>369.68175100000002</v>
      </c>
      <c r="AG32" s="67"/>
      <c r="AH32" s="79"/>
      <c r="AI32" s="79">
        <v>328.55117000000098</v>
      </c>
      <c r="AJ32" s="79">
        <v>328.55117000000098</v>
      </c>
      <c r="AK32" s="79"/>
      <c r="AL32" s="67"/>
      <c r="AM32" s="67"/>
      <c r="AN32" s="67"/>
      <c r="AO32" s="67"/>
      <c r="AP32" s="67">
        <v>73</v>
      </c>
      <c r="AQ32" s="67">
        <v>148</v>
      </c>
      <c r="AR32" s="67"/>
      <c r="AS32" s="67"/>
      <c r="AT32" s="67">
        <v>28</v>
      </c>
      <c r="AU32" s="67"/>
      <c r="AV32" s="67"/>
      <c r="AW32" s="67">
        <v>15</v>
      </c>
      <c r="AX32" s="67"/>
      <c r="AY32" s="67"/>
      <c r="AZ32" s="67">
        <v>7</v>
      </c>
      <c r="BA32" s="67">
        <v>1</v>
      </c>
      <c r="BB32" s="67"/>
      <c r="BC32" s="67"/>
      <c r="BD32" s="67"/>
      <c r="BE32" s="67"/>
      <c r="BF32" s="67"/>
      <c r="BG32" s="67"/>
      <c r="BH32" s="67"/>
      <c r="BI32" s="67"/>
      <c r="BJ32" s="73">
        <v>17545</v>
      </c>
      <c r="BK32" s="68">
        <f t="shared" si="3"/>
        <v>272</v>
      </c>
      <c r="BL32" s="67">
        <v>0</v>
      </c>
      <c r="BM32" s="67">
        <v>23</v>
      </c>
      <c r="BN32" s="67">
        <f t="shared" si="9"/>
        <v>23</v>
      </c>
      <c r="BO32" s="67">
        <v>23</v>
      </c>
      <c r="BP32" s="67"/>
      <c r="BQ32" s="67"/>
      <c r="BR32" s="67">
        <v>7879</v>
      </c>
      <c r="BS32" s="67">
        <v>174</v>
      </c>
      <c r="BT32" s="67">
        <v>18</v>
      </c>
      <c r="BU32" s="67"/>
      <c r="BV32" s="67"/>
      <c r="BW32" s="67"/>
      <c r="BX32" s="67"/>
      <c r="BY32" s="67">
        <f t="shared" si="5"/>
        <v>8071</v>
      </c>
      <c r="BZ32" s="79">
        <v>138.501386</v>
      </c>
      <c r="CA32" s="79">
        <v>87.765022000000002</v>
      </c>
      <c r="CB32" s="79">
        <v>18.32405</v>
      </c>
      <c r="CC32" s="79">
        <v>32.565837999999999</v>
      </c>
      <c r="CD32" s="79"/>
      <c r="CE32" s="79"/>
      <c r="CF32" s="79"/>
      <c r="CG32" s="79"/>
      <c r="CH32" s="79"/>
      <c r="CI32" s="79"/>
      <c r="CJ32" s="79"/>
      <c r="CK32" s="79"/>
      <c r="CL32" s="79">
        <f t="shared" si="6"/>
        <v>277.156296</v>
      </c>
      <c r="CM32" s="79">
        <v>30.6</v>
      </c>
      <c r="CN32" s="79">
        <v>695088.18</v>
      </c>
      <c r="CO32" s="79">
        <v>1.1712235833</v>
      </c>
      <c r="CP32" s="79">
        <v>26</v>
      </c>
      <c r="CQ32" s="79">
        <v>590597.80000000005</v>
      </c>
      <c r="CR32" s="79">
        <v>0.995157293</v>
      </c>
      <c r="CS32" s="79"/>
      <c r="CT32" s="79"/>
      <c r="CU32" s="79"/>
      <c r="CV32" s="79">
        <v>82.7</v>
      </c>
      <c r="CW32" s="79">
        <v>1878555.31</v>
      </c>
      <c r="CX32" s="79">
        <v>3.16536569735</v>
      </c>
      <c r="CY32" s="79">
        <v>152.6</v>
      </c>
      <c r="CZ32" s="79">
        <v>3466354.78</v>
      </c>
      <c r="DA32" s="79">
        <v>5.8408078042999998</v>
      </c>
      <c r="DB32" s="79">
        <v>74</v>
      </c>
      <c r="DC32" s="79">
        <v>1680932.2</v>
      </c>
      <c r="DD32" s="79">
        <v>2.8323707570000001</v>
      </c>
      <c r="DE32" s="78">
        <v>6</v>
      </c>
      <c r="DF32" s="78">
        <v>121</v>
      </c>
      <c r="DG32" s="78">
        <v>4</v>
      </c>
      <c r="DH32" s="78">
        <v>2</v>
      </c>
      <c r="DI32" s="78">
        <v>99</v>
      </c>
      <c r="DJ32" s="78">
        <v>6</v>
      </c>
      <c r="DK32" s="78">
        <v>41</v>
      </c>
      <c r="DL32" s="78">
        <v>4</v>
      </c>
      <c r="DM32" s="78">
        <v>2</v>
      </c>
      <c r="DN32" s="78">
        <v>0</v>
      </c>
      <c r="DO32" s="67">
        <v>0</v>
      </c>
      <c r="DP32" s="67">
        <v>0</v>
      </c>
      <c r="DQ32" s="67">
        <v>353.08</v>
      </c>
      <c r="DR32" s="67">
        <v>0</v>
      </c>
      <c r="DS32" s="67">
        <v>695.32</v>
      </c>
      <c r="DT32" s="68">
        <f t="shared" si="7"/>
        <v>1048.4000000000001</v>
      </c>
      <c r="DU32" s="67"/>
      <c r="DV32" s="82"/>
      <c r="DW32" s="82"/>
      <c r="DX32" s="82"/>
      <c r="DY32" s="82"/>
      <c r="DZ32" s="82"/>
      <c r="EA32" s="82"/>
      <c r="EB32" s="82"/>
      <c r="EC32" s="82"/>
      <c r="ED32" s="82"/>
      <c r="EE32" s="82"/>
      <c r="EF32" s="82"/>
      <c r="EG32" s="82" t="s">
        <v>229</v>
      </c>
      <c r="EH32" s="82"/>
      <c r="EI32" s="82"/>
      <c r="EJ32" s="82"/>
      <c r="EK32" s="82"/>
      <c r="EL32" s="82"/>
      <c r="EM32" s="82"/>
      <c r="EN32" s="82"/>
      <c r="EO32" s="82"/>
      <c r="EP32" s="82"/>
      <c r="EQ32" s="82"/>
      <c r="ER32" s="82"/>
      <c r="ES32" s="82"/>
      <c r="ET32" s="82"/>
      <c r="EU32" s="82"/>
      <c r="EV32" s="82"/>
      <c r="EW32" s="82"/>
      <c r="EX32" s="82"/>
    </row>
    <row r="33" spans="1:154" ht="16" customHeight="1">
      <c r="A33" s="86">
        <v>2017</v>
      </c>
      <c r="B33" s="67" t="s">
        <v>7</v>
      </c>
      <c r="C33" s="67" t="str">
        <f t="shared" si="0"/>
        <v>2017Q2</v>
      </c>
      <c r="D33" s="67" t="s">
        <v>211</v>
      </c>
      <c r="E33" s="67" t="s">
        <v>212</v>
      </c>
      <c r="F33" s="67" t="s">
        <v>227</v>
      </c>
      <c r="G33" s="68" t="s">
        <v>13</v>
      </c>
      <c r="H33" s="68" t="s">
        <v>13</v>
      </c>
      <c r="I33" s="68" t="s">
        <v>444</v>
      </c>
      <c r="J33" s="67" t="str">
        <f t="shared" si="1"/>
        <v>2017Q2D9</v>
      </c>
      <c r="K33" s="79">
        <v>291925</v>
      </c>
      <c r="L33" s="79">
        <v>142273</v>
      </c>
      <c r="M33" s="79"/>
      <c r="N33" s="79"/>
      <c r="O33" s="79"/>
      <c r="P33" s="79"/>
      <c r="Q33" s="79"/>
      <c r="R33" s="68">
        <v>434198</v>
      </c>
      <c r="S33" s="67"/>
      <c r="T33" s="67"/>
      <c r="U33" s="67"/>
      <c r="V33" s="67"/>
      <c r="W33" s="67"/>
      <c r="X33" s="67"/>
      <c r="Y33" s="68">
        <v>235.884152</v>
      </c>
      <c r="Z33" s="79">
        <v>157699.66666666701</v>
      </c>
      <c r="AA33" s="79">
        <v>157699.66666666701</v>
      </c>
      <c r="AB33" s="79">
        <v>157699.66666666701</v>
      </c>
      <c r="AC33" s="79"/>
      <c r="AD33" s="68">
        <f t="shared" si="8"/>
        <v>473099.00000000105</v>
      </c>
      <c r="AE33" s="79"/>
      <c r="AF33" s="79">
        <v>132.92412400000001</v>
      </c>
      <c r="AG33" s="79">
        <v>7550.09</v>
      </c>
      <c r="AH33" s="79"/>
      <c r="AI33" s="79"/>
      <c r="AJ33" s="79"/>
      <c r="AK33" s="79"/>
      <c r="AL33" s="67"/>
      <c r="AM33" s="67"/>
      <c r="AN33" s="67"/>
      <c r="AO33" s="67"/>
      <c r="AP33" s="67"/>
      <c r="AQ33" s="67">
        <v>7</v>
      </c>
      <c r="AR33" s="67"/>
      <c r="AS33" s="67"/>
      <c r="AT33" s="67">
        <v>5</v>
      </c>
      <c r="AU33" s="67"/>
      <c r="AV33" s="67"/>
      <c r="AW33" s="67"/>
      <c r="AX33" s="67"/>
      <c r="AY33" s="67"/>
      <c r="AZ33" s="67"/>
      <c r="BA33" s="67"/>
      <c r="BB33" s="67"/>
      <c r="BC33" s="67"/>
      <c r="BD33" s="67"/>
      <c r="BE33" s="67"/>
      <c r="BF33" s="67"/>
      <c r="BG33" s="67"/>
      <c r="BH33" s="67"/>
      <c r="BI33" s="67"/>
      <c r="BJ33" s="73">
        <v>850</v>
      </c>
      <c r="BK33" s="68">
        <f t="shared" si="3"/>
        <v>12</v>
      </c>
      <c r="BL33" s="67"/>
      <c r="BM33" s="67">
        <v>30</v>
      </c>
      <c r="BN33" s="67">
        <f t="shared" si="9"/>
        <v>30</v>
      </c>
      <c r="BO33" s="78">
        <v>30</v>
      </c>
      <c r="BP33" s="78"/>
      <c r="BQ33" s="78"/>
      <c r="BR33" s="79">
        <v>2675</v>
      </c>
      <c r="BS33" s="67">
        <v>60</v>
      </c>
      <c r="BT33" s="67">
        <v>0</v>
      </c>
      <c r="BU33" s="67">
        <v>0</v>
      </c>
      <c r="BV33" s="67"/>
      <c r="BW33" s="67">
        <v>0</v>
      </c>
      <c r="BX33" s="67"/>
      <c r="BY33" s="67">
        <f t="shared" si="5"/>
        <v>2735</v>
      </c>
      <c r="BZ33" s="79">
        <v>59.253900000000002</v>
      </c>
      <c r="CA33" s="79">
        <v>11.876659999999999</v>
      </c>
      <c r="CB33" s="79">
        <v>6.8388</v>
      </c>
      <c r="CC33" s="79">
        <v>23.799499999999998</v>
      </c>
      <c r="CD33" s="79">
        <v>2.8474499999999998</v>
      </c>
      <c r="CE33" s="79"/>
      <c r="CF33" s="79"/>
      <c r="CG33" s="79"/>
      <c r="CH33" s="79"/>
      <c r="CI33" s="79"/>
      <c r="CJ33" s="79"/>
      <c r="CK33" s="79"/>
      <c r="CL33" s="79">
        <f t="shared" si="6"/>
        <v>104.61631</v>
      </c>
      <c r="CM33" s="79"/>
      <c r="CN33" s="79"/>
      <c r="CO33" s="67"/>
      <c r="CP33" s="79"/>
      <c r="CQ33" s="97"/>
      <c r="CR33" s="67"/>
      <c r="CS33" s="79"/>
      <c r="CT33" s="79"/>
      <c r="CU33" s="67"/>
      <c r="CV33" s="79"/>
      <c r="CW33" s="79"/>
      <c r="CX33" s="67"/>
      <c r="CY33" s="79"/>
      <c r="CZ33" s="79"/>
      <c r="DA33" s="67"/>
      <c r="DB33" s="79"/>
      <c r="DC33" s="79"/>
      <c r="DD33" s="67"/>
      <c r="DE33" s="79"/>
      <c r="DF33" s="79"/>
      <c r="DG33" s="79"/>
      <c r="DH33" s="79"/>
      <c r="DI33" s="79"/>
      <c r="DJ33" s="79"/>
      <c r="DK33" s="79"/>
      <c r="DL33" s="67"/>
      <c r="DM33" s="67"/>
      <c r="DN33" s="67"/>
      <c r="DO33" s="67"/>
      <c r="DP33" s="67"/>
      <c r="DQ33" s="67">
        <v>121.88</v>
      </c>
      <c r="DR33" s="67"/>
      <c r="DS33" s="67">
        <v>327.39800000000002</v>
      </c>
      <c r="DT33" s="68">
        <f t="shared" si="7"/>
        <v>449.27800000000002</v>
      </c>
      <c r="DU33" s="67"/>
      <c r="DV33" s="82">
        <v>18.935873000000001</v>
      </c>
      <c r="DW33" s="82">
        <v>6.5064000000000011E-2</v>
      </c>
      <c r="DX33" s="82">
        <v>0</v>
      </c>
      <c r="DY33" s="82">
        <v>1.615513</v>
      </c>
      <c r="DZ33" s="82">
        <v>2.3960000000000004</v>
      </c>
      <c r="EA33" s="82">
        <v>13.711639999999999</v>
      </c>
      <c r="EB33" s="82">
        <v>0</v>
      </c>
      <c r="EC33" s="82">
        <v>3.3931999999999998</v>
      </c>
      <c r="ED33" s="82">
        <v>3.6120000000000001</v>
      </c>
      <c r="EE33" s="82">
        <v>0</v>
      </c>
      <c r="EF33" s="82">
        <v>0</v>
      </c>
      <c r="EG33" s="82" t="s">
        <v>229</v>
      </c>
      <c r="EH33" s="82"/>
      <c r="EI33" s="82"/>
      <c r="EJ33" s="82"/>
      <c r="EK33" s="82"/>
      <c r="EL33" s="82"/>
      <c r="EM33" s="82"/>
      <c r="EN33" s="82"/>
      <c r="EO33" s="82"/>
      <c r="EP33" s="82"/>
      <c r="EQ33" s="82"/>
      <c r="ER33" s="82"/>
      <c r="ES33" s="82"/>
      <c r="ET33" s="82"/>
      <c r="EU33" s="82"/>
      <c r="EV33" s="82"/>
      <c r="EW33" s="82"/>
      <c r="EX33" s="82"/>
    </row>
    <row r="34" spans="1:154" ht="16" customHeight="1">
      <c r="A34" s="86">
        <v>2017</v>
      </c>
      <c r="B34" s="67" t="s">
        <v>7</v>
      </c>
      <c r="C34" s="67" t="str">
        <f t="shared" si="0"/>
        <v>2017Q2</v>
      </c>
      <c r="D34" s="67" t="s">
        <v>211</v>
      </c>
      <c r="E34" s="67" t="s">
        <v>212</v>
      </c>
      <c r="F34" s="67" t="s">
        <v>222</v>
      </c>
      <c r="G34" s="68" t="s">
        <v>35</v>
      </c>
      <c r="H34" s="68" t="s">
        <v>231</v>
      </c>
      <c r="I34" s="68" t="s">
        <v>438</v>
      </c>
      <c r="J34" s="67" t="str">
        <f t="shared" si="1"/>
        <v>2017Q2D5</v>
      </c>
      <c r="K34" s="79">
        <v>597056.4</v>
      </c>
      <c r="L34" s="79">
        <v>262737.90000000002</v>
      </c>
      <c r="M34" s="79">
        <v>166304</v>
      </c>
      <c r="N34" s="79">
        <v>0</v>
      </c>
      <c r="O34" s="79"/>
      <c r="P34" s="79">
        <v>0</v>
      </c>
      <c r="Q34" s="79"/>
      <c r="R34" s="68">
        <v>1026098.3</v>
      </c>
      <c r="S34" s="67"/>
      <c r="T34" s="67"/>
      <c r="U34" s="67"/>
      <c r="V34" s="67"/>
      <c r="W34" s="67"/>
      <c r="X34" s="67"/>
      <c r="Y34" s="68">
        <v>671.03346499999998</v>
      </c>
      <c r="Z34" s="79">
        <v>0</v>
      </c>
      <c r="AA34" s="79">
        <v>0</v>
      </c>
      <c r="AB34" s="79">
        <v>0</v>
      </c>
      <c r="AC34" s="79">
        <v>1247151.7</v>
      </c>
      <c r="AD34" s="68">
        <f t="shared" si="8"/>
        <v>1247151.7</v>
      </c>
      <c r="AE34" s="67"/>
      <c r="AF34" s="79">
        <v>391.65821399999999</v>
      </c>
      <c r="AG34" s="67"/>
      <c r="AH34" s="79"/>
      <c r="AI34" s="79">
        <v>221.05340000000001</v>
      </c>
      <c r="AJ34" s="79"/>
      <c r="AK34" s="79"/>
      <c r="AL34" s="67">
        <v>0</v>
      </c>
      <c r="AM34" s="67"/>
      <c r="AN34" s="67">
        <v>0</v>
      </c>
      <c r="AO34" s="67">
        <v>0</v>
      </c>
      <c r="AP34" s="67">
        <v>49</v>
      </c>
      <c r="AQ34" s="67">
        <v>92</v>
      </c>
      <c r="AR34" s="67">
        <v>0</v>
      </c>
      <c r="AS34" s="67"/>
      <c r="AT34" s="67">
        <v>38</v>
      </c>
      <c r="AU34" s="67">
        <v>0</v>
      </c>
      <c r="AV34" s="67"/>
      <c r="AW34" s="67">
        <v>4</v>
      </c>
      <c r="AX34" s="67">
        <v>0</v>
      </c>
      <c r="AY34" s="67">
        <v>0</v>
      </c>
      <c r="AZ34" s="67">
        <v>1</v>
      </c>
      <c r="BA34" s="67">
        <v>3</v>
      </c>
      <c r="BB34" s="67">
        <v>0</v>
      </c>
      <c r="BC34" s="67">
        <v>0</v>
      </c>
      <c r="BD34" s="67">
        <v>0</v>
      </c>
      <c r="BE34" s="67">
        <v>0</v>
      </c>
      <c r="BF34" s="67">
        <v>0</v>
      </c>
      <c r="BG34" s="67">
        <v>0</v>
      </c>
      <c r="BH34" s="67">
        <v>0</v>
      </c>
      <c r="BI34" s="67">
        <v>0</v>
      </c>
      <c r="BJ34" s="73">
        <v>11685</v>
      </c>
      <c r="BK34" s="68">
        <f t="shared" si="3"/>
        <v>187</v>
      </c>
      <c r="BL34" s="67">
        <v>0</v>
      </c>
      <c r="BM34" s="67">
        <v>28</v>
      </c>
      <c r="BN34" s="67">
        <f t="shared" si="9"/>
        <v>28</v>
      </c>
      <c r="BO34" s="67"/>
      <c r="BP34" s="67">
        <v>28</v>
      </c>
      <c r="BQ34" s="67">
        <v>28</v>
      </c>
      <c r="BR34" s="67">
        <v>5503</v>
      </c>
      <c r="BS34" s="67">
        <v>99</v>
      </c>
      <c r="BT34" s="67">
        <v>4</v>
      </c>
      <c r="BU34" s="67">
        <v>0</v>
      </c>
      <c r="BV34" s="67"/>
      <c r="BW34" s="67">
        <v>0</v>
      </c>
      <c r="BX34" s="67"/>
      <c r="BY34" s="67">
        <f t="shared" si="5"/>
        <v>5606</v>
      </c>
      <c r="BZ34" s="79">
        <v>179.57897399999999</v>
      </c>
      <c r="CA34" s="79">
        <v>127.73845</v>
      </c>
      <c r="CB34" s="79">
        <v>25.804058000000001</v>
      </c>
      <c r="CC34" s="79">
        <v>45.941110000000002</v>
      </c>
      <c r="CD34" s="79">
        <v>0</v>
      </c>
      <c r="CE34" s="79">
        <v>0</v>
      </c>
      <c r="CF34" s="79">
        <v>0</v>
      </c>
      <c r="CG34" s="79"/>
      <c r="CH34" s="79"/>
      <c r="CI34" s="79"/>
      <c r="CJ34" s="79"/>
      <c r="CK34" s="79"/>
      <c r="CL34" s="79">
        <f t="shared" si="6"/>
        <v>379.06259199999994</v>
      </c>
      <c r="CM34" s="79">
        <v>76.3</v>
      </c>
      <c r="CN34" s="79">
        <v>1.6953096999999999</v>
      </c>
      <c r="CO34" s="79">
        <v>1.1358574990000001</v>
      </c>
      <c r="CP34" s="79">
        <v>440.18970000000002</v>
      </c>
      <c r="CQ34" s="79">
        <v>29.123321090000001</v>
      </c>
      <c r="CR34" s="79">
        <v>94.692040702900002</v>
      </c>
      <c r="CS34" s="79">
        <v>2.11</v>
      </c>
      <c r="CT34" s="79">
        <v>2.4E-2</v>
      </c>
      <c r="CU34" s="79">
        <v>1.67256E-2</v>
      </c>
      <c r="CV34" s="79">
        <v>102</v>
      </c>
      <c r="CW34" s="79">
        <v>308.27185589999999</v>
      </c>
      <c r="CX34" s="79">
        <v>106.00350200299999</v>
      </c>
      <c r="CY34" s="79">
        <v>76.260000000000005</v>
      </c>
      <c r="CZ34" s="79">
        <v>4.1436500000000001</v>
      </c>
      <c r="DA34" s="79">
        <v>2.7151640000000001</v>
      </c>
      <c r="DB34" s="79"/>
      <c r="DC34" s="79"/>
      <c r="DD34" s="79"/>
      <c r="DE34" s="78"/>
      <c r="DF34" s="78">
        <v>129</v>
      </c>
      <c r="DG34" s="78">
        <v>114</v>
      </c>
      <c r="DH34" s="78">
        <v>16</v>
      </c>
      <c r="DI34" s="78">
        <v>20</v>
      </c>
      <c r="DJ34" s="78"/>
      <c r="DK34" s="78">
        <v>129</v>
      </c>
      <c r="DL34" s="78">
        <v>102</v>
      </c>
      <c r="DM34" s="78">
        <v>70</v>
      </c>
      <c r="DN34" s="78">
        <v>0</v>
      </c>
      <c r="DO34" s="67">
        <v>0</v>
      </c>
      <c r="DP34" s="67">
        <v>41</v>
      </c>
      <c r="DQ34" s="67">
        <v>328.37</v>
      </c>
      <c r="DR34" s="67">
        <v>0</v>
      </c>
      <c r="DS34" s="67">
        <v>713.82500000000005</v>
      </c>
      <c r="DT34" s="68">
        <f t="shared" si="7"/>
        <v>1042.1950000000002</v>
      </c>
      <c r="DU34" s="67"/>
      <c r="DV34" s="82"/>
      <c r="DW34" s="82"/>
      <c r="DX34" s="82"/>
      <c r="DY34" s="82"/>
      <c r="DZ34" s="82"/>
      <c r="EA34" s="82"/>
      <c r="EB34" s="82"/>
      <c r="EC34" s="82"/>
      <c r="ED34" s="82"/>
      <c r="EE34" s="82"/>
      <c r="EF34" s="82"/>
      <c r="EG34" s="82" t="s">
        <v>229</v>
      </c>
      <c r="EH34" s="82"/>
      <c r="EI34" s="82"/>
      <c r="EJ34" s="82"/>
      <c r="EK34" s="82"/>
      <c r="EL34" s="82"/>
      <c r="EM34" s="82"/>
      <c r="EN34" s="82"/>
      <c r="EO34" s="82"/>
      <c r="EP34" s="82"/>
      <c r="EQ34" s="82"/>
      <c r="ER34" s="82"/>
      <c r="ES34" s="82"/>
      <c r="ET34" s="82"/>
      <c r="EU34" s="82"/>
      <c r="EV34" s="82"/>
      <c r="EW34" s="82"/>
      <c r="EX34" s="82"/>
    </row>
    <row r="35" spans="1:154" ht="16" customHeight="1">
      <c r="A35" s="86">
        <v>2017</v>
      </c>
      <c r="B35" s="67" t="s">
        <v>7</v>
      </c>
      <c r="C35" s="67" t="str">
        <f t="shared" si="0"/>
        <v>2017Q2</v>
      </c>
      <c r="D35" s="67" t="s">
        <v>211</v>
      </c>
      <c r="E35" s="67" t="s">
        <v>212</v>
      </c>
      <c r="F35" s="67" t="s">
        <v>221</v>
      </c>
      <c r="G35" s="68" t="s">
        <v>36</v>
      </c>
      <c r="H35" s="68" t="s">
        <v>231</v>
      </c>
      <c r="I35" s="68" t="s">
        <v>437</v>
      </c>
      <c r="J35" s="67" t="str">
        <f t="shared" si="1"/>
        <v>2017Q2D4</v>
      </c>
      <c r="K35" s="84">
        <v>303119.66522253922</v>
      </c>
      <c r="L35" s="84">
        <v>294576.63477746083</v>
      </c>
      <c r="M35" s="84">
        <v>40465.350000000006</v>
      </c>
      <c r="N35" s="84">
        <v>13488.45</v>
      </c>
      <c r="O35" s="79"/>
      <c r="P35" s="79">
        <v>0</v>
      </c>
      <c r="Q35" s="79"/>
      <c r="R35" s="68">
        <v>651650.10000000009</v>
      </c>
      <c r="S35" s="67"/>
      <c r="T35" s="67"/>
      <c r="U35" s="67"/>
      <c r="V35" s="67"/>
      <c r="W35" s="67"/>
      <c r="X35" s="67"/>
      <c r="Y35" s="68">
        <v>401.28994999999998</v>
      </c>
      <c r="Z35" s="79">
        <v>0</v>
      </c>
      <c r="AA35" s="79">
        <v>0</v>
      </c>
      <c r="AB35" s="79">
        <v>0</v>
      </c>
      <c r="AC35" s="79">
        <v>1001417</v>
      </c>
      <c r="AD35" s="68">
        <f t="shared" si="8"/>
        <v>1001417</v>
      </c>
      <c r="AE35" s="67"/>
      <c r="AF35" s="79">
        <v>280.46880599999997</v>
      </c>
      <c r="AG35" s="67"/>
      <c r="AH35" s="79"/>
      <c r="AI35" s="79"/>
      <c r="AJ35" s="79"/>
      <c r="AK35" s="79"/>
      <c r="AL35" s="67">
        <v>0</v>
      </c>
      <c r="AM35" s="67"/>
      <c r="AN35" s="67">
        <v>0</v>
      </c>
      <c r="AO35" s="67">
        <v>0</v>
      </c>
      <c r="AP35" s="67">
        <v>22</v>
      </c>
      <c r="AQ35" s="67">
        <v>97</v>
      </c>
      <c r="AR35" s="67">
        <v>0</v>
      </c>
      <c r="AS35" s="67"/>
      <c r="AT35" s="67">
        <v>17</v>
      </c>
      <c r="AU35" s="67">
        <v>0</v>
      </c>
      <c r="AV35" s="67"/>
      <c r="AW35" s="67">
        <v>5</v>
      </c>
      <c r="AX35" s="67">
        <v>0</v>
      </c>
      <c r="AY35" s="67">
        <v>0</v>
      </c>
      <c r="AZ35" s="67">
        <v>1</v>
      </c>
      <c r="BA35" s="67">
        <v>6</v>
      </c>
      <c r="BB35" s="67">
        <v>0</v>
      </c>
      <c r="BC35" s="67">
        <v>0</v>
      </c>
      <c r="BD35" s="67">
        <v>0</v>
      </c>
      <c r="BE35" s="67">
        <v>0</v>
      </c>
      <c r="BF35" s="67">
        <v>0</v>
      </c>
      <c r="BG35" s="67">
        <v>0</v>
      </c>
      <c r="BH35" s="67">
        <v>0</v>
      </c>
      <c r="BI35" s="67">
        <v>0</v>
      </c>
      <c r="BJ35" s="73">
        <v>10305</v>
      </c>
      <c r="BK35" s="68">
        <f t="shared" si="3"/>
        <v>148</v>
      </c>
      <c r="BL35" s="67">
        <v>0</v>
      </c>
      <c r="BM35" s="67">
        <v>19</v>
      </c>
      <c r="BN35" s="67">
        <f t="shared" si="9"/>
        <v>19</v>
      </c>
      <c r="BO35" s="67"/>
      <c r="BP35" s="67"/>
      <c r="BQ35" s="67"/>
      <c r="BR35" s="67">
        <v>3163</v>
      </c>
      <c r="BS35" s="67">
        <v>84</v>
      </c>
      <c r="BT35" s="67">
        <v>4</v>
      </c>
      <c r="BU35" s="67">
        <v>0</v>
      </c>
      <c r="BV35" s="67"/>
      <c r="BW35" s="67">
        <v>0</v>
      </c>
      <c r="BX35" s="67"/>
      <c r="BY35" s="67">
        <f t="shared" si="5"/>
        <v>3251</v>
      </c>
      <c r="BZ35" s="79">
        <v>139.95033000000001</v>
      </c>
      <c r="CA35" s="79">
        <v>132.75159600000001</v>
      </c>
      <c r="CB35" s="79">
        <v>31.994247000000001</v>
      </c>
      <c r="CC35" s="79">
        <v>51.494473999999997</v>
      </c>
      <c r="CD35" s="79">
        <v>0</v>
      </c>
      <c r="CE35" s="79">
        <v>0</v>
      </c>
      <c r="CF35" s="79">
        <v>0</v>
      </c>
      <c r="CG35" s="79"/>
      <c r="CH35" s="79"/>
      <c r="CI35" s="79"/>
      <c r="CJ35" s="79"/>
      <c r="CK35" s="79"/>
      <c r="CL35" s="79">
        <f t="shared" si="6"/>
        <v>356.19064700000001</v>
      </c>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67"/>
      <c r="DM35" s="67"/>
      <c r="DN35" s="67"/>
      <c r="DO35" s="67">
        <v>3251</v>
      </c>
      <c r="DP35" s="67">
        <v>1</v>
      </c>
      <c r="DQ35" s="67">
        <v>316.60000000000002</v>
      </c>
      <c r="DR35" s="67">
        <v>0</v>
      </c>
      <c r="DS35" s="67">
        <v>515.6</v>
      </c>
      <c r="DT35" s="68">
        <f t="shared" si="7"/>
        <v>832.2</v>
      </c>
      <c r="DU35" s="67"/>
      <c r="DV35" s="82"/>
      <c r="DW35" s="82"/>
      <c r="DX35" s="82"/>
      <c r="DY35" s="82"/>
      <c r="DZ35" s="82"/>
      <c r="EA35" s="82"/>
      <c r="EB35" s="82"/>
      <c r="EC35" s="82"/>
      <c r="ED35" s="82"/>
      <c r="EE35" s="82"/>
      <c r="EF35" s="82"/>
      <c r="EG35" s="82" t="s">
        <v>229</v>
      </c>
      <c r="EH35" s="82"/>
      <c r="EI35" s="82"/>
      <c r="EJ35" s="82"/>
      <c r="EK35" s="82"/>
      <c r="EL35" s="82"/>
      <c r="EM35" s="82"/>
      <c r="EN35" s="82"/>
      <c r="EO35" s="82"/>
      <c r="EP35" s="82"/>
      <c r="EQ35" s="82"/>
      <c r="ER35" s="82"/>
      <c r="ES35" s="82"/>
      <c r="ET35" s="82"/>
      <c r="EU35" s="82"/>
      <c r="EV35" s="82"/>
      <c r="EW35" s="82"/>
      <c r="EX35" s="82"/>
    </row>
    <row r="36" spans="1:154" ht="16" customHeight="1">
      <c r="A36" s="86">
        <v>2017</v>
      </c>
      <c r="B36" s="67" t="s">
        <v>7</v>
      </c>
      <c r="C36" s="67" t="str">
        <f t="shared" si="0"/>
        <v>2017Q2</v>
      </c>
      <c r="D36" s="67" t="s">
        <v>211</v>
      </c>
      <c r="E36" s="67" t="s">
        <v>212</v>
      </c>
      <c r="F36" s="67" t="s">
        <v>220</v>
      </c>
      <c r="G36" s="68" t="s">
        <v>37</v>
      </c>
      <c r="H36" s="68" t="s">
        <v>231</v>
      </c>
      <c r="I36" s="68" t="s">
        <v>436</v>
      </c>
      <c r="J36" s="67" t="str">
        <f t="shared" si="1"/>
        <v>2017Q2D3</v>
      </c>
      <c r="K36" s="79">
        <v>272832.90000000002</v>
      </c>
      <c r="L36" s="79">
        <v>219760.9</v>
      </c>
      <c r="M36" s="79">
        <v>0</v>
      </c>
      <c r="N36" s="79">
        <v>0</v>
      </c>
      <c r="O36" s="79"/>
      <c r="P36" s="79">
        <v>0</v>
      </c>
      <c r="Q36" s="79"/>
      <c r="R36" s="68">
        <v>492593.80000000005</v>
      </c>
      <c r="S36" s="67"/>
      <c r="T36" s="67"/>
      <c r="U36" s="67"/>
      <c r="V36" s="67"/>
      <c r="W36" s="67"/>
      <c r="X36" s="67"/>
      <c r="Y36" s="68">
        <v>324.25518599999998</v>
      </c>
      <c r="Z36" s="79">
        <v>0</v>
      </c>
      <c r="AA36" s="79">
        <v>0</v>
      </c>
      <c r="AB36" s="79">
        <v>0</v>
      </c>
      <c r="AC36" s="79">
        <v>719054</v>
      </c>
      <c r="AD36" s="68">
        <f t="shared" si="8"/>
        <v>719054</v>
      </c>
      <c r="AE36" s="67"/>
      <c r="AF36" s="79">
        <v>223.06706500000001</v>
      </c>
      <c r="AG36" s="67"/>
      <c r="AH36" s="79"/>
      <c r="AI36" s="79"/>
      <c r="AJ36" s="79"/>
      <c r="AK36" s="79"/>
      <c r="AL36" s="67">
        <v>0</v>
      </c>
      <c r="AM36" s="67"/>
      <c r="AN36" s="67">
        <v>0</v>
      </c>
      <c r="AO36" s="67">
        <v>0</v>
      </c>
      <c r="AP36" s="67">
        <v>55</v>
      </c>
      <c r="AQ36" s="67">
        <v>84</v>
      </c>
      <c r="AR36" s="67">
        <v>0</v>
      </c>
      <c r="AS36" s="67"/>
      <c r="AT36" s="67">
        <v>14</v>
      </c>
      <c r="AU36" s="67">
        <v>0</v>
      </c>
      <c r="AV36" s="67"/>
      <c r="AW36" s="67">
        <v>3</v>
      </c>
      <c r="AX36" s="67">
        <v>0</v>
      </c>
      <c r="AY36" s="67">
        <v>0</v>
      </c>
      <c r="AZ36" s="67">
        <v>1</v>
      </c>
      <c r="BA36" s="67">
        <v>0</v>
      </c>
      <c r="BB36" s="67">
        <v>0</v>
      </c>
      <c r="BC36" s="67">
        <v>0</v>
      </c>
      <c r="BD36" s="67">
        <v>0</v>
      </c>
      <c r="BE36" s="67">
        <v>0</v>
      </c>
      <c r="BF36" s="67">
        <v>0</v>
      </c>
      <c r="BG36" s="67">
        <v>0</v>
      </c>
      <c r="BH36" s="67">
        <v>0</v>
      </c>
      <c r="BI36" s="67">
        <v>0</v>
      </c>
      <c r="BJ36" s="73">
        <v>7890</v>
      </c>
      <c r="BK36" s="68">
        <f t="shared" si="3"/>
        <v>157</v>
      </c>
      <c r="BL36" s="67">
        <v>0</v>
      </c>
      <c r="BM36" s="67">
        <v>11</v>
      </c>
      <c r="BN36" s="67">
        <f t="shared" si="9"/>
        <v>11</v>
      </c>
      <c r="BO36" s="67"/>
      <c r="BP36" s="67"/>
      <c r="BQ36" s="67"/>
      <c r="BR36" s="67">
        <v>2983</v>
      </c>
      <c r="BS36" s="67">
        <v>88</v>
      </c>
      <c r="BT36" s="67">
        <v>1</v>
      </c>
      <c r="BU36" s="67">
        <v>0</v>
      </c>
      <c r="BV36" s="67"/>
      <c r="BW36" s="67">
        <v>0</v>
      </c>
      <c r="BX36" s="67"/>
      <c r="BY36" s="67">
        <f t="shared" si="5"/>
        <v>3072</v>
      </c>
      <c r="BZ36" s="79">
        <v>217.351099</v>
      </c>
      <c r="CA36" s="79">
        <v>72.474891999999997</v>
      </c>
      <c r="CB36" s="79">
        <v>19.645499000000001</v>
      </c>
      <c r="CC36" s="79">
        <v>42.878351000000002</v>
      </c>
      <c r="CD36" s="79">
        <v>0</v>
      </c>
      <c r="CE36" s="79">
        <v>0</v>
      </c>
      <c r="CF36" s="79">
        <v>0</v>
      </c>
      <c r="CG36" s="79"/>
      <c r="CH36" s="79"/>
      <c r="CI36" s="79"/>
      <c r="CJ36" s="79"/>
      <c r="CK36" s="79"/>
      <c r="CL36" s="79">
        <f t="shared" si="6"/>
        <v>352.34984100000003</v>
      </c>
      <c r="CM36" s="79"/>
      <c r="CN36" s="79"/>
      <c r="CO36" s="79"/>
      <c r="CP36" s="79"/>
      <c r="CQ36" s="79"/>
      <c r="CR36" s="79"/>
      <c r="CS36" s="79"/>
      <c r="CT36" s="79"/>
      <c r="CU36" s="79"/>
      <c r="CV36" s="79"/>
      <c r="CW36" s="79"/>
      <c r="CX36" s="79"/>
      <c r="CY36" s="79"/>
      <c r="CZ36" s="79"/>
      <c r="DA36" s="79"/>
      <c r="DB36" s="79"/>
      <c r="DC36" s="79"/>
      <c r="DD36" s="79"/>
      <c r="DE36" s="79"/>
      <c r="DF36" s="79"/>
      <c r="DG36" s="79"/>
      <c r="DH36" s="79"/>
      <c r="DI36" s="79"/>
      <c r="DJ36" s="79"/>
      <c r="DK36" s="79"/>
      <c r="DL36" s="67"/>
      <c r="DM36" s="67"/>
      <c r="DN36" s="67"/>
      <c r="DO36" s="67">
        <v>2966</v>
      </c>
      <c r="DP36" s="67">
        <v>0</v>
      </c>
      <c r="DQ36" s="67">
        <v>141.94999999999999</v>
      </c>
      <c r="DR36" s="67">
        <v>0</v>
      </c>
      <c r="DS36" s="67">
        <v>388</v>
      </c>
      <c r="DT36" s="68">
        <f t="shared" si="7"/>
        <v>529.95000000000005</v>
      </c>
      <c r="DU36" s="67"/>
      <c r="DV36" s="82"/>
      <c r="DW36" s="82"/>
      <c r="DX36" s="82"/>
      <c r="DY36" s="82"/>
      <c r="DZ36" s="82"/>
      <c r="EA36" s="82"/>
      <c r="EB36" s="82"/>
      <c r="EC36" s="82"/>
      <c r="ED36" s="82"/>
      <c r="EE36" s="82"/>
      <c r="EF36" s="82"/>
      <c r="EG36" s="82" t="s">
        <v>229</v>
      </c>
      <c r="EH36" s="82"/>
      <c r="EI36" s="82"/>
      <c r="EJ36" s="82"/>
      <c r="EK36" s="82"/>
      <c r="EL36" s="82"/>
      <c r="EM36" s="82"/>
      <c r="EN36" s="82"/>
      <c r="EO36" s="82"/>
      <c r="EP36" s="82"/>
      <c r="EQ36" s="82"/>
      <c r="ER36" s="82"/>
      <c r="ES36" s="82"/>
      <c r="ET36" s="82"/>
      <c r="EU36" s="82"/>
      <c r="EV36" s="82"/>
      <c r="EW36" s="82"/>
      <c r="EX36" s="82"/>
    </row>
    <row r="37" spans="1:154" ht="16" customHeight="1">
      <c r="A37" s="86">
        <v>2017</v>
      </c>
      <c r="B37" s="67" t="s">
        <v>7</v>
      </c>
      <c r="C37" s="67" t="str">
        <f t="shared" si="0"/>
        <v>2017Q2</v>
      </c>
      <c r="D37" s="67" t="s">
        <v>211</v>
      </c>
      <c r="E37" s="67" t="s">
        <v>212</v>
      </c>
      <c r="F37" s="67" t="s">
        <v>226</v>
      </c>
      <c r="G37" s="68" t="s">
        <v>29</v>
      </c>
      <c r="H37" s="68" t="s">
        <v>29</v>
      </c>
      <c r="I37" s="68" t="s">
        <v>447</v>
      </c>
      <c r="J37" s="67" t="str">
        <f t="shared" si="1"/>
        <v>2017Q2D12</v>
      </c>
      <c r="K37" s="79">
        <v>711848.90190956334</v>
      </c>
      <c r="L37" s="79">
        <v>266943.21500000003</v>
      </c>
      <c r="M37" s="79">
        <v>88980.743090436779</v>
      </c>
      <c r="N37" s="79"/>
      <c r="O37" s="79"/>
      <c r="P37" s="79"/>
      <c r="Q37" s="79"/>
      <c r="R37" s="68">
        <v>1067772.8600000001</v>
      </c>
      <c r="S37" s="67"/>
      <c r="T37" s="67"/>
      <c r="U37" s="67"/>
      <c r="V37" s="67">
        <v>522.63499999999999</v>
      </c>
      <c r="W37" s="67"/>
      <c r="X37" s="67"/>
      <c r="Y37" s="68"/>
      <c r="Z37" s="79">
        <v>461951</v>
      </c>
      <c r="AA37" s="79">
        <v>461951</v>
      </c>
      <c r="AB37" s="79">
        <v>461951</v>
      </c>
      <c r="AC37" s="79"/>
      <c r="AD37" s="68">
        <f t="shared" si="8"/>
        <v>1385853</v>
      </c>
      <c r="AE37" s="79"/>
      <c r="AF37" s="79">
        <v>474.69</v>
      </c>
      <c r="AG37" s="67"/>
      <c r="AH37" s="79">
        <v>78.715999999999994</v>
      </c>
      <c r="AI37" s="79">
        <v>55.573</v>
      </c>
      <c r="AJ37" s="79">
        <v>261.92599999999999</v>
      </c>
      <c r="AK37" s="79"/>
      <c r="AL37" s="67"/>
      <c r="AM37" s="67"/>
      <c r="AN37" s="67"/>
      <c r="AO37" s="67"/>
      <c r="AP37" s="67">
        <v>22</v>
      </c>
      <c r="AQ37" s="67">
        <v>65</v>
      </c>
      <c r="AR37" s="67"/>
      <c r="AS37" s="67"/>
      <c r="AT37" s="67">
        <v>20</v>
      </c>
      <c r="AU37" s="67"/>
      <c r="AV37" s="67"/>
      <c r="AW37" s="67">
        <v>4</v>
      </c>
      <c r="AX37" s="67"/>
      <c r="AY37" s="67"/>
      <c r="AZ37" s="67">
        <v>5</v>
      </c>
      <c r="BA37" s="67">
        <v>2</v>
      </c>
      <c r="BB37" s="67"/>
      <c r="BC37" s="67"/>
      <c r="BD37" s="67"/>
      <c r="BE37" s="67"/>
      <c r="BF37" s="67"/>
      <c r="BG37" s="67"/>
      <c r="BH37" s="67"/>
      <c r="BI37" s="67"/>
      <c r="BJ37" s="73">
        <v>8805</v>
      </c>
      <c r="BK37" s="68">
        <f t="shared" si="3"/>
        <v>118</v>
      </c>
      <c r="BL37" s="67">
        <v>0</v>
      </c>
      <c r="BM37" s="67">
        <v>35</v>
      </c>
      <c r="BN37" s="67">
        <f t="shared" si="9"/>
        <v>35</v>
      </c>
      <c r="BO37" s="78">
        <v>23</v>
      </c>
      <c r="BP37" s="78">
        <v>9</v>
      </c>
      <c r="BQ37" s="78">
        <v>3</v>
      </c>
      <c r="BR37" s="79">
        <v>11652</v>
      </c>
      <c r="BS37" s="79">
        <v>122</v>
      </c>
      <c r="BT37" s="67"/>
      <c r="BU37" s="67"/>
      <c r="BV37" s="67"/>
      <c r="BW37" s="67"/>
      <c r="BX37" s="67"/>
      <c r="BY37" s="67">
        <f t="shared" si="5"/>
        <v>11774</v>
      </c>
      <c r="BZ37" s="79">
        <v>162.446057</v>
      </c>
      <c r="CA37" s="79">
        <v>66.024997999999997</v>
      </c>
      <c r="CB37" s="79">
        <v>83.258240000000001</v>
      </c>
      <c r="CC37" s="79">
        <v>58.341909999999999</v>
      </c>
      <c r="CD37" s="79">
        <v>111.479744</v>
      </c>
      <c r="CE37" s="79"/>
      <c r="CF37" s="79"/>
      <c r="CG37" s="79"/>
      <c r="CH37" s="79"/>
      <c r="CI37" s="79"/>
      <c r="CJ37" s="79"/>
      <c r="CK37" s="79"/>
      <c r="CL37" s="79">
        <f t="shared" si="6"/>
        <v>481.55094899999995</v>
      </c>
      <c r="CM37" s="79">
        <v>9.25</v>
      </c>
      <c r="CN37" s="79">
        <v>0.28999999999999998</v>
      </c>
      <c r="CO37" s="67">
        <v>162878.5</v>
      </c>
      <c r="CP37" s="79">
        <v>302.27999999999997</v>
      </c>
      <c r="CQ37" s="79">
        <v>68.819999999999993</v>
      </c>
      <c r="CR37" s="67">
        <v>38652753</v>
      </c>
      <c r="CS37" s="79">
        <v>22.72</v>
      </c>
      <c r="CT37" s="79">
        <v>1.1499999999999999</v>
      </c>
      <c r="CU37" s="67">
        <v>645897.5</v>
      </c>
      <c r="CV37" s="79">
        <v>357.49</v>
      </c>
      <c r="CW37" s="79">
        <v>25.45</v>
      </c>
      <c r="CX37" s="67">
        <v>14.2939925</v>
      </c>
      <c r="CY37" s="79">
        <v>449.41</v>
      </c>
      <c r="CZ37" s="79">
        <v>27.32</v>
      </c>
      <c r="DA37" s="67">
        <v>15344278</v>
      </c>
      <c r="DB37" s="79"/>
      <c r="DC37" s="79"/>
      <c r="DD37" s="67">
        <v>0</v>
      </c>
      <c r="DE37" s="79">
        <v>2</v>
      </c>
      <c r="DF37" s="79">
        <v>16</v>
      </c>
      <c r="DG37" s="79">
        <v>11</v>
      </c>
      <c r="DH37" s="79">
        <v>12</v>
      </c>
      <c r="DI37" s="79">
        <v>191</v>
      </c>
      <c r="DJ37" s="79">
        <v>2</v>
      </c>
      <c r="DK37" s="79">
        <v>16</v>
      </c>
      <c r="DL37" s="67">
        <v>11</v>
      </c>
      <c r="DM37" s="67">
        <v>12</v>
      </c>
      <c r="DN37" s="67">
        <v>191</v>
      </c>
      <c r="DO37" s="79">
        <v>11824</v>
      </c>
      <c r="DP37" s="67">
        <v>1013.2</v>
      </c>
      <c r="DQ37" s="67">
        <v>326.53399999999999</v>
      </c>
      <c r="DR37" s="67">
        <v>32.409999999999997</v>
      </c>
      <c r="DS37" s="67">
        <v>164.27500000000001</v>
      </c>
      <c r="DT37" s="68">
        <f t="shared" si="7"/>
        <v>523.21899999999994</v>
      </c>
      <c r="DU37" s="67"/>
      <c r="DV37" s="82"/>
      <c r="DW37" s="82"/>
      <c r="DX37" s="82"/>
      <c r="DY37" s="82"/>
      <c r="DZ37" s="82"/>
      <c r="EA37" s="82"/>
      <c r="EB37" s="82"/>
      <c r="EC37" s="82"/>
      <c r="ED37" s="82"/>
      <c r="EE37" s="82"/>
      <c r="EF37" s="82"/>
      <c r="EG37" s="82" t="s">
        <v>229</v>
      </c>
      <c r="EH37" s="82"/>
      <c r="EI37" s="82"/>
      <c r="EJ37" s="82"/>
      <c r="EK37" s="82"/>
      <c r="EL37" s="82"/>
      <c r="EM37" s="82"/>
      <c r="EN37" s="82"/>
      <c r="EO37" s="82"/>
      <c r="EP37" s="82"/>
      <c r="EQ37" s="82"/>
      <c r="ER37" s="82"/>
      <c r="ES37" s="82"/>
      <c r="ET37" s="82"/>
      <c r="EU37" s="82"/>
      <c r="EV37" s="82"/>
      <c r="EW37" s="82"/>
      <c r="EX37" s="82"/>
    </row>
    <row r="38" spans="1:154" ht="16" customHeight="1">
      <c r="A38" s="86">
        <v>2017</v>
      </c>
      <c r="B38" s="67" t="s">
        <v>7</v>
      </c>
      <c r="C38" s="67" t="str">
        <f t="shared" si="0"/>
        <v>2017Q2</v>
      </c>
      <c r="D38" s="67" t="s">
        <v>211</v>
      </c>
      <c r="E38" s="67" t="s">
        <v>212</v>
      </c>
      <c r="F38" s="67" t="s">
        <v>219</v>
      </c>
      <c r="G38" s="68" t="s">
        <v>38</v>
      </c>
      <c r="H38" s="68" t="s">
        <v>231</v>
      </c>
      <c r="I38" s="68" t="s">
        <v>435</v>
      </c>
      <c r="J38" s="67" t="str">
        <f t="shared" si="1"/>
        <v>2017Q2D2</v>
      </c>
      <c r="K38" s="79">
        <v>183499.49999999901</v>
      </c>
      <c r="L38" s="79">
        <v>79922.200000001001</v>
      </c>
      <c r="M38" s="79">
        <v>0</v>
      </c>
      <c r="N38" s="79">
        <v>0</v>
      </c>
      <c r="O38" s="79"/>
      <c r="P38" s="79">
        <v>0</v>
      </c>
      <c r="Q38" s="79"/>
      <c r="R38" s="68">
        <v>263421.7</v>
      </c>
      <c r="S38" s="67"/>
      <c r="T38" s="67"/>
      <c r="U38" s="67"/>
      <c r="V38" s="67"/>
      <c r="W38" s="67"/>
      <c r="X38" s="67"/>
      <c r="Y38" s="68">
        <v>140.74664899999999</v>
      </c>
      <c r="Z38" s="79">
        <v>0</v>
      </c>
      <c r="AA38" s="79">
        <v>0</v>
      </c>
      <c r="AB38" s="79">
        <v>0</v>
      </c>
      <c r="AC38" s="79">
        <v>356193</v>
      </c>
      <c r="AD38" s="68">
        <f t="shared" si="8"/>
        <v>356193</v>
      </c>
      <c r="AE38" s="67"/>
      <c r="AF38" s="79">
        <v>115.9759</v>
      </c>
      <c r="AG38" s="67"/>
      <c r="AH38" s="79"/>
      <c r="AI38" s="79">
        <v>46.386000000000003</v>
      </c>
      <c r="AJ38" s="79">
        <v>46.386000000000003</v>
      </c>
      <c r="AK38" s="79"/>
      <c r="AL38" s="67">
        <v>0</v>
      </c>
      <c r="AM38" s="67"/>
      <c r="AN38" s="67">
        <v>0</v>
      </c>
      <c r="AO38" s="67">
        <v>0</v>
      </c>
      <c r="AP38" s="67">
        <v>25</v>
      </c>
      <c r="AQ38" s="67">
        <v>99</v>
      </c>
      <c r="AR38" s="67">
        <v>0</v>
      </c>
      <c r="AS38" s="67"/>
      <c r="AT38" s="67">
        <v>16</v>
      </c>
      <c r="AU38" s="67">
        <v>0</v>
      </c>
      <c r="AV38" s="67"/>
      <c r="AW38" s="67">
        <v>6</v>
      </c>
      <c r="AX38" s="67">
        <v>0</v>
      </c>
      <c r="AY38" s="67">
        <v>0</v>
      </c>
      <c r="AZ38" s="67">
        <v>0</v>
      </c>
      <c r="BA38" s="67">
        <v>0</v>
      </c>
      <c r="BB38" s="67">
        <v>0</v>
      </c>
      <c r="BC38" s="67">
        <v>0</v>
      </c>
      <c r="BD38" s="67">
        <v>0</v>
      </c>
      <c r="BE38" s="67">
        <v>0</v>
      </c>
      <c r="BF38" s="67">
        <v>0</v>
      </c>
      <c r="BG38" s="67">
        <v>0</v>
      </c>
      <c r="BH38" s="67">
        <v>0</v>
      </c>
      <c r="BI38" s="67">
        <v>0</v>
      </c>
      <c r="BJ38" s="73">
        <v>8375</v>
      </c>
      <c r="BK38" s="68">
        <f t="shared" si="3"/>
        <v>146</v>
      </c>
      <c r="BL38" s="67">
        <v>0</v>
      </c>
      <c r="BM38" s="67">
        <v>17</v>
      </c>
      <c r="BN38" s="67">
        <f t="shared" si="9"/>
        <v>17</v>
      </c>
      <c r="BO38" s="67"/>
      <c r="BP38" s="67"/>
      <c r="BQ38" s="67"/>
      <c r="BR38" s="67">
        <v>2857</v>
      </c>
      <c r="BS38" s="67">
        <v>33</v>
      </c>
      <c r="BT38" s="67">
        <v>0</v>
      </c>
      <c r="BU38" s="67">
        <v>0</v>
      </c>
      <c r="BV38" s="67"/>
      <c r="BW38" s="67">
        <v>0</v>
      </c>
      <c r="BX38" s="67"/>
      <c r="BY38" s="67">
        <f t="shared" si="5"/>
        <v>2890</v>
      </c>
      <c r="BZ38" s="79">
        <v>108.991018</v>
      </c>
      <c r="CA38" s="79">
        <v>11.0425</v>
      </c>
      <c r="CB38" s="79">
        <v>7.3879130000000002</v>
      </c>
      <c r="CC38" s="79">
        <v>23.003599999999999</v>
      </c>
      <c r="CD38" s="79">
        <v>0</v>
      </c>
      <c r="CE38" s="79">
        <v>0</v>
      </c>
      <c r="CF38" s="79">
        <v>0</v>
      </c>
      <c r="CG38" s="79"/>
      <c r="CH38" s="79"/>
      <c r="CI38" s="79"/>
      <c r="CJ38" s="79"/>
      <c r="CK38" s="79"/>
      <c r="CL38" s="79">
        <f t="shared" si="6"/>
        <v>150.42503099999999</v>
      </c>
      <c r="CM38" s="79"/>
      <c r="CN38" s="79"/>
      <c r="CO38" s="79"/>
      <c r="CP38" s="79"/>
      <c r="CQ38" s="79"/>
      <c r="CR38" s="79"/>
      <c r="CS38" s="79"/>
      <c r="CT38" s="79"/>
      <c r="CU38" s="79"/>
      <c r="CV38" s="79">
        <v>524</v>
      </c>
      <c r="CW38" s="79">
        <v>122.4</v>
      </c>
      <c r="CX38" s="79">
        <v>13</v>
      </c>
      <c r="CY38" s="79"/>
      <c r="CZ38" s="79"/>
      <c r="DA38" s="79"/>
      <c r="DB38" s="79">
        <v>28</v>
      </c>
      <c r="DC38" s="79">
        <v>5</v>
      </c>
      <c r="DD38" s="79">
        <v>2.4</v>
      </c>
      <c r="DE38" s="79">
        <v>0</v>
      </c>
      <c r="DF38" s="79">
        <v>0</v>
      </c>
      <c r="DG38" s="79">
        <v>19</v>
      </c>
      <c r="DH38" s="79">
        <v>38</v>
      </c>
      <c r="DI38" s="79">
        <v>33</v>
      </c>
      <c r="DJ38" s="79">
        <v>0</v>
      </c>
      <c r="DK38" s="79">
        <v>0</v>
      </c>
      <c r="DL38" s="79">
        <v>19</v>
      </c>
      <c r="DM38" s="79">
        <v>38</v>
      </c>
      <c r="DN38" s="79">
        <v>33</v>
      </c>
      <c r="DO38" s="67">
        <v>2890</v>
      </c>
      <c r="DP38" s="67">
        <v>0</v>
      </c>
      <c r="DQ38" s="67">
        <v>131.94999999999999</v>
      </c>
      <c r="DR38" s="67">
        <v>0</v>
      </c>
      <c r="DS38" s="67">
        <v>271.2</v>
      </c>
      <c r="DT38" s="68">
        <f t="shared" si="7"/>
        <v>403.15</v>
      </c>
      <c r="DU38" s="67"/>
      <c r="DV38" s="82"/>
      <c r="DW38" s="82"/>
      <c r="DX38" s="82"/>
      <c r="DY38" s="82"/>
      <c r="DZ38" s="82"/>
      <c r="EA38" s="82"/>
      <c r="EB38" s="82"/>
      <c r="EC38" s="82"/>
      <c r="ED38" s="82"/>
      <c r="EE38" s="82"/>
      <c r="EF38" s="82"/>
      <c r="EG38" s="82" t="s">
        <v>229</v>
      </c>
      <c r="EH38" s="82"/>
      <c r="EI38" s="82"/>
      <c r="EJ38" s="82"/>
      <c r="EK38" s="82"/>
      <c r="EL38" s="82"/>
      <c r="EM38" s="82"/>
      <c r="EN38" s="82"/>
      <c r="EO38" s="82"/>
      <c r="EP38" s="82"/>
      <c r="EQ38" s="82"/>
      <c r="ER38" s="82"/>
      <c r="ES38" s="82"/>
      <c r="ET38" s="82"/>
      <c r="EU38" s="82"/>
      <c r="EV38" s="82"/>
      <c r="EW38" s="82"/>
      <c r="EX38" s="82"/>
    </row>
    <row r="39" spans="1:154" ht="16" customHeight="1">
      <c r="A39" s="86">
        <v>2017</v>
      </c>
      <c r="B39" s="67" t="s">
        <v>7</v>
      </c>
      <c r="C39" s="67" t="str">
        <f t="shared" si="0"/>
        <v>2017Q2</v>
      </c>
      <c r="D39" s="67" t="s">
        <v>211</v>
      </c>
      <c r="E39" s="67" t="s">
        <v>212</v>
      </c>
      <c r="F39" s="67" t="s">
        <v>218</v>
      </c>
      <c r="G39" s="68" t="s">
        <v>39</v>
      </c>
      <c r="H39" s="68" t="s">
        <v>231</v>
      </c>
      <c r="I39" s="68" t="s">
        <v>434</v>
      </c>
      <c r="J39" s="67" t="str">
        <f t="shared" ref="J39:J102" si="10">C39&amp;I39</f>
        <v>2017Q2D1</v>
      </c>
      <c r="K39" s="67">
        <v>185020.2</v>
      </c>
      <c r="L39" s="67">
        <v>125574</v>
      </c>
      <c r="M39" s="67">
        <v>5761</v>
      </c>
      <c r="N39" s="79">
        <v>0</v>
      </c>
      <c r="O39" s="79"/>
      <c r="P39" s="79">
        <v>0</v>
      </c>
      <c r="Q39" s="79"/>
      <c r="R39" s="68">
        <v>316355.20000000001</v>
      </c>
      <c r="S39" s="67"/>
      <c r="T39" s="67"/>
      <c r="U39" s="67"/>
      <c r="V39" s="67"/>
      <c r="W39" s="67"/>
      <c r="X39" s="67"/>
      <c r="Y39" s="68">
        <v>207.161655</v>
      </c>
      <c r="Z39" s="79">
        <v>147363.33333333334</v>
      </c>
      <c r="AA39" s="79">
        <v>147363.33333333334</v>
      </c>
      <c r="AB39" s="79">
        <v>147363.33333333334</v>
      </c>
      <c r="AC39" s="79"/>
      <c r="AD39" s="68">
        <f t="shared" si="8"/>
        <v>442090</v>
      </c>
      <c r="AE39" s="79"/>
      <c r="AF39" s="79">
        <v>135.63881900000001</v>
      </c>
      <c r="AG39" s="67"/>
      <c r="AH39" s="79"/>
      <c r="AI39" s="79">
        <v>125.73560000000001</v>
      </c>
      <c r="AJ39" s="79"/>
      <c r="AK39" s="79"/>
      <c r="AL39" s="67">
        <v>0</v>
      </c>
      <c r="AM39" s="67"/>
      <c r="AN39" s="67">
        <v>0</v>
      </c>
      <c r="AO39" s="67">
        <v>0</v>
      </c>
      <c r="AP39" s="67">
        <v>18</v>
      </c>
      <c r="AQ39" s="67">
        <v>42</v>
      </c>
      <c r="AR39" s="67">
        <v>0</v>
      </c>
      <c r="AS39" s="67"/>
      <c r="AT39" s="67">
        <v>24</v>
      </c>
      <c r="AU39" s="67">
        <v>0</v>
      </c>
      <c r="AV39" s="67"/>
      <c r="AW39" s="67">
        <v>1</v>
      </c>
      <c r="AX39" s="67">
        <v>0</v>
      </c>
      <c r="AY39" s="67">
        <v>0</v>
      </c>
      <c r="AZ39" s="67">
        <v>2</v>
      </c>
      <c r="BA39" s="67">
        <v>1</v>
      </c>
      <c r="BB39" s="67">
        <v>0</v>
      </c>
      <c r="BC39" s="67">
        <v>0</v>
      </c>
      <c r="BD39" s="67">
        <v>0</v>
      </c>
      <c r="BE39" s="67">
        <v>0</v>
      </c>
      <c r="BF39" s="67">
        <v>0</v>
      </c>
      <c r="BG39" s="67">
        <v>0</v>
      </c>
      <c r="BH39" s="67">
        <v>0</v>
      </c>
      <c r="BI39" s="67">
        <v>0</v>
      </c>
      <c r="BJ39" s="73">
        <v>6095</v>
      </c>
      <c r="BK39" s="68">
        <f t="shared" si="3"/>
        <v>88</v>
      </c>
      <c r="BL39" s="67">
        <v>0</v>
      </c>
      <c r="BM39" s="67">
        <v>13</v>
      </c>
      <c r="BN39" s="67">
        <f t="shared" si="9"/>
        <v>13</v>
      </c>
      <c r="BO39" s="67"/>
      <c r="BP39" s="67"/>
      <c r="BQ39" s="67"/>
      <c r="BR39" s="67">
        <v>2187</v>
      </c>
      <c r="BS39" s="67">
        <v>47</v>
      </c>
      <c r="BT39" s="67">
        <v>3</v>
      </c>
      <c r="BU39" s="67">
        <v>0</v>
      </c>
      <c r="BV39" s="67"/>
      <c r="BW39" s="67">
        <v>0</v>
      </c>
      <c r="BX39" s="67"/>
      <c r="BY39" s="67">
        <f t="shared" si="5"/>
        <v>2237</v>
      </c>
      <c r="BZ39" s="79">
        <v>83.445935000000006</v>
      </c>
      <c r="CA39" s="79">
        <v>60.071617000000003</v>
      </c>
      <c r="CB39" s="79">
        <v>10.265234</v>
      </c>
      <c r="CC39" s="79">
        <v>35.947164999999998</v>
      </c>
      <c r="CD39" s="79">
        <v>0</v>
      </c>
      <c r="CE39" s="79">
        <v>0</v>
      </c>
      <c r="CF39" s="79">
        <v>0</v>
      </c>
      <c r="CG39" s="79"/>
      <c r="CH39" s="79"/>
      <c r="CI39" s="79"/>
      <c r="CJ39" s="79"/>
      <c r="CK39" s="79"/>
      <c r="CL39" s="79">
        <f t="shared" si="6"/>
        <v>189.72995100000003</v>
      </c>
      <c r="CM39" s="79">
        <v>51.4</v>
      </c>
      <c r="CN39" s="79">
        <v>8566.6666666666697</v>
      </c>
      <c r="CO39" s="79">
        <v>4.3090330000000003</v>
      </c>
      <c r="CP39" s="79">
        <v>92.446674000000002</v>
      </c>
      <c r="CQ39" s="79">
        <v>15407.779</v>
      </c>
      <c r="CR39" s="79">
        <v>7.7501119999999997</v>
      </c>
      <c r="CS39" s="79">
        <v>2.85</v>
      </c>
      <c r="CT39" s="79">
        <v>475</v>
      </c>
      <c r="CU39" s="79">
        <v>0.238925</v>
      </c>
      <c r="CV39" s="79">
        <v>428.16653000000002</v>
      </c>
      <c r="CW39" s="67">
        <v>71361.088333333304</v>
      </c>
      <c r="CX39" s="67">
        <v>35.894627</v>
      </c>
      <c r="CY39" s="79">
        <v>78.966660000000005</v>
      </c>
      <c r="CZ39" s="79">
        <v>13161.11</v>
      </c>
      <c r="DA39" s="79">
        <v>6.6200380000000001</v>
      </c>
      <c r="DB39" s="79"/>
      <c r="DC39" s="79"/>
      <c r="DD39" s="79"/>
      <c r="DE39" s="79">
        <v>17</v>
      </c>
      <c r="DF39" s="79">
        <v>16</v>
      </c>
      <c r="DG39" s="79">
        <v>25</v>
      </c>
      <c r="DH39" s="79">
        <v>2</v>
      </c>
      <c r="DI39" s="79">
        <v>12</v>
      </c>
      <c r="DJ39" s="79">
        <v>17</v>
      </c>
      <c r="DK39" s="79">
        <v>16</v>
      </c>
      <c r="DL39" s="67">
        <v>25</v>
      </c>
      <c r="DM39" s="67">
        <v>2</v>
      </c>
      <c r="DN39" s="67"/>
      <c r="DO39" s="67">
        <v>1938</v>
      </c>
      <c r="DP39" s="67">
        <v>0</v>
      </c>
      <c r="DQ39" s="67">
        <v>259.62</v>
      </c>
      <c r="DR39" s="67"/>
      <c r="DS39" s="67">
        <v>355</v>
      </c>
      <c r="DT39" s="68">
        <f t="shared" si="7"/>
        <v>614.62</v>
      </c>
      <c r="DU39" s="67"/>
      <c r="DV39" s="82"/>
      <c r="DW39" s="82"/>
      <c r="DX39" s="82"/>
      <c r="DY39" s="82"/>
      <c r="DZ39" s="82"/>
      <c r="EA39" s="82"/>
      <c r="EB39" s="82"/>
      <c r="EC39" s="82"/>
      <c r="ED39" s="82"/>
      <c r="EE39" s="82"/>
      <c r="EF39" s="82"/>
      <c r="EG39" s="82" t="s">
        <v>229</v>
      </c>
      <c r="EH39" s="82"/>
      <c r="EI39" s="82"/>
      <c r="EJ39" s="82"/>
      <c r="EK39" s="82"/>
      <c r="EL39" s="82"/>
      <c r="EM39" s="82"/>
      <c r="EN39" s="82"/>
      <c r="EO39" s="82"/>
      <c r="EP39" s="82"/>
      <c r="EQ39" s="82"/>
      <c r="ER39" s="82"/>
      <c r="ES39" s="82"/>
      <c r="ET39" s="82"/>
      <c r="EU39" s="82"/>
      <c r="EV39" s="82"/>
      <c r="EW39" s="82"/>
      <c r="EX39" s="82"/>
    </row>
    <row r="40" spans="1:154" ht="16" customHeight="1">
      <c r="A40" s="86">
        <v>2017</v>
      </c>
      <c r="B40" s="67" t="s">
        <v>7</v>
      </c>
      <c r="C40" s="67" t="str">
        <f t="shared" si="0"/>
        <v>2017Q2</v>
      </c>
      <c r="D40" s="67" t="s">
        <v>211</v>
      </c>
      <c r="E40" s="67" t="s">
        <v>212</v>
      </c>
      <c r="F40" s="67" t="s">
        <v>228</v>
      </c>
      <c r="G40" s="68" t="s">
        <v>28</v>
      </c>
      <c r="H40" s="68" t="s">
        <v>28</v>
      </c>
      <c r="I40" s="68" t="s">
        <v>445</v>
      </c>
      <c r="J40" s="67" t="str">
        <f t="shared" si="10"/>
        <v>2017Q2D10</v>
      </c>
      <c r="K40" s="79">
        <v>447563.25</v>
      </c>
      <c r="L40" s="79">
        <v>78981.75</v>
      </c>
      <c r="M40" s="79"/>
      <c r="N40" s="79"/>
      <c r="O40" s="79"/>
      <c r="P40" s="79"/>
      <c r="Q40" s="79"/>
      <c r="R40" s="68">
        <v>526545</v>
      </c>
      <c r="S40" s="67"/>
      <c r="T40" s="67"/>
      <c r="U40" s="67"/>
      <c r="V40" s="67"/>
      <c r="W40" s="67"/>
      <c r="X40" s="67"/>
      <c r="Y40" s="68"/>
      <c r="Z40" s="79"/>
      <c r="AA40" s="79"/>
      <c r="AB40" s="79"/>
      <c r="AC40" s="67">
        <v>685190</v>
      </c>
      <c r="AD40" s="68">
        <f t="shared" si="8"/>
        <v>685190</v>
      </c>
      <c r="AE40" s="67"/>
      <c r="AF40" s="79">
        <v>247.78782699999999</v>
      </c>
      <c r="AG40" s="67">
        <v>41111.4</v>
      </c>
      <c r="AH40" s="67">
        <v>41111.4</v>
      </c>
      <c r="AI40" s="67">
        <v>39721</v>
      </c>
      <c r="AJ40" s="67">
        <v>71354</v>
      </c>
      <c r="AK40" s="67"/>
      <c r="AL40" s="67"/>
      <c r="AM40" s="67"/>
      <c r="AN40" s="67"/>
      <c r="AO40" s="67"/>
      <c r="AP40" s="67">
        <v>7</v>
      </c>
      <c r="AQ40" s="67">
        <v>27</v>
      </c>
      <c r="AR40" s="67"/>
      <c r="AS40" s="67"/>
      <c r="AT40" s="67">
        <v>7</v>
      </c>
      <c r="AU40" s="67"/>
      <c r="AV40" s="67"/>
      <c r="AW40" s="67">
        <v>4</v>
      </c>
      <c r="AX40" s="67"/>
      <c r="AY40" s="67"/>
      <c r="AZ40" s="67">
        <v>4</v>
      </c>
      <c r="BA40" s="67"/>
      <c r="BB40" s="67"/>
      <c r="BC40" s="67"/>
      <c r="BD40" s="67"/>
      <c r="BE40" s="67"/>
      <c r="BF40" s="67"/>
      <c r="BG40" s="67"/>
      <c r="BH40" s="67"/>
      <c r="BI40" s="67"/>
      <c r="BJ40" s="73">
        <v>4285</v>
      </c>
      <c r="BK40" s="68">
        <f t="shared" si="3"/>
        <v>49</v>
      </c>
      <c r="BL40" s="67"/>
      <c r="BM40" s="67">
        <v>34</v>
      </c>
      <c r="BN40" s="67">
        <f t="shared" si="9"/>
        <v>34</v>
      </c>
      <c r="BO40" s="78">
        <v>6</v>
      </c>
      <c r="BP40" s="78">
        <v>13</v>
      </c>
      <c r="BQ40" s="78">
        <v>15</v>
      </c>
      <c r="BR40" s="67">
        <v>8043</v>
      </c>
      <c r="BS40" s="67">
        <v>53</v>
      </c>
      <c r="BT40" s="67"/>
      <c r="BU40" s="67"/>
      <c r="BV40" s="67"/>
      <c r="BW40" s="67"/>
      <c r="BX40" s="67"/>
      <c r="BY40" s="67">
        <f t="shared" si="5"/>
        <v>8096</v>
      </c>
      <c r="BZ40" s="79">
        <v>62.061399999999999</v>
      </c>
      <c r="CA40" s="79">
        <v>78.0304</v>
      </c>
      <c r="CB40" s="79">
        <v>65.182874999999996</v>
      </c>
      <c r="CC40" s="79">
        <v>36.624899999999997</v>
      </c>
      <c r="CD40" s="79">
        <v>7.0011000000000001</v>
      </c>
      <c r="CE40" s="79"/>
      <c r="CF40" s="79"/>
      <c r="CG40" s="79"/>
      <c r="CH40" s="79"/>
      <c r="CI40" s="79"/>
      <c r="CJ40" s="79"/>
      <c r="CK40" s="79"/>
      <c r="CL40" s="79">
        <f t="shared" si="6"/>
        <v>248.90067500000001</v>
      </c>
      <c r="CM40" s="79"/>
      <c r="CN40" s="79"/>
      <c r="CO40" s="79"/>
      <c r="CP40" s="79">
        <v>47</v>
      </c>
      <c r="CQ40" s="79">
        <v>16.731999999999999</v>
      </c>
      <c r="CR40" s="79">
        <v>9843.4356000000007</v>
      </c>
      <c r="CS40" s="79"/>
      <c r="CT40" s="79"/>
      <c r="CU40" s="79"/>
      <c r="CV40" s="79">
        <v>57</v>
      </c>
      <c r="CW40" s="79">
        <v>20.292000000000002</v>
      </c>
      <c r="CX40" s="79">
        <v>11937.783600000001</v>
      </c>
      <c r="CY40" s="79">
        <v>33</v>
      </c>
      <c r="CZ40" s="79">
        <v>11.747999999999999</v>
      </c>
      <c r="DA40" s="79">
        <v>6911.3483999999999</v>
      </c>
      <c r="DB40" s="79"/>
      <c r="DC40" s="79"/>
      <c r="DD40" s="79"/>
      <c r="DE40" s="67">
        <v>35</v>
      </c>
      <c r="DF40" s="67">
        <v>15</v>
      </c>
      <c r="DG40" s="67">
        <v>5</v>
      </c>
      <c r="DH40" s="67">
        <v>0</v>
      </c>
      <c r="DI40" s="67">
        <v>15</v>
      </c>
      <c r="DJ40" s="67">
        <v>35</v>
      </c>
      <c r="DK40" s="67">
        <v>15</v>
      </c>
      <c r="DL40" s="67">
        <v>5</v>
      </c>
      <c r="DM40" s="67">
        <v>0</v>
      </c>
      <c r="DN40" s="67">
        <v>5</v>
      </c>
      <c r="DO40" s="67">
        <v>147107</v>
      </c>
      <c r="DP40" s="67">
        <v>0</v>
      </c>
      <c r="DQ40" s="67">
        <v>147</v>
      </c>
      <c r="DR40" s="67">
        <v>0</v>
      </c>
      <c r="DS40" s="67">
        <v>107</v>
      </c>
      <c r="DT40" s="68">
        <f t="shared" ref="DT40:DT103" si="11">SUM(DQ40,DR40,DS40)</f>
        <v>254</v>
      </c>
      <c r="DU40" s="67"/>
      <c r="DV40" s="82"/>
      <c r="DW40" s="82"/>
      <c r="DX40" s="82"/>
      <c r="DY40" s="82"/>
      <c r="DZ40" s="82"/>
      <c r="EA40" s="82"/>
      <c r="EB40" s="82"/>
      <c r="EC40" s="82"/>
      <c r="ED40" s="82"/>
      <c r="EE40" s="82"/>
      <c r="EF40" s="82"/>
      <c r="EG40" s="82" t="s">
        <v>229</v>
      </c>
      <c r="EH40" s="82"/>
      <c r="EI40" s="82"/>
      <c r="EJ40" s="82"/>
      <c r="EK40" s="82"/>
      <c r="EL40" s="82"/>
      <c r="EM40" s="82"/>
      <c r="EN40" s="82"/>
      <c r="EO40" s="82"/>
      <c r="EP40" s="82"/>
      <c r="EQ40" s="82"/>
      <c r="ER40" s="82"/>
      <c r="ES40" s="82"/>
      <c r="ET40" s="82"/>
      <c r="EU40" s="82"/>
      <c r="EV40" s="82"/>
      <c r="EW40" s="82"/>
      <c r="EX40" s="82"/>
    </row>
    <row r="41" spans="1:154" ht="16" customHeight="1">
      <c r="A41" s="86">
        <v>2017</v>
      </c>
      <c r="B41" s="67" t="s">
        <v>7</v>
      </c>
      <c r="C41" s="67" t="str">
        <f t="shared" si="0"/>
        <v>2017Q2</v>
      </c>
      <c r="D41" s="67" t="s">
        <v>211</v>
      </c>
      <c r="E41" s="67" t="s">
        <v>212</v>
      </c>
      <c r="F41" s="67" t="s">
        <v>225</v>
      </c>
      <c r="G41" s="68" t="s">
        <v>47</v>
      </c>
      <c r="H41" s="68" t="s">
        <v>231</v>
      </c>
      <c r="I41" s="68" t="s">
        <v>441</v>
      </c>
      <c r="J41" s="67" t="str">
        <f t="shared" si="10"/>
        <v>2017Q2D8</v>
      </c>
      <c r="K41" s="79">
        <v>1270088.8473558801</v>
      </c>
      <c r="L41" s="79">
        <v>673508.99116089998</v>
      </c>
      <c r="M41" s="79">
        <v>441895.29170781898</v>
      </c>
      <c r="N41" s="79">
        <v>409089</v>
      </c>
      <c r="O41" s="79"/>
      <c r="P41" s="79"/>
      <c r="Q41" s="79"/>
      <c r="R41" s="68">
        <v>2794582.130224599</v>
      </c>
      <c r="S41" s="67"/>
      <c r="T41" s="67"/>
      <c r="U41" s="67"/>
      <c r="V41" s="67"/>
      <c r="W41" s="67"/>
      <c r="X41" s="67"/>
      <c r="Y41" s="68">
        <v>1289.7566194999999</v>
      </c>
      <c r="Z41" s="79"/>
      <c r="AA41" s="79"/>
      <c r="AB41" s="79"/>
      <c r="AC41" s="79">
        <v>3751278</v>
      </c>
      <c r="AD41" s="68">
        <f t="shared" si="8"/>
        <v>3751278</v>
      </c>
      <c r="AE41" s="67"/>
      <c r="AF41" s="79">
        <v>952.62762150000003</v>
      </c>
      <c r="AG41" s="67"/>
      <c r="AH41" s="79"/>
      <c r="AI41" s="79">
        <v>478.34795000000003</v>
      </c>
      <c r="AJ41" s="79">
        <v>478.34795000000003</v>
      </c>
      <c r="AK41" s="79"/>
      <c r="AL41" s="67"/>
      <c r="AM41" s="67"/>
      <c r="AN41" s="67"/>
      <c r="AO41" s="67"/>
      <c r="AP41" s="67">
        <v>87</v>
      </c>
      <c r="AQ41" s="67">
        <v>202</v>
      </c>
      <c r="AR41" s="67"/>
      <c r="AS41" s="67"/>
      <c r="AT41" s="67">
        <v>50</v>
      </c>
      <c r="AU41" s="67"/>
      <c r="AV41" s="67"/>
      <c r="AW41" s="67">
        <v>31</v>
      </c>
      <c r="AX41" s="67"/>
      <c r="AY41" s="67"/>
      <c r="AZ41" s="67">
        <v>20</v>
      </c>
      <c r="BA41" s="67">
        <v>8</v>
      </c>
      <c r="BB41" s="67"/>
      <c r="BC41" s="67"/>
      <c r="BD41" s="67"/>
      <c r="BE41" s="67"/>
      <c r="BF41" s="67"/>
      <c r="BG41" s="67"/>
      <c r="BH41" s="67"/>
      <c r="BI41" s="67"/>
      <c r="BJ41" s="73">
        <v>32295</v>
      </c>
      <c r="BK41" s="68">
        <f t="shared" si="3"/>
        <v>398</v>
      </c>
      <c r="BL41" s="67"/>
      <c r="BM41" s="67">
        <v>30</v>
      </c>
      <c r="BN41" s="67">
        <f t="shared" si="9"/>
        <v>30</v>
      </c>
      <c r="BO41" s="67">
        <v>30</v>
      </c>
      <c r="BP41" s="67"/>
      <c r="BQ41" s="67"/>
      <c r="BR41" s="67">
        <v>11382</v>
      </c>
      <c r="BS41" s="67">
        <v>242</v>
      </c>
      <c r="BT41" s="67"/>
      <c r="BU41" s="67">
        <v>1</v>
      </c>
      <c r="BV41" s="67"/>
      <c r="BW41" s="67"/>
      <c r="BX41" s="67"/>
      <c r="BY41" s="67">
        <f t="shared" si="5"/>
        <v>11625</v>
      </c>
      <c r="BZ41" s="68">
        <v>175.72318300000001</v>
      </c>
      <c r="CA41" s="79">
        <v>78.364963000000003</v>
      </c>
      <c r="CB41" s="79">
        <v>39.926310000000001</v>
      </c>
      <c r="CC41" s="79">
        <v>46.063761</v>
      </c>
      <c r="CD41" s="79"/>
      <c r="CE41" s="79"/>
      <c r="CF41" s="79"/>
      <c r="CG41" s="79"/>
      <c r="CH41" s="79"/>
      <c r="CI41" s="79"/>
      <c r="CJ41" s="79"/>
      <c r="CK41" s="79"/>
      <c r="CL41" s="79">
        <f t="shared" si="6"/>
        <v>340.078217</v>
      </c>
      <c r="CM41" s="79">
        <v>75</v>
      </c>
      <c r="CN41" s="79">
        <v>110.37054107425</v>
      </c>
      <c r="CO41" s="79">
        <v>48.548413975977503</v>
      </c>
      <c r="CP41" s="79">
        <v>42</v>
      </c>
      <c r="CQ41" s="79">
        <v>61.807503001579803</v>
      </c>
      <c r="CR41" s="79">
        <v>27.187111826547401</v>
      </c>
      <c r="CS41" s="79"/>
      <c r="CT41" s="79"/>
      <c r="CU41" s="79"/>
      <c r="CV41" s="79">
        <v>128</v>
      </c>
      <c r="CW41" s="79">
        <v>188.36572343338599</v>
      </c>
      <c r="CX41" s="79">
        <v>82.855959852334905</v>
      </c>
      <c r="CY41" s="79">
        <v>40</v>
      </c>
      <c r="CZ41" s="79">
        <v>58.864288572933098</v>
      </c>
      <c r="DA41" s="79">
        <v>25.892487453854699</v>
      </c>
      <c r="DB41" s="79"/>
      <c r="DC41" s="79"/>
      <c r="DD41" s="79"/>
      <c r="DE41" s="78">
        <v>23</v>
      </c>
      <c r="DF41" s="78">
        <v>50</v>
      </c>
      <c r="DG41" s="78">
        <v>36</v>
      </c>
      <c r="DH41" s="78">
        <v>52</v>
      </c>
      <c r="DI41" s="78">
        <v>99</v>
      </c>
      <c r="DJ41" s="78">
        <v>20</v>
      </c>
      <c r="DK41" s="78">
        <v>39</v>
      </c>
      <c r="DL41" s="78">
        <v>30</v>
      </c>
      <c r="DM41" s="78">
        <v>29</v>
      </c>
      <c r="DN41" s="78">
        <v>0</v>
      </c>
      <c r="DO41" s="67">
        <v>12391</v>
      </c>
      <c r="DP41" s="67">
        <v>3</v>
      </c>
      <c r="DQ41" s="67">
        <v>777</v>
      </c>
      <c r="DR41" s="67">
        <v>0</v>
      </c>
      <c r="DS41" s="67">
        <v>1023</v>
      </c>
      <c r="DT41" s="68">
        <f t="shared" si="11"/>
        <v>1800</v>
      </c>
      <c r="DU41" s="67"/>
      <c r="DV41" s="82"/>
      <c r="DW41" s="82"/>
      <c r="DX41" s="82"/>
      <c r="DY41" s="82"/>
      <c r="DZ41" s="82"/>
      <c r="EA41" s="82"/>
      <c r="EB41" s="82"/>
      <c r="EC41" s="82"/>
      <c r="ED41" s="82"/>
      <c r="EE41" s="82"/>
      <c r="EF41" s="82"/>
      <c r="EG41" s="82" t="s">
        <v>229</v>
      </c>
      <c r="EH41" s="82"/>
      <c r="EI41" s="82"/>
      <c r="EJ41" s="82"/>
      <c r="EK41" s="82"/>
      <c r="EL41" s="82"/>
      <c r="EM41" s="82"/>
      <c r="EN41" s="82"/>
      <c r="EO41" s="82"/>
      <c r="EP41" s="82"/>
      <c r="EQ41" s="82"/>
      <c r="ER41" s="82"/>
      <c r="ES41" s="82"/>
      <c r="ET41" s="82"/>
      <c r="EU41" s="82"/>
      <c r="EV41" s="82"/>
      <c r="EW41" s="82"/>
      <c r="EX41" s="82"/>
    </row>
    <row r="42" spans="1:154" ht="16" customHeight="1">
      <c r="A42" s="86">
        <v>2017</v>
      </c>
      <c r="B42" s="67" t="s">
        <v>7</v>
      </c>
      <c r="C42" s="67" t="str">
        <f t="shared" si="0"/>
        <v>2017Q2</v>
      </c>
      <c r="D42" s="67" t="s">
        <v>211</v>
      </c>
      <c r="E42" s="67" t="s">
        <v>212</v>
      </c>
      <c r="F42" s="67" t="s">
        <v>213</v>
      </c>
      <c r="G42" s="68" t="s">
        <v>33</v>
      </c>
      <c r="H42" s="68" t="s">
        <v>33</v>
      </c>
      <c r="I42" s="68" t="s">
        <v>446</v>
      </c>
      <c r="J42" s="67" t="str">
        <f t="shared" si="10"/>
        <v>2017Q2D11</v>
      </c>
      <c r="K42" s="79">
        <v>330278</v>
      </c>
      <c r="L42" s="67">
        <v>179737</v>
      </c>
      <c r="M42" s="79"/>
      <c r="N42" s="79"/>
      <c r="O42" s="79"/>
      <c r="P42" s="79"/>
      <c r="Q42" s="79"/>
      <c r="R42" s="68">
        <v>510015</v>
      </c>
      <c r="S42" s="67"/>
      <c r="T42" s="67"/>
      <c r="U42" s="67"/>
      <c r="V42" s="67"/>
      <c r="W42" s="67"/>
      <c r="X42" s="67"/>
      <c r="Y42" s="68">
        <v>308.85314399999999</v>
      </c>
      <c r="Z42" s="79">
        <v>247297</v>
      </c>
      <c r="AA42" s="79">
        <v>247297</v>
      </c>
      <c r="AB42" s="79">
        <v>247297</v>
      </c>
      <c r="AC42" s="79"/>
      <c r="AD42" s="68">
        <f t="shared" si="8"/>
        <v>741891</v>
      </c>
      <c r="AE42" s="79"/>
      <c r="AF42" s="79">
        <v>208.617412</v>
      </c>
      <c r="AG42" s="79">
        <v>44985</v>
      </c>
      <c r="AH42" s="79">
        <v>13</v>
      </c>
      <c r="AI42" s="79">
        <v>218.89</v>
      </c>
      <c r="AJ42" s="79">
        <v>0</v>
      </c>
      <c r="AK42" s="79"/>
      <c r="AL42" s="67"/>
      <c r="AM42" s="67"/>
      <c r="AN42" s="67"/>
      <c r="AO42" s="67"/>
      <c r="AP42" s="67">
        <v>27</v>
      </c>
      <c r="AQ42" s="67">
        <v>26</v>
      </c>
      <c r="AR42" s="67"/>
      <c r="AS42" s="67"/>
      <c r="AT42" s="67">
        <v>15</v>
      </c>
      <c r="AU42" s="67"/>
      <c r="AV42" s="67"/>
      <c r="AW42" s="67"/>
      <c r="AX42" s="67"/>
      <c r="AY42" s="67"/>
      <c r="AZ42" s="67"/>
      <c r="BA42" s="67"/>
      <c r="BB42" s="67"/>
      <c r="BC42" s="67"/>
      <c r="BD42" s="67"/>
      <c r="BE42" s="67"/>
      <c r="BF42" s="67"/>
      <c r="BG42" s="67"/>
      <c r="BH42" s="67"/>
      <c r="BI42" s="67"/>
      <c r="BJ42" s="73">
        <v>3475</v>
      </c>
      <c r="BK42" s="68">
        <f t="shared" si="3"/>
        <v>68</v>
      </c>
      <c r="BL42" s="67">
        <v>0</v>
      </c>
      <c r="BM42" s="67">
        <v>21</v>
      </c>
      <c r="BN42" s="67">
        <f t="shared" si="9"/>
        <v>21</v>
      </c>
      <c r="BO42" s="78">
        <v>0</v>
      </c>
      <c r="BP42" s="78">
        <v>21</v>
      </c>
      <c r="BQ42" s="78">
        <v>0</v>
      </c>
      <c r="BR42" s="79">
        <v>3542</v>
      </c>
      <c r="BS42" s="67">
        <v>87</v>
      </c>
      <c r="BT42" s="67"/>
      <c r="BU42" s="67"/>
      <c r="BV42" s="67"/>
      <c r="BW42" s="67"/>
      <c r="BX42" s="67"/>
      <c r="BY42" s="67">
        <f t="shared" si="5"/>
        <v>3629</v>
      </c>
      <c r="BZ42" s="79">
        <v>49.483963000000003</v>
      </c>
      <c r="CA42" s="79">
        <v>22.317712</v>
      </c>
      <c r="CB42" s="79">
        <v>9.4710000000000001</v>
      </c>
      <c r="CC42" s="79">
        <v>7.5415000000000001</v>
      </c>
      <c r="CD42" s="79">
        <v>0</v>
      </c>
      <c r="CE42" s="79">
        <v>28.072941</v>
      </c>
      <c r="CF42" s="79"/>
      <c r="CG42" s="79"/>
      <c r="CH42" s="79"/>
      <c r="CI42" s="79"/>
      <c r="CJ42" s="79"/>
      <c r="CK42" s="79"/>
      <c r="CL42" s="79">
        <f t="shared" si="6"/>
        <v>116.88711600000001</v>
      </c>
      <c r="CM42" s="79"/>
      <c r="CN42" s="79"/>
      <c r="CO42" s="67"/>
      <c r="CP42" s="79">
        <v>65</v>
      </c>
      <c r="CQ42" s="97">
        <v>218.89</v>
      </c>
      <c r="CR42" s="67">
        <v>5.8858800000000002</v>
      </c>
      <c r="CS42" s="79"/>
      <c r="CT42" s="79"/>
      <c r="CU42" s="67"/>
      <c r="CV42" s="79"/>
      <c r="CW42" s="79"/>
      <c r="CX42" s="67"/>
      <c r="CY42" s="79"/>
      <c r="CZ42" s="79"/>
      <c r="DA42" s="67"/>
      <c r="DB42" s="79"/>
      <c r="DC42" s="79"/>
      <c r="DD42" s="67"/>
      <c r="DE42" s="79">
        <v>0</v>
      </c>
      <c r="DF42" s="79">
        <v>74</v>
      </c>
      <c r="DG42" s="79">
        <v>1</v>
      </c>
      <c r="DH42" s="79">
        <v>0</v>
      </c>
      <c r="DI42" s="79">
        <v>24</v>
      </c>
      <c r="DJ42" s="79">
        <v>0</v>
      </c>
      <c r="DK42" s="79">
        <v>74</v>
      </c>
      <c r="DL42" s="67">
        <v>1</v>
      </c>
      <c r="DM42" s="67">
        <v>0</v>
      </c>
      <c r="DN42" s="67">
        <v>24</v>
      </c>
      <c r="DO42" s="67">
        <v>1906</v>
      </c>
      <c r="DP42" s="67">
        <v>0</v>
      </c>
      <c r="DQ42" s="67">
        <v>174</v>
      </c>
      <c r="DR42" s="67">
        <v>0</v>
      </c>
      <c r="DS42" s="67">
        <v>220</v>
      </c>
      <c r="DT42" s="68">
        <f t="shared" si="11"/>
        <v>394</v>
      </c>
      <c r="DU42" s="67"/>
      <c r="DV42" s="82"/>
      <c r="DW42" s="82"/>
      <c r="DX42" s="82"/>
      <c r="DY42" s="82"/>
      <c r="DZ42" s="82"/>
      <c r="EA42" s="82"/>
      <c r="EB42" s="82"/>
      <c r="EC42" s="82"/>
      <c r="ED42" s="82"/>
      <c r="EE42" s="82"/>
      <c r="EF42" s="82"/>
      <c r="EG42" s="82" t="s">
        <v>229</v>
      </c>
      <c r="EH42" s="82"/>
      <c r="EI42" s="82"/>
      <c r="EJ42" s="82"/>
      <c r="EK42" s="82"/>
      <c r="EL42" s="82"/>
      <c r="EM42" s="82"/>
      <c r="EN42" s="82"/>
      <c r="EO42" s="82"/>
      <c r="EP42" s="82"/>
      <c r="EQ42" s="82"/>
      <c r="ER42" s="82"/>
      <c r="ES42" s="82"/>
      <c r="ET42" s="82"/>
      <c r="EU42" s="82"/>
      <c r="EV42" s="82"/>
      <c r="EW42" s="82"/>
      <c r="EX42" s="82"/>
    </row>
    <row r="43" spans="1:154" ht="16" customHeight="1">
      <c r="A43" s="86">
        <v>2017</v>
      </c>
      <c r="B43" s="67" t="s">
        <v>7</v>
      </c>
      <c r="C43" s="67" t="str">
        <f t="shared" si="0"/>
        <v>2017Q2</v>
      </c>
      <c r="D43" s="67" t="s">
        <v>211</v>
      </c>
      <c r="E43" s="67" t="s">
        <v>212</v>
      </c>
      <c r="F43" s="67" t="s">
        <v>215</v>
      </c>
      <c r="G43" s="67" t="s">
        <v>239</v>
      </c>
      <c r="H43" s="68" t="s">
        <v>239</v>
      </c>
      <c r="I43" s="68" t="s">
        <v>449</v>
      </c>
      <c r="J43" s="67" t="str">
        <f t="shared" si="10"/>
        <v>2017Q2D14</v>
      </c>
      <c r="K43" s="96">
        <v>155024153.228264</v>
      </c>
      <c r="L43" s="96">
        <v>82622616.482925594</v>
      </c>
      <c r="M43" s="67">
        <v>105302460.064</v>
      </c>
      <c r="N43" s="67">
        <v>170460358.46599999</v>
      </c>
      <c r="O43" s="67">
        <v>160306247</v>
      </c>
      <c r="P43" s="67">
        <v>445182</v>
      </c>
      <c r="Q43" s="79"/>
      <c r="R43" s="67">
        <v>674161017.2411896</v>
      </c>
      <c r="S43" s="79"/>
      <c r="T43" s="79"/>
      <c r="U43" s="79"/>
      <c r="V43" s="79"/>
      <c r="W43" s="79"/>
      <c r="X43" s="79"/>
      <c r="Y43" s="79"/>
      <c r="Z43" s="79">
        <v>222517378</v>
      </c>
      <c r="AA43" s="79">
        <v>410890865</v>
      </c>
      <c r="AB43" s="79">
        <v>176976902</v>
      </c>
      <c r="AC43" s="79"/>
      <c r="AD43" s="67">
        <f t="shared" si="8"/>
        <v>810385145</v>
      </c>
      <c r="AE43" s="79"/>
      <c r="AF43" s="79"/>
      <c r="AG43" s="79"/>
      <c r="AH43" s="79"/>
      <c r="AI43" s="79"/>
      <c r="AJ43" s="79"/>
      <c r="AK43" s="67"/>
      <c r="AL43" s="67">
        <v>0</v>
      </c>
      <c r="AM43" s="67">
        <v>217</v>
      </c>
      <c r="AN43" s="67">
        <v>2</v>
      </c>
      <c r="AO43" s="67">
        <v>139</v>
      </c>
      <c r="AP43" s="67">
        <v>975</v>
      </c>
      <c r="AQ43" s="67">
        <v>3837</v>
      </c>
      <c r="AR43" s="67">
        <v>2</v>
      </c>
      <c r="AS43" s="67">
        <v>1</v>
      </c>
      <c r="AT43" s="67">
        <v>2390</v>
      </c>
      <c r="AU43" s="67">
        <v>18</v>
      </c>
      <c r="AV43" s="67">
        <v>3</v>
      </c>
      <c r="AW43" s="67">
        <v>1932</v>
      </c>
      <c r="AX43" s="67">
        <v>13</v>
      </c>
      <c r="AY43" s="67">
        <v>24</v>
      </c>
      <c r="AZ43" s="67">
        <v>1197</v>
      </c>
      <c r="BA43" s="67">
        <v>0</v>
      </c>
      <c r="BB43" s="67">
        <v>8</v>
      </c>
      <c r="BC43" s="67">
        <v>817</v>
      </c>
      <c r="BD43" s="67">
        <v>0</v>
      </c>
      <c r="BE43" s="67">
        <v>4</v>
      </c>
      <c r="BF43" s="67">
        <v>70</v>
      </c>
      <c r="BG43" s="67">
        <v>29</v>
      </c>
      <c r="BH43" s="67">
        <v>14</v>
      </c>
      <c r="BI43" s="67">
        <v>14</v>
      </c>
      <c r="BJ43" s="73">
        <v>1741222</v>
      </c>
      <c r="BK43" s="68">
        <f t="shared" si="3"/>
        <v>11706</v>
      </c>
      <c r="BL43" s="67">
        <v>6</v>
      </c>
      <c r="BM43" s="67">
        <v>1419</v>
      </c>
      <c r="BN43" s="67">
        <f t="shared" si="9"/>
        <v>1425</v>
      </c>
      <c r="BO43" s="67">
        <v>1414</v>
      </c>
      <c r="BP43" s="67">
        <v>11</v>
      </c>
      <c r="BQ43" s="67">
        <v>0</v>
      </c>
      <c r="BR43" s="67">
        <v>931278</v>
      </c>
      <c r="BS43" s="67">
        <v>84857</v>
      </c>
      <c r="BT43" s="67">
        <v>2482</v>
      </c>
      <c r="BU43" s="67">
        <v>499</v>
      </c>
      <c r="BV43" s="67">
        <v>38</v>
      </c>
      <c r="BW43" s="67">
        <v>299</v>
      </c>
      <c r="BX43" s="79"/>
      <c r="BY43" s="67">
        <f t="shared" si="5"/>
        <v>1019453</v>
      </c>
      <c r="BZ43" s="79"/>
      <c r="CA43" s="79"/>
      <c r="CB43" s="79"/>
      <c r="CC43" s="79"/>
      <c r="CD43" s="79"/>
      <c r="CE43" s="79"/>
      <c r="CF43" s="79"/>
      <c r="CG43" s="79"/>
      <c r="CH43" s="79"/>
      <c r="CI43" s="79"/>
      <c r="CJ43" s="79"/>
      <c r="CK43" s="79"/>
      <c r="CL43" s="67">
        <f t="shared" si="6"/>
        <v>0</v>
      </c>
      <c r="CM43" s="79"/>
      <c r="CN43" s="79"/>
      <c r="CO43" s="79"/>
      <c r="CP43" s="79"/>
      <c r="CQ43" s="79"/>
      <c r="CR43" s="79"/>
      <c r="CS43" s="79"/>
      <c r="CT43" s="79"/>
      <c r="CU43" s="79"/>
      <c r="CV43" s="79"/>
      <c r="CW43" s="79"/>
      <c r="CX43" s="79"/>
      <c r="CY43" s="79"/>
      <c r="CZ43" s="79"/>
      <c r="DA43" s="79"/>
      <c r="DB43" s="79"/>
      <c r="DC43" s="79"/>
      <c r="DD43" s="79"/>
      <c r="DE43" s="79"/>
      <c r="DF43" s="79"/>
      <c r="DG43" s="79"/>
      <c r="DH43" s="79"/>
      <c r="DI43" s="79"/>
      <c r="DJ43" s="79"/>
      <c r="DK43" s="79"/>
      <c r="DL43" s="79"/>
      <c r="DM43" s="79"/>
      <c r="DN43" s="79"/>
      <c r="DO43" s="79"/>
      <c r="DP43" s="79">
        <v>760.3</v>
      </c>
      <c r="DQ43" s="79">
        <v>18646.13</v>
      </c>
      <c r="DR43" s="79">
        <v>5866.1500000000005</v>
      </c>
      <c r="DS43" s="79">
        <v>7278.5</v>
      </c>
      <c r="DT43" s="68">
        <f t="shared" si="11"/>
        <v>31790.780000000002</v>
      </c>
      <c r="DU43" s="79"/>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row>
    <row r="44" spans="1:154" ht="16" customHeight="1">
      <c r="A44" s="86">
        <v>2017</v>
      </c>
      <c r="B44" s="67" t="s">
        <v>6</v>
      </c>
      <c r="C44" s="67" t="str">
        <f t="shared" si="0"/>
        <v>2017Q1</v>
      </c>
      <c r="D44" s="67" t="s">
        <v>211</v>
      </c>
      <c r="E44" s="67" t="s">
        <v>212</v>
      </c>
      <c r="F44" s="67" t="s">
        <v>231</v>
      </c>
      <c r="G44" s="68" t="s">
        <v>231</v>
      </c>
      <c r="H44" s="68" t="s">
        <v>231</v>
      </c>
      <c r="I44" s="68" t="s">
        <v>448</v>
      </c>
      <c r="J44" s="67" t="str">
        <f t="shared" si="10"/>
        <v>2017Q1D13</v>
      </c>
      <c r="K44" s="79"/>
      <c r="L44" s="79"/>
      <c r="M44" s="79"/>
      <c r="N44" s="79"/>
      <c r="O44" s="79"/>
      <c r="P44" s="79"/>
      <c r="Q44" s="79"/>
      <c r="R44" s="68">
        <v>0</v>
      </c>
      <c r="S44" s="67"/>
      <c r="T44" s="67"/>
      <c r="U44" s="67"/>
      <c r="V44" s="67"/>
      <c r="W44" s="67"/>
      <c r="X44" s="67"/>
      <c r="Y44" s="67"/>
      <c r="Z44" s="79"/>
      <c r="AA44" s="79"/>
      <c r="AB44" s="79"/>
      <c r="AC44" s="79"/>
      <c r="AD44" s="68">
        <f t="shared" si="8"/>
        <v>0</v>
      </c>
      <c r="AE44" s="67"/>
      <c r="AF44" s="79"/>
      <c r="AG44" s="67"/>
      <c r="AH44" s="79"/>
      <c r="AI44" s="79"/>
      <c r="AJ44" s="79"/>
      <c r="AK44" s="79"/>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73">
        <v>0</v>
      </c>
      <c r="BK44" s="68">
        <f t="shared" si="3"/>
        <v>0</v>
      </c>
      <c r="BL44" s="67"/>
      <c r="BM44" s="67">
        <v>92</v>
      </c>
      <c r="BN44" s="67">
        <f t="shared" si="9"/>
        <v>92</v>
      </c>
      <c r="BO44" s="67"/>
      <c r="BP44" s="67">
        <v>92</v>
      </c>
      <c r="BQ44" s="67"/>
      <c r="BR44" s="67"/>
      <c r="BS44" s="67"/>
      <c r="BT44" s="67"/>
      <c r="BU44" s="67"/>
      <c r="BV44" s="67"/>
      <c r="BW44" s="67"/>
      <c r="BX44" s="67"/>
      <c r="BY44" s="67">
        <f t="shared" si="5"/>
        <v>0</v>
      </c>
      <c r="BZ44" s="67">
        <v>984.27290000000005</v>
      </c>
      <c r="CA44" s="67">
        <v>93.9238</v>
      </c>
      <c r="CB44" s="79"/>
      <c r="CC44" s="67">
        <v>168.88929999999999</v>
      </c>
      <c r="CD44" s="79"/>
      <c r="CE44" s="67">
        <v>345.8972</v>
      </c>
      <c r="CF44" s="79"/>
      <c r="CG44" s="79"/>
      <c r="CH44" s="79"/>
      <c r="CI44" s="79"/>
      <c r="CJ44" s="79"/>
      <c r="CK44" s="79"/>
      <c r="CL44" s="79">
        <f t="shared" si="6"/>
        <v>1592.9832000000001</v>
      </c>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67"/>
      <c r="DM44" s="67"/>
      <c r="DN44" s="67"/>
      <c r="DO44" s="67"/>
      <c r="DP44" s="67"/>
      <c r="DQ44" s="67"/>
      <c r="DR44" s="67"/>
      <c r="DS44" s="67"/>
      <c r="DT44" s="68">
        <f t="shared" si="11"/>
        <v>0</v>
      </c>
      <c r="DU44" s="67"/>
      <c r="DV44" s="82"/>
      <c r="DW44" s="82"/>
      <c r="DX44" s="82"/>
      <c r="DY44" s="82"/>
      <c r="DZ44" s="82"/>
      <c r="EA44" s="82"/>
      <c r="EB44" s="82"/>
      <c r="EC44" s="82"/>
      <c r="ED44" s="82"/>
      <c r="EE44" s="82"/>
      <c r="EF44" s="82"/>
      <c r="EG44" s="82" t="s">
        <v>231</v>
      </c>
      <c r="EH44" s="82"/>
      <c r="EI44" s="82"/>
      <c r="EJ44" s="82"/>
      <c r="EK44" s="82"/>
      <c r="EL44" s="82"/>
      <c r="EM44" s="82"/>
      <c r="EN44" s="82"/>
      <c r="EO44" s="82"/>
      <c r="EP44" s="82"/>
      <c r="EQ44" s="82"/>
      <c r="ER44" s="82"/>
      <c r="ES44" s="82"/>
      <c r="ET44" s="82"/>
      <c r="EU44" s="82"/>
      <c r="EV44" s="82"/>
      <c r="EW44" s="82"/>
      <c r="EX44" s="82"/>
    </row>
    <row r="45" spans="1:154" ht="16" customHeight="1">
      <c r="A45" s="86">
        <v>2017</v>
      </c>
      <c r="B45" s="67" t="s">
        <v>6</v>
      </c>
      <c r="C45" s="67" t="str">
        <f t="shared" si="0"/>
        <v>2017Q1</v>
      </c>
      <c r="D45" s="67" t="s">
        <v>211</v>
      </c>
      <c r="E45" s="67" t="s">
        <v>212</v>
      </c>
      <c r="F45" s="67" t="s">
        <v>227</v>
      </c>
      <c r="G45" s="68" t="s">
        <v>13</v>
      </c>
      <c r="H45" s="68" t="s">
        <v>13</v>
      </c>
      <c r="I45" s="68" t="s">
        <v>444</v>
      </c>
      <c r="J45" s="67" t="str">
        <f t="shared" si="10"/>
        <v>2017Q1D9</v>
      </c>
      <c r="K45" s="67">
        <v>377609</v>
      </c>
      <c r="L45" s="67">
        <v>140453</v>
      </c>
      <c r="M45" s="79"/>
      <c r="N45" s="79"/>
      <c r="O45" s="79"/>
      <c r="P45" s="79"/>
      <c r="Q45" s="79"/>
      <c r="R45" s="68">
        <v>518062</v>
      </c>
      <c r="S45" s="67"/>
      <c r="T45" s="67"/>
      <c r="U45" s="67"/>
      <c r="V45" s="67"/>
      <c r="W45" s="67"/>
      <c r="X45" s="67"/>
      <c r="Y45" s="67">
        <v>271.09614699999997</v>
      </c>
      <c r="Z45" s="79">
        <v>197544.66666666701</v>
      </c>
      <c r="AA45" s="79">
        <v>197544.66666666701</v>
      </c>
      <c r="AB45" s="79">
        <v>197544.66666666701</v>
      </c>
      <c r="AC45" s="79"/>
      <c r="AD45" s="68">
        <f t="shared" si="8"/>
        <v>592634.00000000105</v>
      </c>
      <c r="AE45" s="79"/>
      <c r="AF45" s="79">
        <v>55.383271999999998</v>
      </c>
      <c r="AG45" s="79">
        <v>9417.8559999999998</v>
      </c>
      <c r="AH45" s="79"/>
      <c r="AI45" s="79"/>
      <c r="AJ45" s="79"/>
      <c r="AK45" s="79"/>
      <c r="AL45" s="67"/>
      <c r="AM45" s="67"/>
      <c r="AN45" s="67"/>
      <c r="AO45" s="67"/>
      <c r="AP45" s="67"/>
      <c r="AQ45" s="67">
        <v>7</v>
      </c>
      <c r="AR45" s="67"/>
      <c r="AS45" s="67"/>
      <c r="AT45" s="67">
        <v>5</v>
      </c>
      <c r="AU45" s="67"/>
      <c r="AV45" s="67"/>
      <c r="AW45" s="67"/>
      <c r="AX45" s="67"/>
      <c r="AY45" s="67"/>
      <c r="AZ45" s="67"/>
      <c r="BA45" s="67"/>
      <c r="BB45" s="67"/>
      <c r="BC45" s="67"/>
      <c r="BD45" s="67"/>
      <c r="BE45" s="67"/>
      <c r="BF45" s="67"/>
      <c r="BG45" s="67"/>
      <c r="BH45" s="67"/>
      <c r="BI45" s="67"/>
      <c r="BJ45" s="73">
        <v>850</v>
      </c>
      <c r="BK45" s="68">
        <f t="shared" si="3"/>
        <v>12</v>
      </c>
      <c r="BL45" s="67"/>
      <c r="BM45" s="67">
        <v>31</v>
      </c>
      <c r="BN45" s="67">
        <f t="shared" si="9"/>
        <v>31</v>
      </c>
      <c r="BO45" s="78"/>
      <c r="BP45" s="78"/>
      <c r="BQ45" s="78"/>
      <c r="BR45" s="79">
        <v>2675</v>
      </c>
      <c r="BS45" s="67">
        <v>60</v>
      </c>
      <c r="BT45" s="67"/>
      <c r="BU45" s="67"/>
      <c r="BV45" s="67"/>
      <c r="BW45" s="67"/>
      <c r="BX45" s="67"/>
      <c r="BY45" s="67">
        <f t="shared" si="5"/>
        <v>2735</v>
      </c>
      <c r="BZ45" s="79">
        <v>60.223838999999998</v>
      </c>
      <c r="CA45" s="79">
        <v>99.23836</v>
      </c>
      <c r="CB45" s="79">
        <v>5.7340999999999998</v>
      </c>
      <c r="CC45" s="79">
        <v>39.4724</v>
      </c>
      <c r="CD45" s="79">
        <v>41.129550000000002</v>
      </c>
      <c r="CE45" s="79"/>
      <c r="CF45" s="79"/>
      <c r="CG45" s="79"/>
      <c r="CH45" s="79"/>
      <c r="CI45" s="79"/>
      <c r="CJ45" s="79"/>
      <c r="CK45" s="79"/>
      <c r="CL45" s="79">
        <f t="shared" si="6"/>
        <v>245.798249</v>
      </c>
      <c r="CM45" s="79">
        <v>102</v>
      </c>
      <c r="CN45" s="79"/>
      <c r="CO45" s="67"/>
      <c r="CP45" s="79">
        <v>179</v>
      </c>
      <c r="CQ45" s="97"/>
      <c r="CR45" s="67"/>
      <c r="CS45" s="79">
        <v>119</v>
      </c>
      <c r="CT45" s="79"/>
      <c r="CU45" s="67"/>
      <c r="CV45" s="79">
        <v>119</v>
      </c>
      <c r="CW45" s="79"/>
      <c r="CX45" s="67"/>
      <c r="CY45" s="79">
        <v>102</v>
      </c>
      <c r="CZ45" s="79"/>
      <c r="DA45" s="67"/>
      <c r="DB45" s="79">
        <v>0</v>
      </c>
      <c r="DC45" s="79"/>
      <c r="DD45" s="67"/>
      <c r="DE45" s="79"/>
      <c r="DF45" s="79">
        <v>503</v>
      </c>
      <c r="DG45" s="79"/>
      <c r="DH45" s="79"/>
      <c r="DI45" s="79">
        <v>256</v>
      </c>
      <c r="DJ45" s="79"/>
      <c r="DK45" s="79">
        <v>0</v>
      </c>
      <c r="DL45" s="67"/>
      <c r="DM45" s="67"/>
      <c r="DN45" s="67">
        <v>66</v>
      </c>
      <c r="DO45" s="67"/>
      <c r="DP45" s="67"/>
      <c r="DQ45" s="67">
        <v>100.88</v>
      </c>
      <c r="DR45" s="67"/>
      <c r="DS45" s="67">
        <v>291.39800000000002</v>
      </c>
      <c r="DT45" s="68">
        <f t="shared" si="11"/>
        <v>392.27800000000002</v>
      </c>
      <c r="DU45" s="67"/>
      <c r="DV45" s="82">
        <v>19.040655000000001</v>
      </c>
      <c r="DW45" s="82">
        <v>0.24895</v>
      </c>
      <c r="DX45" s="82">
        <v>0.94346099999999999</v>
      </c>
      <c r="DY45" s="82">
        <v>3.847124</v>
      </c>
      <c r="DZ45" s="82">
        <v>1.9769999999999999</v>
      </c>
      <c r="EA45" s="82">
        <v>3.1117119999999998</v>
      </c>
      <c r="EB45" s="82">
        <v>0</v>
      </c>
      <c r="EC45" s="82">
        <v>2.1750500000000001</v>
      </c>
      <c r="ED45" s="82">
        <v>5.7592999999999996</v>
      </c>
      <c r="EE45" s="82">
        <v>0</v>
      </c>
      <c r="EF45" s="82">
        <v>0</v>
      </c>
      <c r="EG45" s="82" t="s">
        <v>229</v>
      </c>
      <c r="EH45" s="82"/>
      <c r="EI45" s="82"/>
      <c r="EJ45" s="82"/>
      <c r="EK45" s="82"/>
      <c r="EL45" s="82"/>
      <c r="EM45" s="82"/>
      <c r="EN45" s="82"/>
      <c r="EO45" s="82"/>
      <c r="EP45" s="82"/>
      <c r="EQ45" s="82"/>
      <c r="ER45" s="82"/>
      <c r="ES45" s="82"/>
      <c r="ET45" s="82"/>
      <c r="EU45" s="82"/>
      <c r="EV45" s="82"/>
      <c r="EW45" s="82"/>
      <c r="EX45" s="82"/>
    </row>
    <row r="46" spans="1:154" ht="16" customHeight="1">
      <c r="A46" s="86">
        <v>2017</v>
      </c>
      <c r="B46" s="67" t="s">
        <v>6</v>
      </c>
      <c r="C46" s="67" t="str">
        <f t="shared" si="0"/>
        <v>2017Q1</v>
      </c>
      <c r="D46" s="67" t="s">
        <v>211</v>
      </c>
      <c r="E46" s="67" t="s">
        <v>212</v>
      </c>
      <c r="F46" s="67" t="s">
        <v>222</v>
      </c>
      <c r="G46" s="68" t="s">
        <v>35</v>
      </c>
      <c r="H46" s="68" t="s">
        <v>231</v>
      </c>
      <c r="I46" s="68" t="s">
        <v>438</v>
      </c>
      <c r="J46" s="67" t="str">
        <f t="shared" si="10"/>
        <v>2017Q1D5</v>
      </c>
      <c r="K46" s="79">
        <v>565474</v>
      </c>
      <c r="L46" s="79">
        <v>244734.8</v>
      </c>
      <c r="M46" s="79">
        <v>163284.9</v>
      </c>
      <c r="N46" s="79">
        <v>0</v>
      </c>
      <c r="O46" s="79"/>
      <c r="P46" s="79">
        <v>0</v>
      </c>
      <c r="Q46" s="79"/>
      <c r="R46" s="68">
        <v>973493.70000000007</v>
      </c>
      <c r="S46" s="67"/>
      <c r="T46" s="67"/>
      <c r="U46" s="67"/>
      <c r="V46" s="67"/>
      <c r="W46" s="67"/>
      <c r="X46" s="67"/>
      <c r="Y46" s="68">
        <v>632.172147</v>
      </c>
      <c r="Z46" s="79">
        <v>415831.6333333333</v>
      </c>
      <c r="AA46" s="79">
        <v>415831.6333333333</v>
      </c>
      <c r="AB46" s="79">
        <v>415831.6333333333</v>
      </c>
      <c r="AC46" s="79"/>
      <c r="AD46" s="68">
        <f t="shared" si="8"/>
        <v>1247494.8999999999</v>
      </c>
      <c r="AE46" s="67"/>
      <c r="AF46" s="79">
        <v>393.164557</v>
      </c>
      <c r="AG46" s="67"/>
      <c r="AH46" s="79"/>
      <c r="AI46" s="69">
        <v>224.18279999999999</v>
      </c>
      <c r="AJ46" s="69">
        <v>49.818400000000103</v>
      </c>
      <c r="AK46" s="69"/>
      <c r="AL46" s="67">
        <v>0</v>
      </c>
      <c r="AM46" s="67"/>
      <c r="AN46" s="67">
        <v>0</v>
      </c>
      <c r="AO46" s="67">
        <v>0</v>
      </c>
      <c r="AP46" s="67">
        <v>49</v>
      </c>
      <c r="AQ46" s="67">
        <v>92</v>
      </c>
      <c r="AR46" s="67">
        <v>0</v>
      </c>
      <c r="AS46" s="67"/>
      <c r="AT46" s="67">
        <v>38</v>
      </c>
      <c r="AU46" s="67">
        <v>0</v>
      </c>
      <c r="AV46" s="67"/>
      <c r="AW46" s="67">
        <v>4</v>
      </c>
      <c r="AX46" s="67">
        <v>0</v>
      </c>
      <c r="AY46" s="67">
        <v>0</v>
      </c>
      <c r="AZ46" s="67">
        <v>1</v>
      </c>
      <c r="BA46" s="67">
        <v>3</v>
      </c>
      <c r="BB46" s="67">
        <v>0</v>
      </c>
      <c r="BC46" s="67">
        <v>0</v>
      </c>
      <c r="BD46" s="67">
        <v>0</v>
      </c>
      <c r="BE46" s="67">
        <v>0</v>
      </c>
      <c r="BF46" s="67">
        <v>0</v>
      </c>
      <c r="BG46" s="67">
        <v>0</v>
      </c>
      <c r="BH46" s="67">
        <v>0</v>
      </c>
      <c r="BI46" s="67">
        <v>0</v>
      </c>
      <c r="BJ46" s="73">
        <v>11685</v>
      </c>
      <c r="BK46" s="68">
        <f t="shared" si="3"/>
        <v>187</v>
      </c>
      <c r="BL46" s="67">
        <v>0</v>
      </c>
      <c r="BM46" s="67">
        <v>25</v>
      </c>
      <c r="BN46" s="67">
        <f t="shared" si="9"/>
        <v>25</v>
      </c>
      <c r="BO46" s="67"/>
      <c r="BP46" s="67">
        <v>25</v>
      </c>
      <c r="BQ46" s="67"/>
      <c r="BR46" s="67">
        <v>5041</v>
      </c>
      <c r="BS46" s="67">
        <v>95</v>
      </c>
      <c r="BT46" s="67">
        <v>3</v>
      </c>
      <c r="BU46" s="67">
        <v>0</v>
      </c>
      <c r="BV46" s="67"/>
      <c r="BW46" s="67">
        <v>0</v>
      </c>
      <c r="BX46" s="67"/>
      <c r="BY46" s="67">
        <f t="shared" si="5"/>
        <v>5139</v>
      </c>
      <c r="BZ46" s="79">
        <v>160.14941300000001</v>
      </c>
      <c r="CA46" s="79">
        <v>182.98934199999999</v>
      </c>
      <c r="CB46" s="79">
        <v>23.485216999999999</v>
      </c>
      <c r="CC46" s="79">
        <v>43.223376999999999</v>
      </c>
      <c r="CD46" s="79">
        <v>0</v>
      </c>
      <c r="CE46" s="79">
        <v>0</v>
      </c>
      <c r="CF46" s="79">
        <v>0</v>
      </c>
      <c r="CG46" s="79"/>
      <c r="CH46" s="79"/>
      <c r="CI46" s="79"/>
      <c r="CJ46" s="79"/>
      <c r="CK46" s="79"/>
      <c r="CL46" s="79">
        <f t="shared" si="6"/>
        <v>409.84734900000001</v>
      </c>
      <c r="CM46" s="79">
        <v>52.587499999999999</v>
      </c>
      <c r="CN46" s="79">
        <v>30.0126709725</v>
      </c>
      <c r="CO46" s="79">
        <v>16.204165</v>
      </c>
      <c r="CP46" s="79">
        <v>115.804</v>
      </c>
      <c r="CQ46" s="79">
        <v>83.465999999999994</v>
      </c>
      <c r="CR46" s="79">
        <v>45.143937999999999</v>
      </c>
      <c r="CS46" s="79"/>
      <c r="CT46" s="79"/>
      <c r="CU46" s="79"/>
      <c r="CV46" s="79">
        <v>310.50749999999999</v>
      </c>
      <c r="CW46" s="79">
        <v>161.97900000000001</v>
      </c>
      <c r="CX46" s="79">
        <v>88.186149</v>
      </c>
      <c r="CY46" s="79">
        <v>61.554749999999999</v>
      </c>
      <c r="CZ46" s="79">
        <v>28.084</v>
      </c>
      <c r="DA46" s="79">
        <v>15.311892</v>
      </c>
      <c r="DB46" s="79"/>
      <c r="DC46" s="79"/>
      <c r="DD46" s="79"/>
      <c r="DE46" s="78"/>
      <c r="DF46" s="78">
        <v>47</v>
      </c>
      <c r="DG46" s="78">
        <v>100</v>
      </c>
      <c r="DH46" s="78">
        <v>30</v>
      </c>
      <c r="DI46" s="78">
        <v>20</v>
      </c>
      <c r="DJ46" s="78"/>
      <c r="DK46" s="78">
        <v>47</v>
      </c>
      <c r="DL46" s="78">
        <v>100</v>
      </c>
      <c r="DM46" s="78">
        <v>28</v>
      </c>
      <c r="DN46" s="78">
        <v>0</v>
      </c>
      <c r="DO46" s="67">
        <v>0</v>
      </c>
      <c r="DP46" s="67">
        <v>41</v>
      </c>
      <c r="DQ46" s="67">
        <v>328.37</v>
      </c>
      <c r="DR46" s="67">
        <v>0</v>
      </c>
      <c r="DS46" s="67">
        <v>713.82500000000005</v>
      </c>
      <c r="DT46" s="68">
        <f t="shared" si="11"/>
        <v>1042.1950000000002</v>
      </c>
      <c r="DU46" s="67"/>
      <c r="DV46" s="82"/>
      <c r="DW46" s="82"/>
      <c r="DX46" s="82"/>
      <c r="DY46" s="82"/>
      <c r="DZ46" s="82"/>
      <c r="EA46" s="82"/>
      <c r="EB46" s="82"/>
      <c r="EC46" s="82"/>
      <c r="ED46" s="82"/>
      <c r="EE46" s="82"/>
      <c r="EF46" s="82"/>
      <c r="EG46" s="82" t="s">
        <v>229</v>
      </c>
      <c r="EH46" s="82"/>
      <c r="EI46" s="82"/>
      <c r="EJ46" s="82"/>
      <c r="EK46" s="82"/>
      <c r="EL46" s="82"/>
      <c r="EM46" s="82"/>
      <c r="EN46" s="82"/>
      <c r="EO46" s="82"/>
      <c r="EP46" s="82"/>
      <c r="EQ46" s="82"/>
      <c r="ER46" s="82"/>
      <c r="ES46" s="82"/>
      <c r="ET46" s="82"/>
      <c r="EU46" s="82"/>
      <c r="EV46" s="82"/>
      <c r="EW46" s="82"/>
      <c r="EX46" s="82"/>
    </row>
    <row r="47" spans="1:154" ht="16" customHeight="1">
      <c r="A47" s="86">
        <v>2017</v>
      </c>
      <c r="B47" s="67" t="s">
        <v>6</v>
      </c>
      <c r="C47" s="67" t="str">
        <f t="shared" si="0"/>
        <v>2017Q1</v>
      </c>
      <c r="D47" s="67" t="s">
        <v>211</v>
      </c>
      <c r="E47" s="67" t="s">
        <v>212</v>
      </c>
      <c r="F47" s="67" t="s">
        <v>221</v>
      </c>
      <c r="G47" s="68" t="s">
        <v>36</v>
      </c>
      <c r="H47" s="68" t="s">
        <v>231</v>
      </c>
      <c r="I47" s="68" t="s">
        <v>437</v>
      </c>
      <c r="J47" s="67" t="str">
        <f t="shared" si="10"/>
        <v>2017Q1D4</v>
      </c>
      <c r="K47" s="84">
        <v>280863.21999999997</v>
      </c>
      <c r="L47" s="84">
        <v>362590.95</v>
      </c>
      <c r="M47" s="84">
        <v>84366.099999999991</v>
      </c>
      <c r="N47" s="84">
        <v>7502</v>
      </c>
      <c r="O47" s="79"/>
      <c r="P47" s="79">
        <v>0</v>
      </c>
      <c r="Q47" s="79"/>
      <c r="R47" s="68">
        <v>735322.2699999999</v>
      </c>
      <c r="S47" s="67"/>
      <c r="T47" s="67"/>
      <c r="U47" s="67"/>
      <c r="V47" s="67"/>
      <c r="W47" s="67"/>
      <c r="X47" s="67"/>
      <c r="Y47" s="68">
        <v>455.35361699999999</v>
      </c>
      <c r="Z47" s="79">
        <v>292113.66666666669</v>
      </c>
      <c r="AA47" s="79">
        <v>292113.66666666669</v>
      </c>
      <c r="AB47" s="79">
        <v>292113.66666666669</v>
      </c>
      <c r="AC47" s="79"/>
      <c r="AD47" s="68">
        <f t="shared" si="8"/>
        <v>876341</v>
      </c>
      <c r="AE47" s="67"/>
      <c r="AF47" s="79">
        <v>364.70913100000001</v>
      </c>
      <c r="AG47" s="67"/>
      <c r="AH47" s="79"/>
      <c r="AI47" s="79"/>
      <c r="AJ47" s="79"/>
      <c r="AK47" s="79"/>
      <c r="AL47" s="67">
        <v>0</v>
      </c>
      <c r="AM47" s="67"/>
      <c r="AN47" s="67">
        <v>0</v>
      </c>
      <c r="AO47" s="67">
        <v>0</v>
      </c>
      <c r="AP47" s="67">
        <v>19</v>
      </c>
      <c r="AQ47" s="67">
        <v>107</v>
      </c>
      <c r="AR47" s="67">
        <v>0</v>
      </c>
      <c r="AS47" s="67"/>
      <c r="AT47" s="67">
        <v>14</v>
      </c>
      <c r="AU47" s="67">
        <v>0</v>
      </c>
      <c r="AV47" s="67"/>
      <c r="AW47" s="67">
        <v>4</v>
      </c>
      <c r="AX47" s="67">
        <v>0</v>
      </c>
      <c r="AY47" s="67">
        <v>0</v>
      </c>
      <c r="AZ47" s="67">
        <v>1</v>
      </c>
      <c r="BA47" s="67">
        <v>6</v>
      </c>
      <c r="BB47" s="67">
        <v>0</v>
      </c>
      <c r="BC47" s="67">
        <v>0</v>
      </c>
      <c r="BD47" s="67">
        <v>0</v>
      </c>
      <c r="BE47" s="67">
        <v>0</v>
      </c>
      <c r="BF47" s="67">
        <v>0</v>
      </c>
      <c r="BG47" s="67">
        <v>0</v>
      </c>
      <c r="BH47" s="67">
        <v>0</v>
      </c>
      <c r="BI47" s="67">
        <v>0</v>
      </c>
      <c r="BJ47" s="73">
        <v>10230</v>
      </c>
      <c r="BK47" s="68">
        <f t="shared" si="3"/>
        <v>151</v>
      </c>
      <c r="BL47" s="67">
        <v>0</v>
      </c>
      <c r="BM47" s="67">
        <v>19</v>
      </c>
      <c r="BN47" s="67">
        <f t="shared" si="9"/>
        <v>19</v>
      </c>
      <c r="BO47" s="67"/>
      <c r="BP47" s="67"/>
      <c r="BQ47" s="67"/>
      <c r="BR47" s="67">
        <v>2919</v>
      </c>
      <c r="BS47" s="67">
        <v>80</v>
      </c>
      <c r="BT47" s="67">
        <v>4</v>
      </c>
      <c r="BU47" s="67">
        <v>0</v>
      </c>
      <c r="BV47" s="67"/>
      <c r="BW47" s="67">
        <v>0</v>
      </c>
      <c r="BX47" s="67"/>
      <c r="BY47" s="67">
        <f t="shared" si="5"/>
        <v>3003</v>
      </c>
      <c r="BZ47" s="79">
        <v>91.693602999999996</v>
      </c>
      <c r="CA47" s="79">
        <v>83.489636000000004</v>
      </c>
      <c r="CB47" s="79">
        <v>8.7181490000000004</v>
      </c>
      <c r="CC47" s="79">
        <v>47.58766</v>
      </c>
      <c r="CD47" s="79">
        <v>0</v>
      </c>
      <c r="CE47" s="79">
        <v>0</v>
      </c>
      <c r="CF47" s="79">
        <v>0</v>
      </c>
      <c r="CG47" s="79"/>
      <c r="CH47" s="79"/>
      <c r="CI47" s="79"/>
      <c r="CJ47" s="79"/>
      <c r="CK47" s="79"/>
      <c r="CL47" s="79">
        <f t="shared" si="6"/>
        <v>231.48904800000003</v>
      </c>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67"/>
      <c r="DM47" s="67"/>
      <c r="DN47" s="67"/>
      <c r="DO47" s="67"/>
      <c r="DP47" s="67">
        <v>1</v>
      </c>
      <c r="DQ47" s="67">
        <v>316.60000000000002</v>
      </c>
      <c r="DR47" s="67">
        <v>0</v>
      </c>
      <c r="DS47" s="67">
        <v>515.6</v>
      </c>
      <c r="DT47" s="68">
        <f t="shared" si="11"/>
        <v>832.2</v>
      </c>
      <c r="DU47" s="67"/>
      <c r="DV47" s="82"/>
      <c r="DW47" s="82"/>
      <c r="DX47" s="82"/>
      <c r="DY47" s="82"/>
      <c r="DZ47" s="82"/>
      <c r="EA47" s="82"/>
      <c r="EB47" s="82"/>
      <c r="EC47" s="82"/>
      <c r="ED47" s="82"/>
      <c r="EE47" s="82"/>
      <c r="EF47" s="82"/>
      <c r="EG47" s="82" t="s">
        <v>229</v>
      </c>
      <c r="EH47" s="82"/>
      <c r="EI47" s="82"/>
      <c r="EJ47" s="82"/>
      <c r="EK47" s="82"/>
      <c r="EL47" s="82"/>
      <c r="EM47" s="82"/>
      <c r="EN47" s="82"/>
      <c r="EO47" s="82"/>
      <c r="EP47" s="82"/>
      <c r="EQ47" s="82"/>
      <c r="ER47" s="82"/>
      <c r="ES47" s="82"/>
      <c r="ET47" s="82"/>
      <c r="EU47" s="82"/>
      <c r="EV47" s="82"/>
      <c r="EW47" s="82"/>
      <c r="EX47" s="82"/>
    </row>
    <row r="48" spans="1:154" ht="16" customHeight="1">
      <c r="A48" s="86">
        <v>2017</v>
      </c>
      <c r="B48" s="67" t="s">
        <v>6</v>
      </c>
      <c r="C48" s="67" t="str">
        <f t="shared" si="0"/>
        <v>2017Q1</v>
      </c>
      <c r="D48" s="67" t="s">
        <v>211</v>
      </c>
      <c r="E48" s="67" t="s">
        <v>212</v>
      </c>
      <c r="F48" s="67" t="s">
        <v>220</v>
      </c>
      <c r="G48" s="68" t="s">
        <v>37</v>
      </c>
      <c r="H48" s="68" t="s">
        <v>231</v>
      </c>
      <c r="I48" s="68" t="s">
        <v>436</v>
      </c>
      <c r="J48" s="67" t="str">
        <f t="shared" si="10"/>
        <v>2017Q1D3</v>
      </c>
      <c r="K48" s="79">
        <v>271365.99999999901</v>
      </c>
      <c r="L48" s="79">
        <v>275889.7</v>
      </c>
      <c r="M48" s="79">
        <v>0</v>
      </c>
      <c r="N48" s="79">
        <v>0</v>
      </c>
      <c r="O48" s="79"/>
      <c r="P48" s="79">
        <v>0</v>
      </c>
      <c r="Q48" s="79"/>
      <c r="R48" s="68">
        <v>547255.69999999902</v>
      </c>
      <c r="S48" s="67"/>
      <c r="T48" s="67"/>
      <c r="U48" s="67"/>
      <c r="V48" s="67"/>
      <c r="W48" s="67"/>
      <c r="X48" s="67"/>
      <c r="Y48" s="68">
        <v>368.84306299999997</v>
      </c>
      <c r="Z48" s="79">
        <v>310389.33333333331</v>
      </c>
      <c r="AA48" s="79">
        <v>310389.33333333331</v>
      </c>
      <c r="AB48" s="79">
        <v>310389.33333333331</v>
      </c>
      <c r="AC48" s="79"/>
      <c r="AD48" s="68">
        <f t="shared" si="8"/>
        <v>931168</v>
      </c>
      <c r="AE48" s="67"/>
      <c r="AF48" s="79">
        <v>199.75597400000001</v>
      </c>
      <c r="AG48" s="67"/>
      <c r="AH48" s="79"/>
      <c r="AI48" s="79"/>
      <c r="AJ48" s="79"/>
      <c r="AK48" s="79"/>
      <c r="AL48" s="67">
        <v>0</v>
      </c>
      <c r="AM48" s="67"/>
      <c r="AN48" s="67">
        <v>0</v>
      </c>
      <c r="AO48" s="67">
        <v>0</v>
      </c>
      <c r="AP48" s="67">
        <v>55</v>
      </c>
      <c r="AQ48" s="67">
        <v>84</v>
      </c>
      <c r="AR48" s="67">
        <v>0</v>
      </c>
      <c r="AS48" s="67"/>
      <c r="AT48" s="67">
        <v>14</v>
      </c>
      <c r="AU48" s="67">
        <v>0</v>
      </c>
      <c r="AV48" s="67"/>
      <c r="AW48" s="67">
        <v>3</v>
      </c>
      <c r="AX48" s="67">
        <v>0</v>
      </c>
      <c r="AY48" s="67">
        <v>0</v>
      </c>
      <c r="AZ48" s="67">
        <v>1</v>
      </c>
      <c r="BA48" s="67">
        <v>0</v>
      </c>
      <c r="BB48" s="67">
        <v>0</v>
      </c>
      <c r="BC48" s="67">
        <v>0</v>
      </c>
      <c r="BD48" s="67">
        <v>0</v>
      </c>
      <c r="BE48" s="67">
        <v>0</v>
      </c>
      <c r="BF48" s="67">
        <v>0</v>
      </c>
      <c r="BG48" s="67">
        <v>0</v>
      </c>
      <c r="BH48" s="67">
        <v>0</v>
      </c>
      <c r="BI48" s="67">
        <v>0</v>
      </c>
      <c r="BJ48" s="73">
        <v>7890</v>
      </c>
      <c r="BK48" s="68">
        <f t="shared" si="3"/>
        <v>157</v>
      </c>
      <c r="BL48" s="67">
        <v>0</v>
      </c>
      <c r="BM48" s="67">
        <v>11</v>
      </c>
      <c r="BN48" s="67">
        <f t="shared" si="9"/>
        <v>11</v>
      </c>
      <c r="BO48" s="67"/>
      <c r="BP48" s="67"/>
      <c r="BQ48" s="67"/>
      <c r="BR48" s="67">
        <v>2744</v>
      </c>
      <c r="BS48" s="67">
        <v>77</v>
      </c>
      <c r="BT48" s="67">
        <v>0</v>
      </c>
      <c r="BU48" s="67">
        <v>0</v>
      </c>
      <c r="BV48" s="67"/>
      <c r="BW48" s="67">
        <v>0</v>
      </c>
      <c r="BX48" s="67"/>
      <c r="BY48" s="67">
        <f t="shared" si="5"/>
        <v>2821</v>
      </c>
      <c r="BZ48" s="79">
        <v>180.20397399999999</v>
      </c>
      <c r="CA48" s="79">
        <v>178.13529800000001</v>
      </c>
      <c r="CB48" s="79">
        <v>10.969110000000001</v>
      </c>
      <c r="CC48" s="79">
        <v>43.152825999999997</v>
      </c>
      <c r="CD48" s="79">
        <v>0</v>
      </c>
      <c r="CE48" s="79">
        <v>0</v>
      </c>
      <c r="CF48" s="79">
        <v>0</v>
      </c>
      <c r="CG48" s="79"/>
      <c r="CH48" s="79"/>
      <c r="CI48" s="79"/>
      <c r="CJ48" s="79"/>
      <c r="CK48" s="79"/>
      <c r="CL48" s="79">
        <f t="shared" si="6"/>
        <v>412.461208</v>
      </c>
      <c r="CM48" s="79"/>
      <c r="CN48" s="79"/>
      <c r="CO48" s="79"/>
      <c r="CP48" s="79"/>
      <c r="CQ48" s="79"/>
      <c r="CR48" s="79"/>
      <c r="CS48" s="79"/>
      <c r="CT48" s="79"/>
      <c r="CU48" s="79"/>
      <c r="CV48" s="79"/>
      <c r="CW48" s="79"/>
      <c r="CX48" s="79"/>
      <c r="CY48" s="79"/>
      <c r="CZ48" s="79"/>
      <c r="DA48" s="79"/>
      <c r="DB48" s="79"/>
      <c r="DC48" s="79"/>
      <c r="DD48" s="79"/>
      <c r="DE48" s="79"/>
      <c r="DF48" s="79"/>
      <c r="DG48" s="79"/>
      <c r="DH48" s="79"/>
      <c r="DI48" s="79"/>
      <c r="DJ48" s="79"/>
      <c r="DK48" s="79"/>
      <c r="DL48" s="67"/>
      <c r="DM48" s="67"/>
      <c r="DN48" s="67"/>
      <c r="DO48" s="67"/>
      <c r="DP48" s="67"/>
      <c r="DQ48" s="67">
        <v>141.94999999999999</v>
      </c>
      <c r="DR48" s="67">
        <v>0</v>
      </c>
      <c r="DS48" s="67">
        <v>388</v>
      </c>
      <c r="DT48" s="68">
        <f t="shared" si="11"/>
        <v>529.95000000000005</v>
      </c>
      <c r="DU48" s="67"/>
      <c r="DV48" s="82"/>
      <c r="DW48" s="82"/>
      <c r="DX48" s="82"/>
      <c r="DY48" s="82"/>
      <c r="DZ48" s="82"/>
      <c r="EA48" s="82"/>
      <c r="EB48" s="82"/>
      <c r="EC48" s="82"/>
      <c r="ED48" s="82"/>
      <c r="EE48" s="82"/>
      <c r="EF48" s="82"/>
      <c r="EG48" s="82" t="s">
        <v>229</v>
      </c>
      <c r="EH48" s="82"/>
      <c r="EI48" s="82"/>
      <c r="EJ48" s="82"/>
      <c r="EK48" s="82"/>
      <c r="EL48" s="82"/>
      <c r="EM48" s="82"/>
      <c r="EN48" s="82"/>
      <c r="EO48" s="82"/>
      <c r="EP48" s="82"/>
      <c r="EQ48" s="82"/>
      <c r="ER48" s="82"/>
      <c r="ES48" s="82"/>
      <c r="ET48" s="82"/>
      <c r="EU48" s="82"/>
      <c r="EV48" s="82"/>
      <c r="EW48" s="82"/>
      <c r="EX48" s="82"/>
    </row>
    <row r="49" spans="1:154" ht="16" customHeight="1">
      <c r="A49" s="86">
        <v>2017</v>
      </c>
      <c r="B49" s="67" t="s">
        <v>6</v>
      </c>
      <c r="C49" s="67" t="str">
        <f t="shared" si="0"/>
        <v>2017Q1</v>
      </c>
      <c r="D49" s="67" t="s">
        <v>211</v>
      </c>
      <c r="E49" s="67" t="s">
        <v>212</v>
      </c>
      <c r="F49" s="67" t="s">
        <v>226</v>
      </c>
      <c r="G49" s="68" t="s">
        <v>29</v>
      </c>
      <c r="H49" s="68" t="s">
        <v>29</v>
      </c>
      <c r="I49" s="68" t="s">
        <v>447</v>
      </c>
      <c r="J49" s="67" t="str">
        <f t="shared" si="10"/>
        <v>2017Q1D12</v>
      </c>
      <c r="K49" s="79">
        <v>885474.99</v>
      </c>
      <c r="L49" s="79">
        <v>130380.5325</v>
      </c>
      <c r="M49" s="79">
        <v>43460.177499999998</v>
      </c>
      <c r="N49" s="79"/>
      <c r="O49" s="79"/>
      <c r="P49" s="79"/>
      <c r="Q49" s="79"/>
      <c r="R49" s="68">
        <v>1059315.7</v>
      </c>
      <c r="S49" s="67"/>
      <c r="T49" s="67"/>
      <c r="U49" s="67"/>
      <c r="V49" s="67"/>
      <c r="W49" s="67"/>
      <c r="X49" s="67"/>
      <c r="Y49" s="67">
        <v>516.70000000000005</v>
      </c>
      <c r="Z49" s="79">
        <v>456656</v>
      </c>
      <c r="AA49" s="79">
        <v>456656</v>
      </c>
      <c r="AB49" s="79">
        <v>456656</v>
      </c>
      <c r="AC49" s="79"/>
      <c r="AD49" s="68">
        <f t="shared" si="8"/>
        <v>1369968</v>
      </c>
      <c r="AE49" s="67"/>
      <c r="AF49" s="79">
        <v>460.59</v>
      </c>
      <c r="AG49" s="79">
        <v>1369.9680000000001</v>
      </c>
      <c r="AH49" s="79">
        <v>82.197999999999993</v>
      </c>
      <c r="AI49" s="79">
        <v>110.967</v>
      </c>
      <c r="AJ49" s="79">
        <v>117.81699999999999</v>
      </c>
      <c r="AK49" s="79"/>
      <c r="AL49" s="67"/>
      <c r="AM49" s="67"/>
      <c r="AN49" s="67"/>
      <c r="AO49" s="67"/>
      <c r="AP49" s="67">
        <v>22</v>
      </c>
      <c r="AQ49" s="67">
        <v>67</v>
      </c>
      <c r="AR49" s="67"/>
      <c r="AS49" s="67"/>
      <c r="AT49" s="67">
        <v>18</v>
      </c>
      <c r="AU49" s="67"/>
      <c r="AV49" s="67"/>
      <c r="AW49" s="67">
        <v>3</v>
      </c>
      <c r="AX49" s="67"/>
      <c r="AY49" s="67"/>
      <c r="AZ49" s="67">
        <v>5</v>
      </c>
      <c r="BA49" s="67">
        <v>2</v>
      </c>
      <c r="BB49" s="67"/>
      <c r="BC49" s="67"/>
      <c r="BD49" s="67"/>
      <c r="BE49" s="67"/>
      <c r="BF49" s="67"/>
      <c r="BG49" s="67"/>
      <c r="BH49" s="67"/>
      <c r="BI49" s="67"/>
      <c r="BJ49" s="73">
        <v>8505</v>
      </c>
      <c r="BK49" s="68">
        <f t="shared" si="3"/>
        <v>117</v>
      </c>
      <c r="BL49" s="67">
        <v>0</v>
      </c>
      <c r="BM49" s="67">
        <v>42</v>
      </c>
      <c r="BN49" s="67">
        <f t="shared" si="9"/>
        <v>42</v>
      </c>
      <c r="BO49" s="78">
        <v>25</v>
      </c>
      <c r="BP49" s="78">
        <v>6</v>
      </c>
      <c r="BQ49" s="78">
        <v>11</v>
      </c>
      <c r="BR49" s="79">
        <v>10696</v>
      </c>
      <c r="BS49" s="67">
        <v>120</v>
      </c>
      <c r="BT49" s="67">
        <v>49</v>
      </c>
      <c r="BU49" s="67"/>
      <c r="BV49" s="67"/>
      <c r="BW49" s="67"/>
      <c r="BX49" s="67"/>
      <c r="BY49" s="67">
        <f t="shared" si="5"/>
        <v>10865</v>
      </c>
      <c r="BZ49" s="79">
        <v>139.60585900000001</v>
      </c>
      <c r="CA49" s="79">
        <v>193.59350000000001</v>
      </c>
      <c r="CB49" s="79">
        <v>62.89996</v>
      </c>
      <c r="CC49" s="79">
        <v>74.750761999999995</v>
      </c>
      <c r="CD49" s="79">
        <v>102.88463400000001</v>
      </c>
      <c r="CE49" s="79"/>
      <c r="CF49" s="79"/>
      <c r="CG49" s="79"/>
      <c r="CH49" s="79"/>
      <c r="CI49" s="79"/>
      <c r="CJ49" s="79"/>
      <c r="CK49" s="79"/>
      <c r="CL49" s="79">
        <f t="shared" si="6"/>
        <v>573.73471500000005</v>
      </c>
      <c r="CM49" s="79">
        <v>69.400000000000006</v>
      </c>
      <c r="CN49" s="79">
        <v>39.04</v>
      </c>
      <c r="CO49" s="68">
        <v>20.691199999999998</v>
      </c>
      <c r="CP49" s="79">
        <v>118.65</v>
      </c>
      <c r="CQ49" s="79">
        <v>67.709999999999994</v>
      </c>
      <c r="CR49" s="68">
        <v>35.886299999999999</v>
      </c>
      <c r="CS49" s="79">
        <v>31.72</v>
      </c>
      <c r="CT49" s="79">
        <v>17.899999999999999</v>
      </c>
      <c r="CU49" s="68">
        <v>9.4870000000000001</v>
      </c>
      <c r="CV49" s="79">
        <v>384.03</v>
      </c>
      <c r="CW49" s="79">
        <v>677.58</v>
      </c>
      <c r="CX49" s="68">
        <v>359.11739999999998</v>
      </c>
      <c r="CY49" s="79">
        <v>3.18</v>
      </c>
      <c r="CZ49" s="79">
        <v>1.79</v>
      </c>
      <c r="DA49" s="68">
        <v>0.94869999999999999</v>
      </c>
      <c r="DB49" s="79"/>
      <c r="DC49" s="79"/>
      <c r="DD49" s="79"/>
      <c r="DE49" s="79">
        <v>5</v>
      </c>
      <c r="DF49" s="79">
        <v>32</v>
      </c>
      <c r="DG49" s="79">
        <v>0</v>
      </c>
      <c r="DH49" s="79">
        <v>17</v>
      </c>
      <c r="DI49" s="79">
        <v>0</v>
      </c>
      <c r="DJ49" s="79">
        <v>5</v>
      </c>
      <c r="DK49" s="79">
        <v>32</v>
      </c>
      <c r="DL49" s="67">
        <v>0</v>
      </c>
      <c r="DM49" s="67">
        <v>17</v>
      </c>
      <c r="DN49" s="67">
        <v>0</v>
      </c>
      <c r="DO49" s="67">
        <v>10884</v>
      </c>
      <c r="DP49" s="67">
        <v>0</v>
      </c>
      <c r="DQ49" s="67">
        <v>319.98399999999998</v>
      </c>
      <c r="DR49" s="67">
        <v>32.409999999999997</v>
      </c>
      <c r="DS49" s="67">
        <v>164.27500000000001</v>
      </c>
      <c r="DT49" s="68">
        <f t="shared" si="11"/>
        <v>516.66899999999998</v>
      </c>
      <c r="DU49" s="67"/>
      <c r="DV49" s="82"/>
      <c r="DW49" s="82"/>
      <c r="DX49" s="82"/>
      <c r="DY49" s="82"/>
      <c r="DZ49" s="82"/>
      <c r="EA49" s="82"/>
      <c r="EB49" s="82"/>
      <c r="EC49" s="82"/>
      <c r="ED49" s="82"/>
      <c r="EE49" s="82"/>
      <c r="EF49" s="82"/>
      <c r="EG49" s="82" t="s">
        <v>229</v>
      </c>
      <c r="EH49" s="82"/>
      <c r="EI49" s="82"/>
      <c r="EJ49" s="82"/>
      <c r="EK49" s="82"/>
      <c r="EL49" s="82"/>
      <c r="EM49" s="82"/>
      <c r="EN49" s="82"/>
      <c r="EO49" s="82"/>
      <c r="EP49" s="82"/>
      <c r="EQ49" s="82"/>
      <c r="ER49" s="82"/>
      <c r="ES49" s="82"/>
      <c r="ET49" s="82"/>
      <c r="EU49" s="82"/>
      <c r="EV49" s="82"/>
      <c r="EW49" s="82"/>
      <c r="EX49" s="82"/>
    </row>
    <row r="50" spans="1:154" ht="16" customHeight="1">
      <c r="A50" s="86">
        <v>2017</v>
      </c>
      <c r="B50" s="67" t="s">
        <v>6</v>
      </c>
      <c r="C50" s="67" t="str">
        <f t="shared" si="0"/>
        <v>2017Q1</v>
      </c>
      <c r="D50" s="67" t="s">
        <v>211</v>
      </c>
      <c r="E50" s="67" t="s">
        <v>212</v>
      </c>
      <c r="F50" s="67" t="s">
        <v>219</v>
      </c>
      <c r="G50" s="68" t="s">
        <v>38</v>
      </c>
      <c r="H50" s="68" t="s">
        <v>231</v>
      </c>
      <c r="I50" s="68" t="s">
        <v>435</v>
      </c>
      <c r="J50" s="67" t="str">
        <f t="shared" si="10"/>
        <v>2017Q1D2</v>
      </c>
      <c r="K50" s="79">
        <v>144600.1</v>
      </c>
      <c r="L50" s="79">
        <v>49529</v>
      </c>
      <c r="M50" s="79">
        <v>0</v>
      </c>
      <c r="N50" s="79">
        <v>0</v>
      </c>
      <c r="O50" s="79"/>
      <c r="P50" s="79">
        <v>0</v>
      </c>
      <c r="Q50" s="79"/>
      <c r="R50" s="68">
        <v>194129.1</v>
      </c>
      <c r="S50" s="67"/>
      <c r="T50" s="67"/>
      <c r="U50" s="67"/>
      <c r="V50" s="67"/>
      <c r="W50" s="67"/>
      <c r="X50" s="67"/>
      <c r="Y50" s="68">
        <v>140.74664899999999</v>
      </c>
      <c r="Z50" s="79">
        <v>67018.666666666672</v>
      </c>
      <c r="AA50" s="79">
        <v>67018.666666666672</v>
      </c>
      <c r="AB50" s="79">
        <v>67018.666666666672</v>
      </c>
      <c r="AC50" s="79"/>
      <c r="AD50" s="68">
        <f t="shared" si="8"/>
        <v>201056</v>
      </c>
      <c r="AE50" s="67"/>
      <c r="AF50" s="79">
        <v>118.561497</v>
      </c>
      <c r="AG50" s="67"/>
      <c r="AH50" s="79"/>
      <c r="AI50" s="79">
        <v>6.92749999999997</v>
      </c>
      <c r="AJ50" s="79"/>
      <c r="AK50" s="79"/>
      <c r="AL50" s="67">
        <v>0</v>
      </c>
      <c r="AM50" s="67"/>
      <c r="AN50" s="67">
        <v>0</v>
      </c>
      <c r="AO50" s="67">
        <v>0</v>
      </c>
      <c r="AP50" s="67">
        <v>25</v>
      </c>
      <c r="AQ50" s="67">
        <v>99</v>
      </c>
      <c r="AR50" s="67">
        <v>0</v>
      </c>
      <c r="AS50" s="67"/>
      <c r="AT50" s="67">
        <v>16</v>
      </c>
      <c r="AU50" s="67">
        <v>0</v>
      </c>
      <c r="AV50" s="67"/>
      <c r="AW50" s="67">
        <v>6</v>
      </c>
      <c r="AX50" s="67">
        <v>0</v>
      </c>
      <c r="AY50" s="67">
        <v>0</v>
      </c>
      <c r="AZ50" s="67">
        <v>0</v>
      </c>
      <c r="BA50" s="67">
        <v>0</v>
      </c>
      <c r="BB50" s="67">
        <v>0</v>
      </c>
      <c r="BC50" s="67">
        <v>0</v>
      </c>
      <c r="BD50" s="67">
        <v>0</v>
      </c>
      <c r="BE50" s="67">
        <v>0</v>
      </c>
      <c r="BF50" s="67">
        <v>0</v>
      </c>
      <c r="BG50" s="67">
        <v>0</v>
      </c>
      <c r="BH50" s="67">
        <v>0</v>
      </c>
      <c r="BI50" s="67">
        <v>0</v>
      </c>
      <c r="BJ50" s="73">
        <v>8375</v>
      </c>
      <c r="BK50" s="68">
        <f t="shared" si="3"/>
        <v>146</v>
      </c>
      <c r="BL50" s="67">
        <v>0</v>
      </c>
      <c r="BM50" s="67">
        <v>17</v>
      </c>
      <c r="BN50" s="67">
        <f t="shared" si="9"/>
        <v>17</v>
      </c>
      <c r="BO50" s="67"/>
      <c r="BP50" s="67"/>
      <c r="BQ50" s="67"/>
      <c r="BR50" s="67">
        <v>2291</v>
      </c>
      <c r="BS50" s="67">
        <v>18</v>
      </c>
      <c r="BT50" s="67">
        <v>0</v>
      </c>
      <c r="BU50" s="67">
        <v>0</v>
      </c>
      <c r="BV50" s="67"/>
      <c r="BW50" s="67">
        <v>0</v>
      </c>
      <c r="BX50" s="67"/>
      <c r="BY50" s="67">
        <f t="shared" si="5"/>
        <v>2309</v>
      </c>
      <c r="BZ50" s="79">
        <v>95.031756999999999</v>
      </c>
      <c r="CA50" s="79">
        <v>9.5117999999999991</v>
      </c>
      <c r="CB50" s="79">
        <v>5.5914149999999996</v>
      </c>
      <c r="CC50" s="79">
        <v>19.341173000000001</v>
      </c>
      <c r="CD50" s="79">
        <v>0</v>
      </c>
      <c r="CE50" s="79">
        <v>0</v>
      </c>
      <c r="CF50" s="79">
        <v>0</v>
      </c>
      <c r="CG50" s="79"/>
      <c r="CH50" s="79"/>
      <c r="CI50" s="79"/>
      <c r="CJ50" s="79"/>
      <c r="CK50" s="79"/>
      <c r="CL50" s="79">
        <f t="shared" si="6"/>
        <v>129.476145</v>
      </c>
      <c r="CM50" s="79"/>
      <c r="CN50" s="79"/>
      <c r="CO50" s="79"/>
      <c r="CP50" s="79"/>
      <c r="CQ50" s="79"/>
      <c r="CR50" s="79"/>
      <c r="CS50" s="79"/>
      <c r="CT50" s="79"/>
      <c r="CU50" s="79"/>
      <c r="CV50" s="79">
        <v>624</v>
      </c>
      <c r="CW50" s="79">
        <v>128.4</v>
      </c>
      <c r="CX50" s="79">
        <v>14</v>
      </c>
      <c r="CY50" s="79"/>
      <c r="CZ50" s="79"/>
      <c r="DA50" s="79"/>
      <c r="DB50" s="79"/>
      <c r="DC50" s="79"/>
      <c r="DD50" s="79"/>
      <c r="DE50" s="79">
        <v>0</v>
      </c>
      <c r="DF50" s="79">
        <v>0</v>
      </c>
      <c r="DG50" s="79">
        <v>13</v>
      </c>
      <c r="DH50" s="79">
        <v>20</v>
      </c>
      <c r="DI50" s="79">
        <v>49</v>
      </c>
      <c r="DJ50" s="79">
        <v>0</v>
      </c>
      <c r="DK50" s="79">
        <v>0</v>
      </c>
      <c r="DL50" s="79">
        <v>13</v>
      </c>
      <c r="DM50" s="79">
        <v>20</v>
      </c>
      <c r="DN50" s="79">
        <v>49</v>
      </c>
      <c r="DO50" s="67">
        <v>2052</v>
      </c>
      <c r="DP50" s="67">
        <v>0</v>
      </c>
      <c r="DQ50" s="67">
        <v>131.94999999999999</v>
      </c>
      <c r="DR50" s="67">
        <v>0</v>
      </c>
      <c r="DS50" s="67">
        <v>271.2</v>
      </c>
      <c r="DT50" s="68">
        <f t="shared" si="11"/>
        <v>403.15</v>
      </c>
      <c r="DU50" s="67"/>
      <c r="DV50" s="82"/>
      <c r="DW50" s="82"/>
      <c r="DX50" s="82"/>
      <c r="DY50" s="82"/>
      <c r="DZ50" s="82"/>
      <c r="EA50" s="82"/>
      <c r="EB50" s="82"/>
      <c r="EC50" s="82"/>
      <c r="ED50" s="82"/>
      <c r="EE50" s="82"/>
      <c r="EF50" s="82"/>
      <c r="EG50" s="82" t="s">
        <v>229</v>
      </c>
      <c r="EH50" s="82"/>
      <c r="EI50" s="82"/>
      <c r="EJ50" s="82"/>
      <c r="EK50" s="82"/>
      <c r="EL50" s="82"/>
      <c r="EM50" s="82"/>
      <c r="EN50" s="82"/>
      <c r="EO50" s="82"/>
      <c r="EP50" s="82"/>
      <c r="EQ50" s="82"/>
      <c r="ER50" s="82"/>
      <c r="ES50" s="82"/>
      <c r="ET50" s="82"/>
      <c r="EU50" s="82"/>
      <c r="EV50" s="82"/>
      <c r="EW50" s="82"/>
      <c r="EX50" s="82"/>
    </row>
    <row r="51" spans="1:154" ht="16" customHeight="1">
      <c r="A51" s="86">
        <v>2017</v>
      </c>
      <c r="B51" s="67" t="s">
        <v>6</v>
      </c>
      <c r="C51" s="67" t="str">
        <f t="shared" si="0"/>
        <v>2017Q1</v>
      </c>
      <c r="D51" s="67" t="s">
        <v>211</v>
      </c>
      <c r="E51" s="67" t="s">
        <v>212</v>
      </c>
      <c r="F51" s="67" t="s">
        <v>218</v>
      </c>
      <c r="G51" s="68" t="s">
        <v>39</v>
      </c>
      <c r="H51" s="68" t="s">
        <v>231</v>
      </c>
      <c r="I51" s="68" t="s">
        <v>434</v>
      </c>
      <c r="J51" s="67" t="str">
        <f t="shared" si="10"/>
        <v>2017Q1D1</v>
      </c>
      <c r="K51" s="67">
        <v>207650.89</v>
      </c>
      <c r="L51" s="67">
        <v>155348.63</v>
      </c>
      <c r="M51" s="67">
        <v>69622.899999999994</v>
      </c>
      <c r="N51" s="79">
        <v>0</v>
      </c>
      <c r="O51" s="79"/>
      <c r="P51" s="79">
        <v>0</v>
      </c>
      <c r="Q51" s="79"/>
      <c r="R51" s="68">
        <v>432622.42000000004</v>
      </c>
      <c r="S51" s="67"/>
      <c r="T51" s="67"/>
      <c r="U51" s="67"/>
      <c r="V51" s="67"/>
      <c r="W51" s="67"/>
      <c r="X51" s="67"/>
      <c r="Y51" s="68">
        <v>292.14880399999998</v>
      </c>
      <c r="Z51" s="79">
        <v>168660.5</v>
      </c>
      <c r="AA51" s="79">
        <v>168660.5</v>
      </c>
      <c r="AB51" s="79">
        <v>168660.5</v>
      </c>
      <c r="AC51" s="79"/>
      <c r="AD51" s="68">
        <f t="shared" si="8"/>
        <v>505981.5</v>
      </c>
      <c r="AE51" s="79"/>
      <c r="AF51" s="79">
        <v>158.27873099999999</v>
      </c>
      <c r="AG51" s="67"/>
      <c r="AH51" s="79"/>
      <c r="AI51" s="79">
        <v>73.359079999998997</v>
      </c>
      <c r="AJ51" s="79"/>
      <c r="AK51" s="79"/>
      <c r="AL51" s="67">
        <v>0</v>
      </c>
      <c r="AM51" s="67"/>
      <c r="AN51" s="67">
        <v>0</v>
      </c>
      <c r="AO51" s="67">
        <v>0</v>
      </c>
      <c r="AP51" s="67">
        <v>18</v>
      </c>
      <c r="AQ51" s="67">
        <v>41</v>
      </c>
      <c r="AR51" s="67">
        <v>0</v>
      </c>
      <c r="AS51" s="67"/>
      <c r="AT51" s="67">
        <v>24</v>
      </c>
      <c r="AU51" s="67">
        <v>0</v>
      </c>
      <c r="AV51" s="67"/>
      <c r="AW51" s="67">
        <v>1</v>
      </c>
      <c r="AX51" s="67">
        <v>0</v>
      </c>
      <c r="AY51" s="67">
        <v>0</v>
      </c>
      <c r="AZ51" s="67">
        <v>2</v>
      </c>
      <c r="BA51" s="67">
        <v>1</v>
      </c>
      <c r="BB51" s="67">
        <v>0</v>
      </c>
      <c r="BC51" s="67">
        <v>0</v>
      </c>
      <c r="BD51" s="67">
        <v>0</v>
      </c>
      <c r="BE51" s="67">
        <v>0</v>
      </c>
      <c r="BF51" s="67">
        <v>1</v>
      </c>
      <c r="BG51" s="67">
        <v>0</v>
      </c>
      <c r="BH51" s="67">
        <v>0</v>
      </c>
      <c r="BI51" s="67">
        <v>0</v>
      </c>
      <c r="BJ51" s="73">
        <v>6675</v>
      </c>
      <c r="BK51" s="68">
        <f t="shared" si="3"/>
        <v>88</v>
      </c>
      <c r="BL51" s="67">
        <v>0</v>
      </c>
      <c r="BM51" s="67">
        <v>13</v>
      </c>
      <c r="BN51" s="67">
        <f t="shared" si="9"/>
        <v>13</v>
      </c>
      <c r="BO51" s="67"/>
      <c r="BP51" s="67"/>
      <c r="BQ51" s="67"/>
      <c r="BR51" s="67">
        <v>2063</v>
      </c>
      <c r="BS51" s="67">
        <v>44</v>
      </c>
      <c r="BT51" s="67">
        <v>3</v>
      </c>
      <c r="BU51" s="67">
        <v>0</v>
      </c>
      <c r="BV51" s="67"/>
      <c r="BW51" s="67">
        <v>0</v>
      </c>
      <c r="BX51" s="67"/>
      <c r="BY51" s="67">
        <f t="shared" si="5"/>
        <v>2110</v>
      </c>
      <c r="BZ51" s="79">
        <v>79.225312000000002</v>
      </c>
      <c r="CA51" s="79">
        <v>89.116837000000004</v>
      </c>
      <c r="CB51" s="79">
        <v>10.740815</v>
      </c>
      <c r="CC51" s="79">
        <v>35.947164999999998</v>
      </c>
      <c r="CD51" s="79">
        <v>0</v>
      </c>
      <c r="CE51" s="79">
        <v>0</v>
      </c>
      <c r="CF51" s="79">
        <v>0</v>
      </c>
      <c r="CG51" s="79"/>
      <c r="CH51" s="79"/>
      <c r="CI51" s="79"/>
      <c r="CJ51" s="79"/>
      <c r="CK51" s="79"/>
      <c r="CL51" s="79">
        <f t="shared" si="6"/>
        <v>215.03012899999999</v>
      </c>
      <c r="CM51" s="79">
        <v>242.83331100000001</v>
      </c>
      <c r="CN51" s="79">
        <v>40472.218500000003</v>
      </c>
      <c r="CO51" s="79">
        <v>20.357524999999999</v>
      </c>
      <c r="CP51" s="79">
        <v>84.91</v>
      </c>
      <c r="CQ51" s="79">
        <v>14151.666666666701</v>
      </c>
      <c r="CR51" s="79">
        <v>7.1182879999999997</v>
      </c>
      <c r="CS51" s="79"/>
      <c r="CT51" s="79"/>
      <c r="CU51" s="79"/>
      <c r="CV51" s="79">
        <v>476.43658499999998</v>
      </c>
      <c r="CW51" s="79">
        <v>79406.097500000003</v>
      </c>
      <c r="CX51" s="79">
        <v>39.941267000000003</v>
      </c>
      <c r="CY51" s="79">
        <v>177.3167</v>
      </c>
      <c r="CZ51" s="79">
        <v>29552.7833333333</v>
      </c>
      <c r="DA51" s="79">
        <v>14.86505</v>
      </c>
      <c r="DB51" s="79"/>
      <c r="DC51" s="79"/>
      <c r="DD51" s="79"/>
      <c r="DE51" s="79">
        <v>14</v>
      </c>
      <c r="DF51" s="79">
        <v>8</v>
      </c>
      <c r="DG51" s="79">
        <v>27</v>
      </c>
      <c r="DH51" s="79">
        <v>1</v>
      </c>
      <c r="DI51" s="79"/>
      <c r="DJ51" s="79">
        <v>14</v>
      </c>
      <c r="DK51" s="79">
        <v>8</v>
      </c>
      <c r="DL51" s="67">
        <v>27</v>
      </c>
      <c r="DM51" s="67">
        <v>1</v>
      </c>
      <c r="DN51" s="67"/>
      <c r="DO51" s="67">
        <v>1938</v>
      </c>
      <c r="DP51" s="67">
        <v>0</v>
      </c>
      <c r="DQ51" s="67">
        <v>259.49</v>
      </c>
      <c r="DR51" s="67"/>
      <c r="DS51" s="67">
        <v>355</v>
      </c>
      <c r="DT51" s="68">
        <f t="shared" si="11"/>
        <v>614.49</v>
      </c>
      <c r="DU51" s="67"/>
      <c r="DV51" s="82"/>
      <c r="DW51" s="82"/>
      <c r="DX51" s="82"/>
      <c r="DY51" s="82"/>
      <c r="DZ51" s="82"/>
      <c r="EA51" s="82"/>
      <c r="EB51" s="82"/>
      <c r="EC51" s="82"/>
      <c r="ED51" s="82"/>
      <c r="EE51" s="82"/>
      <c r="EF51" s="82"/>
      <c r="EG51" s="82" t="s">
        <v>229</v>
      </c>
      <c r="EH51" s="82"/>
      <c r="EI51" s="82"/>
      <c r="EJ51" s="82"/>
      <c r="EK51" s="82"/>
      <c r="EL51" s="82"/>
      <c r="EM51" s="82"/>
      <c r="EN51" s="82"/>
      <c r="EO51" s="82"/>
      <c r="EP51" s="82"/>
      <c r="EQ51" s="82"/>
      <c r="ER51" s="82"/>
      <c r="ES51" s="82"/>
      <c r="ET51" s="82"/>
      <c r="EU51" s="82"/>
      <c r="EV51" s="82"/>
      <c r="EW51" s="82"/>
      <c r="EX51" s="82"/>
    </row>
    <row r="52" spans="1:154" ht="16" customHeight="1">
      <c r="A52" s="80">
        <v>2017</v>
      </c>
      <c r="B52" s="67" t="s">
        <v>6</v>
      </c>
      <c r="C52" s="67" t="str">
        <f t="shared" si="0"/>
        <v>2017Q1</v>
      </c>
      <c r="D52" s="67" t="s">
        <v>211</v>
      </c>
      <c r="E52" s="67" t="s">
        <v>212</v>
      </c>
      <c r="F52" s="67" t="s">
        <v>228</v>
      </c>
      <c r="G52" s="68" t="s">
        <v>28</v>
      </c>
      <c r="H52" s="68" t="s">
        <v>28</v>
      </c>
      <c r="I52" s="68" t="s">
        <v>445</v>
      </c>
      <c r="J52" s="67" t="str">
        <f t="shared" si="10"/>
        <v>2017Q1D10</v>
      </c>
      <c r="K52" s="68">
        <v>538553.19999999995</v>
      </c>
      <c r="L52" s="68">
        <v>95038.8</v>
      </c>
      <c r="M52" s="68"/>
      <c r="N52" s="68"/>
      <c r="O52" s="68"/>
      <c r="P52" s="68"/>
      <c r="Q52" s="68"/>
      <c r="R52" s="68">
        <v>633592</v>
      </c>
      <c r="S52" s="68"/>
      <c r="T52" s="68"/>
      <c r="U52" s="68"/>
      <c r="V52" s="67"/>
      <c r="W52" s="68"/>
      <c r="X52" s="68"/>
      <c r="Y52" s="68"/>
      <c r="Z52" s="68">
        <v>263462.66666666698</v>
      </c>
      <c r="AA52" s="68">
        <v>263462.66666666698</v>
      </c>
      <c r="AB52" s="68">
        <v>263462.66666666698</v>
      </c>
      <c r="AC52" s="68"/>
      <c r="AD52" s="68">
        <f t="shared" si="8"/>
        <v>790388.00000000093</v>
      </c>
      <c r="AE52" s="67"/>
      <c r="AF52" s="79">
        <v>283.11300399999999</v>
      </c>
      <c r="AG52" s="79">
        <v>47423.28</v>
      </c>
      <c r="AH52" s="68">
        <v>47423.28</v>
      </c>
      <c r="AI52" s="68">
        <v>39721</v>
      </c>
      <c r="AJ52" s="68">
        <v>71354</v>
      </c>
      <c r="AK52" s="68"/>
      <c r="AL52" s="68"/>
      <c r="AM52" s="68"/>
      <c r="AN52" s="68"/>
      <c r="AO52" s="68"/>
      <c r="AP52" s="68">
        <v>7</v>
      </c>
      <c r="AQ52" s="68">
        <v>27</v>
      </c>
      <c r="AR52" s="68"/>
      <c r="AS52" s="68"/>
      <c r="AT52" s="68">
        <v>7</v>
      </c>
      <c r="AU52" s="68"/>
      <c r="AV52" s="68"/>
      <c r="AW52" s="68">
        <v>4</v>
      </c>
      <c r="AX52" s="68"/>
      <c r="AY52" s="68"/>
      <c r="AZ52" s="68">
        <v>4</v>
      </c>
      <c r="BA52" s="68"/>
      <c r="BB52" s="68"/>
      <c r="BC52" s="68"/>
      <c r="BD52" s="68"/>
      <c r="BE52" s="68"/>
      <c r="BF52" s="68"/>
      <c r="BG52" s="68"/>
      <c r="BH52" s="68"/>
      <c r="BI52" s="68"/>
      <c r="BJ52" s="73">
        <v>4285</v>
      </c>
      <c r="BK52" s="68">
        <f t="shared" si="3"/>
        <v>49</v>
      </c>
      <c r="BL52" s="68"/>
      <c r="BM52" s="68">
        <v>34</v>
      </c>
      <c r="BN52" s="68">
        <f t="shared" si="9"/>
        <v>34</v>
      </c>
      <c r="BO52" s="98">
        <v>6</v>
      </c>
      <c r="BP52" s="98">
        <v>13</v>
      </c>
      <c r="BQ52" s="98">
        <v>15</v>
      </c>
      <c r="BR52" s="68">
        <v>7332</v>
      </c>
      <c r="BS52" s="68">
        <v>52</v>
      </c>
      <c r="BT52" s="68"/>
      <c r="BU52" s="68"/>
      <c r="BV52" s="68"/>
      <c r="BW52" s="68"/>
      <c r="BX52" s="68"/>
      <c r="BY52" s="67">
        <f t="shared" si="5"/>
        <v>7384</v>
      </c>
      <c r="BZ52" s="68">
        <v>60.815399999999997</v>
      </c>
      <c r="CA52" s="68">
        <v>100.7285</v>
      </c>
      <c r="CB52" s="68">
        <v>26.33315</v>
      </c>
      <c r="CC52" s="68">
        <v>46.750405000000001</v>
      </c>
      <c r="CD52" s="68">
        <v>5.7226999999999997</v>
      </c>
      <c r="CE52" s="68"/>
      <c r="CF52" s="68"/>
      <c r="CG52" s="68"/>
      <c r="CH52" s="68"/>
      <c r="CI52" s="68"/>
      <c r="CJ52" s="68"/>
      <c r="CK52" s="68"/>
      <c r="CL52" s="79">
        <f t="shared" si="6"/>
        <v>240.350155</v>
      </c>
      <c r="CM52" s="68">
        <v>18</v>
      </c>
      <c r="CN52" s="68">
        <v>6.4080000000000004</v>
      </c>
      <c r="CO52" s="68">
        <v>3769.8263999999999</v>
      </c>
      <c r="CP52" s="68">
        <v>36</v>
      </c>
      <c r="CQ52" s="68">
        <v>12.816000000000001</v>
      </c>
      <c r="CR52" s="68">
        <v>7539.6527999999998</v>
      </c>
      <c r="CS52" s="68">
        <v>0</v>
      </c>
      <c r="CT52" s="68">
        <v>0</v>
      </c>
      <c r="CU52" s="68">
        <v>0</v>
      </c>
      <c r="CV52" s="68">
        <v>119</v>
      </c>
      <c r="CW52" s="68">
        <v>42.363999999999997</v>
      </c>
      <c r="CX52" s="68">
        <v>24922.7412</v>
      </c>
      <c r="CY52" s="68">
        <v>98</v>
      </c>
      <c r="CZ52" s="68">
        <v>34.887999999999998</v>
      </c>
      <c r="DA52" s="68">
        <v>20524.610400000001</v>
      </c>
      <c r="DB52" s="68">
        <v>0</v>
      </c>
      <c r="DC52" s="68">
        <v>0</v>
      </c>
      <c r="DD52" s="68">
        <v>0</v>
      </c>
      <c r="DE52" s="68">
        <v>21</v>
      </c>
      <c r="DF52" s="68">
        <v>33</v>
      </c>
      <c r="DG52" s="68">
        <v>13</v>
      </c>
      <c r="DH52" s="68">
        <v>2</v>
      </c>
      <c r="DI52" s="68">
        <v>229</v>
      </c>
      <c r="DJ52" s="68">
        <v>21</v>
      </c>
      <c r="DK52" s="68">
        <v>33</v>
      </c>
      <c r="DL52" s="68">
        <v>12</v>
      </c>
      <c r="DM52" s="68">
        <v>2</v>
      </c>
      <c r="DN52" s="68">
        <v>217</v>
      </c>
      <c r="DO52" s="68">
        <v>6890</v>
      </c>
      <c r="DP52" s="68">
        <v>0</v>
      </c>
      <c r="DQ52" s="68">
        <v>86.8</v>
      </c>
      <c r="DR52" s="68">
        <v>0</v>
      </c>
      <c r="DS52" s="68">
        <v>138.69999999999999</v>
      </c>
      <c r="DT52" s="68">
        <f t="shared" si="11"/>
        <v>225.5</v>
      </c>
      <c r="DU52" s="67" t="s">
        <v>232</v>
      </c>
      <c r="DV52" s="82"/>
      <c r="DW52" s="82"/>
      <c r="DX52" s="82"/>
      <c r="DY52" s="82"/>
      <c r="DZ52" s="82"/>
      <c r="EA52" s="82"/>
      <c r="EB52" s="82"/>
      <c r="EC52" s="82"/>
      <c r="ED52" s="82"/>
      <c r="EE52" s="82"/>
      <c r="EF52" s="82"/>
      <c r="EG52" s="82" t="s">
        <v>229</v>
      </c>
      <c r="EH52" s="82"/>
      <c r="EI52" s="82"/>
      <c r="EJ52" s="82"/>
      <c r="EK52" s="82"/>
      <c r="EL52" s="82"/>
      <c r="EM52" s="82"/>
      <c r="EN52" s="82"/>
      <c r="EO52" s="82"/>
      <c r="EP52" s="82"/>
      <c r="EQ52" s="82"/>
      <c r="ER52" s="82"/>
      <c r="ES52" s="82"/>
      <c r="ET52" s="82"/>
      <c r="EU52" s="82"/>
      <c r="EV52" s="82"/>
      <c r="EW52" s="82"/>
      <c r="EX52" s="82"/>
    </row>
    <row r="53" spans="1:154" ht="16" customHeight="1">
      <c r="A53" s="86">
        <v>2017</v>
      </c>
      <c r="B53" s="67" t="s">
        <v>6</v>
      </c>
      <c r="C53" s="67" t="str">
        <f t="shared" si="0"/>
        <v>2017Q1</v>
      </c>
      <c r="D53" s="67" t="s">
        <v>211</v>
      </c>
      <c r="E53" s="67" t="s">
        <v>212</v>
      </c>
      <c r="F53" s="67" t="s">
        <v>213</v>
      </c>
      <c r="G53" s="68" t="s">
        <v>33</v>
      </c>
      <c r="H53" s="68" t="s">
        <v>33</v>
      </c>
      <c r="I53" s="68" t="s">
        <v>446</v>
      </c>
      <c r="J53" s="67" t="str">
        <f t="shared" si="10"/>
        <v>2017Q1D11</v>
      </c>
      <c r="K53" s="79">
        <v>334397.59999999998</v>
      </c>
      <c r="L53" s="67">
        <v>257344</v>
      </c>
      <c r="M53" s="79"/>
      <c r="N53" s="79"/>
      <c r="O53" s="79"/>
      <c r="P53" s="79"/>
      <c r="Q53" s="79"/>
      <c r="R53" s="68">
        <v>591741.6</v>
      </c>
      <c r="S53" s="67"/>
      <c r="T53" s="67"/>
      <c r="U53" s="67"/>
      <c r="V53" s="67"/>
      <c r="W53" s="67"/>
      <c r="X53" s="67"/>
      <c r="Y53" s="67">
        <v>346.99879900000002</v>
      </c>
      <c r="Z53" s="79">
        <v>287158</v>
      </c>
      <c r="AA53" s="79">
        <v>287158</v>
      </c>
      <c r="AB53" s="79">
        <v>287158</v>
      </c>
      <c r="AC53" s="79"/>
      <c r="AD53" s="68">
        <f t="shared" si="8"/>
        <v>861474</v>
      </c>
      <c r="AE53" s="67"/>
      <c r="AF53" s="79"/>
      <c r="AG53" s="67"/>
      <c r="AH53" s="79">
        <v>51.6</v>
      </c>
      <c r="AI53" s="79">
        <v>256.39999999999998</v>
      </c>
      <c r="AJ53" s="79">
        <v>0</v>
      </c>
      <c r="AK53" s="79"/>
      <c r="AL53" s="67"/>
      <c r="AM53" s="67"/>
      <c r="AN53" s="67"/>
      <c r="AO53" s="67"/>
      <c r="AP53" s="67">
        <v>27</v>
      </c>
      <c r="AQ53" s="67">
        <v>26</v>
      </c>
      <c r="AR53" s="67"/>
      <c r="AS53" s="67"/>
      <c r="AT53" s="67">
        <v>15</v>
      </c>
      <c r="AU53" s="67"/>
      <c r="AV53" s="67"/>
      <c r="AW53" s="67"/>
      <c r="AX53" s="67"/>
      <c r="AY53" s="67"/>
      <c r="AZ53" s="67"/>
      <c r="BA53" s="67"/>
      <c r="BB53" s="67"/>
      <c r="BC53" s="67"/>
      <c r="BD53" s="67"/>
      <c r="BE53" s="67"/>
      <c r="BF53" s="67"/>
      <c r="BG53" s="67"/>
      <c r="BH53" s="67"/>
      <c r="BI53" s="67"/>
      <c r="BJ53" s="73">
        <v>3475</v>
      </c>
      <c r="BK53" s="68">
        <f t="shared" ref="BK53:BK116" si="12">SUM(AK53:BI53)</f>
        <v>68</v>
      </c>
      <c r="BL53" s="67"/>
      <c r="BM53" s="67">
        <v>18</v>
      </c>
      <c r="BN53" s="67">
        <f t="shared" si="9"/>
        <v>18</v>
      </c>
      <c r="BO53" s="78">
        <v>0</v>
      </c>
      <c r="BP53" s="78">
        <v>18</v>
      </c>
      <c r="BQ53" s="78">
        <v>0</v>
      </c>
      <c r="BR53" s="79">
        <v>3178</v>
      </c>
      <c r="BS53" s="78">
        <v>64</v>
      </c>
      <c r="BT53" s="78">
        <v>0</v>
      </c>
      <c r="BU53" s="67"/>
      <c r="BV53" s="67"/>
      <c r="BW53" s="67"/>
      <c r="BX53" s="67"/>
      <c r="BY53" s="67">
        <f t="shared" si="5"/>
        <v>3242</v>
      </c>
      <c r="BZ53" s="79">
        <v>47.563850000000002</v>
      </c>
      <c r="CA53" s="79">
        <v>26.202999999999999</v>
      </c>
      <c r="CB53" s="79">
        <v>12.513999999999999</v>
      </c>
      <c r="CC53" s="79">
        <v>13.046664</v>
      </c>
      <c r="CD53" s="79">
        <v>111.479744</v>
      </c>
      <c r="CE53" s="79">
        <v>37.405087999999999</v>
      </c>
      <c r="CF53" s="79"/>
      <c r="CG53" s="79"/>
      <c r="CH53" s="79"/>
      <c r="CI53" s="79"/>
      <c r="CJ53" s="79"/>
      <c r="CK53" s="79"/>
      <c r="CL53" s="79">
        <f t="shared" si="6"/>
        <v>248.212346</v>
      </c>
      <c r="CM53" s="79"/>
      <c r="CN53" s="79"/>
      <c r="CO53" s="67"/>
      <c r="CP53" s="79">
        <v>121</v>
      </c>
      <c r="CQ53" s="79">
        <v>144.69999999999999</v>
      </c>
      <c r="CR53" s="79">
        <v>32</v>
      </c>
      <c r="CS53" s="79"/>
      <c r="CT53" s="79"/>
      <c r="CU53" s="67"/>
      <c r="CV53" s="79"/>
      <c r="CW53" s="79"/>
      <c r="CX53" s="67"/>
      <c r="CY53" s="79"/>
      <c r="CZ53" s="79"/>
      <c r="DA53" s="67"/>
      <c r="DB53" s="79"/>
      <c r="DC53" s="79"/>
      <c r="DD53" s="67"/>
      <c r="DE53" s="79">
        <v>0</v>
      </c>
      <c r="DF53" s="79">
        <v>38</v>
      </c>
      <c r="DG53" s="79">
        <v>0</v>
      </c>
      <c r="DH53" s="79">
        <v>1</v>
      </c>
      <c r="DI53" s="79">
        <v>200</v>
      </c>
      <c r="DJ53" s="79">
        <v>0</v>
      </c>
      <c r="DK53" s="79">
        <v>38</v>
      </c>
      <c r="DL53" s="67">
        <v>0</v>
      </c>
      <c r="DM53" s="67">
        <v>1</v>
      </c>
      <c r="DN53" s="67">
        <v>200</v>
      </c>
      <c r="DO53" s="67">
        <v>1906</v>
      </c>
      <c r="DP53" s="67">
        <v>0</v>
      </c>
      <c r="DQ53" s="67">
        <v>174</v>
      </c>
      <c r="DR53" s="67">
        <v>0</v>
      </c>
      <c r="DS53" s="67">
        <v>220</v>
      </c>
      <c r="DT53" s="68">
        <f t="shared" si="11"/>
        <v>394</v>
      </c>
      <c r="DU53" s="67"/>
      <c r="DV53" s="82"/>
      <c r="DW53" s="82"/>
      <c r="DX53" s="82"/>
      <c r="DY53" s="82"/>
      <c r="DZ53" s="82"/>
      <c r="EA53" s="82"/>
      <c r="EB53" s="82"/>
      <c r="EC53" s="82"/>
      <c r="ED53" s="82"/>
      <c r="EE53" s="82"/>
      <c r="EF53" s="82"/>
      <c r="EG53" s="82" t="s">
        <v>229</v>
      </c>
      <c r="EH53" s="82"/>
      <c r="EI53" s="82"/>
      <c r="EJ53" s="82"/>
      <c r="EK53" s="82"/>
      <c r="EL53" s="82"/>
      <c r="EM53" s="82"/>
      <c r="EN53" s="82"/>
      <c r="EO53" s="82"/>
      <c r="EP53" s="82"/>
      <c r="EQ53" s="82"/>
      <c r="ER53" s="82"/>
      <c r="ES53" s="82"/>
      <c r="ET53" s="82"/>
      <c r="EU53" s="82"/>
      <c r="EV53" s="82"/>
      <c r="EW53" s="82"/>
      <c r="EX53" s="82"/>
    </row>
    <row r="54" spans="1:154" ht="16" customHeight="1">
      <c r="A54" s="86">
        <v>2017</v>
      </c>
      <c r="B54" s="67" t="s">
        <v>6</v>
      </c>
      <c r="C54" s="67" t="str">
        <f t="shared" si="0"/>
        <v>2017Q1</v>
      </c>
      <c r="D54" s="67" t="s">
        <v>211</v>
      </c>
      <c r="E54" s="67" t="s">
        <v>212</v>
      </c>
      <c r="F54" s="67" t="s">
        <v>215</v>
      </c>
      <c r="G54" s="67" t="s">
        <v>239</v>
      </c>
      <c r="H54" s="68" t="s">
        <v>239</v>
      </c>
      <c r="I54" s="68" t="s">
        <v>449</v>
      </c>
      <c r="J54" s="67" t="str">
        <f t="shared" si="10"/>
        <v>2017Q1D14</v>
      </c>
      <c r="K54" s="96">
        <v>151990510.53111801</v>
      </c>
      <c r="L54" s="96">
        <v>83176343.562354594</v>
      </c>
      <c r="M54" s="67">
        <v>107792339.21699999</v>
      </c>
      <c r="N54" s="67">
        <v>170523974.96399999</v>
      </c>
      <c r="O54" s="67">
        <v>160162944</v>
      </c>
      <c r="P54" s="67">
        <v>373005</v>
      </c>
      <c r="Q54" s="79"/>
      <c r="R54" s="67">
        <v>674019117.27447259</v>
      </c>
      <c r="S54" s="79"/>
      <c r="T54" s="79"/>
      <c r="U54" s="79"/>
      <c r="V54" s="79"/>
      <c r="W54" s="79"/>
      <c r="X54" s="79"/>
      <c r="Y54" s="79"/>
      <c r="Z54" s="79">
        <v>226207498</v>
      </c>
      <c r="AA54" s="79">
        <v>417074205</v>
      </c>
      <c r="AB54" s="79">
        <v>177008886</v>
      </c>
      <c r="AC54" s="79">
        <v>0</v>
      </c>
      <c r="AD54" s="67">
        <f t="shared" si="8"/>
        <v>820290589</v>
      </c>
      <c r="AE54" s="79"/>
      <c r="AF54" s="79"/>
      <c r="AG54" s="79"/>
      <c r="AH54" s="79"/>
      <c r="AI54" s="79"/>
      <c r="AJ54" s="79"/>
      <c r="AK54" s="67"/>
      <c r="AL54" s="67">
        <v>0</v>
      </c>
      <c r="AM54" s="67">
        <v>215</v>
      </c>
      <c r="AN54" s="67">
        <v>2</v>
      </c>
      <c r="AO54" s="67">
        <v>132</v>
      </c>
      <c r="AP54" s="67">
        <v>943</v>
      </c>
      <c r="AQ54" s="67">
        <v>3688</v>
      </c>
      <c r="AR54" s="67">
        <v>2</v>
      </c>
      <c r="AS54" s="67">
        <v>1</v>
      </c>
      <c r="AT54" s="67">
        <v>2332</v>
      </c>
      <c r="AU54" s="67">
        <v>18</v>
      </c>
      <c r="AV54" s="67">
        <v>3</v>
      </c>
      <c r="AW54" s="67">
        <v>1913</v>
      </c>
      <c r="AX54" s="67">
        <v>13</v>
      </c>
      <c r="AY54" s="67">
        <v>24</v>
      </c>
      <c r="AZ54" s="67">
        <v>1193</v>
      </c>
      <c r="BA54" s="67">
        <v>0</v>
      </c>
      <c r="BB54" s="67">
        <v>8</v>
      </c>
      <c r="BC54" s="67">
        <v>815</v>
      </c>
      <c r="BD54" s="67">
        <v>0</v>
      </c>
      <c r="BE54" s="67">
        <v>4</v>
      </c>
      <c r="BF54" s="67">
        <v>69</v>
      </c>
      <c r="BG54" s="67">
        <v>29</v>
      </c>
      <c r="BH54" s="67">
        <v>14</v>
      </c>
      <c r="BI54" s="67">
        <v>288</v>
      </c>
      <c r="BJ54" s="73">
        <v>1994358</v>
      </c>
      <c r="BK54" s="68">
        <f t="shared" si="12"/>
        <v>11706</v>
      </c>
      <c r="BL54" s="67">
        <v>6</v>
      </c>
      <c r="BM54" s="67">
        <v>1395</v>
      </c>
      <c r="BN54" s="67">
        <f t="shared" si="9"/>
        <v>1401</v>
      </c>
      <c r="BO54" s="67">
        <v>1384</v>
      </c>
      <c r="BP54" s="67">
        <v>11</v>
      </c>
      <c r="BQ54" s="67">
        <v>0</v>
      </c>
      <c r="BR54" s="79">
        <v>899599</v>
      </c>
      <c r="BS54" s="67">
        <v>81351</v>
      </c>
      <c r="BT54" s="67">
        <v>2514</v>
      </c>
      <c r="BU54" s="67">
        <v>500</v>
      </c>
      <c r="BV54" s="67">
        <v>38</v>
      </c>
      <c r="BW54" s="67">
        <v>304</v>
      </c>
      <c r="BX54" s="79"/>
      <c r="BY54" s="67">
        <f t="shared" si="5"/>
        <v>984306</v>
      </c>
      <c r="BZ54" s="79"/>
      <c r="CA54" s="79"/>
      <c r="CB54" s="79"/>
      <c r="CC54" s="79"/>
      <c r="CD54" s="79"/>
      <c r="CE54" s="79"/>
      <c r="CF54" s="79"/>
      <c r="CG54" s="79"/>
      <c r="CH54" s="79"/>
      <c r="CI54" s="79"/>
      <c r="CJ54" s="79"/>
      <c r="CK54" s="79"/>
      <c r="CL54" s="67">
        <f t="shared" si="6"/>
        <v>0</v>
      </c>
      <c r="CM54" s="79"/>
      <c r="CN54" s="79"/>
      <c r="CO54" s="79"/>
      <c r="CP54" s="79"/>
      <c r="CQ54" s="79"/>
      <c r="CR54" s="79"/>
      <c r="CS54" s="79"/>
      <c r="CT54" s="79"/>
      <c r="CU54" s="79"/>
      <c r="CV54" s="79"/>
      <c r="CW54" s="79"/>
      <c r="CX54" s="79"/>
      <c r="CY54" s="79"/>
      <c r="CZ54" s="79"/>
      <c r="DA54" s="79"/>
      <c r="DB54" s="79"/>
      <c r="DC54" s="79"/>
      <c r="DD54" s="79"/>
      <c r="DE54" s="79"/>
      <c r="DF54" s="79"/>
      <c r="DG54" s="79"/>
      <c r="DH54" s="79"/>
      <c r="DI54" s="79"/>
      <c r="DJ54" s="79"/>
      <c r="DK54" s="79"/>
      <c r="DL54" s="79"/>
      <c r="DM54" s="79"/>
      <c r="DN54" s="79"/>
      <c r="DO54" s="79"/>
      <c r="DP54" s="79">
        <v>760.3</v>
      </c>
      <c r="DQ54" s="79">
        <v>18809.770000000004</v>
      </c>
      <c r="DR54" s="79">
        <v>5891.4000000000005</v>
      </c>
      <c r="DS54" s="79">
        <v>7377.1900000000005</v>
      </c>
      <c r="DT54" s="68">
        <f t="shared" si="11"/>
        <v>32078.360000000008</v>
      </c>
      <c r="DU54" s="79"/>
      <c r="DV54" s="77"/>
      <c r="DW54" s="77"/>
      <c r="DX54" s="77"/>
      <c r="DY54" s="77"/>
      <c r="DZ54" s="77"/>
      <c r="EA54" s="77"/>
      <c r="EB54" s="77"/>
      <c r="EC54" s="77"/>
      <c r="ED54" s="77"/>
      <c r="EE54" s="77"/>
      <c r="EF54" s="77"/>
      <c r="EG54" s="77"/>
      <c r="EH54" s="77"/>
      <c r="EI54" s="77"/>
      <c r="EJ54" s="77"/>
      <c r="EK54" s="77"/>
      <c r="EL54" s="77"/>
      <c r="EM54" s="77"/>
      <c r="EN54" s="77"/>
      <c r="EO54" s="77"/>
      <c r="EP54" s="77"/>
      <c r="EQ54" s="77"/>
      <c r="ER54" s="77"/>
      <c r="ES54" s="77"/>
      <c r="ET54" s="77"/>
      <c r="EU54" s="77"/>
      <c r="EV54" s="77"/>
      <c r="EW54" s="77"/>
      <c r="EX54" s="77"/>
    </row>
    <row r="55" spans="1:154" ht="16" customHeight="1">
      <c r="A55" s="86">
        <v>2016</v>
      </c>
      <c r="B55" s="67" t="s">
        <v>9</v>
      </c>
      <c r="C55" s="67" t="str">
        <f t="shared" si="0"/>
        <v>2016Q4</v>
      </c>
      <c r="D55" s="67" t="s">
        <v>211</v>
      </c>
      <c r="E55" s="67" t="s">
        <v>212</v>
      </c>
      <c r="F55" s="67" t="s">
        <v>231</v>
      </c>
      <c r="G55" s="68" t="s">
        <v>231</v>
      </c>
      <c r="H55" s="68" t="s">
        <v>231</v>
      </c>
      <c r="I55" s="68" t="s">
        <v>448</v>
      </c>
      <c r="J55" s="67" t="str">
        <f t="shared" si="10"/>
        <v>2016Q4D13</v>
      </c>
      <c r="K55" s="79">
        <v>1419029.2</v>
      </c>
      <c r="L55" s="79">
        <v>741835.5</v>
      </c>
      <c r="M55" s="67">
        <v>364083</v>
      </c>
      <c r="N55" s="79">
        <v>0</v>
      </c>
      <c r="O55" s="79"/>
      <c r="P55" s="79">
        <v>0</v>
      </c>
      <c r="Q55" s="79"/>
      <c r="R55" s="68">
        <v>2524947.7000000002</v>
      </c>
      <c r="S55" s="67"/>
      <c r="T55" s="67"/>
      <c r="U55" s="67"/>
      <c r="V55" s="67"/>
      <c r="W55" s="67"/>
      <c r="X55" s="67"/>
      <c r="Y55" s="67"/>
      <c r="Z55" s="79">
        <v>0</v>
      </c>
      <c r="AA55" s="79">
        <v>0</v>
      </c>
      <c r="AB55" s="79">
        <v>0</v>
      </c>
      <c r="AC55" s="67">
        <v>3243510</v>
      </c>
      <c r="AD55" s="68">
        <f t="shared" si="8"/>
        <v>3243510</v>
      </c>
      <c r="AE55" s="67"/>
      <c r="AF55" s="79"/>
      <c r="AG55" s="67"/>
      <c r="AH55" s="67"/>
      <c r="AI55" s="67"/>
      <c r="AJ55" s="67"/>
      <c r="AK55" s="67"/>
      <c r="AL55" s="67">
        <v>0</v>
      </c>
      <c r="AM55" s="67"/>
      <c r="AN55" s="67"/>
      <c r="AO55" s="67"/>
      <c r="AP55" s="67">
        <v>150</v>
      </c>
      <c r="AQ55" s="67">
        <v>278</v>
      </c>
      <c r="AR55" s="67"/>
      <c r="AS55" s="67"/>
      <c r="AT55" s="67">
        <v>80</v>
      </c>
      <c r="AU55" s="67"/>
      <c r="AV55" s="67"/>
      <c r="AW55" s="67">
        <v>10</v>
      </c>
      <c r="AX55" s="67"/>
      <c r="AY55" s="67"/>
      <c r="AZ55" s="67">
        <v>4</v>
      </c>
      <c r="BA55" s="67">
        <v>0</v>
      </c>
      <c r="BB55" s="67">
        <v>0</v>
      </c>
      <c r="BC55" s="67">
        <v>0</v>
      </c>
      <c r="BD55" s="67">
        <v>9</v>
      </c>
      <c r="BE55" s="67">
        <v>0</v>
      </c>
      <c r="BF55" s="67">
        <v>0</v>
      </c>
      <c r="BG55" s="67">
        <v>0</v>
      </c>
      <c r="BH55" s="67">
        <v>0</v>
      </c>
      <c r="BI55" s="67">
        <v>0</v>
      </c>
      <c r="BJ55" s="73">
        <v>33410</v>
      </c>
      <c r="BK55" s="68">
        <f t="shared" si="12"/>
        <v>531</v>
      </c>
      <c r="BL55" s="67">
        <v>0</v>
      </c>
      <c r="BM55" s="67">
        <v>89</v>
      </c>
      <c r="BN55" s="67">
        <f t="shared" si="9"/>
        <v>89</v>
      </c>
      <c r="BO55" s="67"/>
      <c r="BP55" s="67"/>
      <c r="BQ55" s="67"/>
      <c r="BR55" s="67">
        <v>11874</v>
      </c>
      <c r="BS55" s="67">
        <v>278</v>
      </c>
      <c r="BT55" s="67">
        <v>10</v>
      </c>
      <c r="BU55" s="67">
        <v>0</v>
      </c>
      <c r="BV55" s="67"/>
      <c r="BW55" s="67">
        <v>0</v>
      </c>
      <c r="BX55" s="67"/>
      <c r="BY55" s="67">
        <f t="shared" si="5"/>
        <v>12162</v>
      </c>
      <c r="BZ55" s="79">
        <v>607.72799999999995</v>
      </c>
      <c r="CA55" s="79">
        <v>320.22000000000003</v>
      </c>
      <c r="CB55" s="79">
        <v>79.045000000000002</v>
      </c>
      <c r="CC55" s="79">
        <v>183.16</v>
      </c>
      <c r="CD55" s="79">
        <v>0</v>
      </c>
      <c r="CE55" s="79">
        <v>0</v>
      </c>
      <c r="CF55" s="79">
        <v>0</v>
      </c>
      <c r="CG55" s="79"/>
      <c r="CH55" s="79"/>
      <c r="CI55" s="79"/>
      <c r="CJ55" s="79"/>
      <c r="CK55" s="79"/>
      <c r="CL55" s="79">
        <f t="shared" si="6"/>
        <v>1190.153</v>
      </c>
      <c r="CM55" s="79"/>
      <c r="CN55" s="79"/>
      <c r="CO55" s="79"/>
      <c r="CP55" s="79"/>
      <c r="CQ55" s="79"/>
      <c r="CR55" s="79"/>
      <c r="CS55" s="79"/>
      <c r="CT55" s="79"/>
      <c r="CU55" s="79"/>
      <c r="CV55" s="79"/>
      <c r="CW55" s="79"/>
      <c r="CX55" s="79"/>
      <c r="CY55" s="79"/>
      <c r="CZ55" s="79"/>
      <c r="DA55" s="79"/>
      <c r="DB55" s="79"/>
      <c r="DC55" s="79"/>
      <c r="DD55" s="67"/>
      <c r="DE55" s="67"/>
      <c r="DF55" s="67"/>
      <c r="DG55" s="67"/>
      <c r="DH55" s="67"/>
      <c r="DI55" s="67"/>
      <c r="DJ55" s="67"/>
      <c r="DK55" s="67"/>
      <c r="DL55" s="67"/>
      <c r="DM55" s="67"/>
      <c r="DN55" s="67"/>
      <c r="DO55" s="67"/>
      <c r="DP55" s="67"/>
      <c r="DQ55" s="67"/>
      <c r="DR55" s="67"/>
      <c r="DS55" s="67"/>
      <c r="DT55" s="68">
        <f t="shared" si="11"/>
        <v>0</v>
      </c>
      <c r="DU55" s="67"/>
      <c r="DV55" s="82"/>
      <c r="DW55" s="82"/>
      <c r="DX55" s="82"/>
      <c r="DY55" s="82"/>
      <c r="DZ55" s="82"/>
      <c r="EA55" s="82"/>
      <c r="EB55" s="82"/>
      <c r="EC55" s="82"/>
      <c r="ED55" s="82"/>
      <c r="EE55" s="82"/>
      <c r="EF55" s="82"/>
      <c r="EG55" s="82" t="s">
        <v>231</v>
      </c>
      <c r="EH55" s="82"/>
      <c r="EI55" s="82"/>
      <c r="EJ55" s="82"/>
      <c r="EK55" s="82"/>
      <c r="EL55" s="82"/>
      <c r="EM55" s="82"/>
      <c r="EN55" s="82"/>
      <c r="EO55" s="82"/>
      <c r="EP55" s="82"/>
      <c r="EQ55" s="82"/>
      <c r="ER55" s="82"/>
      <c r="ES55" s="82"/>
      <c r="ET55" s="82"/>
      <c r="EU55" s="82"/>
      <c r="EV55" s="82"/>
      <c r="EW55" s="82"/>
      <c r="EX55" s="82"/>
    </row>
    <row r="56" spans="1:154" ht="16" customHeight="1">
      <c r="A56" s="86">
        <v>2016</v>
      </c>
      <c r="B56" s="67" t="s">
        <v>9</v>
      </c>
      <c r="C56" s="67" t="str">
        <f t="shared" si="0"/>
        <v>2016Q4</v>
      </c>
      <c r="D56" s="67" t="s">
        <v>211</v>
      </c>
      <c r="E56" s="67" t="s">
        <v>212</v>
      </c>
      <c r="F56" s="67" t="s">
        <v>224</v>
      </c>
      <c r="G56" s="68" t="s">
        <v>46</v>
      </c>
      <c r="H56" s="68" t="s">
        <v>231</v>
      </c>
      <c r="I56" s="68" t="s">
        <v>440</v>
      </c>
      <c r="J56" s="67" t="str">
        <f t="shared" si="10"/>
        <v>2016Q4D7</v>
      </c>
      <c r="K56" s="79">
        <v>0</v>
      </c>
      <c r="L56" s="79">
        <v>0</v>
      </c>
      <c r="M56" s="67">
        <v>0</v>
      </c>
      <c r="N56" s="79">
        <v>0</v>
      </c>
      <c r="O56" s="79"/>
      <c r="P56" s="79">
        <v>0</v>
      </c>
      <c r="Q56" s="79"/>
      <c r="R56" s="68">
        <v>0</v>
      </c>
      <c r="S56" s="67"/>
      <c r="T56" s="67"/>
      <c r="U56" s="67"/>
      <c r="V56" s="67"/>
      <c r="W56" s="67"/>
      <c r="X56" s="67"/>
      <c r="Y56" s="67"/>
      <c r="Z56" s="79">
        <v>0</v>
      </c>
      <c r="AA56" s="79">
        <v>0</v>
      </c>
      <c r="AB56" s="79">
        <v>0</v>
      </c>
      <c r="AC56" s="67">
        <v>0</v>
      </c>
      <c r="AD56" s="68">
        <f t="shared" si="8"/>
        <v>0</v>
      </c>
      <c r="AE56" s="67"/>
      <c r="AF56" s="79"/>
      <c r="AG56" s="67"/>
      <c r="AH56" s="67"/>
      <c r="AI56" s="67"/>
      <c r="AJ56" s="67"/>
      <c r="AK56" s="67"/>
      <c r="AL56" s="67">
        <v>0</v>
      </c>
      <c r="AM56" s="67"/>
      <c r="AN56" s="67">
        <v>0</v>
      </c>
      <c r="AO56" s="67">
        <v>0</v>
      </c>
      <c r="AP56" s="67">
        <v>31</v>
      </c>
      <c r="AQ56" s="67">
        <v>108</v>
      </c>
      <c r="AR56" s="67">
        <v>0</v>
      </c>
      <c r="AS56" s="67"/>
      <c r="AT56" s="67">
        <v>17</v>
      </c>
      <c r="AU56" s="67">
        <v>0</v>
      </c>
      <c r="AV56" s="67"/>
      <c r="AW56" s="67">
        <v>7</v>
      </c>
      <c r="AX56" s="67">
        <v>0</v>
      </c>
      <c r="AY56" s="67">
        <v>0</v>
      </c>
      <c r="AZ56" s="67">
        <v>3</v>
      </c>
      <c r="BA56" s="67">
        <v>0</v>
      </c>
      <c r="BB56" s="67">
        <v>0</v>
      </c>
      <c r="BC56" s="67">
        <v>0</v>
      </c>
      <c r="BD56" s="67">
        <v>0</v>
      </c>
      <c r="BE56" s="67">
        <v>0</v>
      </c>
      <c r="BF56" s="67">
        <v>0</v>
      </c>
      <c r="BG56" s="67">
        <v>0</v>
      </c>
      <c r="BH56" s="67">
        <v>0</v>
      </c>
      <c r="BI56" s="67">
        <v>2</v>
      </c>
      <c r="BJ56" s="73">
        <v>12220</v>
      </c>
      <c r="BK56" s="68">
        <f t="shared" si="12"/>
        <v>168</v>
      </c>
      <c r="BL56" s="67">
        <v>0</v>
      </c>
      <c r="BM56" s="67">
        <v>0</v>
      </c>
      <c r="BN56" s="67">
        <f t="shared" si="9"/>
        <v>0</v>
      </c>
      <c r="BO56" s="67"/>
      <c r="BP56" s="67"/>
      <c r="BQ56" s="67"/>
      <c r="BR56" s="67">
        <v>0</v>
      </c>
      <c r="BS56" s="67">
        <v>0</v>
      </c>
      <c r="BT56" s="67">
        <v>0</v>
      </c>
      <c r="BU56" s="67">
        <v>0</v>
      </c>
      <c r="BV56" s="67"/>
      <c r="BW56" s="67">
        <v>0</v>
      </c>
      <c r="BX56" s="67"/>
      <c r="BY56" s="67">
        <f t="shared" si="5"/>
        <v>0</v>
      </c>
      <c r="BZ56" s="79">
        <v>0</v>
      </c>
      <c r="CA56" s="79">
        <v>0</v>
      </c>
      <c r="CB56" s="79">
        <v>0</v>
      </c>
      <c r="CC56" s="79">
        <v>0</v>
      </c>
      <c r="CD56" s="79">
        <v>0</v>
      </c>
      <c r="CE56" s="79">
        <v>0</v>
      </c>
      <c r="CF56" s="79">
        <v>0</v>
      </c>
      <c r="CG56" s="79"/>
      <c r="CH56" s="79"/>
      <c r="CI56" s="79"/>
      <c r="CJ56" s="79"/>
      <c r="CK56" s="79"/>
      <c r="CL56" s="79">
        <f t="shared" si="6"/>
        <v>0</v>
      </c>
      <c r="CM56" s="79"/>
      <c r="CN56" s="79"/>
      <c r="CO56" s="79"/>
      <c r="CP56" s="79"/>
      <c r="CQ56" s="79"/>
      <c r="CR56" s="79"/>
      <c r="CS56" s="79"/>
      <c r="CT56" s="79"/>
      <c r="CU56" s="79"/>
      <c r="CV56" s="79"/>
      <c r="CW56" s="79"/>
      <c r="CX56" s="79"/>
      <c r="CY56" s="79"/>
      <c r="CZ56" s="79"/>
      <c r="DA56" s="79"/>
      <c r="DB56" s="79"/>
      <c r="DC56" s="79"/>
      <c r="DD56" s="67"/>
      <c r="DE56" s="67"/>
      <c r="DF56" s="67"/>
      <c r="DG56" s="67"/>
      <c r="DH56" s="67"/>
      <c r="DI56" s="67"/>
      <c r="DJ56" s="67"/>
      <c r="DK56" s="67"/>
      <c r="DL56" s="67"/>
      <c r="DM56" s="67"/>
      <c r="DN56" s="67"/>
      <c r="DO56" s="67"/>
      <c r="DP56" s="67"/>
      <c r="DQ56" s="67"/>
      <c r="DR56" s="67"/>
      <c r="DS56" s="67"/>
      <c r="DT56" s="68">
        <f t="shared" si="11"/>
        <v>0</v>
      </c>
      <c r="DU56" s="67"/>
      <c r="DV56" s="82"/>
      <c r="DW56" s="82"/>
      <c r="DX56" s="82"/>
      <c r="DY56" s="82"/>
      <c r="DZ56" s="82"/>
      <c r="EA56" s="82"/>
      <c r="EB56" s="82"/>
      <c r="EC56" s="82"/>
      <c r="ED56" s="82"/>
      <c r="EE56" s="82"/>
      <c r="EF56" s="82"/>
      <c r="EG56" s="82" t="s">
        <v>229</v>
      </c>
      <c r="EH56" s="82"/>
      <c r="EI56" s="82"/>
      <c r="EJ56" s="82"/>
      <c r="EK56" s="82"/>
      <c r="EL56" s="82"/>
      <c r="EM56" s="82"/>
      <c r="EN56" s="82"/>
      <c r="EO56" s="82"/>
      <c r="EP56" s="82"/>
      <c r="EQ56" s="82"/>
      <c r="ER56" s="82"/>
      <c r="ES56" s="82"/>
      <c r="ET56" s="82"/>
      <c r="EU56" s="82"/>
      <c r="EV56" s="82"/>
      <c r="EW56" s="82"/>
      <c r="EX56" s="82"/>
    </row>
    <row r="57" spans="1:154" ht="16" customHeight="1">
      <c r="A57" s="86">
        <v>2016</v>
      </c>
      <c r="B57" s="67" t="s">
        <v>9</v>
      </c>
      <c r="C57" s="67" t="str">
        <f t="shared" ref="C57:C120" si="13">CONCATENATE(A57,B57)</f>
        <v>2016Q4</v>
      </c>
      <c r="D57" s="67" t="s">
        <v>211</v>
      </c>
      <c r="E57" s="67" t="s">
        <v>212</v>
      </c>
      <c r="F57" s="67" t="s">
        <v>223</v>
      </c>
      <c r="G57" s="68" t="s">
        <v>45</v>
      </c>
      <c r="H57" s="68" t="s">
        <v>231</v>
      </c>
      <c r="I57" s="68" t="s">
        <v>439</v>
      </c>
      <c r="J57" s="67" t="str">
        <f t="shared" si="10"/>
        <v>2016Q4D6</v>
      </c>
      <c r="K57" s="79">
        <v>0</v>
      </c>
      <c r="L57" s="79">
        <v>0</v>
      </c>
      <c r="M57" s="67">
        <v>0</v>
      </c>
      <c r="N57" s="79">
        <v>0</v>
      </c>
      <c r="O57" s="79"/>
      <c r="P57" s="79">
        <v>0</v>
      </c>
      <c r="Q57" s="79"/>
      <c r="R57" s="68">
        <v>0</v>
      </c>
      <c r="S57" s="67"/>
      <c r="T57" s="67"/>
      <c r="U57" s="67"/>
      <c r="V57" s="67"/>
      <c r="W57" s="67"/>
      <c r="X57" s="67"/>
      <c r="Y57" s="67"/>
      <c r="Z57" s="79">
        <v>0</v>
      </c>
      <c r="AA57" s="79">
        <v>0</v>
      </c>
      <c r="AB57" s="79">
        <v>0</v>
      </c>
      <c r="AC57" s="67">
        <v>0</v>
      </c>
      <c r="AD57" s="68">
        <f t="shared" si="8"/>
        <v>0</v>
      </c>
      <c r="AE57" s="67"/>
      <c r="AF57" s="79"/>
      <c r="AG57" s="67"/>
      <c r="AH57" s="67"/>
      <c r="AI57" s="67"/>
      <c r="AJ57" s="67"/>
      <c r="AK57" s="67"/>
      <c r="AL57" s="67">
        <v>0</v>
      </c>
      <c r="AM57" s="67"/>
      <c r="AN57" s="67">
        <v>0</v>
      </c>
      <c r="AO57" s="67">
        <v>0</v>
      </c>
      <c r="AP57" s="67">
        <v>49</v>
      </c>
      <c r="AQ57" s="67">
        <v>159</v>
      </c>
      <c r="AR57" s="67">
        <v>0</v>
      </c>
      <c r="AS57" s="67"/>
      <c r="AT57" s="67">
        <v>27</v>
      </c>
      <c r="AU57" s="67">
        <v>0</v>
      </c>
      <c r="AV57" s="67"/>
      <c r="AW57" s="67">
        <v>14</v>
      </c>
      <c r="AX57" s="67">
        <v>0</v>
      </c>
      <c r="AY57" s="67">
        <v>0</v>
      </c>
      <c r="AZ57" s="67">
        <v>9</v>
      </c>
      <c r="BA57" s="67">
        <v>0</v>
      </c>
      <c r="BB57" s="67">
        <v>0</v>
      </c>
      <c r="BC57" s="67">
        <v>0</v>
      </c>
      <c r="BD57" s="67">
        <v>0</v>
      </c>
      <c r="BE57" s="67">
        <v>0</v>
      </c>
      <c r="BF57" s="67">
        <v>0</v>
      </c>
      <c r="BG57" s="67">
        <v>0</v>
      </c>
      <c r="BH57" s="67">
        <v>0</v>
      </c>
      <c r="BI57" s="67">
        <v>2</v>
      </c>
      <c r="BJ57" s="73">
        <v>19510</v>
      </c>
      <c r="BK57" s="68">
        <f t="shared" si="12"/>
        <v>260</v>
      </c>
      <c r="BL57" s="67">
        <v>0</v>
      </c>
      <c r="BM57" s="67">
        <v>0</v>
      </c>
      <c r="BN57" s="67">
        <f t="shared" si="9"/>
        <v>0</v>
      </c>
      <c r="BO57" s="67"/>
      <c r="BP57" s="67"/>
      <c r="BQ57" s="67"/>
      <c r="BR57" s="67">
        <v>0</v>
      </c>
      <c r="BS57" s="67">
        <v>0</v>
      </c>
      <c r="BT57" s="67">
        <v>0</v>
      </c>
      <c r="BU57" s="67">
        <v>0</v>
      </c>
      <c r="BV57" s="67"/>
      <c r="BW57" s="67">
        <v>0</v>
      </c>
      <c r="BX57" s="67"/>
      <c r="BY57" s="67">
        <f t="shared" si="5"/>
        <v>0</v>
      </c>
      <c r="BZ57" s="79">
        <v>0</v>
      </c>
      <c r="CA57" s="79">
        <v>0</v>
      </c>
      <c r="CB57" s="79">
        <v>0</v>
      </c>
      <c r="CC57" s="79">
        <v>0</v>
      </c>
      <c r="CD57" s="79">
        <v>0</v>
      </c>
      <c r="CE57" s="79">
        <v>0</v>
      </c>
      <c r="CF57" s="79">
        <v>0</v>
      </c>
      <c r="CG57" s="79"/>
      <c r="CH57" s="79"/>
      <c r="CI57" s="79"/>
      <c r="CJ57" s="79"/>
      <c r="CK57" s="79"/>
      <c r="CL57" s="79">
        <f t="shared" ref="CL57:CL120" si="14">SUM(BZ57:CK57)</f>
        <v>0</v>
      </c>
      <c r="CM57" s="79"/>
      <c r="CN57" s="79"/>
      <c r="CO57" s="79"/>
      <c r="CP57" s="79"/>
      <c r="CQ57" s="79"/>
      <c r="CR57" s="79"/>
      <c r="CS57" s="79"/>
      <c r="CT57" s="79"/>
      <c r="CU57" s="79"/>
      <c r="CV57" s="79"/>
      <c r="CW57" s="79"/>
      <c r="CX57" s="79"/>
      <c r="CY57" s="79"/>
      <c r="CZ57" s="79"/>
      <c r="DA57" s="79"/>
      <c r="DB57" s="79"/>
      <c r="DC57" s="79"/>
      <c r="DD57" s="67"/>
      <c r="DE57" s="67"/>
      <c r="DF57" s="67"/>
      <c r="DG57" s="67"/>
      <c r="DH57" s="67"/>
      <c r="DI57" s="67"/>
      <c r="DJ57" s="67"/>
      <c r="DK57" s="67"/>
      <c r="DL57" s="67"/>
      <c r="DM57" s="67"/>
      <c r="DN57" s="67"/>
      <c r="DO57" s="67"/>
      <c r="DP57" s="67"/>
      <c r="DQ57" s="67"/>
      <c r="DR57" s="67"/>
      <c r="DS57" s="67"/>
      <c r="DT57" s="68">
        <f t="shared" si="11"/>
        <v>0</v>
      </c>
      <c r="DU57" s="67"/>
      <c r="DV57" s="82"/>
      <c r="DW57" s="82"/>
      <c r="DX57" s="82"/>
      <c r="DY57" s="82"/>
      <c r="DZ57" s="82"/>
      <c r="EA57" s="82"/>
      <c r="EB57" s="82"/>
      <c r="EC57" s="82"/>
      <c r="ED57" s="82"/>
      <c r="EE57" s="82"/>
      <c r="EF57" s="82"/>
      <c r="EG57" s="82" t="s">
        <v>229</v>
      </c>
      <c r="EH57" s="82"/>
      <c r="EI57" s="82"/>
      <c r="EJ57" s="82"/>
      <c r="EK57" s="82"/>
      <c r="EL57" s="82"/>
      <c r="EM57" s="82"/>
      <c r="EN57" s="82"/>
      <c r="EO57" s="82"/>
      <c r="EP57" s="82"/>
      <c r="EQ57" s="82"/>
      <c r="ER57" s="82"/>
      <c r="ES57" s="82"/>
      <c r="ET57" s="82"/>
      <c r="EU57" s="82"/>
      <c r="EV57" s="82"/>
      <c r="EW57" s="82"/>
      <c r="EX57" s="82"/>
    </row>
    <row r="58" spans="1:154" ht="16" customHeight="1">
      <c r="A58" s="86">
        <v>2016</v>
      </c>
      <c r="B58" s="67" t="s">
        <v>9</v>
      </c>
      <c r="C58" s="67" t="str">
        <f t="shared" si="13"/>
        <v>2016Q4</v>
      </c>
      <c r="D58" s="67" t="s">
        <v>211</v>
      </c>
      <c r="E58" s="67" t="s">
        <v>212</v>
      </c>
      <c r="F58" s="67" t="s">
        <v>227</v>
      </c>
      <c r="G58" s="68" t="s">
        <v>13</v>
      </c>
      <c r="H58" s="68" t="s">
        <v>13</v>
      </c>
      <c r="I58" s="68" t="s">
        <v>444</v>
      </c>
      <c r="J58" s="67" t="str">
        <f t="shared" si="10"/>
        <v>2016Q4D9</v>
      </c>
      <c r="K58" s="79">
        <v>306952</v>
      </c>
      <c r="L58" s="79">
        <v>132020</v>
      </c>
      <c r="M58" s="67">
        <v>0</v>
      </c>
      <c r="N58" s="79">
        <v>0</v>
      </c>
      <c r="O58" s="79"/>
      <c r="P58" s="79">
        <v>0</v>
      </c>
      <c r="Q58" s="79"/>
      <c r="R58" s="68">
        <v>438972</v>
      </c>
      <c r="S58" s="67"/>
      <c r="T58" s="67"/>
      <c r="U58" s="67"/>
      <c r="V58" s="67"/>
      <c r="W58" s="67"/>
      <c r="X58" s="67"/>
      <c r="Y58" s="67"/>
      <c r="Z58" s="79">
        <v>0</v>
      </c>
      <c r="AA58" s="79">
        <v>0</v>
      </c>
      <c r="AB58" s="79">
        <v>0</v>
      </c>
      <c r="AC58" s="67">
        <v>548169</v>
      </c>
      <c r="AD58" s="68">
        <f t="shared" si="8"/>
        <v>548169</v>
      </c>
      <c r="AE58" s="67"/>
      <c r="AF58" s="79"/>
      <c r="AG58" s="67"/>
      <c r="AH58" s="67"/>
      <c r="AI58" s="67"/>
      <c r="AJ58" s="67"/>
      <c r="AK58" s="67"/>
      <c r="AL58" s="67">
        <v>0</v>
      </c>
      <c r="AM58" s="67"/>
      <c r="AN58" s="67">
        <v>0</v>
      </c>
      <c r="AO58" s="67">
        <v>0</v>
      </c>
      <c r="AP58" s="67">
        <v>23</v>
      </c>
      <c r="AQ58" s="67">
        <v>53</v>
      </c>
      <c r="AR58" s="67">
        <v>0</v>
      </c>
      <c r="AS58" s="67"/>
      <c r="AT58" s="67">
        <v>13</v>
      </c>
      <c r="AU58" s="67">
        <v>0</v>
      </c>
      <c r="AV58" s="67"/>
      <c r="AW58" s="67">
        <v>4</v>
      </c>
      <c r="AX58" s="67">
        <v>0</v>
      </c>
      <c r="AY58" s="67">
        <v>0</v>
      </c>
      <c r="AZ58" s="67">
        <v>2</v>
      </c>
      <c r="BA58" s="67">
        <v>0</v>
      </c>
      <c r="BB58" s="67">
        <v>0</v>
      </c>
      <c r="BC58" s="67">
        <v>0</v>
      </c>
      <c r="BD58" s="67">
        <v>0</v>
      </c>
      <c r="BE58" s="67">
        <v>0</v>
      </c>
      <c r="BF58" s="67">
        <v>0</v>
      </c>
      <c r="BG58" s="67">
        <v>0</v>
      </c>
      <c r="BH58" s="67">
        <v>0</v>
      </c>
      <c r="BI58" s="67">
        <v>0</v>
      </c>
      <c r="BJ58" s="73">
        <v>5955</v>
      </c>
      <c r="BK58" s="68">
        <f t="shared" si="12"/>
        <v>95</v>
      </c>
      <c r="BL58" s="67">
        <v>0</v>
      </c>
      <c r="BM58" s="67">
        <v>32</v>
      </c>
      <c r="BN58" s="67">
        <f t="shared" si="9"/>
        <v>32</v>
      </c>
      <c r="BO58" s="67"/>
      <c r="BP58" s="67"/>
      <c r="BQ58" s="67"/>
      <c r="BR58" s="67">
        <v>2512</v>
      </c>
      <c r="BS58" s="67">
        <v>56</v>
      </c>
      <c r="BT58" s="67">
        <v>0</v>
      </c>
      <c r="BU58" s="67">
        <v>0</v>
      </c>
      <c r="BV58" s="67"/>
      <c r="BW58" s="67">
        <v>0</v>
      </c>
      <c r="BX58" s="67"/>
      <c r="BY58" s="67">
        <f t="shared" si="5"/>
        <v>2568</v>
      </c>
      <c r="BZ58" s="79">
        <v>75.516900000000007</v>
      </c>
      <c r="CA58" s="79">
        <v>34.320405999999998</v>
      </c>
      <c r="CB58" s="79">
        <v>12.889010000000001</v>
      </c>
      <c r="CC58" s="79">
        <v>31.536799999999999</v>
      </c>
      <c r="CD58" s="79">
        <v>0</v>
      </c>
      <c r="CE58" s="79">
        <v>0</v>
      </c>
      <c r="CF58" s="79">
        <v>0</v>
      </c>
      <c r="CG58" s="79"/>
      <c r="CH58" s="79"/>
      <c r="CI58" s="79"/>
      <c r="CJ58" s="79"/>
      <c r="CK58" s="79"/>
      <c r="CL58" s="79">
        <f t="shared" si="14"/>
        <v>154.26311600000002</v>
      </c>
      <c r="CM58" s="79"/>
      <c r="CN58" s="79"/>
      <c r="CO58" s="79"/>
      <c r="CP58" s="79"/>
      <c r="CQ58" s="79"/>
      <c r="CR58" s="79"/>
      <c r="CS58" s="79"/>
      <c r="CT58" s="79"/>
      <c r="CU58" s="79"/>
      <c r="CV58" s="79"/>
      <c r="CW58" s="79"/>
      <c r="CX58" s="79"/>
      <c r="CY58" s="79"/>
      <c r="CZ58" s="79"/>
      <c r="DA58" s="79"/>
      <c r="DB58" s="79"/>
      <c r="DC58" s="79"/>
      <c r="DD58" s="67"/>
      <c r="DE58" s="67"/>
      <c r="DF58" s="67"/>
      <c r="DG58" s="67"/>
      <c r="DH58" s="67"/>
      <c r="DI58" s="67"/>
      <c r="DJ58" s="67"/>
      <c r="DK58" s="67"/>
      <c r="DL58" s="67"/>
      <c r="DM58" s="67"/>
      <c r="DN58" s="67"/>
      <c r="DO58" s="67"/>
      <c r="DP58" s="67"/>
      <c r="DQ58" s="67"/>
      <c r="DR58" s="67"/>
      <c r="DS58" s="67"/>
      <c r="DT58" s="68">
        <f t="shared" si="11"/>
        <v>0</v>
      </c>
      <c r="DU58" s="67"/>
      <c r="DV58" s="82"/>
      <c r="DW58" s="82"/>
      <c r="DX58" s="82"/>
      <c r="DY58" s="82"/>
      <c r="DZ58" s="82"/>
      <c r="EA58" s="82"/>
      <c r="EB58" s="82"/>
      <c r="EC58" s="82"/>
      <c r="ED58" s="82"/>
      <c r="EE58" s="82"/>
      <c r="EF58" s="82"/>
      <c r="EG58" s="82" t="s">
        <v>229</v>
      </c>
      <c r="EH58" s="82"/>
      <c r="EI58" s="82"/>
      <c r="EJ58" s="82"/>
      <c r="EK58" s="82"/>
      <c r="EL58" s="82"/>
      <c r="EM58" s="82"/>
      <c r="EN58" s="82"/>
      <c r="EO58" s="82"/>
      <c r="EP58" s="82"/>
      <c r="EQ58" s="82"/>
      <c r="ER58" s="82"/>
      <c r="ES58" s="82"/>
      <c r="ET58" s="82"/>
      <c r="EU58" s="82"/>
      <c r="EV58" s="82"/>
      <c r="EW58" s="82"/>
      <c r="EX58" s="82"/>
    </row>
    <row r="59" spans="1:154" ht="16" customHeight="1">
      <c r="A59" s="86">
        <v>2016</v>
      </c>
      <c r="B59" s="67" t="s">
        <v>9</v>
      </c>
      <c r="C59" s="67" t="str">
        <f t="shared" si="13"/>
        <v>2016Q4</v>
      </c>
      <c r="D59" s="67" t="s">
        <v>211</v>
      </c>
      <c r="E59" s="67" t="s">
        <v>212</v>
      </c>
      <c r="F59" s="67" t="s">
        <v>225</v>
      </c>
      <c r="G59" s="68" t="s">
        <v>47</v>
      </c>
      <c r="H59" s="68" t="s">
        <v>231</v>
      </c>
      <c r="I59" s="68" t="s">
        <v>441</v>
      </c>
      <c r="J59" s="67" t="str">
        <f t="shared" si="10"/>
        <v>2016Q4D8</v>
      </c>
      <c r="K59" s="79">
        <v>0</v>
      </c>
      <c r="L59" s="79">
        <v>0</v>
      </c>
      <c r="M59" s="67">
        <v>0</v>
      </c>
      <c r="N59" s="79">
        <v>0</v>
      </c>
      <c r="O59" s="79"/>
      <c r="P59" s="79">
        <v>0</v>
      </c>
      <c r="Q59" s="79"/>
      <c r="R59" s="68">
        <v>0</v>
      </c>
      <c r="S59" s="67"/>
      <c r="T59" s="67"/>
      <c r="U59" s="67"/>
      <c r="V59" s="67"/>
      <c r="W59" s="67"/>
      <c r="X59" s="67"/>
      <c r="Y59" s="67"/>
      <c r="Z59" s="79">
        <v>0</v>
      </c>
      <c r="AA59" s="79">
        <v>0</v>
      </c>
      <c r="AB59" s="79">
        <v>0</v>
      </c>
      <c r="AC59" s="67">
        <v>0</v>
      </c>
      <c r="AD59" s="68">
        <f t="shared" si="8"/>
        <v>0</v>
      </c>
      <c r="AE59" s="67"/>
      <c r="AF59" s="79"/>
      <c r="AG59" s="67"/>
      <c r="AH59" s="67"/>
      <c r="AI59" s="67"/>
      <c r="AJ59" s="67"/>
      <c r="AK59" s="67"/>
      <c r="AL59" s="67">
        <v>0</v>
      </c>
      <c r="AM59" s="67"/>
      <c r="AN59" s="67">
        <v>0</v>
      </c>
      <c r="AO59" s="67">
        <v>0</v>
      </c>
      <c r="AP59" s="67">
        <v>55</v>
      </c>
      <c r="AQ59" s="67">
        <v>116</v>
      </c>
      <c r="AR59" s="67">
        <v>0</v>
      </c>
      <c r="AS59" s="67"/>
      <c r="AT59" s="67">
        <v>40</v>
      </c>
      <c r="AU59" s="67">
        <v>0</v>
      </c>
      <c r="AV59" s="67"/>
      <c r="AW59" s="67">
        <v>19</v>
      </c>
      <c r="AX59" s="67">
        <v>0</v>
      </c>
      <c r="AY59" s="67">
        <v>0</v>
      </c>
      <c r="AZ59" s="67">
        <v>13</v>
      </c>
      <c r="BA59" s="67">
        <v>0</v>
      </c>
      <c r="BB59" s="67">
        <v>0</v>
      </c>
      <c r="BC59" s="67">
        <v>5</v>
      </c>
      <c r="BD59" s="67">
        <v>0</v>
      </c>
      <c r="BE59" s="67">
        <v>0</v>
      </c>
      <c r="BF59" s="67">
        <v>0</v>
      </c>
      <c r="BG59" s="67">
        <v>0</v>
      </c>
      <c r="BH59" s="67">
        <v>0</v>
      </c>
      <c r="BI59" s="67">
        <v>0</v>
      </c>
      <c r="BJ59" s="73">
        <v>21570</v>
      </c>
      <c r="BK59" s="68">
        <f t="shared" si="12"/>
        <v>248</v>
      </c>
      <c r="BL59" s="67">
        <v>0</v>
      </c>
      <c r="BM59" s="67">
        <v>0</v>
      </c>
      <c r="BN59" s="67">
        <f t="shared" si="9"/>
        <v>0</v>
      </c>
      <c r="BO59" s="67"/>
      <c r="BP59" s="67"/>
      <c r="BQ59" s="67"/>
      <c r="BR59" s="67">
        <v>0</v>
      </c>
      <c r="BS59" s="67">
        <v>0</v>
      </c>
      <c r="BT59" s="67">
        <v>0</v>
      </c>
      <c r="BU59" s="67">
        <v>0</v>
      </c>
      <c r="BV59" s="67"/>
      <c r="BW59" s="67">
        <v>0</v>
      </c>
      <c r="BX59" s="67"/>
      <c r="BY59" s="67">
        <f t="shared" si="5"/>
        <v>0</v>
      </c>
      <c r="BZ59" s="79">
        <v>0</v>
      </c>
      <c r="CA59" s="79">
        <v>0</v>
      </c>
      <c r="CB59" s="79">
        <v>0</v>
      </c>
      <c r="CC59" s="79">
        <v>0</v>
      </c>
      <c r="CD59" s="79">
        <v>0</v>
      </c>
      <c r="CE59" s="79">
        <v>0</v>
      </c>
      <c r="CF59" s="79">
        <v>0</v>
      </c>
      <c r="CG59" s="79"/>
      <c r="CH59" s="79"/>
      <c r="CI59" s="79"/>
      <c r="CJ59" s="79"/>
      <c r="CK59" s="79"/>
      <c r="CL59" s="79">
        <f t="shared" si="14"/>
        <v>0</v>
      </c>
      <c r="CM59" s="79"/>
      <c r="CN59" s="79"/>
      <c r="CO59" s="79"/>
      <c r="CP59" s="79"/>
      <c r="CQ59" s="79"/>
      <c r="CR59" s="79"/>
      <c r="CS59" s="79"/>
      <c r="CT59" s="79"/>
      <c r="CU59" s="79"/>
      <c r="CV59" s="79"/>
      <c r="CW59" s="79"/>
      <c r="CX59" s="79"/>
      <c r="CY59" s="79"/>
      <c r="CZ59" s="79"/>
      <c r="DA59" s="79"/>
      <c r="DB59" s="79"/>
      <c r="DC59" s="79"/>
      <c r="DD59" s="67"/>
      <c r="DE59" s="67"/>
      <c r="DF59" s="67"/>
      <c r="DG59" s="67"/>
      <c r="DH59" s="67"/>
      <c r="DI59" s="67"/>
      <c r="DJ59" s="67"/>
      <c r="DK59" s="67"/>
      <c r="DL59" s="67"/>
      <c r="DM59" s="67"/>
      <c r="DN59" s="67"/>
      <c r="DO59" s="67"/>
      <c r="DP59" s="67"/>
      <c r="DQ59" s="67"/>
      <c r="DR59" s="67"/>
      <c r="DS59" s="67"/>
      <c r="DT59" s="68">
        <f t="shared" si="11"/>
        <v>0</v>
      </c>
      <c r="DU59" s="67"/>
      <c r="DV59" s="82"/>
      <c r="DW59" s="82"/>
      <c r="DX59" s="82"/>
      <c r="DY59" s="82"/>
      <c r="DZ59" s="82"/>
      <c r="EA59" s="82"/>
      <c r="EB59" s="82"/>
      <c r="EC59" s="82"/>
      <c r="ED59" s="82"/>
      <c r="EE59" s="82"/>
      <c r="EF59" s="82"/>
      <c r="EG59" s="82" t="s">
        <v>229</v>
      </c>
      <c r="EH59" s="82"/>
      <c r="EI59" s="82"/>
      <c r="EJ59" s="82"/>
      <c r="EK59" s="82"/>
      <c r="EL59" s="82"/>
      <c r="EM59" s="82"/>
      <c r="EN59" s="82"/>
      <c r="EO59" s="82"/>
      <c r="EP59" s="82"/>
      <c r="EQ59" s="82"/>
      <c r="ER59" s="82"/>
      <c r="ES59" s="82"/>
      <c r="ET59" s="82"/>
      <c r="EU59" s="82"/>
      <c r="EV59" s="82"/>
      <c r="EW59" s="82"/>
      <c r="EX59" s="82"/>
    </row>
    <row r="60" spans="1:154" ht="16" customHeight="1">
      <c r="A60" s="86">
        <v>2016</v>
      </c>
      <c r="B60" s="67" t="s">
        <v>9</v>
      </c>
      <c r="C60" s="67" t="str">
        <f t="shared" si="13"/>
        <v>2016Q4</v>
      </c>
      <c r="D60" s="67" t="s">
        <v>211</v>
      </c>
      <c r="E60" s="67" t="s">
        <v>212</v>
      </c>
      <c r="F60" s="67" t="s">
        <v>226</v>
      </c>
      <c r="G60" s="68" t="s">
        <v>29</v>
      </c>
      <c r="H60" s="68" t="s">
        <v>29</v>
      </c>
      <c r="I60" s="68" t="s">
        <v>447</v>
      </c>
      <c r="J60" s="67" t="str">
        <f t="shared" si="10"/>
        <v>2016Q4D12</v>
      </c>
      <c r="K60" s="79">
        <v>879396.68490462506</v>
      </c>
      <c r="L60" s="79">
        <v>95140.751447675604</v>
      </c>
      <c r="M60" s="67">
        <v>44270.213647699697</v>
      </c>
      <c r="N60" s="79">
        <v>0</v>
      </c>
      <c r="O60" s="79"/>
      <c r="P60" s="79">
        <v>0</v>
      </c>
      <c r="Q60" s="79"/>
      <c r="R60" s="68">
        <v>1018807.6500000004</v>
      </c>
      <c r="S60" s="67"/>
      <c r="T60" s="67"/>
      <c r="U60" s="67"/>
      <c r="V60" s="67"/>
      <c r="W60" s="67"/>
      <c r="X60" s="67"/>
      <c r="Y60" s="67"/>
      <c r="Z60" s="79">
        <v>0</v>
      </c>
      <c r="AA60" s="79">
        <v>0</v>
      </c>
      <c r="AB60" s="79">
        <v>0</v>
      </c>
      <c r="AC60" s="67">
        <v>1274411</v>
      </c>
      <c r="AD60" s="68">
        <f t="shared" si="8"/>
        <v>1274411</v>
      </c>
      <c r="AE60" s="67"/>
      <c r="AF60" s="79"/>
      <c r="AG60" s="67"/>
      <c r="AH60" s="67"/>
      <c r="AI60" s="67"/>
      <c r="AJ60" s="67"/>
      <c r="AK60" s="67"/>
      <c r="AL60" s="67">
        <v>0</v>
      </c>
      <c r="AM60" s="67"/>
      <c r="AN60" s="67">
        <v>0</v>
      </c>
      <c r="AO60" s="67">
        <v>0</v>
      </c>
      <c r="AP60" s="67">
        <v>22</v>
      </c>
      <c r="AQ60" s="67">
        <v>43</v>
      </c>
      <c r="AR60" s="67">
        <v>0</v>
      </c>
      <c r="AS60" s="67"/>
      <c r="AT60" s="67">
        <v>17</v>
      </c>
      <c r="AU60" s="67">
        <v>0</v>
      </c>
      <c r="AV60" s="67"/>
      <c r="AW60" s="67">
        <v>2</v>
      </c>
      <c r="AX60" s="67">
        <v>0</v>
      </c>
      <c r="AY60" s="67">
        <v>0</v>
      </c>
      <c r="AZ60" s="67">
        <v>5</v>
      </c>
      <c r="BA60" s="67">
        <v>0</v>
      </c>
      <c r="BB60" s="67">
        <v>0</v>
      </c>
      <c r="BC60" s="67">
        <v>0</v>
      </c>
      <c r="BD60" s="67">
        <v>2</v>
      </c>
      <c r="BE60" s="67">
        <v>0</v>
      </c>
      <c r="BF60" s="67">
        <v>0</v>
      </c>
      <c r="BG60" s="67">
        <v>0</v>
      </c>
      <c r="BH60" s="67">
        <v>0</v>
      </c>
      <c r="BI60" s="67">
        <v>0</v>
      </c>
      <c r="BJ60" s="73">
        <v>7375</v>
      </c>
      <c r="BK60" s="68">
        <f t="shared" si="12"/>
        <v>91</v>
      </c>
      <c r="BL60" s="67">
        <v>0</v>
      </c>
      <c r="BM60" s="67">
        <v>40</v>
      </c>
      <c r="BN60" s="67">
        <f t="shared" si="9"/>
        <v>40</v>
      </c>
      <c r="BO60" s="67"/>
      <c r="BP60" s="67"/>
      <c r="BQ60" s="67"/>
      <c r="BR60" s="67">
        <v>10051</v>
      </c>
      <c r="BS60" s="67">
        <v>155</v>
      </c>
      <c r="BT60" s="67">
        <v>24</v>
      </c>
      <c r="BU60" s="67">
        <v>0</v>
      </c>
      <c r="BV60" s="67"/>
      <c r="BW60" s="67">
        <v>0</v>
      </c>
      <c r="BX60" s="67"/>
      <c r="BY60" s="67">
        <f t="shared" si="5"/>
        <v>10230</v>
      </c>
      <c r="BZ60" s="79">
        <v>165.43561099999999</v>
      </c>
      <c r="CA60" s="79">
        <v>19.602920000000001</v>
      </c>
      <c r="CB60" s="79">
        <v>59.403700000000001</v>
      </c>
      <c r="CC60" s="79">
        <v>59.768799999999999</v>
      </c>
      <c r="CD60" s="79">
        <v>8.1933000000000007</v>
      </c>
      <c r="CE60" s="79">
        <v>0</v>
      </c>
      <c r="CF60" s="79">
        <v>0</v>
      </c>
      <c r="CG60" s="79"/>
      <c r="CH60" s="79"/>
      <c r="CI60" s="79"/>
      <c r="CJ60" s="79"/>
      <c r="CK60" s="79"/>
      <c r="CL60" s="79">
        <f t="shared" si="14"/>
        <v>312.40433100000001</v>
      </c>
      <c r="CM60" s="79"/>
      <c r="CN60" s="79"/>
      <c r="CO60" s="79"/>
      <c r="CP60" s="79"/>
      <c r="CQ60" s="79"/>
      <c r="CR60" s="79"/>
      <c r="CS60" s="79"/>
      <c r="CT60" s="79"/>
      <c r="CU60" s="79"/>
      <c r="CV60" s="79"/>
      <c r="CW60" s="79"/>
      <c r="CX60" s="79"/>
      <c r="CY60" s="79"/>
      <c r="CZ60" s="79"/>
      <c r="DA60" s="79"/>
      <c r="DB60" s="79"/>
      <c r="DC60" s="79"/>
      <c r="DD60" s="67"/>
      <c r="DE60" s="67"/>
      <c r="DF60" s="67"/>
      <c r="DG60" s="67"/>
      <c r="DH60" s="67"/>
      <c r="DI60" s="67"/>
      <c r="DJ60" s="67"/>
      <c r="DK60" s="67"/>
      <c r="DL60" s="67"/>
      <c r="DM60" s="67"/>
      <c r="DN60" s="67"/>
      <c r="DO60" s="67"/>
      <c r="DP60" s="67"/>
      <c r="DQ60" s="67"/>
      <c r="DR60" s="67"/>
      <c r="DS60" s="67"/>
      <c r="DT60" s="68">
        <f t="shared" si="11"/>
        <v>0</v>
      </c>
      <c r="DU60" s="67"/>
      <c r="DV60" s="82"/>
      <c r="DW60" s="82"/>
      <c r="DX60" s="82"/>
      <c r="DY60" s="82"/>
      <c r="DZ60" s="82"/>
      <c r="EA60" s="82"/>
      <c r="EB60" s="82"/>
      <c r="EC60" s="82"/>
      <c r="ED60" s="82"/>
      <c r="EE60" s="82"/>
      <c r="EF60" s="82"/>
      <c r="EG60" s="82" t="s">
        <v>229</v>
      </c>
      <c r="EH60" s="82"/>
      <c r="EI60" s="82"/>
      <c r="EJ60" s="82"/>
      <c r="EK60" s="82"/>
      <c r="EL60" s="82"/>
      <c r="EM60" s="82"/>
      <c r="EN60" s="82"/>
      <c r="EO60" s="82"/>
      <c r="EP60" s="82"/>
      <c r="EQ60" s="82"/>
      <c r="ER60" s="82"/>
      <c r="ES60" s="82"/>
      <c r="ET60" s="82"/>
      <c r="EU60" s="82"/>
      <c r="EV60" s="82"/>
      <c r="EW60" s="82"/>
      <c r="EX60" s="82"/>
    </row>
    <row r="61" spans="1:154" ht="16" customHeight="1">
      <c r="A61" s="86">
        <v>2016</v>
      </c>
      <c r="B61" s="67" t="s">
        <v>9</v>
      </c>
      <c r="C61" s="67" t="str">
        <f t="shared" si="13"/>
        <v>2016Q4</v>
      </c>
      <c r="D61" s="67" t="s">
        <v>211</v>
      </c>
      <c r="E61" s="67" t="s">
        <v>212</v>
      </c>
      <c r="F61" s="67" t="s">
        <v>228</v>
      </c>
      <c r="G61" s="68" t="s">
        <v>28</v>
      </c>
      <c r="H61" s="68" t="s">
        <v>28</v>
      </c>
      <c r="I61" s="68" t="s">
        <v>445</v>
      </c>
      <c r="J61" s="67" t="str">
        <f t="shared" si="10"/>
        <v>2016Q4D10</v>
      </c>
      <c r="K61" s="79">
        <v>488543</v>
      </c>
      <c r="L61" s="79">
        <v>86213</v>
      </c>
      <c r="M61" s="67">
        <v>0</v>
      </c>
      <c r="N61" s="79">
        <v>0</v>
      </c>
      <c r="O61" s="79"/>
      <c r="P61" s="79">
        <v>0</v>
      </c>
      <c r="Q61" s="79"/>
      <c r="R61" s="68">
        <v>574756</v>
      </c>
      <c r="S61" s="67"/>
      <c r="T61" s="67"/>
      <c r="U61" s="67"/>
      <c r="V61" s="67"/>
      <c r="W61" s="67"/>
      <c r="X61" s="67"/>
      <c r="Y61" s="67"/>
      <c r="Z61" s="79">
        <v>0</v>
      </c>
      <c r="AA61" s="79">
        <v>0</v>
      </c>
      <c r="AB61" s="79">
        <v>0</v>
      </c>
      <c r="AC61" s="67">
        <v>762689</v>
      </c>
      <c r="AD61" s="68">
        <f t="shared" si="8"/>
        <v>762689</v>
      </c>
      <c r="AE61" s="67"/>
      <c r="AF61" s="79"/>
      <c r="AG61" s="67"/>
      <c r="AH61" s="67"/>
      <c r="AI61" s="67"/>
      <c r="AJ61" s="67"/>
      <c r="AK61" s="67"/>
      <c r="AL61" s="67">
        <v>0</v>
      </c>
      <c r="AM61" s="67"/>
      <c r="AN61" s="67">
        <v>0</v>
      </c>
      <c r="AO61" s="67">
        <v>0</v>
      </c>
      <c r="AP61" s="67">
        <v>7</v>
      </c>
      <c r="AQ61" s="67">
        <v>27</v>
      </c>
      <c r="AR61" s="67">
        <v>0</v>
      </c>
      <c r="AS61" s="67"/>
      <c r="AT61" s="67">
        <v>4</v>
      </c>
      <c r="AU61" s="67">
        <v>0</v>
      </c>
      <c r="AV61" s="67"/>
      <c r="AW61" s="67">
        <v>4</v>
      </c>
      <c r="AX61" s="67">
        <v>0</v>
      </c>
      <c r="AY61" s="67">
        <v>0</v>
      </c>
      <c r="AZ61" s="67">
        <v>4</v>
      </c>
      <c r="BA61" s="67">
        <v>0</v>
      </c>
      <c r="BB61" s="67">
        <v>0</v>
      </c>
      <c r="BC61" s="67">
        <v>0</v>
      </c>
      <c r="BD61" s="67">
        <v>0</v>
      </c>
      <c r="BE61" s="67">
        <v>0</v>
      </c>
      <c r="BF61" s="67">
        <v>0</v>
      </c>
      <c r="BG61" s="67">
        <v>0</v>
      </c>
      <c r="BH61" s="67">
        <v>0</v>
      </c>
      <c r="BI61" s="67">
        <v>0</v>
      </c>
      <c r="BJ61" s="73">
        <v>3985</v>
      </c>
      <c r="BK61" s="68">
        <f t="shared" si="12"/>
        <v>46</v>
      </c>
      <c r="BL61" s="67">
        <v>0</v>
      </c>
      <c r="BM61" s="67">
        <v>34</v>
      </c>
      <c r="BN61" s="67">
        <f t="shared" si="9"/>
        <v>34</v>
      </c>
      <c r="BO61" s="67"/>
      <c r="BP61" s="67"/>
      <c r="BQ61" s="67"/>
      <c r="BR61" s="67">
        <v>7057</v>
      </c>
      <c r="BS61" s="67">
        <v>52</v>
      </c>
      <c r="BT61" s="67">
        <v>0</v>
      </c>
      <c r="BU61" s="67">
        <v>0</v>
      </c>
      <c r="BV61" s="67"/>
      <c r="BW61" s="67">
        <v>0</v>
      </c>
      <c r="BX61" s="67"/>
      <c r="BY61" s="67">
        <f t="shared" si="5"/>
        <v>7109</v>
      </c>
      <c r="BZ61" s="79">
        <v>112.75242799999999</v>
      </c>
      <c r="CA61" s="79">
        <v>86.825280000000006</v>
      </c>
      <c r="CB61" s="79">
        <v>19.957770799999999</v>
      </c>
      <c r="CC61" s="79">
        <v>66.945706000000001</v>
      </c>
      <c r="CD61" s="79">
        <v>0</v>
      </c>
      <c r="CE61" s="79">
        <v>0</v>
      </c>
      <c r="CF61" s="79">
        <v>0</v>
      </c>
      <c r="CG61" s="79"/>
      <c r="CH61" s="79"/>
      <c r="CI61" s="79"/>
      <c r="CJ61" s="79"/>
      <c r="CK61" s="79"/>
      <c r="CL61" s="79">
        <f t="shared" si="14"/>
        <v>286.48118479999999</v>
      </c>
      <c r="CM61" s="79"/>
      <c r="CN61" s="79"/>
      <c r="CO61" s="79"/>
      <c r="CP61" s="79"/>
      <c r="CQ61" s="79"/>
      <c r="CR61" s="79"/>
      <c r="CS61" s="79"/>
      <c r="CT61" s="79"/>
      <c r="CU61" s="79"/>
      <c r="CV61" s="79"/>
      <c r="CW61" s="79"/>
      <c r="CX61" s="79"/>
      <c r="CY61" s="79"/>
      <c r="CZ61" s="79"/>
      <c r="DA61" s="79"/>
      <c r="DB61" s="79"/>
      <c r="DC61" s="79"/>
      <c r="DD61" s="67"/>
      <c r="DE61" s="67"/>
      <c r="DF61" s="67"/>
      <c r="DG61" s="67"/>
      <c r="DH61" s="67"/>
      <c r="DI61" s="67"/>
      <c r="DJ61" s="67"/>
      <c r="DK61" s="67"/>
      <c r="DL61" s="67"/>
      <c r="DM61" s="67"/>
      <c r="DN61" s="67"/>
      <c r="DO61" s="67"/>
      <c r="DP61" s="67"/>
      <c r="DQ61" s="67"/>
      <c r="DR61" s="67"/>
      <c r="DS61" s="67"/>
      <c r="DT61" s="68">
        <f t="shared" si="11"/>
        <v>0</v>
      </c>
      <c r="DU61" s="67"/>
      <c r="DV61" s="82"/>
      <c r="DW61" s="82"/>
      <c r="DX61" s="82"/>
      <c r="DY61" s="82"/>
      <c r="DZ61" s="82"/>
      <c r="EA61" s="82"/>
      <c r="EB61" s="82"/>
      <c r="EC61" s="82"/>
      <c r="ED61" s="82"/>
      <c r="EE61" s="82"/>
      <c r="EF61" s="82"/>
      <c r="EG61" s="82" t="s">
        <v>229</v>
      </c>
      <c r="EH61" s="82"/>
      <c r="EI61" s="82"/>
      <c r="EJ61" s="82"/>
      <c r="EK61" s="82"/>
      <c r="EL61" s="82"/>
      <c r="EM61" s="82"/>
      <c r="EN61" s="82"/>
      <c r="EO61" s="82"/>
      <c r="EP61" s="82"/>
      <c r="EQ61" s="82"/>
      <c r="ER61" s="82"/>
      <c r="ES61" s="82"/>
      <c r="ET61" s="82"/>
      <c r="EU61" s="82"/>
      <c r="EV61" s="82"/>
      <c r="EW61" s="82"/>
      <c r="EX61" s="82"/>
    </row>
    <row r="62" spans="1:154" ht="16" customHeight="1">
      <c r="A62" s="86">
        <v>2016</v>
      </c>
      <c r="B62" s="67" t="s">
        <v>9</v>
      </c>
      <c r="C62" s="67" t="str">
        <f t="shared" si="13"/>
        <v>2016Q4</v>
      </c>
      <c r="D62" s="67" t="s">
        <v>211</v>
      </c>
      <c r="E62" s="67" t="s">
        <v>212</v>
      </c>
      <c r="F62" s="67" t="s">
        <v>213</v>
      </c>
      <c r="G62" s="68" t="s">
        <v>33</v>
      </c>
      <c r="H62" s="68" t="s">
        <v>33</v>
      </c>
      <c r="I62" s="68" t="s">
        <v>446</v>
      </c>
      <c r="J62" s="67" t="str">
        <f t="shared" si="10"/>
        <v>2016Q4D11</v>
      </c>
      <c r="K62" s="79">
        <v>360389</v>
      </c>
      <c r="L62" s="79">
        <v>157566.1</v>
      </c>
      <c r="M62" s="67">
        <v>0</v>
      </c>
      <c r="N62" s="79">
        <v>0</v>
      </c>
      <c r="O62" s="79"/>
      <c r="P62" s="79">
        <v>0</v>
      </c>
      <c r="Q62" s="79"/>
      <c r="R62" s="68">
        <v>517955.1</v>
      </c>
      <c r="S62" s="67"/>
      <c r="T62" s="67"/>
      <c r="U62" s="67"/>
      <c r="V62" s="67"/>
      <c r="W62" s="67"/>
      <c r="X62" s="67"/>
      <c r="Y62" s="67"/>
      <c r="Z62" s="79">
        <v>0</v>
      </c>
      <c r="AA62" s="79">
        <v>0</v>
      </c>
      <c r="AB62" s="79">
        <v>0</v>
      </c>
      <c r="AC62" s="67">
        <v>758230</v>
      </c>
      <c r="AD62" s="68">
        <f t="shared" si="8"/>
        <v>758230</v>
      </c>
      <c r="AE62" s="67"/>
      <c r="AF62" s="79"/>
      <c r="AG62" s="67"/>
      <c r="AH62" s="67"/>
      <c r="AI62" s="67"/>
      <c r="AJ62" s="67"/>
      <c r="AK62" s="67"/>
      <c r="AL62" s="67">
        <v>0</v>
      </c>
      <c r="AM62" s="67"/>
      <c r="AN62" s="67">
        <v>0</v>
      </c>
      <c r="AO62" s="67">
        <v>0</v>
      </c>
      <c r="AP62" s="67">
        <v>27</v>
      </c>
      <c r="AQ62" s="67">
        <v>25</v>
      </c>
      <c r="AR62" s="67">
        <v>0</v>
      </c>
      <c r="AS62" s="67"/>
      <c r="AT62" s="67">
        <v>15</v>
      </c>
      <c r="AU62" s="67">
        <v>0</v>
      </c>
      <c r="AV62" s="67"/>
      <c r="AW62" s="67">
        <v>0</v>
      </c>
      <c r="AX62" s="67">
        <v>0</v>
      </c>
      <c r="AY62" s="67">
        <v>0</v>
      </c>
      <c r="AZ62" s="67">
        <v>0</v>
      </c>
      <c r="BA62" s="67">
        <v>0</v>
      </c>
      <c r="BB62" s="67">
        <v>0</v>
      </c>
      <c r="BC62" s="67">
        <v>0</v>
      </c>
      <c r="BD62" s="67">
        <v>0</v>
      </c>
      <c r="BE62" s="67">
        <v>0</v>
      </c>
      <c r="BF62" s="67">
        <v>0</v>
      </c>
      <c r="BG62" s="67">
        <v>0</v>
      </c>
      <c r="BH62" s="67">
        <v>0</v>
      </c>
      <c r="BI62" s="67">
        <v>0</v>
      </c>
      <c r="BJ62" s="73">
        <v>3425</v>
      </c>
      <c r="BK62" s="68">
        <f t="shared" si="12"/>
        <v>67</v>
      </c>
      <c r="BL62" s="67">
        <v>0</v>
      </c>
      <c r="BM62" s="67">
        <v>16</v>
      </c>
      <c r="BN62" s="67">
        <f t="shared" si="9"/>
        <v>16</v>
      </c>
      <c r="BO62" s="67"/>
      <c r="BP62" s="67"/>
      <c r="BQ62" s="67"/>
      <c r="BR62" s="67">
        <v>2942</v>
      </c>
      <c r="BS62" s="67">
        <v>60</v>
      </c>
      <c r="BT62" s="67">
        <v>0</v>
      </c>
      <c r="BU62" s="67">
        <v>0</v>
      </c>
      <c r="BV62" s="67"/>
      <c r="BW62" s="67">
        <v>0</v>
      </c>
      <c r="BX62" s="67"/>
      <c r="BY62" s="67">
        <f t="shared" si="5"/>
        <v>3002</v>
      </c>
      <c r="BZ62" s="79">
        <v>44.460999999999999</v>
      </c>
      <c r="CA62" s="79">
        <v>28.776202999999999</v>
      </c>
      <c r="CB62" s="79">
        <v>7.4829999999999997</v>
      </c>
      <c r="CC62" s="79">
        <v>30.918013999999999</v>
      </c>
      <c r="CD62" s="79">
        <v>7.9149999999999998E-2</v>
      </c>
      <c r="CE62" s="79">
        <v>11.587933</v>
      </c>
      <c r="CF62" s="79">
        <v>0</v>
      </c>
      <c r="CG62" s="79"/>
      <c r="CH62" s="79"/>
      <c r="CI62" s="79"/>
      <c r="CJ62" s="79"/>
      <c r="CK62" s="79"/>
      <c r="CL62" s="79">
        <f t="shared" si="14"/>
        <v>123.30529999999999</v>
      </c>
      <c r="CM62" s="79"/>
      <c r="CN62" s="79"/>
      <c r="CO62" s="79"/>
      <c r="CP62" s="79"/>
      <c r="CQ62" s="79"/>
      <c r="CR62" s="79"/>
      <c r="CS62" s="79"/>
      <c r="CT62" s="79"/>
      <c r="CU62" s="79"/>
      <c r="CV62" s="79"/>
      <c r="CW62" s="79"/>
      <c r="CX62" s="79"/>
      <c r="CY62" s="79"/>
      <c r="CZ62" s="79"/>
      <c r="DA62" s="79"/>
      <c r="DB62" s="79"/>
      <c r="DC62" s="79"/>
      <c r="DD62" s="67"/>
      <c r="DE62" s="67"/>
      <c r="DF62" s="67"/>
      <c r="DG62" s="67"/>
      <c r="DH62" s="67"/>
      <c r="DI62" s="67"/>
      <c r="DJ62" s="67"/>
      <c r="DK62" s="67"/>
      <c r="DL62" s="67"/>
      <c r="DM62" s="67"/>
      <c r="DN62" s="67"/>
      <c r="DO62" s="67"/>
      <c r="DP62" s="67"/>
      <c r="DQ62" s="67"/>
      <c r="DR62" s="67"/>
      <c r="DS62" s="67"/>
      <c r="DT62" s="68">
        <f t="shared" si="11"/>
        <v>0</v>
      </c>
      <c r="DU62" s="67"/>
      <c r="DV62" s="82"/>
      <c r="DW62" s="82"/>
      <c r="DX62" s="82"/>
      <c r="DY62" s="82"/>
      <c r="DZ62" s="82"/>
      <c r="EA62" s="82"/>
      <c r="EB62" s="82"/>
      <c r="EC62" s="82"/>
      <c r="ED62" s="82"/>
      <c r="EE62" s="82"/>
      <c r="EF62" s="82"/>
      <c r="EG62" s="82" t="s">
        <v>229</v>
      </c>
      <c r="EH62" s="82"/>
      <c r="EI62" s="82"/>
      <c r="EJ62" s="82"/>
      <c r="EK62" s="82"/>
      <c r="EL62" s="82"/>
      <c r="EM62" s="82"/>
      <c r="EN62" s="82"/>
      <c r="EO62" s="82"/>
      <c r="EP62" s="82"/>
      <c r="EQ62" s="82"/>
      <c r="ER62" s="82"/>
      <c r="ES62" s="82"/>
      <c r="ET62" s="82"/>
      <c r="EU62" s="82"/>
      <c r="EV62" s="82"/>
      <c r="EW62" s="82"/>
      <c r="EX62" s="82"/>
    </row>
    <row r="63" spans="1:154" ht="16" customHeight="1">
      <c r="A63" s="86">
        <v>2016</v>
      </c>
      <c r="B63" s="67" t="s">
        <v>9</v>
      </c>
      <c r="C63" s="67" t="str">
        <f t="shared" si="13"/>
        <v>2016Q4</v>
      </c>
      <c r="D63" s="67" t="s">
        <v>211</v>
      </c>
      <c r="E63" s="67" t="s">
        <v>212</v>
      </c>
      <c r="F63" s="67" t="s">
        <v>218</v>
      </c>
      <c r="G63" s="68" t="s">
        <v>39</v>
      </c>
      <c r="H63" s="68" t="s">
        <v>231</v>
      </c>
      <c r="I63" s="68" t="s">
        <v>434</v>
      </c>
      <c r="J63" s="67" t="str">
        <f t="shared" si="10"/>
        <v>2016Q4D1</v>
      </c>
      <c r="K63" s="79">
        <v>260206.58462325315</v>
      </c>
      <c r="L63" s="79">
        <v>143479.92537674654</v>
      </c>
      <c r="M63" s="79">
        <v>75811</v>
      </c>
      <c r="N63" s="67"/>
      <c r="O63" s="67"/>
      <c r="P63" s="67"/>
      <c r="Q63" s="67"/>
      <c r="R63" s="67">
        <v>479497.50999999966</v>
      </c>
      <c r="S63" s="67"/>
      <c r="T63" s="67"/>
      <c r="U63" s="67"/>
      <c r="V63" s="67"/>
      <c r="W63" s="67"/>
      <c r="X63" s="67"/>
      <c r="Y63" s="79">
        <v>296.52942899999999</v>
      </c>
      <c r="Z63" s="67">
        <v>198631.83333333334</v>
      </c>
      <c r="AA63" s="67">
        <v>198631.83333333334</v>
      </c>
      <c r="AB63" s="67">
        <v>198631.83333333334</v>
      </c>
      <c r="AC63" s="79"/>
      <c r="AD63" s="79">
        <f t="shared" si="8"/>
        <v>595895.5</v>
      </c>
      <c r="AE63" s="67"/>
      <c r="AF63" s="79">
        <v>165.56320599999998</v>
      </c>
      <c r="AG63" s="67"/>
      <c r="AH63" s="67"/>
      <c r="AI63" s="67"/>
      <c r="AJ63" s="67"/>
      <c r="AK63" s="67"/>
      <c r="AL63" s="67"/>
      <c r="AM63" s="67"/>
      <c r="AN63" s="67"/>
      <c r="AO63" s="67"/>
      <c r="AP63" s="79">
        <v>18</v>
      </c>
      <c r="AQ63" s="79">
        <v>40</v>
      </c>
      <c r="AR63" s="67"/>
      <c r="AS63" s="67"/>
      <c r="AT63" s="79">
        <v>24</v>
      </c>
      <c r="AU63" s="67"/>
      <c r="AV63" s="67"/>
      <c r="AW63" s="79">
        <v>1</v>
      </c>
      <c r="AX63" s="67"/>
      <c r="AY63" s="67"/>
      <c r="AZ63" s="79">
        <v>2</v>
      </c>
      <c r="BA63" s="79">
        <v>1</v>
      </c>
      <c r="BB63" s="67"/>
      <c r="BC63" s="67"/>
      <c r="BD63" s="67"/>
      <c r="BE63" s="67"/>
      <c r="BF63" s="67"/>
      <c r="BG63" s="67"/>
      <c r="BH63" s="67"/>
      <c r="BI63" s="67"/>
      <c r="BJ63" s="73">
        <v>5995</v>
      </c>
      <c r="BK63" s="68">
        <f t="shared" si="12"/>
        <v>86</v>
      </c>
      <c r="BL63" s="67"/>
      <c r="BM63" s="79">
        <v>44</v>
      </c>
      <c r="BN63" s="67">
        <f t="shared" si="9"/>
        <v>44</v>
      </c>
      <c r="BO63" s="79">
        <v>38</v>
      </c>
      <c r="BP63" s="67"/>
      <c r="BQ63" s="79">
        <v>6</v>
      </c>
      <c r="BR63" s="79"/>
      <c r="BS63" s="79"/>
      <c r="BT63" s="79"/>
      <c r="BU63" s="67"/>
      <c r="BV63" s="67"/>
      <c r="BW63" s="67"/>
      <c r="BX63" s="67"/>
      <c r="BY63" s="67">
        <f t="shared" si="5"/>
        <v>0</v>
      </c>
      <c r="BZ63" s="79">
        <v>103.709113</v>
      </c>
      <c r="CA63" s="79">
        <v>32.526533399999998</v>
      </c>
      <c r="CB63" s="79">
        <v>16.990392999999997</v>
      </c>
      <c r="CC63" s="79">
        <v>41.317463000000004</v>
      </c>
      <c r="CD63" s="67"/>
      <c r="CE63" s="67"/>
      <c r="CF63" s="67"/>
      <c r="CG63" s="67"/>
      <c r="CH63" s="67"/>
      <c r="CI63" s="67"/>
      <c r="CJ63" s="67"/>
      <c r="CK63" s="67"/>
      <c r="CL63" s="67">
        <f t="shared" si="14"/>
        <v>194.54350239999999</v>
      </c>
      <c r="CM63" s="79">
        <v>27.77</v>
      </c>
      <c r="CN63" s="79">
        <v>3.9</v>
      </c>
      <c r="CO63" s="79">
        <v>2.77</v>
      </c>
      <c r="CP63" s="79">
        <v>188</v>
      </c>
      <c r="CQ63" s="79">
        <v>28.5</v>
      </c>
      <c r="CR63" s="79">
        <v>18.75</v>
      </c>
      <c r="CS63" s="79">
        <v>0</v>
      </c>
      <c r="CT63" s="79">
        <v>0</v>
      </c>
      <c r="CU63" s="79">
        <v>0</v>
      </c>
      <c r="CV63" s="79">
        <v>667.5</v>
      </c>
      <c r="CW63" s="79">
        <v>118</v>
      </c>
      <c r="CX63" s="79">
        <v>59.34</v>
      </c>
      <c r="CY63" s="79">
        <v>77.8</v>
      </c>
      <c r="CZ63" s="79">
        <v>14.73</v>
      </c>
      <c r="DA63" s="79">
        <v>9.6999999999999993</v>
      </c>
      <c r="DB63" s="67"/>
      <c r="DC63" s="67"/>
      <c r="DD63" s="67"/>
      <c r="DE63" s="79">
        <v>0</v>
      </c>
      <c r="DF63" s="79">
        <v>34</v>
      </c>
      <c r="DG63" s="79">
        <v>96</v>
      </c>
      <c r="DH63" s="79">
        <v>172</v>
      </c>
      <c r="DI63" s="79">
        <v>32</v>
      </c>
      <c r="DJ63" s="79">
        <v>0</v>
      </c>
      <c r="DK63" s="79">
        <v>34</v>
      </c>
      <c r="DL63" s="79">
        <v>96</v>
      </c>
      <c r="DM63" s="79">
        <v>172</v>
      </c>
      <c r="DN63" s="79">
        <v>32</v>
      </c>
      <c r="DO63" s="79">
        <v>1938</v>
      </c>
      <c r="DP63" s="67"/>
      <c r="DQ63" s="79">
        <v>256</v>
      </c>
      <c r="DR63" s="67"/>
      <c r="DS63" s="79">
        <v>351.6</v>
      </c>
      <c r="DT63" s="68">
        <f t="shared" si="11"/>
        <v>607.6</v>
      </c>
      <c r="DU63" s="67"/>
      <c r="DV63" s="83">
        <v>21.015679999999996</v>
      </c>
      <c r="DW63" s="83">
        <v>0</v>
      </c>
      <c r="DX63" s="83">
        <v>0</v>
      </c>
      <c r="DY63" s="83">
        <v>0</v>
      </c>
      <c r="DZ63" s="82"/>
      <c r="EA63" s="83">
        <v>1.2691999999999999</v>
      </c>
      <c r="EB63" s="83">
        <v>0</v>
      </c>
      <c r="EC63" s="83">
        <v>9.1014090000000003</v>
      </c>
      <c r="ED63" s="83">
        <v>0.4</v>
      </c>
      <c r="EE63" s="83"/>
      <c r="EF63" s="83">
        <v>0</v>
      </c>
      <c r="EG63" s="82" t="s">
        <v>229</v>
      </c>
      <c r="EH63" s="82"/>
      <c r="EI63" s="82"/>
      <c r="EJ63" s="82"/>
      <c r="EK63" s="82"/>
      <c r="EL63" s="82"/>
      <c r="EM63" s="82"/>
      <c r="EN63" s="82"/>
      <c r="EO63" s="82"/>
      <c r="EP63" s="82"/>
      <c r="EQ63" s="82"/>
      <c r="ER63" s="82"/>
      <c r="ES63" s="82"/>
      <c r="ET63" s="82"/>
      <c r="EU63" s="82"/>
      <c r="EV63" s="82"/>
      <c r="EW63" s="83">
        <v>0.19533288974325194</v>
      </c>
      <c r="EX63" s="82"/>
    </row>
    <row r="64" spans="1:154" ht="16" customHeight="1">
      <c r="A64" s="86">
        <v>2016</v>
      </c>
      <c r="B64" s="67" t="s">
        <v>9</v>
      </c>
      <c r="C64" s="67" t="str">
        <f t="shared" si="13"/>
        <v>2016Q4</v>
      </c>
      <c r="D64" s="67" t="s">
        <v>211</v>
      </c>
      <c r="E64" s="67" t="s">
        <v>212</v>
      </c>
      <c r="F64" s="67" t="s">
        <v>215</v>
      </c>
      <c r="G64" s="67" t="s">
        <v>239</v>
      </c>
      <c r="H64" s="68" t="s">
        <v>239</v>
      </c>
      <c r="I64" s="68" t="s">
        <v>449</v>
      </c>
      <c r="J64" s="67" t="str">
        <f t="shared" si="10"/>
        <v>2016Q4D14</v>
      </c>
      <c r="K64" s="85">
        <v>153151730.62512499</v>
      </c>
      <c r="L64" s="85">
        <v>83226075.672502607</v>
      </c>
      <c r="M64" s="85">
        <v>106877379.15700001</v>
      </c>
      <c r="N64" s="85">
        <v>315290506</v>
      </c>
      <c r="O64" s="85"/>
      <c r="P64" s="85">
        <v>404831</v>
      </c>
      <c r="Q64" s="79"/>
      <c r="R64" s="67">
        <v>658950522.45462763</v>
      </c>
      <c r="S64" s="79"/>
      <c r="T64" s="79"/>
      <c r="U64" s="79"/>
      <c r="V64" s="79"/>
      <c r="W64" s="79"/>
      <c r="X64" s="79"/>
      <c r="Y64" s="79"/>
      <c r="Z64" s="85">
        <v>224929886.90708399</v>
      </c>
      <c r="AA64" s="85">
        <v>409036602.757038</v>
      </c>
      <c r="AB64" s="85">
        <v>168580510.33587801</v>
      </c>
      <c r="AC64" s="79"/>
      <c r="AD64" s="67">
        <f t="shared" si="8"/>
        <v>802547000</v>
      </c>
      <c r="AE64" s="79"/>
      <c r="AF64" s="79"/>
      <c r="AG64" s="79"/>
      <c r="AH64" s="79"/>
      <c r="AI64" s="79"/>
      <c r="AJ64" s="79"/>
      <c r="AK64" s="67"/>
      <c r="AL64" s="67">
        <v>0</v>
      </c>
      <c r="AM64" s="67"/>
      <c r="AN64" s="67">
        <v>2</v>
      </c>
      <c r="AO64" s="67">
        <v>129</v>
      </c>
      <c r="AP64" s="67">
        <v>935</v>
      </c>
      <c r="AQ64" s="67">
        <v>3627</v>
      </c>
      <c r="AR64" s="67">
        <v>2</v>
      </c>
      <c r="AS64" s="67"/>
      <c r="AT64" s="67">
        <v>2310</v>
      </c>
      <c r="AU64" s="67">
        <v>18</v>
      </c>
      <c r="AV64" s="67"/>
      <c r="AW64" s="67">
        <v>1895</v>
      </c>
      <c r="AX64" s="67">
        <v>13</v>
      </c>
      <c r="AY64" s="67">
        <v>24</v>
      </c>
      <c r="AZ64" s="67">
        <v>1190</v>
      </c>
      <c r="BA64" s="67">
        <v>0</v>
      </c>
      <c r="BB64" s="67">
        <v>8</v>
      </c>
      <c r="BC64" s="67">
        <v>809</v>
      </c>
      <c r="BD64" s="67">
        <v>0</v>
      </c>
      <c r="BE64" s="67">
        <v>4</v>
      </c>
      <c r="BF64" s="67">
        <v>67</v>
      </c>
      <c r="BG64" s="67">
        <v>28</v>
      </c>
      <c r="BH64" s="67">
        <v>14</v>
      </c>
      <c r="BI64" s="67">
        <v>286</v>
      </c>
      <c r="BJ64" s="73">
        <v>1975455</v>
      </c>
      <c r="BK64" s="68">
        <f t="shared" si="12"/>
        <v>11361</v>
      </c>
      <c r="BL64" s="78">
        <v>6</v>
      </c>
      <c r="BM64" s="78">
        <v>1378</v>
      </c>
      <c r="BN64" s="78">
        <f t="shared" si="9"/>
        <v>1384</v>
      </c>
      <c r="BO64" s="78"/>
      <c r="BP64" s="78"/>
      <c r="BQ64" s="78"/>
      <c r="BR64" s="79">
        <v>867671</v>
      </c>
      <c r="BS64" s="67">
        <v>79746</v>
      </c>
      <c r="BT64" s="67">
        <v>2564</v>
      </c>
      <c r="BU64" s="67">
        <v>527</v>
      </c>
      <c r="BV64" s="67"/>
      <c r="BW64" s="67">
        <v>306</v>
      </c>
      <c r="BX64" s="79"/>
      <c r="BY64" s="67">
        <f t="shared" ref="BY64:BY127" si="15">SUM(BR64:BW64)</f>
        <v>950814</v>
      </c>
      <c r="BZ64" s="79"/>
      <c r="CA64" s="79"/>
      <c r="CB64" s="79"/>
      <c r="CC64" s="79"/>
      <c r="CD64" s="79"/>
      <c r="CE64" s="79"/>
      <c r="CF64" s="79"/>
      <c r="CG64" s="79"/>
      <c r="CH64" s="79"/>
      <c r="CI64" s="79"/>
      <c r="CJ64" s="79"/>
      <c r="CK64" s="79"/>
      <c r="CL64" s="67">
        <f t="shared" si="14"/>
        <v>0</v>
      </c>
      <c r="CM64" s="79"/>
      <c r="CN64" s="79"/>
      <c r="CO64" s="79"/>
      <c r="CP64" s="79"/>
      <c r="CQ64" s="79"/>
      <c r="CR64" s="79"/>
      <c r="CS64" s="79"/>
      <c r="CT64" s="79"/>
      <c r="CU64" s="79"/>
      <c r="CV64" s="79"/>
      <c r="CW64" s="79"/>
      <c r="CX64" s="79"/>
      <c r="CY64" s="79"/>
      <c r="CZ64" s="79"/>
      <c r="DA64" s="79"/>
      <c r="DB64" s="79"/>
      <c r="DC64" s="79"/>
      <c r="DD64" s="79"/>
      <c r="DE64" s="79"/>
      <c r="DF64" s="79"/>
      <c r="DG64" s="79"/>
      <c r="DH64" s="79"/>
      <c r="DI64" s="79"/>
      <c r="DJ64" s="79"/>
      <c r="DK64" s="79"/>
      <c r="DL64" s="79"/>
      <c r="DM64" s="79"/>
      <c r="DN64" s="79"/>
      <c r="DO64" s="79"/>
      <c r="DP64" s="67">
        <v>760.3</v>
      </c>
      <c r="DQ64" s="67">
        <v>18646.13</v>
      </c>
      <c r="DR64" s="67">
        <v>5866.1500000000005</v>
      </c>
      <c r="DS64" s="67">
        <v>7278.5</v>
      </c>
      <c r="DT64" s="68">
        <f t="shared" si="11"/>
        <v>31790.780000000002</v>
      </c>
      <c r="DU64" s="79"/>
      <c r="DV64" s="77"/>
      <c r="DW64" s="77"/>
      <c r="DX64" s="77"/>
      <c r="DY64" s="77"/>
      <c r="DZ64" s="77"/>
      <c r="EA64" s="77"/>
      <c r="EB64" s="77"/>
      <c r="EC64" s="77"/>
      <c r="ED64" s="77"/>
      <c r="EE64" s="77"/>
      <c r="EF64" s="77"/>
      <c r="EG64" s="77"/>
      <c r="EH64" s="77"/>
      <c r="EI64" s="77"/>
      <c r="EJ64" s="77"/>
      <c r="EK64" s="77"/>
      <c r="EL64" s="77"/>
      <c r="EM64" s="77"/>
      <c r="EN64" s="77"/>
      <c r="EO64" s="77"/>
      <c r="EP64" s="77"/>
      <c r="EQ64" s="77"/>
      <c r="ER64" s="77"/>
      <c r="ES64" s="77"/>
      <c r="ET64" s="77"/>
      <c r="EU64" s="77"/>
      <c r="EV64" s="77"/>
      <c r="EW64" s="77"/>
      <c r="EX64" s="77"/>
    </row>
    <row r="65" spans="1:154" ht="16" customHeight="1">
      <c r="A65" s="86">
        <v>2016</v>
      </c>
      <c r="B65" s="67" t="s">
        <v>8</v>
      </c>
      <c r="C65" s="67" t="str">
        <f t="shared" si="13"/>
        <v>2016Q3</v>
      </c>
      <c r="D65" s="67" t="s">
        <v>211</v>
      </c>
      <c r="E65" s="67" t="s">
        <v>212</v>
      </c>
      <c r="F65" s="67" t="s">
        <v>231</v>
      </c>
      <c r="G65" s="68" t="s">
        <v>231</v>
      </c>
      <c r="H65" s="68" t="s">
        <v>231</v>
      </c>
      <c r="I65" s="68" t="s">
        <v>448</v>
      </c>
      <c r="J65" s="67" t="str">
        <f t="shared" si="10"/>
        <v>2016Q3D13</v>
      </c>
      <c r="K65" s="79">
        <v>0</v>
      </c>
      <c r="L65" s="79">
        <v>0</v>
      </c>
      <c r="M65" s="67">
        <v>0</v>
      </c>
      <c r="N65" s="79">
        <v>0</v>
      </c>
      <c r="O65" s="79"/>
      <c r="P65" s="79">
        <v>0</v>
      </c>
      <c r="Q65" s="79"/>
      <c r="R65" s="68">
        <v>0</v>
      </c>
      <c r="S65" s="67"/>
      <c r="T65" s="67"/>
      <c r="U65" s="67"/>
      <c r="V65" s="67"/>
      <c r="W65" s="67"/>
      <c r="X65" s="67"/>
      <c r="Y65" s="67"/>
      <c r="Z65" s="79">
        <v>0</v>
      </c>
      <c r="AA65" s="79">
        <v>0</v>
      </c>
      <c r="AB65" s="79">
        <v>0</v>
      </c>
      <c r="AC65" s="67">
        <v>0</v>
      </c>
      <c r="AD65" s="68">
        <f t="shared" si="8"/>
        <v>0</v>
      </c>
      <c r="AE65" s="67"/>
      <c r="AF65" s="79"/>
      <c r="AG65" s="67"/>
      <c r="AH65" s="67"/>
      <c r="AI65" s="67"/>
      <c r="AJ65" s="67"/>
      <c r="AK65" s="67"/>
      <c r="AL65" s="67">
        <v>0</v>
      </c>
      <c r="AM65" s="67"/>
      <c r="AN65" s="67"/>
      <c r="AO65" s="67"/>
      <c r="AP65" s="67">
        <v>0</v>
      </c>
      <c r="AQ65" s="67">
        <v>0</v>
      </c>
      <c r="AR65" s="67"/>
      <c r="AS65" s="67"/>
      <c r="AT65" s="67">
        <v>0</v>
      </c>
      <c r="AU65" s="67"/>
      <c r="AV65" s="67"/>
      <c r="AW65" s="67">
        <v>0</v>
      </c>
      <c r="AX65" s="67"/>
      <c r="AY65" s="67"/>
      <c r="AZ65" s="67">
        <v>0</v>
      </c>
      <c r="BA65" s="67">
        <v>0</v>
      </c>
      <c r="BB65" s="67">
        <v>0</v>
      </c>
      <c r="BC65" s="67">
        <v>0</v>
      </c>
      <c r="BD65" s="67">
        <v>0</v>
      </c>
      <c r="BE65" s="67">
        <v>0</v>
      </c>
      <c r="BF65" s="67">
        <v>0</v>
      </c>
      <c r="BG65" s="67">
        <v>0</v>
      </c>
      <c r="BH65" s="67">
        <v>0</v>
      </c>
      <c r="BI65" s="67">
        <v>0</v>
      </c>
      <c r="BJ65" s="73">
        <v>0</v>
      </c>
      <c r="BK65" s="68">
        <f t="shared" si="12"/>
        <v>0</v>
      </c>
      <c r="BL65" s="67">
        <v>0</v>
      </c>
      <c r="BM65" s="67">
        <v>0</v>
      </c>
      <c r="BN65" s="67">
        <f t="shared" si="9"/>
        <v>0</v>
      </c>
      <c r="BO65" s="67"/>
      <c r="BP65" s="67"/>
      <c r="BQ65" s="67"/>
      <c r="BR65" s="67">
        <v>0</v>
      </c>
      <c r="BS65" s="67">
        <v>0</v>
      </c>
      <c r="BT65" s="67">
        <v>0</v>
      </c>
      <c r="BU65" s="67">
        <v>0</v>
      </c>
      <c r="BV65" s="67"/>
      <c r="BW65" s="67">
        <v>0</v>
      </c>
      <c r="BX65" s="67">
        <v>0</v>
      </c>
      <c r="BY65" s="67">
        <f t="shared" si="15"/>
        <v>0</v>
      </c>
      <c r="BZ65" s="79">
        <v>391.55090799999999</v>
      </c>
      <c r="CA65" s="79">
        <v>0</v>
      </c>
      <c r="CB65" s="79">
        <v>0</v>
      </c>
      <c r="CC65" s="79">
        <v>0</v>
      </c>
      <c r="CD65" s="79">
        <v>566.5027</v>
      </c>
      <c r="CE65" s="79">
        <v>0</v>
      </c>
      <c r="CF65" s="79">
        <v>0</v>
      </c>
      <c r="CG65" s="79"/>
      <c r="CH65" s="79"/>
      <c r="CI65" s="79"/>
      <c r="CJ65" s="79"/>
      <c r="CK65" s="79"/>
      <c r="CL65" s="79">
        <f t="shared" si="14"/>
        <v>958.05360799999994</v>
      </c>
      <c r="CM65" s="79"/>
      <c r="CN65" s="79"/>
      <c r="CO65" s="79"/>
      <c r="CP65" s="79"/>
      <c r="CQ65" s="79"/>
      <c r="CR65" s="79"/>
      <c r="CS65" s="79"/>
      <c r="CT65" s="79"/>
      <c r="CU65" s="79"/>
      <c r="CV65" s="79"/>
      <c r="CW65" s="79"/>
      <c r="CX65" s="79"/>
      <c r="CY65" s="79"/>
      <c r="CZ65" s="79"/>
      <c r="DA65" s="79"/>
      <c r="DB65" s="79"/>
      <c r="DC65" s="79"/>
      <c r="DD65" s="67"/>
      <c r="DE65" s="67"/>
      <c r="DF65" s="67"/>
      <c r="DG65" s="67"/>
      <c r="DH65" s="67"/>
      <c r="DI65" s="67"/>
      <c r="DJ65" s="67"/>
      <c r="DK65" s="67"/>
      <c r="DL65" s="67"/>
      <c r="DM65" s="67"/>
      <c r="DN65" s="67"/>
      <c r="DO65" s="67"/>
      <c r="DP65" s="67"/>
      <c r="DQ65" s="67"/>
      <c r="DR65" s="67"/>
      <c r="DS65" s="67"/>
      <c r="DT65" s="68">
        <f t="shared" si="11"/>
        <v>0</v>
      </c>
      <c r="DU65" s="67"/>
      <c r="DV65" s="82"/>
      <c r="DW65" s="82"/>
      <c r="DX65" s="82"/>
      <c r="DY65" s="82"/>
      <c r="DZ65" s="82"/>
      <c r="EA65" s="82"/>
      <c r="EB65" s="82"/>
      <c r="EC65" s="82"/>
      <c r="ED65" s="82"/>
      <c r="EE65" s="82"/>
      <c r="EF65" s="82"/>
      <c r="EG65" s="82" t="s">
        <v>231</v>
      </c>
      <c r="EH65" s="82"/>
      <c r="EI65" s="82"/>
      <c r="EJ65" s="82"/>
      <c r="EK65" s="82"/>
      <c r="EL65" s="82"/>
      <c r="EM65" s="82"/>
      <c r="EN65" s="82"/>
      <c r="EO65" s="82"/>
      <c r="EP65" s="82"/>
      <c r="EQ65" s="82"/>
      <c r="ER65" s="82"/>
      <c r="ES65" s="82"/>
      <c r="ET65" s="82"/>
      <c r="EU65" s="82"/>
      <c r="EV65" s="82"/>
      <c r="EW65" s="82"/>
      <c r="EX65" s="82"/>
    </row>
    <row r="66" spans="1:154" ht="16" customHeight="1">
      <c r="A66" s="86">
        <v>2016</v>
      </c>
      <c r="B66" s="67" t="s">
        <v>8</v>
      </c>
      <c r="C66" s="67" t="str">
        <f t="shared" si="13"/>
        <v>2016Q3</v>
      </c>
      <c r="D66" s="67" t="s">
        <v>211</v>
      </c>
      <c r="E66" s="67" t="s">
        <v>212</v>
      </c>
      <c r="F66" s="67" t="s">
        <v>224</v>
      </c>
      <c r="G66" s="68" t="s">
        <v>46</v>
      </c>
      <c r="H66" s="68" t="s">
        <v>231</v>
      </c>
      <c r="I66" s="68" t="s">
        <v>440</v>
      </c>
      <c r="J66" s="67" t="str">
        <f t="shared" si="10"/>
        <v>2016Q3D7</v>
      </c>
      <c r="K66" s="79">
        <v>0</v>
      </c>
      <c r="L66" s="79">
        <v>0</v>
      </c>
      <c r="M66" s="67">
        <v>0</v>
      </c>
      <c r="N66" s="79">
        <v>0</v>
      </c>
      <c r="O66" s="79"/>
      <c r="P66" s="79">
        <v>0</v>
      </c>
      <c r="Q66" s="79"/>
      <c r="R66" s="68">
        <v>0</v>
      </c>
      <c r="S66" s="67"/>
      <c r="T66" s="67"/>
      <c r="U66" s="67"/>
      <c r="V66" s="67"/>
      <c r="W66" s="67"/>
      <c r="X66" s="67"/>
      <c r="Y66" s="67"/>
      <c r="Z66" s="79">
        <v>0</v>
      </c>
      <c r="AA66" s="79">
        <v>0</v>
      </c>
      <c r="AB66" s="79">
        <v>0</v>
      </c>
      <c r="AC66" s="67">
        <v>0</v>
      </c>
      <c r="AD66" s="68">
        <f t="shared" si="8"/>
        <v>0</v>
      </c>
      <c r="AE66" s="67"/>
      <c r="AF66" s="79"/>
      <c r="AG66" s="67"/>
      <c r="AH66" s="67"/>
      <c r="AI66" s="67"/>
      <c r="AJ66" s="67"/>
      <c r="AK66" s="67"/>
      <c r="AL66" s="67">
        <v>0</v>
      </c>
      <c r="AM66" s="67"/>
      <c r="AN66" s="67">
        <v>0</v>
      </c>
      <c r="AO66" s="67">
        <v>0</v>
      </c>
      <c r="AP66" s="67">
        <v>31</v>
      </c>
      <c r="AQ66" s="67">
        <v>108</v>
      </c>
      <c r="AR66" s="67">
        <v>0</v>
      </c>
      <c r="AS66" s="67"/>
      <c r="AT66" s="67">
        <v>17</v>
      </c>
      <c r="AU66" s="67">
        <v>0</v>
      </c>
      <c r="AV66" s="67"/>
      <c r="AW66" s="67">
        <v>7</v>
      </c>
      <c r="AX66" s="67">
        <v>0</v>
      </c>
      <c r="AY66" s="67">
        <v>0</v>
      </c>
      <c r="AZ66" s="67">
        <v>3</v>
      </c>
      <c r="BA66" s="67">
        <v>0</v>
      </c>
      <c r="BB66" s="67">
        <v>0</v>
      </c>
      <c r="BC66" s="67">
        <v>0</v>
      </c>
      <c r="BD66" s="67">
        <v>0</v>
      </c>
      <c r="BE66" s="67">
        <v>0</v>
      </c>
      <c r="BF66" s="67">
        <v>0</v>
      </c>
      <c r="BG66" s="67">
        <v>0</v>
      </c>
      <c r="BH66" s="67">
        <v>0</v>
      </c>
      <c r="BI66" s="67">
        <v>2</v>
      </c>
      <c r="BJ66" s="73">
        <v>12220</v>
      </c>
      <c r="BK66" s="68">
        <f t="shared" si="12"/>
        <v>168</v>
      </c>
      <c r="BL66" s="67">
        <v>0</v>
      </c>
      <c r="BM66" s="67">
        <v>0</v>
      </c>
      <c r="BN66" s="67">
        <f t="shared" si="9"/>
        <v>0</v>
      </c>
      <c r="BO66" s="67"/>
      <c r="BP66" s="67"/>
      <c r="BQ66" s="67"/>
      <c r="BR66" s="67">
        <v>0</v>
      </c>
      <c r="BS66" s="67">
        <v>0</v>
      </c>
      <c r="BT66" s="67">
        <v>0</v>
      </c>
      <c r="BU66" s="67">
        <v>0</v>
      </c>
      <c r="BV66" s="67"/>
      <c r="BW66" s="67">
        <v>0</v>
      </c>
      <c r="BX66" s="67"/>
      <c r="BY66" s="67">
        <f t="shared" si="15"/>
        <v>0</v>
      </c>
      <c r="BZ66" s="79">
        <v>0</v>
      </c>
      <c r="CA66" s="79">
        <v>0</v>
      </c>
      <c r="CB66" s="79">
        <v>0</v>
      </c>
      <c r="CC66" s="79">
        <v>0</v>
      </c>
      <c r="CD66" s="79">
        <v>0</v>
      </c>
      <c r="CE66" s="79">
        <v>0</v>
      </c>
      <c r="CF66" s="79">
        <v>0</v>
      </c>
      <c r="CG66" s="79"/>
      <c r="CH66" s="79"/>
      <c r="CI66" s="79"/>
      <c r="CJ66" s="79"/>
      <c r="CK66" s="79"/>
      <c r="CL66" s="79">
        <f t="shared" si="14"/>
        <v>0</v>
      </c>
      <c r="CM66" s="79"/>
      <c r="CN66" s="79"/>
      <c r="CO66" s="79"/>
      <c r="CP66" s="79"/>
      <c r="CQ66" s="79"/>
      <c r="CR66" s="79"/>
      <c r="CS66" s="79"/>
      <c r="CT66" s="79"/>
      <c r="CU66" s="79"/>
      <c r="CV66" s="79"/>
      <c r="CW66" s="79"/>
      <c r="CX66" s="79"/>
      <c r="CY66" s="79"/>
      <c r="CZ66" s="79"/>
      <c r="DA66" s="79"/>
      <c r="DB66" s="79"/>
      <c r="DC66" s="79"/>
      <c r="DD66" s="67"/>
      <c r="DE66" s="67"/>
      <c r="DF66" s="67"/>
      <c r="DG66" s="67"/>
      <c r="DH66" s="67"/>
      <c r="DI66" s="67"/>
      <c r="DJ66" s="67"/>
      <c r="DK66" s="67"/>
      <c r="DL66" s="67"/>
      <c r="DM66" s="67"/>
      <c r="DN66" s="67"/>
      <c r="DO66" s="67"/>
      <c r="DP66" s="67"/>
      <c r="DQ66" s="67"/>
      <c r="DR66" s="67"/>
      <c r="DS66" s="67"/>
      <c r="DT66" s="68">
        <f t="shared" si="11"/>
        <v>0</v>
      </c>
      <c r="DU66" s="67"/>
      <c r="DV66" s="82"/>
      <c r="DW66" s="82"/>
      <c r="DX66" s="82"/>
      <c r="DY66" s="82"/>
      <c r="DZ66" s="82"/>
      <c r="EA66" s="82"/>
      <c r="EB66" s="82"/>
      <c r="EC66" s="82"/>
      <c r="ED66" s="82"/>
      <c r="EE66" s="82"/>
      <c r="EF66" s="82"/>
      <c r="EG66" s="82" t="s">
        <v>229</v>
      </c>
      <c r="EH66" s="82"/>
      <c r="EI66" s="82"/>
      <c r="EJ66" s="82"/>
      <c r="EK66" s="82"/>
      <c r="EL66" s="82"/>
      <c r="EM66" s="82"/>
      <c r="EN66" s="82"/>
      <c r="EO66" s="82"/>
      <c r="EP66" s="82"/>
      <c r="EQ66" s="82"/>
      <c r="ER66" s="82"/>
      <c r="ES66" s="82"/>
      <c r="ET66" s="82"/>
      <c r="EU66" s="82"/>
      <c r="EV66" s="82"/>
      <c r="EW66" s="82"/>
      <c r="EX66" s="82"/>
    </row>
    <row r="67" spans="1:154" ht="16" customHeight="1">
      <c r="A67" s="86">
        <v>2016</v>
      </c>
      <c r="B67" s="67" t="s">
        <v>8</v>
      </c>
      <c r="C67" s="67" t="str">
        <f t="shared" si="13"/>
        <v>2016Q3</v>
      </c>
      <c r="D67" s="67" t="s">
        <v>211</v>
      </c>
      <c r="E67" s="67" t="s">
        <v>212</v>
      </c>
      <c r="F67" s="67" t="s">
        <v>223</v>
      </c>
      <c r="G67" s="68" t="s">
        <v>45</v>
      </c>
      <c r="H67" s="68" t="s">
        <v>231</v>
      </c>
      <c r="I67" s="68" t="s">
        <v>439</v>
      </c>
      <c r="J67" s="67" t="str">
        <f t="shared" si="10"/>
        <v>2016Q3D6</v>
      </c>
      <c r="K67" s="79">
        <v>0</v>
      </c>
      <c r="L67" s="79">
        <v>0</v>
      </c>
      <c r="M67" s="67">
        <v>0</v>
      </c>
      <c r="N67" s="79">
        <v>0</v>
      </c>
      <c r="O67" s="79"/>
      <c r="P67" s="79">
        <v>0</v>
      </c>
      <c r="Q67" s="79"/>
      <c r="R67" s="68">
        <v>0</v>
      </c>
      <c r="S67" s="67"/>
      <c r="T67" s="67"/>
      <c r="U67" s="67"/>
      <c r="V67" s="67"/>
      <c r="W67" s="67"/>
      <c r="X67" s="67"/>
      <c r="Y67" s="67"/>
      <c r="Z67" s="79">
        <v>0</v>
      </c>
      <c r="AA67" s="79">
        <v>0</v>
      </c>
      <c r="AB67" s="79">
        <v>0</v>
      </c>
      <c r="AC67" s="67">
        <v>0</v>
      </c>
      <c r="AD67" s="68">
        <f t="shared" si="8"/>
        <v>0</v>
      </c>
      <c r="AE67" s="67"/>
      <c r="AF67" s="79"/>
      <c r="AG67" s="67"/>
      <c r="AH67" s="67"/>
      <c r="AI67" s="67"/>
      <c r="AJ67" s="67"/>
      <c r="AK67" s="67"/>
      <c r="AL67" s="67">
        <v>0</v>
      </c>
      <c r="AM67" s="67"/>
      <c r="AN67" s="67">
        <v>0</v>
      </c>
      <c r="AO67" s="67">
        <v>0</v>
      </c>
      <c r="AP67" s="67">
        <v>49</v>
      </c>
      <c r="AQ67" s="67">
        <v>159</v>
      </c>
      <c r="AR67" s="67">
        <v>0</v>
      </c>
      <c r="AS67" s="67"/>
      <c r="AT67" s="67">
        <v>27</v>
      </c>
      <c r="AU67" s="67">
        <v>0</v>
      </c>
      <c r="AV67" s="67"/>
      <c r="AW67" s="67">
        <v>14</v>
      </c>
      <c r="AX67" s="67">
        <v>0</v>
      </c>
      <c r="AY67" s="67">
        <v>0</v>
      </c>
      <c r="AZ67" s="67">
        <v>9</v>
      </c>
      <c r="BA67" s="67">
        <v>0</v>
      </c>
      <c r="BB67" s="67">
        <v>0</v>
      </c>
      <c r="BC67" s="67">
        <v>0</v>
      </c>
      <c r="BD67" s="67">
        <v>0</v>
      </c>
      <c r="BE67" s="67">
        <v>0</v>
      </c>
      <c r="BF67" s="67">
        <v>0</v>
      </c>
      <c r="BG67" s="67">
        <v>0</v>
      </c>
      <c r="BH67" s="67">
        <v>0</v>
      </c>
      <c r="BI67" s="67">
        <v>2</v>
      </c>
      <c r="BJ67" s="73">
        <v>19510</v>
      </c>
      <c r="BK67" s="68">
        <f t="shared" si="12"/>
        <v>260</v>
      </c>
      <c r="BL67" s="67">
        <v>0</v>
      </c>
      <c r="BM67" s="67">
        <v>0</v>
      </c>
      <c r="BN67" s="67">
        <f t="shared" si="9"/>
        <v>0</v>
      </c>
      <c r="BO67" s="67"/>
      <c r="BP67" s="67"/>
      <c r="BQ67" s="67"/>
      <c r="BR67" s="67">
        <v>0</v>
      </c>
      <c r="BS67" s="67">
        <v>0</v>
      </c>
      <c r="BT67" s="67">
        <v>0</v>
      </c>
      <c r="BU67" s="67">
        <v>0</v>
      </c>
      <c r="BV67" s="67"/>
      <c r="BW67" s="67">
        <v>0</v>
      </c>
      <c r="BX67" s="67"/>
      <c r="BY67" s="67">
        <f t="shared" si="15"/>
        <v>0</v>
      </c>
      <c r="BZ67" s="79">
        <v>0</v>
      </c>
      <c r="CA67" s="79">
        <v>0</v>
      </c>
      <c r="CB67" s="79">
        <v>0</v>
      </c>
      <c r="CC67" s="79">
        <v>0</v>
      </c>
      <c r="CD67" s="79">
        <v>0</v>
      </c>
      <c r="CE67" s="79">
        <v>0</v>
      </c>
      <c r="CF67" s="79">
        <v>0</v>
      </c>
      <c r="CG67" s="79"/>
      <c r="CH67" s="79"/>
      <c r="CI67" s="79"/>
      <c r="CJ67" s="79"/>
      <c r="CK67" s="79"/>
      <c r="CL67" s="79">
        <f t="shared" si="14"/>
        <v>0</v>
      </c>
      <c r="CM67" s="79"/>
      <c r="CN67" s="79"/>
      <c r="CO67" s="79"/>
      <c r="CP67" s="79"/>
      <c r="CQ67" s="79"/>
      <c r="CR67" s="79"/>
      <c r="CS67" s="79"/>
      <c r="CT67" s="79"/>
      <c r="CU67" s="79"/>
      <c r="CV67" s="79"/>
      <c r="CW67" s="79"/>
      <c r="CX67" s="79"/>
      <c r="CY67" s="79"/>
      <c r="CZ67" s="79"/>
      <c r="DA67" s="79"/>
      <c r="DB67" s="79"/>
      <c r="DC67" s="79"/>
      <c r="DD67" s="67"/>
      <c r="DE67" s="67"/>
      <c r="DF67" s="67"/>
      <c r="DG67" s="67"/>
      <c r="DH67" s="67"/>
      <c r="DI67" s="67"/>
      <c r="DJ67" s="67"/>
      <c r="DK67" s="67"/>
      <c r="DL67" s="67"/>
      <c r="DM67" s="67"/>
      <c r="DN67" s="67"/>
      <c r="DO67" s="67"/>
      <c r="DP67" s="67"/>
      <c r="DQ67" s="67"/>
      <c r="DR67" s="67"/>
      <c r="DS67" s="67"/>
      <c r="DT67" s="68">
        <f t="shared" si="11"/>
        <v>0</v>
      </c>
      <c r="DU67" s="67"/>
      <c r="DV67" s="82"/>
      <c r="DW67" s="82"/>
      <c r="DX67" s="82"/>
      <c r="DY67" s="82"/>
      <c r="DZ67" s="82"/>
      <c r="EA67" s="82"/>
      <c r="EB67" s="82"/>
      <c r="EC67" s="82"/>
      <c r="ED67" s="82"/>
      <c r="EE67" s="82"/>
      <c r="EF67" s="82"/>
      <c r="EG67" s="82" t="s">
        <v>229</v>
      </c>
      <c r="EH67" s="82"/>
      <c r="EI67" s="82"/>
      <c r="EJ67" s="82"/>
      <c r="EK67" s="82"/>
      <c r="EL67" s="82"/>
      <c r="EM67" s="82"/>
      <c r="EN67" s="82"/>
      <c r="EO67" s="82"/>
      <c r="EP67" s="82"/>
      <c r="EQ67" s="82"/>
      <c r="ER67" s="82"/>
      <c r="ES67" s="82"/>
      <c r="ET67" s="82"/>
      <c r="EU67" s="82"/>
      <c r="EV67" s="82"/>
      <c r="EW67" s="82"/>
      <c r="EX67" s="82"/>
    </row>
    <row r="68" spans="1:154" ht="16" customHeight="1">
      <c r="A68" s="86">
        <v>2016</v>
      </c>
      <c r="B68" s="67" t="s">
        <v>8</v>
      </c>
      <c r="C68" s="67" t="str">
        <f t="shared" si="13"/>
        <v>2016Q3</v>
      </c>
      <c r="D68" s="67" t="s">
        <v>211</v>
      </c>
      <c r="E68" s="67" t="s">
        <v>212</v>
      </c>
      <c r="F68" s="67" t="s">
        <v>227</v>
      </c>
      <c r="G68" s="68" t="s">
        <v>13</v>
      </c>
      <c r="H68" s="68" t="s">
        <v>13</v>
      </c>
      <c r="I68" s="68" t="s">
        <v>444</v>
      </c>
      <c r="J68" s="67" t="str">
        <f t="shared" si="10"/>
        <v>2016Q3D9</v>
      </c>
      <c r="K68" s="79">
        <v>367228</v>
      </c>
      <c r="L68" s="79">
        <v>148699</v>
      </c>
      <c r="M68" s="67">
        <v>0</v>
      </c>
      <c r="N68" s="79">
        <v>0</v>
      </c>
      <c r="O68" s="79"/>
      <c r="P68" s="79">
        <v>0</v>
      </c>
      <c r="Q68" s="79"/>
      <c r="R68" s="68">
        <v>515927</v>
      </c>
      <c r="S68" s="67"/>
      <c r="T68" s="67"/>
      <c r="U68" s="67"/>
      <c r="V68" s="67"/>
      <c r="W68" s="67"/>
      <c r="X68" s="67"/>
      <c r="Y68" s="67"/>
      <c r="Z68" s="79">
        <v>0</v>
      </c>
      <c r="AA68" s="79">
        <v>0</v>
      </c>
      <c r="AB68" s="79">
        <v>0</v>
      </c>
      <c r="AC68" s="67">
        <v>562537</v>
      </c>
      <c r="AD68" s="68">
        <f t="shared" ref="AD68:AD131" si="16">SUM(Z68:AC68)</f>
        <v>562537</v>
      </c>
      <c r="AE68" s="67"/>
      <c r="AF68" s="79"/>
      <c r="AG68" s="67"/>
      <c r="AH68" s="67"/>
      <c r="AI68" s="67"/>
      <c r="AJ68" s="67"/>
      <c r="AK68" s="67"/>
      <c r="AL68" s="67">
        <v>0</v>
      </c>
      <c r="AM68" s="67"/>
      <c r="AN68" s="67">
        <v>0</v>
      </c>
      <c r="AO68" s="67">
        <v>0</v>
      </c>
      <c r="AP68" s="67">
        <v>13</v>
      </c>
      <c r="AQ68" s="67">
        <v>40</v>
      </c>
      <c r="AR68" s="67">
        <v>0</v>
      </c>
      <c r="AS68" s="67"/>
      <c r="AT68" s="67">
        <v>5</v>
      </c>
      <c r="AU68" s="67">
        <v>0</v>
      </c>
      <c r="AV68" s="67"/>
      <c r="AW68" s="67">
        <v>4</v>
      </c>
      <c r="AX68" s="67">
        <v>0</v>
      </c>
      <c r="AY68" s="67">
        <v>0</v>
      </c>
      <c r="AZ68" s="67">
        <v>2</v>
      </c>
      <c r="BA68" s="67">
        <v>0</v>
      </c>
      <c r="BB68" s="67">
        <v>0</v>
      </c>
      <c r="BC68" s="67">
        <v>0</v>
      </c>
      <c r="BD68" s="67">
        <v>0</v>
      </c>
      <c r="BE68" s="67">
        <v>0</v>
      </c>
      <c r="BF68" s="67">
        <v>0</v>
      </c>
      <c r="BG68" s="67">
        <v>0</v>
      </c>
      <c r="BH68" s="67">
        <v>0</v>
      </c>
      <c r="BI68" s="67">
        <v>0</v>
      </c>
      <c r="BJ68" s="73">
        <v>4255</v>
      </c>
      <c r="BK68" s="68">
        <f t="shared" si="12"/>
        <v>64</v>
      </c>
      <c r="BL68" s="67">
        <v>0</v>
      </c>
      <c r="BM68" s="67">
        <v>25</v>
      </c>
      <c r="BN68" s="67">
        <f t="shared" si="9"/>
        <v>25</v>
      </c>
      <c r="BO68" s="67"/>
      <c r="BP68" s="67"/>
      <c r="BQ68" s="67"/>
      <c r="BR68" s="67">
        <v>2442</v>
      </c>
      <c r="BS68" s="67">
        <v>55</v>
      </c>
      <c r="BT68" s="67">
        <v>0</v>
      </c>
      <c r="BU68" s="67">
        <v>0</v>
      </c>
      <c r="BV68" s="67"/>
      <c r="BW68" s="67">
        <v>0</v>
      </c>
      <c r="BX68" s="67"/>
      <c r="BY68" s="67">
        <f t="shared" si="15"/>
        <v>2497</v>
      </c>
      <c r="BZ68" s="79">
        <v>62.437874999999998</v>
      </c>
      <c r="CA68" s="79">
        <v>16.048999999999999</v>
      </c>
      <c r="CB68" s="79">
        <v>9.9115000000000002</v>
      </c>
      <c r="CC68" s="79">
        <v>21.529499999999999</v>
      </c>
      <c r="CD68" s="79">
        <v>0</v>
      </c>
      <c r="CE68" s="79">
        <v>0</v>
      </c>
      <c r="CF68" s="79">
        <v>0</v>
      </c>
      <c r="CG68" s="79"/>
      <c r="CH68" s="79"/>
      <c r="CI68" s="79"/>
      <c r="CJ68" s="79"/>
      <c r="CK68" s="79"/>
      <c r="CL68" s="79">
        <f t="shared" si="14"/>
        <v>109.927875</v>
      </c>
      <c r="CM68" s="79"/>
      <c r="CN68" s="79"/>
      <c r="CO68" s="79"/>
      <c r="CP68" s="79"/>
      <c r="CQ68" s="79"/>
      <c r="CR68" s="79"/>
      <c r="CS68" s="79"/>
      <c r="CT68" s="79"/>
      <c r="CU68" s="79"/>
      <c r="CV68" s="79"/>
      <c r="CW68" s="79"/>
      <c r="CX68" s="79"/>
      <c r="CY68" s="79"/>
      <c r="CZ68" s="79"/>
      <c r="DA68" s="79"/>
      <c r="DB68" s="79"/>
      <c r="DC68" s="79"/>
      <c r="DD68" s="67"/>
      <c r="DE68" s="67"/>
      <c r="DF68" s="67"/>
      <c r="DG68" s="67"/>
      <c r="DH68" s="67"/>
      <c r="DI68" s="67"/>
      <c r="DJ68" s="67"/>
      <c r="DK68" s="67"/>
      <c r="DL68" s="67"/>
      <c r="DM68" s="67"/>
      <c r="DN68" s="67"/>
      <c r="DO68" s="67"/>
      <c r="DP68" s="67"/>
      <c r="DQ68" s="67"/>
      <c r="DR68" s="67"/>
      <c r="DS68" s="67"/>
      <c r="DT68" s="68">
        <f t="shared" si="11"/>
        <v>0</v>
      </c>
      <c r="DU68" s="67"/>
      <c r="DV68" s="82"/>
      <c r="DW68" s="82"/>
      <c r="DX68" s="82"/>
      <c r="DY68" s="82"/>
      <c r="DZ68" s="82"/>
      <c r="EA68" s="82"/>
      <c r="EB68" s="82"/>
      <c r="EC68" s="82"/>
      <c r="ED68" s="82"/>
      <c r="EE68" s="82"/>
      <c r="EF68" s="82"/>
      <c r="EG68" s="82" t="s">
        <v>229</v>
      </c>
      <c r="EH68" s="82"/>
      <c r="EI68" s="82"/>
      <c r="EJ68" s="82"/>
      <c r="EK68" s="82"/>
      <c r="EL68" s="82"/>
      <c r="EM68" s="82"/>
      <c r="EN68" s="82"/>
      <c r="EO68" s="82"/>
      <c r="EP68" s="82"/>
      <c r="EQ68" s="82"/>
      <c r="ER68" s="82"/>
      <c r="ES68" s="82"/>
      <c r="ET68" s="82"/>
      <c r="EU68" s="82"/>
      <c r="EV68" s="82"/>
      <c r="EW68" s="82"/>
      <c r="EX68" s="82"/>
    </row>
    <row r="69" spans="1:154" ht="16" customHeight="1">
      <c r="A69" s="86">
        <v>2016</v>
      </c>
      <c r="B69" s="67" t="s">
        <v>8</v>
      </c>
      <c r="C69" s="67" t="str">
        <f t="shared" si="13"/>
        <v>2016Q3</v>
      </c>
      <c r="D69" s="67" t="s">
        <v>211</v>
      </c>
      <c r="E69" s="67" t="s">
        <v>212</v>
      </c>
      <c r="F69" s="67" t="s">
        <v>225</v>
      </c>
      <c r="G69" s="68" t="s">
        <v>47</v>
      </c>
      <c r="H69" s="68" t="s">
        <v>231</v>
      </c>
      <c r="I69" s="68" t="s">
        <v>441</v>
      </c>
      <c r="J69" s="67" t="str">
        <f t="shared" si="10"/>
        <v>2016Q3D8</v>
      </c>
      <c r="K69" s="79">
        <v>0</v>
      </c>
      <c r="L69" s="79">
        <v>0</v>
      </c>
      <c r="M69" s="67">
        <v>0</v>
      </c>
      <c r="N69" s="79">
        <v>0</v>
      </c>
      <c r="O69" s="79"/>
      <c r="P69" s="79">
        <v>0</v>
      </c>
      <c r="Q69" s="79"/>
      <c r="R69" s="68">
        <v>0</v>
      </c>
      <c r="S69" s="67"/>
      <c r="T69" s="67"/>
      <c r="U69" s="67"/>
      <c r="V69" s="67"/>
      <c r="W69" s="67"/>
      <c r="X69" s="67"/>
      <c r="Y69" s="67"/>
      <c r="Z69" s="79">
        <v>0</v>
      </c>
      <c r="AA69" s="79">
        <v>0</v>
      </c>
      <c r="AB69" s="79">
        <v>0</v>
      </c>
      <c r="AC69" s="67">
        <v>0</v>
      </c>
      <c r="AD69" s="68">
        <f t="shared" si="16"/>
        <v>0</v>
      </c>
      <c r="AE69" s="67"/>
      <c r="AF69" s="79"/>
      <c r="AG69" s="67"/>
      <c r="AH69" s="67"/>
      <c r="AI69" s="67"/>
      <c r="AJ69" s="67"/>
      <c r="AK69" s="67"/>
      <c r="AL69" s="67">
        <v>0</v>
      </c>
      <c r="AM69" s="67"/>
      <c r="AN69" s="67">
        <v>0</v>
      </c>
      <c r="AO69" s="67">
        <v>0</v>
      </c>
      <c r="AP69" s="67">
        <v>55</v>
      </c>
      <c r="AQ69" s="67">
        <v>116</v>
      </c>
      <c r="AR69" s="67">
        <v>0</v>
      </c>
      <c r="AS69" s="67"/>
      <c r="AT69" s="67">
        <v>40</v>
      </c>
      <c r="AU69" s="67">
        <v>0</v>
      </c>
      <c r="AV69" s="67"/>
      <c r="AW69" s="67">
        <v>19</v>
      </c>
      <c r="AX69" s="67">
        <v>0</v>
      </c>
      <c r="AY69" s="67">
        <v>0</v>
      </c>
      <c r="AZ69" s="67">
        <v>13</v>
      </c>
      <c r="BA69" s="67">
        <v>0</v>
      </c>
      <c r="BB69" s="67">
        <v>0</v>
      </c>
      <c r="BC69" s="67">
        <v>5</v>
      </c>
      <c r="BD69" s="67">
        <v>0</v>
      </c>
      <c r="BE69" s="67">
        <v>0</v>
      </c>
      <c r="BF69" s="67">
        <v>0</v>
      </c>
      <c r="BG69" s="67">
        <v>0</v>
      </c>
      <c r="BH69" s="67">
        <v>0</v>
      </c>
      <c r="BI69" s="67">
        <v>0</v>
      </c>
      <c r="BJ69" s="73">
        <v>21570</v>
      </c>
      <c r="BK69" s="68">
        <f t="shared" si="12"/>
        <v>248</v>
      </c>
      <c r="BL69" s="67">
        <v>0</v>
      </c>
      <c r="BM69" s="67">
        <v>0</v>
      </c>
      <c r="BN69" s="67">
        <f t="shared" si="9"/>
        <v>0</v>
      </c>
      <c r="BO69" s="67"/>
      <c r="BP69" s="67"/>
      <c r="BQ69" s="67"/>
      <c r="BR69" s="67">
        <v>0</v>
      </c>
      <c r="BS69" s="67">
        <v>0</v>
      </c>
      <c r="BT69" s="67">
        <v>0</v>
      </c>
      <c r="BU69" s="67">
        <v>0</v>
      </c>
      <c r="BV69" s="67"/>
      <c r="BW69" s="67">
        <v>0</v>
      </c>
      <c r="BX69" s="67"/>
      <c r="BY69" s="67">
        <f t="shared" si="15"/>
        <v>0</v>
      </c>
      <c r="BZ69" s="79">
        <v>0</v>
      </c>
      <c r="CA69" s="79">
        <v>0</v>
      </c>
      <c r="CB69" s="79">
        <v>0</v>
      </c>
      <c r="CC69" s="79">
        <v>0</v>
      </c>
      <c r="CD69" s="79">
        <v>0</v>
      </c>
      <c r="CE69" s="79">
        <v>0</v>
      </c>
      <c r="CF69" s="79">
        <v>0</v>
      </c>
      <c r="CG69" s="79"/>
      <c r="CH69" s="79"/>
      <c r="CI69" s="79"/>
      <c r="CJ69" s="79"/>
      <c r="CK69" s="79"/>
      <c r="CL69" s="79">
        <f t="shared" si="14"/>
        <v>0</v>
      </c>
      <c r="CM69" s="79"/>
      <c r="CN69" s="79"/>
      <c r="CO69" s="79"/>
      <c r="CP69" s="79"/>
      <c r="CQ69" s="79"/>
      <c r="CR69" s="79"/>
      <c r="CS69" s="79"/>
      <c r="CT69" s="79"/>
      <c r="CU69" s="79"/>
      <c r="CV69" s="79"/>
      <c r="CW69" s="79"/>
      <c r="CX69" s="79"/>
      <c r="CY69" s="79"/>
      <c r="CZ69" s="79"/>
      <c r="DA69" s="79"/>
      <c r="DB69" s="79"/>
      <c r="DC69" s="79"/>
      <c r="DD69" s="67"/>
      <c r="DE69" s="67"/>
      <c r="DF69" s="67"/>
      <c r="DG69" s="67"/>
      <c r="DH69" s="67"/>
      <c r="DI69" s="67"/>
      <c r="DJ69" s="67"/>
      <c r="DK69" s="67"/>
      <c r="DL69" s="67"/>
      <c r="DM69" s="67"/>
      <c r="DN69" s="67"/>
      <c r="DO69" s="67"/>
      <c r="DP69" s="67"/>
      <c r="DQ69" s="67"/>
      <c r="DR69" s="67"/>
      <c r="DS69" s="67"/>
      <c r="DT69" s="68">
        <f t="shared" si="11"/>
        <v>0</v>
      </c>
      <c r="DU69" s="67"/>
      <c r="DV69" s="82"/>
      <c r="DW69" s="82"/>
      <c r="DX69" s="82"/>
      <c r="DY69" s="82"/>
      <c r="DZ69" s="82"/>
      <c r="EA69" s="82"/>
      <c r="EB69" s="82"/>
      <c r="EC69" s="82"/>
      <c r="ED69" s="82"/>
      <c r="EE69" s="82"/>
      <c r="EF69" s="82"/>
      <c r="EG69" s="82" t="s">
        <v>229</v>
      </c>
      <c r="EH69" s="82"/>
      <c r="EI69" s="82"/>
      <c r="EJ69" s="82"/>
      <c r="EK69" s="82"/>
      <c r="EL69" s="82"/>
      <c r="EM69" s="82"/>
      <c r="EN69" s="82"/>
      <c r="EO69" s="82"/>
      <c r="EP69" s="82"/>
      <c r="EQ69" s="82"/>
      <c r="ER69" s="82"/>
      <c r="ES69" s="82"/>
      <c r="ET69" s="82"/>
      <c r="EU69" s="82"/>
      <c r="EV69" s="82"/>
      <c r="EW69" s="82"/>
      <c r="EX69" s="82"/>
    </row>
    <row r="70" spans="1:154" ht="16" customHeight="1">
      <c r="A70" s="86">
        <v>2016</v>
      </c>
      <c r="B70" s="67" t="s">
        <v>8</v>
      </c>
      <c r="C70" s="67" t="str">
        <f t="shared" si="13"/>
        <v>2016Q3</v>
      </c>
      <c r="D70" s="67" t="s">
        <v>211</v>
      </c>
      <c r="E70" s="67" t="s">
        <v>212</v>
      </c>
      <c r="F70" s="67" t="s">
        <v>226</v>
      </c>
      <c r="G70" s="68" t="s">
        <v>29</v>
      </c>
      <c r="H70" s="68" t="s">
        <v>29</v>
      </c>
      <c r="I70" s="68" t="s">
        <v>447</v>
      </c>
      <c r="J70" s="67" t="str">
        <f t="shared" si="10"/>
        <v>2016Q3D12</v>
      </c>
      <c r="K70" s="79">
        <v>931715</v>
      </c>
      <c r="L70" s="79">
        <v>100801</v>
      </c>
      <c r="M70" s="67">
        <v>46904</v>
      </c>
      <c r="N70" s="79">
        <v>0</v>
      </c>
      <c r="O70" s="79"/>
      <c r="P70" s="79">
        <v>0</v>
      </c>
      <c r="Q70" s="79"/>
      <c r="R70" s="68">
        <v>1079420</v>
      </c>
      <c r="S70" s="67"/>
      <c r="T70" s="67"/>
      <c r="U70" s="67"/>
      <c r="V70" s="67"/>
      <c r="W70" s="67"/>
      <c r="X70" s="67"/>
      <c r="Y70" s="67"/>
      <c r="Z70" s="79">
        <v>0</v>
      </c>
      <c r="AA70" s="79">
        <v>0</v>
      </c>
      <c r="AB70" s="79">
        <v>0</v>
      </c>
      <c r="AC70" s="67">
        <v>1273642</v>
      </c>
      <c r="AD70" s="68">
        <f t="shared" si="16"/>
        <v>1273642</v>
      </c>
      <c r="AE70" s="67"/>
      <c r="AF70" s="79"/>
      <c r="AG70" s="67"/>
      <c r="AH70" s="67"/>
      <c r="AI70" s="67"/>
      <c r="AJ70" s="67"/>
      <c r="AK70" s="67"/>
      <c r="AL70" s="67">
        <v>0</v>
      </c>
      <c r="AM70" s="67"/>
      <c r="AN70" s="67">
        <v>0</v>
      </c>
      <c r="AO70" s="67">
        <v>0</v>
      </c>
      <c r="AP70" s="67">
        <v>22</v>
      </c>
      <c r="AQ70" s="67">
        <v>43</v>
      </c>
      <c r="AR70" s="67">
        <v>0</v>
      </c>
      <c r="AS70" s="67"/>
      <c r="AT70" s="67">
        <v>17</v>
      </c>
      <c r="AU70" s="67">
        <v>0</v>
      </c>
      <c r="AV70" s="67"/>
      <c r="AW70" s="67">
        <v>2</v>
      </c>
      <c r="AX70" s="67">
        <v>0</v>
      </c>
      <c r="AY70" s="67">
        <v>0</v>
      </c>
      <c r="AZ70" s="67">
        <v>5</v>
      </c>
      <c r="BA70" s="67">
        <v>0</v>
      </c>
      <c r="BB70" s="67">
        <v>0</v>
      </c>
      <c r="BC70" s="67">
        <v>0</v>
      </c>
      <c r="BD70" s="67">
        <v>2</v>
      </c>
      <c r="BE70" s="67">
        <v>0</v>
      </c>
      <c r="BF70" s="67">
        <v>0</v>
      </c>
      <c r="BG70" s="67">
        <v>0</v>
      </c>
      <c r="BH70" s="67">
        <v>0</v>
      </c>
      <c r="BI70" s="67">
        <v>0</v>
      </c>
      <c r="BJ70" s="73">
        <v>7375</v>
      </c>
      <c r="BK70" s="68">
        <f t="shared" si="12"/>
        <v>91</v>
      </c>
      <c r="BL70" s="67">
        <v>0</v>
      </c>
      <c r="BM70" s="67">
        <v>36</v>
      </c>
      <c r="BN70" s="67">
        <f t="shared" si="9"/>
        <v>36</v>
      </c>
      <c r="BO70" s="67"/>
      <c r="BP70" s="67"/>
      <c r="BQ70" s="67"/>
      <c r="BR70" s="67">
        <v>9596</v>
      </c>
      <c r="BS70" s="67">
        <v>146</v>
      </c>
      <c r="BT70" s="67">
        <v>0</v>
      </c>
      <c r="BU70" s="67">
        <v>0</v>
      </c>
      <c r="BV70" s="67"/>
      <c r="BW70" s="67">
        <v>0</v>
      </c>
      <c r="BX70" s="67"/>
      <c r="BY70" s="67">
        <f t="shared" si="15"/>
        <v>9742</v>
      </c>
      <c r="BZ70" s="79">
        <v>152.66457800000001</v>
      </c>
      <c r="CA70" s="79">
        <v>89.469583</v>
      </c>
      <c r="CB70" s="79">
        <v>29.742999999999999</v>
      </c>
      <c r="CC70" s="79">
        <v>47.778979999999997</v>
      </c>
      <c r="CD70" s="79">
        <v>5.4390000000000001</v>
      </c>
      <c r="CE70" s="79">
        <v>0</v>
      </c>
      <c r="CF70" s="79">
        <v>0</v>
      </c>
      <c r="CG70" s="79"/>
      <c r="CH70" s="79"/>
      <c r="CI70" s="79"/>
      <c r="CJ70" s="79"/>
      <c r="CK70" s="79"/>
      <c r="CL70" s="79">
        <f t="shared" si="14"/>
        <v>325.09514100000001</v>
      </c>
      <c r="CM70" s="79"/>
      <c r="CN70" s="79"/>
      <c r="CO70" s="79"/>
      <c r="CP70" s="79"/>
      <c r="CQ70" s="79"/>
      <c r="CR70" s="79"/>
      <c r="CS70" s="79"/>
      <c r="CT70" s="79"/>
      <c r="CU70" s="79"/>
      <c r="CV70" s="79"/>
      <c r="CW70" s="79"/>
      <c r="CX70" s="79"/>
      <c r="CY70" s="79"/>
      <c r="CZ70" s="79"/>
      <c r="DA70" s="79"/>
      <c r="DB70" s="79"/>
      <c r="DC70" s="79"/>
      <c r="DD70" s="67"/>
      <c r="DE70" s="67"/>
      <c r="DF70" s="67"/>
      <c r="DG70" s="67"/>
      <c r="DH70" s="67"/>
      <c r="DI70" s="67"/>
      <c r="DJ70" s="67"/>
      <c r="DK70" s="67"/>
      <c r="DL70" s="67"/>
      <c r="DM70" s="67"/>
      <c r="DN70" s="67"/>
      <c r="DO70" s="67"/>
      <c r="DP70" s="67"/>
      <c r="DQ70" s="67"/>
      <c r="DR70" s="67"/>
      <c r="DS70" s="67"/>
      <c r="DT70" s="68">
        <f t="shared" si="11"/>
        <v>0</v>
      </c>
      <c r="DU70" s="67"/>
      <c r="DV70" s="82"/>
      <c r="DW70" s="82"/>
      <c r="DX70" s="82"/>
      <c r="DY70" s="82"/>
      <c r="DZ70" s="82"/>
      <c r="EA70" s="82"/>
      <c r="EB70" s="82"/>
      <c r="EC70" s="82"/>
      <c r="ED70" s="82"/>
      <c r="EE70" s="82"/>
      <c r="EF70" s="82"/>
      <c r="EG70" s="82" t="s">
        <v>229</v>
      </c>
      <c r="EH70" s="82"/>
      <c r="EI70" s="82"/>
      <c r="EJ70" s="82"/>
      <c r="EK70" s="82"/>
      <c r="EL70" s="82"/>
      <c r="EM70" s="82"/>
      <c r="EN70" s="82"/>
      <c r="EO70" s="82"/>
      <c r="EP70" s="82"/>
      <c r="EQ70" s="82"/>
      <c r="ER70" s="82"/>
      <c r="ES70" s="82"/>
      <c r="ET70" s="82"/>
      <c r="EU70" s="82"/>
      <c r="EV70" s="82"/>
      <c r="EW70" s="82"/>
      <c r="EX70" s="82"/>
    </row>
    <row r="71" spans="1:154" ht="16" customHeight="1">
      <c r="A71" s="86">
        <v>2016</v>
      </c>
      <c r="B71" s="67" t="s">
        <v>8</v>
      </c>
      <c r="C71" s="67" t="str">
        <f t="shared" si="13"/>
        <v>2016Q3</v>
      </c>
      <c r="D71" s="67" t="s">
        <v>211</v>
      </c>
      <c r="E71" s="67" t="s">
        <v>212</v>
      </c>
      <c r="F71" s="67" t="s">
        <v>228</v>
      </c>
      <c r="G71" s="68" t="s">
        <v>28</v>
      </c>
      <c r="H71" s="68" t="s">
        <v>28</v>
      </c>
      <c r="I71" s="68" t="s">
        <v>445</v>
      </c>
      <c r="J71" s="67" t="str">
        <f t="shared" si="10"/>
        <v>2016Q3D10</v>
      </c>
      <c r="K71" s="79">
        <v>296157</v>
      </c>
      <c r="L71" s="79">
        <v>52263</v>
      </c>
      <c r="M71" s="67">
        <v>0</v>
      </c>
      <c r="N71" s="79">
        <v>0</v>
      </c>
      <c r="O71" s="79"/>
      <c r="P71" s="79">
        <v>0</v>
      </c>
      <c r="Q71" s="79"/>
      <c r="R71" s="68">
        <v>348420</v>
      </c>
      <c r="S71" s="67"/>
      <c r="T71" s="67"/>
      <c r="U71" s="67"/>
      <c r="V71" s="67"/>
      <c r="W71" s="67"/>
      <c r="X71" s="67"/>
      <c r="Y71" s="67"/>
      <c r="Z71" s="79">
        <v>0</v>
      </c>
      <c r="AA71" s="79">
        <v>0</v>
      </c>
      <c r="AB71" s="79">
        <v>0</v>
      </c>
      <c r="AC71" s="67">
        <v>710757</v>
      </c>
      <c r="AD71" s="68">
        <f t="shared" si="16"/>
        <v>710757</v>
      </c>
      <c r="AE71" s="67"/>
      <c r="AF71" s="79"/>
      <c r="AG71" s="67"/>
      <c r="AH71" s="67"/>
      <c r="AI71" s="67"/>
      <c r="AJ71" s="67"/>
      <c r="AK71" s="67"/>
      <c r="AL71" s="67">
        <v>0</v>
      </c>
      <c r="AM71" s="67"/>
      <c r="AN71" s="67">
        <v>0</v>
      </c>
      <c r="AO71" s="67">
        <v>0</v>
      </c>
      <c r="AP71" s="67">
        <v>7</v>
      </c>
      <c r="AQ71" s="67">
        <v>27</v>
      </c>
      <c r="AR71" s="67">
        <v>0</v>
      </c>
      <c r="AS71" s="67"/>
      <c r="AT71" s="67">
        <v>4</v>
      </c>
      <c r="AU71" s="67">
        <v>0</v>
      </c>
      <c r="AV71" s="67"/>
      <c r="AW71" s="67">
        <v>4</v>
      </c>
      <c r="AX71" s="67">
        <v>0</v>
      </c>
      <c r="AY71" s="67">
        <v>0</v>
      </c>
      <c r="AZ71" s="67">
        <v>4</v>
      </c>
      <c r="BA71" s="67">
        <v>0</v>
      </c>
      <c r="BB71" s="67">
        <v>0</v>
      </c>
      <c r="BC71" s="67">
        <v>0</v>
      </c>
      <c r="BD71" s="67">
        <v>0</v>
      </c>
      <c r="BE71" s="67">
        <v>0</v>
      </c>
      <c r="BF71" s="67">
        <v>0</v>
      </c>
      <c r="BG71" s="67">
        <v>0</v>
      </c>
      <c r="BH71" s="67">
        <v>0</v>
      </c>
      <c r="BI71" s="67">
        <v>0</v>
      </c>
      <c r="BJ71" s="73">
        <v>3985</v>
      </c>
      <c r="BK71" s="68">
        <f t="shared" si="12"/>
        <v>46</v>
      </c>
      <c r="BL71" s="67">
        <v>0</v>
      </c>
      <c r="BM71" s="67">
        <v>34</v>
      </c>
      <c r="BN71" s="67">
        <f t="shared" ref="BN71:BN134" si="17">SUM(BL71:BM71)</f>
        <v>34</v>
      </c>
      <c r="BO71" s="67"/>
      <c r="BP71" s="67"/>
      <c r="BQ71" s="67"/>
      <c r="BR71" s="67">
        <v>6847</v>
      </c>
      <c r="BS71" s="67">
        <v>52</v>
      </c>
      <c r="BT71" s="67">
        <v>0</v>
      </c>
      <c r="BU71" s="67">
        <v>0</v>
      </c>
      <c r="BV71" s="67"/>
      <c r="BW71" s="67">
        <v>0</v>
      </c>
      <c r="BX71" s="67"/>
      <c r="BY71" s="67">
        <f t="shared" si="15"/>
        <v>6899</v>
      </c>
      <c r="BZ71" s="79">
        <v>79.694124000000002</v>
      </c>
      <c r="CA71" s="79">
        <v>45.935400000000001</v>
      </c>
      <c r="CB71" s="79">
        <v>19.718920000000001</v>
      </c>
      <c r="CC71" s="79">
        <v>74.953523000000004</v>
      </c>
      <c r="CD71" s="79">
        <v>0</v>
      </c>
      <c r="CE71" s="79">
        <v>0</v>
      </c>
      <c r="CF71" s="79">
        <v>0</v>
      </c>
      <c r="CG71" s="79"/>
      <c r="CH71" s="79"/>
      <c r="CI71" s="79"/>
      <c r="CJ71" s="79"/>
      <c r="CK71" s="79"/>
      <c r="CL71" s="79">
        <f t="shared" si="14"/>
        <v>220.30196699999999</v>
      </c>
      <c r="CM71" s="79"/>
      <c r="CN71" s="79"/>
      <c r="CO71" s="79"/>
      <c r="CP71" s="79"/>
      <c r="CQ71" s="79"/>
      <c r="CR71" s="79"/>
      <c r="CS71" s="79"/>
      <c r="CT71" s="79"/>
      <c r="CU71" s="79"/>
      <c r="CV71" s="79"/>
      <c r="CW71" s="79"/>
      <c r="CX71" s="79"/>
      <c r="CY71" s="79"/>
      <c r="CZ71" s="79"/>
      <c r="DA71" s="79"/>
      <c r="DB71" s="79"/>
      <c r="DC71" s="79"/>
      <c r="DD71" s="67"/>
      <c r="DE71" s="67"/>
      <c r="DF71" s="67"/>
      <c r="DG71" s="67"/>
      <c r="DH71" s="67"/>
      <c r="DI71" s="67"/>
      <c r="DJ71" s="67"/>
      <c r="DK71" s="67"/>
      <c r="DL71" s="67"/>
      <c r="DM71" s="67"/>
      <c r="DN71" s="67"/>
      <c r="DO71" s="67"/>
      <c r="DP71" s="67"/>
      <c r="DQ71" s="67"/>
      <c r="DR71" s="67"/>
      <c r="DS71" s="67"/>
      <c r="DT71" s="68">
        <f t="shared" si="11"/>
        <v>0</v>
      </c>
      <c r="DU71" s="67"/>
      <c r="DV71" s="82"/>
      <c r="DW71" s="82"/>
      <c r="DX71" s="82"/>
      <c r="DY71" s="82"/>
      <c r="DZ71" s="82"/>
      <c r="EA71" s="82"/>
      <c r="EB71" s="82"/>
      <c r="EC71" s="82"/>
      <c r="ED71" s="82"/>
      <c r="EE71" s="82"/>
      <c r="EF71" s="82"/>
      <c r="EG71" s="82" t="s">
        <v>229</v>
      </c>
      <c r="EH71" s="82"/>
      <c r="EI71" s="82"/>
      <c r="EJ71" s="82"/>
      <c r="EK71" s="82"/>
      <c r="EL71" s="82"/>
      <c r="EM71" s="82"/>
      <c r="EN71" s="82"/>
      <c r="EO71" s="82"/>
      <c r="EP71" s="82"/>
      <c r="EQ71" s="82"/>
      <c r="ER71" s="82"/>
      <c r="ES71" s="82"/>
      <c r="ET71" s="82"/>
      <c r="EU71" s="82"/>
      <c r="EV71" s="82"/>
      <c r="EW71" s="82"/>
      <c r="EX71" s="82"/>
    </row>
    <row r="72" spans="1:154" ht="16" customHeight="1">
      <c r="A72" s="86">
        <v>2016</v>
      </c>
      <c r="B72" s="67" t="s">
        <v>8</v>
      </c>
      <c r="C72" s="67" t="str">
        <f t="shared" si="13"/>
        <v>2016Q3</v>
      </c>
      <c r="D72" s="67" t="s">
        <v>211</v>
      </c>
      <c r="E72" s="67" t="s">
        <v>212</v>
      </c>
      <c r="F72" s="67" t="s">
        <v>213</v>
      </c>
      <c r="G72" s="68" t="s">
        <v>33</v>
      </c>
      <c r="H72" s="68" t="s">
        <v>33</v>
      </c>
      <c r="I72" s="68" t="s">
        <v>446</v>
      </c>
      <c r="J72" s="67" t="str">
        <f t="shared" si="10"/>
        <v>2016Q3D11</v>
      </c>
      <c r="K72" s="79">
        <v>276761.7</v>
      </c>
      <c r="L72" s="79">
        <v>199569.5</v>
      </c>
      <c r="M72" s="67">
        <v>0</v>
      </c>
      <c r="N72" s="79">
        <v>0</v>
      </c>
      <c r="O72" s="79"/>
      <c r="P72" s="79">
        <v>0</v>
      </c>
      <c r="Q72" s="79"/>
      <c r="R72" s="68">
        <v>476331.2</v>
      </c>
      <c r="S72" s="67"/>
      <c r="T72" s="67"/>
      <c r="U72" s="67"/>
      <c r="V72" s="67"/>
      <c r="W72" s="67"/>
      <c r="X72" s="67"/>
      <c r="Y72" s="67"/>
      <c r="Z72" s="79">
        <v>0</v>
      </c>
      <c r="AA72" s="79">
        <v>0</v>
      </c>
      <c r="AB72" s="79">
        <v>0</v>
      </c>
      <c r="AC72" s="67">
        <v>723568</v>
      </c>
      <c r="AD72" s="68">
        <f t="shared" si="16"/>
        <v>723568</v>
      </c>
      <c r="AE72" s="67"/>
      <c r="AF72" s="79"/>
      <c r="AG72" s="67"/>
      <c r="AH72" s="67"/>
      <c r="AI72" s="67"/>
      <c r="AJ72" s="67"/>
      <c r="AK72" s="67"/>
      <c r="AL72" s="67">
        <v>0</v>
      </c>
      <c r="AM72" s="67"/>
      <c r="AN72" s="67">
        <v>0</v>
      </c>
      <c r="AO72" s="67">
        <v>0</v>
      </c>
      <c r="AP72" s="67">
        <v>26</v>
      </c>
      <c r="AQ72" s="67">
        <v>26</v>
      </c>
      <c r="AR72" s="67">
        <v>0</v>
      </c>
      <c r="AS72" s="67"/>
      <c r="AT72" s="67">
        <v>15</v>
      </c>
      <c r="AU72" s="67">
        <v>0</v>
      </c>
      <c r="AV72" s="67"/>
      <c r="AW72" s="67">
        <v>0</v>
      </c>
      <c r="AX72" s="67">
        <v>0</v>
      </c>
      <c r="AY72" s="67">
        <v>0</v>
      </c>
      <c r="AZ72" s="67">
        <v>0</v>
      </c>
      <c r="BA72" s="67">
        <v>0</v>
      </c>
      <c r="BB72" s="67">
        <v>0</v>
      </c>
      <c r="BC72" s="67">
        <v>0</v>
      </c>
      <c r="BD72" s="67">
        <v>0</v>
      </c>
      <c r="BE72" s="67">
        <v>0</v>
      </c>
      <c r="BF72" s="67">
        <v>0</v>
      </c>
      <c r="BG72" s="67">
        <v>0</v>
      </c>
      <c r="BH72" s="67">
        <v>0</v>
      </c>
      <c r="BI72" s="67">
        <v>0</v>
      </c>
      <c r="BJ72" s="73">
        <v>3450</v>
      </c>
      <c r="BK72" s="68">
        <f t="shared" si="12"/>
        <v>67</v>
      </c>
      <c r="BL72" s="67">
        <v>0</v>
      </c>
      <c r="BM72" s="67">
        <v>16</v>
      </c>
      <c r="BN72" s="67">
        <f t="shared" si="17"/>
        <v>16</v>
      </c>
      <c r="BO72" s="67"/>
      <c r="BP72" s="67"/>
      <c r="BQ72" s="67"/>
      <c r="BR72" s="67">
        <v>2816</v>
      </c>
      <c r="BS72" s="67">
        <v>60</v>
      </c>
      <c r="BT72" s="67">
        <v>0</v>
      </c>
      <c r="BU72" s="67">
        <v>0</v>
      </c>
      <c r="BV72" s="67"/>
      <c r="BW72" s="67">
        <v>0</v>
      </c>
      <c r="BX72" s="67"/>
      <c r="BY72" s="67">
        <f t="shared" si="15"/>
        <v>2876</v>
      </c>
      <c r="BZ72" s="79">
        <v>42.475999999999999</v>
      </c>
      <c r="CA72" s="79">
        <v>21.983702999999998</v>
      </c>
      <c r="CB72" s="79">
        <v>9.4429999999999996</v>
      </c>
      <c r="CC72" s="79">
        <v>13.233203</v>
      </c>
      <c r="CD72" s="79">
        <v>0.10066</v>
      </c>
      <c r="CE72" s="79">
        <v>6.7242839999999999</v>
      </c>
      <c r="CF72" s="79">
        <v>0</v>
      </c>
      <c r="CG72" s="79"/>
      <c r="CH72" s="79"/>
      <c r="CI72" s="79"/>
      <c r="CJ72" s="79"/>
      <c r="CK72" s="79"/>
      <c r="CL72" s="79">
        <f t="shared" si="14"/>
        <v>93.960849999999994</v>
      </c>
      <c r="CM72" s="79"/>
      <c r="CN72" s="79"/>
      <c r="CO72" s="79"/>
      <c r="CP72" s="79"/>
      <c r="CQ72" s="79"/>
      <c r="CR72" s="79"/>
      <c r="CS72" s="79"/>
      <c r="CT72" s="79"/>
      <c r="CU72" s="79"/>
      <c r="CV72" s="79"/>
      <c r="CW72" s="79"/>
      <c r="CX72" s="79"/>
      <c r="CY72" s="79"/>
      <c r="CZ72" s="79"/>
      <c r="DA72" s="79"/>
      <c r="DB72" s="79"/>
      <c r="DC72" s="79"/>
      <c r="DD72" s="67"/>
      <c r="DE72" s="67"/>
      <c r="DF72" s="67"/>
      <c r="DG72" s="67"/>
      <c r="DH72" s="67"/>
      <c r="DI72" s="67"/>
      <c r="DJ72" s="67"/>
      <c r="DK72" s="67"/>
      <c r="DL72" s="67"/>
      <c r="DM72" s="67"/>
      <c r="DN72" s="67"/>
      <c r="DO72" s="67"/>
      <c r="DP72" s="67"/>
      <c r="DQ72" s="67"/>
      <c r="DR72" s="67"/>
      <c r="DS72" s="67"/>
      <c r="DT72" s="68">
        <f t="shared" si="11"/>
        <v>0</v>
      </c>
      <c r="DU72" s="67"/>
      <c r="DV72" s="82"/>
      <c r="DW72" s="82"/>
      <c r="DX72" s="82"/>
      <c r="DY72" s="82"/>
      <c r="DZ72" s="82"/>
      <c r="EA72" s="82"/>
      <c r="EB72" s="82"/>
      <c r="EC72" s="82"/>
      <c r="ED72" s="82"/>
      <c r="EE72" s="82"/>
      <c r="EF72" s="82"/>
      <c r="EG72" s="82" t="s">
        <v>229</v>
      </c>
      <c r="EH72" s="82"/>
      <c r="EI72" s="82"/>
      <c r="EJ72" s="82"/>
      <c r="EK72" s="82"/>
      <c r="EL72" s="82"/>
      <c r="EM72" s="82"/>
      <c r="EN72" s="82"/>
      <c r="EO72" s="82"/>
      <c r="EP72" s="82"/>
      <c r="EQ72" s="82"/>
      <c r="ER72" s="82"/>
      <c r="ES72" s="82"/>
      <c r="ET72" s="82"/>
      <c r="EU72" s="82"/>
      <c r="EV72" s="82"/>
      <c r="EW72" s="82"/>
      <c r="EX72" s="82"/>
    </row>
    <row r="73" spans="1:154" ht="16" customHeight="1">
      <c r="A73" s="86">
        <v>2016</v>
      </c>
      <c r="B73" s="67" t="s">
        <v>8</v>
      </c>
      <c r="C73" s="67" t="str">
        <f t="shared" si="13"/>
        <v>2016Q3</v>
      </c>
      <c r="D73" s="67" t="s">
        <v>211</v>
      </c>
      <c r="E73" s="67" t="s">
        <v>212</v>
      </c>
      <c r="F73" s="67" t="s">
        <v>218</v>
      </c>
      <c r="G73" s="68" t="s">
        <v>39</v>
      </c>
      <c r="H73" s="68" t="s">
        <v>231</v>
      </c>
      <c r="I73" s="68" t="s">
        <v>434</v>
      </c>
      <c r="J73" s="67" t="str">
        <f t="shared" si="10"/>
        <v>2016Q3D1</v>
      </c>
      <c r="K73" s="79">
        <v>153528</v>
      </c>
      <c r="L73" s="79">
        <v>144811</v>
      </c>
      <c r="M73" s="79">
        <v>26482</v>
      </c>
      <c r="N73" s="67"/>
      <c r="O73" s="67"/>
      <c r="P73" s="67"/>
      <c r="Q73" s="67"/>
      <c r="R73" s="67">
        <v>324821</v>
      </c>
      <c r="S73" s="67"/>
      <c r="T73" s="67"/>
      <c r="U73" s="67"/>
      <c r="V73" s="67"/>
      <c r="W73" s="67"/>
      <c r="X73" s="67"/>
      <c r="Y73" s="79">
        <v>189.95989500000002</v>
      </c>
      <c r="Z73" s="67">
        <v>139130.66666666666</v>
      </c>
      <c r="AA73" s="67">
        <v>139130.66666666666</v>
      </c>
      <c r="AB73" s="67">
        <v>139130.66666666666</v>
      </c>
      <c r="AC73" s="79"/>
      <c r="AD73" s="79">
        <f t="shared" si="16"/>
        <v>417392</v>
      </c>
      <c r="AE73" s="67"/>
      <c r="AF73" s="79">
        <v>116.58422200000001</v>
      </c>
      <c r="AG73" s="67"/>
      <c r="AH73" s="67"/>
      <c r="AI73" s="67"/>
      <c r="AJ73" s="67"/>
      <c r="AK73" s="67"/>
      <c r="AL73" s="67"/>
      <c r="AM73" s="67"/>
      <c r="AN73" s="67"/>
      <c r="AO73" s="67"/>
      <c r="AP73" s="79">
        <v>18</v>
      </c>
      <c r="AQ73" s="79">
        <v>40</v>
      </c>
      <c r="AR73" s="67"/>
      <c r="AS73" s="67"/>
      <c r="AT73" s="79">
        <v>24</v>
      </c>
      <c r="AU73" s="67"/>
      <c r="AV73" s="67"/>
      <c r="AW73" s="79">
        <v>1</v>
      </c>
      <c r="AX73" s="67"/>
      <c r="AY73" s="67"/>
      <c r="AZ73" s="79">
        <v>2</v>
      </c>
      <c r="BA73" s="79">
        <v>1</v>
      </c>
      <c r="BB73" s="67"/>
      <c r="BC73" s="67"/>
      <c r="BD73" s="67"/>
      <c r="BE73" s="67"/>
      <c r="BF73" s="67"/>
      <c r="BG73" s="67"/>
      <c r="BH73" s="67"/>
      <c r="BI73" s="67"/>
      <c r="BJ73" s="73">
        <v>5995</v>
      </c>
      <c r="BK73" s="68">
        <f t="shared" si="12"/>
        <v>86</v>
      </c>
      <c r="BL73" s="67"/>
      <c r="BM73" s="79">
        <v>44</v>
      </c>
      <c r="BN73" s="67">
        <f t="shared" si="17"/>
        <v>44</v>
      </c>
      <c r="BO73" s="79">
        <v>38</v>
      </c>
      <c r="BP73" s="67"/>
      <c r="BQ73" s="79">
        <v>6</v>
      </c>
      <c r="BR73" s="79">
        <v>5653</v>
      </c>
      <c r="BS73" s="79">
        <v>119</v>
      </c>
      <c r="BT73" s="79">
        <v>3</v>
      </c>
      <c r="BU73" s="67"/>
      <c r="BV73" s="67"/>
      <c r="BW73" s="67"/>
      <c r="BX73" s="67"/>
      <c r="BY73" s="67">
        <f t="shared" si="15"/>
        <v>5775</v>
      </c>
      <c r="BZ73" s="79">
        <v>86.923411000000002</v>
      </c>
      <c r="CA73" s="79">
        <v>6.2327500000000002</v>
      </c>
      <c r="CB73" s="79">
        <v>7.256405</v>
      </c>
      <c r="CC73" s="79">
        <v>44.022866999999998</v>
      </c>
      <c r="CD73" s="79">
        <v>116.71834200000001</v>
      </c>
      <c r="CE73" s="67"/>
      <c r="CF73" s="67"/>
      <c r="CG73" s="67"/>
      <c r="CH73" s="67"/>
      <c r="CI73" s="67"/>
      <c r="CJ73" s="67"/>
      <c r="CK73" s="67"/>
      <c r="CL73" s="67">
        <f t="shared" si="14"/>
        <v>261.153775</v>
      </c>
      <c r="CM73" s="79">
        <v>21.48</v>
      </c>
      <c r="CN73" s="79">
        <v>3.5</v>
      </c>
      <c r="CO73" s="79">
        <v>1.7605</v>
      </c>
      <c r="CP73" s="79">
        <v>152</v>
      </c>
      <c r="CQ73" s="79">
        <v>25.332999999999998</v>
      </c>
      <c r="CR73" s="79">
        <v>12.742667000000001</v>
      </c>
      <c r="CS73" s="79">
        <v>0</v>
      </c>
      <c r="CT73" s="79">
        <v>0</v>
      </c>
      <c r="CU73" s="79">
        <v>0</v>
      </c>
      <c r="CV73" s="79">
        <v>647.5</v>
      </c>
      <c r="CW73" s="79">
        <v>108</v>
      </c>
      <c r="CX73" s="79">
        <v>54.323999999999998</v>
      </c>
      <c r="CY73" s="79">
        <v>67.8</v>
      </c>
      <c r="CZ73" s="79">
        <v>11.333</v>
      </c>
      <c r="DA73" s="79">
        <v>5.7</v>
      </c>
      <c r="DB73" s="67"/>
      <c r="DC73" s="67"/>
      <c r="DD73" s="67"/>
      <c r="DE73" s="79">
        <v>0</v>
      </c>
      <c r="DF73" s="79">
        <v>10</v>
      </c>
      <c r="DG73" s="79">
        <v>49</v>
      </c>
      <c r="DH73" s="79">
        <v>51</v>
      </c>
      <c r="DI73" s="79">
        <v>12</v>
      </c>
      <c r="DJ73" s="79">
        <v>0</v>
      </c>
      <c r="DK73" s="79">
        <v>10</v>
      </c>
      <c r="DL73" s="79">
        <v>49</v>
      </c>
      <c r="DM73" s="79">
        <v>51</v>
      </c>
      <c r="DN73" s="79">
        <v>12</v>
      </c>
      <c r="DO73" s="79">
        <v>1938</v>
      </c>
      <c r="DP73" s="67"/>
      <c r="DQ73" s="79">
        <v>256</v>
      </c>
      <c r="DR73" s="67"/>
      <c r="DS73" s="79">
        <v>351.6</v>
      </c>
      <c r="DT73" s="68">
        <f t="shared" si="11"/>
        <v>607.6</v>
      </c>
      <c r="DU73" s="67"/>
      <c r="DV73" s="83">
        <v>13.553544067796611</v>
      </c>
      <c r="DW73" s="83">
        <v>6.1355932203389835E-2</v>
      </c>
      <c r="DX73" s="83">
        <v>0</v>
      </c>
      <c r="DY73" s="83">
        <v>0.33898305084745767</v>
      </c>
      <c r="DZ73" s="82"/>
      <c r="EA73" s="83">
        <v>1.5622881355932203</v>
      </c>
      <c r="EB73" s="83">
        <v>3.8496737288135594</v>
      </c>
      <c r="EC73" s="83">
        <v>2.4</v>
      </c>
      <c r="ED73" s="83">
        <v>0.4</v>
      </c>
      <c r="EE73" s="83"/>
      <c r="EF73" s="83">
        <v>0</v>
      </c>
      <c r="EG73" s="82" t="s">
        <v>229</v>
      </c>
      <c r="EH73" s="82"/>
      <c r="EI73" s="82"/>
      <c r="EJ73" s="82"/>
      <c r="EK73" s="82"/>
      <c r="EL73" s="82"/>
      <c r="EM73" s="82"/>
      <c r="EN73" s="82"/>
      <c r="EO73" s="82"/>
      <c r="EP73" s="82"/>
      <c r="EQ73" s="82"/>
      <c r="ER73" s="82"/>
      <c r="ES73" s="82"/>
      <c r="ET73" s="82"/>
      <c r="EU73" s="82"/>
      <c r="EV73" s="83">
        <v>0.66600000000000004</v>
      </c>
      <c r="EW73" s="83">
        <v>0</v>
      </c>
      <c r="EX73" s="82"/>
    </row>
    <row r="74" spans="1:154" ht="16" customHeight="1">
      <c r="A74" s="86">
        <v>2016</v>
      </c>
      <c r="B74" s="67" t="s">
        <v>8</v>
      </c>
      <c r="C74" s="67" t="str">
        <f t="shared" si="13"/>
        <v>2016Q3</v>
      </c>
      <c r="D74" s="67" t="s">
        <v>211</v>
      </c>
      <c r="E74" s="67" t="s">
        <v>212</v>
      </c>
      <c r="F74" s="67" t="s">
        <v>215</v>
      </c>
      <c r="G74" s="67" t="s">
        <v>239</v>
      </c>
      <c r="H74" s="68" t="s">
        <v>239</v>
      </c>
      <c r="I74" s="68" t="s">
        <v>449</v>
      </c>
      <c r="J74" s="67" t="str">
        <f t="shared" si="10"/>
        <v>2016Q3D14</v>
      </c>
      <c r="K74" s="85">
        <v>144836904</v>
      </c>
      <c r="L74" s="85">
        <v>82136043</v>
      </c>
      <c r="M74" s="85">
        <v>106616088</v>
      </c>
      <c r="N74" s="85">
        <v>316782855</v>
      </c>
      <c r="O74" s="85"/>
      <c r="P74" s="85">
        <v>506105</v>
      </c>
      <c r="Q74" s="79"/>
      <c r="R74" s="67">
        <v>650877995</v>
      </c>
      <c r="S74" s="79"/>
      <c r="T74" s="79"/>
      <c r="U74" s="79"/>
      <c r="V74" s="79"/>
      <c r="W74" s="79"/>
      <c r="X74" s="79"/>
      <c r="Y74" s="79"/>
      <c r="Z74" s="79">
        <v>221480537</v>
      </c>
      <c r="AA74" s="79">
        <v>413064979</v>
      </c>
      <c r="AB74" s="79">
        <v>167351423</v>
      </c>
      <c r="AC74" s="67">
        <v>0</v>
      </c>
      <c r="AD74" s="67">
        <f t="shared" si="16"/>
        <v>801896939</v>
      </c>
      <c r="AE74" s="79"/>
      <c r="AF74" s="79"/>
      <c r="AG74" s="79"/>
      <c r="AH74" s="79"/>
      <c r="AI74" s="79"/>
      <c r="AJ74" s="79"/>
      <c r="AK74" s="67"/>
      <c r="AL74" s="67">
        <v>0</v>
      </c>
      <c r="AM74" s="67"/>
      <c r="AN74" s="67">
        <v>2</v>
      </c>
      <c r="AO74" s="67">
        <v>130</v>
      </c>
      <c r="AP74" s="67">
        <v>915</v>
      </c>
      <c r="AQ74" s="67">
        <v>3509</v>
      </c>
      <c r="AR74" s="67">
        <v>2</v>
      </c>
      <c r="AS74" s="67"/>
      <c r="AT74" s="67">
        <v>2242</v>
      </c>
      <c r="AU74" s="67">
        <v>17</v>
      </c>
      <c r="AV74" s="67"/>
      <c r="AW74" s="67">
        <v>1855</v>
      </c>
      <c r="AX74" s="67">
        <v>13</v>
      </c>
      <c r="AY74" s="67">
        <v>23</v>
      </c>
      <c r="AZ74" s="67">
        <v>1174</v>
      </c>
      <c r="BA74" s="67">
        <v>0</v>
      </c>
      <c r="BB74" s="67">
        <v>7</v>
      </c>
      <c r="BC74" s="67">
        <v>805</v>
      </c>
      <c r="BD74" s="67">
        <v>0</v>
      </c>
      <c r="BE74" s="67">
        <v>4</v>
      </c>
      <c r="BF74" s="67">
        <v>62</v>
      </c>
      <c r="BG74" s="67">
        <v>28</v>
      </c>
      <c r="BH74" s="67">
        <v>14</v>
      </c>
      <c r="BI74" s="67">
        <v>285</v>
      </c>
      <c r="BJ74" s="73">
        <v>1942231</v>
      </c>
      <c r="BK74" s="68">
        <f t="shared" si="12"/>
        <v>11087</v>
      </c>
      <c r="BL74" s="78">
        <v>6</v>
      </c>
      <c r="BM74" s="78">
        <v>1390</v>
      </c>
      <c r="BN74" s="78">
        <f t="shared" si="17"/>
        <v>1396</v>
      </c>
      <c r="BO74" s="78"/>
      <c r="BP74" s="78"/>
      <c r="BQ74" s="78"/>
      <c r="BR74" s="79">
        <v>816897</v>
      </c>
      <c r="BS74" s="67">
        <v>74035</v>
      </c>
      <c r="BT74" s="67">
        <v>2468</v>
      </c>
      <c r="BU74" s="67">
        <v>533</v>
      </c>
      <c r="BV74" s="67"/>
      <c r="BW74" s="67">
        <v>305</v>
      </c>
      <c r="BX74" s="79"/>
      <c r="BY74" s="67">
        <f t="shared" si="15"/>
        <v>894238</v>
      </c>
      <c r="BZ74" s="79"/>
      <c r="CA74" s="79"/>
      <c r="CB74" s="79"/>
      <c r="CC74" s="79"/>
      <c r="CD74" s="79"/>
      <c r="CE74" s="79"/>
      <c r="CF74" s="79"/>
      <c r="CG74" s="79"/>
      <c r="CH74" s="79"/>
      <c r="CI74" s="79"/>
      <c r="CJ74" s="79"/>
      <c r="CK74" s="79"/>
      <c r="CL74" s="67">
        <f t="shared" si="14"/>
        <v>0</v>
      </c>
      <c r="CM74" s="79"/>
      <c r="CN74" s="79"/>
      <c r="CO74" s="79"/>
      <c r="CP74" s="79"/>
      <c r="CQ74" s="79"/>
      <c r="CR74" s="79"/>
      <c r="CS74" s="79"/>
      <c r="CT74" s="79"/>
      <c r="CU74" s="79"/>
      <c r="CV74" s="79"/>
      <c r="CW74" s="79"/>
      <c r="CX74" s="79"/>
      <c r="CY74" s="79"/>
      <c r="CZ74" s="79"/>
      <c r="DA74" s="79"/>
      <c r="DB74" s="79"/>
      <c r="DC74" s="79"/>
      <c r="DD74" s="79"/>
      <c r="DE74" s="79"/>
      <c r="DF74" s="79"/>
      <c r="DG74" s="79"/>
      <c r="DH74" s="79"/>
      <c r="DI74" s="79"/>
      <c r="DJ74" s="79"/>
      <c r="DK74" s="79"/>
      <c r="DL74" s="79"/>
      <c r="DM74" s="79"/>
      <c r="DN74" s="79"/>
      <c r="DO74" s="79"/>
      <c r="DP74" s="67">
        <v>760.3</v>
      </c>
      <c r="DQ74" s="67">
        <v>18553.150000000001</v>
      </c>
      <c r="DR74" s="67">
        <v>5801.6000000000013</v>
      </c>
      <c r="DS74" s="67">
        <v>7064.9</v>
      </c>
      <c r="DT74" s="68">
        <f t="shared" si="11"/>
        <v>31419.65</v>
      </c>
      <c r="DU74" s="79"/>
      <c r="DV74" s="77"/>
      <c r="DW74" s="77"/>
      <c r="DX74" s="77"/>
      <c r="DY74" s="77"/>
      <c r="DZ74" s="77"/>
      <c r="EA74" s="77"/>
      <c r="EB74" s="77"/>
      <c r="EC74" s="77"/>
      <c r="ED74" s="77"/>
      <c r="EE74" s="77"/>
      <c r="EF74" s="77"/>
      <c r="EG74" s="77"/>
      <c r="EH74" s="77"/>
      <c r="EI74" s="77"/>
      <c r="EJ74" s="77"/>
      <c r="EK74" s="77"/>
      <c r="EL74" s="77"/>
      <c r="EM74" s="77"/>
      <c r="EN74" s="77"/>
      <c r="EO74" s="77"/>
      <c r="EP74" s="77"/>
      <c r="EQ74" s="77"/>
      <c r="ER74" s="77"/>
      <c r="ES74" s="77"/>
      <c r="ET74" s="77"/>
      <c r="EU74" s="77"/>
      <c r="EV74" s="77"/>
      <c r="EW74" s="77"/>
      <c r="EX74" s="77"/>
    </row>
    <row r="75" spans="1:154" ht="16" customHeight="1">
      <c r="A75" s="86">
        <v>2016</v>
      </c>
      <c r="B75" s="67" t="s">
        <v>7</v>
      </c>
      <c r="C75" s="67" t="str">
        <f t="shared" si="13"/>
        <v>2016Q2</v>
      </c>
      <c r="D75" s="67" t="s">
        <v>211</v>
      </c>
      <c r="E75" s="67" t="s">
        <v>212</v>
      </c>
      <c r="F75" s="67" t="s">
        <v>231</v>
      </c>
      <c r="G75" s="68" t="s">
        <v>231</v>
      </c>
      <c r="H75" s="68" t="s">
        <v>231</v>
      </c>
      <c r="I75" s="68" t="s">
        <v>448</v>
      </c>
      <c r="J75" s="67" t="str">
        <f t="shared" si="10"/>
        <v>2016Q2D13</v>
      </c>
      <c r="K75" s="79">
        <v>1013681</v>
      </c>
      <c r="L75" s="79">
        <v>880643</v>
      </c>
      <c r="M75" s="67">
        <v>180044</v>
      </c>
      <c r="N75" s="79">
        <v>0</v>
      </c>
      <c r="O75" s="79"/>
      <c r="P75" s="79">
        <v>0</v>
      </c>
      <c r="Q75" s="79"/>
      <c r="R75" s="68">
        <v>2074368</v>
      </c>
      <c r="S75" s="67"/>
      <c r="T75" s="67"/>
      <c r="U75" s="67"/>
      <c r="V75" s="67"/>
      <c r="W75" s="67"/>
      <c r="X75" s="67"/>
      <c r="Y75" s="67"/>
      <c r="Z75" s="79">
        <v>0</v>
      </c>
      <c r="AA75" s="79">
        <v>0</v>
      </c>
      <c r="AB75" s="79">
        <v>0</v>
      </c>
      <c r="AC75" s="67">
        <v>3592666</v>
      </c>
      <c r="AD75" s="68">
        <f t="shared" si="16"/>
        <v>3592666</v>
      </c>
      <c r="AE75" s="67"/>
      <c r="AF75" s="79"/>
      <c r="AG75" s="67"/>
      <c r="AH75" s="67"/>
      <c r="AI75" s="67"/>
      <c r="AJ75" s="67"/>
      <c r="AK75" s="67"/>
      <c r="AL75" s="67">
        <v>0</v>
      </c>
      <c r="AM75" s="67"/>
      <c r="AN75" s="67"/>
      <c r="AO75" s="67"/>
      <c r="AP75" s="67">
        <v>133</v>
      </c>
      <c r="AQ75" s="67">
        <v>259</v>
      </c>
      <c r="AR75" s="67"/>
      <c r="AS75" s="67"/>
      <c r="AT75" s="67">
        <v>60</v>
      </c>
      <c r="AU75" s="67"/>
      <c r="AV75" s="67"/>
      <c r="AW75" s="67">
        <v>8</v>
      </c>
      <c r="AX75" s="67"/>
      <c r="AY75" s="67"/>
      <c r="AZ75" s="67">
        <v>5</v>
      </c>
      <c r="BA75" s="67">
        <v>0</v>
      </c>
      <c r="BB75" s="67">
        <v>0</v>
      </c>
      <c r="BC75" s="67">
        <v>0</v>
      </c>
      <c r="BD75" s="67">
        <v>9</v>
      </c>
      <c r="BE75" s="67">
        <v>0</v>
      </c>
      <c r="BF75" s="67">
        <v>0</v>
      </c>
      <c r="BG75" s="67">
        <v>0</v>
      </c>
      <c r="BH75" s="67">
        <v>0</v>
      </c>
      <c r="BI75" s="67">
        <v>0</v>
      </c>
      <c r="BJ75" s="73">
        <v>29950</v>
      </c>
      <c r="BK75" s="68">
        <f t="shared" si="12"/>
        <v>474</v>
      </c>
      <c r="BL75" s="67">
        <v>0</v>
      </c>
      <c r="BM75" s="67">
        <v>69</v>
      </c>
      <c r="BN75" s="67">
        <f t="shared" si="17"/>
        <v>69</v>
      </c>
      <c r="BO75" s="67"/>
      <c r="BP75" s="67"/>
      <c r="BQ75" s="67"/>
      <c r="BR75" s="67">
        <v>10537</v>
      </c>
      <c r="BS75" s="67">
        <v>244</v>
      </c>
      <c r="BT75" s="67">
        <v>5</v>
      </c>
      <c r="BU75" s="67">
        <v>0</v>
      </c>
      <c r="BV75" s="67"/>
      <c r="BW75" s="67">
        <v>0</v>
      </c>
      <c r="BX75" s="67"/>
      <c r="BY75" s="67">
        <f t="shared" si="15"/>
        <v>10786</v>
      </c>
      <c r="BZ75" s="79">
        <v>518.73548400000004</v>
      </c>
      <c r="CA75" s="79">
        <v>393.20527600000003</v>
      </c>
      <c r="CB75" s="79">
        <v>50.374437</v>
      </c>
      <c r="CC75" s="79">
        <v>208.69635700000001</v>
      </c>
      <c r="CD75" s="79">
        <v>0</v>
      </c>
      <c r="CE75" s="79">
        <v>0</v>
      </c>
      <c r="CF75" s="79">
        <v>0</v>
      </c>
      <c r="CG75" s="79"/>
      <c r="CH75" s="79"/>
      <c r="CI75" s="79"/>
      <c r="CJ75" s="79"/>
      <c r="CK75" s="79"/>
      <c r="CL75" s="79">
        <f t="shared" si="14"/>
        <v>1171.0115540000002</v>
      </c>
      <c r="CM75" s="79"/>
      <c r="CN75" s="79"/>
      <c r="CO75" s="79"/>
      <c r="CP75" s="79"/>
      <c r="CQ75" s="79"/>
      <c r="CR75" s="79"/>
      <c r="CS75" s="79"/>
      <c r="CT75" s="79"/>
      <c r="CU75" s="79"/>
      <c r="CV75" s="79"/>
      <c r="CW75" s="79"/>
      <c r="CX75" s="79"/>
      <c r="CY75" s="79"/>
      <c r="CZ75" s="79"/>
      <c r="DA75" s="79"/>
      <c r="DB75" s="79"/>
      <c r="DC75" s="79"/>
      <c r="DD75" s="67"/>
      <c r="DE75" s="67"/>
      <c r="DF75" s="67"/>
      <c r="DG75" s="67"/>
      <c r="DH75" s="67"/>
      <c r="DI75" s="67"/>
      <c r="DJ75" s="67"/>
      <c r="DK75" s="67"/>
      <c r="DL75" s="67"/>
      <c r="DM75" s="67"/>
      <c r="DN75" s="67"/>
      <c r="DO75" s="67"/>
      <c r="DP75" s="67"/>
      <c r="DQ75" s="67"/>
      <c r="DR75" s="67"/>
      <c r="DS75" s="67"/>
      <c r="DT75" s="68">
        <f t="shared" si="11"/>
        <v>0</v>
      </c>
      <c r="DU75" s="67"/>
      <c r="DV75" s="82"/>
      <c r="DW75" s="82"/>
      <c r="DX75" s="82"/>
      <c r="DY75" s="82"/>
      <c r="DZ75" s="82"/>
      <c r="EA75" s="82"/>
      <c r="EB75" s="82"/>
      <c r="EC75" s="82"/>
      <c r="ED75" s="82"/>
      <c r="EE75" s="82"/>
      <c r="EF75" s="82"/>
      <c r="EG75" s="82" t="s">
        <v>231</v>
      </c>
      <c r="EH75" s="82"/>
      <c r="EI75" s="82"/>
      <c r="EJ75" s="82"/>
      <c r="EK75" s="82"/>
      <c r="EL75" s="82"/>
      <c r="EM75" s="82"/>
      <c r="EN75" s="82"/>
      <c r="EO75" s="82"/>
      <c r="EP75" s="82"/>
      <c r="EQ75" s="82"/>
      <c r="ER75" s="82"/>
      <c r="ES75" s="82"/>
      <c r="ET75" s="82"/>
      <c r="EU75" s="82"/>
      <c r="EV75" s="82"/>
      <c r="EW75" s="82"/>
      <c r="EX75" s="82"/>
    </row>
    <row r="76" spans="1:154" ht="16" customHeight="1">
      <c r="A76" s="86">
        <v>2016</v>
      </c>
      <c r="B76" s="67" t="s">
        <v>7</v>
      </c>
      <c r="C76" s="67" t="str">
        <f t="shared" si="13"/>
        <v>2016Q2</v>
      </c>
      <c r="D76" s="67" t="s">
        <v>211</v>
      </c>
      <c r="E76" s="67" t="s">
        <v>212</v>
      </c>
      <c r="F76" s="67" t="s">
        <v>224</v>
      </c>
      <c r="G76" s="68" t="s">
        <v>46</v>
      </c>
      <c r="H76" s="68" t="s">
        <v>231</v>
      </c>
      <c r="I76" s="68" t="s">
        <v>440</v>
      </c>
      <c r="J76" s="67" t="str">
        <f t="shared" si="10"/>
        <v>2016Q2D7</v>
      </c>
      <c r="K76" s="79"/>
      <c r="L76" s="79"/>
      <c r="M76" s="79"/>
      <c r="N76" s="79"/>
      <c r="O76" s="79"/>
      <c r="P76" s="79">
        <v>0</v>
      </c>
      <c r="Q76" s="79"/>
      <c r="R76" s="68">
        <v>0</v>
      </c>
      <c r="S76" s="67"/>
      <c r="T76" s="67"/>
      <c r="U76" s="67"/>
      <c r="V76" s="67"/>
      <c r="W76" s="67"/>
      <c r="X76" s="67"/>
      <c r="Y76" s="67"/>
      <c r="Z76" s="79">
        <v>593322</v>
      </c>
      <c r="AA76" s="79">
        <v>593322</v>
      </c>
      <c r="AB76" s="79">
        <v>593322</v>
      </c>
      <c r="AC76" s="67"/>
      <c r="AD76" s="68">
        <f t="shared" si="16"/>
        <v>1779966</v>
      </c>
      <c r="AE76" s="67"/>
      <c r="AF76" s="79"/>
      <c r="AG76" s="67"/>
      <c r="AH76" s="67"/>
      <c r="AI76" s="67"/>
      <c r="AJ76" s="67"/>
      <c r="AK76" s="67"/>
      <c r="AL76" s="67">
        <v>0</v>
      </c>
      <c r="AM76" s="67"/>
      <c r="AN76" s="67">
        <v>0</v>
      </c>
      <c r="AO76" s="67">
        <v>0</v>
      </c>
      <c r="AP76" s="67">
        <v>31</v>
      </c>
      <c r="AQ76" s="67">
        <v>108</v>
      </c>
      <c r="AR76" s="67">
        <v>0</v>
      </c>
      <c r="AS76" s="67"/>
      <c r="AT76" s="67">
        <v>17</v>
      </c>
      <c r="AU76" s="67">
        <v>0</v>
      </c>
      <c r="AV76" s="67"/>
      <c r="AW76" s="67">
        <v>7</v>
      </c>
      <c r="AX76" s="67">
        <v>0</v>
      </c>
      <c r="AY76" s="67">
        <v>0</v>
      </c>
      <c r="AZ76" s="67">
        <v>3</v>
      </c>
      <c r="BA76" s="67">
        <v>0</v>
      </c>
      <c r="BB76" s="67">
        <v>0</v>
      </c>
      <c r="BC76" s="67">
        <v>0</v>
      </c>
      <c r="BD76" s="67">
        <v>0</v>
      </c>
      <c r="BE76" s="67">
        <v>0</v>
      </c>
      <c r="BF76" s="67">
        <v>0</v>
      </c>
      <c r="BG76" s="67">
        <v>0</v>
      </c>
      <c r="BH76" s="67">
        <v>0</v>
      </c>
      <c r="BI76" s="67">
        <v>2</v>
      </c>
      <c r="BJ76" s="73">
        <v>12220</v>
      </c>
      <c r="BK76" s="68">
        <f t="shared" si="12"/>
        <v>168</v>
      </c>
      <c r="BL76" s="67">
        <v>0</v>
      </c>
      <c r="BM76" s="67">
        <v>0</v>
      </c>
      <c r="BN76" s="67">
        <f t="shared" si="17"/>
        <v>0</v>
      </c>
      <c r="BO76" s="67"/>
      <c r="BP76" s="67"/>
      <c r="BQ76" s="67"/>
      <c r="BR76" s="67">
        <v>6282</v>
      </c>
      <c r="BS76" s="67">
        <v>99</v>
      </c>
      <c r="BT76" s="67">
        <v>10</v>
      </c>
      <c r="BU76" s="67">
        <v>0</v>
      </c>
      <c r="BV76" s="67"/>
      <c r="BW76" s="67">
        <v>0</v>
      </c>
      <c r="BX76" s="67"/>
      <c r="BY76" s="67">
        <f t="shared" si="15"/>
        <v>6391</v>
      </c>
      <c r="BZ76" s="79">
        <v>48.894182999999998</v>
      </c>
      <c r="CA76" s="79">
        <v>17.222487999999998</v>
      </c>
      <c r="CB76" s="79">
        <v>33.412857000000002</v>
      </c>
      <c r="CC76" s="79">
        <v>39.962913</v>
      </c>
      <c r="CD76" s="79">
        <v>0.50600000000000001</v>
      </c>
      <c r="CE76" s="79">
        <v>0</v>
      </c>
      <c r="CF76" s="79">
        <v>0</v>
      </c>
      <c r="CG76" s="79"/>
      <c r="CH76" s="79"/>
      <c r="CI76" s="79"/>
      <c r="CJ76" s="79"/>
      <c r="CK76" s="79"/>
      <c r="CL76" s="79">
        <f t="shared" si="14"/>
        <v>139.99844099999999</v>
      </c>
      <c r="CM76" s="79"/>
      <c r="CN76" s="79"/>
      <c r="CO76" s="79"/>
      <c r="CP76" s="79"/>
      <c r="CQ76" s="79"/>
      <c r="CR76" s="79"/>
      <c r="CS76" s="79"/>
      <c r="CT76" s="79"/>
      <c r="CU76" s="79"/>
      <c r="CV76" s="79"/>
      <c r="CW76" s="79"/>
      <c r="CX76" s="79"/>
      <c r="CY76" s="79"/>
      <c r="CZ76" s="79"/>
      <c r="DA76" s="79"/>
      <c r="DB76" s="79"/>
      <c r="DC76" s="79"/>
      <c r="DD76" s="67"/>
      <c r="DE76" s="67"/>
      <c r="DF76" s="67"/>
      <c r="DG76" s="67"/>
      <c r="DH76" s="67"/>
      <c r="DI76" s="67"/>
      <c r="DJ76" s="67"/>
      <c r="DK76" s="67"/>
      <c r="DL76" s="67"/>
      <c r="DM76" s="67"/>
      <c r="DN76" s="67"/>
      <c r="DO76" s="67"/>
      <c r="DP76" s="67"/>
      <c r="DQ76" s="67"/>
      <c r="DR76" s="67"/>
      <c r="DS76" s="67"/>
      <c r="DT76" s="68">
        <f t="shared" si="11"/>
        <v>0</v>
      </c>
      <c r="DU76" s="67"/>
      <c r="DV76" s="82"/>
      <c r="DW76" s="82"/>
      <c r="DX76" s="82"/>
      <c r="DY76" s="82"/>
      <c r="DZ76" s="82"/>
      <c r="EA76" s="82"/>
      <c r="EB76" s="82"/>
      <c r="EC76" s="82"/>
      <c r="ED76" s="82"/>
      <c r="EE76" s="82"/>
      <c r="EF76" s="82"/>
      <c r="EG76" s="82" t="s">
        <v>229</v>
      </c>
      <c r="EH76" s="82"/>
      <c r="EI76" s="82"/>
      <c r="EJ76" s="82"/>
      <c r="EK76" s="82"/>
      <c r="EL76" s="82"/>
      <c r="EM76" s="82"/>
      <c r="EN76" s="82"/>
      <c r="EO76" s="82"/>
      <c r="EP76" s="82"/>
      <c r="EQ76" s="82"/>
      <c r="ER76" s="82"/>
      <c r="ES76" s="82"/>
      <c r="ET76" s="82"/>
      <c r="EU76" s="82"/>
      <c r="EV76" s="82"/>
      <c r="EW76" s="82"/>
      <c r="EX76" s="82"/>
    </row>
    <row r="77" spans="1:154" ht="16" customHeight="1">
      <c r="A77" s="86">
        <v>2016</v>
      </c>
      <c r="B77" s="67" t="s">
        <v>7</v>
      </c>
      <c r="C77" s="67" t="str">
        <f t="shared" si="13"/>
        <v>2016Q2</v>
      </c>
      <c r="D77" s="67" t="s">
        <v>211</v>
      </c>
      <c r="E77" s="67" t="s">
        <v>212</v>
      </c>
      <c r="F77" s="67" t="s">
        <v>223</v>
      </c>
      <c r="G77" s="68" t="s">
        <v>45</v>
      </c>
      <c r="H77" s="68" t="s">
        <v>231</v>
      </c>
      <c r="I77" s="68" t="s">
        <v>439</v>
      </c>
      <c r="J77" s="67" t="str">
        <f t="shared" si="10"/>
        <v>2016Q2D6</v>
      </c>
      <c r="K77" s="79"/>
      <c r="L77" s="79"/>
      <c r="M77" s="79"/>
      <c r="N77" s="79">
        <v>0</v>
      </c>
      <c r="O77" s="79"/>
      <c r="P77" s="79">
        <v>0</v>
      </c>
      <c r="Q77" s="79"/>
      <c r="R77" s="68">
        <v>0</v>
      </c>
      <c r="S77" s="67"/>
      <c r="T77" s="67"/>
      <c r="U77" s="67"/>
      <c r="V77" s="67"/>
      <c r="W77" s="67"/>
      <c r="X77" s="67"/>
      <c r="Y77" s="67"/>
      <c r="Z77" s="79">
        <v>0</v>
      </c>
      <c r="AA77" s="79">
        <v>0</v>
      </c>
      <c r="AB77" s="79">
        <v>0</v>
      </c>
      <c r="AC77" s="67">
        <v>2013298</v>
      </c>
      <c r="AD77" s="68">
        <f t="shared" si="16"/>
        <v>2013298</v>
      </c>
      <c r="AE77" s="67"/>
      <c r="AF77" s="79"/>
      <c r="AG77" s="67"/>
      <c r="AH77" s="67"/>
      <c r="AI77" s="67"/>
      <c r="AJ77" s="67"/>
      <c r="AK77" s="67"/>
      <c r="AL77" s="67">
        <v>0</v>
      </c>
      <c r="AM77" s="67"/>
      <c r="AN77" s="67">
        <v>0</v>
      </c>
      <c r="AO77" s="67">
        <v>0</v>
      </c>
      <c r="AP77" s="67">
        <v>49</v>
      </c>
      <c r="AQ77" s="67">
        <v>159</v>
      </c>
      <c r="AR77" s="67">
        <v>0</v>
      </c>
      <c r="AS77" s="67"/>
      <c r="AT77" s="67">
        <v>27</v>
      </c>
      <c r="AU77" s="67">
        <v>0</v>
      </c>
      <c r="AV77" s="67"/>
      <c r="AW77" s="67">
        <v>14</v>
      </c>
      <c r="AX77" s="67">
        <v>0</v>
      </c>
      <c r="AY77" s="67">
        <v>0</v>
      </c>
      <c r="AZ77" s="67">
        <v>9</v>
      </c>
      <c r="BA77" s="67">
        <v>0</v>
      </c>
      <c r="BB77" s="67">
        <v>0</v>
      </c>
      <c r="BC77" s="67">
        <v>0</v>
      </c>
      <c r="BD77" s="67">
        <v>0</v>
      </c>
      <c r="BE77" s="67">
        <v>0</v>
      </c>
      <c r="BF77" s="67">
        <v>0</v>
      </c>
      <c r="BG77" s="67">
        <v>0</v>
      </c>
      <c r="BH77" s="67">
        <v>0</v>
      </c>
      <c r="BI77" s="67">
        <v>2</v>
      </c>
      <c r="BJ77" s="73">
        <v>19510</v>
      </c>
      <c r="BK77" s="68">
        <f t="shared" si="12"/>
        <v>260</v>
      </c>
      <c r="BL77" s="67">
        <v>0</v>
      </c>
      <c r="BM77" s="67">
        <v>0</v>
      </c>
      <c r="BN77" s="67">
        <f t="shared" si="17"/>
        <v>0</v>
      </c>
      <c r="BO77" s="67"/>
      <c r="BP77" s="67"/>
      <c r="BQ77" s="67"/>
      <c r="BR77" s="67">
        <v>6703</v>
      </c>
      <c r="BS77" s="67">
        <v>127</v>
      </c>
      <c r="BT77" s="67">
        <v>26</v>
      </c>
      <c r="BU77" s="67">
        <v>0</v>
      </c>
      <c r="BV77" s="67"/>
      <c r="BW77" s="67">
        <v>0</v>
      </c>
      <c r="BX77" s="67"/>
      <c r="BY77" s="67">
        <f t="shared" si="15"/>
        <v>6856</v>
      </c>
      <c r="BZ77" s="79">
        <v>71.277755999999997</v>
      </c>
      <c r="CA77" s="79">
        <v>73.443976000000006</v>
      </c>
      <c r="CB77" s="79">
        <v>28.280017999999998</v>
      </c>
      <c r="CC77" s="79">
        <v>52.505144000000001</v>
      </c>
      <c r="CD77" s="79">
        <v>0.39300000000000002</v>
      </c>
      <c r="CE77" s="79">
        <v>0</v>
      </c>
      <c r="CF77" s="79">
        <v>0</v>
      </c>
      <c r="CG77" s="79"/>
      <c r="CH77" s="79"/>
      <c r="CI77" s="79"/>
      <c r="CJ77" s="79"/>
      <c r="CK77" s="79"/>
      <c r="CL77" s="79">
        <f t="shared" si="14"/>
        <v>225.89989400000002</v>
      </c>
      <c r="CM77" s="79"/>
      <c r="CN77" s="79"/>
      <c r="CO77" s="79"/>
      <c r="CP77" s="79"/>
      <c r="CQ77" s="79"/>
      <c r="CR77" s="79"/>
      <c r="CS77" s="79"/>
      <c r="CT77" s="79"/>
      <c r="CU77" s="79"/>
      <c r="CV77" s="79"/>
      <c r="CW77" s="79"/>
      <c r="CX77" s="79"/>
      <c r="CY77" s="79"/>
      <c r="CZ77" s="79"/>
      <c r="DA77" s="79"/>
      <c r="DB77" s="79"/>
      <c r="DC77" s="79"/>
      <c r="DD77" s="67"/>
      <c r="DE77" s="67"/>
      <c r="DF77" s="67"/>
      <c r="DG77" s="67"/>
      <c r="DH77" s="67"/>
      <c r="DI77" s="67"/>
      <c r="DJ77" s="67"/>
      <c r="DK77" s="67"/>
      <c r="DL77" s="67"/>
      <c r="DM77" s="67"/>
      <c r="DN77" s="67"/>
      <c r="DO77" s="67"/>
      <c r="DP77" s="67"/>
      <c r="DQ77" s="67"/>
      <c r="DR77" s="67"/>
      <c r="DS77" s="67"/>
      <c r="DT77" s="68">
        <f t="shared" si="11"/>
        <v>0</v>
      </c>
      <c r="DU77" s="67"/>
      <c r="DV77" s="82"/>
      <c r="DW77" s="82"/>
      <c r="DX77" s="82"/>
      <c r="DY77" s="82"/>
      <c r="DZ77" s="82"/>
      <c r="EA77" s="82"/>
      <c r="EB77" s="82"/>
      <c r="EC77" s="82"/>
      <c r="ED77" s="82"/>
      <c r="EE77" s="82"/>
      <c r="EF77" s="82"/>
      <c r="EG77" s="82" t="s">
        <v>229</v>
      </c>
      <c r="EH77" s="82"/>
      <c r="EI77" s="82"/>
      <c r="EJ77" s="82"/>
      <c r="EK77" s="82"/>
      <c r="EL77" s="82"/>
      <c r="EM77" s="82"/>
      <c r="EN77" s="82"/>
      <c r="EO77" s="82"/>
      <c r="EP77" s="82"/>
      <c r="EQ77" s="82"/>
      <c r="ER77" s="82"/>
      <c r="ES77" s="82"/>
      <c r="ET77" s="82"/>
      <c r="EU77" s="82"/>
      <c r="EV77" s="82"/>
      <c r="EW77" s="82"/>
      <c r="EX77" s="82"/>
    </row>
    <row r="78" spans="1:154" ht="16" customHeight="1">
      <c r="A78" s="86">
        <v>2016</v>
      </c>
      <c r="B78" s="67" t="s">
        <v>7</v>
      </c>
      <c r="C78" s="67" t="str">
        <f t="shared" si="13"/>
        <v>2016Q2</v>
      </c>
      <c r="D78" s="67" t="s">
        <v>211</v>
      </c>
      <c r="E78" s="67" t="s">
        <v>212</v>
      </c>
      <c r="F78" s="67" t="s">
        <v>227</v>
      </c>
      <c r="G78" s="68" t="s">
        <v>13</v>
      </c>
      <c r="H78" s="68" t="s">
        <v>13</v>
      </c>
      <c r="I78" s="68" t="s">
        <v>444</v>
      </c>
      <c r="J78" s="67" t="str">
        <f t="shared" si="10"/>
        <v>2016Q2D9</v>
      </c>
      <c r="K78" s="79">
        <v>320752</v>
      </c>
      <c r="L78" s="79">
        <v>193687</v>
      </c>
      <c r="M78" s="67">
        <v>0</v>
      </c>
      <c r="N78" s="79">
        <v>0</v>
      </c>
      <c r="O78" s="79"/>
      <c r="P78" s="79">
        <v>0</v>
      </c>
      <c r="Q78" s="79"/>
      <c r="R78" s="68">
        <v>514439</v>
      </c>
      <c r="S78" s="67"/>
      <c r="T78" s="67"/>
      <c r="U78" s="67"/>
      <c r="V78" s="67"/>
      <c r="W78" s="67"/>
      <c r="X78" s="67"/>
      <c r="Y78" s="67"/>
      <c r="Z78" s="79">
        <v>0</v>
      </c>
      <c r="AA78" s="79">
        <v>0</v>
      </c>
      <c r="AB78" s="79">
        <v>0</v>
      </c>
      <c r="AC78" s="67">
        <v>579456</v>
      </c>
      <c r="AD78" s="68">
        <f t="shared" si="16"/>
        <v>579456</v>
      </c>
      <c r="AE78" s="67"/>
      <c r="AF78" s="79"/>
      <c r="AG78" s="67"/>
      <c r="AH78" s="67"/>
      <c r="AI78" s="67"/>
      <c r="AJ78" s="67"/>
      <c r="AK78" s="67"/>
      <c r="AL78" s="67">
        <v>0</v>
      </c>
      <c r="AM78" s="67"/>
      <c r="AN78" s="67">
        <v>0</v>
      </c>
      <c r="AO78" s="67">
        <v>0</v>
      </c>
      <c r="AP78" s="67">
        <v>13</v>
      </c>
      <c r="AQ78" s="67">
        <v>40</v>
      </c>
      <c r="AR78" s="67">
        <v>0</v>
      </c>
      <c r="AS78" s="67"/>
      <c r="AT78" s="67">
        <v>5</v>
      </c>
      <c r="AU78" s="67">
        <v>0</v>
      </c>
      <c r="AV78" s="67"/>
      <c r="AW78" s="67">
        <v>4</v>
      </c>
      <c r="AX78" s="67">
        <v>0</v>
      </c>
      <c r="AY78" s="67">
        <v>0</v>
      </c>
      <c r="AZ78" s="67">
        <v>2</v>
      </c>
      <c r="BA78" s="67">
        <v>0</v>
      </c>
      <c r="BB78" s="67">
        <v>0</v>
      </c>
      <c r="BC78" s="67">
        <v>0</v>
      </c>
      <c r="BD78" s="67">
        <v>0</v>
      </c>
      <c r="BE78" s="67">
        <v>0</v>
      </c>
      <c r="BF78" s="67">
        <v>0</v>
      </c>
      <c r="BG78" s="67">
        <v>0</v>
      </c>
      <c r="BH78" s="67">
        <v>0</v>
      </c>
      <c r="BI78" s="67">
        <v>0</v>
      </c>
      <c r="BJ78" s="73">
        <v>4255</v>
      </c>
      <c r="BK78" s="68">
        <f t="shared" si="12"/>
        <v>64</v>
      </c>
      <c r="BL78" s="67">
        <v>0</v>
      </c>
      <c r="BM78" s="67">
        <v>27</v>
      </c>
      <c r="BN78" s="67">
        <f t="shared" si="17"/>
        <v>27</v>
      </c>
      <c r="BO78" s="67"/>
      <c r="BP78" s="67"/>
      <c r="BQ78" s="67"/>
      <c r="BR78" s="67">
        <v>2442</v>
      </c>
      <c r="BS78" s="67">
        <v>55</v>
      </c>
      <c r="BT78" s="67">
        <v>0</v>
      </c>
      <c r="BU78" s="67">
        <v>0</v>
      </c>
      <c r="BV78" s="67"/>
      <c r="BW78" s="67">
        <v>0</v>
      </c>
      <c r="BX78" s="67"/>
      <c r="BY78" s="67">
        <f t="shared" si="15"/>
        <v>2497</v>
      </c>
      <c r="BZ78" s="79">
        <v>61.787500000000001</v>
      </c>
      <c r="CA78" s="79">
        <v>15.9575</v>
      </c>
      <c r="CB78" s="79">
        <v>12.4</v>
      </c>
      <c r="CC78" s="79">
        <v>19.227599999999999</v>
      </c>
      <c r="CD78" s="79">
        <v>0</v>
      </c>
      <c r="CE78" s="79">
        <v>0</v>
      </c>
      <c r="CF78" s="79">
        <v>0</v>
      </c>
      <c r="CG78" s="79"/>
      <c r="CH78" s="79"/>
      <c r="CI78" s="79"/>
      <c r="CJ78" s="79"/>
      <c r="CK78" s="79"/>
      <c r="CL78" s="79">
        <f t="shared" si="14"/>
        <v>109.37260000000001</v>
      </c>
      <c r="CM78" s="79"/>
      <c r="CN78" s="79"/>
      <c r="CO78" s="79"/>
      <c r="CP78" s="79"/>
      <c r="CQ78" s="79"/>
      <c r="CR78" s="79"/>
      <c r="CS78" s="79"/>
      <c r="CT78" s="79"/>
      <c r="CU78" s="79"/>
      <c r="CV78" s="79"/>
      <c r="CW78" s="79"/>
      <c r="CX78" s="79"/>
      <c r="CY78" s="79"/>
      <c r="CZ78" s="79"/>
      <c r="DA78" s="79"/>
      <c r="DB78" s="79"/>
      <c r="DC78" s="79"/>
      <c r="DD78" s="67"/>
      <c r="DE78" s="67"/>
      <c r="DF78" s="67"/>
      <c r="DG78" s="67"/>
      <c r="DH78" s="67"/>
      <c r="DI78" s="67"/>
      <c r="DJ78" s="67"/>
      <c r="DK78" s="67"/>
      <c r="DL78" s="67"/>
      <c r="DM78" s="67"/>
      <c r="DN78" s="67"/>
      <c r="DO78" s="67"/>
      <c r="DP78" s="67"/>
      <c r="DQ78" s="67"/>
      <c r="DR78" s="67"/>
      <c r="DS78" s="67"/>
      <c r="DT78" s="68">
        <f t="shared" si="11"/>
        <v>0</v>
      </c>
      <c r="DU78" s="67"/>
      <c r="DV78" s="82"/>
      <c r="DW78" s="82"/>
      <c r="DX78" s="82"/>
      <c r="DY78" s="82"/>
      <c r="DZ78" s="82"/>
      <c r="EA78" s="82"/>
      <c r="EB78" s="82"/>
      <c r="EC78" s="82"/>
      <c r="ED78" s="82"/>
      <c r="EE78" s="82"/>
      <c r="EF78" s="82"/>
      <c r="EG78" s="82" t="s">
        <v>229</v>
      </c>
      <c r="EH78" s="82"/>
      <c r="EI78" s="82"/>
      <c r="EJ78" s="82"/>
      <c r="EK78" s="82"/>
      <c r="EL78" s="82"/>
      <c r="EM78" s="82"/>
      <c r="EN78" s="82"/>
      <c r="EO78" s="82"/>
      <c r="EP78" s="82"/>
      <c r="EQ78" s="82"/>
      <c r="ER78" s="82"/>
      <c r="ES78" s="82"/>
      <c r="ET78" s="82"/>
      <c r="EU78" s="82"/>
      <c r="EV78" s="82"/>
      <c r="EW78" s="82"/>
      <c r="EX78" s="82"/>
    </row>
    <row r="79" spans="1:154" ht="16" customHeight="1">
      <c r="A79" s="86">
        <v>2016</v>
      </c>
      <c r="B79" s="67" t="s">
        <v>7</v>
      </c>
      <c r="C79" s="67" t="str">
        <f t="shared" si="13"/>
        <v>2016Q2</v>
      </c>
      <c r="D79" s="67" t="s">
        <v>211</v>
      </c>
      <c r="E79" s="67" t="s">
        <v>212</v>
      </c>
      <c r="F79" s="67" t="s">
        <v>225</v>
      </c>
      <c r="G79" s="68" t="s">
        <v>47</v>
      </c>
      <c r="H79" s="68" t="s">
        <v>231</v>
      </c>
      <c r="I79" s="68" t="s">
        <v>441</v>
      </c>
      <c r="J79" s="67" t="str">
        <f t="shared" si="10"/>
        <v>2016Q2D8</v>
      </c>
      <c r="K79" s="79">
        <v>1083238.1900000002</v>
      </c>
      <c r="L79" s="79">
        <v>445970.17999999993</v>
      </c>
      <c r="M79" s="79">
        <v>608241.67999999993</v>
      </c>
      <c r="N79" s="79">
        <v>468467</v>
      </c>
      <c r="O79" s="79"/>
      <c r="P79" s="79">
        <v>0</v>
      </c>
      <c r="Q79" s="79"/>
      <c r="R79" s="68">
        <v>2605917.0499999998</v>
      </c>
      <c r="S79" s="67"/>
      <c r="T79" s="67"/>
      <c r="U79" s="67"/>
      <c r="V79" s="67"/>
      <c r="W79" s="67"/>
      <c r="X79" s="67"/>
      <c r="Y79" s="67">
        <v>1191.6223715937001</v>
      </c>
      <c r="Z79" s="79">
        <v>0</v>
      </c>
      <c r="AA79" s="79">
        <v>0</v>
      </c>
      <c r="AB79" s="79">
        <v>0</v>
      </c>
      <c r="AC79" s="67">
        <v>3857105</v>
      </c>
      <c r="AD79" s="68">
        <f t="shared" si="16"/>
        <v>3857105</v>
      </c>
      <c r="AE79" s="67"/>
      <c r="AF79" s="79"/>
      <c r="AG79" s="67"/>
      <c r="AH79" s="67"/>
      <c r="AI79" s="67"/>
      <c r="AJ79" s="67"/>
      <c r="AK79" s="67"/>
      <c r="AL79" s="67">
        <v>0</v>
      </c>
      <c r="AM79" s="67"/>
      <c r="AN79" s="67">
        <v>0</v>
      </c>
      <c r="AO79" s="67">
        <v>0</v>
      </c>
      <c r="AP79" s="67">
        <v>55</v>
      </c>
      <c r="AQ79" s="67">
        <v>116</v>
      </c>
      <c r="AR79" s="67">
        <v>0</v>
      </c>
      <c r="AS79" s="67"/>
      <c r="AT79" s="67">
        <v>40</v>
      </c>
      <c r="AU79" s="67">
        <v>0</v>
      </c>
      <c r="AV79" s="67"/>
      <c r="AW79" s="67">
        <v>19</v>
      </c>
      <c r="AX79" s="67">
        <v>0</v>
      </c>
      <c r="AY79" s="67">
        <v>0</v>
      </c>
      <c r="AZ79" s="67">
        <v>13</v>
      </c>
      <c r="BA79" s="67">
        <v>0</v>
      </c>
      <c r="BB79" s="67">
        <v>0</v>
      </c>
      <c r="BC79" s="67">
        <v>5</v>
      </c>
      <c r="BD79" s="67">
        <v>0</v>
      </c>
      <c r="BE79" s="67">
        <v>0</v>
      </c>
      <c r="BF79" s="67">
        <v>0</v>
      </c>
      <c r="BG79" s="67">
        <v>0</v>
      </c>
      <c r="BH79" s="67">
        <v>0</v>
      </c>
      <c r="BI79" s="67">
        <v>0</v>
      </c>
      <c r="BJ79" s="73">
        <v>21570</v>
      </c>
      <c r="BK79" s="68">
        <f t="shared" si="12"/>
        <v>248</v>
      </c>
      <c r="BL79" s="67">
        <v>0</v>
      </c>
      <c r="BM79" s="67">
        <v>0</v>
      </c>
      <c r="BN79" s="67">
        <f t="shared" si="17"/>
        <v>0</v>
      </c>
      <c r="BO79" s="67"/>
      <c r="BP79" s="67"/>
      <c r="BQ79" s="67"/>
      <c r="BR79" s="67">
        <v>10771</v>
      </c>
      <c r="BS79" s="67">
        <v>176</v>
      </c>
      <c r="BT79" s="67">
        <v>72</v>
      </c>
      <c r="BU79" s="67">
        <v>0</v>
      </c>
      <c r="BV79" s="67"/>
      <c r="BW79" s="67">
        <v>0</v>
      </c>
      <c r="BX79" s="67"/>
      <c r="BY79" s="67">
        <f t="shared" si="15"/>
        <v>11019</v>
      </c>
      <c r="BZ79" s="79">
        <v>88.259646000000004</v>
      </c>
      <c r="CA79" s="79">
        <v>105.001075</v>
      </c>
      <c r="CB79" s="79">
        <v>42.262825999999997</v>
      </c>
      <c r="CC79" s="79">
        <v>83.440173000000001</v>
      </c>
      <c r="CD79" s="79">
        <v>0.61199999999999999</v>
      </c>
      <c r="CE79" s="79">
        <v>0</v>
      </c>
      <c r="CF79" s="79">
        <v>0</v>
      </c>
      <c r="CG79" s="79"/>
      <c r="CH79" s="79"/>
      <c r="CI79" s="79"/>
      <c r="CJ79" s="79"/>
      <c r="CK79" s="79"/>
      <c r="CL79" s="79">
        <f t="shared" si="14"/>
        <v>319.57571999999999</v>
      </c>
      <c r="CM79" s="79"/>
      <c r="CN79" s="79"/>
      <c r="CO79" s="79"/>
      <c r="CP79" s="79"/>
      <c r="CQ79" s="79"/>
      <c r="CR79" s="79"/>
      <c r="CS79" s="79"/>
      <c r="CT79" s="79"/>
      <c r="CU79" s="79"/>
      <c r="CV79" s="79"/>
      <c r="CW79" s="79"/>
      <c r="CX79" s="79"/>
      <c r="CY79" s="79"/>
      <c r="CZ79" s="79"/>
      <c r="DA79" s="79"/>
      <c r="DB79" s="79"/>
      <c r="DC79" s="79"/>
      <c r="DD79" s="67"/>
      <c r="DE79" s="67"/>
      <c r="DF79" s="67"/>
      <c r="DG79" s="67"/>
      <c r="DH79" s="67"/>
      <c r="DI79" s="67"/>
      <c r="DJ79" s="67"/>
      <c r="DK79" s="67"/>
      <c r="DL79" s="67"/>
      <c r="DM79" s="67"/>
      <c r="DN79" s="67"/>
      <c r="DO79" s="67"/>
      <c r="DP79" s="67"/>
      <c r="DQ79" s="67"/>
      <c r="DR79" s="67"/>
      <c r="DS79" s="67"/>
      <c r="DT79" s="68">
        <f t="shared" si="11"/>
        <v>0</v>
      </c>
      <c r="DU79" s="67"/>
      <c r="DV79" s="82"/>
      <c r="DW79" s="82"/>
      <c r="DX79" s="82"/>
      <c r="DY79" s="82"/>
      <c r="DZ79" s="82"/>
      <c r="EA79" s="82"/>
      <c r="EB79" s="82"/>
      <c r="EC79" s="82"/>
      <c r="ED79" s="82"/>
      <c r="EE79" s="82"/>
      <c r="EF79" s="82"/>
      <c r="EG79" s="82" t="s">
        <v>229</v>
      </c>
      <c r="EH79" s="82"/>
      <c r="EI79" s="82"/>
      <c r="EJ79" s="82"/>
      <c r="EK79" s="82"/>
      <c r="EL79" s="82"/>
      <c r="EM79" s="82"/>
      <c r="EN79" s="82"/>
      <c r="EO79" s="82"/>
      <c r="EP79" s="82"/>
      <c r="EQ79" s="82"/>
      <c r="ER79" s="82"/>
      <c r="ES79" s="82"/>
      <c r="ET79" s="82"/>
      <c r="EU79" s="82"/>
      <c r="EV79" s="82"/>
      <c r="EW79" s="82"/>
      <c r="EX79" s="82"/>
    </row>
    <row r="80" spans="1:154" ht="16" customHeight="1">
      <c r="A80" s="86">
        <v>2016</v>
      </c>
      <c r="B80" s="67" t="s">
        <v>7</v>
      </c>
      <c r="C80" s="67" t="str">
        <f t="shared" si="13"/>
        <v>2016Q2</v>
      </c>
      <c r="D80" s="67" t="s">
        <v>211</v>
      </c>
      <c r="E80" s="67" t="s">
        <v>212</v>
      </c>
      <c r="F80" s="67" t="s">
        <v>226</v>
      </c>
      <c r="G80" s="68" t="s">
        <v>29</v>
      </c>
      <c r="H80" s="68" t="s">
        <v>29</v>
      </c>
      <c r="I80" s="68" t="s">
        <v>447</v>
      </c>
      <c r="J80" s="67" t="str">
        <f t="shared" si="10"/>
        <v>2016Q2D12</v>
      </c>
      <c r="K80" s="79">
        <v>802934</v>
      </c>
      <c r="L80" s="79">
        <v>57913</v>
      </c>
      <c r="M80" s="79">
        <v>47224</v>
      </c>
      <c r="N80" s="79">
        <v>0</v>
      </c>
      <c r="O80" s="79"/>
      <c r="P80" s="79">
        <v>0</v>
      </c>
      <c r="Q80" s="79"/>
      <c r="R80" s="68">
        <v>860847</v>
      </c>
      <c r="S80" s="67"/>
      <c r="T80" s="67"/>
      <c r="U80" s="67"/>
      <c r="V80" s="67"/>
      <c r="W80" s="67"/>
      <c r="X80" s="67"/>
      <c r="Y80" s="67"/>
      <c r="Z80" s="79">
        <v>0</v>
      </c>
      <c r="AA80" s="79">
        <v>0</v>
      </c>
      <c r="AB80" s="79">
        <v>0</v>
      </c>
      <c r="AC80" s="67">
        <v>1091475</v>
      </c>
      <c r="AD80" s="68">
        <f t="shared" si="16"/>
        <v>1091475</v>
      </c>
      <c r="AE80" s="67"/>
      <c r="AF80" s="79"/>
      <c r="AG80" s="67"/>
      <c r="AH80" s="67"/>
      <c r="AI80" s="67"/>
      <c r="AJ80" s="67"/>
      <c r="AK80" s="67"/>
      <c r="AL80" s="67">
        <v>0</v>
      </c>
      <c r="AM80" s="67"/>
      <c r="AN80" s="67">
        <v>0</v>
      </c>
      <c r="AO80" s="67">
        <v>0</v>
      </c>
      <c r="AP80" s="67">
        <v>22</v>
      </c>
      <c r="AQ80" s="67">
        <v>45</v>
      </c>
      <c r="AR80" s="67">
        <v>0</v>
      </c>
      <c r="AS80" s="67"/>
      <c r="AT80" s="67">
        <v>14</v>
      </c>
      <c r="AU80" s="67">
        <v>0</v>
      </c>
      <c r="AV80" s="67"/>
      <c r="AW80" s="67">
        <v>2</v>
      </c>
      <c r="AX80" s="67">
        <v>0</v>
      </c>
      <c r="AY80" s="67">
        <v>0</v>
      </c>
      <c r="AZ80" s="67">
        <v>4</v>
      </c>
      <c r="BA80" s="67">
        <v>0</v>
      </c>
      <c r="BB80" s="67">
        <v>0</v>
      </c>
      <c r="BC80" s="67">
        <v>0</v>
      </c>
      <c r="BD80" s="67">
        <v>2</v>
      </c>
      <c r="BE80" s="67">
        <v>0</v>
      </c>
      <c r="BF80" s="67">
        <v>0</v>
      </c>
      <c r="BG80" s="67">
        <v>0</v>
      </c>
      <c r="BH80" s="67">
        <v>0</v>
      </c>
      <c r="BI80" s="67">
        <v>0</v>
      </c>
      <c r="BJ80" s="73">
        <v>6860</v>
      </c>
      <c r="BK80" s="68">
        <f t="shared" si="12"/>
        <v>89</v>
      </c>
      <c r="BL80" s="67">
        <v>0</v>
      </c>
      <c r="BM80" s="67">
        <v>36</v>
      </c>
      <c r="BN80" s="67">
        <f t="shared" si="17"/>
        <v>36</v>
      </c>
      <c r="BO80" s="67"/>
      <c r="BP80" s="67"/>
      <c r="BQ80" s="67"/>
      <c r="BR80" s="67">
        <v>9056</v>
      </c>
      <c r="BS80" s="67">
        <v>137</v>
      </c>
      <c r="BT80" s="67">
        <v>16</v>
      </c>
      <c r="BU80" s="67">
        <v>0</v>
      </c>
      <c r="BV80" s="67"/>
      <c r="BW80" s="67">
        <v>0</v>
      </c>
      <c r="BX80" s="67"/>
      <c r="BY80" s="67">
        <f t="shared" si="15"/>
        <v>9209</v>
      </c>
      <c r="BZ80" s="79">
        <v>158.18326400000001</v>
      </c>
      <c r="CA80" s="79">
        <v>70.097499999999997</v>
      </c>
      <c r="CB80" s="79">
        <v>37.530900000000003</v>
      </c>
      <c r="CC80" s="79">
        <v>87.370148999999998</v>
      </c>
      <c r="CD80" s="79">
        <v>3.4689999999999999</v>
      </c>
      <c r="CE80" s="79">
        <v>0</v>
      </c>
      <c r="CF80" s="79">
        <v>0</v>
      </c>
      <c r="CG80" s="79"/>
      <c r="CH80" s="79"/>
      <c r="CI80" s="79"/>
      <c r="CJ80" s="79"/>
      <c r="CK80" s="79"/>
      <c r="CL80" s="79">
        <f t="shared" si="14"/>
        <v>356.65081300000003</v>
      </c>
      <c r="CM80" s="79"/>
      <c r="CN80" s="79"/>
      <c r="CO80" s="79"/>
      <c r="CP80" s="79"/>
      <c r="CQ80" s="79"/>
      <c r="CR80" s="79"/>
      <c r="CS80" s="79"/>
      <c r="CT80" s="79"/>
      <c r="CU80" s="79"/>
      <c r="CV80" s="79"/>
      <c r="CW80" s="79"/>
      <c r="CX80" s="79"/>
      <c r="CY80" s="79"/>
      <c r="CZ80" s="79"/>
      <c r="DA80" s="79"/>
      <c r="DB80" s="79"/>
      <c r="DC80" s="79"/>
      <c r="DD80" s="67"/>
      <c r="DE80" s="67"/>
      <c r="DF80" s="67"/>
      <c r="DG80" s="67"/>
      <c r="DH80" s="67"/>
      <c r="DI80" s="67"/>
      <c r="DJ80" s="67"/>
      <c r="DK80" s="67"/>
      <c r="DL80" s="67"/>
      <c r="DM80" s="67"/>
      <c r="DN80" s="67"/>
      <c r="DO80" s="67"/>
      <c r="DP80" s="67"/>
      <c r="DQ80" s="67"/>
      <c r="DR80" s="67"/>
      <c r="DS80" s="67"/>
      <c r="DT80" s="68">
        <f t="shared" si="11"/>
        <v>0</v>
      </c>
      <c r="DU80" s="67"/>
      <c r="DV80" s="82"/>
      <c r="DW80" s="82"/>
      <c r="DX80" s="82"/>
      <c r="DY80" s="82"/>
      <c r="DZ80" s="82"/>
      <c r="EA80" s="82"/>
      <c r="EB80" s="82"/>
      <c r="EC80" s="82"/>
      <c r="ED80" s="82"/>
      <c r="EE80" s="82"/>
      <c r="EF80" s="82"/>
      <c r="EG80" s="82" t="s">
        <v>229</v>
      </c>
      <c r="EH80" s="82"/>
      <c r="EI80" s="82"/>
      <c r="EJ80" s="82"/>
      <c r="EK80" s="82"/>
      <c r="EL80" s="82"/>
      <c r="EM80" s="82"/>
      <c r="EN80" s="82"/>
      <c r="EO80" s="82"/>
      <c r="EP80" s="82"/>
      <c r="EQ80" s="82"/>
      <c r="ER80" s="82"/>
      <c r="ES80" s="82"/>
      <c r="ET80" s="82"/>
      <c r="EU80" s="82"/>
      <c r="EV80" s="82"/>
      <c r="EW80" s="82"/>
      <c r="EX80" s="82"/>
    </row>
    <row r="81" spans="1:154" ht="16" customHeight="1">
      <c r="A81" s="86">
        <v>2016</v>
      </c>
      <c r="B81" s="67" t="s">
        <v>7</v>
      </c>
      <c r="C81" s="67" t="str">
        <f t="shared" si="13"/>
        <v>2016Q2</v>
      </c>
      <c r="D81" s="67" t="s">
        <v>211</v>
      </c>
      <c r="E81" s="67" t="s">
        <v>212</v>
      </c>
      <c r="F81" s="67" t="s">
        <v>228</v>
      </c>
      <c r="G81" s="68" t="s">
        <v>28</v>
      </c>
      <c r="H81" s="68" t="s">
        <v>28</v>
      </c>
      <c r="I81" s="68" t="s">
        <v>445</v>
      </c>
      <c r="J81" s="67" t="str">
        <f t="shared" si="10"/>
        <v>2016Q2D10</v>
      </c>
      <c r="K81" s="79">
        <v>477658.35</v>
      </c>
      <c r="L81" s="79">
        <v>84292.65</v>
      </c>
      <c r="M81" s="67">
        <v>0</v>
      </c>
      <c r="N81" s="79">
        <v>0</v>
      </c>
      <c r="O81" s="79"/>
      <c r="P81" s="79">
        <v>0</v>
      </c>
      <c r="Q81" s="79"/>
      <c r="R81" s="68">
        <v>561951</v>
      </c>
      <c r="S81" s="67"/>
      <c r="T81" s="67"/>
      <c r="U81" s="67"/>
      <c r="V81" s="67"/>
      <c r="W81" s="67"/>
      <c r="X81" s="67"/>
      <c r="Y81" s="67"/>
      <c r="Z81" s="79">
        <v>0</v>
      </c>
      <c r="AA81" s="79">
        <v>0</v>
      </c>
      <c r="AB81" s="79">
        <v>0</v>
      </c>
      <c r="AC81" s="67">
        <v>733000</v>
      </c>
      <c r="AD81" s="68">
        <f t="shared" si="16"/>
        <v>733000</v>
      </c>
      <c r="AE81" s="67"/>
      <c r="AF81" s="79"/>
      <c r="AG81" s="67"/>
      <c r="AH81" s="67"/>
      <c r="AI81" s="67"/>
      <c r="AJ81" s="67"/>
      <c r="AK81" s="67"/>
      <c r="AL81" s="67">
        <v>0</v>
      </c>
      <c r="AM81" s="67"/>
      <c r="AN81" s="67">
        <v>0</v>
      </c>
      <c r="AO81" s="67">
        <v>0</v>
      </c>
      <c r="AP81" s="67">
        <v>7</v>
      </c>
      <c r="AQ81" s="67">
        <v>27</v>
      </c>
      <c r="AR81" s="67">
        <v>0</v>
      </c>
      <c r="AS81" s="67"/>
      <c r="AT81" s="67">
        <v>4</v>
      </c>
      <c r="AU81" s="67">
        <v>0</v>
      </c>
      <c r="AV81" s="67"/>
      <c r="AW81" s="67">
        <v>4</v>
      </c>
      <c r="AX81" s="67">
        <v>0</v>
      </c>
      <c r="AY81" s="67">
        <v>0</v>
      </c>
      <c r="AZ81" s="67">
        <v>4</v>
      </c>
      <c r="BA81" s="67">
        <v>0</v>
      </c>
      <c r="BB81" s="67">
        <v>0</v>
      </c>
      <c r="BC81" s="67">
        <v>0</v>
      </c>
      <c r="BD81" s="67">
        <v>0</v>
      </c>
      <c r="BE81" s="67">
        <v>0</v>
      </c>
      <c r="BF81" s="67">
        <v>0</v>
      </c>
      <c r="BG81" s="67">
        <v>0</v>
      </c>
      <c r="BH81" s="67">
        <v>0</v>
      </c>
      <c r="BI81" s="67">
        <v>0</v>
      </c>
      <c r="BJ81" s="73">
        <v>3985</v>
      </c>
      <c r="BK81" s="68">
        <f t="shared" si="12"/>
        <v>46</v>
      </c>
      <c r="BL81" s="67">
        <v>0</v>
      </c>
      <c r="BM81" s="67">
        <v>34</v>
      </c>
      <c r="BN81" s="67">
        <f t="shared" si="17"/>
        <v>34</v>
      </c>
      <c r="BO81" s="67"/>
      <c r="BP81" s="67"/>
      <c r="BQ81" s="67"/>
      <c r="BR81" s="67">
        <v>6436</v>
      </c>
      <c r="BS81" s="67">
        <v>52</v>
      </c>
      <c r="BT81" s="67">
        <v>0</v>
      </c>
      <c r="BU81" s="67">
        <v>0</v>
      </c>
      <c r="BV81" s="67"/>
      <c r="BW81" s="67">
        <v>0</v>
      </c>
      <c r="BX81" s="67"/>
      <c r="BY81" s="67">
        <f t="shared" si="15"/>
        <v>6488</v>
      </c>
      <c r="BZ81" s="79">
        <v>94.552859999999995</v>
      </c>
      <c r="CA81" s="79">
        <v>54.470999999999997</v>
      </c>
      <c r="CB81" s="79">
        <v>31.657440000000001</v>
      </c>
      <c r="CC81" s="79">
        <v>45.512900000000002</v>
      </c>
      <c r="CD81" s="79">
        <v>0</v>
      </c>
      <c r="CE81" s="79">
        <v>0</v>
      </c>
      <c r="CF81" s="79">
        <v>0</v>
      </c>
      <c r="CG81" s="79"/>
      <c r="CH81" s="79"/>
      <c r="CI81" s="79"/>
      <c r="CJ81" s="79"/>
      <c r="CK81" s="79"/>
      <c r="CL81" s="79">
        <f t="shared" si="14"/>
        <v>226.1942</v>
      </c>
      <c r="CM81" s="79"/>
      <c r="CN81" s="79"/>
      <c r="CO81" s="79"/>
      <c r="CP81" s="79"/>
      <c r="CQ81" s="79"/>
      <c r="CR81" s="79"/>
      <c r="CS81" s="79"/>
      <c r="CT81" s="79"/>
      <c r="CU81" s="79"/>
      <c r="CV81" s="79"/>
      <c r="CW81" s="79"/>
      <c r="CX81" s="79"/>
      <c r="CY81" s="79"/>
      <c r="CZ81" s="79"/>
      <c r="DA81" s="79"/>
      <c r="DB81" s="79"/>
      <c r="DC81" s="79"/>
      <c r="DD81" s="67"/>
      <c r="DE81" s="67"/>
      <c r="DF81" s="67"/>
      <c r="DG81" s="67"/>
      <c r="DH81" s="67"/>
      <c r="DI81" s="67"/>
      <c r="DJ81" s="67"/>
      <c r="DK81" s="67"/>
      <c r="DL81" s="67"/>
      <c r="DM81" s="67"/>
      <c r="DN81" s="67"/>
      <c r="DO81" s="67"/>
      <c r="DP81" s="67"/>
      <c r="DQ81" s="67"/>
      <c r="DR81" s="67"/>
      <c r="DS81" s="67"/>
      <c r="DT81" s="68">
        <f t="shared" si="11"/>
        <v>0</v>
      </c>
      <c r="DU81" s="67"/>
      <c r="DV81" s="82"/>
      <c r="DW81" s="82"/>
      <c r="DX81" s="82"/>
      <c r="DY81" s="82"/>
      <c r="DZ81" s="82"/>
      <c r="EA81" s="82"/>
      <c r="EB81" s="82"/>
      <c r="EC81" s="82"/>
      <c r="ED81" s="82"/>
      <c r="EE81" s="82"/>
      <c r="EF81" s="82"/>
      <c r="EG81" s="82" t="s">
        <v>229</v>
      </c>
      <c r="EH81" s="82"/>
      <c r="EI81" s="82"/>
      <c r="EJ81" s="82"/>
      <c r="EK81" s="82"/>
      <c r="EL81" s="82"/>
      <c r="EM81" s="82"/>
      <c r="EN81" s="82"/>
      <c r="EO81" s="82"/>
      <c r="EP81" s="82"/>
      <c r="EQ81" s="82"/>
      <c r="ER81" s="82"/>
      <c r="ES81" s="82"/>
      <c r="ET81" s="82"/>
      <c r="EU81" s="82"/>
      <c r="EV81" s="82"/>
      <c r="EW81" s="82"/>
      <c r="EX81" s="82"/>
    </row>
    <row r="82" spans="1:154" ht="16" customHeight="1">
      <c r="A82" s="86">
        <v>2016</v>
      </c>
      <c r="B82" s="67" t="s">
        <v>7</v>
      </c>
      <c r="C82" s="67" t="str">
        <f t="shared" si="13"/>
        <v>2016Q2</v>
      </c>
      <c r="D82" s="67" t="s">
        <v>211</v>
      </c>
      <c r="E82" s="67" t="s">
        <v>212</v>
      </c>
      <c r="F82" s="67" t="s">
        <v>213</v>
      </c>
      <c r="G82" s="68" t="s">
        <v>33</v>
      </c>
      <c r="H82" s="68" t="s">
        <v>33</v>
      </c>
      <c r="I82" s="68" t="s">
        <v>446</v>
      </c>
      <c r="J82" s="67" t="str">
        <f t="shared" si="10"/>
        <v>2016Q2D11</v>
      </c>
      <c r="K82" s="79">
        <v>246442.3</v>
      </c>
      <c r="L82" s="79">
        <v>129565.7</v>
      </c>
      <c r="M82" s="79"/>
      <c r="N82" s="79">
        <v>0</v>
      </c>
      <c r="O82" s="79"/>
      <c r="P82" s="79">
        <v>0</v>
      </c>
      <c r="Q82" s="79"/>
      <c r="R82" s="68">
        <v>376008</v>
      </c>
      <c r="S82" s="67"/>
      <c r="T82" s="67"/>
      <c r="U82" s="67"/>
      <c r="V82" s="67"/>
      <c r="W82" s="67"/>
      <c r="X82" s="67"/>
      <c r="Y82" s="67"/>
      <c r="Z82" s="79">
        <v>0</v>
      </c>
      <c r="AA82" s="79">
        <v>0</v>
      </c>
      <c r="AB82" s="79">
        <v>0</v>
      </c>
      <c r="AC82" s="67">
        <v>579606</v>
      </c>
      <c r="AD82" s="68">
        <f t="shared" si="16"/>
        <v>579606</v>
      </c>
      <c r="AE82" s="67"/>
      <c r="AF82" s="79"/>
      <c r="AG82" s="67"/>
      <c r="AH82" s="67"/>
      <c r="AI82" s="67"/>
      <c r="AJ82" s="67"/>
      <c r="AK82" s="67"/>
      <c r="AL82" s="67">
        <v>0</v>
      </c>
      <c r="AM82" s="67"/>
      <c r="AN82" s="67">
        <v>0</v>
      </c>
      <c r="AO82" s="67">
        <v>0</v>
      </c>
      <c r="AP82" s="67">
        <v>8</v>
      </c>
      <c r="AQ82" s="67">
        <v>25</v>
      </c>
      <c r="AR82" s="67">
        <v>0</v>
      </c>
      <c r="AS82" s="67"/>
      <c r="AT82" s="67">
        <v>10</v>
      </c>
      <c r="AU82" s="67">
        <v>0</v>
      </c>
      <c r="AV82" s="67"/>
      <c r="AW82" s="67">
        <v>0</v>
      </c>
      <c r="AX82" s="67">
        <v>0</v>
      </c>
      <c r="AY82" s="67">
        <v>0</v>
      </c>
      <c r="AZ82" s="67">
        <v>0</v>
      </c>
      <c r="BA82" s="67">
        <v>0</v>
      </c>
      <c r="BB82" s="67">
        <v>0</v>
      </c>
      <c r="BC82" s="67">
        <v>0</v>
      </c>
      <c r="BD82" s="67">
        <v>0</v>
      </c>
      <c r="BE82" s="67">
        <v>0</v>
      </c>
      <c r="BF82" s="67">
        <v>0</v>
      </c>
      <c r="BG82" s="67">
        <v>0</v>
      </c>
      <c r="BH82" s="67">
        <v>0</v>
      </c>
      <c r="BI82" s="67">
        <v>0</v>
      </c>
      <c r="BJ82" s="73">
        <v>2450</v>
      </c>
      <c r="BK82" s="68">
        <f t="shared" si="12"/>
        <v>43</v>
      </c>
      <c r="BL82" s="67">
        <v>0</v>
      </c>
      <c r="BM82" s="67">
        <v>16</v>
      </c>
      <c r="BN82" s="67">
        <f t="shared" si="17"/>
        <v>16</v>
      </c>
      <c r="BO82" s="67"/>
      <c r="BP82" s="67"/>
      <c r="BQ82" s="67"/>
      <c r="BR82" s="67">
        <v>2532</v>
      </c>
      <c r="BS82" s="67">
        <v>58</v>
      </c>
      <c r="BT82" s="67">
        <v>0</v>
      </c>
      <c r="BU82" s="67">
        <v>0</v>
      </c>
      <c r="BV82" s="67"/>
      <c r="BW82" s="67">
        <v>0</v>
      </c>
      <c r="BX82" s="67"/>
      <c r="BY82" s="67">
        <f t="shared" si="15"/>
        <v>2590</v>
      </c>
      <c r="BZ82" s="79">
        <v>42.809750000000001</v>
      </c>
      <c r="CA82" s="79">
        <v>24.979500000000002</v>
      </c>
      <c r="CB82" s="79">
        <v>8.7420000000000009</v>
      </c>
      <c r="CC82" s="79">
        <v>29.636533</v>
      </c>
      <c r="CD82" s="79">
        <v>0</v>
      </c>
      <c r="CE82" s="79">
        <v>6.5509999999999999E-2</v>
      </c>
      <c r="CF82" s="79">
        <v>0</v>
      </c>
      <c r="CG82" s="79"/>
      <c r="CH82" s="79"/>
      <c r="CI82" s="79"/>
      <c r="CJ82" s="79"/>
      <c r="CK82" s="79"/>
      <c r="CL82" s="79">
        <f t="shared" si="14"/>
        <v>106.23329300000002</v>
      </c>
      <c r="CM82" s="79"/>
      <c r="CN82" s="79"/>
      <c r="CO82" s="79"/>
      <c r="CP82" s="79"/>
      <c r="CQ82" s="79"/>
      <c r="CR82" s="79"/>
      <c r="CS82" s="79"/>
      <c r="CT82" s="79"/>
      <c r="CU82" s="79"/>
      <c r="CV82" s="79"/>
      <c r="CW82" s="79"/>
      <c r="CX82" s="79"/>
      <c r="CY82" s="79"/>
      <c r="CZ82" s="79"/>
      <c r="DA82" s="79"/>
      <c r="DB82" s="79"/>
      <c r="DC82" s="79"/>
      <c r="DD82" s="67"/>
      <c r="DE82" s="67"/>
      <c r="DF82" s="67"/>
      <c r="DG82" s="67"/>
      <c r="DH82" s="67"/>
      <c r="DI82" s="67"/>
      <c r="DJ82" s="67"/>
      <c r="DK82" s="67"/>
      <c r="DL82" s="67"/>
      <c r="DM82" s="67"/>
      <c r="DN82" s="67"/>
      <c r="DO82" s="67"/>
      <c r="DP82" s="67"/>
      <c r="DQ82" s="67"/>
      <c r="DR82" s="67"/>
      <c r="DS82" s="67"/>
      <c r="DT82" s="68">
        <f t="shared" si="11"/>
        <v>0</v>
      </c>
      <c r="DU82" s="67"/>
      <c r="DV82" s="82"/>
      <c r="DW82" s="82"/>
      <c r="DX82" s="82"/>
      <c r="DY82" s="82"/>
      <c r="DZ82" s="82"/>
      <c r="EA82" s="82"/>
      <c r="EB82" s="82"/>
      <c r="EC82" s="82"/>
      <c r="ED82" s="82"/>
      <c r="EE82" s="82"/>
      <c r="EF82" s="82"/>
      <c r="EG82" s="82" t="s">
        <v>229</v>
      </c>
      <c r="EH82" s="82"/>
      <c r="EI82" s="82"/>
      <c r="EJ82" s="82"/>
      <c r="EK82" s="82"/>
      <c r="EL82" s="82"/>
      <c r="EM82" s="82"/>
      <c r="EN82" s="82"/>
      <c r="EO82" s="82"/>
      <c r="EP82" s="82"/>
      <c r="EQ82" s="82"/>
      <c r="ER82" s="82"/>
      <c r="ES82" s="82"/>
      <c r="ET82" s="82"/>
      <c r="EU82" s="82"/>
      <c r="EV82" s="82"/>
      <c r="EW82" s="82"/>
      <c r="EX82" s="82"/>
    </row>
    <row r="83" spans="1:154" ht="16" customHeight="1">
      <c r="A83" s="86">
        <v>2016</v>
      </c>
      <c r="B83" s="67" t="s">
        <v>7</v>
      </c>
      <c r="C83" s="67" t="str">
        <f t="shared" si="13"/>
        <v>2016Q2</v>
      </c>
      <c r="D83" s="67" t="s">
        <v>211</v>
      </c>
      <c r="E83" s="67" t="s">
        <v>212</v>
      </c>
      <c r="F83" s="67" t="s">
        <v>218</v>
      </c>
      <c r="G83" s="68" t="s">
        <v>39</v>
      </c>
      <c r="H83" s="68" t="s">
        <v>231</v>
      </c>
      <c r="I83" s="68" t="s">
        <v>434</v>
      </c>
      <c r="J83" s="67" t="str">
        <f t="shared" si="10"/>
        <v>2016Q2D1</v>
      </c>
      <c r="K83" s="79">
        <v>163569</v>
      </c>
      <c r="L83" s="79">
        <v>124651</v>
      </c>
      <c r="M83" s="79">
        <v>53165</v>
      </c>
      <c r="N83" s="67"/>
      <c r="O83" s="67"/>
      <c r="P83" s="67"/>
      <c r="Q83" s="67"/>
      <c r="R83" s="67">
        <v>341385</v>
      </c>
      <c r="S83" s="67"/>
      <c r="T83" s="67"/>
      <c r="U83" s="67"/>
      <c r="V83" s="67"/>
      <c r="W83" s="67"/>
      <c r="X83" s="67"/>
      <c r="Y83" s="79">
        <v>232.689179</v>
      </c>
      <c r="Z83" s="67">
        <v>137766.66666666666</v>
      </c>
      <c r="AA83" s="67">
        <v>137766.66666666666</v>
      </c>
      <c r="AB83" s="67">
        <v>137766.66666666666</v>
      </c>
      <c r="AC83" s="79"/>
      <c r="AD83" s="79">
        <f t="shared" si="16"/>
        <v>413300</v>
      </c>
      <c r="AE83" s="67"/>
      <c r="AF83" s="79">
        <v>123.08895799999999</v>
      </c>
      <c r="AG83" s="67"/>
      <c r="AH83" s="67"/>
      <c r="AI83" s="67"/>
      <c r="AJ83" s="67"/>
      <c r="AK83" s="67"/>
      <c r="AL83" s="67"/>
      <c r="AM83" s="67"/>
      <c r="AN83" s="67"/>
      <c r="AO83" s="67"/>
      <c r="AP83" s="79">
        <v>17</v>
      </c>
      <c r="AQ83" s="79">
        <v>40</v>
      </c>
      <c r="AR83" s="67"/>
      <c r="AS83" s="67"/>
      <c r="AT83" s="79">
        <v>21</v>
      </c>
      <c r="AU83" s="67"/>
      <c r="AV83" s="67"/>
      <c r="AW83" s="79">
        <v>1</v>
      </c>
      <c r="AX83" s="67"/>
      <c r="AY83" s="67"/>
      <c r="AZ83" s="79">
        <v>2</v>
      </c>
      <c r="BA83" s="79">
        <v>1</v>
      </c>
      <c r="BB83" s="67"/>
      <c r="BC83" s="67"/>
      <c r="BD83" s="67"/>
      <c r="BE83" s="67"/>
      <c r="BF83" s="67"/>
      <c r="BG83" s="67"/>
      <c r="BH83" s="67"/>
      <c r="BI83" s="67"/>
      <c r="BJ83" s="73">
        <v>5670</v>
      </c>
      <c r="BK83" s="68">
        <f t="shared" si="12"/>
        <v>82</v>
      </c>
      <c r="BL83" s="67"/>
      <c r="BM83" s="79">
        <v>60</v>
      </c>
      <c r="BN83" s="67">
        <f t="shared" si="17"/>
        <v>60</v>
      </c>
      <c r="BO83" s="79">
        <v>39</v>
      </c>
      <c r="BP83" s="67"/>
      <c r="BQ83" s="79">
        <v>21</v>
      </c>
      <c r="BR83" s="79">
        <v>5370</v>
      </c>
      <c r="BS83" s="79">
        <v>113</v>
      </c>
      <c r="BT83" s="79">
        <v>3</v>
      </c>
      <c r="BU83" s="67"/>
      <c r="BV83" s="67"/>
      <c r="BW83" s="67"/>
      <c r="BX83" s="67"/>
      <c r="BY83" s="67">
        <f t="shared" si="15"/>
        <v>5486</v>
      </c>
      <c r="BZ83" s="79">
        <v>84.056124999999994</v>
      </c>
      <c r="CA83" s="79">
        <v>31.825294999999997</v>
      </c>
      <c r="CB83" s="79">
        <v>13.652053</v>
      </c>
      <c r="CC83" s="79">
        <v>56.178814000000003</v>
      </c>
      <c r="CD83" s="67"/>
      <c r="CE83" s="67"/>
      <c r="CF83" s="67"/>
      <c r="CG83" s="67"/>
      <c r="CH83" s="67"/>
      <c r="CI83" s="67"/>
      <c r="CJ83" s="67"/>
      <c r="CK83" s="67"/>
      <c r="CL83" s="67">
        <f t="shared" si="14"/>
        <v>185.712287</v>
      </c>
      <c r="CM83" s="79">
        <v>2.9249999999999998</v>
      </c>
      <c r="CN83" s="79">
        <v>4.875</v>
      </c>
      <c r="CO83" s="79">
        <v>2.4521250000000001</v>
      </c>
      <c r="CP83" s="79">
        <v>31.373999999999999</v>
      </c>
      <c r="CQ83" s="79">
        <v>52.29</v>
      </c>
      <c r="CR83" s="79">
        <v>26.301870000000001</v>
      </c>
      <c r="CS83" s="79">
        <v>0</v>
      </c>
      <c r="CT83" s="79">
        <v>0</v>
      </c>
      <c r="CU83" s="79">
        <v>0</v>
      </c>
      <c r="CV83" s="79">
        <v>23.538</v>
      </c>
      <c r="CW83" s="79">
        <v>39.229999999999997</v>
      </c>
      <c r="CX83" s="79">
        <v>19.732690000000002</v>
      </c>
      <c r="CY83" s="79">
        <v>7.9569999999999999</v>
      </c>
      <c r="CZ83" s="79">
        <v>13.262</v>
      </c>
      <c r="DA83" s="79">
        <v>6.6706180000000002</v>
      </c>
      <c r="DB83" s="67"/>
      <c r="DC83" s="67"/>
      <c r="DD83" s="67"/>
      <c r="DE83" s="79">
        <v>0</v>
      </c>
      <c r="DF83" s="79">
        <v>14</v>
      </c>
      <c r="DG83" s="79">
        <v>62</v>
      </c>
      <c r="DH83" s="79">
        <v>77</v>
      </c>
      <c r="DI83" s="79">
        <v>18</v>
      </c>
      <c r="DJ83" s="79">
        <v>0</v>
      </c>
      <c r="DK83" s="79">
        <v>14</v>
      </c>
      <c r="DL83" s="79">
        <v>62</v>
      </c>
      <c r="DM83" s="79">
        <v>77</v>
      </c>
      <c r="DN83" s="79">
        <v>18</v>
      </c>
      <c r="DO83" s="79">
        <v>1863</v>
      </c>
      <c r="DP83" s="67"/>
      <c r="DQ83" s="79">
        <v>255.36</v>
      </c>
      <c r="DR83" s="67"/>
      <c r="DS83" s="79">
        <v>349.6</v>
      </c>
      <c r="DT83" s="68">
        <f t="shared" si="11"/>
        <v>604.96</v>
      </c>
      <c r="DU83" s="67"/>
      <c r="DV83" s="83">
        <v>12.46218</v>
      </c>
      <c r="DW83" s="83">
        <v>2.3599999999999999E-2</v>
      </c>
      <c r="DX83" s="83">
        <v>0</v>
      </c>
      <c r="DY83" s="83">
        <v>0</v>
      </c>
      <c r="DZ83" s="82"/>
      <c r="EA83" s="83">
        <v>1.9192</v>
      </c>
      <c r="EB83" s="83">
        <v>8.6069800000000001</v>
      </c>
      <c r="EC83" s="83">
        <v>1.2</v>
      </c>
      <c r="ED83" s="83">
        <v>0</v>
      </c>
      <c r="EE83" s="83"/>
      <c r="EF83" s="83">
        <v>0</v>
      </c>
      <c r="EG83" s="82" t="s">
        <v>229</v>
      </c>
      <c r="EH83" s="82"/>
      <c r="EI83" s="82"/>
      <c r="EJ83" s="82"/>
      <c r="EK83" s="82"/>
      <c r="EL83" s="82"/>
      <c r="EM83" s="82"/>
      <c r="EN83" s="82"/>
      <c r="EO83" s="82"/>
      <c r="EP83" s="82"/>
      <c r="EQ83" s="82"/>
      <c r="ER83" s="82"/>
      <c r="ES83" s="82"/>
      <c r="ET83" s="82"/>
      <c r="EU83" s="82"/>
      <c r="EV83" s="82"/>
      <c r="EW83" s="83">
        <v>0.17400169368497465</v>
      </c>
      <c r="EX83" s="82"/>
    </row>
    <row r="84" spans="1:154" ht="16" customHeight="1">
      <c r="A84" s="86">
        <v>2016</v>
      </c>
      <c r="B84" s="67" t="s">
        <v>7</v>
      </c>
      <c r="C84" s="67" t="str">
        <f t="shared" si="13"/>
        <v>2016Q2</v>
      </c>
      <c r="D84" s="67" t="s">
        <v>211</v>
      </c>
      <c r="E84" s="67" t="s">
        <v>212</v>
      </c>
      <c r="F84" s="67" t="s">
        <v>215</v>
      </c>
      <c r="G84" s="67" t="s">
        <v>239</v>
      </c>
      <c r="H84" s="68" t="s">
        <v>239</v>
      </c>
      <c r="I84" s="68" t="s">
        <v>449</v>
      </c>
      <c r="J84" s="67" t="str">
        <f t="shared" si="10"/>
        <v>2016Q2D14</v>
      </c>
      <c r="K84" s="96">
        <v>141769168.61483601</v>
      </c>
      <c r="L84" s="96">
        <v>78724156.5868994</v>
      </c>
      <c r="M84" s="67">
        <v>102711632.079</v>
      </c>
      <c r="N84" s="67">
        <v>312694005.01999998</v>
      </c>
      <c r="O84" s="67"/>
      <c r="P84" s="67">
        <v>331695</v>
      </c>
      <c r="Q84" s="79"/>
      <c r="R84" s="67">
        <v>636230657.30073535</v>
      </c>
      <c r="S84" s="79"/>
      <c r="T84" s="79"/>
      <c r="U84" s="79"/>
      <c r="V84" s="79"/>
      <c r="W84" s="79"/>
      <c r="X84" s="79"/>
      <c r="Y84" s="79"/>
      <c r="Z84" s="79">
        <v>225090220</v>
      </c>
      <c r="AA84" s="79">
        <v>399290511</v>
      </c>
      <c r="AB84" s="79">
        <v>164536566</v>
      </c>
      <c r="AC84" s="67">
        <v>0</v>
      </c>
      <c r="AD84" s="67">
        <f t="shared" si="16"/>
        <v>788917297</v>
      </c>
      <c r="AE84" s="79"/>
      <c r="AF84" s="79"/>
      <c r="AG84" s="79"/>
      <c r="AH84" s="79"/>
      <c r="AI84" s="79"/>
      <c r="AJ84" s="79"/>
      <c r="AK84" s="67"/>
      <c r="AL84" s="67">
        <v>0</v>
      </c>
      <c r="AM84" s="67"/>
      <c r="AN84" s="67">
        <v>2</v>
      </c>
      <c r="AO84" s="67">
        <v>28</v>
      </c>
      <c r="AP84" s="67">
        <v>865</v>
      </c>
      <c r="AQ84" s="67">
        <v>3344</v>
      </c>
      <c r="AR84" s="67">
        <v>2</v>
      </c>
      <c r="AS84" s="67"/>
      <c r="AT84" s="67">
        <v>2194</v>
      </c>
      <c r="AU84" s="67">
        <v>17</v>
      </c>
      <c r="AV84" s="67"/>
      <c r="AW84" s="67">
        <v>1831</v>
      </c>
      <c r="AX84" s="67">
        <v>13</v>
      </c>
      <c r="AY84" s="67">
        <v>23</v>
      </c>
      <c r="AZ84" s="67">
        <v>1165</v>
      </c>
      <c r="BA84" s="67">
        <v>0</v>
      </c>
      <c r="BB84" s="67">
        <v>7</v>
      </c>
      <c r="BC84" s="67">
        <v>798</v>
      </c>
      <c r="BD84" s="67">
        <v>0</v>
      </c>
      <c r="BE84" s="67">
        <v>4</v>
      </c>
      <c r="BF84" s="67">
        <v>62</v>
      </c>
      <c r="BG84" s="67">
        <v>28</v>
      </c>
      <c r="BH84" s="67">
        <v>14</v>
      </c>
      <c r="BI84" s="67">
        <v>278</v>
      </c>
      <c r="BJ84" s="73">
        <v>1908164</v>
      </c>
      <c r="BK84" s="68">
        <f t="shared" si="12"/>
        <v>10675</v>
      </c>
      <c r="BL84" s="78">
        <v>7</v>
      </c>
      <c r="BM84" s="78">
        <v>1389</v>
      </c>
      <c r="BN84" s="78">
        <f t="shared" si="17"/>
        <v>1396</v>
      </c>
      <c r="BO84" s="78"/>
      <c r="BP84" s="78"/>
      <c r="BQ84" s="78"/>
      <c r="BR84" s="67">
        <v>674224</v>
      </c>
      <c r="BS84" s="67">
        <v>62902</v>
      </c>
      <c r="BT84" s="67">
        <v>2427</v>
      </c>
      <c r="BU84" s="67">
        <v>521</v>
      </c>
      <c r="BV84" s="67"/>
      <c r="BW84" s="67">
        <v>271</v>
      </c>
      <c r="BX84" s="79"/>
      <c r="BY84" s="67">
        <f t="shared" si="15"/>
        <v>740345</v>
      </c>
      <c r="BZ84" s="79"/>
      <c r="CA84" s="79"/>
      <c r="CB84" s="79"/>
      <c r="CC84" s="79"/>
      <c r="CD84" s="79"/>
      <c r="CE84" s="79"/>
      <c r="CF84" s="79"/>
      <c r="CG84" s="79"/>
      <c r="CH84" s="79"/>
      <c r="CI84" s="79"/>
      <c r="CJ84" s="79"/>
      <c r="CK84" s="79"/>
      <c r="CL84" s="67">
        <f t="shared" si="14"/>
        <v>0</v>
      </c>
      <c r="CM84" s="79"/>
      <c r="CN84" s="79"/>
      <c r="CO84" s="79"/>
      <c r="CP84" s="79"/>
      <c r="CQ84" s="79"/>
      <c r="CR84" s="79"/>
      <c r="CS84" s="79"/>
      <c r="CT84" s="79"/>
      <c r="CU84" s="79"/>
      <c r="CV84" s="79"/>
      <c r="CW84" s="79"/>
      <c r="CX84" s="79"/>
      <c r="CY84" s="79"/>
      <c r="CZ84" s="79"/>
      <c r="DA84" s="79"/>
      <c r="DB84" s="79"/>
      <c r="DC84" s="79"/>
      <c r="DD84" s="79"/>
      <c r="DE84" s="79"/>
      <c r="DF84" s="79"/>
      <c r="DG84" s="79"/>
      <c r="DH84" s="79"/>
      <c r="DI84" s="79"/>
      <c r="DJ84" s="79"/>
      <c r="DK84" s="79"/>
      <c r="DL84" s="79"/>
      <c r="DM84" s="79"/>
      <c r="DN84" s="79"/>
      <c r="DO84" s="79"/>
      <c r="DP84" s="67">
        <v>760.3</v>
      </c>
      <c r="DQ84" s="67">
        <v>17588.344999999998</v>
      </c>
      <c r="DR84" s="67">
        <v>5731.2999999999993</v>
      </c>
      <c r="DS84" s="67">
        <v>6912.2000000000007</v>
      </c>
      <c r="DT84" s="68">
        <f t="shared" si="11"/>
        <v>30231.844999999998</v>
      </c>
      <c r="DU84" s="79"/>
      <c r="DV84" s="77"/>
      <c r="DW84" s="77"/>
      <c r="DX84" s="77"/>
      <c r="DY84" s="77"/>
      <c r="DZ84" s="77"/>
      <c r="EA84" s="77"/>
      <c r="EB84" s="77"/>
      <c r="EC84" s="77"/>
      <c r="ED84" s="77"/>
      <c r="EE84" s="77"/>
      <c r="EF84" s="77"/>
      <c r="EG84" s="77"/>
      <c r="EH84" s="77"/>
      <c r="EI84" s="77"/>
      <c r="EJ84" s="77"/>
      <c r="EK84" s="77"/>
      <c r="EL84" s="77"/>
      <c r="EM84" s="77"/>
      <c r="EN84" s="77"/>
      <c r="EO84" s="77"/>
      <c r="EP84" s="77"/>
      <c r="EQ84" s="77"/>
      <c r="ER84" s="77"/>
      <c r="ES84" s="77"/>
      <c r="ET84" s="77"/>
      <c r="EU84" s="77"/>
      <c r="EV84" s="77"/>
      <c r="EW84" s="77"/>
      <c r="EX84" s="77"/>
    </row>
    <row r="85" spans="1:154" ht="16" customHeight="1">
      <c r="A85" s="86">
        <v>2016</v>
      </c>
      <c r="B85" s="67" t="s">
        <v>6</v>
      </c>
      <c r="C85" s="67" t="str">
        <f t="shared" si="13"/>
        <v>2016Q1</v>
      </c>
      <c r="D85" s="67" t="s">
        <v>211</v>
      </c>
      <c r="E85" s="67" t="s">
        <v>212</v>
      </c>
      <c r="F85" s="67" t="s">
        <v>231</v>
      </c>
      <c r="G85" s="68" t="s">
        <v>231</v>
      </c>
      <c r="H85" s="68" t="s">
        <v>231</v>
      </c>
      <c r="I85" s="68" t="s">
        <v>448</v>
      </c>
      <c r="J85" s="67" t="str">
        <f t="shared" si="10"/>
        <v>2016Q1D13</v>
      </c>
      <c r="K85" s="79">
        <v>1089342.3999999999</v>
      </c>
      <c r="L85" s="79">
        <v>640084.80000000005</v>
      </c>
      <c r="M85" s="79">
        <v>237765</v>
      </c>
      <c r="N85" s="79">
        <v>0</v>
      </c>
      <c r="O85" s="79"/>
      <c r="P85" s="79">
        <v>0</v>
      </c>
      <c r="Q85" s="79"/>
      <c r="R85" s="68">
        <v>1967192.2</v>
      </c>
      <c r="S85" s="67"/>
      <c r="T85" s="67"/>
      <c r="U85" s="67"/>
      <c r="V85" s="67"/>
      <c r="W85" s="67"/>
      <c r="X85" s="67"/>
      <c r="Y85" s="67"/>
      <c r="Z85" s="79">
        <v>0</v>
      </c>
      <c r="AA85" s="79">
        <v>0</v>
      </c>
      <c r="AB85" s="79">
        <v>0</v>
      </c>
      <c r="AC85" s="67">
        <v>1986474</v>
      </c>
      <c r="AD85" s="68">
        <f t="shared" si="16"/>
        <v>1986474</v>
      </c>
      <c r="AE85" s="67"/>
      <c r="AF85" s="79"/>
      <c r="AG85" s="67"/>
      <c r="AH85" s="67"/>
      <c r="AI85" s="67"/>
      <c r="AJ85" s="67"/>
      <c r="AK85" s="67"/>
      <c r="AL85" s="67">
        <v>0</v>
      </c>
      <c r="AM85" s="67"/>
      <c r="AN85" s="67"/>
      <c r="AO85" s="67"/>
      <c r="AP85" s="67">
        <v>133</v>
      </c>
      <c r="AQ85" s="67">
        <v>259</v>
      </c>
      <c r="AR85" s="67"/>
      <c r="AS85" s="67"/>
      <c r="AT85" s="67">
        <v>60</v>
      </c>
      <c r="AU85" s="67"/>
      <c r="AV85" s="67"/>
      <c r="AW85" s="67">
        <v>8</v>
      </c>
      <c r="AX85" s="67"/>
      <c r="AY85" s="67"/>
      <c r="AZ85" s="67">
        <v>5</v>
      </c>
      <c r="BA85" s="67">
        <v>0</v>
      </c>
      <c r="BB85" s="67">
        <v>0</v>
      </c>
      <c r="BC85" s="67">
        <v>0</v>
      </c>
      <c r="BD85" s="67">
        <v>9</v>
      </c>
      <c r="BE85" s="67">
        <v>0</v>
      </c>
      <c r="BF85" s="67">
        <v>0</v>
      </c>
      <c r="BG85" s="67">
        <v>0</v>
      </c>
      <c r="BH85" s="67">
        <v>0</v>
      </c>
      <c r="BI85" s="67">
        <v>0</v>
      </c>
      <c r="BJ85" s="73">
        <v>29950</v>
      </c>
      <c r="BK85" s="68">
        <f t="shared" si="12"/>
        <v>474</v>
      </c>
      <c r="BL85" s="67">
        <v>0</v>
      </c>
      <c r="BM85" s="67">
        <v>69</v>
      </c>
      <c r="BN85" s="67">
        <f t="shared" si="17"/>
        <v>69</v>
      </c>
      <c r="BO85" s="67"/>
      <c r="BP85" s="67"/>
      <c r="BQ85" s="67"/>
      <c r="BR85" s="67">
        <v>9630</v>
      </c>
      <c r="BS85" s="67">
        <v>213</v>
      </c>
      <c r="BT85" s="67">
        <v>6</v>
      </c>
      <c r="BU85" s="67">
        <v>0</v>
      </c>
      <c r="BV85" s="67"/>
      <c r="BW85" s="67">
        <v>0</v>
      </c>
      <c r="BX85" s="67"/>
      <c r="BY85" s="67">
        <f t="shared" si="15"/>
        <v>9849</v>
      </c>
      <c r="BZ85" s="79">
        <v>560.855188</v>
      </c>
      <c r="CA85" s="79">
        <v>90.605694</v>
      </c>
      <c r="CB85" s="79">
        <v>60.582428999999998</v>
      </c>
      <c r="CC85" s="79">
        <v>150.063503</v>
      </c>
      <c r="CD85" s="79">
        <v>0</v>
      </c>
      <c r="CE85" s="79">
        <v>0</v>
      </c>
      <c r="CF85" s="79">
        <v>0</v>
      </c>
      <c r="CG85" s="79"/>
      <c r="CH85" s="79"/>
      <c r="CI85" s="79"/>
      <c r="CJ85" s="79"/>
      <c r="CK85" s="79"/>
      <c r="CL85" s="79">
        <f t="shared" si="14"/>
        <v>862.10681399999999</v>
      </c>
      <c r="CM85" s="79"/>
      <c r="CN85" s="79"/>
      <c r="CO85" s="79"/>
      <c r="CP85" s="79"/>
      <c r="CQ85" s="79"/>
      <c r="CR85" s="79"/>
      <c r="CS85" s="79"/>
      <c r="CT85" s="79"/>
      <c r="CU85" s="79"/>
      <c r="CV85" s="79"/>
      <c r="CW85" s="79"/>
      <c r="CX85" s="79"/>
      <c r="CY85" s="79"/>
      <c r="CZ85" s="79"/>
      <c r="DA85" s="79"/>
      <c r="DB85" s="79"/>
      <c r="DC85" s="79"/>
      <c r="DD85" s="67"/>
      <c r="DE85" s="67"/>
      <c r="DF85" s="67"/>
      <c r="DG85" s="67"/>
      <c r="DH85" s="67"/>
      <c r="DI85" s="67"/>
      <c r="DJ85" s="67"/>
      <c r="DK85" s="67"/>
      <c r="DL85" s="67"/>
      <c r="DM85" s="67"/>
      <c r="DN85" s="67"/>
      <c r="DO85" s="67"/>
      <c r="DP85" s="67"/>
      <c r="DQ85" s="67"/>
      <c r="DR85" s="67"/>
      <c r="DS85" s="67"/>
      <c r="DT85" s="68">
        <f t="shared" si="11"/>
        <v>0</v>
      </c>
      <c r="DU85" s="67"/>
      <c r="DV85" s="82"/>
      <c r="DW85" s="82"/>
      <c r="DX85" s="82"/>
      <c r="DY85" s="82"/>
      <c r="DZ85" s="82"/>
      <c r="EA85" s="82"/>
      <c r="EB85" s="82"/>
      <c r="EC85" s="82"/>
      <c r="ED85" s="82"/>
      <c r="EE85" s="82"/>
      <c r="EF85" s="82"/>
      <c r="EG85" s="82" t="s">
        <v>231</v>
      </c>
      <c r="EH85" s="82"/>
      <c r="EI85" s="82"/>
      <c r="EJ85" s="82"/>
      <c r="EK85" s="82"/>
      <c r="EL85" s="82"/>
      <c r="EM85" s="82"/>
      <c r="EN85" s="82"/>
      <c r="EO85" s="82"/>
      <c r="EP85" s="82"/>
      <c r="EQ85" s="82"/>
      <c r="ER85" s="82"/>
      <c r="ES85" s="82"/>
      <c r="ET85" s="82"/>
      <c r="EU85" s="82"/>
      <c r="EV85" s="82"/>
      <c r="EW85" s="82"/>
      <c r="EX85" s="82"/>
    </row>
    <row r="86" spans="1:154" ht="16" customHeight="1">
      <c r="A86" s="86">
        <v>2016</v>
      </c>
      <c r="B86" s="67" t="s">
        <v>6</v>
      </c>
      <c r="C86" s="67" t="str">
        <f t="shared" si="13"/>
        <v>2016Q1</v>
      </c>
      <c r="D86" s="67" t="s">
        <v>211</v>
      </c>
      <c r="E86" s="67" t="s">
        <v>212</v>
      </c>
      <c r="F86" s="67" t="s">
        <v>224</v>
      </c>
      <c r="G86" s="68" t="s">
        <v>46</v>
      </c>
      <c r="H86" s="68" t="s">
        <v>231</v>
      </c>
      <c r="I86" s="68" t="s">
        <v>440</v>
      </c>
      <c r="J86" s="67" t="str">
        <f t="shared" si="10"/>
        <v>2016Q1D7</v>
      </c>
      <c r="K86" s="79"/>
      <c r="L86" s="79"/>
      <c r="M86" s="79"/>
      <c r="N86" s="79"/>
      <c r="O86" s="79"/>
      <c r="P86" s="79">
        <v>0</v>
      </c>
      <c r="Q86" s="79"/>
      <c r="R86" s="68">
        <v>1015827.09</v>
      </c>
      <c r="S86" s="67"/>
      <c r="T86" s="67"/>
      <c r="U86" s="67"/>
      <c r="V86" s="67"/>
      <c r="W86" s="67"/>
      <c r="X86" s="67"/>
      <c r="Y86" s="67"/>
      <c r="Z86" s="79">
        <v>0</v>
      </c>
      <c r="AA86" s="79">
        <v>0</v>
      </c>
      <c r="AB86" s="79">
        <v>0</v>
      </c>
      <c r="AC86" s="67">
        <v>1569191</v>
      </c>
      <c r="AD86" s="68">
        <f t="shared" si="16"/>
        <v>1569191</v>
      </c>
      <c r="AE86" s="67"/>
      <c r="AF86" s="79"/>
      <c r="AG86" s="67"/>
      <c r="AH86" s="67"/>
      <c r="AI86" s="67"/>
      <c r="AJ86" s="67"/>
      <c r="AK86" s="67"/>
      <c r="AL86" s="67">
        <v>0</v>
      </c>
      <c r="AM86" s="67"/>
      <c r="AN86" s="67">
        <v>0</v>
      </c>
      <c r="AO86" s="67">
        <v>0</v>
      </c>
      <c r="AP86" s="67">
        <v>39</v>
      </c>
      <c r="AQ86" s="67">
        <v>112</v>
      </c>
      <c r="AR86" s="67">
        <v>0</v>
      </c>
      <c r="AS86" s="67"/>
      <c r="AT86" s="67">
        <v>17</v>
      </c>
      <c r="AU86" s="67">
        <v>0</v>
      </c>
      <c r="AV86" s="67"/>
      <c r="AW86" s="67">
        <v>6</v>
      </c>
      <c r="AX86" s="67">
        <v>0</v>
      </c>
      <c r="AY86" s="67">
        <v>0</v>
      </c>
      <c r="AZ86" s="67">
        <v>2</v>
      </c>
      <c r="BA86" s="67">
        <v>0</v>
      </c>
      <c r="BB86" s="67">
        <v>0</v>
      </c>
      <c r="BC86" s="67">
        <v>0</v>
      </c>
      <c r="BD86" s="67">
        <v>0</v>
      </c>
      <c r="BE86" s="67">
        <v>0</v>
      </c>
      <c r="BF86" s="67">
        <v>0</v>
      </c>
      <c r="BG86" s="67">
        <v>0</v>
      </c>
      <c r="BH86" s="67">
        <v>0</v>
      </c>
      <c r="BI86" s="67">
        <v>1</v>
      </c>
      <c r="BJ86" s="73">
        <v>11105</v>
      </c>
      <c r="BK86" s="68">
        <f t="shared" si="12"/>
        <v>177</v>
      </c>
      <c r="BL86" s="67">
        <v>0</v>
      </c>
      <c r="BM86" s="67">
        <v>0</v>
      </c>
      <c r="BN86" s="67">
        <f t="shared" si="17"/>
        <v>0</v>
      </c>
      <c r="BO86" s="67"/>
      <c r="BP86" s="67"/>
      <c r="BQ86" s="67"/>
      <c r="BR86" s="67">
        <v>6284</v>
      </c>
      <c r="BS86" s="67">
        <v>107</v>
      </c>
      <c r="BT86" s="67">
        <v>13</v>
      </c>
      <c r="BU86" s="67">
        <v>0</v>
      </c>
      <c r="BV86" s="67"/>
      <c r="BW86" s="67">
        <v>0</v>
      </c>
      <c r="BX86" s="67"/>
      <c r="BY86" s="67">
        <f t="shared" si="15"/>
        <v>6404</v>
      </c>
      <c r="BZ86" s="79">
        <v>52.982827999999998</v>
      </c>
      <c r="CA86" s="79">
        <v>5.1325000000000003</v>
      </c>
      <c r="CB86" s="79">
        <v>30.704415999999998</v>
      </c>
      <c r="CC86" s="79">
        <v>54.830838999999997</v>
      </c>
      <c r="CD86" s="79">
        <v>0.81850000000000001</v>
      </c>
      <c r="CE86" s="79">
        <v>0</v>
      </c>
      <c r="CF86" s="79">
        <v>0</v>
      </c>
      <c r="CG86" s="79"/>
      <c r="CH86" s="79"/>
      <c r="CI86" s="79"/>
      <c r="CJ86" s="79"/>
      <c r="CK86" s="79"/>
      <c r="CL86" s="79">
        <f t="shared" si="14"/>
        <v>144.46908299999998</v>
      </c>
      <c r="CM86" s="79"/>
      <c r="CN86" s="79"/>
      <c r="CO86" s="79"/>
      <c r="CP86" s="79"/>
      <c r="CQ86" s="79"/>
      <c r="CR86" s="79"/>
      <c r="CS86" s="79"/>
      <c r="CT86" s="79"/>
      <c r="CU86" s="79"/>
      <c r="CV86" s="79"/>
      <c r="CW86" s="79"/>
      <c r="CX86" s="79"/>
      <c r="CY86" s="79"/>
      <c r="CZ86" s="79"/>
      <c r="DA86" s="79"/>
      <c r="DB86" s="79"/>
      <c r="DC86" s="79"/>
      <c r="DD86" s="67"/>
      <c r="DE86" s="67"/>
      <c r="DF86" s="67"/>
      <c r="DG86" s="67"/>
      <c r="DH86" s="67"/>
      <c r="DI86" s="67"/>
      <c r="DJ86" s="67"/>
      <c r="DK86" s="67"/>
      <c r="DL86" s="67"/>
      <c r="DM86" s="67"/>
      <c r="DN86" s="67"/>
      <c r="DO86" s="67"/>
      <c r="DP86" s="67"/>
      <c r="DQ86" s="67"/>
      <c r="DR86" s="67"/>
      <c r="DS86" s="67"/>
      <c r="DT86" s="68">
        <f t="shared" si="11"/>
        <v>0</v>
      </c>
      <c r="DU86" s="67"/>
      <c r="DV86" s="82"/>
      <c r="DW86" s="82"/>
      <c r="DX86" s="82"/>
      <c r="DY86" s="82"/>
      <c r="DZ86" s="82"/>
      <c r="EA86" s="82"/>
      <c r="EB86" s="82"/>
      <c r="EC86" s="82"/>
      <c r="ED86" s="82"/>
      <c r="EE86" s="82"/>
      <c r="EF86" s="82"/>
      <c r="EG86" s="82" t="s">
        <v>229</v>
      </c>
      <c r="EH86" s="82"/>
      <c r="EI86" s="82"/>
      <c r="EJ86" s="82"/>
      <c r="EK86" s="82"/>
      <c r="EL86" s="82"/>
      <c r="EM86" s="82"/>
      <c r="EN86" s="82"/>
      <c r="EO86" s="82"/>
      <c r="EP86" s="82"/>
      <c r="EQ86" s="82"/>
      <c r="ER86" s="82"/>
      <c r="ES86" s="82"/>
      <c r="ET86" s="82"/>
      <c r="EU86" s="82"/>
      <c r="EV86" s="82"/>
      <c r="EW86" s="82"/>
      <c r="EX86" s="82"/>
    </row>
    <row r="87" spans="1:154" ht="16" customHeight="1">
      <c r="A87" s="86">
        <v>2016</v>
      </c>
      <c r="B87" s="67" t="s">
        <v>6</v>
      </c>
      <c r="C87" s="67" t="str">
        <f t="shared" si="13"/>
        <v>2016Q1</v>
      </c>
      <c r="D87" s="67" t="s">
        <v>211</v>
      </c>
      <c r="E87" s="67" t="s">
        <v>212</v>
      </c>
      <c r="F87" s="67" t="s">
        <v>223</v>
      </c>
      <c r="G87" s="68" t="s">
        <v>45</v>
      </c>
      <c r="H87" s="68" t="s">
        <v>231</v>
      </c>
      <c r="I87" s="68" t="s">
        <v>439</v>
      </c>
      <c r="J87" s="67" t="str">
        <f t="shared" si="10"/>
        <v>2016Q1D6</v>
      </c>
      <c r="K87" s="79"/>
      <c r="L87" s="79"/>
      <c r="M87" s="79"/>
      <c r="N87" s="79">
        <v>0</v>
      </c>
      <c r="O87" s="79"/>
      <c r="P87" s="79">
        <v>0</v>
      </c>
      <c r="Q87" s="79"/>
      <c r="R87" s="68">
        <v>1237406.3</v>
      </c>
      <c r="S87" s="67"/>
      <c r="T87" s="67"/>
      <c r="U87" s="67"/>
      <c r="V87" s="67"/>
      <c r="W87" s="67"/>
      <c r="X87" s="67"/>
      <c r="Y87" s="67"/>
      <c r="Z87" s="79">
        <v>0</v>
      </c>
      <c r="AA87" s="79">
        <v>0</v>
      </c>
      <c r="AB87" s="79">
        <v>0</v>
      </c>
      <c r="AC87" s="67">
        <v>1834480</v>
      </c>
      <c r="AD87" s="68">
        <f t="shared" si="16"/>
        <v>1834480</v>
      </c>
      <c r="AE87" s="67"/>
      <c r="AF87" s="79"/>
      <c r="AG87" s="67"/>
      <c r="AH87" s="67"/>
      <c r="AI87" s="67"/>
      <c r="AJ87" s="67"/>
      <c r="AK87" s="67"/>
      <c r="AL87" s="67">
        <v>0</v>
      </c>
      <c r="AM87" s="67"/>
      <c r="AN87" s="67">
        <v>0</v>
      </c>
      <c r="AO87" s="67">
        <v>0</v>
      </c>
      <c r="AP87" s="67">
        <v>49</v>
      </c>
      <c r="AQ87" s="67">
        <v>159</v>
      </c>
      <c r="AR87" s="67">
        <v>0</v>
      </c>
      <c r="AS87" s="67"/>
      <c r="AT87" s="67">
        <v>27</v>
      </c>
      <c r="AU87" s="67">
        <v>0</v>
      </c>
      <c r="AV87" s="67"/>
      <c r="AW87" s="67">
        <v>14</v>
      </c>
      <c r="AX87" s="67">
        <v>0</v>
      </c>
      <c r="AY87" s="67">
        <v>0</v>
      </c>
      <c r="AZ87" s="67">
        <v>9</v>
      </c>
      <c r="BA87" s="67">
        <v>0</v>
      </c>
      <c r="BB87" s="67">
        <v>0</v>
      </c>
      <c r="BC87" s="67">
        <v>0</v>
      </c>
      <c r="BD87" s="67">
        <v>0</v>
      </c>
      <c r="BE87" s="67">
        <v>0</v>
      </c>
      <c r="BF87" s="67">
        <v>0</v>
      </c>
      <c r="BG87" s="67">
        <v>0</v>
      </c>
      <c r="BH87" s="67">
        <v>0</v>
      </c>
      <c r="BI87" s="67">
        <v>2</v>
      </c>
      <c r="BJ87" s="73">
        <v>19510</v>
      </c>
      <c r="BK87" s="68">
        <f t="shared" si="12"/>
        <v>260</v>
      </c>
      <c r="BL87" s="67">
        <v>0</v>
      </c>
      <c r="BM87" s="67">
        <v>0</v>
      </c>
      <c r="BN87" s="67">
        <f t="shared" si="17"/>
        <v>0</v>
      </c>
      <c r="BO87" s="67"/>
      <c r="BP87" s="67"/>
      <c r="BQ87" s="67"/>
      <c r="BR87" s="67">
        <v>6559</v>
      </c>
      <c r="BS87" s="67">
        <v>132</v>
      </c>
      <c r="BT87" s="67">
        <v>30</v>
      </c>
      <c r="BU87" s="67">
        <v>0</v>
      </c>
      <c r="BV87" s="67"/>
      <c r="BW87" s="67">
        <v>0</v>
      </c>
      <c r="BX87" s="67"/>
      <c r="BY87" s="67">
        <f t="shared" si="15"/>
        <v>6721</v>
      </c>
      <c r="BZ87" s="79">
        <v>77.458853000000005</v>
      </c>
      <c r="CA87" s="79">
        <v>48.493915000000001</v>
      </c>
      <c r="CB87" s="79">
        <v>29.032789999999999</v>
      </c>
      <c r="CC87" s="79">
        <v>69.720580999999996</v>
      </c>
      <c r="CD87" s="79">
        <v>0.72399999999999998</v>
      </c>
      <c r="CE87" s="79">
        <v>0</v>
      </c>
      <c r="CF87" s="79">
        <v>0</v>
      </c>
      <c r="CG87" s="79"/>
      <c r="CH87" s="79"/>
      <c r="CI87" s="79"/>
      <c r="CJ87" s="79"/>
      <c r="CK87" s="79"/>
      <c r="CL87" s="79">
        <f t="shared" si="14"/>
        <v>225.430139</v>
      </c>
      <c r="CM87" s="79"/>
      <c r="CN87" s="79"/>
      <c r="CO87" s="79"/>
      <c r="CP87" s="79"/>
      <c r="CQ87" s="79"/>
      <c r="CR87" s="79"/>
      <c r="CS87" s="79"/>
      <c r="CT87" s="79"/>
      <c r="CU87" s="79"/>
      <c r="CV87" s="79"/>
      <c r="CW87" s="79"/>
      <c r="CX87" s="79"/>
      <c r="CY87" s="79"/>
      <c r="CZ87" s="79"/>
      <c r="DA87" s="79"/>
      <c r="DB87" s="79"/>
      <c r="DC87" s="79"/>
      <c r="DD87" s="67"/>
      <c r="DE87" s="67"/>
      <c r="DF87" s="67"/>
      <c r="DG87" s="67"/>
      <c r="DH87" s="67"/>
      <c r="DI87" s="67"/>
      <c r="DJ87" s="67"/>
      <c r="DK87" s="67"/>
      <c r="DL87" s="67"/>
      <c r="DM87" s="67"/>
      <c r="DN87" s="67"/>
      <c r="DO87" s="67"/>
      <c r="DP87" s="67"/>
      <c r="DQ87" s="67"/>
      <c r="DR87" s="67"/>
      <c r="DS87" s="67"/>
      <c r="DT87" s="68">
        <f t="shared" si="11"/>
        <v>0</v>
      </c>
      <c r="DU87" s="67"/>
      <c r="DV87" s="82"/>
      <c r="DW87" s="82"/>
      <c r="DX87" s="82"/>
      <c r="DY87" s="82"/>
      <c r="DZ87" s="82"/>
      <c r="EA87" s="82"/>
      <c r="EB87" s="82"/>
      <c r="EC87" s="82"/>
      <c r="ED87" s="82"/>
      <c r="EE87" s="82"/>
      <c r="EF87" s="82"/>
      <c r="EG87" s="82" t="s">
        <v>229</v>
      </c>
      <c r="EH87" s="82"/>
      <c r="EI87" s="82"/>
      <c r="EJ87" s="82"/>
      <c r="EK87" s="82"/>
      <c r="EL87" s="82"/>
      <c r="EM87" s="82"/>
      <c r="EN87" s="82"/>
      <c r="EO87" s="82"/>
      <c r="EP87" s="82"/>
      <c r="EQ87" s="82"/>
      <c r="ER87" s="82"/>
      <c r="ES87" s="82"/>
      <c r="ET87" s="82"/>
      <c r="EU87" s="82"/>
      <c r="EV87" s="82"/>
      <c r="EW87" s="82"/>
      <c r="EX87" s="82"/>
    </row>
    <row r="88" spans="1:154" ht="16" customHeight="1">
      <c r="A88" s="86">
        <v>2016</v>
      </c>
      <c r="B88" s="67" t="s">
        <v>6</v>
      </c>
      <c r="C88" s="67" t="str">
        <f t="shared" si="13"/>
        <v>2016Q1</v>
      </c>
      <c r="D88" s="67" t="s">
        <v>211</v>
      </c>
      <c r="E88" s="67" t="s">
        <v>212</v>
      </c>
      <c r="F88" s="67" t="s">
        <v>227</v>
      </c>
      <c r="G88" s="68" t="s">
        <v>13</v>
      </c>
      <c r="H88" s="68" t="s">
        <v>13</v>
      </c>
      <c r="I88" s="68" t="s">
        <v>444</v>
      </c>
      <c r="J88" s="67" t="str">
        <f t="shared" si="10"/>
        <v>2016Q1D9</v>
      </c>
      <c r="K88" s="79">
        <v>300717</v>
      </c>
      <c r="L88" s="79">
        <v>208525</v>
      </c>
      <c r="M88" s="79"/>
      <c r="N88" s="79">
        <v>0</v>
      </c>
      <c r="O88" s="79"/>
      <c r="P88" s="79">
        <v>0</v>
      </c>
      <c r="Q88" s="79"/>
      <c r="R88" s="68">
        <v>509242</v>
      </c>
      <c r="S88" s="67"/>
      <c r="T88" s="67"/>
      <c r="U88" s="67"/>
      <c r="V88" s="67"/>
      <c r="W88" s="67"/>
      <c r="X88" s="67"/>
      <c r="Y88" s="67"/>
      <c r="Z88" s="79">
        <v>0</v>
      </c>
      <c r="AA88" s="79">
        <v>0</v>
      </c>
      <c r="AB88" s="79">
        <v>0</v>
      </c>
      <c r="AC88" s="67">
        <v>572533</v>
      </c>
      <c r="AD88" s="68">
        <f t="shared" si="16"/>
        <v>572533</v>
      </c>
      <c r="AE88" s="67"/>
      <c r="AF88" s="79"/>
      <c r="AG88" s="67"/>
      <c r="AH88" s="67"/>
      <c r="AI88" s="67"/>
      <c r="AJ88" s="67"/>
      <c r="AK88" s="67"/>
      <c r="AL88" s="67">
        <v>0</v>
      </c>
      <c r="AM88" s="67"/>
      <c r="AN88" s="67">
        <v>0</v>
      </c>
      <c r="AO88" s="67">
        <v>0</v>
      </c>
      <c r="AP88" s="67">
        <v>13</v>
      </c>
      <c r="AQ88" s="67">
        <v>40</v>
      </c>
      <c r="AR88" s="67">
        <v>0</v>
      </c>
      <c r="AS88" s="67"/>
      <c r="AT88" s="67">
        <v>5</v>
      </c>
      <c r="AU88" s="67">
        <v>0</v>
      </c>
      <c r="AV88" s="67"/>
      <c r="AW88" s="67">
        <v>4</v>
      </c>
      <c r="AX88" s="67">
        <v>0</v>
      </c>
      <c r="AY88" s="67">
        <v>0</v>
      </c>
      <c r="AZ88" s="67">
        <v>2</v>
      </c>
      <c r="BA88" s="67">
        <v>0</v>
      </c>
      <c r="BB88" s="67">
        <v>0</v>
      </c>
      <c r="BC88" s="67">
        <v>0</v>
      </c>
      <c r="BD88" s="67">
        <v>0</v>
      </c>
      <c r="BE88" s="67">
        <v>0</v>
      </c>
      <c r="BF88" s="67">
        <v>0</v>
      </c>
      <c r="BG88" s="67">
        <v>0</v>
      </c>
      <c r="BH88" s="67">
        <v>0</v>
      </c>
      <c r="BI88" s="67">
        <v>0</v>
      </c>
      <c r="BJ88" s="73">
        <v>4255</v>
      </c>
      <c r="BK88" s="68">
        <f t="shared" si="12"/>
        <v>64</v>
      </c>
      <c r="BL88" s="67">
        <v>0</v>
      </c>
      <c r="BM88" s="67">
        <v>26</v>
      </c>
      <c r="BN88" s="67">
        <f t="shared" si="17"/>
        <v>26</v>
      </c>
      <c r="BO88" s="67"/>
      <c r="BP88" s="67"/>
      <c r="BQ88" s="67"/>
      <c r="BR88" s="67">
        <v>2442</v>
      </c>
      <c r="BS88" s="67">
        <v>55</v>
      </c>
      <c r="BT88" s="67">
        <v>0</v>
      </c>
      <c r="BU88" s="67">
        <v>0</v>
      </c>
      <c r="BV88" s="67"/>
      <c r="BW88" s="67">
        <v>0</v>
      </c>
      <c r="BX88" s="67"/>
      <c r="BY88" s="67">
        <f t="shared" si="15"/>
        <v>2497</v>
      </c>
      <c r="BZ88" s="79">
        <v>56.701954000000001</v>
      </c>
      <c r="CA88" s="79">
        <v>5.0970000000000004</v>
      </c>
      <c r="CB88" s="79">
        <v>13.055987999999999</v>
      </c>
      <c r="CC88" s="79">
        <v>28.8154</v>
      </c>
      <c r="CD88" s="79">
        <v>0</v>
      </c>
      <c r="CE88" s="79">
        <v>0</v>
      </c>
      <c r="CF88" s="79">
        <v>0</v>
      </c>
      <c r="CG88" s="79"/>
      <c r="CH88" s="79"/>
      <c r="CI88" s="79"/>
      <c r="CJ88" s="79"/>
      <c r="CK88" s="79"/>
      <c r="CL88" s="79">
        <f t="shared" si="14"/>
        <v>103.67034199999999</v>
      </c>
      <c r="CM88" s="79"/>
      <c r="CN88" s="79"/>
      <c r="CO88" s="79"/>
      <c r="CP88" s="79"/>
      <c r="CQ88" s="79"/>
      <c r="CR88" s="79"/>
      <c r="CS88" s="79"/>
      <c r="CT88" s="79"/>
      <c r="CU88" s="79"/>
      <c r="CV88" s="79"/>
      <c r="CW88" s="79"/>
      <c r="CX88" s="79"/>
      <c r="CY88" s="79"/>
      <c r="CZ88" s="79"/>
      <c r="DA88" s="79"/>
      <c r="DB88" s="79"/>
      <c r="DC88" s="79"/>
      <c r="DD88" s="67"/>
      <c r="DE88" s="67"/>
      <c r="DF88" s="67"/>
      <c r="DG88" s="67"/>
      <c r="DH88" s="67"/>
      <c r="DI88" s="67"/>
      <c r="DJ88" s="67"/>
      <c r="DK88" s="67"/>
      <c r="DL88" s="67"/>
      <c r="DM88" s="67"/>
      <c r="DN88" s="67"/>
      <c r="DO88" s="67"/>
      <c r="DP88" s="67"/>
      <c r="DQ88" s="67"/>
      <c r="DR88" s="67"/>
      <c r="DS88" s="67"/>
      <c r="DT88" s="68">
        <f t="shared" si="11"/>
        <v>0</v>
      </c>
      <c r="DU88" s="67"/>
      <c r="DV88" s="82"/>
      <c r="DW88" s="82"/>
      <c r="DX88" s="82"/>
      <c r="DY88" s="82"/>
      <c r="DZ88" s="82"/>
      <c r="EA88" s="82"/>
      <c r="EB88" s="82"/>
      <c r="EC88" s="82"/>
      <c r="ED88" s="82"/>
      <c r="EE88" s="82"/>
      <c r="EF88" s="82"/>
      <c r="EG88" s="82" t="s">
        <v>229</v>
      </c>
      <c r="EH88" s="82"/>
      <c r="EI88" s="82"/>
      <c r="EJ88" s="82"/>
      <c r="EK88" s="82"/>
      <c r="EL88" s="82"/>
      <c r="EM88" s="82"/>
      <c r="EN88" s="82"/>
      <c r="EO88" s="82"/>
      <c r="EP88" s="82"/>
      <c r="EQ88" s="82"/>
      <c r="ER88" s="82"/>
      <c r="ES88" s="82"/>
      <c r="ET88" s="82"/>
      <c r="EU88" s="82"/>
      <c r="EV88" s="82"/>
      <c r="EW88" s="82"/>
      <c r="EX88" s="82"/>
    </row>
    <row r="89" spans="1:154" ht="16" customHeight="1">
      <c r="A89" s="86">
        <v>2016</v>
      </c>
      <c r="B89" s="67" t="s">
        <v>6</v>
      </c>
      <c r="C89" s="67" t="str">
        <f t="shared" si="13"/>
        <v>2016Q1</v>
      </c>
      <c r="D89" s="67" t="s">
        <v>211</v>
      </c>
      <c r="E89" s="67" t="s">
        <v>212</v>
      </c>
      <c r="F89" s="67" t="s">
        <v>225</v>
      </c>
      <c r="G89" s="68" t="s">
        <v>47</v>
      </c>
      <c r="H89" s="68" t="s">
        <v>231</v>
      </c>
      <c r="I89" s="68" t="s">
        <v>441</v>
      </c>
      <c r="J89" s="67" t="str">
        <f t="shared" si="10"/>
        <v>2016Q1D8</v>
      </c>
      <c r="K89" s="79">
        <v>1097691.95</v>
      </c>
      <c r="L89" s="79">
        <v>542885.8600000001</v>
      </c>
      <c r="M89" s="79">
        <v>626070.67999999993</v>
      </c>
      <c r="N89" s="79">
        <v>257422</v>
      </c>
      <c r="O89" s="79"/>
      <c r="P89" s="79">
        <v>0</v>
      </c>
      <c r="Q89" s="79"/>
      <c r="R89" s="68">
        <v>2524070.4900000002</v>
      </c>
      <c r="S89" s="67"/>
      <c r="T89" s="67"/>
      <c r="U89" s="67"/>
      <c r="V89" s="67"/>
      <c r="W89" s="67"/>
      <c r="X89" s="67"/>
      <c r="Y89" s="67">
        <v>1186.5116307784999</v>
      </c>
      <c r="Z89" s="79">
        <v>0</v>
      </c>
      <c r="AA89" s="79">
        <v>0</v>
      </c>
      <c r="AB89" s="79">
        <v>0</v>
      </c>
      <c r="AC89" s="67">
        <v>3891064</v>
      </c>
      <c r="AD89" s="68">
        <f t="shared" si="16"/>
        <v>3891064</v>
      </c>
      <c r="AE89" s="67"/>
      <c r="AF89" s="79"/>
      <c r="AG89" s="67"/>
      <c r="AH89" s="67"/>
      <c r="AI89" s="67"/>
      <c r="AJ89" s="67"/>
      <c r="AK89" s="67"/>
      <c r="AL89" s="67">
        <v>0</v>
      </c>
      <c r="AM89" s="67"/>
      <c r="AN89" s="67">
        <v>0</v>
      </c>
      <c r="AO89" s="67">
        <v>0</v>
      </c>
      <c r="AP89" s="67">
        <v>58</v>
      </c>
      <c r="AQ89" s="67">
        <v>133</v>
      </c>
      <c r="AR89" s="67">
        <v>0</v>
      </c>
      <c r="AS89" s="67"/>
      <c r="AT89" s="67">
        <v>30</v>
      </c>
      <c r="AU89" s="67">
        <v>0</v>
      </c>
      <c r="AV89" s="67"/>
      <c r="AW89" s="67">
        <v>18</v>
      </c>
      <c r="AX89" s="67">
        <v>0</v>
      </c>
      <c r="AY89" s="67">
        <v>0</v>
      </c>
      <c r="AZ89" s="67">
        <v>14</v>
      </c>
      <c r="BA89" s="67">
        <v>0</v>
      </c>
      <c r="BB89" s="67">
        <v>0</v>
      </c>
      <c r="BC89" s="67">
        <v>5</v>
      </c>
      <c r="BD89" s="67">
        <v>0</v>
      </c>
      <c r="BE89" s="67">
        <v>0</v>
      </c>
      <c r="BF89" s="67">
        <v>0</v>
      </c>
      <c r="BG89" s="67">
        <v>0</v>
      </c>
      <c r="BH89" s="67">
        <v>0</v>
      </c>
      <c r="BI89" s="67">
        <v>0</v>
      </c>
      <c r="BJ89" s="73">
        <v>21610</v>
      </c>
      <c r="BK89" s="68">
        <f t="shared" si="12"/>
        <v>258</v>
      </c>
      <c r="BL89" s="67">
        <v>0</v>
      </c>
      <c r="BM89" s="67">
        <v>0</v>
      </c>
      <c r="BN89" s="67">
        <f t="shared" si="17"/>
        <v>0</v>
      </c>
      <c r="BO89" s="67"/>
      <c r="BP89" s="67"/>
      <c r="BQ89" s="67"/>
      <c r="BR89" s="67">
        <v>10713</v>
      </c>
      <c r="BS89" s="67">
        <v>210</v>
      </c>
      <c r="BT89" s="67">
        <v>80</v>
      </c>
      <c r="BU89" s="67">
        <v>0</v>
      </c>
      <c r="BV89" s="67"/>
      <c r="BW89" s="67">
        <v>0</v>
      </c>
      <c r="BX89" s="67"/>
      <c r="BY89" s="67">
        <f t="shared" si="15"/>
        <v>11003</v>
      </c>
      <c r="BZ89" s="79">
        <v>91.705021000000002</v>
      </c>
      <c r="CA89" s="79">
        <v>117.687978</v>
      </c>
      <c r="CB89" s="79">
        <v>50.066825000000001</v>
      </c>
      <c r="CC89" s="79">
        <v>97.398079999999993</v>
      </c>
      <c r="CD89" s="79">
        <v>0.75700000000000001</v>
      </c>
      <c r="CE89" s="79">
        <v>0</v>
      </c>
      <c r="CF89" s="79">
        <v>0</v>
      </c>
      <c r="CG89" s="79"/>
      <c r="CH89" s="79"/>
      <c r="CI89" s="79"/>
      <c r="CJ89" s="79"/>
      <c r="CK89" s="79"/>
      <c r="CL89" s="79">
        <f t="shared" si="14"/>
        <v>357.61490400000002</v>
      </c>
      <c r="CM89" s="79"/>
      <c r="CN89" s="79"/>
      <c r="CO89" s="79"/>
      <c r="CP89" s="79"/>
      <c r="CQ89" s="79"/>
      <c r="CR89" s="79"/>
      <c r="CS89" s="79"/>
      <c r="CT89" s="79"/>
      <c r="CU89" s="79"/>
      <c r="CV89" s="79"/>
      <c r="CW89" s="79"/>
      <c r="CX89" s="79"/>
      <c r="CY89" s="79"/>
      <c r="CZ89" s="79"/>
      <c r="DA89" s="79"/>
      <c r="DB89" s="79"/>
      <c r="DC89" s="79"/>
      <c r="DD89" s="67"/>
      <c r="DE89" s="67"/>
      <c r="DF89" s="67"/>
      <c r="DG89" s="67"/>
      <c r="DH89" s="67"/>
      <c r="DI89" s="67"/>
      <c r="DJ89" s="67"/>
      <c r="DK89" s="67"/>
      <c r="DL89" s="67"/>
      <c r="DM89" s="67"/>
      <c r="DN89" s="67"/>
      <c r="DO89" s="67"/>
      <c r="DP89" s="67"/>
      <c r="DQ89" s="67"/>
      <c r="DR89" s="67"/>
      <c r="DS89" s="67"/>
      <c r="DT89" s="68">
        <f t="shared" si="11"/>
        <v>0</v>
      </c>
      <c r="DU89" s="67"/>
      <c r="DV89" s="82"/>
      <c r="DW89" s="82"/>
      <c r="DX89" s="82"/>
      <c r="DY89" s="82"/>
      <c r="DZ89" s="82"/>
      <c r="EA89" s="82"/>
      <c r="EB89" s="82"/>
      <c r="EC89" s="82"/>
      <c r="ED89" s="82"/>
      <c r="EE89" s="82"/>
      <c r="EF89" s="82"/>
      <c r="EG89" s="82" t="s">
        <v>229</v>
      </c>
      <c r="EH89" s="82"/>
      <c r="EI89" s="82"/>
      <c r="EJ89" s="82"/>
      <c r="EK89" s="82"/>
      <c r="EL89" s="82"/>
      <c r="EM89" s="82"/>
      <c r="EN89" s="82"/>
      <c r="EO89" s="82"/>
      <c r="EP89" s="82"/>
      <c r="EQ89" s="82"/>
      <c r="ER89" s="82"/>
      <c r="ES89" s="82"/>
      <c r="ET89" s="82"/>
      <c r="EU89" s="82"/>
      <c r="EV89" s="82"/>
      <c r="EW89" s="82"/>
      <c r="EX89" s="82"/>
    </row>
    <row r="90" spans="1:154" ht="16" customHeight="1">
      <c r="A90" s="86">
        <v>2016</v>
      </c>
      <c r="B90" s="67" t="s">
        <v>6</v>
      </c>
      <c r="C90" s="67" t="str">
        <f t="shared" si="13"/>
        <v>2016Q1</v>
      </c>
      <c r="D90" s="67" t="s">
        <v>211</v>
      </c>
      <c r="E90" s="67" t="s">
        <v>212</v>
      </c>
      <c r="F90" s="67" t="s">
        <v>226</v>
      </c>
      <c r="G90" s="68" t="s">
        <v>29</v>
      </c>
      <c r="H90" s="68" t="s">
        <v>29</v>
      </c>
      <c r="I90" s="68" t="s">
        <v>447</v>
      </c>
      <c r="J90" s="67" t="str">
        <f t="shared" si="10"/>
        <v>2016Q1D12</v>
      </c>
      <c r="K90" s="79">
        <v>921464</v>
      </c>
      <c r="L90" s="79">
        <v>136865</v>
      </c>
      <c r="M90" s="79">
        <v>66951</v>
      </c>
      <c r="N90" s="79">
        <v>0</v>
      </c>
      <c r="O90" s="79"/>
      <c r="P90" s="79">
        <v>0</v>
      </c>
      <c r="Q90" s="79"/>
      <c r="R90" s="68">
        <v>1125280</v>
      </c>
      <c r="S90" s="67"/>
      <c r="T90" s="67"/>
      <c r="U90" s="67"/>
      <c r="V90" s="67"/>
      <c r="W90" s="67"/>
      <c r="X90" s="67"/>
      <c r="Y90" s="67"/>
      <c r="Z90" s="79">
        <v>0</v>
      </c>
      <c r="AA90" s="79">
        <v>0</v>
      </c>
      <c r="AB90" s="79">
        <v>0</v>
      </c>
      <c r="AC90" s="67">
        <v>1398173</v>
      </c>
      <c r="AD90" s="68">
        <f t="shared" si="16"/>
        <v>1398173</v>
      </c>
      <c r="AE90" s="67"/>
      <c r="AF90" s="79"/>
      <c r="AG90" s="67"/>
      <c r="AH90" s="67"/>
      <c r="AI90" s="67"/>
      <c r="AJ90" s="67"/>
      <c r="AK90" s="67"/>
      <c r="AL90" s="67">
        <v>0</v>
      </c>
      <c r="AM90" s="67"/>
      <c r="AN90" s="67">
        <v>0</v>
      </c>
      <c r="AO90" s="67">
        <v>0</v>
      </c>
      <c r="AP90" s="67">
        <v>23</v>
      </c>
      <c r="AQ90" s="67">
        <v>37</v>
      </c>
      <c r="AR90" s="67">
        <v>0</v>
      </c>
      <c r="AS90" s="67"/>
      <c r="AT90" s="67">
        <v>13</v>
      </c>
      <c r="AU90" s="67">
        <v>0</v>
      </c>
      <c r="AV90" s="67"/>
      <c r="AW90" s="67">
        <v>2</v>
      </c>
      <c r="AX90" s="67">
        <v>0</v>
      </c>
      <c r="AY90" s="67">
        <v>0</v>
      </c>
      <c r="AZ90" s="67">
        <v>3</v>
      </c>
      <c r="BA90" s="67">
        <v>0</v>
      </c>
      <c r="BB90" s="67">
        <v>0</v>
      </c>
      <c r="BC90" s="67">
        <v>0</v>
      </c>
      <c r="BD90" s="67">
        <v>2</v>
      </c>
      <c r="BE90" s="67">
        <v>0</v>
      </c>
      <c r="BF90" s="67">
        <v>0</v>
      </c>
      <c r="BG90" s="67">
        <v>0</v>
      </c>
      <c r="BH90" s="67">
        <v>0</v>
      </c>
      <c r="BI90" s="67">
        <v>0</v>
      </c>
      <c r="BJ90" s="73">
        <v>6070</v>
      </c>
      <c r="BK90" s="68">
        <f t="shared" si="12"/>
        <v>80</v>
      </c>
      <c r="BL90" s="67">
        <v>0</v>
      </c>
      <c r="BM90" s="67">
        <v>31</v>
      </c>
      <c r="BN90" s="67">
        <f t="shared" si="17"/>
        <v>31</v>
      </c>
      <c r="BO90" s="67"/>
      <c r="BP90" s="67"/>
      <c r="BQ90" s="67"/>
      <c r="BR90" s="67">
        <v>8408</v>
      </c>
      <c r="BS90" s="67">
        <v>126</v>
      </c>
      <c r="BT90" s="67">
        <v>0</v>
      </c>
      <c r="BU90" s="67">
        <v>0</v>
      </c>
      <c r="BV90" s="67"/>
      <c r="BW90" s="67">
        <v>0</v>
      </c>
      <c r="BX90" s="67"/>
      <c r="BY90" s="67">
        <f t="shared" si="15"/>
        <v>8534</v>
      </c>
      <c r="BZ90" s="79">
        <v>118.163545</v>
      </c>
      <c r="CA90" s="79">
        <v>47.972949999999997</v>
      </c>
      <c r="CB90" s="79">
        <v>41.240954000000002</v>
      </c>
      <c r="CC90" s="79">
        <v>74.624126000000004</v>
      </c>
      <c r="CD90" s="79">
        <v>47.951799999999999</v>
      </c>
      <c r="CE90" s="79">
        <v>0</v>
      </c>
      <c r="CF90" s="79">
        <v>0</v>
      </c>
      <c r="CG90" s="79"/>
      <c r="CH90" s="79"/>
      <c r="CI90" s="79"/>
      <c r="CJ90" s="79"/>
      <c r="CK90" s="79"/>
      <c r="CL90" s="79">
        <f t="shared" si="14"/>
        <v>329.95337499999999</v>
      </c>
      <c r="CM90" s="79"/>
      <c r="CN90" s="79"/>
      <c r="CO90" s="79"/>
      <c r="CP90" s="79"/>
      <c r="CQ90" s="79"/>
      <c r="CR90" s="79"/>
      <c r="CS90" s="79"/>
      <c r="CT90" s="79"/>
      <c r="CU90" s="79"/>
      <c r="CV90" s="79"/>
      <c r="CW90" s="79"/>
      <c r="CX90" s="79"/>
      <c r="CY90" s="79"/>
      <c r="CZ90" s="79"/>
      <c r="DA90" s="79"/>
      <c r="DB90" s="79"/>
      <c r="DC90" s="79"/>
      <c r="DD90" s="67"/>
      <c r="DE90" s="67"/>
      <c r="DF90" s="67"/>
      <c r="DG90" s="67"/>
      <c r="DH90" s="67"/>
      <c r="DI90" s="67"/>
      <c r="DJ90" s="67"/>
      <c r="DK90" s="67"/>
      <c r="DL90" s="67"/>
      <c r="DM90" s="67"/>
      <c r="DN90" s="67"/>
      <c r="DO90" s="67"/>
      <c r="DP90" s="67"/>
      <c r="DQ90" s="67"/>
      <c r="DR90" s="67"/>
      <c r="DS90" s="67"/>
      <c r="DT90" s="68">
        <f t="shared" si="11"/>
        <v>0</v>
      </c>
      <c r="DU90" s="67"/>
      <c r="DV90" s="82"/>
      <c r="DW90" s="82"/>
      <c r="DX90" s="82"/>
      <c r="DY90" s="82"/>
      <c r="DZ90" s="82"/>
      <c r="EA90" s="82"/>
      <c r="EB90" s="82"/>
      <c r="EC90" s="82"/>
      <c r="ED90" s="82"/>
      <c r="EE90" s="82"/>
      <c r="EF90" s="82"/>
      <c r="EG90" s="82" t="s">
        <v>229</v>
      </c>
      <c r="EH90" s="82"/>
      <c r="EI90" s="82"/>
      <c r="EJ90" s="82"/>
      <c r="EK90" s="82"/>
      <c r="EL90" s="82"/>
      <c r="EM90" s="82"/>
      <c r="EN90" s="82"/>
      <c r="EO90" s="82"/>
      <c r="EP90" s="82"/>
      <c r="EQ90" s="82"/>
      <c r="ER90" s="82"/>
      <c r="ES90" s="82"/>
      <c r="ET90" s="82"/>
      <c r="EU90" s="82"/>
      <c r="EV90" s="82"/>
      <c r="EW90" s="82"/>
      <c r="EX90" s="82"/>
    </row>
    <row r="91" spans="1:154" ht="16" customHeight="1">
      <c r="A91" s="86">
        <v>2016</v>
      </c>
      <c r="B91" s="67" t="s">
        <v>6</v>
      </c>
      <c r="C91" s="67" t="str">
        <f t="shared" si="13"/>
        <v>2016Q1</v>
      </c>
      <c r="D91" s="67" t="s">
        <v>211</v>
      </c>
      <c r="E91" s="67" t="s">
        <v>212</v>
      </c>
      <c r="F91" s="67" t="s">
        <v>228</v>
      </c>
      <c r="G91" s="68" t="s">
        <v>28</v>
      </c>
      <c r="H91" s="68" t="s">
        <v>28</v>
      </c>
      <c r="I91" s="68" t="s">
        <v>445</v>
      </c>
      <c r="J91" s="67" t="str">
        <f t="shared" si="10"/>
        <v>2016Q1D10</v>
      </c>
      <c r="K91" s="79">
        <v>361669.9</v>
      </c>
      <c r="L91" s="79">
        <v>63824.1</v>
      </c>
      <c r="M91" s="79"/>
      <c r="N91" s="79">
        <v>0</v>
      </c>
      <c r="O91" s="79"/>
      <c r="P91" s="79">
        <v>0</v>
      </c>
      <c r="Q91" s="79"/>
      <c r="R91" s="68">
        <v>425494</v>
      </c>
      <c r="S91" s="67"/>
      <c r="T91" s="67"/>
      <c r="U91" s="67"/>
      <c r="V91" s="67"/>
      <c r="W91" s="67"/>
      <c r="X91" s="67"/>
      <c r="Y91" s="67"/>
      <c r="Z91" s="79">
        <v>0</v>
      </c>
      <c r="AA91" s="79">
        <v>0</v>
      </c>
      <c r="AB91" s="79">
        <v>0</v>
      </c>
      <c r="AC91" s="67">
        <v>752000</v>
      </c>
      <c r="AD91" s="68">
        <f t="shared" si="16"/>
        <v>752000</v>
      </c>
      <c r="AE91" s="67"/>
      <c r="AF91" s="79"/>
      <c r="AG91" s="67"/>
      <c r="AH91" s="67"/>
      <c r="AI91" s="67"/>
      <c r="AJ91" s="67"/>
      <c r="AK91" s="67"/>
      <c r="AL91" s="67">
        <v>0</v>
      </c>
      <c r="AM91" s="67"/>
      <c r="AN91" s="67">
        <v>0</v>
      </c>
      <c r="AO91" s="67">
        <v>0</v>
      </c>
      <c r="AP91" s="67">
        <v>7</v>
      </c>
      <c r="AQ91" s="67">
        <v>17</v>
      </c>
      <c r="AR91" s="67">
        <v>0</v>
      </c>
      <c r="AS91" s="67"/>
      <c r="AT91" s="67">
        <v>4</v>
      </c>
      <c r="AU91" s="67">
        <v>0</v>
      </c>
      <c r="AV91" s="67"/>
      <c r="AW91" s="67">
        <v>4</v>
      </c>
      <c r="AX91" s="67">
        <v>0</v>
      </c>
      <c r="AY91" s="67">
        <v>0</v>
      </c>
      <c r="AZ91" s="67">
        <v>3</v>
      </c>
      <c r="BA91" s="67">
        <v>0</v>
      </c>
      <c r="BB91" s="67">
        <v>0</v>
      </c>
      <c r="BC91" s="67">
        <v>0</v>
      </c>
      <c r="BD91" s="67">
        <v>0</v>
      </c>
      <c r="BE91" s="67">
        <v>0</v>
      </c>
      <c r="BF91" s="67">
        <v>0</v>
      </c>
      <c r="BG91" s="67">
        <v>0</v>
      </c>
      <c r="BH91" s="67">
        <v>0</v>
      </c>
      <c r="BI91" s="67">
        <v>0</v>
      </c>
      <c r="BJ91" s="73">
        <v>3170</v>
      </c>
      <c r="BK91" s="68">
        <f t="shared" si="12"/>
        <v>35</v>
      </c>
      <c r="BL91" s="67">
        <v>0</v>
      </c>
      <c r="BM91" s="67">
        <v>37</v>
      </c>
      <c r="BN91" s="67">
        <f t="shared" si="17"/>
        <v>37</v>
      </c>
      <c r="BO91" s="67"/>
      <c r="BP91" s="67"/>
      <c r="BQ91" s="67"/>
      <c r="BR91" s="67">
        <v>6173</v>
      </c>
      <c r="BS91" s="67">
        <v>49</v>
      </c>
      <c r="BT91" s="67">
        <v>0</v>
      </c>
      <c r="BU91" s="67">
        <v>0</v>
      </c>
      <c r="BV91" s="67"/>
      <c r="BW91" s="67">
        <v>0</v>
      </c>
      <c r="BX91" s="67"/>
      <c r="BY91" s="67">
        <f t="shared" si="15"/>
        <v>6222</v>
      </c>
      <c r="BZ91" s="79">
        <v>71.326756000000003</v>
      </c>
      <c r="CA91" s="79">
        <v>110.8211</v>
      </c>
      <c r="CB91" s="79">
        <v>1.7310000000000001</v>
      </c>
      <c r="CC91" s="79">
        <v>74.997900000000001</v>
      </c>
      <c r="CD91" s="79">
        <v>0</v>
      </c>
      <c r="CE91" s="79">
        <v>0</v>
      </c>
      <c r="CF91" s="79">
        <v>0</v>
      </c>
      <c r="CG91" s="79"/>
      <c r="CH91" s="79"/>
      <c r="CI91" s="79"/>
      <c r="CJ91" s="79"/>
      <c r="CK91" s="79"/>
      <c r="CL91" s="79">
        <f t="shared" si="14"/>
        <v>258.876756</v>
      </c>
      <c r="CM91" s="79"/>
      <c r="CN91" s="79"/>
      <c r="CO91" s="79"/>
      <c r="CP91" s="79"/>
      <c r="CQ91" s="79"/>
      <c r="CR91" s="79"/>
      <c r="CS91" s="79"/>
      <c r="CT91" s="79"/>
      <c r="CU91" s="79"/>
      <c r="CV91" s="79"/>
      <c r="CW91" s="79"/>
      <c r="CX91" s="79"/>
      <c r="CY91" s="79"/>
      <c r="CZ91" s="79"/>
      <c r="DA91" s="79"/>
      <c r="DB91" s="79"/>
      <c r="DC91" s="79"/>
      <c r="DD91" s="67"/>
      <c r="DE91" s="67"/>
      <c r="DF91" s="67"/>
      <c r="DG91" s="67"/>
      <c r="DH91" s="67"/>
      <c r="DI91" s="67"/>
      <c r="DJ91" s="67"/>
      <c r="DK91" s="67"/>
      <c r="DL91" s="67"/>
      <c r="DM91" s="67"/>
      <c r="DN91" s="67"/>
      <c r="DO91" s="67"/>
      <c r="DP91" s="67"/>
      <c r="DQ91" s="67"/>
      <c r="DR91" s="67"/>
      <c r="DS91" s="67"/>
      <c r="DT91" s="68">
        <f t="shared" si="11"/>
        <v>0</v>
      </c>
      <c r="DU91" s="67"/>
      <c r="DV91" s="82"/>
      <c r="DW91" s="82"/>
      <c r="DX91" s="82"/>
      <c r="DY91" s="82"/>
      <c r="DZ91" s="82"/>
      <c r="EA91" s="82"/>
      <c r="EB91" s="82"/>
      <c r="EC91" s="82"/>
      <c r="ED91" s="82"/>
      <c r="EE91" s="82"/>
      <c r="EF91" s="82"/>
      <c r="EG91" s="82" t="s">
        <v>229</v>
      </c>
      <c r="EH91" s="82"/>
      <c r="EI91" s="82"/>
      <c r="EJ91" s="82"/>
      <c r="EK91" s="82"/>
      <c r="EL91" s="82"/>
      <c r="EM91" s="82"/>
      <c r="EN91" s="82"/>
      <c r="EO91" s="82"/>
      <c r="EP91" s="82"/>
      <c r="EQ91" s="82"/>
      <c r="ER91" s="82"/>
      <c r="ES91" s="82"/>
      <c r="ET91" s="82"/>
      <c r="EU91" s="82"/>
      <c r="EV91" s="82"/>
      <c r="EW91" s="82"/>
      <c r="EX91" s="82"/>
    </row>
    <row r="92" spans="1:154" ht="16" customHeight="1">
      <c r="A92" s="86">
        <v>2016</v>
      </c>
      <c r="B92" s="67" t="s">
        <v>6</v>
      </c>
      <c r="C92" s="67" t="str">
        <f t="shared" si="13"/>
        <v>2016Q1</v>
      </c>
      <c r="D92" s="67" t="s">
        <v>211</v>
      </c>
      <c r="E92" s="67" t="s">
        <v>212</v>
      </c>
      <c r="F92" s="67" t="s">
        <v>213</v>
      </c>
      <c r="G92" s="68" t="s">
        <v>33</v>
      </c>
      <c r="H92" s="68" t="s">
        <v>33</v>
      </c>
      <c r="I92" s="68" t="s">
        <v>446</v>
      </c>
      <c r="J92" s="67" t="str">
        <f t="shared" si="10"/>
        <v>2016Q1D11</v>
      </c>
      <c r="K92" s="79">
        <v>239086.8</v>
      </c>
      <c r="L92" s="79">
        <v>122761.2</v>
      </c>
      <c r="M92" s="79">
        <v>0</v>
      </c>
      <c r="N92" s="79">
        <v>0</v>
      </c>
      <c r="O92" s="79"/>
      <c r="P92" s="79">
        <v>0</v>
      </c>
      <c r="Q92" s="79"/>
      <c r="R92" s="68">
        <v>361848</v>
      </c>
      <c r="S92" s="67"/>
      <c r="T92" s="67"/>
      <c r="U92" s="67"/>
      <c r="V92" s="67"/>
      <c r="W92" s="67"/>
      <c r="X92" s="67"/>
      <c r="Y92" s="67"/>
      <c r="Z92" s="79">
        <v>0</v>
      </c>
      <c r="AA92" s="79">
        <v>0</v>
      </c>
      <c r="AB92" s="79">
        <v>0</v>
      </c>
      <c r="AC92" s="67">
        <v>580848</v>
      </c>
      <c r="AD92" s="68">
        <f t="shared" si="16"/>
        <v>580848</v>
      </c>
      <c r="AE92" s="67"/>
      <c r="AF92" s="79"/>
      <c r="AG92" s="67"/>
      <c r="AH92" s="67"/>
      <c r="AI92" s="67"/>
      <c r="AJ92" s="67"/>
      <c r="AK92" s="67"/>
      <c r="AL92" s="67">
        <v>0</v>
      </c>
      <c r="AM92" s="67"/>
      <c r="AN92" s="67">
        <v>0</v>
      </c>
      <c r="AO92" s="67">
        <v>0</v>
      </c>
      <c r="AP92" s="67">
        <v>8</v>
      </c>
      <c r="AQ92" s="67">
        <v>25</v>
      </c>
      <c r="AR92" s="67">
        <v>0</v>
      </c>
      <c r="AS92" s="67"/>
      <c r="AT92" s="67">
        <v>10</v>
      </c>
      <c r="AU92" s="67">
        <v>0</v>
      </c>
      <c r="AV92" s="67"/>
      <c r="AW92" s="67">
        <v>0</v>
      </c>
      <c r="AX92" s="67">
        <v>0</v>
      </c>
      <c r="AY92" s="67">
        <v>0</v>
      </c>
      <c r="AZ92" s="67">
        <v>0</v>
      </c>
      <c r="BA92" s="67">
        <v>0</v>
      </c>
      <c r="BB92" s="67">
        <v>0</v>
      </c>
      <c r="BC92" s="67">
        <v>0</v>
      </c>
      <c r="BD92" s="67">
        <v>0</v>
      </c>
      <c r="BE92" s="67">
        <v>0</v>
      </c>
      <c r="BF92" s="67">
        <v>0</v>
      </c>
      <c r="BG92" s="67">
        <v>0</v>
      </c>
      <c r="BH92" s="67">
        <v>0</v>
      </c>
      <c r="BI92" s="67">
        <v>0</v>
      </c>
      <c r="BJ92" s="73">
        <v>2450</v>
      </c>
      <c r="BK92" s="68">
        <f t="shared" si="12"/>
        <v>43</v>
      </c>
      <c r="BL92" s="67">
        <v>0</v>
      </c>
      <c r="BM92" s="67">
        <v>16</v>
      </c>
      <c r="BN92" s="67">
        <f t="shared" si="17"/>
        <v>16</v>
      </c>
      <c r="BO92" s="67"/>
      <c r="BP92" s="67"/>
      <c r="BQ92" s="67"/>
      <c r="BR92" s="67">
        <v>2181</v>
      </c>
      <c r="BS92" s="67">
        <v>53</v>
      </c>
      <c r="BT92" s="67">
        <v>0</v>
      </c>
      <c r="BU92" s="67">
        <v>0</v>
      </c>
      <c r="BV92" s="67"/>
      <c r="BW92" s="67">
        <v>0</v>
      </c>
      <c r="BX92" s="67"/>
      <c r="BY92" s="67">
        <f t="shared" si="15"/>
        <v>2234</v>
      </c>
      <c r="BZ92" s="79">
        <v>40.559449999999998</v>
      </c>
      <c r="CA92" s="79">
        <v>25.792999999999999</v>
      </c>
      <c r="CB92" s="79">
        <v>15.372999999999999</v>
      </c>
      <c r="CC92" s="79">
        <v>9.3997480000000007</v>
      </c>
      <c r="CD92" s="79">
        <v>0.752</v>
      </c>
      <c r="CE92" s="79">
        <v>2.1475300000000002</v>
      </c>
      <c r="CF92" s="79">
        <v>0</v>
      </c>
      <c r="CG92" s="79"/>
      <c r="CH92" s="79"/>
      <c r="CI92" s="79"/>
      <c r="CJ92" s="79"/>
      <c r="CK92" s="79"/>
      <c r="CL92" s="79">
        <f t="shared" si="14"/>
        <v>94.02472800000001</v>
      </c>
      <c r="CM92" s="79"/>
      <c r="CN92" s="79"/>
      <c r="CO92" s="79"/>
      <c r="CP92" s="79"/>
      <c r="CQ92" s="79"/>
      <c r="CR92" s="79"/>
      <c r="CS92" s="79"/>
      <c r="CT92" s="79"/>
      <c r="CU92" s="79"/>
      <c r="CV92" s="79"/>
      <c r="CW92" s="79"/>
      <c r="CX92" s="79"/>
      <c r="CY92" s="79"/>
      <c r="CZ92" s="79"/>
      <c r="DA92" s="79"/>
      <c r="DB92" s="79"/>
      <c r="DC92" s="79"/>
      <c r="DD92" s="67"/>
      <c r="DE92" s="67"/>
      <c r="DF92" s="67"/>
      <c r="DG92" s="67"/>
      <c r="DH92" s="67"/>
      <c r="DI92" s="67"/>
      <c r="DJ92" s="67"/>
      <c r="DK92" s="67"/>
      <c r="DL92" s="67"/>
      <c r="DM92" s="67"/>
      <c r="DN92" s="67"/>
      <c r="DO92" s="67"/>
      <c r="DP92" s="67"/>
      <c r="DQ92" s="67"/>
      <c r="DR92" s="67"/>
      <c r="DS92" s="67"/>
      <c r="DT92" s="68">
        <f t="shared" si="11"/>
        <v>0</v>
      </c>
      <c r="DU92" s="67"/>
      <c r="DV92" s="82"/>
      <c r="DW92" s="82"/>
      <c r="DX92" s="82"/>
      <c r="DY92" s="82"/>
      <c r="DZ92" s="82"/>
      <c r="EA92" s="82"/>
      <c r="EB92" s="82"/>
      <c r="EC92" s="82"/>
      <c r="ED92" s="82"/>
      <c r="EE92" s="82"/>
      <c r="EF92" s="82"/>
      <c r="EG92" s="82" t="s">
        <v>229</v>
      </c>
      <c r="EH92" s="82"/>
      <c r="EI92" s="82"/>
      <c r="EJ92" s="82"/>
      <c r="EK92" s="82"/>
      <c r="EL92" s="82"/>
      <c r="EM92" s="82"/>
      <c r="EN92" s="82"/>
      <c r="EO92" s="82"/>
      <c r="EP92" s="82"/>
      <c r="EQ92" s="82"/>
      <c r="ER92" s="82"/>
      <c r="ES92" s="82"/>
      <c r="ET92" s="82"/>
      <c r="EU92" s="82"/>
      <c r="EV92" s="82"/>
      <c r="EW92" s="82"/>
      <c r="EX92" s="82"/>
    </row>
    <row r="93" spans="1:154" ht="16" customHeight="1">
      <c r="A93" s="86">
        <v>2016</v>
      </c>
      <c r="B93" s="67" t="s">
        <v>6</v>
      </c>
      <c r="C93" s="67" t="str">
        <f t="shared" si="13"/>
        <v>2016Q1</v>
      </c>
      <c r="D93" s="67" t="s">
        <v>211</v>
      </c>
      <c r="E93" s="67" t="s">
        <v>212</v>
      </c>
      <c r="F93" s="67" t="s">
        <v>218</v>
      </c>
      <c r="G93" s="68" t="s">
        <v>39</v>
      </c>
      <c r="H93" s="68" t="s">
        <v>231</v>
      </c>
      <c r="I93" s="68" t="s">
        <v>434</v>
      </c>
      <c r="J93" s="67" t="str">
        <f t="shared" si="10"/>
        <v>2016Q1D1</v>
      </c>
      <c r="K93" s="79">
        <v>204343</v>
      </c>
      <c r="L93" s="79">
        <v>111354</v>
      </c>
      <c r="M93" s="79">
        <v>43746</v>
      </c>
      <c r="N93" s="67"/>
      <c r="O93" s="67"/>
      <c r="P93" s="67"/>
      <c r="Q93" s="67"/>
      <c r="R93" s="67">
        <v>359443</v>
      </c>
      <c r="S93" s="67"/>
      <c r="T93" s="67"/>
      <c r="U93" s="67"/>
      <c r="V93" s="67"/>
      <c r="W93" s="67"/>
      <c r="X93" s="67"/>
      <c r="Y93" s="79">
        <v>246.67985100000004</v>
      </c>
      <c r="Z93" s="67">
        <v>154992.33333333334</v>
      </c>
      <c r="AA93" s="67">
        <v>154992.33333333334</v>
      </c>
      <c r="AB93" s="67">
        <v>154992.33333333334</v>
      </c>
      <c r="AC93" s="79"/>
      <c r="AD93" s="79">
        <f t="shared" si="16"/>
        <v>464977</v>
      </c>
      <c r="AE93" s="67"/>
      <c r="AF93" s="79">
        <v>102.799446</v>
      </c>
      <c r="AG93" s="67"/>
      <c r="AH93" s="67"/>
      <c r="AI93" s="67"/>
      <c r="AJ93" s="67"/>
      <c r="AK93" s="67"/>
      <c r="AL93" s="67"/>
      <c r="AM93" s="67"/>
      <c r="AN93" s="67"/>
      <c r="AO93" s="67"/>
      <c r="AP93" s="79">
        <v>17</v>
      </c>
      <c r="AQ93" s="79">
        <v>40</v>
      </c>
      <c r="AR93" s="67"/>
      <c r="AS93" s="67"/>
      <c r="AT93" s="79">
        <v>21</v>
      </c>
      <c r="AU93" s="67"/>
      <c r="AV93" s="67"/>
      <c r="AW93" s="79">
        <v>1</v>
      </c>
      <c r="AX93" s="67"/>
      <c r="AY93" s="67"/>
      <c r="AZ93" s="79">
        <v>2</v>
      </c>
      <c r="BA93" s="79">
        <v>1</v>
      </c>
      <c r="BB93" s="67"/>
      <c r="BC93" s="67"/>
      <c r="BD93" s="67"/>
      <c r="BE93" s="67"/>
      <c r="BF93" s="67"/>
      <c r="BG93" s="67"/>
      <c r="BH93" s="67"/>
      <c r="BI93" s="67"/>
      <c r="BJ93" s="73">
        <v>5670</v>
      </c>
      <c r="BK93" s="68">
        <f t="shared" si="12"/>
        <v>82</v>
      </c>
      <c r="BL93" s="67"/>
      <c r="BM93" s="79">
        <v>75</v>
      </c>
      <c r="BN93" s="67">
        <f t="shared" si="17"/>
        <v>75</v>
      </c>
      <c r="BO93" s="79">
        <v>39</v>
      </c>
      <c r="BP93" s="67"/>
      <c r="BQ93" s="79">
        <v>36</v>
      </c>
      <c r="BR93" s="79">
        <v>5051</v>
      </c>
      <c r="BS93" s="79">
        <v>106</v>
      </c>
      <c r="BT93" s="79">
        <v>3</v>
      </c>
      <c r="BU93" s="67"/>
      <c r="BV93" s="67"/>
      <c r="BW93" s="67"/>
      <c r="BX93" s="67"/>
      <c r="BY93" s="67">
        <f t="shared" si="15"/>
        <v>5160</v>
      </c>
      <c r="BZ93" s="79">
        <v>94.817658999999992</v>
      </c>
      <c r="CA93" s="79">
        <v>28.363260999999998</v>
      </c>
      <c r="CB93" s="79">
        <v>19.806657999999999</v>
      </c>
      <c r="CC93" s="79">
        <v>26.896581000000001</v>
      </c>
      <c r="CD93" s="67"/>
      <c r="CE93" s="67"/>
      <c r="CF93" s="67"/>
      <c r="CG93" s="67"/>
      <c r="CH93" s="67"/>
      <c r="CI93" s="67"/>
      <c r="CJ93" s="67"/>
      <c r="CK93" s="67"/>
      <c r="CL93" s="67">
        <f t="shared" si="14"/>
        <v>169.88415899999998</v>
      </c>
      <c r="CM93" s="79">
        <v>14</v>
      </c>
      <c r="CN93" s="79">
        <v>2.3333000000000004</v>
      </c>
      <c r="CO93" s="79">
        <v>1.1736667000000001</v>
      </c>
      <c r="CP93" s="79">
        <v>188.9</v>
      </c>
      <c r="CQ93" s="79">
        <v>31.486000000000001</v>
      </c>
      <c r="CR93" s="79">
        <v>15.837458</v>
      </c>
      <c r="CS93" s="79">
        <v>0</v>
      </c>
      <c r="CT93" s="79">
        <v>0</v>
      </c>
      <c r="CU93" s="79">
        <v>0</v>
      </c>
      <c r="CV93" s="79">
        <v>263.39999999999998</v>
      </c>
      <c r="CW93" s="79">
        <v>43.893300000000004</v>
      </c>
      <c r="CX93" s="79">
        <v>22.078340799999999</v>
      </c>
      <c r="CY93" s="79">
        <v>81.5</v>
      </c>
      <c r="CZ93" s="79">
        <v>13.585000000000001</v>
      </c>
      <c r="DA93" s="79">
        <v>6.8332550000000003</v>
      </c>
      <c r="DB93" s="67"/>
      <c r="DC93" s="67"/>
      <c r="DD93" s="67"/>
      <c r="DE93" s="79">
        <v>0</v>
      </c>
      <c r="DF93" s="79">
        <v>10</v>
      </c>
      <c r="DG93" s="79">
        <v>12</v>
      </c>
      <c r="DH93" s="79">
        <v>78</v>
      </c>
      <c r="DI93" s="79">
        <v>34</v>
      </c>
      <c r="DJ93" s="79">
        <v>0</v>
      </c>
      <c r="DK93" s="79">
        <v>10</v>
      </c>
      <c r="DL93" s="79">
        <v>12</v>
      </c>
      <c r="DM93" s="79">
        <v>78</v>
      </c>
      <c r="DN93" s="79">
        <v>34</v>
      </c>
      <c r="DO93" s="79">
        <v>1738</v>
      </c>
      <c r="DP93" s="67"/>
      <c r="DQ93" s="79">
        <v>255.36</v>
      </c>
      <c r="DR93" s="67"/>
      <c r="DS93" s="79">
        <v>349.6</v>
      </c>
      <c r="DT93" s="68">
        <f t="shared" si="11"/>
        <v>604.96</v>
      </c>
      <c r="DU93" s="67"/>
      <c r="DV93" s="83">
        <v>13.619171</v>
      </c>
      <c r="DW93" s="83">
        <v>0</v>
      </c>
      <c r="DX93" s="83">
        <v>0</v>
      </c>
      <c r="DY93" s="83">
        <v>0</v>
      </c>
      <c r="DZ93" s="82"/>
      <c r="EA93" s="83">
        <v>2.2249999999999996</v>
      </c>
      <c r="EB93" s="83">
        <v>22.965499999999999</v>
      </c>
      <c r="EC93" s="83">
        <v>6.3</v>
      </c>
      <c r="ED93" s="83">
        <v>0</v>
      </c>
      <c r="EE93" s="83"/>
      <c r="EF93" s="83">
        <v>0.12711900000000001</v>
      </c>
      <c r="EG93" s="82" t="s">
        <v>229</v>
      </c>
      <c r="EH93" s="82"/>
      <c r="EI93" s="82"/>
      <c r="EJ93" s="82"/>
      <c r="EK93" s="82"/>
      <c r="EL93" s="82"/>
      <c r="EM93" s="82"/>
      <c r="EN93" s="82"/>
      <c r="EO93" s="82"/>
      <c r="EP93" s="82"/>
      <c r="EQ93" s="82"/>
      <c r="ER93" s="82"/>
      <c r="ES93" s="82"/>
      <c r="ET93" s="82"/>
      <c r="EU93" s="82"/>
      <c r="EV93" s="82"/>
      <c r="EW93" s="83">
        <v>0.23</v>
      </c>
      <c r="EX93" s="82"/>
    </row>
    <row r="94" spans="1:154" ht="16" customHeight="1">
      <c r="A94" s="86">
        <v>2016</v>
      </c>
      <c r="B94" s="67" t="s">
        <v>6</v>
      </c>
      <c r="C94" s="67" t="str">
        <f t="shared" si="13"/>
        <v>2016Q1</v>
      </c>
      <c r="D94" s="67" t="s">
        <v>211</v>
      </c>
      <c r="E94" s="67" t="s">
        <v>212</v>
      </c>
      <c r="F94" s="67" t="s">
        <v>215</v>
      </c>
      <c r="G94" s="67" t="s">
        <v>239</v>
      </c>
      <c r="H94" s="68" t="s">
        <v>239</v>
      </c>
      <c r="I94" s="68" t="s">
        <v>449</v>
      </c>
      <c r="J94" s="67" t="str">
        <f t="shared" si="10"/>
        <v>2016Q1D14</v>
      </c>
      <c r="K94" s="96">
        <v>144923029.04309601</v>
      </c>
      <c r="L94" s="96">
        <v>78958877.512729302</v>
      </c>
      <c r="M94" s="67">
        <v>105929293.013</v>
      </c>
      <c r="N94" s="67">
        <v>293995105.27999997</v>
      </c>
      <c r="O94" s="67"/>
      <c r="P94" s="67">
        <v>363337</v>
      </c>
      <c r="Q94" s="79"/>
      <c r="R94" s="67">
        <v>624169641.84882522</v>
      </c>
      <c r="S94" s="79"/>
      <c r="T94" s="79"/>
      <c r="U94" s="79"/>
      <c r="V94" s="79"/>
      <c r="W94" s="79"/>
      <c r="X94" s="79"/>
      <c r="Y94" s="79"/>
      <c r="Z94" s="79">
        <v>217764090</v>
      </c>
      <c r="AA94" s="79">
        <v>396005550</v>
      </c>
      <c r="AB94" s="79">
        <v>163209887</v>
      </c>
      <c r="AC94" s="67">
        <v>0</v>
      </c>
      <c r="AD94" s="67">
        <f t="shared" si="16"/>
        <v>776979527</v>
      </c>
      <c r="AE94" s="79"/>
      <c r="AF94" s="79"/>
      <c r="AG94" s="79"/>
      <c r="AH94" s="79"/>
      <c r="AI94" s="79"/>
      <c r="AJ94" s="79"/>
      <c r="AK94" s="67"/>
      <c r="AL94" s="67">
        <v>0</v>
      </c>
      <c r="AM94" s="67"/>
      <c r="AN94" s="67">
        <v>1</v>
      </c>
      <c r="AO94" s="67">
        <v>29</v>
      </c>
      <c r="AP94" s="67">
        <v>860</v>
      </c>
      <c r="AQ94" s="67">
        <v>3270</v>
      </c>
      <c r="AR94" s="67">
        <v>2</v>
      </c>
      <c r="AS94" s="67"/>
      <c r="AT94" s="67">
        <v>2165</v>
      </c>
      <c r="AU94" s="67">
        <v>17</v>
      </c>
      <c r="AV94" s="67"/>
      <c r="AW94" s="67">
        <v>1767</v>
      </c>
      <c r="AX94" s="67">
        <v>12</v>
      </c>
      <c r="AY94" s="67">
        <v>23</v>
      </c>
      <c r="AZ94" s="67">
        <v>1149</v>
      </c>
      <c r="BA94" s="67">
        <v>0</v>
      </c>
      <c r="BB94" s="67">
        <v>6</v>
      </c>
      <c r="BC94" s="67">
        <v>781</v>
      </c>
      <c r="BD94" s="67">
        <v>0</v>
      </c>
      <c r="BE94" s="67">
        <v>4</v>
      </c>
      <c r="BF94" s="67">
        <v>63</v>
      </c>
      <c r="BG94" s="67">
        <v>28</v>
      </c>
      <c r="BH94" s="67">
        <v>14</v>
      </c>
      <c r="BI94" s="67">
        <v>278</v>
      </c>
      <c r="BJ94" s="73">
        <v>1875080</v>
      </c>
      <c r="BK94" s="68">
        <f t="shared" si="12"/>
        <v>10469</v>
      </c>
      <c r="BL94" s="78">
        <v>7</v>
      </c>
      <c r="BM94" s="78">
        <v>1368</v>
      </c>
      <c r="BN94" s="78">
        <f t="shared" si="17"/>
        <v>1375</v>
      </c>
      <c r="BO94" s="78"/>
      <c r="BP94" s="78"/>
      <c r="BQ94" s="78"/>
      <c r="BR94" s="67">
        <v>674224</v>
      </c>
      <c r="BS94" s="67">
        <v>62902</v>
      </c>
      <c r="BT94" s="67">
        <v>2427</v>
      </c>
      <c r="BU94" s="67">
        <v>521</v>
      </c>
      <c r="BV94" s="67"/>
      <c r="BW94" s="67">
        <v>271</v>
      </c>
      <c r="BX94" s="79"/>
      <c r="BY94" s="67">
        <f t="shared" si="15"/>
        <v>740345</v>
      </c>
      <c r="BZ94" s="79"/>
      <c r="CA94" s="79"/>
      <c r="CB94" s="79"/>
      <c r="CC94" s="79"/>
      <c r="CD94" s="79"/>
      <c r="CE94" s="79"/>
      <c r="CF94" s="79"/>
      <c r="CG94" s="79"/>
      <c r="CH94" s="79"/>
      <c r="CI94" s="79"/>
      <c r="CJ94" s="79"/>
      <c r="CK94" s="79"/>
      <c r="CL94" s="67">
        <f t="shared" si="14"/>
        <v>0</v>
      </c>
      <c r="CM94" s="79"/>
      <c r="CN94" s="79"/>
      <c r="CO94" s="79"/>
      <c r="CP94" s="79"/>
      <c r="CQ94" s="79"/>
      <c r="CR94" s="79"/>
      <c r="CS94" s="79"/>
      <c r="CT94" s="79"/>
      <c r="CU94" s="79"/>
      <c r="CV94" s="79"/>
      <c r="CW94" s="79"/>
      <c r="CX94" s="79"/>
      <c r="CY94" s="79"/>
      <c r="CZ94" s="79"/>
      <c r="DA94" s="79"/>
      <c r="DB94" s="79"/>
      <c r="DC94" s="79"/>
      <c r="DD94" s="79"/>
      <c r="DE94" s="79"/>
      <c r="DF94" s="79"/>
      <c r="DG94" s="79"/>
      <c r="DH94" s="79"/>
      <c r="DI94" s="79"/>
      <c r="DJ94" s="79"/>
      <c r="DK94" s="79"/>
      <c r="DL94" s="79"/>
      <c r="DM94" s="79"/>
      <c r="DN94" s="79"/>
      <c r="DO94" s="79"/>
      <c r="DP94" s="67">
        <v>760.3</v>
      </c>
      <c r="DQ94" s="67">
        <v>17142.990000000005</v>
      </c>
      <c r="DR94" s="67">
        <v>5537.2</v>
      </c>
      <c r="DS94" s="67">
        <v>6829.5</v>
      </c>
      <c r="DT94" s="68">
        <f t="shared" si="11"/>
        <v>29509.690000000006</v>
      </c>
      <c r="DU94" s="79"/>
      <c r="DV94" s="77"/>
      <c r="DW94" s="77"/>
      <c r="DX94" s="77"/>
      <c r="DY94" s="77"/>
      <c r="DZ94" s="77"/>
      <c r="EA94" s="77"/>
      <c r="EB94" s="77"/>
      <c r="EC94" s="77"/>
      <c r="ED94" s="77"/>
      <c r="EE94" s="77"/>
      <c r="EF94" s="77"/>
      <c r="EG94" s="77"/>
      <c r="EH94" s="77"/>
      <c r="EI94" s="77"/>
      <c r="EJ94" s="77"/>
      <c r="EK94" s="77"/>
      <c r="EL94" s="77"/>
      <c r="EM94" s="77"/>
      <c r="EN94" s="77"/>
      <c r="EO94" s="77"/>
      <c r="EP94" s="77"/>
      <c r="EQ94" s="77"/>
      <c r="ER94" s="77"/>
      <c r="ES94" s="77"/>
      <c r="ET94" s="77"/>
      <c r="EU94" s="77"/>
      <c r="EV94" s="77"/>
      <c r="EW94" s="77"/>
      <c r="EX94" s="77"/>
    </row>
    <row r="95" spans="1:154" ht="16" customHeight="1">
      <c r="A95" s="86">
        <v>2015</v>
      </c>
      <c r="B95" s="67" t="s">
        <v>9</v>
      </c>
      <c r="C95" s="67" t="str">
        <f t="shared" si="13"/>
        <v>2015Q4</v>
      </c>
      <c r="D95" s="67" t="s">
        <v>211</v>
      </c>
      <c r="E95" s="67" t="s">
        <v>212</v>
      </c>
      <c r="F95" s="67" t="s">
        <v>231</v>
      </c>
      <c r="G95" s="68" t="s">
        <v>231</v>
      </c>
      <c r="H95" s="68" t="s">
        <v>231</v>
      </c>
      <c r="I95" s="68" t="s">
        <v>448</v>
      </c>
      <c r="J95" s="67" t="str">
        <f t="shared" si="10"/>
        <v>2015Q4D13</v>
      </c>
      <c r="K95" s="79">
        <v>1574176.28910443</v>
      </c>
      <c r="L95" s="79">
        <v>861113.00066175195</v>
      </c>
      <c r="M95" s="67">
        <v>103637.710233816</v>
      </c>
      <c r="N95" s="79">
        <v>0</v>
      </c>
      <c r="O95" s="79"/>
      <c r="P95" s="79">
        <v>0</v>
      </c>
      <c r="Q95" s="79"/>
      <c r="R95" s="68">
        <v>2538926.9999999981</v>
      </c>
      <c r="S95" s="67"/>
      <c r="T95" s="67"/>
      <c r="U95" s="67"/>
      <c r="V95" s="67"/>
      <c r="W95" s="67"/>
      <c r="X95" s="67"/>
      <c r="Y95" s="67"/>
      <c r="Z95" s="79">
        <v>0</v>
      </c>
      <c r="AA95" s="79">
        <v>0</v>
      </c>
      <c r="AB95" s="79">
        <v>0</v>
      </c>
      <c r="AC95" s="67">
        <v>2719457</v>
      </c>
      <c r="AD95" s="68">
        <f t="shared" si="16"/>
        <v>2719457</v>
      </c>
      <c r="AE95" s="67"/>
      <c r="AF95" s="79"/>
      <c r="AG95" s="67"/>
      <c r="AH95" s="67"/>
      <c r="AI95" s="67"/>
      <c r="AJ95" s="67"/>
      <c r="AK95" s="67"/>
      <c r="AL95" s="67">
        <v>0</v>
      </c>
      <c r="AM95" s="67"/>
      <c r="AN95" s="67"/>
      <c r="AO95" s="67"/>
      <c r="AP95" s="67">
        <v>118</v>
      </c>
      <c r="AQ95" s="67">
        <v>272</v>
      </c>
      <c r="AR95" s="67"/>
      <c r="AS95" s="67"/>
      <c r="AT95" s="67">
        <v>48</v>
      </c>
      <c r="AU95" s="67"/>
      <c r="AV95" s="67"/>
      <c r="AW95" s="67">
        <v>8</v>
      </c>
      <c r="AX95" s="67"/>
      <c r="AY95" s="67"/>
      <c r="AZ95" s="67">
        <v>4</v>
      </c>
      <c r="BA95" s="67">
        <v>0</v>
      </c>
      <c r="BB95" s="67">
        <v>0</v>
      </c>
      <c r="BC95" s="67">
        <v>0</v>
      </c>
      <c r="BD95" s="67">
        <v>7</v>
      </c>
      <c r="BE95" s="67">
        <v>0</v>
      </c>
      <c r="BF95" s="67">
        <v>0</v>
      </c>
      <c r="BG95" s="67">
        <v>0</v>
      </c>
      <c r="BH95" s="67">
        <v>0</v>
      </c>
      <c r="BI95" s="67">
        <v>0</v>
      </c>
      <c r="BJ95" s="73">
        <v>27710</v>
      </c>
      <c r="BK95" s="68">
        <f t="shared" si="12"/>
        <v>457</v>
      </c>
      <c r="BL95" s="67">
        <v>0</v>
      </c>
      <c r="BM95" s="67">
        <v>99</v>
      </c>
      <c r="BN95" s="67">
        <f t="shared" si="17"/>
        <v>99</v>
      </c>
      <c r="BO95" s="67"/>
      <c r="BP95" s="67"/>
      <c r="BQ95" s="67"/>
      <c r="BR95" s="67">
        <v>7113</v>
      </c>
      <c r="BS95" s="67">
        <v>126</v>
      </c>
      <c r="BT95" s="67">
        <v>4</v>
      </c>
      <c r="BU95" s="67">
        <v>0</v>
      </c>
      <c r="BV95" s="67"/>
      <c r="BW95" s="67">
        <v>0</v>
      </c>
      <c r="BX95" s="67"/>
      <c r="BY95" s="67">
        <f t="shared" si="15"/>
        <v>7243</v>
      </c>
      <c r="BZ95" s="79">
        <v>514.70702700000004</v>
      </c>
      <c r="CA95" s="79">
        <v>389.97276599999998</v>
      </c>
      <c r="CB95" s="79">
        <v>129.411</v>
      </c>
      <c r="CC95" s="79">
        <v>192.08889199999999</v>
      </c>
      <c r="CD95" s="79">
        <v>5.0075950000000002</v>
      </c>
      <c r="CE95" s="79">
        <v>0</v>
      </c>
      <c r="CF95" s="79">
        <v>0</v>
      </c>
      <c r="CG95" s="79"/>
      <c r="CH95" s="79"/>
      <c r="CI95" s="79"/>
      <c r="CJ95" s="79"/>
      <c r="CK95" s="79"/>
      <c r="CL95" s="79">
        <f t="shared" si="14"/>
        <v>1231.1872800000001</v>
      </c>
      <c r="CM95" s="79"/>
      <c r="CN95" s="79"/>
      <c r="CO95" s="79"/>
      <c r="CP95" s="79"/>
      <c r="CQ95" s="79"/>
      <c r="CR95" s="79"/>
      <c r="CS95" s="79"/>
      <c r="CT95" s="79"/>
      <c r="CU95" s="79"/>
      <c r="CV95" s="79"/>
      <c r="CW95" s="79"/>
      <c r="CX95" s="79"/>
      <c r="CY95" s="79"/>
      <c r="CZ95" s="79"/>
      <c r="DA95" s="79"/>
      <c r="DB95" s="79"/>
      <c r="DC95" s="79"/>
      <c r="DD95" s="67"/>
      <c r="DE95" s="67"/>
      <c r="DF95" s="67"/>
      <c r="DG95" s="67"/>
      <c r="DH95" s="67"/>
      <c r="DI95" s="67"/>
      <c r="DJ95" s="67"/>
      <c r="DK95" s="67"/>
      <c r="DL95" s="67"/>
      <c r="DM95" s="67"/>
      <c r="DN95" s="67"/>
      <c r="DO95" s="67"/>
      <c r="DP95" s="67"/>
      <c r="DQ95" s="67"/>
      <c r="DR95" s="67"/>
      <c r="DS95" s="67"/>
      <c r="DT95" s="68">
        <f t="shared" si="11"/>
        <v>0</v>
      </c>
      <c r="DU95" s="67"/>
      <c r="DV95" s="82"/>
      <c r="DW95" s="82"/>
      <c r="DX95" s="82"/>
      <c r="DY95" s="82"/>
      <c r="DZ95" s="82"/>
      <c r="EA95" s="82"/>
      <c r="EB95" s="82"/>
      <c r="EC95" s="82"/>
      <c r="ED95" s="82"/>
      <c r="EE95" s="82"/>
      <c r="EF95" s="82"/>
      <c r="EG95" s="82" t="s">
        <v>231</v>
      </c>
      <c r="EH95" s="82"/>
      <c r="EI95" s="82"/>
      <c r="EJ95" s="82"/>
      <c r="EK95" s="82"/>
      <c r="EL95" s="82"/>
      <c r="EM95" s="82"/>
      <c r="EN95" s="82"/>
      <c r="EO95" s="82"/>
      <c r="EP95" s="82"/>
      <c r="EQ95" s="82"/>
      <c r="ER95" s="82"/>
      <c r="ES95" s="82"/>
      <c r="ET95" s="82"/>
      <c r="EU95" s="82"/>
      <c r="EV95" s="82"/>
      <c r="EW95" s="82"/>
      <c r="EX95" s="82"/>
    </row>
    <row r="96" spans="1:154" ht="16" customHeight="1">
      <c r="A96" s="86">
        <v>2015</v>
      </c>
      <c r="B96" s="67" t="s">
        <v>9</v>
      </c>
      <c r="C96" s="67" t="str">
        <f t="shared" si="13"/>
        <v>2015Q4</v>
      </c>
      <c r="D96" s="67" t="s">
        <v>211</v>
      </c>
      <c r="E96" s="67" t="s">
        <v>212</v>
      </c>
      <c r="F96" s="67" t="s">
        <v>224</v>
      </c>
      <c r="G96" s="68" t="s">
        <v>46</v>
      </c>
      <c r="H96" s="68" t="s">
        <v>231</v>
      </c>
      <c r="I96" s="68" t="s">
        <v>440</v>
      </c>
      <c r="J96" s="67" t="str">
        <f t="shared" si="10"/>
        <v>2015Q4D7</v>
      </c>
      <c r="K96" s="79">
        <v>0</v>
      </c>
      <c r="L96" s="79">
        <v>0</v>
      </c>
      <c r="M96" s="79"/>
      <c r="N96" s="79">
        <v>0</v>
      </c>
      <c r="O96" s="79"/>
      <c r="P96" s="79">
        <v>0</v>
      </c>
      <c r="Q96" s="79"/>
      <c r="R96" s="68">
        <v>1018792.61</v>
      </c>
      <c r="S96" s="67"/>
      <c r="T96" s="67"/>
      <c r="U96" s="67"/>
      <c r="V96" s="67"/>
      <c r="W96" s="67"/>
      <c r="X96" s="67"/>
      <c r="Y96" s="67"/>
      <c r="Z96" s="79">
        <v>0</v>
      </c>
      <c r="AA96" s="79">
        <v>0</v>
      </c>
      <c r="AB96" s="79">
        <v>0</v>
      </c>
      <c r="AC96" s="67">
        <v>1499094</v>
      </c>
      <c r="AD96" s="68">
        <f t="shared" si="16"/>
        <v>1499094</v>
      </c>
      <c r="AE96" s="67"/>
      <c r="AF96" s="79"/>
      <c r="AG96" s="67"/>
      <c r="AH96" s="67"/>
      <c r="AI96" s="67"/>
      <c r="AJ96" s="67"/>
      <c r="AK96" s="67"/>
      <c r="AL96" s="67">
        <v>0</v>
      </c>
      <c r="AM96" s="67"/>
      <c r="AN96" s="67">
        <v>0</v>
      </c>
      <c r="AO96" s="67">
        <v>0</v>
      </c>
      <c r="AP96" s="67">
        <v>34</v>
      </c>
      <c r="AQ96" s="67">
        <v>108</v>
      </c>
      <c r="AR96" s="67">
        <v>0</v>
      </c>
      <c r="AS96" s="67"/>
      <c r="AT96" s="67">
        <v>16</v>
      </c>
      <c r="AU96" s="67">
        <v>0</v>
      </c>
      <c r="AV96" s="67"/>
      <c r="AW96" s="67">
        <v>6</v>
      </c>
      <c r="AX96" s="67">
        <v>0</v>
      </c>
      <c r="AY96" s="67">
        <v>0</v>
      </c>
      <c r="AZ96" s="67">
        <v>4</v>
      </c>
      <c r="BA96" s="67">
        <v>0</v>
      </c>
      <c r="BB96" s="67">
        <v>0</v>
      </c>
      <c r="BC96" s="67">
        <v>2</v>
      </c>
      <c r="BD96" s="67">
        <v>0</v>
      </c>
      <c r="BE96" s="67">
        <v>0</v>
      </c>
      <c r="BF96" s="67">
        <v>0</v>
      </c>
      <c r="BG96" s="67">
        <v>0</v>
      </c>
      <c r="BH96" s="67">
        <v>0</v>
      </c>
      <c r="BI96" s="67">
        <v>1</v>
      </c>
      <c r="BJ96" s="73">
        <v>12310</v>
      </c>
      <c r="BK96" s="68">
        <f t="shared" si="12"/>
        <v>171</v>
      </c>
      <c r="BL96" s="67">
        <v>0</v>
      </c>
      <c r="BM96" s="67">
        <v>0</v>
      </c>
      <c r="BN96" s="67">
        <f t="shared" si="17"/>
        <v>0</v>
      </c>
      <c r="BO96" s="67"/>
      <c r="BP96" s="67"/>
      <c r="BQ96" s="67"/>
      <c r="BR96" s="67">
        <v>6171</v>
      </c>
      <c r="BS96" s="67">
        <v>103</v>
      </c>
      <c r="BT96" s="67">
        <v>13</v>
      </c>
      <c r="BU96" s="67">
        <v>0</v>
      </c>
      <c r="BV96" s="67"/>
      <c r="BW96" s="67">
        <v>0</v>
      </c>
      <c r="BX96" s="67"/>
      <c r="BY96" s="67">
        <f t="shared" si="15"/>
        <v>6287</v>
      </c>
      <c r="BZ96" s="79">
        <v>54.284142000000003</v>
      </c>
      <c r="CA96" s="79">
        <v>29.40164</v>
      </c>
      <c r="CB96" s="79">
        <v>40.299353000000004</v>
      </c>
      <c r="CC96" s="79">
        <v>56.913156000000001</v>
      </c>
      <c r="CD96" s="79">
        <v>0.26900000000000002</v>
      </c>
      <c r="CE96" s="79">
        <v>0</v>
      </c>
      <c r="CF96" s="79">
        <v>0</v>
      </c>
      <c r="CG96" s="79"/>
      <c r="CH96" s="79"/>
      <c r="CI96" s="79"/>
      <c r="CJ96" s="79"/>
      <c r="CK96" s="79"/>
      <c r="CL96" s="79">
        <f t="shared" si="14"/>
        <v>181.16729100000003</v>
      </c>
      <c r="CM96" s="79"/>
      <c r="CN96" s="79"/>
      <c r="CO96" s="79"/>
      <c r="CP96" s="79"/>
      <c r="CQ96" s="79"/>
      <c r="CR96" s="79"/>
      <c r="CS96" s="79"/>
      <c r="CT96" s="79"/>
      <c r="CU96" s="79"/>
      <c r="CV96" s="79"/>
      <c r="CW96" s="79"/>
      <c r="CX96" s="79"/>
      <c r="CY96" s="79"/>
      <c r="CZ96" s="79"/>
      <c r="DA96" s="79"/>
      <c r="DB96" s="79"/>
      <c r="DC96" s="79"/>
      <c r="DD96" s="67"/>
      <c r="DE96" s="67"/>
      <c r="DF96" s="67"/>
      <c r="DG96" s="67"/>
      <c r="DH96" s="67"/>
      <c r="DI96" s="67"/>
      <c r="DJ96" s="67"/>
      <c r="DK96" s="67"/>
      <c r="DL96" s="67"/>
      <c r="DM96" s="67"/>
      <c r="DN96" s="67"/>
      <c r="DO96" s="67"/>
      <c r="DP96" s="67"/>
      <c r="DQ96" s="67"/>
      <c r="DR96" s="67"/>
      <c r="DS96" s="67"/>
      <c r="DT96" s="68">
        <f t="shared" si="11"/>
        <v>0</v>
      </c>
      <c r="DU96" s="67"/>
      <c r="DV96" s="82"/>
      <c r="DW96" s="82"/>
      <c r="DX96" s="82"/>
      <c r="DY96" s="82"/>
      <c r="DZ96" s="82"/>
      <c r="EA96" s="82"/>
      <c r="EB96" s="82"/>
      <c r="EC96" s="82"/>
      <c r="ED96" s="82"/>
      <c r="EE96" s="82"/>
      <c r="EF96" s="82"/>
      <c r="EG96" s="82" t="s">
        <v>229</v>
      </c>
      <c r="EH96" s="82"/>
      <c r="EI96" s="82"/>
      <c r="EJ96" s="82"/>
      <c r="EK96" s="82"/>
      <c r="EL96" s="82"/>
      <c r="EM96" s="82"/>
      <c r="EN96" s="82"/>
      <c r="EO96" s="82"/>
      <c r="EP96" s="82"/>
      <c r="EQ96" s="82"/>
      <c r="ER96" s="82"/>
      <c r="ES96" s="82"/>
      <c r="ET96" s="82"/>
      <c r="EU96" s="82"/>
      <c r="EV96" s="82"/>
      <c r="EW96" s="82"/>
      <c r="EX96" s="82"/>
    </row>
    <row r="97" spans="1:154" ht="16" customHeight="1">
      <c r="A97" s="86">
        <v>2015</v>
      </c>
      <c r="B97" s="67" t="s">
        <v>9</v>
      </c>
      <c r="C97" s="67" t="str">
        <f t="shared" si="13"/>
        <v>2015Q4</v>
      </c>
      <c r="D97" s="67" t="s">
        <v>211</v>
      </c>
      <c r="E97" s="67" t="s">
        <v>212</v>
      </c>
      <c r="F97" s="67" t="s">
        <v>223</v>
      </c>
      <c r="G97" s="68" t="s">
        <v>45</v>
      </c>
      <c r="H97" s="68" t="s">
        <v>231</v>
      </c>
      <c r="I97" s="68" t="s">
        <v>439</v>
      </c>
      <c r="J97" s="67" t="str">
        <f t="shared" si="10"/>
        <v>2015Q4D6</v>
      </c>
      <c r="K97" s="79">
        <v>0</v>
      </c>
      <c r="L97" s="79">
        <v>0</v>
      </c>
      <c r="M97" s="79"/>
      <c r="N97" s="79">
        <v>0</v>
      </c>
      <c r="O97" s="79"/>
      <c r="P97" s="79">
        <v>0</v>
      </c>
      <c r="Q97" s="79"/>
      <c r="R97" s="68">
        <v>996250.34032544796</v>
      </c>
      <c r="S97" s="67"/>
      <c r="T97" s="67"/>
      <c r="U97" s="67"/>
      <c r="V97" s="67"/>
      <c r="W97" s="67"/>
      <c r="X97" s="67"/>
      <c r="Y97" s="67"/>
      <c r="Z97" s="79">
        <v>0</v>
      </c>
      <c r="AA97" s="79">
        <v>0</v>
      </c>
      <c r="AB97" s="79">
        <v>0</v>
      </c>
      <c r="AC97" s="67">
        <v>1571538</v>
      </c>
      <c r="AD97" s="68">
        <f t="shared" si="16"/>
        <v>1571538</v>
      </c>
      <c r="AE97" s="67"/>
      <c r="AF97" s="79"/>
      <c r="AG97" s="67"/>
      <c r="AH97" s="67"/>
      <c r="AI97" s="67"/>
      <c r="AJ97" s="67"/>
      <c r="AK97" s="67"/>
      <c r="AL97" s="67">
        <v>0</v>
      </c>
      <c r="AM97" s="67"/>
      <c r="AN97" s="67">
        <v>0</v>
      </c>
      <c r="AO97" s="67">
        <v>0</v>
      </c>
      <c r="AP97" s="67">
        <v>43</v>
      </c>
      <c r="AQ97" s="67">
        <v>99</v>
      </c>
      <c r="AR97" s="67">
        <v>0</v>
      </c>
      <c r="AS97" s="67"/>
      <c r="AT97" s="67">
        <v>20</v>
      </c>
      <c r="AU97" s="67">
        <v>0</v>
      </c>
      <c r="AV97" s="67"/>
      <c r="AW97" s="67">
        <v>11</v>
      </c>
      <c r="AX97" s="67">
        <v>0</v>
      </c>
      <c r="AY97" s="67">
        <v>0</v>
      </c>
      <c r="AZ97" s="67">
        <v>7</v>
      </c>
      <c r="BA97" s="67">
        <v>0</v>
      </c>
      <c r="BB97" s="67">
        <v>0</v>
      </c>
      <c r="BC97" s="67">
        <v>0</v>
      </c>
      <c r="BD97" s="67">
        <v>0</v>
      </c>
      <c r="BE97" s="67">
        <v>0</v>
      </c>
      <c r="BF97" s="67">
        <v>0</v>
      </c>
      <c r="BG97" s="67">
        <v>0</v>
      </c>
      <c r="BH97" s="67">
        <v>0</v>
      </c>
      <c r="BI97" s="67">
        <v>1</v>
      </c>
      <c r="BJ97" s="73">
        <v>13430</v>
      </c>
      <c r="BK97" s="68">
        <f t="shared" si="12"/>
        <v>181</v>
      </c>
      <c r="BL97" s="67">
        <v>0</v>
      </c>
      <c r="BM97" s="67">
        <v>0</v>
      </c>
      <c r="BN97" s="67">
        <f t="shared" si="17"/>
        <v>0</v>
      </c>
      <c r="BO97" s="67"/>
      <c r="BP97" s="67"/>
      <c r="BQ97" s="67"/>
      <c r="BR97" s="67">
        <v>6395</v>
      </c>
      <c r="BS97" s="67">
        <v>124</v>
      </c>
      <c r="BT97" s="67">
        <v>29</v>
      </c>
      <c r="BU97" s="67">
        <v>0</v>
      </c>
      <c r="BV97" s="67"/>
      <c r="BW97" s="67">
        <v>0</v>
      </c>
      <c r="BX97" s="67"/>
      <c r="BY97" s="67">
        <f t="shared" si="15"/>
        <v>6548</v>
      </c>
      <c r="BZ97" s="79">
        <v>72.498973000000007</v>
      </c>
      <c r="CA97" s="79">
        <v>106.28612800000001</v>
      </c>
      <c r="CB97" s="79">
        <v>42.650019</v>
      </c>
      <c r="CC97" s="79">
        <v>82.469223999999997</v>
      </c>
      <c r="CD97" s="79">
        <v>0.70899999999999996</v>
      </c>
      <c r="CE97" s="79">
        <v>0</v>
      </c>
      <c r="CF97" s="79">
        <v>0</v>
      </c>
      <c r="CG97" s="79"/>
      <c r="CH97" s="79"/>
      <c r="CI97" s="79"/>
      <c r="CJ97" s="79"/>
      <c r="CK97" s="79"/>
      <c r="CL97" s="79">
        <f t="shared" si="14"/>
        <v>304.61334399999998</v>
      </c>
      <c r="CM97" s="79"/>
      <c r="CN97" s="79"/>
      <c r="CO97" s="79"/>
      <c r="CP97" s="79"/>
      <c r="CQ97" s="79"/>
      <c r="CR97" s="79"/>
      <c r="CS97" s="79"/>
      <c r="CT97" s="79"/>
      <c r="CU97" s="79"/>
      <c r="CV97" s="79"/>
      <c r="CW97" s="79"/>
      <c r="CX97" s="79"/>
      <c r="CY97" s="79"/>
      <c r="CZ97" s="79"/>
      <c r="DA97" s="79"/>
      <c r="DB97" s="79"/>
      <c r="DC97" s="79"/>
      <c r="DD97" s="67"/>
      <c r="DE97" s="67"/>
      <c r="DF97" s="67"/>
      <c r="DG97" s="67"/>
      <c r="DH97" s="67"/>
      <c r="DI97" s="67"/>
      <c r="DJ97" s="67"/>
      <c r="DK97" s="67"/>
      <c r="DL97" s="67"/>
      <c r="DM97" s="67"/>
      <c r="DN97" s="67"/>
      <c r="DO97" s="67"/>
      <c r="DP97" s="67"/>
      <c r="DQ97" s="67"/>
      <c r="DR97" s="67"/>
      <c r="DS97" s="67"/>
      <c r="DT97" s="68">
        <f t="shared" si="11"/>
        <v>0</v>
      </c>
      <c r="DU97" s="67"/>
      <c r="DV97" s="82"/>
      <c r="DW97" s="82"/>
      <c r="DX97" s="82"/>
      <c r="DY97" s="82"/>
      <c r="DZ97" s="82"/>
      <c r="EA97" s="82"/>
      <c r="EB97" s="82"/>
      <c r="EC97" s="82"/>
      <c r="ED97" s="82"/>
      <c r="EE97" s="82"/>
      <c r="EF97" s="82"/>
      <c r="EG97" s="82" t="s">
        <v>229</v>
      </c>
      <c r="EH97" s="82"/>
      <c r="EI97" s="82"/>
      <c r="EJ97" s="82"/>
      <c r="EK97" s="82"/>
      <c r="EL97" s="82"/>
      <c r="EM97" s="82"/>
      <c r="EN97" s="82"/>
      <c r="EO97" s="82"/>
      <c r="EP97" s="82"/>
      <c r="EQ97" s="82"/>
      <c r="ER97" s="82"/>
      <c r="ES97" s="82"/>
      <c r="ET97" s="82"/>
      <c r="EU97" s="82"/>
      <c r="EV97" s="82"/>
      <c r="EW97" s="82"/>
      <c r="EX97" s="82"/>
    </row>
    <row r="98" spans="1:154" ht="16" customHeight="1">
      <c r="A98" s="86">
        <v>2015</v>
      </c>
      <c r="B98" s="67" t="s">
        <v>9</v>
      </c>
      <c r="C98" s="67" t="str">
        <f t="shared" si="13"/>
        <v>2015Q4</v>
      </c>
      <c r="D98" s="67" t="s">
        <v>211</v>
      </c>
      <c r="E98" s="67" t="s">
        <v>212</v>
      </c>
      <c r="F98" s="67" t="s">
        <v>227</v>
      </c>
      <c r="G98" s="68" t="s">
        <v>13</v>
      </c>
      <c r="H98" s="68" t="s">
        <v>13</v>
      </c>
      <c r="I98" s="68" t="s">
        <v>444</v>
      </c>
      <c r="J98" s="67" t="str">
        <f t="shared" si="10"/>
        <v>2015Q4D9</v>
      </c>
      <c r="K98" s="79">
        <v>289539</v>
      </c>
      <c r="L98" s="79">
        <v>197000</v>
      </c>
      <c r="M98" s="67">
        <v>0</v>
      </c>
      <c r="N98" s="79">
        <v>0</v>
      </c>
      <c r="O98" s="79"/>
      <c r="P98" s="79">
        <v>0</v>
      </c>
      <c r="Q98" s="79"/>
      <c r="R98" s="68">
        <v>486539</v>
      </c>
      <c r="S98" s="67"/>
      <c r="T98" s="67"/>
      <c r="U98" s="67"/>
      <c r="V98" s="67"/>
      <c r="W98" s="67"/>
      <c r="X98" s="67"/>
      <c r="Y98" s="67"/>
      <c r="Z98" s="79">
        <v>0</v>
      </c>
      <c r="AA98" s="79">
        <v>0</v>
      </c>
      <c r="AB98" s="79">
        <v>0</v>
      </c>
      <c r="AC98" s="67">
        <v>584280</v>
      </c>
      <c r="AD98" s="68">
        <f t="shared" si="16"/>
        <v>584280</v>
      </c>
      <c r="AE98" s="67"/>
      <c r="AF98" s="79"/>
      <c r="AG98" s="67"/>
      <c r="AH98" s="67"/>
      <c r="AI98" s="67"/>
      <c r="AJ98" s="67"/>
      <c r="AK98" s="67"/>
      <c r="AL98" s="67">
        <v>0</v>
      </c>
      <c r="AM98" s="67"/>
      <c r="AN98" s="67">
        <v>0</v>
      </c>
      <c r="AO98" s="67">
        <v>0</v>
      </c>
      <c r="AP98" s="67">
        <v>19</v>
      </c>
      <c r="AQ98" s="67">
        <v>36</v>
      </c>
      <c r="AR98" s="67">
        <v>0</v>
      </c>
      <c r="AS98" s="67"/>
      <c r="AT98" s="67">
        <v>14</v>
      </c>
      <c r="AU98" s="67">
        <v>0</v>
      </c>
      <c r="AV98" s="67"/>
      <c r="AW98" s="67">
        <v>1</v>
      </c>
      <c r="AX98" s="67">
        <v>3</v>
      </c>
      <c r="AY98" s="67">
        <v>0</v>
      </c>
      <c r="AZ98" s="67">
        <v>2</v>
      </c>
      <c r="BA98" s="67">
        <v>0</v>
      </c>
      <c r="BB98" s="67">
        <v>0</v>
      </c>
      <c r="BC98" s="67">
        <v>0</v>
      </c>
      <c r="BD98" s="67">
        <v>0</v>
      </c>
      <c r="BE98" s="67">
        <v>0</v>
      </c>
      <c r="BF98" s="67">
        <v>0</v>
      </c>
      <c r="BG98" s="67">
        <v>0</v>
      </c>
      <c r="BH98" s="67">
        <v>0</v>
      </c>
      <c r="BI98" s="67">
        <v>0</v>
      </c>
      <c r="BJ98" s="73">
        <v>5255</v>
      </c>
      <c r="BK98" s="68">
        <f t="shared" si="12"/>
        <v>75</v>
      </c>
      <c r="BL98" s="67">
        <v>0</v>
      </c>
      <c r="BM98" s="67">
        <v>26</v>
      </c>
      <c r="BN98" s="67">
        <f t="shared" si="17"/>
        <v>26</v>
      </c>
      <c r="BO98" s="67"/>
      <c r="BP98" s="67"/>
      <c r="BQ98" s="67"/>
      <c r="BR98" s="67">
        <v>2302</v>
      </c>
      <c r="BS98" s="67">
        <v>55</v>
      </c>
      <c r="BT98" s="67">
        <v>0</v>
      </c>
      <c r="BU98" s="67">
        <v>0</v>
      </c>
      <c r="BV98" s="67"/>
      <c r="BW98" s="67">
        <v>0</v>
      </c>
      <c r="BX98" s="67"/>
      <c r="BY98" s="67">
        <f t="shared" si="15"/>
        <v>2357</v>
      </c>
      <c r="BZ98" s="79">
        <v>63.738399999999999</v>
      </c>
      <c r="CA98" s="79">
        <v>20.615500000000001</v>
      </c>
      <c r="CB98" s="79">
        <v>7.7107000000000001</v>
      </c>
      <c r="CC98" s="79">
        <v>20.664204999999999</v>
      </c>
      <c r="CD98" s="79">
        <v>0</v>
      </c>
      <c r="CE98" s="79">
        <v>0</v>
      </c>
      <c r="CF98" s="79">
        <v>0</v>
      </c>
      <c r="CG98" s="79"/>
      <c r="CH98" s="79"/>
      <c r="CI98" s="79"/>
      <c r="CJ98" s="79"/>
      <c r="CK98" s="79"/>
      <c r="CL98" s="79">
        <f t="shared" si="14"/>
        <v>112.72880499999999</v>
      </c>
      <c r="CM98" s="79"/>
      <c r="CN98" s="79"/>
      <c r="CO98" s="79"/>
      <c r="CP98" s="79"/>
      <c r="CQ98" s="79"/>
      <c r="CR98" s="79"/>
      <c r="CS98" s="79"/>
      <c r="CT98" s="79"/>
      <c r="CU98" s="79"/>
      <c r="CV98" s="79"/>
      <c r="CW98" s="79"/>
      <c r="CX98" s="79"/>
      <c r="CY98" s="79"/>
      <c r="CZ98" s="79"/>
      <c r="DA98" s="79"/>
      <c r="DB98" s="79"/>
      <c r="DC98" s="79"/>
      <c r="DD98" s="67"/>
      <c r="DE98" s="67"/>
      <c r="DF98" s="67"/>
      <c r="DG98" s="67"/>
      <c r="DH98" s="67"/>
      <c r="DI98" s="67"/>
      <c r="DJ98" s="67"/>
      <c r="DK98" s="67"/>
      <c r="DL98" s="67"/>
      <c r="DM98" s="67"/>
      <c r="DN98" s="67"/>
      <c r="DO98" s="67"/>
      <c r="DP98" s="67"/>
      <c r="DQ98" s="67"/>
      <c r="DR98" s="67"/>
      <c r="DS98" s="67"/>
      <c r="DT98" s="68">
        <f t="shared" si="11"/>
        <v>0</v>
      </c>
      <c r="DU98" s="67"/>
      <c r="DV98" s="82"/>
      <c r="DW98" s="82"/>
      <c r="DX98" s="82"/>
      <c r="DY98" s="82"/>
      <c r="DZ98" s="82"/>
      <c r="EA98" s="82"/>
      <c r="EB98" s="82"/>
      <c r="EC98" s="82"/>
      <c r="ED98" s="82"/>
      <c r="EE98" s="82"/>
      <c r="EF98" s="82"/>
      <c r="EG98" s="82" t="s">
        <v>229</v>
      </c>
      <c r="EH98" s="82"/>
      <c r="EI98" s="82"/>
      <c r="EJ98" s="82"/>
      <c r="EK98" s="82"/>
      <c r="EL98" s="82"/>
      <c r="EM98" s="82"/>
      <c r="EN98" s="82"/>
      <c r="EO98" s="82"/>
      <c r="EP98" s="82"/>
      <c r="EQ98" s="82"/>
      <c r="ER98" s="82"/>
      <c r="ES98" s="82"/>
      <c r="ET98" s="82"/>
      <c r="EU98" s="82"/>
      <c r="EV98" s="82"/>
      <c r="EW98" s="82"/>
      <c r="EX98" s="82"/>
    </row>
    <row r="99" spans="1:154" ht="16" customHeight="1">
      <c r="A99" s="86">
        <v>2015</v>
      </c>
      <c r="B99" s="67" t="s">
        <v>9</v>
      </c>
      <c r="C99" s="67" t="str">
        <f t="shared" si="13"/>
        <v>2015Q4</v>
      </c>
      <c r="D99" s="67" t="s">
        <v>211</v>
      </c>
      <c r="E99" s="67" t="s">
        <v>212</v>
      </c>
      <c r="F99" s="67" t="s">
        <v>225</v>
      </c>
      <c r="G99" s="68" t="s">
        <v>47</v>
      </c>
      <c r="H99" s="68" t="s">
        <v>231</v>
      </c>
      <c r="I99" s="68" t="s">
        <v>441</v>
      </c>
      <c r="J99" s="67" t="str">
        <f t="shared" si="10"/>
        <v>2015Q4D8</v>
      </c>
      <c r="K99" s="79">
        <v>1228004.2</v>
      </c>
      <c r="L99" s="79">
        <v>571259.06000000006</v>
      </c>
      <c r="M99" s="79">
        <v>773560.31999999995</v>
      </c>
      <c r="N99" s="79">
        <v>502883</v>
      </c>
      <c r="O99" s="79"/>
      <c r="P99" s="79">
        <v>0</v>
      </c>
      <c r="Q99" s="79"/>
      <c r="R99" s="68">
        <v>3075706.58</v>
      </c>
      <c r="S99" s="67"/>
      <c r="T99" s="67"/>
      <c r="U99" s="67"/>
      <c r="V99" s="67"/>
      <c r="W99" s="67"/>
      <c r="X99" s="67"/>
      <c r="Y99" s="67">
        <v>1411.4072484088001</v>
      </c>
      <c r="Z99" s="79">
        <v>0</v>
      </c>
      <c r="AA99" s="79">
        <v>0</v>
      </c>
      <c r="AB99" s="79">
        <v>0</v>
      </c>
      <c r="AC99" s="67">
        <v>4073984</v>
      </c>
      <c r="AD99" s="68">
        <f t="shared" si="16"/>
        <v>4073984</v>
      </c>
      <c r="AE99" s="67"/>
      <c r="AF99" s="79"/>
      <c r="AG99" s="67"/>
      <c r="AH99" s="67"/>
      <c r="AI99" s="67"/>
      <c r="AJ99" s="67"/>
      <c r="AK99" s="67"/>
      <c r="AL99" s="67">
        <v>0</v>
      </c>
      <c r="AM99" s="67"/>
      <c r="AN99" s="67">
        <v>0</v>
      </c>
      <c r="AO99" s="67">
        <v>0</v>
      </c>
      <c r="AP99" s="67">
        <v>61</v>
      </c>
      <c r="AQ99" s="67">
        <v>124</v>
      </c>
      <c r="AR99" s="67">
        <v>0</v>
      </c>
      <c r="AS99" s="67"/>
      <c r="AT99" s="67">
        <v>29</v>
      </c>
      <c r="AU99" s="67">
        <v>0</v>
      </c>
      <c r="AV99" s="67"/>
      <c r="AW99" s="67">
        <v>22</v>
      </c>
      <c r="AX99" s="67">
        <v>0</v>
      </c>
      <c r="AY99" s="67">
        <v>0</v>
      </c>
      <c r="AZ99" s="67">
        <v>0</v>
      </c>
      <c r="BA99" s="67">
        <v>0</v>
      </c>
      <c r="BB99" s="67">
        <v>0</v>
      </c>
      <c r="BC99" s="67">
        <v>12</v>
      </c>
      <c r="BD99" s="67">
        <v>0</v>
      </c>
      <c r="BE99" s="67">
        <v>0</v>
      </c>
      <c r="BF99" s="67">
        <v>0</v>
      </c>
      <c r="BG99" s="67">
        <v>0</v>
      </c>
      <c r="BH99" s="67">
        <v>0</v>
      </c>
      <c r="BI99" s="67">
        <v>4</v>
      </c>
      <c r="BJ99" s="73">
        <v>25025</v>
      </c>
      <c r="BK99" s="68">
        <f t="shared" si="12"/>
        <v>252</v>
      </c>
      <c r="BL99" s="67">
        <v>0</v>
      </c>
      <c r="BM99" s="67">
        <v>0</v>
      </c>
      <c r="BN99" s="67">
        <f t="shared" si="17"/>
        <v>0</v>
      </c>
      <c r="BO99" s="67"/>
      <c r="BP99" s="67"/>
      <c r="BQ99" s="67"/>
      <c r="BR99" s="67">
        <v>10618</v>
      </c>
      <c r="BS99" s="67">
        <v>210</v>
      </c>
      <c r="BT99" s="67">
        <v>72</v>
      </c>
      <c r="BU99" s="67">
        <v>0</v>
      </c>
      <c r="BV99" s="67"/>
      <c r="BW99" s="67">
        <v>0</v>
      </c>
      <c r="BX99" s="67"/>
      <c r="BY99" s="67">
        <f t="shared" si="15"/>
        <v>10900</v>
      </c>
      <c r="BZ99" s="79">
        <v>90.950474</v>
      </c>
      <c r="CA99" s="79">
        <v>145.61852400000001</v>
      </c>
      <c r="CB99" s="79">
        <v>49.684080000000002</v>
      </c>
      <c r="CC99" s="79">
        <v>104.192791</v>
      </c>
      <c r="CD99" s="79">
        <v>0.44700000000000001</v>
      </c>
      <c r="CE99" s="79">
        <v>0</v>
      </c>
      <c r="CF99" s="79">
        <v>0</v>
      </c>
      <c r="CG99" s="79"/>
      <c r="CH99" s="79"/>
      <c r="CI99" s="79"/>
      <c r="CJ99" s="79"/>
      <c r="CK99" s="79"/>
      <c r="CL99" s="79">
        <f t="shared" si="14"/>
        <v>390.89286900000002</v>
      </c>
      <c r="CM99" s="79"/>
      <c r="CN99" s="79"/>
      <c r="CO99" s="79"/>
      <c r="CP99" s="79"/>
      <c r="CQ99" s="79"/>
      <c r="CR99" s="79"/>
      <c r="CS99" s="79"/>
      <c r="CT99" s="79"/>
      <c r="CU99" s="79"/>
      <c r="CV99" s="79"/>
      <c r="CW99" s="79"/>
      <c r="CX99" s="79"/>
      <c r="CY99" s="79"/>
      <c r="CZ99" s="79"/>
      <c r="DA99" s="79"/>
      <c r="DB99" s="79"/>
      <c r="DC99" s="79"/>
      <c r="DD99" s="67"/>
      <c r="DE99" s="67"/>
      <c r="DF99" s="67"/>
      <c r="DG99" s="67"/>
      <c r="DH99" s="67"/>
      <c r="DI99" s="67"/>
      <c r="DJ99" s="67"/>
      <c r="DK99" s="67"/>
      <c r="DL99" s="67"/>
      <c r="DM99" s="67"/>
      <c r="DN99" s="67"/>
      <c r="DO99" s="67"/>
      <c r="DP99" s="67"/>
      <c r="DQ99" s="67"/>
      <c r="DR99" s="67"/>
      <c r="DS99" s="67"/>
      <c r="DT99" s="68">
        <f t="shared" si="11"/>
        <v>0</v>
      </c>
      <c r="DU99" s="67"/>
      <c r="DV99" s="82"/>
      <c r="DW99" s="82"/>
      <c r="DX99" s="82"/>
      <c r="DY99" s="82"/>
      <c r="DZ99" s="82"/>
      <c r="EA99" s="82"/>
      <c r="EB99" s="82"/>
      <c r="EC99" s="82"/>
      <c r="ED99" s="82"/>
      <c r="EE99" s="82"/>
      <c r="EF99" s="82"/>
      <c r="EG99" s="82" t="s">
        <v>229</v>
      </c>
      <c r="EH99" s="82"/>
      <c r="EI99" s="82"/>
      <c r="EJ99" s="82"/>
      <c r="EK99" s="82"/>
      <c r="EL99" s="82"/>
      <c r="EM99" s="82"/>
      <c r="EN99" s="82"/>
      <c r="EO99" s="82"/>
      <c r="EP99" s="82"/>
      <c r="EQ99" s="82"/>
      <c r="ER99" s="82"/>
      <c r="ES99" s="82"/>
      <c r="ET99" s="82"/>
      <c r="EU99" s="82"/>
      <c r="EV99" s="82"/>
      <c r="EW99" s="82"/>
      <c r="EX99" s="82"/>
    </row>
    <row r="100" spans="1:154" ht="16" customHeight="1">
      <c r="A100" s="86">
        <v>2015</v>
      </c>
      <c r="B100" s="67" t="s">
        <v>9</v>
      </c>
      <c r="C100" s="67" t="str">
        <f t="shared" si="13"/>
        <v>2015Q4</v>
      </c>
      <c r="D100" s="67" t="s">
        <v>211</v>
      </c>
      <c r="E100" s="67" t="s">
        <v>212</v>
      </c>
      <c r="F100" s="67" t="s">
        <v>226</v>
      </c>
      <c r="G100" s="68" t="s">
        <v>29</v>
      </c>
      <c r="H100" s="68" t="s">
        <v>29</v>
      </c>
      <c r="I100" s="68" t="s">
        <v>447</v>
      </c>
      <c r="J100" s="67" t="str">
        <f t="shared" si="10"/>
        <v>2015Q4D12</v>
      </c>
      <c r="K100" s="79">
        <v>915018</v>
      </c>
      <c r="L100" s="79">
        <v>105479</v>
      </c>
      <c r="M100" s="67">
        <v>46755</v>
      </c>
      <c r="N100" s="79">
        <v>0</v>
      </c>
      <c r="O100" s="79"/>
      <c r="P100" s="79">
        <v>0</v>
      </c>
      <c r="Q100" s="79"/>
      <c r="R100" s="68">
        <v>1067252</v>
      </c>
      <c r="S100" s="67"/>
      <c r="T100" s="67"/>
      <c r="U100" s="67"/>
      <c r="V100" s="67"/>
      <c r="W100" s="67"/>
      <c r="X100" s="67"/>
      <c r="Y100" s="67"/>
      <c r="Z100" s="79">
        <v>0</v>
      </c>
      <c r="AA100" s="79">
        <v>0</v>
      </c>
      <c r="AB100" s="79">
        <v>0</v>
      </c>
      <c r="AC100" s="67">
        <v>1435778</v>
      </c>
      <c r="AD100" s="68">
        <f t="shared" si="16"/>
        <v>1435778</v>
      </c>
      <c r="AE100" s="67"/>
      <c r="AF100" s="79"/>
      <c r="AG100" s="67"/>
      <c r="AH100" s="67"/>
      <c r="AI100" s="67"/>
      <c r="AJ100" s="67"/>
      <c r="AK100" s="67"/>
      <c r="AL100" s="67">
        <v>0</v>
      </c>
      <c r="AM100" s="67"/>
      <c r="AN100" s="67">
        <v>0</v>
      </c>
      <c r="AO100" s="67">
        <v>0</v>
      </c>
      <c r="AP100" s="67">
        <v>23</v>
      </c>
      <c r="AQ100" s="67">
        <v>37</v>
      </c>
      <c r="AR100" s="67">
        <v>0</v>
      </c>
      <c r="AS100" s="67"/>
      <c r="AT100" s="67">
        <v>13</v>
      </c>
      <c r="AU100" s="67">
        <v>0</v>
      </c>
      <c r="AV100" s="67"/>
      <c r="AW100" s="67">
        <v>1</v>
      </c>
      <c r="AX100" s="67">
        <v>0</v>
      </c>
      <c r="AY100" s="67">
        <v>0</v>
      </c>
      <c r="AZ100" s="67">
        <v>3</v>
      </c>
      <c r="BA100" s="67">
        <v>0</v>
      </c>
      <c r="BB100" s="67">
        <v>0</v>
      </c>
      <c r="BC100" s="67">
        <v>0</v>
      </c>
      <c r="BD100" s="67">
        <v>2</v>
      </c>
      <c r="BE100" s="67">
        <v>0</v>
      </c>
      <c r="BF100" s="67">
        <v>0</v>
      </c>
      <c r="BG100" s="67">
        <v>0</v>
      </c>
      <c r="BH100" s="67">
        <v>0</v>
      </c>
      <c r="BI100" s="67">
        <v>0</v>
      </c>
      <c r="BJ100" s="73">
        <v>5870</v>
      </c>
      <c r="BK100" s="68">
        <f t="shared" si="12"/>
        <v>79</v>
      </c>
      <c r="BL100" s="67">
        <v>0</v>
      </c>
      <c r="BM100" s="67">
        <v>31</v>
      </c>
      <c r="BN100" s="67">
        <f t="shared" si="17"/>
        <v>31</v>
      </c>
      <c r="BO100" s="67"/>
      <c r="BP100" s="67"/>
      <c r="BQ100" s="67"/>
      <c r="BR100" s="67">
        <v>7981</v>
      </c>
      <c r="BS100" s="67">
        <v>135</v>
      </c>
      <c r="BT100" s="67">
        <v>0</v>
      </c>
      <c r="BU100" s="67">
        <v>0</v>
      </c>
      <c r="BV100" s="67"/>
      <c r="BW100" s="67">
        <v>0</v>
      </c>
      <c r="BX100" s="67">
        <v>0</v>
      </c>
      <c r="BY100" s="67">
        <f t="shared" si="15"/>
        <v>8116</v>
      </c>
      <c r="BZ100" s="79">
        <v>111.31206899999999</v>
      </c>
      <c r="CA100" s="79">
        <v>88.415000000000006</v>
      </c>
      <c r="CB100" s="79">
        <v>35.869999999999997</v>
      </c>
      <c r="CC100" s="79">
        <v>179.452775</v>
      </c>
      <c r="CD100" s="79">
        <v>57.857875</v>
      </c>
      <c r="CE100" s="79">
        <v>0</v>
      </c>
      <c r="CF100" s="79">
        <v>0</v>
      </c>
      <c r="CG100" s="79"/>
      <c r="CH100" s="79"/>
      <c r="CI100" s="79"/>
      <c r="CJ100" s="79"/>
      <c r="CK100" s="79"/>
      <c r="CL100" s="79">
        <f t="shared" si="14"/>
        <v>472.90771899999999</v>
      </c>
      <c r="CM100" s="79"/>
      <c r="CN100" s="79"/>
      <c r="CO100" s="79"/>
      <c r="CP100" s="79"/>
      <c r="CQ100" s="79"/>
      <c r="CR100" s="79"/>
      <c r="CS100" s="79"/>
      <c r="CT100" s="79"/>
      <c r="CU100" s="79"/>
      <c r="CV100" s="79"/>
      <c r="CW100" s="79"/>
      <c r="CX100" s="79"/>
      <c r="CY100" s="79"/>
      <c r="CZ100" s="79"/>
      <c r="DA100" s="79"/>
      <c r="DB100" s="79"/>
      <c r="DC100" s="79"/>
      <c r="DD100" s="67"/>
      <c r="DE100" s="67"/>
      <c r="DF100" s="67"/>
      <c r="DG100" s="67"/>
      <c r="DH100" s="67"/>
      <c r="DI100" s="67"/>
      <c r="DJ100" s="67"/>
      <c r="DK100" s="67"/>
      <c r="DL100" s="67"/>
      <c r="DM100" s="67"/>
      <c r="DN100" s="67"/>
      <c r="DO100" s="67"/>
      <c r="DP100" s="67"/>
      <c r="DQ100" s="67"/>
      <c r="DR100" s="67"/>
      <c r="DS100" s="67"/>
      <c r="DT100" s="68">
        <f t="shared" si="11"/>
        <v>0</v>
      </c>
      <c r="DU100" s="67"/>
      <c r="DV100" s="82"/>
      <c r="DW100" s="82"/>
      <c r="DX100" s="82"/>
      <c r="DY100" s="82"/>
      <c r="DZ100" s="82"/>
      <c r="EA100" s="82"/>
      <c r="EB100" s="82"/>
      <c r="EC100" s="82"/>
      <c r="ED100" s="82"/>
      <c r="EE100" s="82"/>
      <c r="EF100" s="82"/>
      <c r="EG100" s="82" t="s">
        <v>229</v>
      </c>
      <c r="EH100" s="82"/>
      <c r="EI100" s="82"/>
      <c r="EJ100" s="82"/>
      <c r="EK100" s="82"/>
      <c r="EL100" s="82"/>
      <c r="EM100" s="82"/>
      <c r="EN100" s="82"/>
      <c r="EO100" s="82"/>
      <c r="EP100" s="82"/>
      <c r="EQ100" s="82"/>
      <c r="ER100" s="82"/>
      <c r="ES100" s="82"/>
      <c r="ET100" s="82"/>
      <c r="EU100" s="82"/>
      <c r="EV100" s="82"/>
      <c r="EW100" s="82"/>
      <c r="EX100" s="82"/>
    </row>
    <row r="101" spans="1:154" ht="16" customHeight="1">
      <c r="A101" s="86">
        <v>2015</v>
      </c>
      <c r="B101" s="67" t="s">
        <v>9</v>
      </c>
      <c r="C101" s="67" t="str">
        <f t="shared" si="13"/>
        <v>2015Q4</v>
      </c>
      <c r="D101" s="67" t="s">
        <v>211</v>
      </c>
      <c r="E101" s="67" t="s">
        <v>212</v>
      </c>
      <c r="F101" s="67" t="s">
        <v>228</v>
      </c>
      <c r="G101" s="68" t="s">
        <v>28</v>
      </c>
      <c r="H101" s="68" t="s">
        <v>28</v>
      </c>
      <c r="I101" s="68" t="s">
        <v>445</v>
      </c>
      <c r="J101" s="67" t="str">
        <f t="shared" si="10"/>
        <v>2015Q4D10</v>
      </c>
      <c r="K101" s="79">
        <v>415976</v>
      </c>
      <c r="L101" s="79">
        <v>76303.399999999994</v>
      </c>
      <c r="M101" s="67">
        <v>0</v>
      </c>
      <c r="N101" s="79">
        <v>0</v>
      </c>
      <c r="O101" s="79"/>
      <c r="P101" s="79">
        <v>0</v>
      </c>
      <c r="Q101" s="79"/>
      <c r="R101" s="68">
        <v>492279.4</v>
      </c>
      <c r="S101" s="67"/>
      <c r="T101" s="67"/>
      <c r="U101" s="67"/>
      <c r="V101" s="67"/>
      <c r="W101" s="67"/>
      <c r="X101" s="67"/>
      <c r="Y101" s="67"/>
      <c r="Z101" s="79">
        <v>0</v>
      </c>
      <c r="AA101" s="79">
        <v>0</v>
      </c>
      <c r="AB101" s="79">
        <v>0</v>
      </c>
      <c r="AC101" s="67">
        <v>492280</v>
      </c>
      <c r="AD101" s="68">
        <f t="shared" si="16"/>
        <v>492280</v>
      </c>
      <c r="AE101" s="67"/>
      <c r="AF101" s="79"/>
      <c r="AG101" s="67"/>
      <c r="AH101" s="67"/>
      <c r="AI101" s="67"/>
      <c r="AJ101" s="67"/>
      <c r="AK101" s="67"/>
      <c r="AL101" s="67">
        <v>0</v>
      </c>
      <c r="AM101" s="67"/>
      <c r="AN101" s="67">
        <v>0</v>
      </c>
      <c r="AO101" s="67">
        <v>0</v>
      </c>
      <c r="AP101" s="67">
        <v>7</v>
      </c>
      <c r="AQ101" s="67">
        <v>17</v>
      </c>
      <c r="AR101" s="67">
        <v>0</v>
      </c>
      <c r="AS101" s="67"/>
      <c r="AT101" s="67">
        <v>4</v>
      </c>
      <c r="AU101" s="67">
        <v>0</v>
      </c>
      <c r="AV101" s="67"/>
      <c r="AW101" s="67">
        <v>4</v>
      </c>
      <c r="AX101" s="67">
        <v>0</v>
      </c>
      <c r="AY101" s="67">
        <v>0</v>
      </c>
      <c r="AZ101" s="67">
        <v>3</v>
      </c>
      <c r="BA101" s="67">
        <v>0</v>
      </c>
      <c r="BB101" s="67">
        <v>0</v>
      </c>
      <c r="BC101" s="67">
        <v>0</v>
      </c>
      <c r="BD101" s="67">
        <v>0</v>
      </c>
      <c r="BE101" s="67">
        <v>0</v>
      </c>
      <c r="BF101" s="67">
        <v>0</v>
      </c>
      <c r="BG101" s="67">
        <v>0</v>
      </c>
      <c r="BH101" s="67">
        <v>0</v>
      </c>
      <c r="BI101" s="67">
        <v>0</v>
      </c>
      <c r="BJ101" s="73">
        <v>3170</v>
      </c>
      <c r="BK101" s="68">
        <f t="shared" si="12"/>
        <v>35</v>
      </c>
      <c r="BL101" s="67">
        <v>0</v>
      </c>
      <c r="BM101" s="67">
        <v>32</v>
      </c>
      <c r="BN101" s="67">
        <f t="shared" si="17"/>
        <v>32</v>
      </c>
      <c r="BO101" s="67"/>
      <c r="BP101" s="67"/>
      <c r="BQ101" s="67"/>
      <c r="BR101" s="67">
        <v>5715</v>
      </c>
      <c r="BS101" s="67">
        <v>49</v>
      </c>
      <c r="BT101" s="67">
        <v>0</v>
      </c>
      <c r="BU101" s="67">
        <v>0</v>
      </c>
      <c r="BV101" s="67"/>
      <c r="BW101" s="67">
        <v>0</v>
      </c>
      <c r="BX101" s="67"/>
      <c r="BY101" s="67">
        <f t="shared" si="15"/>
        <v>5764</v>
      </c>
      <c r="BZ101" s="79">
        <v>73.170450000000002</v>
      </c>
      <c r="CA101" s="79">
        <v>32.616799999999998</v>
      </c>
      <c r="CB101" s="79">
        <v>9.6189</v>
      </c>
      <c r="CC101" s="79">
        <v>23.036422000000002</v>
      </c>
      <c r="CD101" s="79">
        <v>0</v>
      </c>
      <c r="CE101" s="79">
        <v>0</v>
      </c>
      <c r="CF101" s="79">
        <v>0</v>
      </c>
      <c r="CG101" s="79"/>
      <c r="CH101" s="79"/>
      <c r="CI101" s="79"/>
      <c r="CJ101" s="79"/>
      <c r="CK101" s="79"/>
      <c r="CL101" s="79">
        <f t="shared" si="14"/>
        <v>138.44257199999998</v>
      </c>
      <c r="CM101" s="79"/>
      <c r="CN101" s="79"/>
      <c r="CO101" s="79"/>
      <c r="CP101" s="79"/>
      <c r="CQ101" s="79"/>
      <c r="CR101" s="79"/>
      <c r="CS101" s="79"/>
      <c r="CT101" s="79"/>
      <c r="CU101" s="79"/>
      <c r="CV101" s="79"/>
      <c r="CW101" s="79"/>
      <c r="CX101" s="79"/>
      <c r="CY101" s="79"/>
      <c r="CZ101" s="79"/>
      <c r="DA101" s="79"/>
      <c r="DB101" s="79"/>
      <c r="DC101" s="79"/>
      <c r="DD101" s="67"/>
      <c r="DE101" s="67"/>
      <c r="DF101" s="67"/>
      <c r="DG101" s="67"/>
      <c r="DH101" s="67"/>
      <c r="DI101" s="67"/>
      <c r="DJ101" s="67"/>
      <c r="DK101" s="67"/>
      <c r="DL101" s="67"/>
      <c r="DM101" s="67"/>
      <c r="DN101" s="67"/>
      <c r="DO101" s="67"/>
      <c r="DP101" s="67"/>
      <c r="DQ101" s="67"/>
      <c r="DR101" s="67"/>
      <c r="DS101" s="67"/>
      <c r="DT101" s="68">
        <f t="shared" si="11"/>
        <v>0</v>
      </c>
      <c r="DU101" s="67"/>
      <c r="DV101" s="82"/>
      <c r="DW101" s="82"/>
      <c r="DX101" s="82"/>
      <c r="DY101" s="82"/>
      <c r="DZ101" s="82"/>
      <c r="EA101" s="82"/>
      <c r="EB101" s="82"/>
      <c r="EC101" s="82"/>
      <c r="ED101" s="82"/>
      <c r="EE101" s="82"/>
      <c r="EF101" s="82"/>
      <c r="EG101" s="82" t="s">
        <v>229</v>
      </c>
      <c r="EH101" s="82"/>
      <c r="EI101" s="82"/>
      <c r="EJ101" s="82"/>
      <c r="EK101" s="82"/>
      <c r="EL101" s="82"/>
      <c r="EM101" s="82"/>
      <c r="EN101" s="82"/>
      <c r="EO101" s="82"/>
      <c r="EP101" s="82"/>
      <c r="EQ101" s="82"/>
      <c r="ER101" s="82"/>
      <c r="ES101" s="82"/>
      <c r="ET101" s="82"/>
      <c r="EU101" s="82"/>
      <c r="EV101" s="82"/>
      <c r="EW101" s="82"/>
      <c r="EX101" s="82"/>
    </row>
    <row r="102" spans="1:154" ht="16" customHeight="1">
      <c r="A102" s="86">
        <v>2015</v>
      </c>
      <c r="B102" s="67" t="s">
        <v>9</v>
      </c>
      <c r="C102" s="67" t="str">
        <f t="shared" si="13"/>
        <v>2015Q4</v>
      </c>
      <c r="D102" s="67" t="s">
        <v>211</v>
      </c>
      <c r="E102" s="67" t="s">
        <v>212</v>
      </c>
      <c r="F102" s="67" t="s">
        <v>213</v>
      </c>
      <c r="G102" s="68" t="s">
        <v>33</v>
      </c>
      <c r="H102" s="68" t="s">
        <v>33</v>
      </c>
      <c r="I102" s="68" t="s">
        <v>446</v>
      </c>
      <c r="J102" s="67" t="str">
        <f t="shared" si="10"/>
        <v>2015Q4D11</v>
      </c>
      <c r="K102" s="79">
        <v>224053.7</v>
      </c>
      <c r="L102" s="79">
        <v>88722</v>
      </c>
      <c r="M102" s="67">
        <v>0</v>
      </c>
      <c r="N102" s="79">
        <v>0</v>
      </c>
      <c r="O102" s="79"/>
      <c r="P102" s="79">
        <v>0</v>
      </c>
      <c r="Q102" s="79"/>
      <c r="R102" s="68">
        <v>312775.7</v>
      </c>
      <c r="S102" s="67"/>
      <c r="T102" s="67"/>
      <c r="U102" s="67"/>
      <c r="V102" s="67"/>
      <c r="W102" s="67"/>
      <c r="X102" s="67"/>
      <c r="Y102" s="67"/>
      <c r="Z102" s="79">
        <v>0</v>
      </c>
      <c r="AA102" s="79">
        <v>0</v>
      </c>
      <c r="AB102" s="79">
        <v>0</v>
      </c>
      <c r="AC102" s="67">
        <v>611108</v>
      </c>
      <c r="AD102" s="68">
        <f t="shared" si="16"/>
        <v>611108</v>
      </c>
      <c r="AE102" s="67"/>
      <c r="AF102" s="79"/>
      <c r="AG102" s="67"/>
      <c r="AH102" s="67"/>
      <c r="AI102" s="67"/>
      <c r="AJ102" s="67"/>
      <c r="AK102" s="67"/>
      <c r="AL102" s="67">
        <v>0</v>
      </c>
      <c r="AM102" s="67"/>
      <c r="AN102" s="67">
        <v>0</v>
      </c>
      <c r="AO102" s="67">
        <v>0</v>
      </c>
      <c r="AP102" s="67">
        <v>8</v>
      </c>
      <c r="AQ102" s="67">
        <v>24</v>
      </c>
      <c r="AR102" s="67">
        <v>0</v>
      </c>
      <c r="AS102" s="67"/>
      <c r="AT102" s="67">
        <v>10</v>
      </c>
      <c r="AU102" s="67">
        <v>0</v>
      </c>
      <c r="AV102" s="67"/>
      <c r="AW102" s="67">
        <v>0</v>
      </c>
      <c r="AX102" s="67">
        <v>0</v>
      </c>
      <c r="AY102" s="67">
        <v>0</v>
      </c>
      <c r="AZ102" s="67">
        <v>0</v>
      </c>
      <c r="BA102" s="67">
        <v>0</v>
      </c>
      <c r="BB102" s="67">
        <v>0</v>
      </c>
      <c r="BC102" s="67">
        <v>0</v>
      </c>
      <c r="BD102" s="67">
        <v>0</v>
      </c>
      <c r="BE102" s="67">
        <v>0</v>
      </c>
      <c r="BF102" s="67">
        <v>0</v>
      </c>
      <c r="BG102" s="67">
        <v>0</v>
      </c>
      <c r="BH102" s="67">
        <v>0</v>
      </c>
      <c r="BI102" s="67">
        <v>0</v>
      </c>
      <c r="BJ102" s="73">
        <v>2400</v>
      </c>
      <c r="BK102" s="68">
        <f t="shared" si="12"/>
        <v>42</v>
      </c>
      <c r="BL102" s="67">
        <v>0</v>
      </c>
      <c r="BM102" s="67">
        <v>16</v>
      </c>
      <c r="BN102" s="67">
        <f t="shared" si="17"/>
        <v>16</v>
      </c>
      <c r="BO102" s="67"/>
      <c r="BP102" s="67"/>
      <c r="BQ102" s="67"/>
      <c r="BR102" s="67">
        <v>2019</v>
      </c>
      <c r="BS102" s="67">
        <v>49</v>
      </c>
      <c r="BT102" s="67">
        <v>0</v>
      </c>
      <c r="BU102" s="67">
        <v>0</v>
      </c>
      <c r="BV102" s="67"/>
      <c r="BW102" s="67">
        <v>0</v>
      </c>
      <c r="BX102" s="67">
        <v>0</v>
      </c>
      <c r="BY102" s="67">
        <f t="shared" si="15"/>
        <v>2068</v>
      </c>
      <c r="BZ102" s="79">
        <v>41.064999999999998</v>
      </c>
      <c r="CA102" s="79">
        <v>25.243300000000001</v>
      </c>
      <c r="CB102" s="79">
        <v>3.8559999999999999</v>
      </c>
      <c r="CC102" s="79">
        <v>13.430110000000001</v>
      </c>
      <c r="CD102" s="79">
        <v>2.0150000000000001</v>
      </c>
      <c r="CE102" s="79">
        <v>14.079000000000001</v>
      </c>
      <c r="CF102" s="79">
        <v>0</v>
      </c>
      <c r="CG102" s="79"/>
      <c r="CH102" s="79"/>
      <c r="CI102" s="79"/>
      <c r="CJ102" s="79"/>
      <c r="CK102" s="79"/>
      <c r="CL102" s="79">
        <f t="shared" si="14"/>
        <v>99.688410000000005</v>
      </c>
      <c r="CM102" s="79"/>
      <c r="CN102" s="79"/>
      <c r="CO102" s="79"/>
      <c r="CP102" s="79"/>
      <c r="CQ102" s="79"/>
      <c r="CR102" s="79"/>
      <c r="CS102" s="79"/>
      <c r="CT102" s="79"/>
      <c r="CU102" s="79"/>
      <c r="CV102" s="79"/>
      <c r="CW102" s="79"/>
      <c r="CX102" s="79"/>
      <c r="CY102" s="79"/>
      <c r="CZ102" s="79"/>
      <c r="DA102" s="79"/>
      <c r="DB102" s="79"/>
      <c r="DC102" s="79"/>
      <c r="DD102" s="67"/>
      <c r="DE102" s="67"/>
      <c r="DF102" s="67"/>
      <c r="DG102" s="67"/>
      <c r="DH102" s="67"/>
      <c r="DI102" s="67"/>
      <c r="DJ102" s="67"/>
      <c r="DK102" s="67"/>
      <c r="DL102" s="67"/>
      <c r="DM102" s="67"/>
      <c r="DN102" s="67"/>
      <c r="DO102" s="67"/>
      <c r="DP102" s="67"/>
      <c r="DQ102" s="67"/>
      <c r="DR102" s="67"/>
      <c r="DS102" s="67"/>
      <c r="DT102" s="68">
        <f t="shared" si="11"/>
        <v>0</v>
      </c>
      <c r="DU102" s="67"/>
      <c r="DV102" s="82"/>
      <c r="DW102" s="82"/>
      <c r="DX102" s="82"/>
      <c r="DY102" s="82"/>
      <c r="DZ102" s="82"/>
      <c r="EA102" s="82"/>
      <c r="EB102" s="82"/>
      <c r="EC102" s="82"/>
      <c r="ED102" s="82"/>
      <c r="EE102" s="82"/>
      <c r="EF102" s="82"/>
      <c r="EG102" s="82" t="s">
        <v>229</v>
      </c>
      <c r="EH102" s="82"/>
      <c r="EI102" s="82"/>
      <c r="EJ102" s="82"/>
      <c r="EK102" s="82"/>
      <c r="EL102" s="82"/>
      <c r="EM102" s="82"/>
      <c r="EN102" s="82"/>
      <c r="EO102" s="82"/>
      <c r="EP102" s="82"/>
      <c r="EQ102" s="82"/>
      <c r="ER102" s="82"/>
      <c r="ES102" s="82"/>
      <c r="ET102" s="82"/>
      <c r="EU102" s="82"/>
      <c r="EV102" s="82"/>
      <c r="EW102" s="82"/>
      <c r="EX102" s="82"/>
    </row>
    <row r="103" spans="1:154" ht="16" customHeight="1">
      <c r="A103" s="86">
        <v>2015</v>
      </c>
      <c r="B103" s="67" t="s">
        <v>9</v>
      </c>
      <c r="C103" s="67" t="str">
        <f t="shared" si="13"/>
        <v>2015Q4</v>
      </c>
      <c r="D103" s="67" t="s">
        <v>211</v>
      </c>
      <c r="E103" s="67" t="s">
        <v>212</v>
      </c>
      <c r="F103" s="67" t="s">
        <v>218</v>
      </c>
      <c r="G103" s="68" t="s">
        <v>39</v>
      </c>
      <c r="H103" s="68" t="s">
        <v>231</v>
      </c>
      <c r="I103" s="68" t="s">
        <v>434</v>
      </c>
      <c r="J103" s="67" t="str">
        <f t="shared" ref="J103:J166" si="18">C103&amp;I103</f>
        <v>2015Q4D1</v>
      </c>
      <c r="K103" s="79">
        <v>192134</v>
      </c>
      <c r="L103" s="79">
        <v>156919</v>
      </c>
      <c r="M103" s="79">
        <v>50737</v>
      </c>
      <c r="N103" s="67"/>
      <c r="O103" s="67"/>
      <c r="P103" s="67"/>
      <c r="Q103" s="67"/>
      <c r="R103" s="67">
        <v>399790</v>
      </c>
      <c r="S103" s="67"/>
      <c r="T103" s="67"/>
      <c r="U103" s="67"/>
      <c r="V103" s="67"/>
      <c r="W103" s="67"/>
      <c r="X103" s="67"/>
      <c r="Y103" s="79">
        <v>225.35531399999999</v>
      </c>
      <c r="Z103" s="67">
        <v>147149.33333333334</v>
      </c>
      <c r="AA103" s="67">
        <v>147149.33333333334</v>
      </c>
      <c r="AB103" s="67">
        <v>147149.33333333334</v>
      </c>
      <c r="AC103" s="79"/>
      <c r="AD103" s="79">
        <f t="shared" si="16"/>
        <v>441448</v>
      </c>
      <c r="AE103" s="67"/>
      <c r="AF103" s="79">
        <v>147.19492099999999</v>
      </c>
      <c r="AG103" s="67"/>
      <c r="AH103" s="67"/>
      <c r="AI103" s="67"/>
      <c r="AJ103" s="67"/>
      <c r="AK103" s="67"/>
      <c r="AL103" s="67"/>
      <c r="AM103" s="67"/>
      <c r="AN103" s="67"/>
      <c r="AO103" s="67"/>
      <c r="AP103" s="79">
        <v>17</v>
      </c>
      <c r="AQ103" s="79">
        <v>49</v>
      </c>
      <c r="AR103" s="67"/>
      <c r="AS103" s="67"/>
      <c r="AT103" s="79">
        <v>10</v>
      </c>
      <c r="AU103" s="67"/>
      <c r="AV103" s="67"/>
      <c r="AW103" s="79">
        <v>1</v>
      </c>
      <c r="AX103" s="67"/>
      <c r="AY103" s="67"/>
      <c r="AZ103" s="79">
        <v>1</v>
      </c>
      <c r="BA103" s="79">
        <v>1</v>
      </c>
      <c r="BB103" s="67"/>
      <c r="BC103" s="67"/>
      <c r="BD103" s="67"/>
      <c r="BE103" s="67"/>
      <c r="BF103" s="67"/>
      <c r="BG103" s="67"/>
      <c r="BH103" s="67"/>
      <c r="BI103" s="67"/>
      <c r="BJ103" s="73">
        <v>4705</v>
      </c>
      <c r="BK103" s="68">
        <f t="shared" si="12"/>
        <v>79</v>
      </c>
      <c r="BL103" s="67"/>
      <c r="BM103" s="79">
        <v>69</v>
      </c>
      <c r="BN103" s="67">
        <f t="shared" si="17"/>
        <v>69</v>
      </c>
      <c r="BO103" s="79">
        <v>39</v>
      </c>
      <c r="BP103" s="67"/>
      <c r="BQ103" s="79">
        <v>30</v>
      </c>
      <c r="BR103" s="79">
        <v>4537</v>
      </c>
      <c r="BS103" s="79">
        <v>96</v>
      </c>
      <c r="BT103" s="79">
        <v>3</v>
      </c>
      <c r="BU103" s="67"/>
      <c r="BV103" s="67"/>
      <c r="BW103" s="67"/>
      <c r="BX103" s="67"/>
      <c r="BY103" s="67">
        <f t="shared" si="15"/>
        <v>4636</v>
      </c>
      <c r="BZ103" s="79">
        <v>82.765355</v>
      </c>
      <c r="CA103" s="79">
        <v>240.85461599999999</v>
      </c>
      <c r="CB103" s="79">
        <v>29.814997000000002</v>
      </c>
      <c r="CC103" s="79">
        <v>47.059194999999995</v>
      </c>
      <c r="CD103" s="67"/>
      <c r="CE103" s="67"/>
      <c r="CF103" s="67"/>
      <c r="CG103" s="67"/>
      <c r="CH103" s="67"/>
      <c r="CI103" s="67"/>
      <c r="CJ103" s="67"/>
      <c r="CK103" s="67"/>
      <c r="CL103" s="67">
        <f t="shared" si="14"/>
        <v>400.49416299999996</v>
      </c>
      <c r="CM103" s="79">
        <v>29.1</v>
      </c>
      <c r="CN103" s="79">
        <v>4.8499999999999996</v>
      </c>
      <c r="CO103" s="79">
        <v>2.4395500000000001</v>
      </c>
      <c r="CP103" s="79">
        <v>460.9</v>
      </c>
      <c r="CQ103" s="79">
        <v>76.816999999999993</v>
      </c>
      <c r="CR103" s="79">
        <v>38.638782999999997</v>
      </c>
      <c r="CS103" s="79">
        <v>0</v>
      </c>
      <c r="CT103" s="79">
        <v>0</v>
      </c>
      <c r="CU103" s="79">
        <v>0</v>
      </c>
      <c r="CV103" s="79">
        <v>37.82</v>
      </c>
      <c r="CW103" s="79">
        <v>6.3029999999999999</v>
      </c>
      <c r="CX103" s="79">
        <v>3.1705770000000002</v>
      </c>
      <c r="CY103" s="79">
        <v>18.32</v>
      </c>
      <c r="CZ103" s="79">
        <v>3.0529999999999999</v>
      </c>
      <c r="DA103" s="79">
        <v>1.5358270000000001</v>
      </c>
      <c r="DB103" s="67"/>
      <c r="DC103" s="67"/>
      <c r="DD103" s="67"/>
      <c r="DE103" s="79">
        <v>0</v>
      </c>
      <c r="DF103" s="79">
        <v>5</v>
      </c>
      <c r="DG103" s="79">
        <v>9</v>
      </c>
      <c r="DH103" s="79">
        <v>66</v>
      </c>
      <c r="DI103" s="79">
        <v>26</v>
      </c>
      <c r="DJ103" s="79">
        <v>0</v>
      </c>
      <c r="DK103" s="79">
        <v>5</v>
      </c>
      <c r="DL103" s="79">
        <v>9</v>
      </c>
      <c r="DM103" s="79">
        <v>66</v>
      </c>
      <c r="DN103" s="79">
        <v>26</v>
      </c>
      <c r="DO103" s="79">
        <v>1587</v>
      </c>
      <c r="DP103" s="67"/>
      <c r="DQ103" s="79">
        <v>255</v>
      </c>
      <c r="DR103" s="67"/>
      <c r="DS103" s="79">
        <v>349.6</v>
      </c>
      <c r="DT103" s="68">
        <f t="shared" si="11"/>
        <v>604.6</v>
      </c>
      <c r="DU103" s="67"/>
      <c r="DV103" s="83">
        <v>4.9257600000000004</v>
      </c>
      <c r="DW103" s="83">
        <v>0</v>
      </c>
      <c r="DX103" s="83">
        <v>0</v>
      </c>
      <c r="DY103" s="83">
        <v>0</v>
      </c>
      <c r="DZ103" s="82"/>
      <c r="EA103" s="83">
        <v>2.1262699999999999</v>
      </c>
      <c r="EB103" s="83">
        <v>17.195248000000003</v>
      </c>
      <c r="EC103" s="83">
        <v>12.413017</v>
      </c>
      <c r="ED103" s="83">
        <v>0</v>
      </c>
      <c r="EE103" s="83"/>
      <c r="EF103" s="83">
        <v>0.12711900000000001</v>
      </c>
      <c r="EG103" s="82" t="s">
        <v>229</v>
      </c>
      <c r="EH103" s="82"/>
      <c r="EI103" s="82"/>
      <c r="EJ103" s="82"/>
      <c r="EK103" s="82"/>
      <c r="EL103" s="82"/>
      <c r="EM103" s="82"/>
      <c r="EN103" s="82"/>
      <c r="EO103" s="82"/>
      <c r="EP103" s="82"/>
      <c r="EQ103" s="82"/>
      <c r="ER103" s="82"/>
      <c r="ES103" s="82"/>
      <c r="ET103" s="82"/>
      <c r="EU103" s="82"/>
      <c r="EV103" s="82"/>
      <c r="EW103" s="83">
        <v>0.17</v>
      </c>
      <c r="EX103" s="82"/>
    </row>
    <row r="104" spans="1:154" ht="16" customHeight="1">
      <c r="A104" s="86">
        <v>2015</v>
      </c>
      <c r="B104" s="67" t="s">
        <v>9</v>
      </c>
      <c r="C104" s="67" t="str">
        <f t="shared" si="13"/>
        <v>2015Q4</v>
      </c>
      <c r="D104" s="67" t="s">
        <v>211</v>
      </c>
      <c r="E104" s="67" t="s">
        <v>212</v>
      </c>
      <c r="F104" s="67" t="s">
        <v>215</v>
      </c>
      <c r="G104" s="67" t="s">
        <v>239</v>
      </c>
      <c r="H104" s="68" t="s">
        <v>239</v>
      </c>
      <c r="I104" s="68" t="s">
        <v>449</v>
      </c>
      <c r="J104" s="67" t="str">
        <f t="shared" si="18"/>
        <v>2015Q4D14</v>
      </c>
      <c r="K104" s="85">
        <v>138890499.78857601</v>
      </c>
      <c r="L104" s="85">
        <v>77537224.712867707</v>
      </c>
      <c r="M104" s="85">
        <v>102147326.711</v>
      </c>
      <c r="N104" s="85">
        <v>292464648.48000002</v>
      </c>
      <c r="O104" s="85"/>
      <c r="P104" s="85">
        <v>351059</v>
      </c>
      <c r="Q104" s="79"/>
      <c r="R104" s="67">
        <v>611390758.69244373</v>
      </c>
      <c r="S104" s="79"/>
      <c r="T104" s="79"/>
      <c r="U104" s="79"/>
      <c r="V104" s="79"/>
      <c r="W104" s="79"/>
      <c r="X104" s="79"/>
      <c r="Y104" s="79"/>
      <c r="Z104" s="79">
        <v>214944295</v>
      </c>
      <c r="AA104" s="79">
        <v>389715970</v>
      </c>
      <c r="AB104" s="79">
        <v>163144087</v>
      </c>
      <c r="AC104" s="67">
        <v>0</v>
      </c>
      <c r="AD104" s="67">
        <f t="shared" si="16"/>
        <v>767804352</v>
      </c>
      <c r="AE104" s="79"/>
      <c r="AF104" s="79"/>
      <c r="AG104" s="79"/>
      <c r="AH104" s="79"/>
      <c r="AI104" s="79"/>
      <c r="AJ104" s="79"/>
      <c r="AK104" s="67"/>
      <c r="AL104" s="67">
        <v>0</v>
      </c>
      <c r="AM104" s="67"/>
      <c r="AN104" s="67">
        <v>1</v>
      </c>
      <c r="AO104" s="67">
        <v>29</v>
      </c>
      <c r="AP104" s="67">
        <v>854</v>
      </c>
      <c r="AQ104" s="67">
        <v>3203</v>
      </c>
      <c r="AR104" s="67">
        <v>2</v>
      </c>
      <c r="AS104" s="67"/>
      <c r="AT104" s="67">
        <v>2118</v>
      </c>
      <c r="AU104" s="67">
        <v>17</v>
      </c>
      <c r="AV104" s="67"/>
      <c r="AW104" s="67">
        <v>1737</v>
      </c>
      <c r="AX104" s="67">
        <v>12</v>
      </c>
      <c r="AY104" s="67">
        <v>23</v>
      </c>
      <c r="AZ104" s="67">
        <v>1136</v>
      </c>
      <c r="BA104" s="67">
        <v>0</v>
      </c>
      <c r="BB104" s="67">
        <v>6</v>
      </c>
      <c r="BC104" s="67">
        <v>761</v>
      </c>
      <c r="BD104" s="67">
        <v>0</v>
      </c>
      <c r="BE104" s="67">
        <v>4</v>
      </c>
      <c r="BF104" s="67">
        <v>62</v>
      </c>
      <c r="BG104" s="67">
        <v>27</v>
      </c>
      <c r="BH104" s="67">
        <v>14</v>
      </c>
      <c r="BI104" s="67">
        <v>274</v>
      </c>
      <c r="BJ104" s="73">
        <v>1841405</v>
      </c>
      <c r="BK104" s="68">
        <f t="shared" si="12"/>
        <v>10280</v>
      </c>
      <c r="BL104" s="85">
        <v>7</v>
      </c>
      <c r="BM104" s="85">
        <v>1356</v>
      </c>
      <c r="BN104" s="85">
        <f t="shared" si="17"/>
        <v>1363</v>
      </c>
      <c r="BO104" s="85"/>
      <c r="BP104" s="85"/>
      <c r="BQ104" s="85"/>
      <c r="BR104" s="67">
        <v>742303</v>
      </c>
      <c r="BS104" s="67">
        <v>67859</v>
      </c>
      <c r="BT104" s="67">
        <v>2416</v>
      </c>
      <c r="BU104" s="67">
        <v>513</v>
      </c>
      <c r="BV104" s="67"/>
      <c r="BW104" s="67">
        <v>311</v>
      </c>
      <c r="BX104" s="79"/>
      <c r="BY104" s="67">
        <f t="shared" si="15"/>
        <v>813402</v>
      </c>
      <c r="BZ104" s="79"/>
      <c r="CA104" s="79"/>
      <c r="CB104" s="79"/>
      <c r="CC104" s="79"/>
      <c r="CD104" s="79"/>
      <c r="CE104" s="79"/>
      <c r="CF104" s="79"/>
      <c r="CG104" s="79"/>
      <c r="CH104" s="79"/>
      <c r="CI104" s="79"/>
      <c r="CJ104" s="79"/>
      <c r="CK104" s="79"/>
      <c r="CL104" s="67">
        <f t="shared" si="14"/>
        <v>0</v>
      </c>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68">
        <f t="shared" ref="DT104:DT167" si="19">SUM(DQ104,DR104,DS104)</f>
        <v>0</v>
      </c>
      <c r="DU104" s="79"/>
      <c r="DV104" s="77"/>
      <c r="DW104" s="77"/>
      <c r="DX104" s="77"/>
      <c r="DY104" s="77"/>
      <c r="DZ104" s="77"/>
      <c r="EA104" s="77"/>
      <c r="EB104" s="77"/>
      <c r="EC104" s="77"/>
      <c r="ED104" s="77"/>
      <c r="EE104" s="77"/>
      <c r="EF104" s="77"/>
      <c r="EG104" s="77"/>
      <c r="EH104" s="77"/>
      <c r="EI104" s="77"/>
      <c r="EJ104" s="77"/>
      <c r="EK104" s="77"/>
      <c r="EL104" s="77"/>
      <c r="EM104" s="77"/>
      <c r="EN104" s="77"/>
      <c r="EO104" s="77"/>
      <c r="EP104" s="77"/>
      <c r="EQ104" s="77"/>
      <c r="ER104" s="77"/>
      <c r="ES104" s="77"/>
      <c r="ET104" s="77"/>
      <c r="EU104" s="77"/>
      <c r="EV104" s="77"/>
      <c r="EW104" s="77"/>
      <c r="EX104" s="77"/>
    </row>
    <row r="105" spans="1:154" ht="16" customHeight="1">
      <c r="A105" s="86">
        <v>2015</v>
      </c>
      <c r="B105" s="67" t="s">
        <v>8</v>
      </c>
      <c r="C105" s="67" t="str">
        <f t="shared" si="13"/>
        <v>2015Q3</v>
      </c>
      <c r="D105" s="67" t="s">
        <v>211</v>
      </c>
      <c r="E105" s="67" t="s">
        <v>212</v>
      </c>
      <c r="F105" s="67" t="s">
        <v>231</v>
      </c>
      <c r="G105" s="68" t="s">
        <v>231</v>
      </c>
      <c r="H105" s="68" t="s">
        <v>231</v>
      </c>
      <c r="I105" s="68" t="s">
        <v>448</v>
      </c>
      <c r="J105" s="67" t="str">
        <f t="shared" si="18"/>
        <v>2015Q3D13</v>
      </c>
      <c r="K105" s="79">
        <v>1191213.5616772801</v>
      </c>
      <c r="L105" s="79">
        <v>515744.04554848798</v>
      </c>
      <c r="M105" s="67">
        <v>263561.179774235</v>
      </c>
      <c r="N105" s="79">
        <v>0</v>
      </c>
      <c r="O105" s="79"/>
      <c r="P105" s="79">
        <v>0</v>
      </c>
      <c r="Q105" s="79"/>
      <c r="R105" s="68">
        <v>1970518.787000003</v>
      </c>
      <c r="S105" s="67"/>
      <c r="T105" s="67"/>
      <c r="U105" s="67"/>
      <c r="V105" s="67"/>
      <c r="W105" s="67"/>
      <c r="X105" s="67"/>
      <c r="Y105" s="67"/>
      <c r="Z105" s="79">
        <v>0</v>
      </c>
      <c r="AA105" s="79">
        <v>0</v>
      </c>
      <c r="AB105" s="79">
        <v>0</v>
      </c>
      <c r="AC105" s="67">
        <v>2307893</v>
      </c>
      <c r="AD105" s="68">
        <f t="shared" si="16"/>
        <v>2307893</v>
      </c>
      <c r="AE105" s="67"/>
      <c r="AF105" s="79"/>
      <c r="AG105" s="67"/>
      <c r="AH105" s="67"/>
      <c r="AI105" s="67"/>
      <c r="AJ105" s="67"/>
      <c r="AK105" s="67"/>
      <c r="AL105" s="67">
        <v>0</v>
      </c>
      <c r="AM105" s="67"/>
      <c r="AN105" s="67"/>
      <c r="AO105" s="67"/>
      <c r="AP105" s="67">
        <v>107</v>
      </c>
      <c r="AQ105" s="67">
        <v>254</v>
      </c>
      <c r="AR105" s="67"/>
      <c r="AS105" s="67"/>
      <c r="AT105" s="67">
        <v>44</v>
      </c>
      <c r="AU105" s="67"/>
      <c r="AV105" s="67"/>
      <c r="AW105" s="67">
        <v>8</v>
      </c>
      <c r="AX105" s="67"/>
      <c r="AY105" s="67"/>
      <c r="AZ105" s="67">
        <v>5</v>
      </c>
      <c r="BA105" s="67">
        <v>0</v>
      </c>
      <c r="BB105" s="67">
        <v>0</v>
      </c>
      <c r="BC105" s="67">
        <v>0</v>
      </c>
      <c r="BD105" s="67">
        <v>7</v>
      </c>
      <c r="BE105" s="67">
        <v>0</v>
      </c>
      <c r="BF105" s="67">
        <v>0</v>
      </c>
      <c r="BG105" s="67">
        <v>0</v>
      </c>
      <c r="BH105" s="67">
        <v>0</v>
      </c>
      <c r="BI105" s="67">
        <v>0</v>
      </c>
      <c r="BJ105" s="73">
        <v>26450</v>
      </c>
      <c r="BK105" s="68">
        <f t="shared" si="12"/>
        <v>425</v>
      </c>
      <c r="BL105" s="67">
        <v>0</v>
      </c>
      <c r="BM105" s="67">
        <v>84</v>
      </c>
      <c r="BN105" s="67">
        <f t="shared" si="17"/>
        <v>84</v>
      </c>
      <c r="BO105" s="67"/>
      <c r="BP105" s="67"/>
      <c r="BQ105" s="67"/>
      <c r="BR105" s="67">
        <v>6439</v>
      </c>
      <c r="BS105" s="67">
        <v>128</v>
      </c>
      <c r="BT105" s="67">
        <v>1</v>
      </c>
      <c r="BU105" s="67">
        <v>0</v>
      </c>
      <c r="BV105" s="67"/>
      <c r="BW105" s="67">
        <v>0</v>
      </c>
      <c r="BX105" s="67"/>
      <c r="BY105" s="67">
        <f t="shared" si="15"/>
        <v>6568</v>
      </c>
      <c r="BZ105" s="79">
        <v>374.00549599999999</v>
      </c>
      <c r="CA105" s="79">
        <v>206.30004099999999</v>
      </c>
      <c r="CB105" s="79">
        <v>62.487667999999999</v>
      </c>
      <c r="CC105" s="79">
        <v>101.605233</v>
      </c>
      <c r="CD105" s="79">
        <v>208.441059</v>
      </c>
      <c r="CE105" s="79">
        <v>0</v>
      </c>
      <c r="CF105" s="79">
        <v>0</v>
      </c>
      <c r="CG105" s="79"/>
      <c r="CH105" s="79"/>
      <c r="CI105" s="79"/>
      <c r="CJ105" s="79"/>
      <c r="CK105" s="79"/>
      <c r="CL105" s="79">
        <f t="shared" si="14"/>
        <v>952.83949699999994</v>
      </c>
      <c r="CM105" s="79"/>
      <c r="CN105" s="79"/>
      <c r="CO105" s="79"/>
      <c r="CP105" s="79"/>
      <c r="CQ105" s="79"/>
      <c r="CR105" s="79"/>
      <c r="CS105" s="79"/>
      <c r="CT105" s="79"/>
      <c r="CU105" s="79"/>
      <c r="CV105" s="79"/>
      <c r="CW105" s="79"/>
      <c r="CX105" s="79"/>
      <c r="CY105" s="79"/>
      <c r="CZ105" s="79"/>
      <c r="DA105" s="79"/>
      <c r="DB105" s="79"/>
      <c r="DC105" s="79"/>
      <c r="DD105" s="67"/>
      <c r="DE105" s="67"/>
      <c r="DF105" s="67"/>
      <c r="DG105" s="67"/>
      <c r="DH105" s="67"/>
      <c r="DI105" s="67"/>
      <c r="DJ105" s="67"/>
      <c r="DK105" s="67"/>
      <c r="DL105" s="67"/>
      <c r="DM105" s="67"/>
      <c r="DN105" s="67"/>
      <c r="DO105" s="67"/>
      <c r="DP105" s="67"/>
      <c r="DQ105" s="67"/>
      <c r="DR105" s="67"/>
      <c r="DS105" s="67"/>
      <c r="DT105" s="68">
        <f t="shared" si="19"/>
        <v>0</v>
      </c>
      <c r="DU105" s="67"/>
      <c r="DV105" s="82"/>
      <c r="DW105" s="82"/>
      <c r="DX105" s="82"/>
      <c r="DY105" s="82"/>
      <c r="DZ105" s="82"/>
      <c r="EA105" s="82"/>
      <c r="EB105" s="82"/>
      <c r="EC105" s="82"/>
      <c r="ED105" s="82"/>
      <c r="EE105" s="82"/>
      <c r="EF105" s="82"/>
      <c r="EG105" s="82" t="s">
        <v>231</v>
      </c>
      <c r="EH105" s="82"/>
      <c r="EI105" s="82"/>
      <c r="EJ105" s="82"/>
      <c r="EK105" s="82"/>
      <c r="EL105" s="82"/>
      <c r="EM105" s="82"/>
      <c r="EN105" s="82"/>
      <c r="EO105" s="82"/>
      <c r="EP105" s="82"/>
      <c r="EQ105" s="82"/>
      <c r="ER105" s="82"/>
      <c r="ES105" s="82"/>
      <c r="ET105" s="82"/>
      <c r="EU105" s="82"/>
      <c r="EV105" s="82"/>
      <c r="EW105" s="82"/>
      <c r="EX105" s="82"/>
    </row>
    <row r="106" spans="1:154" ht="16" customHeight="1">
      <c r="A106" s="86">
        <v>2015</v>
      </c>
      <c r="B106" s="67" t="s">
        <v>8</v>
      </c>
      <c r="C106" s="67" t="str">
        <f t="shared" si="13"/>
        <v>2015Q3</v>
      </c>
      <c r="D106" s="67" t="s">
        <v>211</v>
      </c>
      <c r="E106" s="67" t="s">
        <v>212</v>
      </c>
      <c r="F106" s="67" t="s">
        <v>224</v>
      </c>
      <c r="G106" s="68" t="s">
        <v>46</v>
      </c>
      <c r="H106" s="68" t="s">
        <v>231</v>
      </c>
      <c r="I106" s="68" t="s">
        <v>440</v>
      </c>
      <c r="J106" s="67" t="str">
        <f t="shared" si="18"/>
        <v>2015Q3D7</v>
      </c>
      <c r="K106" s="79">
        <v>0</v>
      </c>
      <c r="L106" s="79">
        <v>0</v>
      </c>
      <c r="M106" s="67"/>
      <c r="N106" s="79">
        <v>0</v>
      </c>
      <c r="O106" s="79"/>
      <c r="P106" s="79">
        <v>0</v>
      </c>
      <c r="Q106" s="79"/>
      <c r="R106" s="68">
        <v>1099592.55</v>
      </c>
      <c r="S106" s="67"/>
      <c r="T106" s="67"/>
      <c r="U106" s="67"/>
      <c r="V106" s="67"/>
      <c r="W106" s="67"/>
      <c r="X106" s="67"/>
      <c r="Y106" s="67"/>
      <c r="Z106" s="79">
        <v>0</v>
      </c>
      <c r="AA106" s="79">
        <v>0</v>
      </c>
      <c r="AB106" s="79">
        <v>0</v>
      </c>
      <c r="AC106" s="67">
        <v>1323372</v>
      </c>
      <c r="AD106" s="68">
        <f t="shared" si="16"/>
        <v>1323372</v>
      </c>
      <c r="AE106" s="67"/>
      <c r="AF106" s="79"/>
      <c r="AG106" s="67"/>
      <c r="AH106" s="67"/>
      <c r="AI106" s="67"/>
      <c r="AJ106" s="67"/>
      <c r="AK106" s="67"/>
      <c r="AL106" s="67">
        <v>0</v>
      </c>
      <c r="AM106" s="67"/>
      <c r="AN106" s="67">
        <v>0</v>
      </c>
      <c r="AO106" s="67">
        <v>0</v>
      </c>
      <c r="AP106" s="67">
        <v>38</v>
      </c>
      <c r="AQ106" s="67">
        <v>110</v>
      </c>
      <c r="AR106" s="67">
        <v>0</v>
      </c>
      <c r="AS106" s="67"/>
      <c r="AT106" s="67">
        <v>17</v>
      </c>
      <c r="AU106" s="67">
        <v>0</v>
      </c>
      <c r="AV106" s="67"/>
      <c r="AW106" s="67">
        <v>6</v>
      </c>
      <c r="AX106" s="67">
        <v>0</v>
      </c>
      <c r="AY106" s="67">
        <v>0</v>
      </c>
      <c r="AZ106" s="67">
        <v>3</v>
      </c>
      <c r="BA106" s="67">
        <v>0</v>
      </c>
      <c r="BB106" s="67">
        <v>0</v>
      </c>
      <c r="BC106" s="67">
        <v>4</v>
      </c>
      <c r="BD106" s="67">
        <v>0</v>
      </c>
      <c r="BE106" s="67">
        <v>0</v>
      </c>
      <c r="BF106" s="67">
        <v>0</v>
      </c>
      <c r="BG106" s="67">
        <v>0</v>
      </c>
      <c r="BH106" s="67">
        <v>0</v>
      </c>
      <c r="BI106" s="67">
        <v>1</v>
      </c>
      <c r="BJ106" s="73">
        <v>13295</v>
      </c>
      <c r="BK106" s="68">
        <f t="shared" si="12"/>
        <v>179</v>
      </c>
      <c r="BL106" s="67">
        <v>0</v>
      </c>
      <c r="BM106" s="67">
        <v>0</v>
      </c>
      <c r="BN106" s="67">
        <f t="shared" si="17"/>
        <v>0</v>
      </c>
      <c r="BO106" s="67"/>
      <c r="BP106" s="67"/>
      <c r="BQ106" s="67"/>
      <c r="BR106" s="67">
        <v>5671</v>
      </c>
      <c r="BS106" s="67">
        <v>99</v>
      </c>
      <c r="BT106" s="67">
        <v>13</v>
      </c>
      <c r="BU106" s="67">
        <v>0</v>
      </c>
      <c r="BV106" s="67"/>
      <c r="BW106" s="67">
        <v>0</v>
      </c>
      <c r="BX106" s="67"/>
      <c r="BY106" s="67">
        <f t="shared" si="15"/>
        <v>5783</v>
      </c>
      <c r="BZ106" s="79">
        <v>49.217410999999998</v>
      </c>
      <c r="CA106" s="79">
        <v>25.815391000000002</v>
      </c>
      <c r="CB106" s="79">
        <v>34.4146</v>
      </c>
      <c r="CC106" s="79">
        <v>44.903550000000003</v>
      </c>
      <c r="CD106" s="79">
        <v>0.20399999999999999</v>
      </c>
      <c r="CE106" s="79">
        <v>0</v>
      </c>
      <c r="CF106" s="79">
        <v>0</v>
      </c>
      <c r="CG106" s="79"/>
      <c r="CH106" s="79"/>
      <c r="CI106" s="79"/>
      <c r="CJ106" s="79"/>
      <c r="CK106" s="79"/>
      <c r="CL106" s="79">
        <f t="shared" si="14"/>
        <v>154.55495200000001</v>
      </c>
      <c r="CM106" s="79"/>
      <c r="CN106" s="79"/>
      <c r="CO106" s="79"/>
      <c r="CP106" s="79"/>
      <c r="CQ106" s="79"/>
      <c r="CR106" s="79"/>
      <c r="CS106" s="79"/>
      <c r="CT106" s="79"/>
      <c r="CU106" s="79"/>
      <c r="CV106" s="79"/>
      <c r="CW106" s="79"/>
      <c r="CX106" s="79"/>
      <c r="CY106" s="79"/>
      <c r="CZ106" s="79"/>
      <c r="DA106" s="79"/>
      <c r="DB106" s="79"/>
      <c r="DC106" s="79"/>
      <c r="DD106" s="67"/>
      <c r="DE106" s="67"/>
      <c r="DF106" s="67"/>
      <c r="DG106" s="67"/>
      <c r="DH106" s="67"/>
      <c r="DI106" s="67"/>
      <c r="DJ106" s="67"/>
      <c r="DK106" s="67"/>
      <c r="DL106" s="67"/>
      <c r="DM106" s="67"/>
      <c r="DN106" s="67"/>
      <c r="DO106" s="67"/>
      <c r="DP106" s="67"/>
      <c r="DQ106" s="67"/>
      <c r="DR106" s="67"/>
      <c r="DS106" s="67"/>
      <c r="DT106" s="68">
        <f t="shared" si="19"/>
        <v>0</v>
      </c>
      <c r="DU106" s="67"/>
      <c r="DV106" s="82"/>
      <c r="DW106" s="82"/>
      <c r="DX106" s="82"/>
      <c r="DY106" s="82"/>
      <c r="DZ106" s="82"/>
      <c r="EA106" s="82"/>
      <c r="EB106" s="82"/>
      <c r="EC106" s="82"/>
      <c r="ED106" s="82"/>
      <c r="EE106" s="82"/>
      <c r="EF106" s="82"/>
      <c r="EG106" s="82" t="s">
        <v>229</v>
      </c>
      <c r="EH106" s="82"/>
      <c r="EI106" s="82"/>
      <c r="EJ106" s="82"/>
      <c r="EK106" s="82"/>
      <c r="EL106" s="82"/>
      <c r="EM106" s="82"/>
      <c r="EN106" s="82"/>
      <c r="EO106" s="82"/>
      <c r="EP106" s="82"/>
      <c r="EQ106" s="82"/>
      <c r="ER106" s="82"/>
      <c r="ES106" s="82"/>
      <c r="ET106" s="82"/>
      <c r="EU106" s="82"/>
      <c r="EV106" s="82"/>
      <c r="EW106" s="82"/>
      <c r="EX106" s="82"/>
    </row>
    <row r="107" spans="1:154" ht="16" customHeight="1">
      <c r="A107" s="86">
        <v>2015</v>
      </c>
      <c r="B107" s="67" t="s">
        <v>8</v>
      </c>
      <c r="C107" s="67" t="str">
        <f t="shared" si="13"/>
        <v>2015Q3</v>
      </c>
      <c r="D107" s="67" t="s">
        <v>211</v>
      </c>
      <c r="E107" s="67" t="s">
        <v>212</v>
      </c>
      <c r="F107" s="67" t="s">
        <v>223</v>
      </c>
      <c r="G107" s="68" t="s">
        <v>45</v>
      </c>
      <c r="H107" s="68" t="s">
        <v>231</v>
      </c>
      <c r="I107" s="68" t="s">
        <v>439</v>
      </c>
      <c r="J107" s="67" t="str">
        <f t="shared" si="18"/>
        <v>2015Q3D6</v>
      </c>
      <c r="K107" s="79">
        <v>0</v>
      </c>
      <c r="L107" s="79">
        <v>0</v>
      </c>
      <c r="M107" s="67"/>
      <c r="N107" s="79">
        <v>0</v>
      </c>
      <c r="O107" s="79"/>
      <c r="P107" s="79">
        <v>0</v>
      </c>
      <c r="Q107" s="79"/>
      <c r="R107" s="68">
        <v>1023211.54</v>
      </c>
      <c r="S107" s="67"/>
      <c r="T107" s="67"/>
      <c r="U107" s="67"/>
      <c r="V107" s="67"/>
      <c r="W107" s="67"/>
      <c r="X107" s="67"/>
      <c r="Y107" s="67"/>
      <c r="Z107" s="79">
        <v>0</v>
      </c>
      <c r="AA107" s="79">
        <v>0</v>
      </c>
      <c r="AB107" s="79">
        <v>0</v>
      </c>
      <c r="AC107" s="67">
        <v>1746622</v>
      </c>
      <c r="AD107" s="68">
        <f t="shared" si="16"/>
        <v>1746622</v>
      </c>
      <c r="AE107" s="67"/>
      <c r="AF107" s="79"/>
      <c r="AG107" s="67"/>
      <c r="AH107" s="67"/>
      <c r="AI107" s="67"/>
      <c r="AJ107" s="67"/>
      <c r="AK107" s="67"/>
      <c r="AL107" s="67">
        <v>0</v>
      </c>
      <c r="AM107" s="67"/>
      <c r="AN107" s="67">
        <v>0</v>
      </c>
      <c r="AO107" s="67">
        <v>0</v>
      </c>
      <c r="AP107" s="67">
        <v>42</v>
      </c>
      <c r="AQ107" s="67">
        <v>106</v>
      </c>
      <c r="AR107" s="67">
        <v>0</v>
      </c>
      <c r="AS107" s="67"/>
      <c r="AT107" s="67">
        <v>19</v>
      </c>
      <c r="AU107" s="67">
        <v>0</v>
      </c>
      <c r="AV107" s="67"/>
      <c r="AW107" s="67">
        <v>11</v>
      </c>
      <c r="AX107" s="67">
        <v>0</v>
      </c>
      <c r="AY107" s="67">
        <v>0</v>
      </c>
      <c r="AZ107" s="67">
        <v>6</v>
      </c>
      <c r="BA107" s="67">
        <v>0</v>
      </c>
      <c r="BB107" s="67">
        <v>0</v>
      </c>
      <c r="BC107" s="67">
        <v>0</v>
      </c>
      <c r="BD107" s="67">
        <v>0</v>
      </c>
      <c r="BE107" s="67">
        <v>0</v>
      </c>
      <c r="BF107" s="67">
        <v>0</v>
      </c>
      <c r="BG107" s="67">
        <v>0</v>
      </c>
      <c r="BH107" s="67">
        <v>0</v>
      </c>
      <c r="BI107" s="67">
        <v>0</v>
      </c>
      <c r="BJ107" s="73">
        <v>12340</v>
      </c>
      <c r="BK107" s="68">
        <f t="shared" si="12"/>
        <v>184</v>
      </c>
      <c r="BL107" s="67">
        <v>0</v>
      </c>
      <c r="BM107" s="67">
        <v>0</v>
      </c>
      <c r="BN107" s="67">
        <f t="shared" si="17"/>
        <v>0</v>
      </c>
      <c r="BO107" s="67"/>
      <c r="BP107" s="67"/>
      <c r="BQ107" s="67"/>
      <c r="BR107" s="67">
        <v>6116</v>
      </c>
      <c r="BS107" s="67">
        <v>120</v>
      </c>
      <c r="BT107" s="67">
        <v>25</v>
      </c>
      <c r="BU107" s="67">
        <v>0</v>
      </c>
      <c r="BV107" s="67"/>
      <c r="BW107" s="67">
        <v>0</v>
      </c>
      <c r="BX107" s="67"/>
      <c r="BY107" s="67">
        <f t="shared" si="15"/>
        <v>6261</v>
      </c>
      <c r="BZ107" s="79">
        <v>63.839278</v>
      </c>
      <c r="CA107" s="79">
        <v>116.007842</v>
      </c>
      <c r="CB107" s="79">
        <v>30.868558</v>
      </c>
      <c r="CC107" s="79">
        <v>71.874153000000007</v>
      </c>
      <c r="CD107" s="79">
        <v>2.9477890000000002</v>
      </c>
      <c r="CE107" s="79">
        <v>0</v>
      </c>
      <c r="CF107" s="79">
        <v>0</v>
      </c>
      <c r="CG107" s="79"/>
      <c r="CH107" s="79"/>
      <c r="CI107" s="79"/>
      <c r="CJ107" s="79"/>
      <c r="CK107" s="79"/>
      <c r="CL107" s="79">
        <f t="shared" si="14"/>
        <v>285.53762</v>
      </c>
      <c r="CM107" s="79"/>
      <c r="CN107" s="79"/>
      <c r="CO107" s="79"/>
      <c r="CP107" s="79"/>
      <c r="CQ107" s="79"/>
      <c r="CR107" s="79"/>
      <c r="CS107" s="79"/>
      <c r="CT107" s="79"/>
      <c r="CU107" s="79"/>
      <c r="CV107" s="79"/>
      <c r="CW107" s="79"/>
      <c r="CX107" s="79"/>
      <c r="CY107" s="79"/>
      <c r="CZ107" s="79"/>
      <c r="DA107" s="79"/>
      <c r="DB107" s="79"/>
      <c r="DC107" s="79"/>
      <c r="DD107" s="67"/>
      <c r="DE107" s="67"/>
      <c r="DF107" s="67"/>
      <c r="DG107" s="67"/>
      <c r="DH107" s="67"/>
      <c r="DI107" s="67"/>
      <c r="DJ107" s="67"/>
      <c r="DK107" s="67"/>
      <c r="DL107" s="67"/>
      <c r="DM107" s="67"/>
      <c r="DN107" s="67"/>
      <c r="DO107" s="67"/>
      <c r="DP107" s="67"/>
      <c r="DQ107" s="67"/>
      <c r="DR107" s="67"/>
      <c r="DS107" s="67"/>
      <c r="DT107" s="68">
        <f t="shared" si="19"/>
        <v>0</v>
      </c>
      <c r="DU107" s="67"/>
      <c r="DV107" s="82"/>
      <c r="DW107" s="82"/>
      <c r="DX107" s="82"/>
      <c r="DY107" s="82"/>
      <c r="DZ107" s="82"/>
      <c r="EA107" s="82"/>
      <c r="EB107" s="82"/>
      <c r="EC107" s="82"/>
      <c r="ED107" s="82"/>
      <c r="EE107" s="82"/>
      <c r="EF107" s="82"/>
      <c r="EG107" s="82" t="s">
        <v>229</v>
      </c>
      <c r="EH107" s="82"/>
      <c r="EI107" s="82"/>
      <c r="EJ107" s="82"/>
      <c r="EK107" s="82"/>
      <c r="EL107" s="82"/>
      <c r="EM107" s="82"/>
      <c r="EN107" s="82"/>
      <c r="EO107" s="82"/>
      <c r="EP107" s="82"/>
      <c r="EQ107" s="82"/>
      <c r="ER107" s="82"/>
      <c r="ES107" s="82"/>
      <c r="ET107" s="82"/>
      <c r="EU107" s="82"/>
      <c r="EV107" s="82"/>
      <c r="EW107" s="82"/>
      <c r="EX107" s="82"/>
    </row>
    <row r="108" spans="1:154" ht="16" customHeight="1">
      <c r="A108" s="86">
        <v>2015</v>
      </c>
      <c r="B108" s="67" t="s">
        <v>8</v>
      </c>
      <c r="C108" s="67" t="str">
        <f t="shared" si="13"/>
        <v>2015Q3</v>
      </c>
      <c r="D108" s="67" t="s">
        <v>211</v>
      </c>
      <c r="E108" s="67" t="s">
        <v>212</v>
      </c>
      <c r="F108" s="67" t="s">
        <v>227</v>
      </c>
      <c r="G108" s="68" t="s">
        <v>13</v>
      </c>
      <c r="H108" s="68" t="s">
        <v>13</v>
      </c>
      <c r="I108" s="68" t="s">
        <v>444</v>
      </c>
      <c r="J108" s="67" t="str">
        <f t="shared" si="18"/>
        <v>2015Q3D9</v>
      </c>
      <c r="K108" s="79">
        <v>252723</v>
      </c>
      <c r="L108" s="79">
        <v>154309</v>
      </c>
      <c r="M108" s="67">
        <v>0</v>
      </c>
      <c r="N108" s="79">
        <v>0</v>
      </c>
      <c r="O108" s="79"/>
      <c r="P108" s="79">
        <v>0</v>
      </c>
      <c r="Q108" s="79"/>
      <c r="R108" s="68">
        <v>407032</v>
      </c>
      <c r="S108" s="67"/>
      <c r="T108" s="67"/>
      <c r="U108" s="67"/>
      <c r="V108" s="67"/>
      <c r="W108" s="67"/>
      <c r="X108" s="67"/>
      <c r="Y108" s="67"/>
      <c r="Z108" s="79">
        <v>0</v>
      </c>
      <c r="AA108" s="79">
        <v>0</v>
      </c>
      <c r="AB108" s="79">
        <v>0</v>
      </c>
      <c r="AC108" s="67">
        <v>538932</v>
      </c>
      <c r="AD108" s="68">
        <f t="shared" si="16"/>
        <v>538932</v>
      </c>
      <c r="AE108" s="67"/>
      <c r="AF108" s="79"/>
      <c r="AG108" s="67"/>
      <c r="AH108" s="67"/>
      <c r="AI108" s="67"/>
      <c r="AJ108" s="67"/>
      <c r="AK108" s="67"/>
      <c r="AL108" s="67">
        <v>0</v>
      </c>
      <c r="AM108" s="67"/>
      <c r="AN108" s="67">
        <v>0</v>
      </c>
      <c r="AO108" s="67">
        <v>0</v>
      </c>
      <c r="AP108" s="67">
        <v>9</v>
      </c>
      <c r="AQ108" s="67">
        <v>48</v>
      </c>
      <c r="AR108" s="67">
        <v>0</v>
      </c>
      <c r="AS108" s="67"/>
      <c r="AT108" s="67">
        <v>5</v>
      </c>
      <c r="AU108" s="67">
        <v>0</v>
      </c>
      <c r="AV108" s="67"/>
      <c r="AW108" s="67">
        <v>2</v>
      </c>
      <c r="AX108" s="67">
        <v>0</v>
      </c>
      <c r="AY108" s="67">
        <v>0</v>
      </c>
      <c r="AZ108" s="67">
        <v>2</v>
      </c>
      <c r="BA108" s="67">
        <v>0</v>
      </c>
      <c r="BB108" s="67">
        <v>0</v>
      </c>
      <c r="BC108" s="67">
        <v>0</v>
      </c>
      <c r="BD108" s="67">
        <v>0</v>
      </c>
      <c r="BE108" s="67">
        <v>0</v>
      </c>
      <c r="BF108" s="67">
        <v>0</v>
      </c>
      <c r="BG108" s="67">
        <v>0</v>
      </c>
      <c r="BH108" s="67">
        <v>0</v>
      </c>
      <c r="BI108" s="67">
        <v>0</v>
      </c>
      <c r="BJ108" s="73">
        <v>4155</v>
      </c>
      <c r="BK108" s="68">
        <f t="shared" si="12"/>
        <v>66</v>
      </c>
      <c r="BL108" s="67">
        <v>0</v>
      </c>
      <c r="BM108" s="67">
        <v>26</v>
      </c>
      <c r="BN108" s="67">
        <f t="shared" si="17"/>
        <v>26</v>
      </c>
      <c r="BO108" s="67"/>
      <c r="BP108" s="67"/>
      <c r="BQ108" s="67"/>
      <c r="BR108" s="67">
        <v>2167</v>
      </c>
      <c r="BS108" s="67">
        <v>55</v>
      </c>
      <c r="BT108" s="67">
        <v>0</v>
      </c>
      <c r="BU108" s="67">
        <v>0</v>
      </c>
      <c r="BV108" s="67"/>
      <c r="BW108" s="67">
        <v>0</v>
      </c>
      <c r="BX108" s="67">
        <v>0</v>
      </c>
      <c r="BY108" s="67">
        <f t="shared" si="15"/>
        <v>2222</v>
      </c>
      <c r="BZ108" s="79">
        <v>49.304699999999997</v>
      </c>
      <c r="CA108" s="79">
        <v>10.549440000000001</v>
      </c>
      <c r="CB108" s="79">
        <v>8.8429599999999997</v>
      </c>
      <c r="CC108" s="79">
        <v>22.296500000000002</v>
      </c>
      <c r="CD108" s="79">
        <v>0</v>
      </c>
      <c r="CE108" s="79">
        <v>0</v>
      </c>
      <c r="CF108" s="79">
        <v>0</v>
      </c>
      <c r="CG108" s="79"/>
      <c r="CH108" s="79"/>
      <c r="CI108" s="79"/>
      <c r="CJ108" s="79"/>
      <c r="CK108" s="79"/>
      <c r="CL108" s="79">
        <f t="shared" si="14"/>
        <v>90.993600000000015</v>
      </c>
      <c r="CM108" s="79"/>
      <c r="CN108" s="79"/>
      <c r="CO108" s="79"/>
      <c r="CP108" s="79"/>
      <c r="CQ108" s="79"/>
      <c r="CR108" s="79"/>
      <c r="CS108" s="79"/>
      <c r="CT108" s="79"/>
      <c r="CU108" s="79"/>
      <c r="CV108" s="79"/>
      <c r="CW108" s="79"/>
      <c r="CX108" s="79"/>
      <c r="CY108" s="79"/>
      <c r="CZ108" s="79"/>
      <c r="DA108" s="79"/>
      <c r="DB108" s="79"/>
      <c r="DC108" s="79"/>
      <c r="DD108" s="67"/>
      <c r="DE108" s="67"/>
      <c r="DF108" s="67"/>
      <c r="DG108" s="67"/>
      <c r="DH108" s="67"/>
      <c r="DI108" s="67"/>
      <c r="DJ108" s="67"/>
      <c r="DK108" s="67"/>
      <c r="DL108" s="67"/>
      <c r="DM108" s="67"/>
      <c r="DN108" s="67"/>
      <c r="DO108" s="67"/>
      <c r="DP108" s="67"/>
      <c r="DQ108" s="67"/>
      <c r="DR108" s="67"/>
      <c r="DS108" s="67"/>
      <c r="DT108" s="68">
        <f t="shared" si="19"/>
        <v>0</v>
      </c>
      <c r="DU108" s="67"/>
      <c r="DV108" s="82"/>
      <c r="DW108" s="82"/>
      <c r="DX108" s="82"/>
      <c r="DY108" s="82"/>
      <c r="DZ108" s="82"/>
      <c r="EA108" s="82"/>
      <c r="EB108" s="82"/>
      <c r="EC108" s="82"/>
      <c r="ED108" s="82"/>
      <c r="EE108" s="82"/>
      <c r="EF108" s="82"/>
      <c r="EG108" s="82" t="s">
        <v>229</v>
      </c>
      <c r="EH108" s="82"/>
      <c r="EI108" s="82"/>
      <c r="EJ108" s="82"/>
      <c r="EK108" s="82"/>
      <c r="EL108" s="82"/>
      <c r="EM108" s="82"/>
      <c r="EN108" s="82"/>
      <c r="EO108" s="82"/>
      <c r="EP108" s="82"/>
      <c r="EQ108" s="82"/>
      <c r="ER108" s="82"/>
      <c r="ES108" s="82"/>
      <c r="ET108" s="82"/>
      <c r="EU108" s="82"/>
      <c r="EV108" s="82"/>
      <c r="EW108" s="82"/>
      <c r="EX108" s="82"/>
    </row>
    <row r="109" spans="1:154" ht="16" customHeight="1">
      <c r="A109" s="86">
        <v>2015</v>
      </c>
      <c r="B109" s="67" t="s">
        <v>8</v>
      </c>
      <c r="C109" s="67" t="str">
        <f t="shared" si="13"/>
        <v>2015Q3</v>
      </c>
      <c r="D109" s="67" t="s">
        <v>211</v>
      </c>
      <c r="E109" s="67" t="s">
        <v>212</v>
      </c>
      <c r="F109" s="67" t="s">
        <v>225</v>
      </c>
      <c r="G109" s="68" t="s">
        <v>47</v>
      </c>
      <c r="H109" s="68" t="s">
        <v>231</v>
      </c>
      <c r="I109" s="68" t="s">
        <v>441</v>
      </c>
      <c r="J109" s="67" t="str">
        <f t="shared" si="18"/>
        <v>2015Q3D8</v>
      </c>
      <c r="K109" s="79">
        <v>1093385.77</v>
      </c>
      <c r="L109" s="79">
        <v>763393.38</v>
      </c>
      <c r="M109" s="67">
        <v>792846.25</v>
      </c>
      <c r="N109" s="79">
        <v>252910</v>
      </c>
      <c r="O109" s="79"/>
      <c r="P109" s="79">
        <v>0</v>
      </c>
      <c r="Q109" s="79"/>
      <c r="R109" s="68">
        <v>2902535.4</v>
      </c>
      <c r="S109" s="67"/>
      <c r="T109" s="67"/>
      <c r="U109" s="67"/>
      <c r="V109" s="67"/>
      <c r="W109" s="67"/>
      <c r="X109" s="67"/>
      <c r="Y109" s="67">
        <v>1363.7574823044001</v>
      </c>
      <c r="Z109" s="79">
        <v>0</v>
      </c>
      <c r="AA109" s="79">
        <v>0</v>
      </c>
      <c r="AB109" s="79">
        <v>0</v>
      </c>
      <c r="AC109" s="67">
        <v>3669851</v>
      </c>
      <c r="AD109" s="68">
        <f t="shared" si="16"/>
        <v>3669851</v>
      </c>
      <c r="AE109" s="67"/>
      <c r="AF109" s="79"/>
      <c r="AG109" s="67"/>
      <c r="AH109" s="67"/>
      <c r="AI109" s="67"/>
      <c r="AJ109" s="67"/>
      <c r="AK109" s="67"/>
      <c r="AL109" s="67">
        <v>0</v>
      </c>
      <c r="AM109" s="67"/>
      <c r="AN109" s="67">
        <v>0</v>
      </c>
      <c r="AO109" s="67">
        <v>0</v>
      </c>
      <c r="AP109" s="67">
        <v>71</v>
      </c>
      <c r="AQ109" s="67">
        <v>125</v>
      </c>
      <c r="AR109" s="67">
        <v>0</v>
      </c>
      <c r="AS109" s="67"/>
      <c r="AT109" s="67">
        <v>30</v>
      </c>
      <c r="AU109" s="67">
        <v>0</v>
      </c>
      <c r="AV109" s="67"/>
      <c r="AW109" s="67">
        <v>23</v>
      </c>
      <c r="AX109" s="67">
        <v>0</v>
      </c>
      <c r="AY109" s="67">
        <v>0</v>
      </c>
      <c r="AZ109" s="67">
        <v>15</v>
      </c>
      <c r="BA109" s="67">
        <v>0</v>
      </c>
      <c r="BB109" s="67">
        <v>0</v>
      </c>
      <c r="BC109" s="67">
        <v>0</v>
      </c>
      <c r="BD109" s="67">
        <v>0</v>
      </c>
      <c r="BE109" s="67">
        <v>0</v>
      </c>
      <c r="BF109" s="67">
        <v>0</v>
      </c>
      <c r="BG109" s="67">
        <v>0</v>
      </c>
      <c r="BH109" s="67">
        <v>0</v>
      </c>
      <c r="BI109" s="67">
        <v>0</v>
      </c>
      <c r="BJ109" s="73">
        <v>20350</v>
      </c>
      <c r="BK109" s="68">
        <f t="shared" si="12"/>
        <v>264</v>
      </c>
      <c r="BL109" s="67">
        <v>0</v>
      </c>
      <c r="BM109" s="67">
        <v>0</v>
      </c>
      <c r="BN109" s="67">
        <f t="shared" si="17"/>
        <v>0</v>
      </c>
      <c r="BO109" s="67"/>
      <c r="BP109" s="67"/>
      <c r="BQ109" s="67"/>
      <c r="BR109" s="67">
        <v>10147</v>
      </c>
      <c r="BS109" s="67">
        <v>206</v>
      </c>
      <c r="BT109" s="67">
        <v>67</v>
      </c>
      <c r="BU109" s="67">
        <v>0</v>
      </c>
      <c r="BV109" s="67"/>
      <c r="BW109" s="67">
        <v>0</v>
      </c>
      <c r="BX109" s="67"/>
      <c r="BY109" s="67">
        <f t="shared" si="15"/>
        <v>10420</v>
      </c>
      <c r="BZ109" s="79">
        <v>176.42827600000001</v>
      </c>
      <c r="CA109" s="79">
        <v>168.610096</v>
      </c>
      <c r="CB109" s="79">
        <v>84.047021999999998</v>
      </c>
      <c r="CC109" s="79">
        <v>197.06460200000001</v>
      </c>
      <c r="CD109" s="79">
        <v>0.68</v>
      </c>
      <c r="CE109" s="79">
        <v>0</v>
      </c>
      <c r="CF109" s="79">
        <v>0</v>
      </c>
      <c r="CG109" s="79"/>
      <c r="CH109" s="79"/>
      <c r="CI109" s="79"/>
      <c r="CJ109" s="79"/>
      <c r="CK109" s="79"/>
      <c r="CL109" s="79">
        <f t="shared" si="14"/>
        <v>626.82999599999994</v>
      </c>
      <c r="CM109" s="79"/>
      <c r="CN109" s="79"/>
      <c r="CO109" s="79"/>
      <c r="CP109" s="79"/>
      <c r="CQ109" s="79"/>
      <c r="CR109" s="79"/>
      <c r="CS109" s="79"/>
      <c r="CT109" s="79"/>
      <c r="CU109" s="79"/>
      <c r="CV109" s="79"/>
      <c r="CW109" s="79"/>
      <c r="CX109" s="79"/>
      <c r="CY109" s="79"/>
      <c r="CZ109" s="79"/>
      <c r="DA109" s="79"/>
      <c r="DB109" s="79"/>
      <c r="DC109" s="79"/>
      <c r="DD109" s="67"/>
      <c r="DE109" s="67"/>
      <c r="DF109" s="67"/>
      <c r="DG109" s="67"/>
      <c r="DH109" s="67"/>
      <c r="DI109" s="67"/>
      <c r="DJ109" s="67"/>
      <c r="DK109" s="67"/>
      <c r="DL109" s="67"/>
      <c r="DM109" s="67"/>
      <c r="DN109" s="67"/>
      <c r="DO109" s="67"/>
      <c r="DP109" s="67"/>
      <c r="DQ109" s="67"/>
      <c r="DR109" s="67"/>
      <c r="DS109" s="67"/>
      <c r="DT109" s="68">
        <f t="shared" si="19"/>
        <v>0</v>
      </c>
      <c r="DU109" s="67"/>
      <c r="DV109" s="82"/>
      <c r="DW109" s="82"/>
      <c r="DX109" s="82"/>
      <c r="DY109" s="82"/>
      <c r="DZ109" s="82"/>
      <c r="EA109" s="82"/>
      <c r="EB109" s="82"/>
      <c r="EC109" s="82"/>
      <c r="ED109" s="82"/>
      <c r="EE109" s="82"/>
      <c r="EF109" s="82"/>
      <c r="EG109" s="82" t="s">
        <v>229</v>
      </c>
      <c r="EH109" s="82"/>
      <c r="EI109" s="82"/>
      <c r="EJ109" s="82"/>
      <c r="EK109" s="82"/>
      <c r="EL109" s="82"/>
      <c r="EM109" s="82"/>
      <c r="EN109" s="82"/>
      <c r="EO109" s="82"/>
      <c r="EP109" s="82"/>
      <c r="EQ109" s="82"/>
      <c r="ER109" s="82"/>
      <c r="ES109" s="82"/>
      <c r="ET109" s="82"/>
      <c r="EU109" s="82"/>
      <c r="EV109" s="82"/>
      <c r="EW109" s="82"/>
      <c r="EX109" s="82"/>
    </row>
    <row r="110" spans="1:154" ht="16" customHeight="1">
      <c r="A110" s="86">
        <v>2015</v>
      </c>
      <c r="B110" s="67" t="s">
        <v>8</v>
      </c>
      <c r="C110" s="67" t="str">
        <f t="shared" si="13"/>
        <v>2015Q3</v>
      </c>
      <c r="D110" s="67" t="s">
        <v>211</v>
      </c>
      <c r="E110" s="67" t="s">
        <v>212</v>
      </c>
      <c r="F110" s="67" t="s">
        <v>226</v>
      </c>
      <c r="G110" s="68" t="s">
        <v>29</v>
      </c>
      <c r="H110" s="68" t="s">
        <v>29</v>
      </c>
      <c r="I110" s="68" t="s">
        <v>447</v>
      </c>
      <c r="J110" s="67" t="str">
        <f t="shared" si="18"/>
        <v>2015Q3D12</v>
      </c>
      <c r="K110" s="79">
        <v>1009701</v>
      </c>
      <c r="L110" s="79">
        <v>38489</v>
      </c>
      <c r="M110" s="67">
        <v>193328</v>
      </c>
      <c r="N110" s="79">
        <v>0</v>
      </c>
      <c r="O110" s="79"/>
      <c r="P110" s="79">
        <v>0</v>
      </c>
      <c r="Q110" s="79"/>
      <c r="R110" s="68">
        <v>1241518</v>
      </c>
      <c r="S110" s="67"/>
      <c r="T110" s="67"/>
      <c r="U110" s="67"/>
      <c r="V110" s="67"/>
      <c r="W110" s="67"/>
      <c r="X110" s="67"/>
      <c r="Y110" s="67"/>
      <c r="Z110" s="79">
        <v>0</v>
      </c>
      <c r="AA110" s="79">
        <v>0</v>
      </c>
      <c r="AB110" s="79">
        <v>0</v>
      </c>
      <c r="AC110" s="67">
        <v>1426595</v>
      </c>
      <c r="AD110" s="68">
        <f t="shared" si="16"/>
        <v>1426595</v>
      </c>
      <c r="AE110" s="67"/>
      <c r="AF110" s="79"/>
      <c r="AG110" s="67"/>
      <c r="AH110" s="67"/>
      <c r="AI110" s="67"/>
      <c r="AJ110" s="67"/>
      <c r="AK110" s="67"/>
      <c r="AL110" s="67">
        <v>0</v>
      </c>
      <c r="AM110" s="67"/>
      <c r="AN110" s="67">
        <v>0</v>
      </c>
      <c r="AO110" s="67">
        <v>0</v>
      </c>
      <c r="AP110" s="67">
        <v>19</v>
      </c>
      <c r="AQ110" s="67">
        <v>35</v>
      </c>
      <c r="AR110" s="67">
        <v>0</v>
      </c>
      <c r="AS110" s="67"/>
      <c r="AT110" s="67">
        <v>13</v>
      </c>
      <c r="AU110" s="67">
        <v>0</v>
      </c>
      <c r="AV110" s="67"/>
      <c r="AW110" s="67">
        <v>1</v>
      </c>
      <c r="AX110" s="67">
        <v>3</v>
      </c>
      <c r="AY110" s="67">
        <v>0</v>
      </c>
      <c r="AZ110" s="67">
        <v>2</v>
      </c>
      <c r="BA110" s="67">
        <v>0</v>
      </c>
      <c r="BB110" s="67">
        <v>0</v>
      </c>
      <c r="BC110" s="67">
        <v>0</v>
      </c>
      <c r="BD110" s="67">
        <v>0</v>
      </c>
      <c r="BE110" s="67">
        <v>0</v>
      </c>
      <c r="BF110" s="67">
        <v>0</v>
      </c>
      <c r="BG110" s="67">
        <v>0</v>
      </c>
      <c r="BH110" s="67">
        <v>0</v>
      </c>
      <c r="BI110" s="67">
        <v>0</v>
      </c>
      <c r="BJ110" s="73">
        <v>5105</v>
      </c>
      <c r="BK110" s="68">
        <f t="shared" si="12"/>
        <v>73</v>
      </c>
      <c r="BL110" s="67">
        <v>0</v>
      </c>
      <c r="BM110" s="67">
        <v>31</v>
      </c>
      <c r="BN110" s="67">
        <f t="shared" si="17"/>
        <v>31</v>
      </c>
      <c r="BO110" s="67"/>
      <c r="BP110" s="67"/>
      <c r="BQ110" s="67"/>
      <c r="BR110" s="67">
        <v>7923</v>
      </c>
      <c r="BS110" s="67">
        <v>137</v>
      </c>
      <c r="BT110" s="67">
        <v>0</v>
      </c>
      <c r="BU110" s="67">
        <v>0</v>
      </c>
      <c r="BV110" s="67"/>
      <c r="BW110" s="67">
        <v>0</v>
      </c>
      <c r="BX110" s="67"/>
      <c r="BY110" s="67">
        <f t="shared" si="15"/>
        <v>8060</v>
      </c>
      <c r="BZ110" s="79">
        <v>89.675410999999997</v>
      </c>
      <c r="CA110" s="79">
        <v>217.63063600000001</v>
      </c>
      <c r="CB110" s="79">
        <v>426.54479800000001</v>
      </c>
      <c r="CC110" s="79">
        <v>33.936</v>
      </c>
      <c r="CD110" s="79">
        <v>141.506902</v>
      </c>
      <c r="CE110" s="79">
        <v>0</v>
      </c>
      <c r="CF110" s="79">
        <v>0</v>
      </c>
      <c r="CG110" s="79"/>
      <c r="CH110" s="79"/>
      <c r="CI110" s="79"/>
      <c r="CJ110" s="79"/>
      <c r="CK110" s="79"/>
      <c r="CL110" s="79">
        <f t="shared" si="14"/>
        <v>909.29374700000005</v>
      </c>
      <c r="CM110" s="79"/>
      <c r="CN110" s="79"/>
      <c r="CO110" s="79"/>
      <c r="CP110" s="79"/>
      <c r="CQ110" s="79"/>
      <c r="CR110" s="79"/>
      <c r="CS110" s="79"/>
      <c r="CT110" s="79"/>
      <c r="CU110" s="79"/>
      <c r="CV110" s="79"/>
      <c r="CW110" s="79"/>
      <c r="CX110" s="79"/>
      <c r="CY110" s="79"/>
      <c r="CZ110" s="79"/>
      <c r="DA110" s="79"/>
      <c r="DB110" s="79"/>
      <c r="DC110" s="79"/>
      <c r="DD110" s="67"/>
      <c r="DE110" s="67"/>
      <c r="DF110" s="67"/>
      <c r="DG110" s="67"/>
      <c r="DH110" s="67"/>
      <c r="DI110" s="67"/>
      <c r="DJ110" s="67"/>
      <c r="DK110" s="67"/>
      <c r="DL110" s="67"/>
      <c r="DM110" s="67"/>
      <c r="DN110" s="67"/>
      <c r="DO110" s="67"/>
      <c r="DP110" s="67"/>
      <c r="DQ110" s="67"/>
      <c r="DR110" s="67"/>
      <c r="DS110" s="67"/>
      <c r="DT110" s="68">
        <f t="shared" si="19"/>
        <v>0</v>
      </c>
      <c r="DU110" s="67"/>
      <c r="DV110" s="82"/>
      <c r="DW110" s="82"/>
      <c r="DX110" s="82"/>
      <c r="DY110" s="82"/>
      <c r="DZ110" s="82"/>
      <c r="EA110" s="82"/>
      <c r="EB110" s="82"/>
      <c r="EC110" s="82"/>
      <c r="ED110" s="82"/>
      <c r="EE110" s="82"/>
      <c r="EF110" s="82"/>
      <c r="EG110" s="82" t="s">
        <v>229</v>
      </c>
      <c r="EH110" s="82"/>
      <c r="EI110" s="82"/>
      <c r="EJ110" s="82"/>
      <c r="EK110" s="82"/>
      <c r="EL110" s="82"/>
      <c r="EM110" s="82"/>
      <c r="EN110" s="82"/>
      <c r="EO110" s="82"/>
      <c r="EP110" s="82"/>
      <c r="EQ110" s="82"/>
      <c r="ER110" s="82"/>
      <c r="ES110" s="82"/>
      <c r="ET110" s="82"/>
      <c r="EU110" s="82"/>
      <c r="EV110" s="82"/>
      <c r="EW110" s="82"/>
      <c r="EX110" s="82"/>
    </row>
    <row r="111" spans="1:154" ht="16" customHeight="1">
      <c r="A111" s="86">
        <v>2015</v>
      </c>
      <c r="B111" s="67" t="s">
        <v>8</v>
      </c>
      <c r="C111" s="67" t="str">
        <f t="shared" si="13"/>
        <v>2015Q3</v>
      </c>
      <c r="D111" s="67" t="s">
        <v>211</v>
      </c>
      <c r="E111" s="67" t="s">
        <v>212</v>
      </c>
      <c r="F111" s="67" t="s">
        <v>228</v>
      </c>
      <c r="G111" s="68" t="s">
        <v>28</v>
      </c>
      <c r="H111" s="68" t="s">
        <v>28</v>
      </c>
      <c r="I111" s="68" t="s">
        <v>445</v>
      </c>
      <c r="J111" s="67" t="str">
        <f t="shared" si="18"/>
        <v>2015Q3D10</v>
      </c>
      <c r="K111" s="79">
        <v>362060.53</v>
      </c>
      <c r="L111" s="79">
        <v>66413.47</v>
      </c>
      <c r="M111" s="67">
        <v>0</v>
      </c>
      <c r="N111" s="79">
        <v>0</v>
      </c>
      <c r="O111" s="79"/>
      <c r="P111" s="79">
        <v>0</v>
      </c>
      <c r="Q111" s="79"/>
      <c r="R111" s="68">
        <v>428474</v>
      </c>
      <c r="S111" s="67"/>
      <c r="T111" s="67"/>
      <c r="U111" s="67"/>
      <c r="V111" s="67"/>
      <c r="W111" s="67"/>
      <c r="X111" s="67"/>
      <c r="Y111" s="67"/>
      <c r="Z111" s="79">
        <v>0</v>
      </c>
      <c r="AA111" s="79">
        <v>0</v>
      </c>
      <c r="AB111" s="79">
        <v>0</v>
      </c>
      <c r="AC111" s="67">
        <v>573731</v>
      </c>
      <c r="AD111" s="68">
        <f t="shared" si="16"/>
        <v>573731</v>
      </c>
      <c r="AE111" s="67"/>
      <c r="AF111" s="79"/>
      <c r="AG111" s="67"/>
      <c r="AH111" s="67"/>
      <c r="AI111" s="67"/>
      <c r="AJ111" s="67"/>
      <c r="AK111" s="67"/>
      <c r="AL111" s="67">
        <v>0</v>
      </c>
      <c r="AM111" s="67"/>
      <c r="AN111" s="67">
        <v>0</v>
      </c>
      <c r="AO111" s="67">
        <v>0</v>
      </c>
      <c r="AP111" s="67">
        <v>7</v>
      </c>
      <c r="AQ111" s="67">
        <v>9</v>
      </c>
      <c r="AR111" s="67">
        <v>0</v>
      </c>
      <c r="AS111" s="67"/>
      <c r="AT111" s="67">
        <v>4</v>
      </c>
      <c r="AU111" s="67">
        <v>0</v>
      </c>
      <c r="AV111" s="67"/>
      <c r="AW111" s="67">
        <v>4</v>
      </c>
      <c r="AX111" s="67">
        <v>0</v>
      </c>
      <c r="AY111" s="67">
        <v>0</v>
      </c>
      <c r="AZ111" s="67">
        <v>3</v>
      </c>
      <c r="BA111" s="67">
        <v>0</v>
      </c>
      <c r="BB111" s="67">
        <v>0</v>
      </c>
      <c r="BC111" s="67">
        <v>0</v>
      </c>
      <c r="BD111" s="67">
        <v>0</v>
      </c>
      <c r="BE111" s="67">
        <v>0</v>
      </c>
      <c r="BF111" s="67">
        <v>0</v>
      </c>
      <c r="BG111" s="67">
        <v>0</v>
      </c>
      <c r="BH111" s="67">
        <v>0</v>
      </c>
      <c r="BI111" s="67">
        <v>0</v>
      </c>
      <c r="BJ111" s="73">
        <v>2770</v>
      </c>
      <c r="BK111" s="68">
        <f t="shared" si="12"/>
        <v>27</v>
      </c>
      <c r="BL111" s="67">
        <v>0</v>
      </c>
      <c r="BM111" s="67">
        <v>32</v>
      </c>
      <c r="BN111" s="67">
        <f t="shared" si="17"/>
        <v>32</v>
      </c>
      <c r="BO111" s="67"/>
      <c r="BP111" s="67"/>
      <c r="BQ111" s="67"/>
      <c r="BR111" s="67">
        <v>4463</v>
      </c>
      <c r="BS111" s="67">
        <v>46</v>
      </c>
      <c r="BT111" s="67">
        <v>0</v>
      </c>
      <c r="BU111" s="67">
        <v>0</v>
      </c>
      <c r="BV111" s="67"/>
      <c r="BW111" s="67">
        <v>0</v>
      </c>
      <c r="BX111" s="67">
        <v>0</v>
      </c>
      <c r="BY111" s="67">
        <f t="shared" si="15"/>
        <v>4509</v>
      </c>
      <c r="BZ111" s="79">
        <v>32.944499999999998</v>
      </c>
      <c r="CA111" s="79">
        <v>9.7079000000000004</v>
      </c>
      <c r="CB111" s="79">
        <v>16.176850000000002</v>
      </c>
      <c r="CC111" s="79">
        <v>28.9695</v>
      </c>
      <c r="CD111" s="79">
        <v>0</v>
      </c>
      <c r="CE111" s="79">
        <v>0</v>
      </c>
      <c r="CF111" s="79">
        <v>0</v>
      </c>
      <c r="CG111" s="79"/>
      <c r="CH111" s="79"/>
      <c r="CI111" s="79"/>
      <c r="CJ111" s="79"/>
      <c r="CK111" s="79"/>
      <c r="CL111" s="79">
        <f t="shared" si="14"/>
        <v>87.798749999999998</v>
      </c>
      <c r="CM111" s="79"/>
      <c r="CN111" s="79"/>
      <c r="CO111" s="79"/>
      <c r="CP111" s="79"/>
      <c r="CQ111" s="79"/>
      <c r="CR111" s="79"/>
      <c r="CS111" s="79"/>
      <c r="CT111" s="79"/>
      <c r="CU111" s="79"/>
      <c r="CV111" s="79"/>
      <c r="CW111" s="79"/>
      <c r="CX111" s="79"/>
      <c r="CY111" s="79"/>
      <c r="CZ111" s="79"/>
      <c r="DA111" s="79"/>
      <c r="DB111" s="79"/>
      <c r="DC111" s="79"/>
      <c r="DD111" s="67"/>
      <c r="DE111" s="67"/>
      <c r="DF111" s="67"/>
      <c r="DG111" s="67"/>
      <c r="DH111" s="67"/>
      <c r="DI111" s="67"/>
      <c r="DJ111" s="67"/>
      <c r="DK111" s="67"/>
      <c r="DL111" s="67"/>
      <c r="DM111" s="67"/>
      <c r="DN111" s="67"/>
      <c r="DO111" s="67"/>
      <c r="DP111" s="67"/>
      <c r="DQ111" s="67"/>
      <c r="DR111" s="67"/>
      <c r="DS111" s="67"/>
      <c r="DT111" s="68">
        <f t="shared" si="19"/>
        <v>0</v>
      </c>
      <c r="DU111" s="67"/>
      <c r="DV111" s="82"/>
      <c r="DW111" s="82"/>
      <c r="DX111" s="82"/>
      <c r="DY111" s="82"/>
      <c r="DZ111" s="82"/>
      <c r="EA111" s="82"/>
      <c r="EB111" s="82"/>
      <c r="EC111" s="82"/>
      <c r="ED111" s="82"/>
      <c r="EE111" s="82"/>
      <c r="EF111" s="82"/>
      <c r="EG111" s="82" t="s">
        <v>229</v>
      </c>
      <c r="EH111" s="82"/>
      <c r="EI111" s="82"/>
      <c r="EJ111" s="82"/>
      <c r="EK111" s="82"/>
      <c r="EL111" s="82"/>
      <c r="EM111" s="82"/>
      <c r="EN111" s="82"/>
      <c r="EO111" s="82"/>
      <c r="EP111" s="82"/>
      <c r="EQ111" s="82"/>
      <c r="ER111" s="82"/>
      <c r="ES111" s="82"/>
      <c r="ET111" s="82"/>
      <c r="EU111" s="82"/>
      <c r="EV111" s="82"/>
      <c r="EW111" s="82"/>
      <c r="EX111" s="82"/>
    </row>
    <row r="112" spans="1:154" ht="16" customHeight="1">
      <c r="A112" s="86">
        <v>2015</v>
      </c>
      <c r="B112" s="67" t="s">
        <v>8</v>
      </c>
      <c r="C112" s="67" t="str">
        <f t="shared" si="13"/>
        <v>2015Q3</v>
      </c>
      <c r="D112" s="67" t="s">
        <v>211</v>
      </c>
      <c r="E112" s="67" t="s">
        <v>212</v>
      </c>
      <c r="F112" s="67" t="s">
        <v>213</v>
      </c>
      <c r="G112" s="68" t="s">
        <v>33</v>
      </c>
      <c r="H112" s="68" t="s">
        <v>33</v>
      </c>
      <c r="I112" s="68" t="s">
        <v>446</v>
      </c>
      <c r="J112" s="67" t="str">
        <f t="shared" si="18"/>
        <v>2015Q3D11</v>
      </c>
      <c r="K112" s="79">
        <v>211793.2</v>
      </c>
      <c r="L112" s="79">
        <v>109497.2</v>
      </c>
      <c r="M112" s="67">
        <v>0</v>
      </c>
      <c r="N112" s="79">
        <v>0</v>
      </c>
      <c r="O112" s="79"/>
      <c r="P112" s="79">
        <v>0</v>
      </c>
      <c r="Q112" s="79"/>
      <c r="R112" s="68">
        <v>321290.40000000002</v>
      </c>
      <c r="S112" s="67"/>
      <c r="T112" s="67"/>
      <c r="U112" s="67"/>
      <c r="V112" s="67"/>
      <c r="W112" s="67"/>
      <c r="X112" s="67"/>
      <c r="Y112" s="67"/>
      <c r="Z112" s="79">
        <v>0</v>
      </c>
      <c r="AA112" s="79">
        <v>0</v>
      </c>
      <c r="AB112" s="79">
        <v>0</v>
      </c>
      <c r="AC112" s="67">
        <v>544061</v>
      </c>
      <c r="AD112" s="68">
        <f t="shared" si="16"/>
        <v>544061</v>
      </c>
      <c r="AE112" s="67"/>
      <c r="AF112" s="79"/>
      <c r="AG112" s="67"/>
      <c r="AH112" s="67"/>
      <c r="AI112" s="67"/>
      <c r="AJ112" s="67"/>
      <c r="AK112" s="67"/>
      <c r="AL112" s="67">
        <v>0</v>
      </c>
      <c r="AM112" s="67"/>
      <c r="AN112" s="67">
        <v>0</v>
      </c>
      <c r="AO112" s="67">
        <v>0</v>
      </c>
      <c r="AP112" s="67">
        <v>8</v>
      </c>
      <c r="AQ112" s="67">
        <v>18</v>
      </c>
      <c r="AR112" s="67">
        <v>0</v>
      </c>
      <c r="AS112" s="67"/>
      <c r="AT112" s="67">
        <v>13</v>
      </c>
      <c r="AU112" s="67">
        <v>0</v>
      </c>
      <c r="AV112" s="67"/>
      <c r="AW112" s="67">
        <v>0</v>
      </c>
      <c r="AX112" s="67">
        <v>0</v>
      </c>
      <c r="AY112" s="67">
        <v>0</v>
      </c>
      <c r="AZ112" s="67">
        <v>0</v>
      </c>
      <c r="BA112" s="67">
        <v>0</v>
      </c>
      <c r="BB112" s="67">
        <v>0</v>
      </c>
      <c r="BC112" s="67">
        <v>0</v>
      </c>
      <c r="BD112" s="67">
        <v>0</v>
      </c>
      <c r="BE112" s="67">
        <v>0</v>
      </c>
      <c r="BF112" s="67">
        <v>0</v>
      </c>
      <c r="BG112" s="67">
        <v>0</v>
      </c>
      <c r="BH112" s="67">
        <v>0</v>
      </c>
      <c r="BI112" s="67">
        <v>0</v>
      </c>
      <c r="BJ112" s="73">
        <v>2400</v>
      </c>
      <c r="BK112" s="68">
        <f t="shared" si="12"/>
        <v>39</v>
      </c>
      <c r="BL112" s="67">
        <v>0</v>
      </c>
      <c r="BM112" s="67">
        <v>16</v>
      </c>
      <c r="BN112" s="67">
        <f t="shared" si="17"/>
        <v>16</v>
      </c>
      <c r="BO112" s="67"/>
      <c r="BP112" s="67"/>
      <c r="BQ112" s="67"/>
      <c r="BR112" s="67">
        <v>1946</v>
      </c>
      <c r="BS112" s="67">
        <v>42</v>
      </c>
      <c r="BT112" s="67">
        <v>0</v>
      </c>
      <c r="BU112" s="67">
        <v>0</v>
      </c>
      <c r="BV112" s="67"/>
      <c r="BW112" s="67">
        <v>0</v>
      </c>
      <c r="BX112" s="67">
        <v>0</v>
      </c>
      <c r="BY112" s="67">
        <f t="shared" si="15"/>
        <v>1988</v>
      </c>
      <c r="BZ112" s="79">
        <v>32.0745</v>
      </c>
      <c r="CA112" s="79">
        <v>17.760000000000002</v>
      </c>
      <c r="CB112" s="79">
        <v>7.5140000000000002</v>
      </c>
      <c r="CC112" s="79">
        <v>14.745279999999999</v>
      </c>
      <c r="CD112" s="79">
        <v>0</v>
      </c>
      <c r="CE112" s="79">
        <v>13.007072000000001</v>
      </c>
      <c r="CF112" s="79">
        <v>0</v>
      </c>
      <c r="CG112" s="79"/>
      <c r="CH112" s="79"/>
      <c r="CI112" s="79"/>
      <c r="CJ112" s="79"/>
      <c r="CK112" s="79"/>
      <c r="CL112" s="79">
        <f t="shared" si="14"/>
        <v>85.100852000000003</v>
      </c>
      <c r="CM112" s="79"/>
      <c r="CN112" s="79"/>
      <c r="CO112" s="79"/>
      <c r="CP112" s="79"/>
      <c r="CQ112" s="79"/>
      <c r="CR112" s="79"/>
      <c r="CS112" s="79"/>
      <c r="CT112" s="79"/>
      <c r="CU112" s="79"/>
      <c r="CV112" s="79"/>
      <c r="CW112" s="79"/>
      <c r="CX112" s="79"/>
      <c r="CY112" s="79"/>
      <c r="CZ112" s="79"/>
      <c r="DA112" s="79"/>
      <c r="DB112" s="79"/>
      <c r="DC112" s="79"/>
      <c r="DD112" s="67"/>
      <c r="DE112" s="67"/>
      <c r="DF112" s="67"/>
      <c r="DG112" s="67"/>
      <c r="DH112" s="67"/>
      <c r="DI112" s="67"/>
      <c r="DJ112" s="67"/>
      <c r="DK112" s="67"/>
      <c r="DL112" s="67"/>
      <c r="DM112" s="67"/>
      <c r="DN112" s="67"/>
      <c r="DO112" s="67"/>
      <c r="DP112" s="67"/>
      <c r="DQ112" s="67"/>
      <c r="DR112" s="67"/>
      <c r="DS112" s="67"/>
      <c r="DT112" s="68">
        <f t="shared" si="19"/>
        <v>0</v>
      </c>
      <c r="DU112" s="67"/>
      <c r="DV112" s="82"/>
      <c r="DW112" s="82"/>
      <c r="DX112" s="82"/>
      <c r="DY112" s="82"/>
      <c r="DZ112" s="82"/>
      <c r="EA112" s="82"/>
      <c r="EB112" s="82"/>
      <c r="EC112" s="82"/>
      <c r="ED112" s="82"/>
      <c r="EE112" s="82"/>
      <c r="EF112" s="82"/>
      <c r="EG112" s="82" t="s">
        <v>229</v>
      </c>
      <c r="EH112" s="82"/>
      <c r="EI112" s="82"/>
      <c r="EJ112" s="82"/>
      <c r="EK112" s="82"/>
      <c r="EL112" s="82"/>
      <c r="EM112" s="82"/>
      <c r="EN112" s="82"/>
      <c r="EO112" s="82"/>
      <c r="EP112" s="82"/>
      <c r="EQ112" s="82"/>
      <c r="ER112" s="82"/>
      <c r="ES112" s="82"/>
      <c r="ET112" s="82"/>
      <c r="EU112" s="82"/>
      <c r="EV112" s="82"/>
      <c r="EW112" s="82"/>
      <c r="EX112" s="82"/>
    </row>
    <row r="113" spans="1:154" ht="16" customHeight="1">
      <c r="A113" s="86">
        <v>2015</v>
      </c>
      <c r="B113" s="67" t="s">
        <v>8</v>
      </c>
      <c r="C113" s="67" t="str">
        <f t="shared" si="13"/>
        <v>2015Q3</v>
      </c>
      <c r="D113" s="67" t="s">
        <v>211</v>
      </c>
      <c r="E113" s="67" t="s">
        <v>212</v>
      </c>
      <c r="F113" s="67" t="s">
        <v>218</v>
      </c>
      <c r="G113" s="68" t="s">
        <v>39</v>
      </c>
      <c r="H113" s="68" t="s">
        <v>231</v>
      </c>
      <c r="I113" s="68" t="s">
        <v>434</v>
      </c>
      <c r="J113" s="67" t="str">
        <f t="shared" si="18"/>
        <v>2015Q3D1</v>
      </c>
      <c r="K113" s="79">
        <v>194909</v>
      </c>
      <c r="L113" s="79">
        <v>108915</v>
      </c>
      <c r="M113" s="79">
        <v>19817</v>
      </c>
      <c r="N113" s="67"/>
      <c r="O113" s="67"/>
      <c r="P113" s="67"/>
      <c r="Q113" s="67"/>
      <c r="R113" s="67">
        <v>323641</v>
      </c>
      <c r="S113" s="67"/>
      <c r="T113" s="67"/>
      <c r="U113" s="67"/>
      <c r="V113" s="67"/>
      <c r="W113" s="67"/>
      <c r="X113" s="67"/>
      <c r="Y113" s="79">
        <v>187.80865699999998</v>
      </c>
      <c r="Z113" s="67">
        <v>144957.33333333334</v>
      </c>
      <c r="AA113" s="67">
        <v>144957.33333333334</v>
      </c>
      <c r="AB113" s="67">
        <v>144957.33333333334</v>
      </c>
      <c r="AC113" s="79"/>
      <c r="AD113" s="79">
        <f t="shared" si="16"/>
        <v>434872</v>
      </c>
      <c r="AE113" s="67"/>
      <c r="AF113" s="79">
        <v>125.13276099999999</v>
      </c>
      <c r="AG113" s="67"/>
      <c r="AH113" s="67"/>
      <c r="AI113" s="67"/>
      <c r="AJ113" s="67"/>
      <c r="AK113" s="67"/>
      <c r="AL113" s="67"/>
      <c r="AM113" s="67"/>
      <c r="AN113" s="67"/>
      <c r="AO113" s="67"/>
      <c r="AP113" s="79">
        <v>16</v>
      </c>
      <c r="AQ113" s="79">
        <v>48</v>
      </c>
      <c r="AR113" s="67"/>
      <c r="AS113" s="67"/>
      <c r="AT113" s="79">
        <v>7</v>
      </c>
      <c r="AU113" s="67"/>
      <c r="AV113" s="67"/>
      <c r="AW113" s="79">
        <v>1</v>
      </c>
      <c r="AX113" s="67"/>
      <c r="AY113" s="67"/>
      <c r="AZ113" s="79">
        <v>1</v>
      </c>
      <c r="BA113" s="79">
        <v>1</v>
      </c>
      <c r="BB113" s="67"/>
      <c r="BC113" s="67"/>
      <c r="BD113" s="67"/>
      <c r="BE113" s="67"/>
      <c r="BF113" s="67"/>
      <c r="BG113" s="67"/>
      <c r="BH113" s="67"/>
      <c r="BI113" s="67"/>
      <c r="BJ113" s="73">
        <v>4330</v>
      </c>
      <c r="BK113" s="68">
        <f t="shared" si="12"/>
        <v>74</v>
      </c>
      <c r="BL113" s="67"/>
      <c r="BM113" s="79">
        <v>65</v>
      </c>
      <c r="BN113" s="67">
        <f t="shared" si="17"/>
        <v>65</v>
      </c>
      <c r="BO113" s="79">
        <v>39</v>
      </c>
      <c r="BP113" s="67"/>
      <c r="BQ113" s="79">
        <v>26</v>
      </c>
      <c r="BR113" s="79">
        <v>4140</v>
      </c>
      <c r="BS113" s="79">
        <v>89</v>
      </c>
      <c r="BT113" s="79">
        <v>3</v>
      </c>
      <c r="BU113" s="67"/>
      <c r="BV113" s="67"/>
      <c r="BW113" s="67"/>
      <c r="BX113" s="67"/>
      <c r="BY113" s="67">
        <f t="shared" si="15"/>
        <v>4232</v>
      </c>
      <c r="BZ113" s="79">
        <v>84.292991000000001</v>
      </c>
      <c r="CA113" s="79">
        <v>44.423343999999993</v>
      </c>
      <c r="CB113" s="79">
        <v>13.527340000000001</v>
      </c>
      <c r="CC113" s="79">
        <v>24.412756999999999</v>
      </c>
      <c r="CD113" s="67"/>
      <c r="CE113" s="67"/>
      <c r="CF113" s="67"/>
      <c r="CG113" s="67"/>
      <c r="CH113" s="67"/>
      <c r="CI113" s="67"/>
      <c r="CJ113" s="67"/>
      <c r="CK113" s="67"/>
      <c r="CL113" s="67">
        <f t="shared" si="14"/>
        <v>166.656432</v>
      </c>
      <c r="CM113" s="79">
        <v>10.48</v>
      </c>
      <c r="CN113" s="79">
        <v>1.7470000000000001</v>
      </c>
      <c r="CO113" s="79">
        <v>0.87857300000000005</v>
      </c>
      <c r="CP113" s="79">
        <v>588.94000000000005</v>
      </c>
      <c r="CQ113" s="79">
        <v>98.156999999999996</v>
      </c>
      <c r="CR113" s="79">
        <v>49.372883999999999</v>
      </c>
      <c r="CS113" s="79">
        <v>64.08</v>
      </c>
      <c r="CT113" s="79">
        <v>10.68</v>
      </c>
      <c r="CU113" s="79">
        <v>5.3720400000000001</v>
      </c>
      <c r="CV113" s="79">
        <v>159.72</v>
      </c>
      <c r="CW113" s="79">
        <v>26.62</v>
      </c>
      <c r="CX113" s="79">
        <v>13.389860000000001</v>
      </c>
      <c r="CY113" s="79">
        <v>63.57</v>
      </c>
      <c r="CZ113" s="79">
        <v>5.2450000000000001</v>
      </c>
      <c r="DA113" s="79">
        <v>2.6382349999999999</v>
      </c>
      <c r="DB113" s="67"/>
      <c r="DC113" s="67"/>
      <c r="DD113" s="67"/>
      <c r="DE113" s="79">
        <v>0</v>
      </c>
      <c r="DF113" s="79">
        <v>4</v>
      </c>
      <c r="DG113" s="79">
        <v>8</v>
      </c>
      <c r="DH113" s="79">
        <v>73</v>
      </c>
      <c r="DI113" s="79">
        <v>40</v>
      </c>
      <c r="DJ113" s="79">
        <v>0</v>
      </c>
      <c r="DK113" s="79">
        <v>4</v>
      </c>
      <c r="DL113" s="79">
        <v>8</v>
      </c>
      <c r="DM113" s="79">
        <v>73</v>
      </c>
      <c r="DN113" s="79">
        <v>40</v>
      </c>
      <c r="DO113" s="79">
        <v>1329</v>
      </c>
      <c r="DP113" s="67"/>
      <c r="DQ113" s="79">
        <v>235.51</v>
      </c>
      <c r="DR113" s="67"/>
      <c r="DS113" s="79">
        <v>318</v>
      </c>
      <c r="DT113" s="68">
        <f t="shared" si="19"/>
        <v>553.51</v>
      </c>
      <c r="DU113" s="67"/>
      <c r="DV113" s="83">
        <v>11.249279999999999</v>
      </c>
      <c r="DW113" s="83">
        <v>0.13</v>
      </c>
      <c r="DX113" s="83">
        <v>0</v>
      </c>
      <c r="DY113" s="83">
        <v>0</v>
      </c>
      <c r="DZ113" s="82"/>
      <c r="EA113" s="83">
        <v>1.3322039999999999</v>
      </c>
      <c r="EB113" s="83">
        <v>4.097124</v>
      </c>
      <c r="EC113" s="83">
        <v>10.3043</v>
      </c>
      <c r="ED113" s="83">
        <v>0</v>
      </c>
      <c r="EE113" s="83"/>
      <c r="EF113" s="83">
        <v>0.21186500000000003</v>
      </c>
      <c r="EG113" s="82" t="s">
        <v>229</v>
      </c>
      <c r="EH113" s="82"/>
      <c r="EI113" s="82"/>
      <c r="EJ113" s="82"/>
      <c r="EK113" s="82"/>
      <c r="EL113" s="82"/>
      <c r="EM113" s="82"/>
      <c r="EN113" s="82"/>
      <c r="EO113" s="82"/>
      <c r="EP113" s="82"/>
      <c r="EQ113" s="82"/>
      <c r="ER113" s="82"/>
      <c r="ES113" s="82"/>
      <c r="ET113" s="82"/>
      <c r="EU113" s="82"/>
      <c r="EV113" s="82"/>
      <c r="EW113" s="83">
        <v>0.2001</v>
      </c>
      <c r="EX113" s="82"/>
    </row>
    <row r="114" spans="1:154" ht="16" customHeight="1">
      <c r="A114" s="86">
        <v>2015</v>
      </c>
      <c r="B114" s="67" t="s">
        <v>8</v>
      </c>
      <c r="C114" s="67" t="str">
        <f t="shared" si="13"/>
        <v>2015Q3</v>
      </c>
      <c r="D114" s="67" t="s">
        <v>211</v>
      </c>
      <c r="E114" s="67" t="s">
        <v>212</v>
      </c>
      <c r="F114" s="67" t="s">
        <v>215</v>
      </c>
      <c r="G114" s="67" t="s">
        <v>239</v>
      </c>
      <c r="H114" s="68" t="s">
        <v>239</v>
      </c>
      <c r="I114" s="68" t="s">
        <v>449</v>
      </c>
      <c r="J114" s="67" t="str">
        <f t="shared" si="18"/>
        <v>2015Q3D14</v>
      </c>
      <c r="K114" s="85">
        <v>141586135</v>
      </c>
      <c r="L114" s="85">
        <v>80346520.810000002</v>
      </c>
      <c r="M114" s="85">
        <v>103547818</v>
      </c>
      <c r="N114" s="85">
        <v>300612147</v>
      </c>
      <c r="O114" s="85"/>
      <c r="P114" s="85">
        <v>390767</v>
      </c>
      <c r="Q114" s="79"/>
      <c r="R114" s="67">
        <v>626483387.80999994</v>
      </c>
      <c r="S114" s="79"/>
      <c r="T114" s="79"/>
      <c r="U114" s="79"/>
      <c r="V114" s="79"/>
      <c r="W114" s="79"/>
      <c r="X114" s="79"/>
      <c r="Y114" s="79"/>
      <c r="Z114" s="79">
        <v>217545412</v>
      </c>
      <c r="AA114" s="79">
        <v>391840102</v>
      </c>
      <c r="AB114" s="79">
        <v>165118508</v>
      </c>
      <c r="AC114" s="67">
        <v>0</v>
      </c>
      <c r="AD114" s="67">
        <f t="shared" si="16"/>
        <v>774504022</v>
      </c>
      <c r="AE114" s="79"/>
      <c r="AF114" s="79"/>
      <c r="AG114" s="79"/>
      <c r="AH114" s="79"/>
      <c r="AI114" s="79"/>
      <c r="AJ114" s="79"/>
      <c r="AK114" s="67"/>
      <c r="AL114" s="67">
        <v>0</v>
      </c>
      <c r="AM114" s="67"/>
      <c r="AN114" s="67">
        <v>1</v>
      </c>
      <c r="AO114" s="67">
        <v>29</v>
      </c>
      <c r="AP114" s="67">
        <v>846</v>
      </c>
      <c r="AQ114" s="67">
        <v>3072</v>
      </c>
      <c r="AR114" s="67">
        <v>1</v>
      </c>
      <c r="AS114" s="67"/>
      <c r="AT114" s="67">
        <v>2068</v>
      </c>
      <c r="AU114" s="67">
        <v>16</v>
      </c>
      <c r="AV114" s="67"/>
      <c r="AW114" s="67">
        <v>1707</v>
      </c>
      <c r="AX114" s="67">
        <v>14</v>
      </c>
      <c r="AY114" s="67">
        <v>24</v>
      </c>
      <c r="AZ114" s="67">
        <v>1121</v>
      </c>
      <c r="BA114" s="67">
        <v>0</v>
      </c>
      <c r="BB114" s="67">
        <v>6</v>
      </c>
      <c r="BC114" s="67">
        <v>741</v>
      </c>
      <c r="BD114" s="67">
        <v>0</v>
      </c>
      <c r="BE114" s="67">
        <v>4</v>
      </c>
      <c r="BF114" s="67">
        <v>61</v>
      </c>
      <c r="BG114" s="67">
        <v>26</v>
      </c>
      <c r="BH114" s="67">
        <v>14</v>
      </c>
      <c r="BI114" s="67">
        <v>272</v>
      </c>
      <c r="BJ114" s="73">
        <v>1806137</v>
      </c>
      <c r="BK114" s="68">
        <f t="shared" si="12"/>
        <v>10023</v>
      </c>
      <c r="BL114" s="85">
        <v>7</v>
      </c>
      <c r="BM114" s="85">
        <v>1360</v>
      </c>
      <c r="BN114" s="85">
        <f t="shared" si="17"/>
        <v>1367</v>
      </c>
      <c r="BO114" s="85"/>
      <c r="BP114" s="85"/>
      <c r="BQ114" s="85"/>
      <c r="BR114" s="67">
        <v>702488</v>
      </c>
      <c r="BS114" s="67">
        <v>65019</v>
      </c>
      <c r="BT114" s="67">
        <v>2353</v>
      </c>
      <c r="BU114" s="67">
        <v>492</v>
      </c>
      <c r="BV114" s="67"/>
      <c r="BW114" s="67">
        <v>324</v>
      </c>
      <c r="BX114" s="79"/>
      <c r="BY114" s="67">
        <f t="shared" si="15"/>
        <v>770676</v>
      </c>
      <c r="BZ114" s="79"/>
      <c r="CA114" s="79"/>
      <c r="CB114" s="79"/>
      <c r="CC114" s="79"/>
      <c r="CD114" s="79"/>
      <c r="CE114" s="79"/>
      <c r="CF114" s="79"/>
      <c r="CG114" s="79"/>
      <c r="CH114" s="79"/>
      <c r="CI114" s="79"/>
      <c r="CJ114" s="79"/>
      <c r="CK114" s="79"/>
      <c r="CL114" s="67">
        <f t="shared" si="14"/>
        <v>0</v>
      </c>
      <c r="CM114" s="79"/>
      <c r="CN114" s="79"/>
      <c r="CO114" s="79"/>
      <c r="CP114" s="79"/>
      <c r="CQ114" s="79"/>
      <c r="CR114" s="79"/>
      <c r="CS114" s="79"/>
      <c r="CT114" s="79"/>
      <c r="CU114" s="79"/>
      <c r="CV114" s="79"/>
      <c r="CW114" s="79"/>
      <c r="CX114" s="79"/>
      <c r="CY114" s="79"/>
      <c r="CZ114" s="79"/>
      <c r="DA114" s="79"/>
      <c r="DB114" s="79"/>
      <c r="DC114" s="79"/>
      <c r="DD114" s="79"/>
      <c r="DE114" s="79"/>
      <c r="DF114" s="79"/>
      <c r="DG114" s="79"/>
      <c r="DH114" s="79"/>
      <c r="DI114" s="79"/>
      <c r="DJ114" s="79"/>
      <c r="DK114" s="79"/>
      <c r="DL114" s="79"/>
      <c r="DM114" s="79"/>
      <c r="DN114" s="79"/>
      <c r="DO114" s="79"/>
      <c r="DP114" s="79"/>
      <c r="DQ114" s="79"/>
      <c r="DR114" s="79"/>
      <c r="DS114" s="79"/>
      <c r="DT114" s="68">
        <f t="shared" si="19"/>
        <v>0</v>
      </c>
      <c r="DU114" s="79"/>
      <c r="DV114" s="77"/>
      <c r="DW114" s="77"/>
      <c r="DX114" s="77"/>
      <c r="DY114" s="77"/>
      <c r="DZ114" s="77"/>
      <c r="EA114" s="77"/>
      <c r="EB114" s="77"/>
      <c r="EC114" s="77"/>
      <c r="ED114" s="77"/>
      <c r="EE114" s="77"/>
      <c r="EF114" s="77"/>
      <c r="EG114" s="77"/>
      <c r="EH114" s="77"/>
      <c r="EI114" s="77"/>
      <c r="EJ114" s="77"/>
      <c r="EK114" s="77"/>
      <c r="EL114" s="77"/>
      <c r="EM114" s="77"/>
      <c r="EN114" s="77"/>
      <c r="EO114" s="77"/>
      <c r="EP114" s="77"/>
      <c r="EQ114" s="77"/>
      <c r="ER114" s="77"/>
      <c r="ES114" s="77"/>
      <c r="ET114" s="77"/>
      <c r="EU114" s="77"/>
      <c r="EV114" s="77"/>
      <c r="EW114" s="77"/>
      <c r="EX114" s="77"/>
    </row>
    <row r="115" spans="1:154" ht="16" customHeight="1">
      <c r="A115" s="86">
        <v>2015</v>
      </c>
      <c r="B115" s="67" t="s">
        <v>7</v>
      </c>
      <c r="C115" s="67" t="str">
        <f t="shared" si="13"/>
        <v>2015Q2</v>
      </c>
      <c r="D115" s="67" t="s">
        <v>211</v>
      </c>
      <c r="E115" s="67" t="s">
        <v>212</v>
      </c>
      <c r="F115" s="67" t="s">
        <v>231</v>
      </c>
      <c r="G115" s="68" t="s">
        <v>231</v>
      </c>
      <c r="H115" s="68" t="s">
        <v>231</v>
      </c>
      <c r="I115" s="68" t="s">
        <v>448</v>
      </c>
      <c r="J115" s="67" t="str">
        <f t="shared" si="18"/>
        <v>2015Q2D13</v>
      </c>
      <c r="K115" s="79">
        <v>1227714.2</v>
      </c>
      <c r="L115" s="79">
        <v>477546.83</v>
      </c>
      <c r="M115" s="67">
        <v>116842</v>
      </c>
      <c r="N115" s="79">
        <v>0</v>
      </c>
      <c r="O115" s="79"/>
      <c r="P115" s="79">
        <v>0</v>
      </c>
      <c r="Q115" s="79"/>
      <c r="R115" s="68">
        <v>1822103.03</v>
      </c>
      <c r="S115" s="67"/>
      <c r="T115" s="67"/>
      <c r="U115" s="67"/>
      <c r="V115" s="67"/>
      <c r="W115" s="67"/>
      <c r="X115" s="67"/>
      <c r="Y115" s="67"/>
      <c r="Z115" s="79">
        <v>0</v>
      </c>
      <c r="AA115" s="79">
        <v>0</v>
      </c>
      <c r="AB115" s="79">
        <v>0</v>
      </c>
      <c r="AC115" s="67">
        <v>1958615</v>
      </c>
      <c r="AD115" s="68">
        <f t="shared" si="16"/>
        <v>1958615</v>
      </c>
      <c r="AE115" s="67"/>
      <c r="AF115" s="79"/>
      <c r="AG115" s="67"/>
      <c r="AH115" s="67"/>
      <c r="AI115" s="67"/>
      <c r="AJ115" s="67"/>
      <c r="AK115" s="67"/>
      <c r="AL115" s="67">
        <v>0</v>
      </c>
      <c r="AM115" s="67"/>
      <c r="AN115" s="67"/>
      <c r="AO115" s="67"/>
      <c r="AP115" s="67">
        <v>113</v>
      </c>
      <c r="AQ115" s="67">
        <v>245</v>
      </c>
      <c r="AR115" s="67"/>
      <c r="AS115" s="67"/>
      <c r="AT115" s="67">
        <v>40</v>
      </c>
      <c r="AU115" s="67"/>
      <c r="AV115" s="67"/>
      <c r="AW115" s="67">
        <v>8</v>
      </c>
      <c r="AX115" s="67"/>
      <c r="AY115" s="67"/>
      <c r="AZ115" s="67">
        <v>4</v>
      </c>
      <c r="BA115" s="67">
        <v>0</v>
      </c>
      <c r="BB115" s="67">
        <v>0</v>
      </c>
      <c r="BC115" s="67">
        <v>0</v>
      </c>
      <c r="BD115" s="67">
        <v>6</v>
      </c>
      <c r="BE115" s="67">
        <v>0</v>
      </c>
      <c r="BF115" s="67">
        <v>0</v>
      </c>
      <c r="BG115" s="67">
        <v>0</v>
      </c>
      <c r="BH115" s="67">
        <v>0</v>
      </c>
      <c r="BI115" s="67">
        <v>0</v>
      </c>
      <c r="BJ115" s="73">
        <v>24935</v>
      </c>
      <c r="BK115" s="68">
        <f t="shared" si="12"/>
        <v>416</v>
      </c>
      <c r="BL115" s="67">
        <v>0</v>
      </c>
      <c r="BM115" s="67">
        <v>55</v>
      </c>
      <c r="BN115" s="67">
        <f t="shared" si="17"/>
        <v>55</v>
      </c>
      <c r="BO115" s="67"/>
      <c r="BP115" s="67"/>
      <c r="BQ115" s="67"/>
      <c r="BR115" s="67">
        <v>5694</v>
      </c>
      <c r="BS115" s="67">
        <v>104</v>
      </c>
      <c r="BT115" s="67">
        <v>1</v>
      </c>
      <c r="BU115" s="67">
        <v>0</v>
      </c>
      <c r="BV115" s="67"/>
      <c r="BW115" s="67">
        <v>0</v>
      </c>
      <c r="BX115" s="67"/>
      <c r="BY115" s="67">
        <f t="shared" si="15"/>
        <v>5799</v>
      </c>
      <c r="BZ115" s="79">
        <v>426.35251399999999</v>
      </c>
      <c r="CA115" s="79">
        <v>101.80189300000001</v>
      </c>
      <c r="CB115" s="79">
        <v>36.731996000000002</v>
      </c>
      <c r="CC115" s="79">
        <v>121.21439700000001</v>
      </c>
      <c r="CD115" s="79">
        <v>334.483048</v>
      </c>
      <c r="CE115" s="79">
        <v>0</v>
      </c>
      <c r="CF115" s="79">
        <v>0</v>
      </c>
      <c r="CG115" s="79"/>
      <c r="CH115" s="79"/>
      <c r="CI115" s="79"/>
      <c r="CJ115" s="79"/>
      <c r="CK115" s="79"/>
      <c r="CL115" s="79">
        <f t="shared" si="14"/>
        <v>1020.583848</v>
      </c>
      <c r="CM115" s="79"/>
      <c r="CN115" s="79"/>
      <c r="CO115" s="79"/>
      <c r="CP115" s="79"/>
      <c r="CQ115" s="79"/>
      <c r="CR115" s="79"/>
      <c r="CS115" s="79"/>
      <c r="CT115" s="79"/>
      <c r="CU115" s="79"/>
      <c r="CV115" s="79"/>
      <c r="CW115" s="79"/>
      <c r="CX115" s="79"/>
      <c r="CY115" s="79"/>
      <c r="CZ115" s="79"/>
      <c r="DA115" s="79"/>
      <c r="DB115" s="79"/>
      <c r="DC115" s="79"/>
      <c r="DD115" s="67"/>
      <c r="DE115" s="67"/>
      <c r="DF115" s="67"/>
      <c r="DG115" s="67"/>
      <c r="DH115" s="67"/>
      <c r="DI115" s="67"/>
      <c r="DJ115" s="67"/>
      <c r="DK115" s="67"/>
      <c r="DL115" s="67"/>
      <c r="DM115" s="67"/>
      <c r="DN115" s="67"/>
      <c r="DO115" s="67"/>
      <c r="DP115" s="67"/>
      <c r="DQ115" s="67"/>
      <c r="DR115" s="67"/>
      <c r="DS115" s="67"/>
      <c r="DT115" s="68">
        <f t="shared" si="19"/>
        <v>0</v>
      </c>
      <c r="DU115" s="67"/>
      <c r="DV115" s="82"/>
      <c r="DW115" s="82"/>
      <c r="DX115" s="82"/>
      <c r="DY115" s="82"/>
      <c r="DZ115" s="82"/>
      <c r="EA115" s="82"/>
      <c r="EB115" s="82"/>
      <c r="EC115" s="82"/>
      <c r="ED115" s="82"/>
      <c r="EE115" s="82"/>
      <c r="EF115" s="82"/>
      <c r="EG115" s="82" t="s">
        <v>231</v>
      </c>
      <c r="EH115" s="82"/>
      <c r="EI115" s="82"/>
      <c r="EJ115" s="82"/>
      <c r="EK115" s="82"/>
      <c r="EL115" s="82"/>
      <c r="EM115" s="82"/>
      <c r="EN115" s="82"/>
      <c r="EO115" s="82"/>
      <c r="EP115" s="82"/>
      <c r="EQ115" s="82"/>
      <c r="ER115" s="82"/>
      <c r="ES115" s="82"/>
      <c r="ET115" s="82"/>
      <c r="EU115" s="82"/>
      <c r="EV115" s="82"/>
      <c r="EW115" s="82"/>
      <c r="EX115" s="82"/>
    </row>
    <row r="116" spans="1:154" ht="16" customHeight="1">
      <c r="A116" s="86">
        <v>2015</v>
      </c>
      <c r="B116" s="67" t="s">
        <v>7</v>
      </c>
      <c r="C116" s="67" t="str">
        <f t="shared" si="13"/>
        <v>2015Q2</v>
      </c>
      <c r="D116" s="67" t="s">
        <v>211</v>
      </c>
      <c r="E116" s="67" t="s">
        <v>212</v>
      </c>
      <c r="F116" s="67" t="s">
        <v>224</v>
      </c>
      <c r="G116" s="68" t="s">
        <v>46</v>
      </c>
      <c r="H116" s="68" t="s">
        <v>231</v>
      </c>
      <c r="I116" s="68" t="s">
        <v>440</v>
      </c>
      <c r="J116" s="67" t="str">
        <f t="shared" si="18"/>
        <v>2015Q2D7</v>
      </c>
      <c r="K116" s="79">
        <v>0</v>
      </c>
      <c r="L116" s="79">
        <v>0</v>
      </c>
      <c r="M116" s="67"/>
      <c r="N116" s="79">
        <v>0</v>
      </c>
      <c r="O116" s="79"/>
      <c r="P116" s="79">
        <v>0</v>
      </c>
      <c r="Q116" s="79"/>
      <c r="R116" s="68">
        <v>453858.09</v>
      </c>
      <c r="S116" s="67"/>
      <c r="T116" s="67"/>
      <c r="U116" s="67"/>
      <c r="V116" s="67"/>
      <c r="W116" s="67"/>
      <c r="X116" s="67"/>
      <c r="Y116" s="67"/>
      <c r="Z116" s="79">
        <v>0</v>
      </c>
      <c r="AA116" s="79">
        <v>0</v>
      </c>
      <c r="AB116" s="79">
        <v>0</v>
      </c>
      <c r="AC116" s="67">
        <v>1471084</v>
      </c>
      <c r="AD116" s="68">
        <f t="shared" si="16"/>
        <v>1471084</v>
      </c>
      <c r="AE116" s="67"/>
      <c r="AF116" s="79"/>
      <c r="AG116" s="67"/>
      <c r="AH116" s="67"/>
      <c r="AI116" s="67"/>
      <c r="AJ116" s="67"/>
      <c r="AK116" s="67"/>
      <c r="AL116" s="67">
        <v>0</v>
      </c>
      <c r="AM116" s="67"/>
      <c r="AN116" s="67">
        <v>0</v>
      </c>
      <c r="AO116" s="67">
        <v>0</v>
      </c>
      <c r="AP116" s="67">
        <v>34</v>
      </c>
      <c r="AQ116" s="67">
        <v>108</v>
      </c>
      <c r="AR116" s="67">
        <v>0</v>
      </c>
      <c r="AS116" s="67"/>
      <c r="AT116" s="67">
        <v>15</v>
      </c>
      <c r="AU116" s="67">
        <v>0</v>
      </c>
      <c r="AV116" s="67"/>
      <c r="AW116" s="67">
        <v>6</v>
      </c>
      <c r="AX116" s="67">
        <v>0</v>
      </c>
      <c r="AY116" s="67">
        <v>0</v>
      </c>
      <c r="AZ116" s="67">
        <v>3</v>
      </c>
      <c r="BA116" s="67">
        <v>0</v>
      </c>
      <c r="BB116" s="67">
        <v>0</v>
      </c>
      <c r="BC116" s="67">
        <v>4</v>
      </c>
      <c r="BD116" s="67">
        <v>0</v>
      </c>
      <c r="BE116" s="67">
        <v>0</v>
      </c>
      <c r="BF116" s="67">
        <v>0</v>
      </c>
      <c r="BG116" s="67">
        <v>0</v>
      </c>
      <c r="BH116" s="67">
        <v>0</v>
      </c>
      <c r="BI116" s="67">
        <v>1</v>
      </c>
      <c r="BJ116" s="73">
        <v>12895</v>
      </c>
      <c r="BK116" s="68">
        <f t="shared" si="12"/>
        <v>171</v>
      </c>
      <c r="BL116" s="67">
        <v>0</v>
      </c>
      <c r="BM116" s="67">
        <v>0</v>
      </c>
      <c r="BN116" s="67">
        <f t="shared" si="17"/>
        <v>0</v>
      </c>
      <c r="BO116" s="67"/>
      <c r="BP116" s="67"/>
      <c r="BQ116" s="67"/>
      <c r="BR116" s="67">
        <v>5546</v>
      </c>
      <c r="BS116" s="67">
        <v>98</v>
      </c>
      <c r="BT116" s="67">
        <v>13</v>
      </c>
      <c r="BU116" s="67">
        <v>0</v>
      </c>
      <c r="BV116" s="67"/>
      <c r="BW116" s="67">
        <v>0</v>
      </c>
      <c r="BX116" s="67"/>
      <c r="BY116" s="67">
        <f t="shared" si="15"/>
        <v>5657</v>
      </c>
      <c r="BZ116" s="79">
        <v>48.282265000000002</v>
      </c>
      <c r="CA116" s="79">
        <v>0.2505</v>
      </c>
      <c r="CB116" s="79">
        <v>20.8291</v>
      </c>
      <c r="CC116" s="79">
        <v>50.113157000000001</v>
      </c>
      <c r="CD116" s="79">
        <v>0.218</v>
      </c>
      <c r="CE116" s="79">
        <v>0</v>
      </c>
      <c r="CF116" s="79">
        <v>0</v>
      </c>
      <c r="CG116" s="79"/>
      <c r="CH116" s="79"/>
      <c r="CI116" s="79"/>
      <c r="CJ116" s="79"/>
      <c r="CK116" s="79"/>
      <c r="CL116" s="79">
        <f t="shared" si="14"/>
        <v>119.69302200000001</v>
      </c>
      <c r="CM116" s="79"/>
      <c r="CN116" s="79"/>
      <c r="CO116" s="79"/>
      <c r="CP116" s="79"/>
      <c r="CQ116" s="79"/>
      <c r="CR116" s="79"/>
      <c r="CS116" s="79"/>
      <c r="CT116" s="79"/>
      <c r="CU116" s="79"/>
      <c r="CV116" s="79"/>
      <c r="CW116" s="79"/>
      <c r="CX116" s="79"/>
      <c r="CY116" s="79"/>
      <c r="CZ116" s="79"/>
      <c r="DA116" s="79"/>
      <c r="DB116" s="79"/>
      <c r="DC116" s="79"/>
      <c r="DD116" s="67"/>
      <c r="DE116" s="67"/>
      <c r="DF116" s="67"/>
      <c r="DG116" s="67"/>
      <c r="DH116" s="67"/>
      <c r="DI116" s="67"/>
      <c r="DJ116" s="67"/>
      <c r="DK116" s="67"/>
      <c r="DL116" s="67"/>
      <c r="DM116" s="67"/>
      <c r="DN116" s="67"/>
      <c r="DO116" s="67"/>
      <c r="DP116" s="67"/>
      <c r="DQ116" s="67"/>
      <c r="DR116" s="67"/>
      <c r="DS116" s="67"/>
      <c r="DT116" s="68">
        <f t="shared" si="19"/>
        <v>0</v>
      </c>
      <c r="DU116" s="67"/>
      <c r="DV116" s="82"/>
      <c r="DW116" s="82"/>
      <c r="DX116" s="82"/>
      <c r="DY116" s="82"/>
      <c r="DZ116" s="82"/>
      <c r="EA116" s="82"/>
      <c r="EB116" s="82"/>
      <c r="EC116" s="82"/>
      <c r="ED116" s="82"/>
      <c r="EE116" s="82"/>
      <c r="EF116" s="82"/>
      <c r="EG116" s="82" t="s">
        <v>229</v>
      </c>
      <c r="EH116" s="82"/>
      <c r="EI116" s="82"/>
      <c r="EJ116" s="82"/>
      <c r="EK116" s="82"/>
      <c r="EL116" s="82"/>
      <c r="EM116" s="82"/>
      <c r="EN116" s="82"/>
      <c r="EO116" s="82"/>
      <c r="EP116" s="82"/>
      <c r="EQ116" s="82"/>
      <c r="ER116" s="82"/>
      <c r="ES116" s="82"/>
      <c r="ET116" s="82"/>
      <c r="EU116" s="82"/>
      <c r="EV116" s="82"/>
      <c r="EW116" s="82"/>
      <c r="EX116" s="82"/>
    </row>
    <row r="117" spans="1:154" ht="16" customHeight="1">
      <c r="A117" s="86">
        <v>2015</v>
      </c>
      <c r="B117" s="67" t="s">
        <v>7</v>
      </c>
      <c r="C117" s="67" t="str">
        <f t="shared" si="13"/>
        <v>2015Q2</v>
      </c>
      <c r="D117" s="67" t="s">
        <v>211</v>
      </c>
      <c r="E117" s="67" t="s">
        <v>212</v>
      </c>
      <c r="F117" s="67" t="s">
        <v>223</v>
      </c>
      <c r="G117" s="68" t="s">
        <v>45</v>
      </c>
      <c r="H117" s="68" t="s">
        <v>231</v>
      </c>
      <c r="I117" s="68" t="s">
        <v>439</v>
      </c>
      <c r="J117" s="67" t="str">
        <f t="shared" si="18"/>
        <v>2015Q2D6</v>
      </c>
      <c r="K117" s="79">
        <v>0</v>
      </c>
      <c r="L117" s="79">
        <v>0</v>
      </c>
      <c r="M117" s="67"/>
      <c r="N117" s="79">
        <v>0</v>
      </c>
      <c r="O117" s="79"/>
      <c r="P117" s="79">
        <v>0</v>
      </c>
      <c r="Q117" s="79"/>
      <c r="R117" s="68">
        <v>1059539.18</v>
      </c>
      <c r="S117" s="67"/>
      <c r="T117" s="67"/>
      <c r="U117" s="67"/>
      <c r="V117" s="67"/>
      <c r="W117" s="67"/>
      <c r="X117" s="67"/>
      <c r="Y117" s="67"/>
      <c r="Z117" s="79">
        <v>0</v>
      </c>
      <c r="AA117" s="79">
        <v>0</v>
      </c>
      <c r="AB117" s="79">
        <v>0</v>
      </c>
      <c r="AC117" s="67">
        <v>1845806</v>
      </c>
      <c r="AD117" s="68">
        <f t="shared" si="16"/>
        <v>1845806</v>
      </c>
      <c r="AE117" s="67"/>
      <c r="AF117" s="79"/>
      <c r="AG117" s="67"/>
      <c r="AH117" s="67"/>
      <c r="AI117" s="67"/>
      <c r="AJ117" s="67"/>
      <c r="AK117" s="67"/>
      <c r="AL117" s="67">
        <v>0</v>
      </c>
      <c r="AM117" s="67"/>
      <c r="AN117" s="67">
        <v>0</v>
      </c>
      <c r="AO117" s="67">
        <v>0</v>
      </c>
      <c r="AP117" s="67">
        <v>42</v>
      </c>
      <c r="AQ117" s="67">
        <v>106</v>
      </c>
      <c r="AR117" s="67">
        <v>0</v>
      </c>
      <c r="AS117" s="67"/>
      <c r="AT117" s="67">
        <v>19</v>
      </c>
      <c r="AU117" s="67">
        <v>0</v>
      </c>
      <c r="AV117" s="67"/>
      <c r="AW117" s="67">
        <v>11</v>
      </c>
      <c r="AX117" s="67">
        <v>0</v>
      </c>
      <c r="AY117" s="67">
        <v>0</v>
      </c>
      <c r="AZ117" s="67">
        <v>6</v>
      </c>
      <c r="BA117" s="67">
        <v>0</v>
      </c>
      <c r="BB117" s="67">
        <v>0</v>
      </c>
      <c r="BC117" s="67">
        <v>0</v>
      </c>
      <c r="BD117" s="67">
        <v>0</v>
      </c>
      <c r="BE117" s="67">
        <v>0</v>
      </c>
      <c r="BF117" s="67">
        <v>0</v>
      </c>
      <c r="BG117" s="67">
        <v>0</v>
      </c>
      <c r="BH117" s="67">
        <v>0</v>
      </c>
      <c r="BI117" s="67">
        <v>0</v>
      </c>
      <c r="BJ117" s="73">
        <v>12340</v>
      </c>
      <c r="BK117" s="68">
        <f t="shared" ref="BK117:BK180" si="20">SUM(AK117:BI117)</f>
        <v>184</v>
      </c>
      <c r="BL117" s="67">
        <v>0</v>
      </c>
      <c r="BM117" s="67">
        <v>0</v>
      </c>
      <c r="BN117" s="67">
        <f t="shared" si="17"/>
        <v>0</v>
      </c>
      <c r="BO117" s="67"/>
      <c r="BP117" s="67"/>
      <c r="BQ117" s="67"/>
      <c r="BR117" s="67">
        <v>5226</v>
      </c>
      <c r="BS117" s="67">
        <v>114</v>
      </c>
      <c r="BT117" s="67">
        <v>26</v>
      </c>
      <c r="BU117" s="67">
        <v>0</v>
      </c>
      <c r="BV117" s="67"/>
      <c r="BW117" s="67">
        <v>0</v>
      </c>
      <c r="BX117" s="67"/>
      <c r="BY117" s="67">
        <f t="shared" si="15"/>
        <v>5366</v>
      </c>
      <c r="BZ117" s="79">
        <v>63.107568000000001</v>
      </c>
      <c r="CA117" s="79">
        <v>2.9830000000000001</v>
      </c>
      <c r="CB117" s="79">
        <v>24.588799999999999</v>
      </c>
      <c r="CC117" s="79">
        <v>37.128107999999997</v>
      </c>
      <c r="CD117" s="79">
        <v>0.443</v>
      </c>
      <c r="CE117" s="79">
        <v>0</v>
      </c>
      <c r="CF117" s="79">
        <v>0</v>
      </c>
      <c r="CG117" s="79"/>
      <c r="CH117" s="79"/>
      <c r="CI117" s="79"/>
      <c r="CJ117" s="79"/>
      <c r="CK117" s="79"/>
      <c r="CL117" s="79">
        <f t="shared" si="14"/>
        <v>128.25047600000002</v>
      </c>
      <c r="CM117" s="79"/>
      <c r="CN117" s="79"/>
      <c r="CO117" s="79"/>
      <c r="CP117" s="79"/>
      <c r="CQ117" s="79"/>
      <c r="CR117" s="79"/>
      <c r="CS117" s="79"/>
      <c r="CT117" s="79"/>
      <c r="CU117" s="79"/>
      <c r="CV117" s="79"/>
      <c r="CW117" s="79"/>
      <c r="CX117" s="79"/>
      <c r="CY117" s="79"/>
      <c r="CZ117" s="79"/>
      <c r="DA117" s="79"/>
      <c r="DB117" s="79"/>
      <c r="DC117" s="79"/>
      <c r="DD117" s="67"/>
      <c r="DE117" s="67"/>
      <c r="DF117" s="67"/>
      <c r="DG117" s="67"/>
      <c r="DH117" s="67"/>
      <c r="DI117" s="67"/>
      <c r="DJ117" s="67"/>
      <c r="DK117" s="67"/>
      <c r="DL117" s="67"/>
      <c r="DM117" s="67"/>
      <c r="DN117" s="67"/>
      <c r="DO117" s="67"/>
      <c r="DP117" s="67"/>
      <c r="DQ117" s="67"/>
      <c r="DR117" s="67"/>
      <c r="DS117" s="67"/>
      <c r="DT117" s="68">
        <f t="shared" si="19"/>
        <v>0</v>
      </c>
      <c r="DU117" s="67"/>
      <c r="DV117" s="82"/>
      <c r="DW117" s="82"/>
      <c r="DX117" s="82"/>
      <c r="DY117" s="82"/>
      <c r="DZ117" s="82"/>
      <c r="EA117" s="82"/>
      <c r="EB117" s="82"/>
      <c r="EC117" s="82"/>
      <c r="ED117" s="82"/>
      <c r="EE117" s="82"/>
      <c r="EF117" s="82"/>
      <c r="EG117" s="82" t="s">
        <v>229</v>
      </c>
      <c r="EH117" s="82"/>
      <c r="EI117" s="82"/>
      <c r="EJ117" s="82"/>
      <c r="EK117" s="82"/>
      <c r="EL117" s="82"/>
      <c r="EM117" s="82"/>
      <c r="EN117" s="82"/>
      <c r="EO117" s="82"/>
      <c r="EP117" s="82"/>
      <c r="EQ117" s="82"/>
      <c r="ER117" s="82"/>
      <c r="ES117" s="82"/>
      <c r="ET117" s="82"/>
      <c r="EU117" s="82"/>
      <c r="EV117" s="82"/>
      <c r="EW117" s="82"/>
      <c r="EX117" s="82"/>
    </row>
    <row r="118" spans="1:154" ht="16" customHeight="1">
      <c r="A118" s="86">
        <v>2015</v>
      </c>
      <c r="B118" s="67" t="s">
        <v>7</v>
      </c>
      <c r="C118" s="67" t="str">
        <f t="shared" si="13"/>
        <v>2015Q2</v>
      </c>
      <c r="D118" s="67" t="s">
        <v>211</v>
      </c>
      <c r="E118" s="67" t="s">
        <v>212</v>
      </c>
      <c r="F118" s="67" t="s">
        <v>227</v>
      </c>
      <c r="G118" s="68" t="s">
        <v>13</v>
      </c>
      <c r="H118" s="68" t="s">
        <v>13</v>
      </c>
      <c r="I118" s="68" t="s">
        <v>444</v>
      </c>
      <c r="J118" s="67" t="str">
        <f t="shared" si="18"/>
        <v>2015Q2D9</v>
      </c>
      <c r="K118" s="79">
        <v>337669</v>
      </c>
      <c r="L118" s="79">
        <v>94685</v>
      </c>
      <c r="M118" s="67">
        <v>0</v>
      </c>
      <c r="N118" s="79">
        <v>0</v>
      </c>
      <c r="O118" s="79"/>
      <c r="P118" s="79">
        <v>0</v>
      </c>
      <c r="Q118" s="79"/>
      <c r="R118" s="68">
        <v>432354</v>
      </c>
      <c r="S118" s="67"/>
      <c r="T118" s="67"/>
      <c r="U118" s="67"/>
      <c r="V118" s="67"/>
      <c r="W118" s="67"/>
      <c r="X118" s="67"/>
      <c r="Y118" s="67"/>
      <c r="Z118" s="79">
        <v>0</v>
      </c>
      <c r="AA118" s="79">
        <v>0</v>
      </c>
      <c r="AB118" s="79">
        <v>0</v>
      </c>
      <c r="AC118" s="67">
        <v>479651</v>
      </c>
      <c r="AD118" s="68">
        <f t="shared" si="16"/>
        <v>479651</v>
      </c>
      <c r="AE118" s="67"/>
      <c r="AF118" s="79"/>
      <c r="AG118" s="67"/>
      <c r="AH118" s="67"/>
      <c r="AI118" s="67"/>
      <c r="AJ118" s="67"/>
      <c r="AK118" s="67"/>
      <c r="AL118" s="67">
        <v>0</v>
      </c>
      <c r="AM118" s="67"/>
      <c r="AN118" s="67">
        <v>0</v>
      </c>
      <c r="AO118" s="67">
        <v>0</v>
      </c>
      <c r="AP118" s="67">
        <v>15</v>
      </c>
      <c r="AQ118" s="67">
        <v>39</v>
      </c>
      <c r="AR118" s="67">
        <v>0</v>
      </c>
      <c r="AS118" s="67"/>
      <c r="AT118" s="67">
        <v>5</v>
      </c>
      <c r="AU118" s="67">
        <v>0</v>
      </c>
      <c r="AV118" s="67"/>
      <c r="AW118" s="67">
        <v>2</v>
      </c>
      <c r="AX118" s="67">
        <v>0</v>
      </c>
      <c r="AY118" s="67">
        <v>0</v>
      </c>
      <c r="AZ118" s="67">
        <v>2</v>
      </c>
      <c r="BA118" s="67">
        <v>0</v>
      </c>
      <c r="BB118" s="67">
        <v>0</v>
      </c>
      <c r="BC118" s="67">
        <v>0</v>
      </c>
      <c r="BD118" s="67">
        <v>0</v>
      </c>
      <c r="BE118" s="67">
        <v>0</v>
      </c>
      <c r="BF118" s="67">
        <v>0</v>
      </c>
      <c r="BG118" s="67">
        <v>0</v>
      </c>
      <c r="BH118" s="67">
        <v>0</v>
      </c>
      <c r="BI118" s="67">
        <v>0</v>
      </c>
      <c r="BJ118" s="73">
        <v>3855</v>
      </c>
      <c r="BK118" s="68">
        <f t="shared" si="20"/>
        <v>63</v>
      </c>
      <c r="BL118" s="67">
        <v>0</v>
      </c>
      <c r="BM118" s="67">
        <v>26</v>
      </c>
      <c r="BN118" s="67">
        <f t="shared" si="17"/>
        <v>26</v>
      </c>
      <c r="BO118" s="67"/>
      <c r="BP118" s="67"/>
      <c r="BQ118" s="67"/>
      <c r="BR118" s="67">
        <v>2102</v>
      </c>
      <c r="BS118" s="67">
        <v>47</v>
      </c>
      <c r="BT118" s="67">
        <v>0</v>
      </c>
      <c r="BU118" s="67">
        <v>0</v>
      </c>
      <c r="BV118" s="67"/>
      <c r="BW118" s="67">
        <v>0</v>
      </c>
      <c r="BX118" s="67">
        <v>0</v>
      </c>
      <c r="BY118" s="67">
        <f t="shared" si="15"/>
        <v>2149</v>
      </c>
      <c r="BZ118" s="79">
        <v>43.42</v>
      </c>
      <c r="CA118" s="79">
        <v>28.71</v>
      </c>
      <c r="CB118" s="79">
        <v>16.96</v>
      </c>
      <c r="CC118" s="79">
        <v>42.4071</v>
      </c>
      <c r="CD118" s="79">
        <v>0</v>
      </c>
      <c r="CE118" s="79">
        <v>0</v>
      </c>
      <c r="CF118" s="79">
        <v>0</v>
      </c>
      <c r="CG118" s="79"/>
      <c r="CH118" s="79"/>
      <c r="CI118" s="79"/>
      <c r="CJ118" s="79"/>
      <c r="CK118" s="79"/>
      <c r="CL118" s="79">
        <f t="shared" si="14"/>
        <v>131.49709999999999</v>
      </c>
      <c r="CM118" s="79"/>
      <c r="CN118" s="79"/>
      <c r="CO118" s="79"/>
      <c r="CP118" s="79"/>
      <c r="CQ118" s="79"/>
      <c r="CR118" s="79"/>
      <c r="CS118" s="79"/>
      <c r="CT118" s="79"/>
      <c r="CU118" s="79"/>
      <c r="CV118" s="79"/>
      <c r="CW118" s="79"/>
      <c r="CX118" s="79"/>
      <c r="CY118" s="79"/>
      <c r="CZ118" s="79"/>
      <c r="DA118" s="79"/>
      <c r="DB118" s="79"/>
      <c r="DC118" s="79"/>
      <c r="DD118" s="67"/>
      <c r="DE118" s="67"/>
      <c r="DF118" s="67"/>
      <c r="DG118" s="67"/>
      <c r="DH118" s="67"/>
      <c r="DI118" s="67"/>
      <c r="DJ118" s="67"/>
      <c r="DK118" s="67"/>
      <c r="DL118" s="67"/>
      <c r="DM118" s="67"/>
      <c r="DN118" s="67"/>
      <c r="DO118" s="67"/>
      <c r="DP118" s="67"/>
      <c r="DQ118" s="67"/>
      <c r="DR118" s="67"/>
      <c r="DS118" s="67"/>
      <c r="DT118" s="68">
        <f t="shared" si="19"/>
        <v>0</v>
      </c>
      <c r="DU118" s="67"/>
      <c r="DV118" s="82"/>
      <c r="DW118" s="82"/>
      <c r="DX118" s="82"/>
      <c r="DY118" s="82"/>
      <c r="DZ118" s="82"/>
      <c r="EA118" s="82"/>
      <c r="EB118" s="82"/>
      <c r="EC118" s="82"/>
      <c r="ED118" s="82"/>
      <c r="EE118" s="82"/>
      <c r="EF118" s="82"/>
      <c r="EG118" s="82" t="s">
        <v>229</v>
      </c>
      <c r="EH118" s="82"/>
      <c r="EI118" s="82"/>
      <c r="EJ118" s="82"/>
      <c r="EK118" s="82"/>
      <c r="EL118" s="82"/>
      <c r="EM118" s="82"/>
      <c r="EN118" s="82"/>
      <c r="EO118" s="82"/>
      <c r="EP118" s="82"/>
      <c r="EQ118" s="82"/>
      <c r="ER118" s="82"/>
      <c r="ES118" s="82"/>
      <c r="ET118" s="82"/>
      <c r="EU118" s="82"/>
      <c r="EV118" s="82"/>
      <c r="EW118" s="82"/>
      <c r="EX118" s="82"/>
    </row>
    <row r="119" spans="1:154" ht="16" customHeight="1">
      <c r="A119" s="86">
        <v>2015</v>
      </c>
      <c r="B119" s="67" t="s">
        <v>7</v>
      </c>
      <c r="C119" s="67" t="str">
        <f t="shared" si="13"/>
        <v>2015Q2</v>
      </c>
      <c r="D119" s="67" t="s">
        <v>211</v>
      </c>
      <c r="E119" s="67" t="s">
        <v>212</v>
      </c>
      <c r="F119" s="67" t="s">
        <v>225</v>
      </c>
      <c r="G119" s="68" t="s">
        <v>47</v>
      </c>
      <c r="H119" s="68" t="s">
        <v>231</v>
      </c>
      <c r="I119" s="68" t="s">
        <v>441</v>
      </c>
      <c r="J119" s="67" t="str">
        <f t="shared" si="18"/>
        <v>2015Q2D8</v>
      </c>
      <c r="K119" s="79">
        <v>878983.52999999991</v>
      </c>
      <c r="L119" s="79">
        <v>443441.8</v>
      </c>
      <c r="M119" s="67">
        <v>506803.49</v>
      </c>
      <c r="N119" s="79">
        <v>357107</v>
      </c>
      <c r="O119" s="79"/>
      <c r="P119" s="79">
        <v>0</v>
      </c>
      <c r="Q119" s="79"/>
      <c r="R119" s="68">
        <v>2186335.8199999998</v>
      </c>
      <c r="S119" s="67"/>
      <c r="T119" s="67"/>
      <c r="U119" s="67"/>
      <c r="V119" s="67"/>
      <c r="W119" s="67"/>
      <c r="X119" s="67"/>
      <c r="Y119" s="67">
        <v>1004.5731246836001</v>
      </c>
      <c r="Z119" s="79">
        <v>0</v>
      </c>
      <c r="AA119" s="79">
        <v>0</v>
      </c>
      <c r="AB119" s="79">
        <v>0</v>
      </c>
      <c r="AC119" s="67">
        <v>3363478</v>
      </c>
      <c r="AD119" s="68">
        <f t="shared" si="16"/>
        <v>3363478</v>
      </c>
      <c r="AE119" s="67"/>
      <c r="AF119" s="79"/>
      <c r="AG119" s="67"/>
      <c r="AH119" s="67"/>
      <c r="AI119" s="67"/>
      <c r="AJ119" s="67"/>
      <c r="AK119" s="67"/>
      <c r="AL119" s="67">
        <v>0</v>
      </c>
      <c r="AM119" s="67"/>
      <c r="AN119" s="67">
        <v>0</v>
      </c>
      <c r="AO119" s="67">
        <v>0</v>
      </c>
      <c r="AP119" s="67">
        <v>79</v>
      </c>
      <c r="AQ119" s="67">
        <v>130</v>
      </c>
      <c r="AR119" s="67">
        <v>0</v>
      </c>
      <c r="AS119" s="67"/>
      <c r="AT119" s="67">
        <v>28</v>
      </c>
      <c r="AU119" s="67">
        <v>0</v>
      </c>
      <c r="AV119" s="67"/>
      <c r="AW119" s="67">
        <v>23</v>
      </c>
      <c r="AX119" s="67">
        <v>0</v>
      </c>
      <c r="AY119" s="67">
        <v>0</v>
      </c>
      <c r="AZ119" s="67">
        <v>10</v>
      </c>
      <c r="BA119" s="67">
        <v>0</v>
      </c>
      <c r="BB119" s="67">
        <v>0</v>
      </c>
      <c r="BC119" s="67">
        <v>0</v>
      </c>
      <c r="BD119" s="67">
        <v>0</v>
      </c>
      <c r="BE119" s="67">
        <v>0</v>
      </c>
      <c r="BF119" s="67">
        <v>0</v>
      </c>
      <c r="BG119" s="67">
        <v>0</v>
      </c>
      <c r="BH119" s="67">
        <v>0</v>
      </c>
      <c r="BI119" s="67">
        <v>0</v>
      </c>
      <c r="BJ119" s="73">
        <v>19025</v>
      </c>
      <c r="BK119" s="68">
        <f t="shared" si="20"/>
        <v>270</v>
      </c>
      <c r="BL119" s="67">
        <v>0</v>
      </c>
      <c r="BM119" s="67">
        <v>0</v>
      </c>
      <c r="BN119" s="67">
        <f t="shared" si="17"/>
        <v>0</v>
      </c>
      <c r="BO119" s="67"/>
      <c r="BP119" s="67"/>
      <c r="BQ119" s="67"/>
      <c r="BR119" s="67">
        <v>9800</v>
      </c>
      <c r="BS119" s="67">
        <v>198</v>
      </c>
      <c r="BT119" s="67">
        <v>61</v>
      </c>
      <c r="BU119" s="67">
        <v>0</v>
      </c>
      <c r="BV119" s="67"/>
      <c r="BW119" s="67">
        <v>0</v>
      </c>
      <c r="BX119" s="67"/>
      <c r="BY119" s="67">
        <f t="shared" si="15"/>
        <v>10059</v>
      </c>
      <c r="BZ119" s="79">
        <v>180.24928399999999</v>
      </c>
      <c r="CA119" s="79">
        <v>315.805654</v>
      </c>
      <c r="CB119" s="79">
        <v>96.107900000000001</v>
      </c>
      <c r="CC119" s="79">
        <v>222.19753</v>
      </c>
      <c r="CD119" s="79">
        <v>0.61799999999999999</v>
      </c>
      <c r="CE119" s="79">
        <v>0</v>
      </c>
      <c r="CF119" s="79">
        <v>0</v>
      </c>
      <c r="CG119" s="79"/>
      <c r="CH119" s="79"/>
      <c r="CI119" s="79"/>
      <c r="CJ119" s="79"/>
      <c r="CK119" s="79"/>
      <c r="CL119" s="79">
        <f t="shared" si="14"/>
        <v>814.97836800000005</v>
      </c>
      <c r="CM119" s="79"/>
      <c r="CN119" s="79"/>
      <c r="CO119" s="79"/>
      <c r="CP119" s="79"/>
      <c r="CQ119" s="79"/>
      <c r="CR119" s="79"/>
      <c r="CS119" s="79"/>
      <c r="CT119" s="79"/>
      <c r="CU119" s="79"/>
      <c r="CV119" s="79"/>
      <c r="CW119" s="79"/>
      <c r="CX119" s="79"/>
      <c r="CY119" s="79"/>
      <c r="CZ119" s="79"/>
      <c r="DA119" s="79"/>
      <c r="DB119" s="79"/>
      <c r="DC119" s="79"/>
      <c r="DD119" s="67"/>
      <c r="DE119" s="67"/>
      <c r="DF119" s="67"/>
      <c r="DG119" s="67"/>
      <c r="DH119" s="67"/>
      <c r="DI119" s="67"/>
      <c r="DJ119" s="67"/>
      <c r="DK119" s="67"/>
      <c r="DL119" s="67"/>
      <c r="DM119" s="67"/>
      <c r="DN119" s="67"/>
      <c r="DO119" s="67"/>
      <c r="DP119" s="67"/>
      <c r="DQ119" s="67"/>
      <c r="DR119" s="67"/>
      <c r="DS119" s="67"/>
      <c r="DT119" s="68">
        <f t="shared" si="19"/>
        <v>0</v>
      </c>
      <c r="DU119" s="67"/>
      <c r="DV119" s="82"/>
      <c r="DW119" s="82"/>
      <c r="DX119" s="82"/>
      <c r="DY119" s="82"/>
      <c r="DZ119" s="82"/>
      <c r="EA119" s="82"/>
      <c r="EB119" s="82"/>
      <c r="EC119" s="82"/>
      <c r="ED119" s="82"/>
      <c r="EE119" s="82"/>
      <c r="EF119" s="82"/>
      <c r="EG119" s="82" t="s">
        <v>229</v>
      </c>
      <c r="EH119" s="82"/>
      <c r="EI119" s="82"/>
      <c r="EJ119" s="82"/>
      <c r="EK119" s="82"/>
      <c r="EL119" s="82"/>
      <c r="EM119" s="82"/>
      <c r="EN119" s="82"/>
      <c r="EO119" s="82"/>
      <c r="EP119" s="82"/>
      <c r="EQ119" s="82"/>
      <c r="ER119" s="82"/>
      <c r="ES119" s="82"/>
      <c r="ET119" s="82"/>
      <c r="EU119" s="82"/>
      <c r="EV119" s="82"/>
      <c r="EW119" s="82"/>
      <c r="EX119" s="82"/>
    </row>
    <row r="120" spans="1:154" ht="16" customHeight="1">
      <c r="A120" s="86">
        <v>2015</v>
      </c>
      <c r="B120" s="67" t="s">
        <v>7</v>
      </c>
      <c r="C120" s="67" t="str">
        <f t="shared" si="13"/>
        <v>2015Q2</v>
      </c>
      <c r="D120" s="67" t="s">
        <v>211</v>
      </c>
      <c r="E120" s="67" t="s">
        <v>212</v>
      </c>
      <c r="F120" s="67" t="s">
        <v>226</v>
      </c>
      <c r="G120" s="68" t="s">
        <v>29</v>
      </c>
      <c r="H120" s="68" t="s">
        <v>29</v>
      </c>
      <c r="I120" s="68" t="s">
        <v>447</v>
      </c>
      <c r="J120" s="67" t="str">
        <f t="shared" si="18"/>
        <v>2015Q2D12</v>
      </c>
      <c r="K120" s="79">
        <v>784606.11605415901</v>
      </c>
      <c r="L120" s="79">
        <v>286591</v>
      </c>
      <c r="M120" s="67">
        <v>71990</v>
      </c>
      <c r="N120" s="79">
        <v>0</v>
      </c>
      <c r="O120" s="79"/>
      <c r="P120" s="79">
        <v>0</v>
      </c>
      <c r="Q120" s="79"/>
      <c r="R120" s="68">
        <v>1143187.1160541591</v>
      </c>
      <c r="S120" s="67"/>
      <c r="T120" s="67"/>
      <c r="U120" s="67"/>
      <c r="V120" s="67"/>
      <c r="W120" s="67"/>
      <c r="X120" s="67"/>
      <c r="Y120" s="67"/>
      <c r="Z120" s="79">
        <v>0</v>
      </c>
      <c r="AA120" s="79">
        <v>0</v>
      </c>
      <c r="AB120" s="79">
        <v>0</v>
      </c>
      <c r="AC120" s="67">
        <v>1035341</v>
      </c>
      <c r="AD120" s="68">
        <f t="shared" si="16"/>
        <v>1035341</v>
      </c>
      <c r="AE120" s="67"/>
      <c r="AF120" s="79"/>
      <c r="AG120" s="67"/>
      <c r="AH120" s="67"/>
      <c r="AI120" s="67"/>
      <c r="AJ120" s="67"/>
      <c r="AK120" s="67"/>
      <c r="AL120" s="67">
        <v>0</v>
      </c>
      <c r="AM120" s="67"/>
      <c r="AN120" s="67">
        <v>0</v>
      </c>
      <c r="AO120" s="67">
        <v>0</v>
      </c>
      <c r="AP120" s="67">
        <v>19</v>
      </c>
      <c r="AQ120" s="67">
        <v>34</v>
      </c>
      <c r="AR120" s="67">
        <v>0</v>
      </c>
      <c r="AS120" s="67"/>
      <c r="AT120" s="67">
        <v>13</v>
      </c>
      <c r="AU120" s="67">
        <v>0</v>
      </c>
      <c r="AV120" s="67"/>
      <c r="AW120" s="67">
        <v>1</v>
      </c>
      <c r="AX120" s="67">
        <v>0</v>
      </c>
      <c r="AY120" s="67">
        <v>0</v>
      </c>
      <c r="AZ120" s="67">
        <v>3</v>
      </c>
      <c r="BA120" s="67">
        <v>0</v>
      </c>
      <c r="BB120" s="67">
        <v>0</v>
      </c>
      <c r="BC120" s="67">
        <v>0</v>
      </c>
      <c r="BD120" s="67">
        <v>2</v>
      </c>
      <c r="BE120" s="67">
        <v>0</v>
      </c>
      <c r="BF120" s="67">
        <v>0</v>
      </c>
      <c r="BG120" s="67">
        <v>0</v>
      </c>
      <c r="BH120" s="67">
        <v>0</v>
      </c>
      <c r="BI120" s="67">
        <v>0</v>
      </c>
      <c r="BJ120" s="73">
        <v>5620</v>
      </c>
      <c r="BK120" s="68">
        <f t="shared" si="20"/>
        <v>72</v>
      </c>
      <c r="BL120" s="67">
        <v>0</v>
      </c>
      <c r="BM120" s="67">
        <v>19</v>
      </c>
      <c r="BN120" s="67">
        <f t="shared" si="17"/>
        <v>19</v>
      </c>
      <c r="BO120" s="67"/>
      <c r="BP120" s="67"/>
      <c r="BQ120" s="67"/>
      <c r="BR120" s="67">
        <v>7530</v>
      </c>
      <c r="BS120" s="67">
        <v>129</v>
      </c>
      <c r="BT120" s="67">
        <v>0</v>
      </c>
      <c r="BU120" s="67">
        <v>0</v>
      </c>
      <c r="BV120" s="67"/>
      <c r="BW120" s="67">
        <v>0</v>
      </c>
      <c r="BX120" s="67"/>
      <c r="BY120" s="67">
        <f t="shared" si="15"/>
        <v>7659</v>
      </c>
      <c r="BZ120" s="79">
        <v>129.81</v>
      </c>
      <c r="CA120" s="79">
        <v>20.53</v>
      </c>
      <c r="CB120" s="79">
        <v>31.04</v>
      </c>
      <c r="CC120" s="79">
        <v>40.4</v>
      </c>
      <c r="CD120" s="79">
        <v>451.32</v>
      </c>
      <c r="CE120" s="79">
        <v>0</v>
      </c>
      <c r="CF120" s="79">
        <v>0</v>
      </c>
      <c r="CG120" s="79"/>
      <c r="CH120" s="79"/>
      <c r="CI120" s="79"/>
      <c r="CJ120" s="79"/>
      <c r="CK120" s="79"/>
      <c r="CL120" s="79">
        <f t="shared" si="14"/>
        <v>673.1</v>
      </c>
      <c r="CM120" s="79"/>
      <c r="CN120" s="79"/>
      <c r="CO120" s="79"/>
      <c r="CP120" s="79"/>
      <c r="CQ120" s="79"/>
      <c r="CR120" s="79"/>
      <c r="CS120" s="79"/>
      <c r="CT120" s="79"/>
      <c r="CU120" s="79"/>
      <c r="CV120" s="79"/>
      <c r="CW120" s="79"/>
      <c r="CX120" s="79"/>
      <c r="CY120" s="79"/>
      <c r="CZ120" s="79"/>
      <c r="DA120" s="79"/>
      <c r="DB120" s="79"/>
      <c r="DC120" s="79"/>
      <c r="DD120" s="67"/>
      <c r="DE120" s="67"/>
      <c r="DF120" s="67"/>
      <c r="DG120" s="67"/>
      <c r="DH120" s="67"/>
      <c r="DI120" s="67"/>
      <c r="DJ120" s="67"/>
      <c r="DK120" s="67"/>
      <c r="DL120" s="67"/>
      <c r="DM120" s="67"/>
      <c r="DN120" s="67"/>
      <c r="DO120" s="67"/>
      <c r="DP120" s="67"/>
      <c r="DQ120" s="67"/>
      <c r="DR120" s="67"/>
      <c r="DS120" s="67"/>
      <c r="DT120" s="68">
        <f t="shared" si="19"/>
        <v>0</v>
      </c>
      <c r="DU120" s="67"/>
      <c r="DV120" s="82"/>
      <c r="DW120" s="82"/>
      <c r="DX120" s="82"/>
      <c r="DY120" s="82"/>
      <c r="DZ120" s="82"/>
      <c r="EA120" s="82"/>
      <c r="EB120" s="82"/>
      <c r="EC120" s="82"/>
      <c r="ED120" s="82"/>
      <c r="EE120" s="82"/>
      <c r="EF120" s="82"/>
      <c r="EG120" s="82" t="s">
        <v>229</v>
      </c>
      <c r="EH120" s="82"/>
      <c r="EI120" s="82"/>
      <c r="EJ120" s="82"/>
      <c r="EK120" s="82"/>
      <c r="EL120" s="82"/>
      <c r="EM120" s="82"/>
      <c r="EN120" s="82"/>
      <c r="EO120" s="82"/>
      <c r="EP120" s="82"/>
      <c r="EQ120" s="82"/>
      <c r="ER120" s="82"/>
      <c r="ES120" s="82"/>
      <c r="ET120" s="82"/>
      <c r="EU120" s="82"/>
      <c r="EV120" s="82"/>
      <c r="EW120" s="82"/>
      <c r="EX120" s="82"/>
    </row>
    <row r="121" spans="1:154" ht="16" customHeight="1">
      <c r="A121" s="86">
        <v>2015</v>
      </c>
      <c r="B121" s="67" t="s">
        <v>7</v>
      </c>
      <c r="C121" s="67" t="str">
        <f t="shared" ref="C121:C184" si="21">CONCATENATE(A121,B121)</f>
        <v>2015Q2</v>
      </c>
      <c r="D121" s="67" t="s">
        <v>211</v>
      </c>
      <c r="E121" s="67" t="s">
        <v>212</v>
      </c>
      <c r="F121" s="67" t="s">
        <v>228</v>
      </c>
      <c r="G121" s="68" t="s">
        <v>28</v>
      </c>
      <c r="H121" s="68" t="s">
        <v>28</v>
      </c>
      <c r="I121" s="68" t="s">
        <v>445</v>
      </c>
      <c r="J121" s="67" t="str">
        <f t="shared" si="18"/>
        <v>2015Q2D10</v>
      </c>
      <c r="K121" s="79">
        <v>389825.54</v>
      </c>
      <c r="L121" s="79">
        <v>71506.460000000006</v>
      </c>
      <c r="M121" s="67">
        <v>0</v>
      </c>
      <c r="N121" s="79">
        <v>0</v>
      </c>
      <c r="O121" s="79"/>
      <c r="P121" s="79">
        <v>0</v>
      </c>
      <c r="Q121" s="79"/>
      <c r="R121" s="68">
        <v>461332</v>
      </c>
      <c r="S121" s="67"/>
      <c r="T121" s="67"/>
      <c r="U121" s="67"/>
      <c r="V121" s="67"/>
      <c r="W121" s="67"/>
      <c r="X121" s="67"/>
      <c r="Y121" s="67"/>
      <c r="Z121" s="79">
        <v>0</v>
      </c>
      <c r="AA121" s="79">
        <v>0</v>
      </c>
      <c r="AB121" s="79">
        <v>0</v>
      </c>
      <c r="AC121" s="67">
        <v>555670</v>
      </c>
      <c r="AD121" s="68">
        <f t="shared" si="16"/>
        <v>555670</v>
      </c>
      <c r="AE121" s="67"/>
      <c r="AF121" s="79"/>
      <c r="AG121" s="67"/>
      <c r="AH121" s="67"/>
      <c r="AI121" s="67"/>
      <c r="AJ121" s="67"/>
      <c r="AK121" s="67"/>
      <c r="AL121" s="67">
        <v>0</v>
      </c>
      <c r="AM121" s="67"/>
      <c r="AN121" s="67">
        <v>0</v>
      </c>
      <c r="AO121" s="67">
        <v>0</v>
      </c>
      <c r="AP121" s="67">
        <v>6</v>
      </c>
      <c r="AQ121" s="67">
        <v>9</v>
      </c>
      <c r="AR121" s="67">
        <v>0</v>
      </c>
      <c r="AS121" s="67"/>
      <c r="AT121" s="67">
        <v>4</v>
      </c>
      <c r="AU121" s="67">
        <v>0</v>
      </c>
      <c r="AV121" s="67"/>
      <c r="AW121" s="67">
        <v>4</v>
      </c>
      <c r="AX121" s="67">
        <v>0</v>
      </c>
      <c r="AY121" s="67">
        <v>0</v>
      </c>
      <c r="AZ121" s="67">
        <v>3</v>
      </c>
      <c r="BA121" s="67">
        <v>0</v>
      </c>
      <c r="BB121" s="67">
        <v>0</v>
      </c>
      <c r="BC121" s="67">
        <v>0</v>
      </c>
      <c r="BD121" s="67">
        <v>0</v>
      </c>
      <c r="BE121" s="67">
        <v>0</v>
      </c>
      <c r="BF121" s="67">
        <v>0</v>
      </c>
      <c r="BG121" s="67">
        <v>0</v>
      </c>
      <c r="BH121" s="67">
        <v>0</v>
      </c>
      <c r="BI121" s="67">
        <v>0</v>
      </c>
      <c r="BJ121" s="73">
        <v>2745</v>
      </c>
      <c r="BK121" s="68">
        <f t="shared" si="20"/>
        <v>26</v>
      </c>
      <c r="BL121" s="67">
        <v>0</v>
      </c>
      <c r="BM121" s="67">
        <v>30</v>
      </c>
      <c r="BN121" s="67">
        <f t="shared" si="17"/>
        <v>30</v>
      </c>
      <c r="BO121" s="67"/>
      <c r="BP121" s="67"/>
      <c r="BQ121" s="67"/>
      <c r="BR121" s="67">
        <v>4121</v>
      </c>
      <c r="BS121" s="67">
        <v>44</v>
      </c>
      <c r="BT121" s="67">
        <v>0</v>
      </c>
      <c r="BU121" s="67">
        <v>0</v>
      </c>
      <c r="BV121" s="67"/>
      <c r="BW121" s="67">
        <v>0</v>
      </c>
      <c r="BX121" s="67">
        <v>0</v>
      </c>
      <c r="BY121" s="67">
        <f t="shared" si="15"/>
        <v>4165</v>
      </c>
      <c r="BZ121" s="79">
        <v>37.56</v>
      </c>
      <c r="CA121" s="79">
        <v>5.91</v>
      </c>
      <c r="CB121" s="79">
        <v>21.23</v>
      </c>
      <c r="CC121" s="79">
        <v>20.59</v>
      </c>
      <c r="CD121" s="79">
        <v>0</v>
      </c>
      <c r="CE121" s="79">
        <v>0</v>
      </c>
      <c r="CF121" s="79">
        <v>0</v>
      </c>
      <c r="CG121" s="79"/>
      <c r="CH121" s="79"/>
      <c r="CI121" s="79"/>
      <c r="CJ121" s="79"/>
      <c r="CK121" s="79"/>
      <c r="CL121" s="79">
        <f t="shared" ref="CL121:CL184" si="22">SUM(BZ121:CK121)</f>
        <v>85.29</v>
      </c>
      <c r="CM121" s="79"/>
      <c r="CN121" s="79"/>
      <c r="CO121" s="79"/>
      <c r="CP121" s="79"/>
      <c r="CQ121" s="79"/>
      <c r="CR121" s="79"/>
      <c r="CS121" s="79"/>
      <c r="CT121" s="79"/>
      <c r="CU121" s="79"/>
      <c r="CV121" s="79"/>
      <c r="CW121" s="79"/>
      <c r="CX121" s="79"/>
      <c r="CY121" s="79"/>
      <c r="CZ121" s="79"/>
      <c r="DA121" s="79"/>
      <c r="DB121" s="79"/>
      <c r="DC121" s="79"/>
      <c r="DD121" s="67"/>
      <c r="DE121" s="67"/>
      <c r="DF121" s="67"/>
      <c r="DG121" s="67"/>
      <c r="DH121" s="67"/>
      <c r="DI121" s="67"/>
      <c r="DJ121" s="67"/>
      <c r="DK121" s="67"/>
      <c r="DL121" s="67"/>
      <c r="DM121" s="67"/>
      <c r="DN121" s="67"/>
      <c r="DO121" s="67"/>
      <c r="DP121" s="67"/>
      <c r="DQ121" s="67"/>
      <c r="DR121" s="67"/>
      <c r="DS121" s="67"/>
      <c r="DT121" s="68">
        <f t="shared" si="19"/>
        <v>0</v>
      </c>
      <c r="DU121" s="67"/>
      <c r="DV121" s="82"/>
      <c r="DW121" s="82"/>
      <c r="DX121" s="82"/>
      <c r="DY121" s="82"/>
      <c r="DZ121" s="82"/>
      <c r="EA121" s="82"/>
      <c r="EB121" s="82"/>
      <c r="EC121" s="82"/>
      <c r="ED121" s="82"/>
      <c r="EE121" s="82"/>
      <c r="EF121" s="82"/>
      <c r="EG121" s="82" t="s">
        <v>229</v>
      </c>
      <c r="EH121" s="82"/>
      <c r="EI121" s="82"/>
      <c r="EJ121" s="82"/>
      <c r="EK121" s="82"/>
      <c r="EL121" s="82"/>
      <c r="EM121" s="82"/>
      <c r="EN121" s="82"/>
      <c r="EO121" s="82"/>
      <c r="EP121" s="82"/>
      <c r="EQ121" s="82"/>
      <c r="ER121" s="82"/>
      <c r="ES121" s="82"/>
      <c r="ET121" s="82"/>
      <c r="EU121" s="82"/>
      <c r="EV121" s="82"/>
      <c r="EW121" s="82"/>
      <c r="EX121" s="82"/>
    </row>
    <row r="122" spans="1:154" ht="16" customHeight="1">
      <c r="A122" s="86">
        <v>2015</v>
      </c>
      <c r="B122" s="67" t="s">
        <v>7</v>
      </c>
      <c r="C122" s="67" t="str">
        <f t="shared" si="21"/>
        <v>2015Q2</v>
      </c>
      <c r="D122" s="67" t="s">
        <v>211</v>
      </c>
      <c r="E122" s="67" t="s">
        <v>212</v>
      </c>
      <c r="F122" s="67" t="s">
        <v>213</v>
      </c>
      <c r="G122" s="68" t="s">
        <v>33</v>
      </c>
      <c r="H122" s="68" t="s">
        <v>33</v>
      </c>
      <c r="I122" s="68" t="s">
        <v>446</v>
      </c>
      <c r="J122" s="67" t="str">
        <f t="shared" si="18"/>
        <v>2015Q2D11</v>
      </c>
      <c r="K122" s="79">
        <v>208787.7</v>
      </c>
      <c r="L122" s="79">
        <v>72314</v>
      </c>
      <c r="M122" s="67">
        <v>0</v>
      </c>
      <c r="N122" s="79">
        <v>0</v>
      </c>
      <c r="O122" s="79"/>
      <c r="P122" s="79">
        <v>0</v>
      </c>
      <c r="Q122" s="79"/>
      <c r="R122" s="68">
        <v>281101.7</v>
      </c>
      <c r="S122" s="67"/>
      <c r="T122" s="67"/>
      <c r="U122" s="67"/>
      <c r="V122" s="67"/>
      <c r="W122" s="67"/>
      <c r="X122" s="67"/>
      <c r="Y122" s="67"/>
      <c r="Z122" s="79">
        <v>0</v>
      </c>
      <c r="AA122" s="79">
        <v>0</v>
      </c>
      <c r="AB122" s="79">
        <v>0</v>
      </c>
      <c r="AC122" s="67">
        <v>462865</v>
      </c>
      <c r="AD122" s="68">
        <f t="shared" si="16"/>
        <v>462865</v>
      </c>
      <c r="AE122" s="67"/>
      <c r="AF122" s="79"/>
      <c r="AG122" s="67"/>
      <c r="AH122" s="67"/>
      <c r="AI122" s="67"/>
      <c r="AJ122" s="67"/>
      <c r="AK122" s="67"/>
      <c r="AL122" s="67">
        <v>0</v>
      </c>
      <c r="AM122" s="67"/>
      <c r="AN122" s="67">
        <v>0</v>
      </c>
      <c r="AO122" s="67">
        <v>0</v>
      </c>
      <c r="AP122" s="67">
        <v>8</v>
      </c>
      <c r="AQ122" s="67">
        <v>24</v>
      </c>
      <c r="AR122" s="67">
        <v>0</v>
      </c>
      <c r="AS122" s="67"/>
      <c r="AT122" s="67">
        <v>10</v>
      </c>
      <c r="AU122" s="67">
        <v>0</v>
      </c>
      <c r="AV122" s="67"/>
      <c r="AW122" s="67">
        <v>0</v>
      </c>
      <c r="AX122" s="67">
        <v>0</v>
      </c>
      <c r="AY122" s="67">
        <v>0</v>
      </c>
      <c r="AZ122" s="67">
        <v>0</v>
      </c>
      <c r="BA122" s="67">
        <v>0</v>
      </c>
      <c r="BB122" s="67">
        <v>0</v>
      </c>
      <c r="BC122" s="67">
        <v>0</v>
      </c>
      <c r="BD122" s="67">
        <v>0</v>
      </c>
      <c r="BE122" s="67">
        <v>0</v>
      </c>
      <c r="BF122" s="67">
        <v>0</v>
      </c>
      <c r="BG122" s="67">
        <v>0</v>
      </c>
      <c r="BH122" s="67">
        <v>0</v>
      </c>
      <c r="BI122" s="67">
        <v>0</v>
      </c>
      <c r="BJ122" s="73">
        <v>2400</v>
      </c>
      <c r="BK122" s="68">
        <f t="shared" si="20"/>
        <v>42</v>
      </c>
      <c r="BL122" s="67">
        <v>0</v>
      </c>
      <c r="BM122" s="67">
        <v>12</v>
      </c>
      <c r="BN122" s="67">
        <f t="shared" si="17"/>
        <v>12</v>
      </c>
      <c r="BO122" s="67"/>
      <c r="BP122" s="67"/>
      <c r="BQ122" s="67"/>
      <c r="BR122" s="67">
        <v>1927</v>
      </c>
      <c r="BS122" s="67">
        <v>40</v>
      </c>
      <c r="BT122" s="67">
        <v>0</v>
      </c>
      <c r="BU122" s="67">
        <v>0</v>
      </c>
      <c r="BV122" s="67"/>
      <c r="BW122" s="67">
        <v>0</v>
      </c>
      <c r="BX122" s="67">
        <v>0</v>
      </c>
      <c r="BY122" s="67">
        <f t="shared" si="15"/>
        <v>1967</v>
      </c>
      <c r="BZ122" s="79">
        <v>55.900500000000001</v>
      </c>
      <c r="CA122" s="79">
        <v>30.161999999999999</v>
      </c>
      <c r="CB122" s="79">
        <v>20.220199999999998</v>
      </c>
      <c r="CC122" s="79">
        <v>34.040799999999997</v>
      </c>
      <c r="CD122" s="79">
        <v>18.011800000000001</v>
      </c>
      <c r="CE122" s="79">
        <v>33.465204</v>
      </c>
      <c r="CF122" s="79">
        <v>0</v>
      </c>
      <c r="CG122" s="79"/>
      <c r="CH122" s="79"/>
      <c r="CI122" s="79"/>
      <c r="CJ122" s="79"/>
      <c r="CK122" s="79"/>
      <c r="CL122" s="79">
        <f t="shared" si="22"/>
        <v>191.80050399999999</v>
      </c>
      <c r="CM122" s="79"/>
      <c r="CN122" s="79"/>
      <c r="CO122" s="79"/>
      <c r="CP122" s="79"/>
      <c r="CQ122" s="79"/>
      <c r="CR122" s="79"/>
      <c r="CS122" s="79"/>
      <c r="CT122" s="79"/>
      <c r="CU122" s="79"/>
      <c r="CV122" s="79"/>
      <c r="CW122" s="79"/>
      <c r="CX122" s="79"/>
      <c r="CY122" s="79"/>
      <c r="CZ122" s="79"/>
      <c r="DA122" s="79"/>
      <c r="DB122" s="79"/>
      <c r="DC122" s="79"/>
      <c r="DD122" s="67"/>
      <c r="DE122" s="67"/>
      <c r="DF122" s="67"/>
      <c r="DG122" s="67"/>
      <c r="DH122" s="67"/>
      <c r="DI122" s="67"/>
      <c r="DJ122" s="67"/>
      <c r="DK122" s="67"/>
      <c r="DL122" s="67"/>
      <c r="DM122" s="67"/>
      <c r="DN122" s="67"/>
      <c r="DO122" s="67"/>
      <c r="DP122" s="67"/>
      <c r="DQ122" s="67"/>
      <c r="DR122" s="67"/>
      <c r="DS122" s="67"/>
      <c r="DT122" s="68">
        <f t="shared" si="19"/>
        <v>0</v>
      </c>
      <c r="DU122" s="67"/>
      <c r="DV122" s="82"/>
      <c r="DW122" s="82"/>
      <c r="DX122" s="82"/>
      <c r="DY122" s="82"/>
      <c r="DZ122" s="82"/>
      <c r="EA122" s="82"/>
      <c r="EB122" s="82"/>
      <c r="EC122" s="82"/>
      <c r="ED122" s="82"/>
      <c r="EE122" s="82"/>
      <c r="EF122" s="82"/>
      <c r="EG122" s="82" t="s">
        <v>229</v>
      </c>
      <c r="EH122" s="82"/>
      <c r="EI122" s="82"/>
      <c r="EJ122" s="82"/>
      <c r="EK122" s="82"/>
      <c r="EL122" s="82"/>
      <c r="EM122" s="82"/>
      <c r="EN122" s="82"/>
      <c r="EO122" s="82"/>
      <c r="EP122" s="82"/>
      <c r="EQ122" s="82"/>
      <c r="ER122" s="82"/>
      <c r="ES122" s="82"/>
      <c r="ET122" s="82"/>
      <c r="EU122" s="82"/>
      <c r="EV122" s="82"/>
      <c r="EW122" s="82"/>
      <c r="EX122" s="82"/>
    </row>
    <row r="123" spans="1:154" ht="16" customHeight="1">
      <c r="A123" s="86">
        <v>2015</v>
      </c>
      <c r="B123" s="67" t="s">
        <v>7</v>
      </c>
      <c r="C123" s="67" t="str">
        <f t="shared" si="21"/>
        <v>2015Q2</v>
      </c>
      <c r="D123" s="67" t="s">
        <v>211</v>
      </c>
      <c r="E123" s="67" t="s">
        <v>212</v>
      </c>
      <c r="F123" s="67" t="s">
        <v>218</v>
      </c>
      <c r="G123" s="68" t="s">
        <v>39</v>
      </c>
      <c r="H123" s="68" t="s">
        <v>231</v>
      </c>
      <c r="I123" s="68" t="s">
        <v>434</v>
      </c>
      <c r="J123" s="67" t="str">
        <f t="shared" si="18"/>
        <v>2015Q2D1</v>
      </c>
      <c r="K123" s="79">
        <v>84901</v>
      </c>
      <c r="L123" s="79">
        <v>141919</v>
      </c>
      <c r="M123" s="79">
        <v>116842</v>
      </c>
      <c r="N123" s="67"/>
      <c r="O123" s="67"/>
      <c r="P123" s="67"/>
      <c r="Q123" s="67"/>
      <c r="R123" s="67">
        <v>343662</v>
      </c>
      <c r="S123" s="67"/>
      <c r="T123" s="67"/>
      <c r="U123" s="67"/>
      <c r="V123" s="67"/>
      <c r="W123" s="67"/>
      <c r="X123" s="67"/>
      <c r="Y123" s="79">
        <v>196.761549</v>
      </c>
      <c r="Z123" s="67">
        <v>146308.03333333333</v>
      </c>
      <c r="AA123" s="67">
        <v>146308.03333333333</v>
      </c>
      <c r="AB123" s="67">
        <v>146308.03333333333</v>
      </c>
      <c r="AC123" s="79"/>
      <c r="AD123" s="79">
        <f t="shared" si="16"/>
        <v>438924.1</v>
      </c>
      <c r="AE123" s="67"/>
      <c r="AF123" s="79">
        <v>122.92170335003199</v>
      </c>
      <c r="AG123" s="67"/>
      <c r="AH123" s="67"/>
      <c r="AI123" s="67"/>
      <c r="AJ123" s="67"/>
      <c r="AK123" s="67"/>
      <c r="AL123" s="67"/>
      <c r="AM123" s="67"/>
      <c r="AN123" s="67"/>
      <c r="AO123" s="67"/>
      <c r="AP123" s="79">
        <v>16</v>
      </c>
      <c r="AQ123" s="79">
        <v>47</v>
      </c>
      <c r="AR123" s="67"/>
      <c r="AS123" s="67"/>
      <c r="AT123" s="79">
        <v>7</v>
      </c>
      <c r="AU123" s="67"/>
      <c r="AV123" s="67"/>
      <c r="AW123" s="79">
        <v>1</v>
      </c>
      <c r="AX123" s="67"/>
      <c r="AY123" s="67"/>
      <c r="AZ123" s="79">
        <v>0</v>
      </c>
      <c r="BA123" s="79">
        <v>1</v>
      </c>
      <c r="BB123" s="67"/>
      <c r="BC123" s="67"/>
      <c r="BD123" s="67"/>
      <c r="BE123" s="67"/>
      <c r="BF123" s="67"/>
      <c r="BG123" s="67"/>
      <c r="BH123" s="67"/>
      <c r="BI123" s="67"/>
      <c r="BJ123" s="73">
        <v>3965</v>
      </c>
      <c r="BK123" s="68">
        <f t="shared" si="20"/>
        <v>72</v>
      </c>
      <c r="BL123" s="67"/>
      <c r="BM123" s="79">
        <v>0</v>
      </c>
      <c r="BN123" s="67">
        <f t="shared" si="17"/>
        <v>0</v>
      </c>
      <c r="BO123" s="79">
        <v>0</v>
      </c>
      <c r="BP123" s="67"/>
      <c r="BQ123" s="67"/>
      <c r="BR123" s="79">
        <v>3474</v>
      </c>
      <c r="BS123" s="79">
        <v>82</v>
      </c>
      <c r="BT123" s="79">
        <v>3</v>
      </c>
      <c r="BU123" s="67"/>
      <c r="BV123" s="67"/>
      <c r="BW123" s="67"/>
      <c r="BX123" s="67"/>
      <c r="BY123" s="67">
        <f t="shared" si="15"/>
        <v>3559</v>
      </c>
      <c r="BZ123" s="79">
        <v>59.836275000000001</v>
      </c>
      <c r="CA123" s="79">
        <v>24.737936999999999</v>
      </c>
      <c r="CB123" s="79">
        <v>5.9103600000000007</v>
      </c>
      <c r="CC123" s="79">
        <v>19.760194000000002</v>
      </c>
      <c r="CD123" s="67"/>
      <c r="CE123" s="67"/>
      <c r="CF123" s="67"/>
      <c r="CG123" s="67"/>
      <c r="CH123" s="67"/>
      <c r="CI123" s="67"/>
      <c r="CJ123" s="67"/>
      <c r="CK123" s="67"/>
      <c r="CL123" s="67">
        <f t="shared" si="22"/>
        <v>110.244766</v>
      </c>
      <c r="CM123" s="79">
        <v>0</v>
      </c>
      <c r="CN123" s="79">
        <v>0</v>
      </c>
      <c r="CO123" s="79">
        <v>0</v>
      </c>
      <c r="CP123" s="79">
        <v>262.45</v>
      </c>
      <c r="CQ123" s="79">
        <v>43.741999999999997</v>
      </c>
      <c r="CR123" s="79">
        <v>22.002058000000002</v>
      </c>
      <c r="CS123" s="79">
        <v>0</v>
      </c>
      <c r="CT123" s="79">
        <v>0</v>
      </c>
      <c r="CU123" s="79">
        <v>0</v>
      </c>
      <c r="CV123" s="79">
        <v>489.4</v>
      </c>
      <c r="CW123" s="79">
        <v>83.066999999999993</v>
      </c>
      <c r="CX123" s="79">
        <v>41.782533000000001</v>
      </c>
      <c r="CY123" s="79">
        <v>31.47</v>
      </c>
      <c r="CZ123" s="79">
        <v>5.2450000000000001</v>
      </c>
      <c r="DA123" s="79">
        <v>2.6382349999999999</v>
      </c>
      <c r="DB123" s="67"/>
      <c r="DC123" s="67"/>
      <c r="DD123" s="67"/>
      <c r="DE123" s="79">
        <v>1</v>
      </c>
      <c r="DF123" s="79">
        <v>39</v>
      </c>
      <c r="DG123" s="79">
        <v>2</v>
      </c>
      <c r="DH123" s="79">
        <v>21</v>
      </c>
      <c r="DI123" s="79">
        <v>40</v>
      </c>
      <c r="DJ123" s="79">
        <v>1</v>
      </c>
      <c r="DK123" s="79">
        <v>39</v>
      </c>
      <c r="DL123" s="79">
        <v>2</v>
      </c>
      <c r="DM123" s="79">
        <v>21</v>
      </c>
      <c r="DN123" s="79">
        <v>40</v>
      </c>
      <c r="DO123" s="79">
        <v>1329</v>
      </c>
      <c r="DP123" s="67"/>
      <c r="DQ123" s="79">
        <v>235.51</v>
      </c>
      <c r="DR123" s="67"/>
      <c r="DS123" s="79">
        <v>318</v>
      </c>
      <c r="DT123" s="68">
        <f t="shared" si="19"/>
        <v>553.51</v>
      </c>
      <c r="DU123" s="67"/>
      <c r="DV123" s="83">
        <v>9.4641599999999997</v>
      </c>
      <c r="DW123" s="83">
        <v>3.6999999999999998E-2</v>
      </c>
      <c r="DX123" s="83">
        <v>0</v>
      </c>
      <c r="DY123" s="83">
        <v>0</v>
      </c>
      <c r="DZ123" s="82"/>
      <c r="EA123" s="83">
        <v>1.6166309999999999</v>
      </c>
      <c r="EB123" s="83">
        <v>0.97425399999999995</v>
      </c>
      <c r="EC123" s="83">
        <v>3.6</v>
      </c>
      <c r="ED123" s="83">
        <v>0.86899999999999999</v>
      </c>
      <c r="EE123" s="83"/>
      <c r="EF123" s="83">
        <v>0.29661100000000001</v>
      </c>
      <c r="EG123" s="82" t="s">
        <v>229</v>
      </c>
      <c r="EH123" s="82"/>
      <c r="EI123" s="82"/>
      <c r="EJ123" s="82"/>
      <c r="EK123" s="82"/>
      <c r="EL123" s="82"/>
      <c r="EM123" s="82"/>
      <c r="EN123" s="82"/>
      <c r="EO123" s="82"/>
      <c r="EP123" s="82"/>
      <c r="EQ123" s="82"/>
      <c r="ER123" s="82"/>
      <c r="ES123" s="82"/>
      <c r="ET123" s="82"/>
      <c r="EU123" s="82"/>
      <c r="EV123" s="82"/>
      <c r="EW123" s="83">
        <v>0.1716</v>
      </c>
      <c r="EX123" s="82"/>
    </row>
    <row r="124" spans="1:154" ht="16" customHeight="1">
      <c r="A124" s="86">
        <v>2015</v>
      </c>
      <c r="B124" s="67" t="s">
        <v>7</v>
      </c>
      <c r="C124" s="67" t="str">
        <f t="shared" si="21"/>
        <v>2015Q2</v>
      </c>
      <c r="D124" s="67" t="s">
        <v>211</v>
      </c>
      <c r="E124" s="67" t="s">
        <v>212</v>
      </c>
      <c r="F124" s="67" t="s">
        <v>215</v>
      </c>
      <c r="G124" s="67" t="s">
        <v>239</v>
      </c>
      <c r="H124" s="68" t="s">
        <v>239</v>
      </c>
      <c r="I124" s="68" t="s">
        <v>449</v>
      </c>
      <c r="J124" s="67" t="str">
        <f t="shared" si="18"/>
        <v>2015Q2D14</v>
      </c>
      <c r="K124" s="96">
        <v>143555787</v>
      </c>
      <c r="L124" s="96">
        <v>76042129</v>
      </c>
      <c r="M124" s="67">
        <v>97754731</v>
      </c>
      <c r="N124" s="67">
        <v>293948350</v>
      </c>
      <c r="O124" s="67"/>
      <c r="P124" s="67">
        <v>370472</v>
      </c>
      <c r="Q124" s="79"/>
      <c r="R124" s="67">
        <v>611671469</v>
      </c>
      <c r="S124" s="79"/>
      <c r="T124" s="79"/>
      <c r="U124" s="79"/>
      <c r="V124" s="79"/>
      <c r="W124" s="79"/>
      <c r="X124" s="79"/>
      <c r="Y124" s="79"/>
      <c r="Z124" s="79">
        <v>216156994</v>
      </c>
      <c r="AA124" s="79">
        <v>377705641</v>
      </c>
      <c r="AB124" s="79">
        <v>159568345</v>
      </c>
      <c r="AC124" s="67">
        <v>0</v>
      </c>
      <c r="AD124" s="67">
        <f t="shared" si="16"/>
        <v>753430980</v>
      </c>
      <c r="AE124" s="79"/>
      <c r="AF124" s="79"/>
      <c r="AG124" s="79"/>
      <c r="AH124" s="79"/>
      <c r="AI124" s="79"/>
      <c r="AJ124" s="79"/>
      <c r="AK124" s="67"/>
      <c r="AL124" s="67">
        <v>0</v>
      </c>
      <c r="AM124" s="67"/>
      <c r="AN124" s="67">
        <v>1</v>
      </c>
      <c r="AO124" s="67">
        <v>29</v>
      </c>
      <c r="AP124" s="67">
        <v>822</v>
      </c>
      <c r="AQ124" s="67">
        <v>2890</v>
      </c>
      <c r="AR124" s="67">
        <v>1</v>
      </c>
      <c r="AS124" s="67"/>
      <c r="AT124" s="67">
        <v>2009</v>
      </c>
      <c r="AU124" s="67">
        <v>16</v>
      </c>
      <c r="AV124" s="67"/>
      <c r="AW124" s="67">
        <v>1667</v>
      </c>
      <c r="AX124" s="67">
        <v>16</v>
      </c>
      <c r="AY124" s="67">
        <v>25</v>
      </c>
      <c r="AZ124" s="67">
        <v>1105</v>
      </c>
      <c r="BA124" s="67">
        <v>0</v>
      </c>
      <c r="BB124" s="67">
        <v>6</v>
      </c>
      <c r="BC124" s="67">
        <v>738</v>
      </c>
      <c r="BD124" s="67">
        <v>0</v>
      </c>
      <c r="BE124" s="67">
        <v>4</v>
      </c>
      <c r="BF124" s="67">
        <v>60</v>
      </c>
      <c r="BG124" s="67">
        <v>24</v>
      </c>
      <c r="BH124" s="67">
        <v>14</v>
      </c>
      <c r="BI124" s="67">
        <v>270</v>
      </c>
      <c r="BJ124" s="73">
        <v>1772667</v>
      </c>
      <c r="BK124" s="68">
        <f t="shared" si="20"/>
        <v>9697</v>
      </c>
      <c r="BL124" s="85">
        <v>9</v>
      </c>
      <c r="BM124" s="85">
        <v>1365</v>
      </c>
      <c r="BN124" s="85">
        <f t="shared" si="17"/>
        <v>1374</v>
      </c>
      <c r="BO124" s="85"/>
      <c r="BP124" s="85"/>
      <c r="BQ124" s="85"/>
      <c r="BR124" s="67">
        <v>649085</v>
      </c>
      <c r="BS124" s="67">
        <v>61502</v>
      </c>
      <c r="BT124" s="67">
        <v>2353</v>
      </c>
      <c r="BU124" s="67">
        <v>492</v>
      </c>
      <c r="BV124" s="67"/>
      <c r="BW124" s="67">
        <v>324</v>
      </c>
      <c r="BX124" s="79"/>
      <c r="BY124" s="67">
        <f t="shared" si="15"/>
        <v>713756</v>
      </c>
      <c r="BZ124" s="79"/>
      <c r="CA124" s="79"/>
      <c r="CB124" s="79"/>
      <c r="CC124" s="79"/>
      <c r="CD124" s="79"/>
      <c r="CE124" s="79"/>
      <c r="CF124" s="79"/>
      <c r="CG124" s="79"/>
      <c r="CH124" s="79"/>
      <c r="CI124" s="79"/>
      <c r="CJ124" s="79"/>
      <c r="CK124" s="79"/>
      <c r="CL124" s="67">
        <f t="shared" si="22"/>
        <v>0</v>
      </c>
      <c r="CM124" s="79"/>
      <c r="CN124" s="79"/>
      <c r="CO124" s="79"/>
      <c r="CP124" s="79"/>
      <c r="CQ124" s="79"/>
      <c r="CR124" s="79"/>
      <c r="CS124" s="79"/>
      <c r="CT124" s="79"/>
      <c r="CU124" s="79"/>
      <c r="CV124" s="79"/>
      <c r="CW124" s="79"/>
      <c r="CX124" s="79"/>
      <c r="CY124" s="79"/>
      <c r="CZ124" s="79"/>
      <c r="DA124" s="79"/>
      <c r="DB124" s="79"/>
      <c r="DC124" s="79"/>
      <c r="DD124" s="79"/>
      <c r="DE124" s="79"/>
      <c r="DF124" s="79"/>
      <c r="DG124" s="79"/>
      <c r="DH124" s="79"/>
      <c r="DI124" s="79"/>
      <c r="DJ124" s="79"/>
      <c r="DK124" s="79"/>
      <c r="DL124" s="79"/>
      <c r="DM124" s="79"/>
      <c r="DN124" s="79"/>
      <c r="DO124" s="79"/>
      <c r="DP124" s="79"/>
      <c r="DQ124" s="79"/>
      <c r="DR124" s="79"/>
      <c r="DS124" s="79"/>
      <c r="DT124" s="68">
        <f t="shared" si="19"/>
        <v>0</v>
      </c>
      <c r="DU124" s="79"/>
      <c r="DV124" s="77"/>
      <c r="DW124" s="77"/>
      <c r="DX124" s="77"/>
      <c r="DY124" s="77"/>
      <c r="DZ124" s="77"/>
      <c r="EA124" s="77"/>
      <c r="EB124" s="77"/>
      <c r="EC124" s="77"/>
      <c r="ED124" s="77"/>
      <c r="EE124" s="77"/>
      <c r="EF124" s="77"/>
      <c r="EG124" s="77"/>
      <c r="EH124" s="77"/>
      <c r="EI124" s="77"/>
      <c r="EJ124" s="77"/>
      <c r="EK124" s="77"/>
      <c r="EL124" s="77"/>
      <c r="EM124" s="77"/>
      <c r="EN124" s="77"/>
      <c r="EO124" s="77"/>
      <c r="EP124" s="77"/>
      <c r="EQ124" s="77"/>
      <c r="ER124" s="77"/>
      <c r="ES124" s="77"/>
      <c r="ET124" s="77"/>
      <c r="EU124" s="77"/>
      <c r="EV124" s="77"/>
      <c r="EW124" s="77"/>
      <c r="EX124" s="77"/>
    </row>
    <row r="125" spans="1:154" ht="16" customHeight="1">
      <c r="A125" s="86">
        <v>2015</v>
      </c>
      <c r="B125" s="67" t="s">
        <v>6</v>
      </c>
      <c r="C125" s="67" t="str">
        <f t="shared" si="21"/>
        <v>2015Q1</v>
      </c>
      <c r="D125" s="67" t="s">
        <v>211</v>
      </c>
      <c r="E125" s="67" t="s">
        <v>212</v>
      </c>
      <c r="F125" s="67" t="s">
        <v>231</v>
      </c>
      <c r="G125" s="68" t="s">
        <v>231</v>
      </c>
      <c r="H125" s="68" t="s">
        <v>231</v>
      </c>
      <c r="I125" s="68" t="s">
        <v>448</v>
      </c>
      <c r="J125" s="67" t="str">
        <f t="shared" si="18"/>
        <v>2015Q1D13</v>
      </c>
      <c r="K125" s="79">
        <v>1146832.51</v>
      </c>
      <c r="L125" s="79">
        <v>398305.87</v>
      </c>
      <c r="M125" s="67">
        <v>112760.87</v>
      </c>
      <c r="N125" s="79">
        <v>0</v>
      </c>
      <c r="O125" s="79"/>
      <c r="P125" s="79">
        <v>0</v>
      </c>
      <c r="Q125" s="79"/>
      <c r="R125" s="68">
        <v>1657899.25</v>
      </c>
      <c r="S125" s="67"/>
      <c r="T125" s="67"/>
      <c r="U125" s="67"/>
      <c r="V125" s="67"/>
      <c r="W125" s="67"/>
      <c r="X125" s="67"/>
      <c r="Y125" s="67"/>
      <c r="Z125" s="79">
        <v>0</v>
      </c>
      <c r="AA125" s="79">
        <v>0</v>
      </c>
      <c r="AB125" s="79">
        <v>0</v>
      </c>
      <c r="AC125" s="67">
        <v>1939956</v>
      </c>
      <c r="AD125" s="68">
        <f t="shared" si="16"/>
        <v>1939956</v>
      </c>
      <c r="AE125" s="67"/>
      <c r="AF125" s="79"/>
      <c r="AG125" s="67"/>
      <c r="AH125" s="67"/>
      <c r="AI125" s="67"/>
      <c r="AJ125" s="67"/>
      <c r="AK125" s="67"/>
      <c r="AL125" s="67">
        <v>0</v>
      </c>
      <c r="AM125" s="67"/>
      <c r="AN125" s="67"/>
      <c r="AO125" s="67"/>
      <c r="AP125" s="67">
        <v>107</v>
      </c>
      <c r="AQ125" s="67">
        <v>236</v>
      </c>
      <c r="AR125" s="67"/>
      <c r="AS125" s="67"/>
      <c r="AT125" s="67">
        <v>41</v>
      </c>
      <c r="AU125" s="67"/>
      <c r="AV125" s="67"/>
      <c r="AW125" s="67">
        <v>8</v>
      </c>
      <c r="AX125" s="67"/>
      <c r="AY125" s="67"/>
      <c r="AZ125" s="67">
        <v>4</v>
      </c>
      <c r="BA125" s="67">
        <v>0</v>
      </c>
      <c r="BB125" s="67">
        <v>0</v>
      </c>
      <c r="BC125" s="67">
        <v>0</v>
      </c>
      <c r="BD125" s="67">
        <v>6</v>
      </c>
      <c r="BE125" s="67">
        <v>0</v>
      </c>
      <c r="BF125" s="67">
        <v>0</v>
      </c>
      <c r="BG125" s="67">
        <v>0</v>
      </c>
      <c r="BH125" s="67">
        <v>0</v>
      </c>
      <c r="BI125" s="67">
        <v>0</v>
      </c>
      <c r="BJ125" s="73">
        <v>24435</v>
      </c>
      <c r="BK125" s="68">
        <f t="shared" si="20"/>
        <v>402</v>
      </c>
      <c r="BL125" s="67">
        <v>0</v>
      </c>
      <c r="BM125" s="67">
        <v>54</v>
      </c>
      <c r="BN125" s="67">
        <f t="shared" si="17"/>
        <v>54</v>
      </c>
      <c r="BO125" s="67"/>
      <c r="BP125" s="67"/>
      <c r="BQ125" s="67"/>
      <c r="BR125" s="67">
        <v>4511</v>
      </c>
      <c r="BS125" s="67">
        <v>80</v>
      </c>
      <c r="BT125" s="67">
        <v>1</v>
      </c>
      <c r="BU125" s="67">
        <v>0</v>
      </c>
      <c r="BV125" s="67"/>
      <c r="BW125" s="67">
        <v>0</v>
      </c>
      <c r="BX125" s="67"/>
      <c r="BY125" s="67">
        <f t="shared" si="15"/>
        <v>4592</v>
      </c>
      <c r="BZ125" s="79">
        <v>326.51651500000003</v>
      </c>
      <c r="CA125" s="79">
        <v>344.79757599999999</v>
      </c>
      <c r="CB125" s="79">
        <v>40.839148999999999</v>
      </c>
      <c r="CC125" s="79">
        <v>80.562944999999999</v>
      </c>
      <c r="CD125" s="79">
        <v>181.119067</v>
      </c>
      <c r="CE125" s="79">
        <v>0</v>
      </c>
      <c r="CF125" s="79">
        <v>0</v>
      </c>
      <c r="CG125" s="79"/>
      <c r="CH125" s="79"/>
      <c r="CI125" s="79"/>
      <c r="CJ125" s="79"/>
      <c r="CK125" s="79"/>
      <c r="CL125" s="79">
        <f t="shared" si="22"/>
        <v>973.83525199999997</v>
      </c>
      <c r="CM125" s="79"/>
      <c r="CN125" s="79"/>
      <c r="CO125" s="79"/>
      <c r="CP125" s="79"/>
      <c r="CQ125" s="79"/>
      <c r="CR125" s="79"/>
      <c r="CS125" s="79"/>
      <c r="CT125" s="79"/>
      <c r="CU125" s="79"/>
      <c r="CV125" s="79"/>
      <c r="CW125" s="79"/>
      <c r="CX125" s="79"/>
      <c r="CY125" s="79"/>
      <c r="CZ125" s="79"/>
      <c r="DA125" s="79"/>
      <c r="DB125" s="79"/>
      <c r="DC125" s="79"/>
      <c r="DD125" s="67"/>
      <c r="DE125" s="67"/>
      <c r="DF125" s="67"/>
      <c r="DG125" s="67"/>
      <c r="DH125" s="67"/>
      <c r="DI125" s="67"/>
      <c r="DJ125" s="67"/>
      <c r="DK125" s="67"/>
      <c r="DL125" s="67"/>
      <c r="DM125" s="67"/>
      <c r="DN125" s="67"/>
      <c r="DO125" s="67"/>
      <c r="DP125" s="67"/>
      <c r="DQ125" s="67"/>
      <c r="DR125" s="67"/>
      <c r="DS125" s="67"/>
      <c r="DT125" s="68">
        <f t="shared" si="19"/>
        <v>0</v>
      </c>
      <c r="DU125" s="67"/>
      <c r="DV125" s="82"/>
      <c r="DW125" s="82"/>
      <c r="DX125" s="82"/>
      <c r="DY125" s="82"/>
      <c r="DZ125" s="82"/>
      <c r="EA125" s="82"/>
      <c r="EB125" s="82"/>
      <c r="EC125" s="82"/>
      <c r="ED125" s="82"/>
      <c r="EE125" s="82"/>
      <c r="EF125" s="82"/>
      <c r="EG125" s="82" t="s">
        <v>231</v>
      </c>
      <c r="EH125" s="82"/>
      <c r="EI125" s="82"/>
      <c r="EJ125" s="82"/>
      <c r="EK125" s="82"/>
      <c r="EL125" s="82"/>
      <c r="EM125" s="82"/>
      <c r="EN125" s="82"/>
      <c r="EO125" s="82"/>
      <c r="EP125" s="82"/>
      <c r="EQ125" s="82"/>
      <c r="ER125" s="82"/>
      <c r="ES125" s="82"/>
      <c r="ET125" s="82"/>
      <c r="EU125" s="82"/>
      <c r="EV125" s="82"/>
      <c r="EW125" s="82"/>
      <c r="EX125" s="82"/>
    </row>
    <row r="126" spans="1:154" ht="16" customHeight="1">
      <c r="A126" s="86">
        <v>2015</v>
      </c>
      <c r="B126" s="67" t="s">
        <v>6</v>
      </c>
      <c r="C126" s="67" t="str">
        <f t="shared" si="21"/>
        <v>2015Q1</v>
      </c>
      <c r="D126" s="67" t="s">
        <v>211</v>
      </c>
      <c r="E126" s="67" t="s">
        <v>212</v>
      </c>
      <c r="F126" s="67" t="s">
        <v>224</v>
      </c>
      <c r="G126" s="68" t="s">
        <v>46</v>
      </c>
      <c r="H126" s="68" t="s">
        <v>231</v>
      </c>
      <c r="I126" s="68" t="s">
        <v>440</v>
      </c>
      <c r="J126" s="67" t="str">
        <f t="shared" si="18"/>
        <v>2015Q1D7</v>
      </c>
      <c r="K126" s="79">
        <v>0</v>
      </c>
      <c r="L126" s="79">
        <v>0</v>
      </c>
      <c r="M126" s="67"/>
      <c r="N126" s="79">
        <v>0</v>
      </c>
      <c r="O126" s="79"/>
      <c r="P126" s="79">
        <v>0</v>
      </c>
      <c r="Q126" s="79"/>
      <c r="R126" s="68">
        <v>906981.55972663895</v>
      </c>
      <c r="S126" s="67"/>
      <c r="T126" s="67"/>
      <c r="U126" s="67"/>
      <c r="V126" s="67"/>
      <c r="W126" s="67"/>
      <c r="X126" s="67"/>
      <c r="Y126" s="67"/>
      <c r="Z126" s="79">
        <v>0</v>
      </c>
      <c r="AA126" s="79">
        <v>0</v>
      </c>
      <c r="AB126" s="79">
        <v>0</v>
      </c>
      <c r="AC126" s="67">
        <v>1232721</v>
      </c>
      <c r="AD126" s="68">
        <f t="shared" si="16"/>
        <v>1232721</v>
      </c>
      <c r="AE126" s="67"/>
      <c r="AF126" s="79"/>
      <c r="AG126" s="67"/>
      <c r="AH126" s="67"/>
      <c r="AI126" s="67"/>
      <c r="AJ126" s="67"/>
      <c r="AK126" s="67"/>
      <c r="AL126" s="67">
        <v>0</v>
      </c>
      <c r="AM126" s="67"/>
      <c r="AN126" s="67">
        <v>0</v>
      </c>
      <c r="AO126" s="67">
        <v>0</v>
      </c>
      <c r="AP126" s="67">
        <v>22</v>
      </c>
      <c r="AQ126" s="67">
        <v>120</v>
      </c>
      <c r="AR126" s="67">
        <v>0</v>
      </c>
      <c r="AS126" s="67"/>
      <c r="AT126" s="67">
        <v>15</v>
      </c>
      <c r="AU126" s="67">
        <v>0</v>
      </c>
      <c r="AV126" s="67"/>
      <c r="AW126" s="67">
        <v>6</v>
      </c>
      <c r="AX126" s="67">
        <v>0</v>
      </c>
      <c r="AY126" s="67">
        <v>0</v>
      </c>
      <c r="AZ126" s="67">
        <v>5</v>
      </c>
      <c r="BA126" s="67">
        <v>0</v>
      </c>
      <c r="BB126" s="67">
        <v>0</v>
      </c>
      <c r="BC126" s="67">
        <v>2</v>
      </c>
      <c r="BD126" s="67">
        <v>0</v>
      </c>
      <c r="BE126" s="67">
        <v>0</v>
      </c>
      <c r="BF126" s="67">
        <v>0</v>
      </c>
      <c r="BG126" s="67">
        <v>0</v>
      </c>
      <c r="BH126" s="67">
        <v>0</v>
      </c>
      <c r="BI126" s="67">
        <v>1</v>
      </c>
      <c r="BJ126" s="73">
        <v>12825</v>
      </c>
      <c r="BK126" s="68">
        <f t="shared" si="20"/>
        <v>171</v>
      </c>
      <c r="BL126" s="67">
        <v>0</v>
      </c>
      <c r="BM126" s="67">
        <v>0</v>
      </c>
      <c r="BN126" s="67">
        <f t="shared" si="17"/>
        <v>0</v>
      </c>
      <c r="BO126" s="67"/>
      <c r="BP126" s="67"/>
      <c r="BQ126" s="67"/>
      <c r="BR126" s="67">
        <v>5290</v>
      </c>
      <c r="BS126" s="67">
        <v>97</v>
      </c>
      <c r="BT126" s="67">
        <v>13</v>
      </c>
      <c r="BU126" s="67">
        <v>0</v>
      </c>
      <c r="BV126" s="67"/>
      <c r="BW126" s="67">
        <v>0</v>
      </c>
      <c r="BX126" s="67"/>
      <c r="BY126" s="67">
        <f t="shared" si="15"/>
        <v>5400</v>
      </c>
      <c r="BZ126" s="79">
        <v>49.74</v>
      </c>
      <c r="CA126" s="79">
        <v>0.78</v>
      </c>
      <c r="CB126" s="79">
        <v>22.3</v>
      </c>
      <c r="CC126" s="79">
        <v>48.35</v>
      </c>
      <c r="CD126" s="79">
        <v>0.08</v>
      </c>
      <c r="CE126" s="79">
        <v>0</v>
      </c>
      <c r="CF126" s="79">
        <v>0</v>
      </c>
      <c r="CG126" s="79"/>
      <c r="CH126" s="79"/>
      <c r="CI126" s="79"/>
      <c r="CJ126" s="79"/>
      <c r="CK126" s="79"/>
      <c r="CL126" s="79">
        <f t="shared" si="22"/>
        <v>121.25000000000001</v>
      </c>
      <c r="CM126" s="79"/>
      <c r="CN126" s="79"/>
      <c r="CO126" s="79"/>
      <c r="CP126" s="79"/>
      <c r="CQ126" s="79"/>
      <c r="CR126" s="79"/>
      <c r="CS126" s="79"/>
      <c r="CT126" s="79"/>
      <c r="CU126" s="79"/>
      <c r="CV126" s="79"/>
      <c r="CW126" s="79"/>
      <c r="CX126" s="79"/>
      <c r="CY126" s="79"/>
      <c r="CZ126" s="79"/>
      <c r="DA126" s="79"/>
      <c r="DB126" s="79"/>
      <c r="DC126" s="79"/>
      <c r="DD126" s="67"/>
      <c r="DE126" s="67"/>
      <c r="DF126" s="67"/>
      <c r="DG126" s="67"/>
      <c r="DH126" s="67"/>
      <c r="DI126" s="67"/>
      <c r="DJ126" s="67"/>
      <c r="DK126" s="67"/>
      <c r="DL126" s="67"/>
      <c r="DM126" s="67"/>
      <c r="DN126" s="67"/>
      <c r="DO126" s="67"/>
      <c r="DP126" s="67"/>
      <c r="DQ126" s="67"/>
      <c r="DR126" s="67"/>
      <c r="DS126" s="67"/>
      <c r="DT126" s="68">
        <f t="shared" si="19"/>
        <v>0</v>
      </c>
      <c r="DU126" s="67"/>
      <c r="DV126" s="82"/>
      <c r="DW126" s="82"/>
      <c r="DX126" s="82"/>
      <c r="DY126" s="82"/>
      <c r="DZ126" s="82"/>
      <c r="EA126" s="82"/>
      <c r="EB126" s="82"/>
      <c r="EC126" s="82"/>
      <c r="ED126" s="82"/>
      <c r="EE126" s="82"/>
      <c r="EF126" s="82"/>
      <c r="EG126" s="82" t="s">
        <v>229</v>
      </c>
      <c r="EH126" s="82"/>
      <c r="EI126" s="82"/>
      <c r="EJ126" s="82"/>
      <c r="EK126" s="82"/>
      <c r="EL126" s="82"/>
      <c r="EM126" s="82"/>
      <c r="EN126" s="82"/>
      <c r="EO126" s="82"/>
      <c r="EP126" s="82"/>
      <c r="EQ126" s="82"/>
      <c r="ER126" s="82"/>
      <c r="ES126" s="82"/>
      <c r="ET126" s="82"/>
      <c r="EU126" s="82"/>
      <c r="EV126" s="82"/>
      <c r="EW126" s="82"/>
      <c r="EX126" s="82"/>
    </row>
    <row r="127" spans="1:154" ht="16" customHeight="1">
      <c r="A127" s="86">
        <v>2015</v>
      </c>
      <c r="B127" s="67" t="s">
        <v>6</v>
      </c>
      <c r="C127" s="67" t="str">
        <f t="shared" si="21"/>
        <v>2015Q1</v>
      </c>
      <c r="D127" s="67" t="s">
        <v>211</v>
      </c>
      <c r="E127" s="67" t="s">
        <v>212</v>
      </c>
      <c r="F127" s="67" t="s">
        <v>223</v>
      </c>
      <c r="G127" s="68" t="s">
        <v>45</v>
      </c>
      <c r="H127" s="68" t="s">
        <v>231</v>
      </c>
      <c r="I127" s="68" t="s">
        <v>439</v>
      </c>
      <c r="J127" s="67" t="str">
        <f t="shared" si="18"/>
        <v>2015Q1D6</v>
      </c>
      <c r="K127" s="79">
        <v>0</v>
      </c>
      <c r="L127" s="79">
        <v>0</v>
      </c>
      <c r="M127" s="67"/>
      <c r="N127" s="79">
        <v>0</v>
      </c>
      <c r="O127" s="79"/>
      <c r="P127" s="79">
        <v>0</v>
      </c>
      <c r="Q127" s="79"/>
      <c r="R127" s="68">
        <v>1046316.44557485</v>
      </c>
      <c r="S127" s="67"/>
      <c r="T127" s="67"/>
      <c r="U127" s="67"/>
      <c r="V127" s="67"/>
      <c r="W127" s="67"/>
      <c r="X127" s="67"/>
      <c r="Y127" s="67"/>
      <c r="Z127" s="79">
        <v>0</v>
      </c>
      <c r="AA127" s="79">
        <v>0</v>
      </c>
      <c r="AB127" s="79">
        <v>0</v>
      </c>
      <c r="AC127" s="67">
        <v>1526433</v>
      </c>
      <c r="AD127" s="68">
        <f t="shared" si="16"/>
        <v>1526433</v>
      </c>
      <c r="AE127" s="67"/>
      <c r="AF127" s="79"/>
      <c r="AG127" s="67"/>
      <c r="AH127" s="67"/>
      <c r="AI127" s="67"/>
      <c r="AJ127" s="67"/>
      <c r="AK127" s="67"/>
      <c r="AL127" s="67">
        <v>0</v>
      </c>
      <c r="AM127" s="67"/>
      <c r="AN127" s="67">
        <v>0</v>
      </c>
      <c r="AO127" s="67">
        <v>0</v>
      </c>
      <c r="AP127" s="67">
        <v>48</v>
      </c>
      <c r="AQ127" s="67">
        <v>114</v>
      </c>
      <c r="AR127" s="67">
        <v>0</v>
      </c>
      <c r="AS127" s="67"/>
      <c r="AT127" s="67">
        <v>12</v>
      </c>
      <c r="AU127" s="67">
        <v>0</v>
      </c>
      <c r="AV127" s="67"/>
      <c r="AW127" s="67">
        <v>12</v>
      </c>
      <c r="AX127" s="67">
        <v>0</v>
      </c>
      <c r="AY127" s="67">
        <v>0</v>
      </c>
      <c r="AZ127" s="67">
        <v>1</v>
      </c>
      <c r="BA127" s="67">
        <v>0</v>
      </c>
      <c r="BB127" s="67">
        <v>0</v>
      </c>
      <c r="BC127" s="67">
        <v>0</v>
      </c>
      <c r="BD127" s="67">
        <v>0</v>
      </c>
      <c r="BE127" s="67">
        <v>0</v>
      </c>
      <c r="BF127" s="67">
        <v>0</v>
      </c>
      <c r="BG127" s="67">
        <v>0</v>
      </c>
      <c r="BH127" s="67">
        <v>0</v>
      </c>
      <c r="BI127" s="67">
        <v>0</v>
      </c>
      <c r="BJ127" s="73">
        <v>10815</v>
      </c>
      <c r="BK127" s="68">
        <f t="shared" si="20"/>
        <v>187</v>
      </c>
      <c r="BL127" s="67">
        <v>0</v>
      </c>
      <c r="BM127" s="67">
        <v>0</v>
      </c>
      <c r="BN127" s="67">
        <f t="shared" si="17"/>
        <v>0</v>
      </c>
      <c r="BO127" s="67"/>
      <c r="BP127" s="67"/>
      <c r="BQ127" s="67"/>
      <c r="BR127" s="67">
        <v>5218</v>
      </c>
      <c r="BS127" s="67">
        <v>110</v>
      </c>
      <c r="BT127" s="67">
        <v>13</v>
      </c>
      <c r="BU127" s="67">
        <v>0</v>
      </c>
      <c r="BV127" s="67"/>
      <c r="BW127" s="67">
        <v>0</v>
      </c>
      <c r="BX127" s="67"/>
      <c r="BY127" s="67">
        <f t="shared" si="15"/>
        <v>5341</v>
      </c>
      <c r="BZ127" s="79">
        <v>61.34</v>
      </c>
      <c r="CA127" s="79">
        <v>1.46</v>
      </c>
      <c r="CB127" s="79">
        <v>38.64</v>
      </c>
      <c r="CC127" s="79">
        <v>80.8</v>
      </c>
      <c r="CD127" s="79">
        <v>0.32</v>
      </c>
      <c r="CE127" s="79">
        <v>0</v>
      </c>
      <c r="CF127" s="79">
        <v>0</v>
      </c>
      <c r="CG127" s="79"/>
      <c r="CH127" s="79"/>
      <c r="CI127" s="79"/>
      <c r="CJ127" s="79"/>
      <c r="CK127" s="79"/>
      <c r="CL127" s="79">
        <f t="shared" si="22"/>
        <v>182.56</v>
      </c>
      <c r="CM127" s="79"/>
      <c r="CN127" s="79"/>
      <c r="CO127" s="79"/>
      <c r="CP127" s="79"/>
      <c r="CQ127" s="79"/>
      <c r="CR127" s="79"/>
      <c r="CS127" s="79"/>
      <c r="CT127" s="79"/>
      <c r="CU127" s="79"/>
      <c r="CV127" s="79"/>
      <c r="CW127" s="79"/>
      <c r="CX127" s="79"/>
      <c r="CY127" s="79"/>
      <c r="CZ127" s="79"/>
      <c r="DA127" s="79"/>
      <c r="DB127" s="79"/>
      <c r="DC127" s="79"/>
      <c r="DD127" s="67"/>
      <c r="DE127" s="67"/>
      <c r="DF127" s="67"/>
      <c r="DG127" s="67"/>
      <c r="DH127" s="67"/>
      <c r="DI127" s="67"/>
      <c r="DJ127" s="67"/>
      <c r="DK127" s="67"/>
      <c r="DL127" s="67"/>
      <c r="DM127" s="67"/>
      <c r="DN127" s="67"/>
      <c r="DO127" s="67"/>
      <c r="DP127" s="67"/>
      <c r="DQ127" s="67"/>
      <c r="DR127" s="67"/>
      <c r="DS127" s="67"/>
      <c r="DT127" s="68">
        <f t="shared" si="19"/>
        <v>0</v>
      </c>
      <c r="DU127" s="67"/>
      <c r="DV127" s="82"/>
      <c r="DW127" s="82"/>
      <c r="DX127" s="82"/>
      <c r="DY127" s="82"/>
      <c r="DZ127" s="82"/>
      <c r="EA127" s="82"/>
      <c r="EB127" s="82"/>
      <c r="EC127" s="82"/>
      <c r="ED127" s="82"/>
      <c r="EE127" s="82"/>
      <c r="EF127" s="82"/>
      <c r="EG127" s="82" t="s">
        <v>229</v>
      </c>
      <c r="EH127" s="82"/>
      <c r="EI127" s="82"/>
      <c r="EJ127" s="82"/>
      <c r="EK127" s="82"/>
      <c r="EL127" s="82"/>
      <c r="EM127" s="82"/>
      <c r="EN127" s="82"/>
      <c r="EO127" s="82"/>
      <c r="EP127" s="82"/>
      <c r="EQ127" s="82"/>
      <c r="ER127" s="82"/>
      <c r="ES127" s="82"/>
      <c r="ET127" s="82"/>
      <c r="EU127" s="82"/>
      <c r="EV127" s="82"/>
      <c r="EW127" s="82"/>
      <c r="EX127" s="82"/>
    </row>
    <row r="128" spans="1:154" ht="16" customHeight="1">
      <c r="A128" s="86">
        <v>2015</v>
      </c>
      <c r="B128" s="67" t="s">
        <v>6</v>
      </c>
      <c r="C128" s="67" t="str">
        <f t="shared" si="21"/>
        <v>2015Q1</v>
      </c>
      <c r="D128" s="67" t="s">
        <v>211</v>
      </c>
      <c r="E128" s="67" t="s">
        <v>212</v>
      </c>
      <c r="F128" s="67" t="s">
        <v>227</v>
      </c>
      <c r="G128" s="68" t="s">
        <v>13</v>
      </c>
      <c r="H128" s="68" t="s">
        <v>13</v>
      </c>
      <c r="I128" s="68" t="s">
        <v>444</v>
      </c>
      <c r="J128" s="67" t="str">
        <f t="shared" si="18"/>
        <v>2015Q1D9</v>
      </c>
      <c r="K128" s="79">
        <v>320754</v>
      </c>
      <c r="L128" s="79">
        <v>137794</v>
      </c>
      <c r="M128" s="67">
        <v>0</v>
      </c>
      <c r="N128" s="79">
        <v>0</v>
      </c>
      <c r="O128" s="79"/>
      <c r="P128" s="79">
        <v>0</v>
      </c>
      <c r="Q128" s="79"/>
      <c r="R128" s="68">
        <v>458548</v>
      </c>
      <c r="S128" s="67"/>
      <c r="T128" s="67"/>
      <c r="U128" s="67"/>
      <c r="V128" s="67"/>
      <c r="W128" s="67"/>
      <c r="X128" s="67"/>
      <c r="Y128" s="67"/>
      <c r="Z128" s="79">
        <v>0</v>
      </c>
      <c r="AA128" s="79">
        <v>0</v>
      </c>
      <c r="AB128" s="79">
        <v>0</v>
      </c>
      <c r="AC128" s="67">
        <v>562031</v>
      </c>
      <c r="AD128" s="68">
        <f t="shared" si="16"/>
        <v>562031</v>
      </c>
      <c r="AE128" s="67"/>
      <c r="AF128" s="79"/>
      <c r="AG128" s="67"/>
      <c r="AH128" s="67"/>
      <c r="AI128" s="67"/>
      <c r="AJ128" s="67"/>
      <c r="AK128" s="67"/>
      <c r="AL128" s="67">
        <v>0</v>
      </c>
      <c r="AM128" s="67"/>
      <c r="AN128" s="67">
        <v>0</v>
      </c>
      <c r="AO128" s="67">
        <v>0</v>
      </c>
      <c r="AP128" s="67">
        <v>15</v>
      </c>
      <c r="AQ128" s="67">
        <v>39</v>
      </c>
      <c r="AR128" s="67">
        <v>0</v>
      </c>
      <c r="AS128" s="67"/>
      <c r="AT128" s="67">
        <v>5</v>
      </c>
      <c r="AU128" s="67">
        <v>0</v>
      </c>
      <c r="AV128" s="67"/>
      <c r="AW128" s="67">
        <v>2</v>
      </c>
      <c r="AX128" s="67">
        <v>0</v>
      </c>
      <c r="AY128" s="67">
        <v>0</v>
      </c>
      <c r="AZ128" s="67">
        <v>2</v>
      </c>
      <c r="BA128" s="67">
        <v>0</v>
      </c>
      <c r="BB128" s="67">
        <v>0</v>
      </c>
      <c r="BC128" s="67">
        <v>0</v>
      </c>
      <c r="BD128" s="67">
        <v>0</v>
      </c>
      <c r="BE128" s="67">
        <v>0</v>
      </c>
      <c r="BF128" s="67">
        <v>0</v>
      </c>
      <c r="BG128" s="67">
        <v>0</v>
      </c>
      <c r="BH128" s="67">
        <v>0</v>
      </c>
      <c r="BI128" s="67">
        <v>0</v>
      </c>
      <c r="BJ128" s="73">
        <v>3855</v>
      </c>
      <c r="BK128" s="68">
        <f t="shared" si="20"/>
        <v>63</v>
      </c>
      <c r="BL128" s="67">
        <v>0</v>
      </c>
      <c r="BM128" s="67">
        <v>21</v>
      </c>
      <c r="BN128" s="67">
        <f t="shared" si="17"/>
        <v>21</v>
      </c>
      <c r="BO128" s="67"/>
      <c r="BP128" s="67"/>
      <c r="BQ128" s="67"/>
      <c r="BR128" s="67">
        <v>1967</v>
      </c>
      <c r="BS128" s="67">
        <v>45</v>
      </c>
      <c r="BT128" s="67">
        <v>0</v>
      </c>
      <c r="BU128" s="67">
        <v>0</v>
      </c>
      <c r="BV128" s="67"/>
      <c r="BW128" s="67">
        <v>0</v>
      </c>
      <c r="BX128" s="67">
        <v>0</v>
      </c>
      <c r="BY128" s="67">
        <f t="shared" ref="BY128:BY191" si="23">SUM(BR128:BW128)</f>
        <v>2012</v>
      </c>
      <c r="BZ128" s="79">
        <v>38.418398000000003</v>
      </c>
      <c r="CA128" s="79">
        <v>11.766450000000001</v>
      </c>
      <c r="CB128" s="79">
        <v>8.9979499999999994</v>
      </c>
      <c r="CC128" s="79">
        <v>6.9371600000000004</v>
      </c>
      <c r="CD128" s="79">
        <v>0</v>
      </c>
      <c r="CE128" s="79">
        <v>0</v>
      </c>
      <c r="CF128" s="79">
        <v>0</v>
      </c>
      <c r="CG128" s="79"/>
      <c r="CH128" s="79"/>
      <c r="CI128" s="79"/>
      <c r="CJ128" s="79"/>
      <c r="CK128" s="79"/>
      <c r="CL128" s="79">
        <f t="shared" si="22"/>
        <v>66.119958000000011</v>
      </c>
      <c r="CM128" s="79"/>
      <c r="CN128" s="79"/>
      <c r="CO128" s="79"/>
      <c r="CP128" s="79"/>
      <c r="CQ128" s="79"/>
      <c r="CR128" s="79"/>
      <c r="CS128" s="79"/>
      <c r="CT128" s="79"/>
      <c r="CU128" s="79"/>
      <c r="CV128" s="79"/>
      <c r="CW128" s="79"/>
      <c r="CX128" s="79"/>
      <c r="CY128" s="79"/>
      <c r="CZ128" s="79"/>
      <c r="DA128" s="79"/>
      <c r="DB128" s="79"/>
      <c r="DC128" s="79"/>
      <c r="DD128" s="67"/>
      <c r="DE128" s="67"/>
      <c r="DF128" s="67"/>
      <c r="DG128" s="67"/>
      <c r="DH128" s="67"/>
      <c r="DI128" s="67"/>
      <c r="DJ128" s="67"/>
      <c r="DK128" s="67"/>
      <c r="DL128" s="67"/>
      <c r="DM128" s="67"/>
      <c r="DN128" s="67"/>
      <c r="DO128" s="67"/>
      <c r="DP128" s="67"/>
      <c r="DQ128" s="67"/>
      <c r="DR128" s="67"/>
      <c r="DS128" s="67"/>
      <c r="DT128" s="68">
        <f t="shared" si="19"/>
        <v>0</v>
      </c>
      <c r="DU128" s="67"/>
      <c r="DV128" s="82"/>
      <c r="DW128" s="82"/>
      <c r="DX128" s="82"/>
      <c r="DY128" s="82"/>
      <c r="DZ128" s="82"/>
      <c r="EA128" s="82"/>
      <c r="EB128" s="82"/>
      <c r="EC128" s="82"/>
      <c r="ED128" s="82"/>
      <c r="EE128" s="82"/>
      <c r="EF128" s="82"/>
      <c r="EG128" s="82" t="s">
        <v>229</v>
      </c>
      <c r="EH128" s="82"/>
      <c r="EI128" s="82"/>
      <c r="EJ128" s="82"/>
      <c r="EK128" s="82"/>
      <c r="EL128" s="82"/>
      <c r="EM128" s="82"/>
      <c r="EN128" s="82"/>
      <c r="EO128" s="82"/>
      <c r="EP128" s="82"/>
      <c r="EQ128" s="82"/>
      <c r="ER128" s="82"/>
      <c r="ES128" s="82"/>
      <c r="ET128" s="82"/>
      <c r="EU128" s="82"/>
      <c r="EV128" s="82"/>
      <c r="EW128" s="82"/>
      <c r="EX128" s="82"/>
    </row>
    <row r="129" spans="1:154" ht="16" customHeight="1">
      <c r="A129" s="86">
        <v>2015</v>
      </c>
      <c r="B129" s="67" t="s">
        <v>6</v>
      </c>
      <c r="C129" s="67" t="str">
        <f t="shared" si="21"/>
        <v>2015Q1</v>
      </c>
      <c r="D129" s="67" t="s">
        <v>211</v>
      </c>
      <c r="E129" s="67" t="s">
        <v>212</v>
      </c>
      <c r="F129" s="67" t="s">
        <v>225</v>
      </c>
      <c r="G129" s="68" t="s">
        <v>47</v>
      </c>
      <c r="H129" s="68" t="s">
        <v>231</v>
      </c>
      <c r="I129" s="68" t="s">
        <v>441</v>
      </c>
      <c r="J129" s="67" t="str">
        <f t="shared" si="18"/>
        <v>2015Q1D8</v>
      </c>
      <c r="K129" s="79">
        <v>902421.01870277443</v>
      </c>
      <c r="L129" s="79">
        <v>382367.40984120371</v>
      </c>
      <c r="M129" s="67">
        <v>446812.93475694821</v>
      </c>
      <c r="N129" s="79">
        <v>218975.23157063933</v>
      </c>
      <c r="O129" s="79"/>
      <c r="P129" s="79">
        <v>0</v>
      </c>
      <c r="Q129" s="79"/>
      <c r="R129" s="68">
        <v>1950576.5948715657</v>
      </c>
      <c r="S129" s="67"/>
      <c r="T129" s="67"/>
      <c r="U129" s="67"/>
      <c r="V129" s="67"/>
      <c r="W129" s="67"/>
      <c r="X129" s="67"/>
      <c r="Y129" s="67">
        <v>916.92483032125915</v>
      </c>
      <c r="Z129" s="79">
        <v>0</v>
      </c>
      <c r="AA129" s="79">
        <v>0</v>
      </c>
      <c r="AB129" s="79">
        <v>0</v>
      </c>
      <c r="AC129" s="67">
        <v>3034815</v>
      </c>
      <c r="AD129" s="68">
        <f t="shared" si="16"/>
        <v>3034815</v>
      </c>
      <c r="AE129" s="67"/>
      <c r="AF129" s="79"/>
      <c r="AG129" s="67"/>
      <c r="AH129" s="67"/>
      <c r="AI129" s="67"/>
      <c r="AJ129" s="67"/>
      <c r="AK129" s="67"/>
      <c r="AL129" s="67">
        <v>0</v>
      </c>
      <c r="AM129" s="67"/>
      <c r="AN129" s="67">
        <v>0</v>
      </c>
      <c r="AO129" s="67">
        <v>0</v>
      </c>
      <c r="AP129" s="67">
        <v>53</v>
      </c>
      <c r="AQ129" s="67">
        <v>83</v>
      </c>
      <c r="AR129" s="67">
        <v>0</v>
      </c>
      <c r="AS129" s="67"/>
      <c r="AT129" s="67">
        <v>29</v>
      </c>
      <c r="AU129" s="67">
        <v>0</v>
      </c>
      <c r="AV129" s="67"/>
      <c r="AW129" s="67">
        <v>13</v>
      </c>
      <c r="AX129" s="67">
        <v>0</v>
      </c>
      <c r="AY129" s="67">
        <v>0</v>
      </c>
      <c r="AZ129" s="67">
        <v>1</v>
      </c>
      <c r="BA129" s="67">
        <v>0</v>
      </c>
      <c r="BB129" s="67">
        <v>0</v>
      </c>
      <c r="BC129" s="67">
        <v>0</v>
      </c>
      <c r="BD129" s="67">
        <v>0</v>
      </c>
      <c r="BE129" s="67">
        <v>0</v>
      </c>
      <c r="BF129" s="67">
        <v>0</v>
      </c>
      <c r="BG129" s="67">
        <v>0</v>
      </c>
      <c r="BH129" s="67">
        <v>0</v>
      </c>
      <c r="BI129" s="67">
        <v>0</v>
      </c>
      <c r="BJ129" s="73">
        <v>11290</v>
      </c>
      <c r="BK129" s="68">
        <f t="shared" si="20"/>
        <v>179</v>
      </c>
      <c r="BL129" s="67">
        <v>0</v>
      </c>
      <c r="BM129" s="67">
        <v>0</v>
      </c>
      <c r="BN129" s="67">
        <f t="shared" si="17"/>
        <v>0</v>
      </c>
      <c r="BO129" s="67"/>
      <c r="BP129" s="67"/>
      <c r="BQ129" s="67"/>
      <c r="BR129" s="67">
        <v>9363</v>
      </c>
      <c r="BS129" s="67">
        <v>202</v>
      </c>
      <c r="BT129" s="67">
        <v>50</v>
      </c>
      <c r="BU129" s="67">
        <v>0</v>
      </c>
      <c r="BV129" s="67"/>
      <c r="BW129" s="67">
        <v>0</v>
      </c>
      <c r="BX129" s="67"/>
      <c r="BY129" s="67">
        <f t="shared" si="23"/>
        <v>9615</v>
      </c>
      <c r="BZ129" s="79">
        <v>171.1</v>
      </c>
      <c r="CA129" s="79">
        <v>32.97</v>
      </c>
      <c r="CB129" s="79">
        <v>105.51</v>
      </c>
      <c r="CC129" s="79">
        <v>281.02</v>
      </c>
      <c r="CD129" s="79">
        <v>1.49</v>
      </c>
      <c r="CE129" s="79">
        <v>0</v>
      </c>
      <c r="CF129" s="79">
        <v>0</v>
      </c>
      <c r="CG129" s="79"/>
      <c r="CH129" s="79"/>
      <c r="CI129" s="79"/>
      <c r="CJ129" s="79"/>
      <c r="CK129" s="79"/>
      <c r="CL129" s="79">
        <f t="shared" si="22"/>
        <v>592.08999999999992</v>
      </c>
      <c r="CM129" s="79"/>
      <c r="CN129" s="79"/>
      <c r="CO129" s="79"/>
      <c r="CP129" s="79"/>
      <c r="CQ129" s="79"/>
      <c r="CR129" s="79"/>
      <c r="CS129" s="79"/>
      <c r="CT129" s="79"/>
      <c r="CU129" s="79"/>
      <c r="CV129" s="79"/>
      <c r="CW129" s="79"/>
      <c r="CX129" s="79"/>
      <c r="CY129" s="79"/>
      <c r="CZ129" s="79"/>
      <c r="DA129" s="79"/>
      <c r="DB129" s="79"/>
      <c r="DC129" s="79"/>
      <c r="DD129" s="67"/>
      <c r="DE129" s="67"/>
      <c r="DF129" s="67"/>
      <c r="DG129" s="67"/>
      <c r="DH129" s="67"/>
      <c r="DI129" s="67"/>
      <c r="DJ129" s="67"/>
      <c r="DK129" s="67"/>
      <c r="DL129" s="67"/>
      <c r="DM129" s="67"/>
      <c r="DN129" s="67"/>
      <c r="DO129" s="67"/>
      <c r="DP129" s="67"/>
      <c r="DQ129" s="67"/>
      <c r="DR129" s="67"/>
      <c r="DS129" s="67"/>
      <c r="DT129" s="68">
        <f t="shared" si="19"/>
        <v>0</v>
      </c>
      <c r="DU129" s="67"/>
      <c r="DV129" s="82"/>
      <c r="DW129" s="82"/>
      <c r="DX129" s="82"/>
      <c r="DY129" s="82"/>
      <c r="DZ129" s="82"/>
      <c r="EA129" s="82"/>
      <c r="EB129" s="82"/>
      <c r="EC129" s="82"/>
      <c r="ED129" s="82"/>
      <c r="EE129" s="82"/>
      <c r="EF129" s="82"/>
      <c r="EG129" s="82" t="s">
        <v>229</v>
      </c>
      <c r="EH129" s="82"/>
      <c r="EI129" s="82"/>
      <c r="EJ129" s="82"/>
      <c r="EK129" s="82"/>
      <c r="EL129" s="82"/>
      <c r="EM129" s="82"/>
      <c r="EN129" s="82"/>
      <c r="EO129" s="82"/>
      <c r="EP129" s="82"/>
      <c r="EQ129" s="82"/>
      <c r="ER129" s="82"/>
      <c r="ES129" s="82"/>
      <c r="ET129" s="82"/>
      <c r="EU129" s="82"/>
      <c r="EV129" s="82"/>
      <c r="EW129" s="82"/>
      <c r="EX129" s="82"/>
    </row>
    <row r="130" spans="1:154" ht="16" customHeight="1">
      <c r="A130" s="86">
        <v>2015</v>
      </c>
      <c r="B130" s="67" t="s">
        <v>6</v>
      </c>
      <c r="C130" s="67" t="str">
        <f t="shared" si="21"/>
        <v>2015Q1</v>
      </c>
      <c r="D130" s="67" t="s">
        <v>211</v>
      </c>
      <c r="E130" s="67" t="s">
        <v>212</v>
      </c>
      <c r="F130" s="67" t="s">
        <v>226</v>
      </c>
      <c r="G130" s="68" t="s">
        <v>29</v>
      </c>
      <c r="H130" s="68" t="s">
        <v>29</v>
      </c>
      <c r="I130" s="68" t="s">
        <v>447</v>
      </c>
      <c r="J130" s="67" t="str">
        <f t="shared" si="18"/>
        <v>2015Q1D12</v>
      </c>
      <c r="K130" s="79">
        <v>818652</v>
      </c>
      <c r="L130" s="79">
        <v>310600</v>
      </c>
      <c r="M130" s="67">
        <v>0</v>
      </c>
      <c r="N130" s="79">
        <v>0</v>
      </c>
      <c r="O130" s="79"/>
      <c r="P130" s="79">
        <v>0</v>
      </c>
      <c r="Q130" s="79"/>
      <c r="R130" s="68">
        <v>1129252</v>
      </c>
      <c r="S130" s="67"/>
      <c r="T130" s="67"/>
      <c r="U130" s="67"/>
      <c r="V130" s="67"/>
      <c r="W130" s="67"/>
      <c r="X130" s="67"/>
      <c r="Y130" s="67"/>
      <c r="Z130" s="79">
        <v>0</v>
      </c>
      <c r="AA130" s="79">
        <v>0</v>
      </c>
      <c r="AB130" s="79">
        <v>0</v>
      </c>
      <c r="AC130" s="67">
        <v>1123456</v>
      </c>
      <c r="AD130" s="68">
        <f t="shared" si="16"/>
        <v>1123456</v>
      </c>
      <c r="AE130" s="67"/>
      <c r="AF130" s="79"/>
      <c r="AG130" s="67"/>
      <c r="AH130" s="67"/>
      <c r="AI130" s="67"/>
      <c r="AJ130" s="67"/>
      <c r="AK130" s="67"/>
      <c r="AL130" s="67">
        <v>0</v>
      </c>
      <c r="AM130" s="67"/>
      <c r="AN130" s="67">
        <v>0</v>
      </c>
      <c r="AO130" s="67">
        <v>0</v>
      </c>
      <c r="AP130" s="67">
        <v>19</v>
      </c>
      <c r="AQ130" s="67">
        <v>34</v>
      </c>
      <c r="AR130" s="67">
        <v>0</v>
      </c>
      <c r="AS130" s="67"/>
      <c r="AT130" s="67">
        <v>13</v>
      </c>
      <c r="AU130" s="67">
        <v>0</v>
      </c>
      <c r="AV130" s="67"/>
      <c r="AW130" s="67">
        <v>1</v>
      </c>
      <c r="AX130" s="67">
        <v>0</v>
      </c>
      <c r="AY130" s="67">
        <v>0</v>
      </c>
      <c r="AZ130" s="67">
        <v>3</v>
      </c>
      <c r="BA130" s="67">
        <v>0</v>
      </c>
      <c r="BB130" s="67">
        <v>0</v>
      </c>
      <c r="BC130" s="67">
        <v>0</v>
      </c>
      <c r="BD130" s="67">
        <v>2</v>
      </c>
      <c r="BE130" s="67">
        <v>0</v>
      </c>
      <c r="BF130" s="67">
        <v>0</v>
      </c>
      <c r="BG130" s="67">
        <v>0</v>
      </c>
      <c r="BH130" s="67">
        <v>0</v>
      </c>
      <c r="BI130" s="67">
        <v>0</v>
      </c>
      <c r="BJ130" s="73">
        <v>5620</v>
      </c>
      <c r="BK130" s="68">
        <f t="shared" si="20"/>
        <v>72</v>
      </c>
      <c r="BL130" s="67">
        <v>0</v>
      </c>
      <c r="BM130" s="67">
        <v>19</v>
      </c>
      <c r="BN130" s="67">
        <f t="shared" si="17"/>
        <v>19</v>
      </c>
      <c r="BO130" s="67"/>
      <c r="BP130" s="67"/>
      <c r="BQ130" s="67"/>
      <c r="BR130" s="67">
        <v>6776</v>
      </c>
      <c r="BS130" s="67">
        <v>121</v>
      </c>
      <c r="BT130" s="67">
        <v>0</v>
      </c>
      <c r="BU130" s="67">
        <v>0</v>
      </c>
      <c r="BV130" s="67"/>
      <c r="BW130" s="67">
        <v>0</v>
      </c>
      <c r="BX130" s="67"/>
      <c r="BY130" s="67">
        <f t="shared" si="23"/>
        <v>6897</v>
      </c>
      <c r="BZ130" s="79">
        <v>62.26</v>
      </c>
      <c r="CA130" s="79">
        <v>39.770000000000003</v>
      </c>
      <c r="CB130" s="79">
        <v>44.31</v>
      </c>
      <c r="CC130" s="79">
        <v>53.28</v>
      </c>
      <c r="CD130" s="79">
        <v>14.15</v>
      </c>
      <c r="CE130" s="79">
        <v>0</v>
      </c>
      <c r="CF130" s="79">
        <v>0</v>
      </c>
      <c r="CG130" s="79"/>
      <c r="CH130" s="79"/>
      <c r="CI130" s="79"/>
      <c r="CJ130" s="79"/>
      <c r="CK130" s="79"/>
      <c r="CL130" s="79">
        <f t="shared" si="22"/>
        <v>213.77</v>
      </c>
      <c r="CM130" s="79"/>
      <c r="CN130" s="79"/>
      <c r="CO130" s="79"/>
      <c r="CP130" s="79"/>
      <c r="CQ130" s="79"/>
      <c r="CR130" s="79"/>
      <c r="CS130" s="79"/>
      <c r="CT130" s="79"/>
      <c r="CU130" s="79"/>
      <c r="CV130" s="79"/>
      <c r="CW130" s="79"/>
      <c r="CX130" s="79"/>
      <c r="CY130" s="79"/>
      <c r="CZ130" s="79"/>
      <c r="DA130" s="79"/>
      <c r="DB130" s="79"/>
      <c r="DC130" s="79"/>
      <c r="DD130" s="67"/>
      <c r="DE130" s="67"/>
      <c r="DF130" s="67"/>
      <c r="DG130" s="67"/>
      <c r="DH130" s="67"/>
      <c r="DI130" s="67"/>
      <c r="DJ130" s="67"/>
      <c r="DK130" s="67"/>
      <c r="DL130" s="67"/>
      <c r="DM130" s="67"/>
      <c r="DN130" s="67"/>
      <c r="DO130" s="67"/>
      <c r="DP130" s="67"/>
      <c r="DQ130" s="67"/>
      <c r="DR130" s="67"/>
      <c r="DS130" s="67"/>
      <c r="DT130" s="68">
        <f t="shared" si="19"/>
        <v>0</v>
      </c>
      <c r="DU130" s="67"/>
      <c r="DV130" s="82"/>
      <c r="DW130" s="82"/>
      <c r="DX130" s="82"/>
      <c r="DY130" s="82"/>
      <c r="DZ130" s="82"/>
      <c r="EA130" s="82"/>
      <c r="EB130" s="82"/>
      <c r="EC130" s="82"/>
      <c r="ED130" s="82"/>
      <c r="EE130" s="82"/>
      <c r="EF130" s="82"/>
      <c r="EG130" s="82" t="s">
        <v>229</v>
      </c>
      <c r="EH130" s="82"/>
      <c r="EI130" s="82"/>
      <c r="EJ130" s="82"/>
      <c r="EK130" s="82"/>
      <c r="EL130" s="82"/>
      <c r="EM130" s="82"/>
      <c r="EN130" s="82"/>
      <c r="EO130" s="82"/>
      <c r="EP130" s="82"/>
      <c r="EQ130" s="82"/>
      <c r="ER130" s="82"/>
      <c r="ES130" s="82"/>
      <c r="ET130" s="82"/>
      <c r="EU130" s="82"/>
      <c r="EV130" s="82"/>
      <c r="EW130" s="82"/>
      <c r="EX130" s="82"/>
    </row>
    <row r="131" spans="1:154" ht="16" customHeight="1">
      <c r="A131" s="86">
        <v>2015</v>
      </c>
      <c r="B131" s="67" t="s">
        <v>6</v>
      </c>
      <c r="C131" s="67" t="str">
        <f t="shared" si="21"/>
        <v>2015Q1</v>
      </c>
      <c r="D131" s="67" t="s">
        <v>211</v>
      </c>
      <c r="E131" s="67" t="s">
        <v>212</v>
      </c>
      <c r="F131" s="67" t="s">
        <v>228</v>
      </c>
      <c r="G131" s="68" t="s">
        <v>28</v>
      </c>
      <c r="H131" s="68" t="s">
        <v>28</v>
      </c>
      <c r="I131" s="68" t="s">
        <v>445</v>
      </c>
      <c r="J131" s="67" t="str">
        <f t="shared" si="18"/>
        <v>2015Q1D10</v>
      </c>
      <c r="K131" s="79">
        <v>280568.84999999998</v>
      </c>
      <c r="L131" s="79">
        <v>49512.15</v>
      </c>
      <c r="M131" s="67">
        <v>0</v>
      </c>
      <c r="N131" s="79">
        <v>0</v>
      </c>
      <c r="O131" s="79"/>
      <c r="P131" s="79">
        <v>0</v>
      </c>
      <c r="Q131" s="79"/>
      <c r="R131" s="68">
        <v>330081</v>
      </c>
      <c r="S131" s="67"/>
      <c r="T131" s="67"/>
      <c r="U131" s="67"/>
      <c r="V131" s="67"/>
      <c r="W131" s="67"/>
      <c r="X131" s="67"/>
      <c r="Y131" s="67"/>
      <c r="Z131" s="79">
        <v>0</v>
      </c>
      <c r="AA131" s="79">
        <v>0</v>
      </c>
      <c r="AB131" s="79">
        <v>0</v>
      </c>
      <c r="AC131" s="67">
        <v>522168</v>
      </c>
      <c r="AD131" s="68">
        <f t="shared" si="16"/>
        <v>522168</v>
      </c>
      <c r="AE131" s="67"/>
      <c r="AF131" s="79"/>
      <c r="AG131" s="67"/>
      <c r="AH131" s="67"/>
      <c r="AI131" s="67"/>
      <c r="AJ131" s="67"/>
      <c r="AK131" s="67"/>
      <c r="AL131" s="67">
        <v>0</v>
      </c>
      <c r="AM131" s="67"/>
      <c r="AN131" s="67">
        <v>0</v>
      </c>
      <c r="AO131" s="67">
        <v>0</v>
      </c>
      <c r="AP131" s="67">
        <v>6</v>
      </c>
      <c r="AQ131" s="67">
        <v>9</v>
      </c>
      <c r="AR131" s="67">
        <v>0</v>
      </c>
      <c r="AS131" s="67"/>
      <c r="AT131" s="67">
        <v>4</v>
      </c>
      <c r="AU131" s="67">
        <v>0</v>
      </c>
      <c r="AV131" s="67"/>
      <c r="AW131" s="67">
        <v>4</v>
      </c>
      <c r="AX131" s="67">
        <v>0</v>
      </c>
      <c r="AY131" s="67">
        <v>0</v>
      </c>
      <c r="AZ131" s="67">
        <v>3</v>
      </c>
      <c r="BA131" s="67">
        <v>0</v>
      </c>
      <c r="BB131" s="67">
        <v>0</v>
      </c>
      <c r="BC131" s="67">
        <v>0</v>
      </c>
      <c r="BD131" s="67">
        <v>0</v>
      </c>
      <c r="BE131" s="67">
        <v>0</v>
      </c>
      <c r="BF131" s="67">
        <v>0</v>
      </c>
      <c r="BG131" s="67">
        <v>0</v>
      </c>
      <c r="BH131" s="67">
        <v>0</v>
      </c>
      <c r="BI131" s="67">
        <v>0</v>
      </c>
      <c r="BJ131" s="73">
        <v>2745</v>
      </c>
      <c r="BK131" s="68">
        <f t="shared" si="20"/>
        <v>26</v>
      </c>
      <c r="BL131" s="67">
        <v>0</v>
      </c>
      <c r="BM131" s="67">
        <v>30</v>
      </c>
      <c r="BN131" s="67">
        <f t="shared" si="17"/>
        <v>30</v>
      </c>
      <c r="BO131" s="67"/>
      <c r="BP131" s="67"/>
      <c r="BQ131" s="67"/>
      <c r="BR131" s="67">
        <v>4094</v>
      </c>
      <c r="BS131" s="67">
        <v>44</v>
      </c>
      <c r="BT131" s="67">
        <v>0</v>
      </c>
      <c r="BU131" s="67">
        <v>0</v>
      </c>
      <c r="BV131" s="67"/>
      <c r="BW131" s="67">
        <v>0</v>
      </c>
      <c r="BX131" s="67">
        <v>0</v>
      </c>
      <c r="BY131" s="67">
        <f t="shared" si="23"/>
        <v>4138</v>
      </c>
      <c r="BZ131" s="79">
        <v>70.358500000000006</v>
      </c>
      <c r="CA131" s="79">
        <v>17.791899999999998</v>
      </c>
      <c r="CB131" s="79">
        <v>24.555800000000001</v>
      </c>
      <c r="CC131" s="79">
        <v>16.900200000000002</v>
      </c>
      <c r="CD131" s="79">
        <v>0</v>
      </c>
      <c r="CE131" s="79">
        <v>0</v>
      </c>
      <c r="CF131" s="79">
        <v>0</v>
      </c>
      <c r="CG131" s="79"/>
      <c r="CH131" s="79"/>
      <c r="CI131" s="79"/>
      <c r="CJ131" s="79"/>
      <c r="CK131" s="79"/>
      <c r="CL131" s="79">
        <f t="shared" si="22"/>
        <v>129.60640000000001</v>
      </c>
      <c r="CM131" s="79"/>
      <c r="CN131" s="79"/>
      <c r="CO131" s="79"/>
      <c r="CP131" s="79"/>
      <c r="CQ131" s="79"/>
      <c r="CR131" s="79"/>
      <c r="CS131" s="79"/>
      <c r="CT131" s="79"/>
      <c r="CU131" s="79"/>
      <c r="CV131" s="79"/>
      <c r="CW131" s="79"/>
      <c r="CX131" s="79"/>
      <c r="CY131" s="79"/>
      <c r="CZ131" s="79"/>
      <c r="DA131" s="79"/>
      <c r="DB131" s="79"/>
      <c r="DC131" s="79"/>
      <c r="DD131" s="67"/>
      <c r="DE131" s="67"/>
      <c r="DF131" s="67"/>
      <c r="DG131" s="67"/>
      <c r="DH131" s="67"/>
      <c r="DI131" s="67"/>
      <c r="DJ131" s="67"/>
      <c r="DK131" s="67"/>
      <c r="DL131" s="67"/>
      <c r="DM131" s="67"/>
      <c r="DN131" s="67"/>
      <c r="DO131" s="67"/>
      <c r="DP131" s="67"/>
      <c r="DQ131" s="67"/>
      <c r="DR131" s="67"/>
      <c r="DS131" s="67"/>
      <c r="DT131" s="68">
        <f t="shared" si="19"/>
        <v>0</v>
      </c>
      <c r="DU131" s="67"/>
      <c r="DV131" s="82"/>
      <c r="DW131" s="82"/>
      <c r="DX131" s="82"/>
      <c r="DY131" s="82"/>
      <c r="DZ131" s="82"/>
      <c r="EA131" s="82"/>
      <c r="EB131" s="82"/>
      <c r="EC131" s="82"/>
      <c r="ED131" s="82"/>
      <c r="EE131" s="82"/>
      <c r="EF131" s="82"/>
      <c r="EG131" s="82" t="s">
        <v>229</v>
      </c>
      <c r="EH131" s="82"/>
      <c r="EI131" s="82"/>
      <c r="EJ131" s="82"/>
      <c r="EK131" s="82"/>
      <c r="EL131" s="82"/>
      <c r="EM131" s="82"/>
      <c r="EN131" s="82"/>
      <c r="EO131" s="82"/>
      <c r="EP131" s="82"/>
      <c r="EQ131" s="82"/>
      <c r="ER131" s="82"/>
      <c r="ES131" s="82"/>
      <c r="ET131" s="82"/>
      <c r="EU131" s="82"/>
      <c r="EV131" s="82"/>
      <c r="EW131" s="82"/>
      <c r="EX131" s="82"/>
    </row>
    <row r="132" spans="1:154" ht="16" customHeight="1">
      <c r="A132" s="86">
        <v>2015</v>
      </c>
      <c r="B132" s="67" t="s">
        <v>6</v>
      </c>
      <c r="C132" s="67" t="str">
        <f t="shared" si="21"/>
        <v>2015Q1</v>
      </c>
      <c r="D132" s="67" t="s">
        <v>211</v>
      </c>
      <c r="E132" s="67" t="s">
        <v>212</v>
      </c>
      <c r="F132" s="67" t="s">
        <v>213</v>
      </c>
      <c r="G132" s="68" t="s">
        <v>33</v>
      </c>
      <c r="H132" s="68" t="s">
        <v>33</v>
      </c>
      <c r="I132" s="68" t="s">
        <v>446</v>
      </c>
      <c r="J132" s="67" t="str">
        <f t="shared" si="18"/>
        <v>2015Q1D11</v>
      </c>
      <c r="K132" s="79">
        <v>189623.3</v>
      </c>
      <c r="L132" s="79">
        <v>79774.2</v>
      </c>
      <c r="M132" s="67">
        <v>0</v>
      </c>
      <c r="N132" s="79">
        <v>0</v>
      </c>
      <c r="O132" s="79"/>
      <c r="P132" s="79">
        <v>0</v>
      </c>
      <c r="Q132" s="79"/>
      <c r="R132" s="68">
        <v>269397.5</v>
      </c>
      <c r="S132" s="67"/>
      <c r="T132" s="67"/>
      <c r="U132" s="67"/>
      <c r="V132" s="67"/>
      <c r="W132" s="67"/>
      <c r="X132" s="67"/>
      <c r="Y132" s="67"/>
      <c r="Z132" s="79">
        <v>0</v>
      </c>
      <c r="AA132" s="79">
        <v>0</v>
      </c>
      <c r="AB132" s="79">
        <v>0</v>
      </c>
      <c r="AC132" s="67">
        <v>457178</v>
      </c>
      <c r="AD132" s="68">
        <f t="shared" ref="AD132:AD195" si="24">SUM(Z132:AC132)</f>
        <v>457178</v>
      </c>
      <c r="AE132" s="67"/>
      <c r="AF132" s="79"/>
      <c r="AG132" s="67"/>
      <c r="AH132" s="67"/>
      <c r="AI132" s="67"/>
      <c r="AJ132" s="67"/>
      <c r="AK132" s="67"/>
      <c r="AL132" s="67">
        <v>0</v>
      </c>
      <c r="AM132" s="67"/>
      <c r="AN132" s="67">
        <v>0</v>
      </c>
      <c r="AO132" s="67">
        <v>0</v>
      </c>
      <c r="AP132" s="67">
        <v>8</v>
      </c>
      <c r="AQ132" s="67">
        <v>24</v>
      </c>
      <c r="AR132" s="67">
        <v>0</v>
      </c>
      <c r="AS132" s="67"/>
      <c r="AT132" s="67">
        <v>10</v>
      </c>
      <c r="AU132" s="67">
        <v>0</v>
      </c>
      <c r="AV132" s="67"/>
      <c r="AW132" s="67">
        <v>0</v>
      </c>
      <c r="AX132" s="67">
        <v>0</v>
      </c>
      <c r="AY132" s="67">
        <v>0</v>
      </c>
      <c r="AZ132" s="67">
        <v>0</v>
      </c>
      <c r="BA132" s="67">
        <v>0</v>
      </c>
      <c r="BB132" s="67">
        <v>0</v>
      </c>
      <c r="BC132" s="67">
        <v>0</v>
      </c>
      <c r="BD132" s="67">
        <v>0</v>
      </c>
      <c r="BE132" s="67">
        <v>0</v>
      </c>
      <c r="BF132" s="67">
        <v>0</v>
      </c>
      <c r="BG132" s="67">
        <v>0</v>
      </c>
      <c r="BH132" s="67">
        <v>0</v>
      </c>
      <c r="BI132" s="67">
        <v>0</v>
      </c>
      <c r="BJ132" s="73">
        <v>2400</v>
      </c>
      <c r="BK132" s="68">
        <f t="shared" si="20"/>
        <v>42</v>
      </c>
      <c r="BL132" s="67">
        <v>0</v>
      </c>
      <c r="BM132" s="67">
        <v>12</v>
      </c>
      <c r="BN132" s="67">
        <f t="shared" si="17"/>
        <v>12</v>
      </c>
      <c r="BO132" s="67"/>
      <c r="BP132" s="67"/>
      <c r="BQ132" s="67"/>
      <c r="BR132" s="67">
        <v>1776</v>
      </c>
      <c r="BS132" s="67">
        <v>40</v>
      </c>
      <c r="BT132" s="67">
        <v>0</v>
      </c>
      <c r="BU132" s="67">
        <v>0</v>
      </c>
      <c r="BV132" s="67"/>
      <c r="BW132" s="67">
        <v>0</v>
      </c>
      <c r="BX132" s="67"/>
      <c r="BY132" s="67">
        <f t="shared" si="23"/>
        <v>1816</v>
      </c>
      <c r="BZ132" s="79">
        <v>17.4374</v>
      </c>
      <c r="CA132" s="79">
        <v>128.67840000000001</v>
      </c>
      <c r="CB132" s="79">
        <v>4.968</v>
      </c>
      <c r="CC132" s="79">
        <v>58.715020000000003</v>
      </c>
      <c r="CD132" s="79">
        <v>4.3499999999999996</v>
      </c>
      <c r="CE132" s="79">
        <v>22.66018</v>
      </c>
      <c r="CF132" s="79">
        <v>0</v>
      </c>
      <c r="CG132" s="79"/>
      <c r="CH132" s="79"/>
      <c r="CI132" s="79"/>
      <c r="CJ132" s="79"/>
      <c r="CK132" s="79"/>
      <c r="CL132" s="79">
        <f t="shared" si="22"/>
        <v>236.809</v>
      </c>
      <c r="CM132" s="79"/>
      <c r="CN132" s="79"/>
      <c r="CO132" s="79"/>
      <c r="CP132" s="79"/>
      <c r="CQ132" s="79"/>
      <c r="CR132" s="79"/>
      <c r="CS132" s="79"/>
      <c r="CT132" s="79"/>
      <c r="CU132" s="79"/>
      <c r="CV132" s="79"/>
      <c r="CW132" s="79"/>
      <c r="CX132" s="79"/>
      <c r="CY132" s="79"/>
      <c r="CZ132" s="79"/>
      <c r="DA132" s="79"/>
      <c r="DB132" s="79"/>
      <c r="DC132" s="79"/>
      <c r="DD132" s="67"/>
      <c r="DE132" s="67"/>
      <c r="DF132" s="67"/>
      <c r="DG132" s="67"/>
      <c r="DH132" s="67"/>
      <c r="DI132" s="67"/>
      <c r="DJ132" s="67"/>
      <c r="DK132" s="67"/>
      <c r="DL132" s="67"/>
      <c r="DM132" s="67"/>
      <c r="DN132" s="67"/>
      <c r="DO132" s="67"/>
      <c r="DP132" s="67"/>
      <c r="DQ132" s="67"/>
      <c r="DR132" s="67"/>
      <c r="DS132" s="67"/>
      <c r="DT132" s="68">
        <f t="shared" si="19"/>
        <v>0</v>
      </c>
      <c r="DU132" s="67"/>
      <c r="DV132" s="82"/>
      <c r="DW132" s="82"/>
      <c r="DX132" s="82"/>
      <c r="DY132" s="82"/>
      <c r="DZ132" s="82"/>
      <c r="EA132" s="82"/>
      <c r="EB132" s="82"/>
      <c r="EC132" s="82"/>
      <c r="ED132" s="82"/>
      <c r="EE132" s="82"/>
      <c r="EF132" s="82"/>
      <c r="EG132" s="82" t="s">
        <v>229</v>
      </c>
      <c r="EH132" s="82"/>
      <c r="EI132" s="82"/>
      <c r="EJ132" s="82"/>
      <c r="EK132" s="82"/>
      <c r="EL132" s="82"/>
      <c r="EM132" s="82"/>
      <c r="EN132" s="82"/>
      <c r="EO132" s="82"/>
      <c r="EP132" s="82"/>
      <c r="EQ132" s="82"/>
      <c r="ER132" s="82"/>
      <c r="ES132" s="82"/>
      <c r="ET132" s="82"/>
      <c r="EU132" s="82"/>
      <c r="EV132" s="82"/>
      <c r="EW132" s="82"/>
      <c r="EX132" s="82"/>
    </row>
    <row r="133" spans="1:154" ht="16" customHeight="1">
      <c r="A133" s="86">
        <v>2015</v>
      </c>
      <c r="B133" s="67" t="s">
        <v>6</v>
      </c>
      <c r="C133" s="67" t="str">
        <f t="shared" si="21"/>
        <v>2015Q1</v>
      </c>
      <c r="D133" s="67" t="s">
        <v>211</v>
      </c>
      <c r="E133" s="67" t="s">
        <v>212</v>
      </c>
      <c r="F133" s="67" t="s">
        <v>218</v>
      </c>
      <c r="G133" s="68" t="s">
        <v>39</v>
      </c>
      <c r="H133" s="68" t="s">
        <v>231</v>
      </c>
      <c r="I133" s="68" t="s">
        <v>434</v>
      </c>
      <c r="J133" s="67" t="str">
        <f t="shared" si="18"/>
        <v>2015Q1D1</v>
      </c>
      <c r="K133" s="79">
        <v>109778.91</v>
      </c>
      <c r="L133" s="79">
        <v>135201.97</v>
      </c>
      <c r="M133" s="79">
        <v>112760.87</v>
      </c>
      <c r="N133" s="67"/>
      <c r="O133" s="67"/>
      <c r="P133" s="67"/>
      <c r="Q133" s="67"/>
      <c r="R133" s="67">
        <v>357741.75</v>
      </c>
      <c r="S133" s="67"/>
      <c r="T133" s="67"/>
      <c r="U133" s="67"/>
      <c r="V133" s="67"/>
      <c r="W133" s="67"/>
      <c r="X133" s="67"/>
      <c r="Y133" s="79">
        <v>248.35078900000002</v>
      </c>
      <c r="Z133" s="67">
        <v>135915.33333333334</v>
      </c>
      <c r="AA133" s="67">
        <v>135915.33333333334</v>
      </c>
      <c r="AB133" s="67">
        <v>135915.33333333334</v>
      </c>
      <c r="AC133" s="79"/>
      <c r="AD133" s="79">
        <f t="shared" si="24"/>
        <v>407746</v>
      </c>
      <c r="AE133" s="67"/>
      <c r="AF133" s="79">
        <v>113.89525979272</v>
      </c>
      <c r="AG133" s="67"/>
      <c r="AH133" s="67"/>
      <c r="AI133" s="67"/>
      <c r="AJ133" s="67"/>
      <c r="AK133" s="67"/>
      <c r="AL133" s="67"/>
      <c r="AM133" s="67"/>
      <c r="AN133" s="67"/>
      <c r="AO133" s="67"/>
      <c r="AP133" s="79">
        <v>16</v>
      </c>
      <c r="AQ133" s="79">
        <v>47</v>
      </c>
      <c r="AR133" s="67"/>
      <c r="AS133" s="67"/>
      <c r="AT133" s="79">
        <v>8</v>
      </c>
      <c r="AU133" s="67"/>
      <c r="AV133" s="67"/>
      <c r="AW133" s="79">
        <v>1</v>
      </c>
      <c r="AX133" s="67"/>
      <c r="AY133" s="67"/>
      <c r="AZ133" s="79">
        <v>0</v>
      </c>
      <c r="BA133" s="79">
        <v>1</v>
      </c>
      <c r="BB133" s="67"/>
      <c r="BC133" s="67"/>
      <c r="BD133" s="67"/>
      <c r="BE133" s="67"/>
      <c r="BF133" s="67"/>
      <c r="BG133" s="67"/>
      <c r="BH133" s="67"/>
      <c r="BI133" s="67"/>
      <c r="BJ133" s="73">
        <v>4065</v>
      </c>
      <c r="BK133" s="68">
        <f t="shared" si="20"/>
        <v>73</v>
      </c>
      <c r="BL133" s="67"/>
      <c r="BM133" s="79">
        <v>0</v>
      </c>
      <c r="BN133" s="67">
        <f t="shared" si="17"/>
        <v>0</v>
      </c>
      <c r="BO133" s="79">
        <v>0</v>
      </c>
      <c r="BP133" s="67"/>
      <c r="BQ133" s="67"/>
      <c r="BR133" s="79">
        <v>2859</v>
      </c>
      <c r="BS133" s="79">
        <v>65</v>
      </c>
      <c r="BT133" s="79">
        <v>3</v>
      </c>
      <c r="BU133" s="67"/>
      <c r="BV133" s="67"/>
      <c r="BW133" s="67"/>
      <c r="BX133" s="67"/>
      <c r="BY133" s="67">
        <f t="shared" si="23"/>
        <v>2927</v>
      </c>
      <c r="BZ133" s="79">
        <v>60.811169999999997</v>
      </c>
      <c r="CA133" s="79">
        <v>66.185206999999991</v>
      </c>
      <c r="CB133" s="79">
        <v>9.3183090000000011</v>
      </c>
      <c r="CC133" s="79">
        <v>25.905674000000001</v>
      </c>
      <c r="CD133" s="67"/>
      <c r="CE133" s="67"/>
      <c r="CF133" s="67"/>
      <c r="CG133" s="67"/>
      <c r="CH133" s="67"/>
      <c r="CI133" s="67"/>
      <c r="CJ133" s="67"/>
      <c r="CK133" s="67"/>
      <c r="CL133" s="67">
        <f t="shared" si="22"/>
        <v>162.22036</v>
      </c>
      <c r="CM133" s="79">
        <v>0</v>
      </c>
      <c r="CN133" s="79">
        <v>0</v>
      </c>
      <c r="CO133" s="79">
        <v>0</v>
      </c>
      <c r="CP133" s="79">
        <v>0</v>
      </c>
      <c r="CQ133" s="79">
        <v>0</v>
      </c>
      <c r="CR133" s="79">
        <v>0</v>
      </c>
      <c r="CS133" s="79">
        <v>0</v>
      </c>
      <c r="CT133" s="79">
        <v>0</v>
      </c>
      <c r="CU133" s="79">
        <v>0</v>
      </c>
      <c r="CV133" s="79">
        <v>685.44500000000005</v>
      </c>
      <c r="CW133" s="79">
        <v>132.886</v>
      </c>
      <c r="CX133" s="79">
        <v>66.841488999999996</v>
      </c>
      <c r="CY133" s="79">
        <v>106.983</v>
      </c>
      <c r="CZ133" s="79">
        <v>17.831</v>
      </c>
      <c r="DA133" s="79">
        <v>8.9687420000000007</v>
      </c>
      <c r="DB133" s="67"/>
      <c r="DC133" s="67"/>
      <c r="DD133" s="67"/>
      <c r="DE133" s="79">
        <v>43</v>
      </c>
      <c r="DF133" s="79">
        <v>8</v>
      </c>
      <c r="DG133" s="79">
        <v>7</v>
      </c>
      <c r="DH133" s="79">
        <v>0</v>
      </c>
      <c r="DI133" s="79">
        <v>100</v>
      </c>
      <c r="DJ133" s="79">
        <v>43</v>
      </c>
      <c r="DK133" s="79">
        <v>8</v>
      </c>
      <c r="DL133" s="79">
        <v>7</v>
      </c>
      <c r="DM133" s="79">
        <v>0</v>
      </c>
      <c r="DN133" s="79">
        <v>100</v>
      </c>
      <c r="DO133" s="79">
        <v>977</v>
      </c>
      <c r="DP133" s="67"/>
      <c r="DQ133" s="79">
        <v>235.2</v>
      </c>
      <c r="DR133" s="67"/>
      <c r="DS133" s="79">
        <v>318</v>
      </c>
      <c r="DT133" s="68">
        <f t="shared" si="19"/>
        <v>553.20000000000005</v>
      </c>
      <c r="DU133" s="67"/>
      <c r="DV133" s="83">
        <v>7.1194600000000001</v>
      </c>
      <c r="DW133" s="83">
        <v>0.22479999999999997</v>
      </c>
      <c r="DX133" s="83">
        <v>0.3</v>
      </c>
      <c r="DY133" s="83">
        <v>0.2</v>
      </c>
      <c r="DZ133" s="82"/>
      <c r="EA133" s="83">
        <v>2.7578</v>
      </c>
      <c r="EB133" s="83">
        <v>3.987924</v>
      </c>
      <c r="EC133" s="83">
        <v>4.8</v>
      </c>
      <c r="ED133" s="83">
        <v>0.23599999999999999</v>
      </c>
      <c r="EE133" s="83"/>
      <c r="EF133" s="83">
        <v>0.38148399999999999</v>
      </c>
      <c r="EG133" s="82" t="s">
        <v>229</v>
      </c>
      <c r="EH133" s="82"/>
      <c r="EI133" s="82"/>
      <c r="EJ133" s="82"/>
      <c r="EK133" s="82"/>
      <c r="EL133" s="82"/>
      <c r="EM133" s="82"/>
      <c r="EN133" s="82"/>
      <c r="EO133" s="82"/>
      <c r="EP133" s="82"/>
      <c r="EQ133" s="82"/>
      <c r="ER133" s="82"/>
      <c r="ES133" s="82"/>
      <c r="ET133" s="82"/>
      <c r="EU133" s="82"/>
      <c r="EV133" s="82"/>
      <c r="EW133" s="83">
        <v>0.13930000000000001</v>
      </c>
      <c r="EX133" s="82"/>
    </row>
    <row r="134" spans="1:154" ht="16" customHeight="1">
      <c r="A134" s="86">
        <v>2015</v>
      </c>
      <c r="B134" s="67" t="s">
        <v>6</v>
      </c>
      <c r="C134" s="67" t="str">
        <f t="shared" si="21"/>
        <v>2015Q1</v>
      </c>
      <c r="D134" s="67" t="s">
        <v>211</v>
      </c>
      <c r="E134" s="67" t="s">
        <v>212</v>
      </c>
      <c r="F134" s="67" t="s">
        <v>215</v>
      </c>
      <c r="G134" s="67" t="s">
        <v>239</v>
      </c>
      <c r="H134" s="68" t="s">
        <v>239</v>
      </c>
      <c r="I134" s="68" t="s">
        <v>449</v>
      </c>
      <c r="J134" s="67" t="str">
        <f t="shared" si="18"/>
        <v>2015Q1D14</v>
      </c>
      <c r="K134" s="96">
        <v>146183589.65091601</v>
      </c>
      <c r="L134" s="96">
        <v>75880697.994354099</v>
      </c>
      <c r="M134" s="67">
        <v>102669080.2</v>
      </c>
      <c r="N134" s="67">
        <v>282665539</v>
      </c>
      <c r="O134" s="67"/>
      <c r="P134" s="67">
        <v>446399</v>
      </c>
      <c r="Q134" s="79"/>
      <c r="R134" s="67">
        <v>607845305.84527016</v>
      </c>
      <c r="S134" s="79"/>
      <c r="T134" s="79"/>
      <c r="U134" s="79"/>
      <c r="V134" s="79"/>
      <c r="W134" s="79"/>
      <c r="X134" s="79"/>
      <c r="Y134" s="79"/>
      <c r="Z134" s="79">
        <v>221059110</v>
      </c>
      <c r="AA134" s="79">
        <v>376998558</v>
      </c>
      <c r="AB134" s="79">
        <v>157346628</v>
      </c>
      <c r="AC134" s="67">
        <v>0</v>
      </c>
      <c r="AD134" s="67">
        <f t="shared" si="24"/>
        <v>755404296</v>
      </c>
      <c r="AE134" s="79"/>
      <c r="AF134" s="79"/>
      <c r="AG134" s="79"/>
      <c r="AH134" s="79"/>
      <c r="AI134" s="79"/>
      <c r="AJ134" s="79"/>
      <c r="AK134" s="67"/>
      <c r="AL134" s="67">
        <v>1</v>
      </c>
      <c r="AM134" s="67"/>
      <c r="AN134" s="67">
        <v>1</v>
      </c>
      <c r="AO134" s="67">
        <v>29</v>
      </c>
      <c r="AP134" s="67">
        <v>808</v>
      </c>
      <c r="AQ134" s="67">
        <v>2751</v>
      </c>
      <c r="AR134" s="67">
        <v>1</v>
      </c>
      <c r="AS134" s="67"/>
      <c r="AT134" s="67">
        <v>1933</v>
      </c>
      <c r="AU134" s="67">
        <v>15</v>
      </c>
      <c r="AV134" s="67"/>
      <c r="AW134" s="67">
        <v>1543</v>
      </c>
      <c r="AX134" s="67">
        <v>16</v>
      </c>
      <c r="AY134" s="67">
        <v>25</v>
      </c>
      <c r="AZ134" s="67">
        <v>1086</v>
      </c>
      <c r="BA134" s="67">
        <v>0</v>
      </c>
      <c r="BB134" s="67">
        <v>6</v>
      </c>
      <c r="BC134" s="67">
        <v>724</v>
      </c>
      <c r="BD134" s="67">
        <v>0</v>
      </c>
      <c r="BE134" s="67">
        <v>4</v>
      </c>
      <c r="BF134" s="67">
        <v>59</v>
      </c>
      <c r="BG134" s="67">
        <v>23</v>
      </c>
      <c r="BH134" s="67">
        <v>14</v>
      </c>
      <c r="BI134" s="67">
        <v>271</v>
      </c>
      <c r="BJ134" s="73">
        <v>1719457</v>
      </c>
      <c r="BK134" s="68">
        <f t="shared" si="20"/>
        <v>9310</v>
      </c>
      <c r="BL134" s="85">
        <v>13</v>
      </c>
      <c r="BM134" s="85">
        <v>1369</v>
      </c>
      <c r="BN134" s="85">
        <f t="shared" si="17"/>
        <v>1382</v>
      </c>
      <c r="BO134" s="85"/>
      <c r="BP134" s="85"/>
      <c r="BQ134" s="85"/>
      <c r="BR134" s="67">
        <v>632123</v>
      </c>
      <c r="BS134" s="67">
        <v>59564</v>
      </c>
      <c r="BT134" s="67">
        <v>2312</v>
      </c>
      <c r="BU134" s="67">
        <v>481</v>
      </c>
      <c r="BV134" s="67"/>
      <c r="BW134" s="67">
        <v>348</v>
      </c>
      <c r="BX134" s="79"/>
      <c r="BY134" s="67">
        <f t="shared" si="23"/>
        <v>694828</v>
      </c>
      <c r="BZ134" s="79"/>
      <c r="CA134" s="79"/>
      <c r="CB134" s="79"/>
      <c r="CC134" s="79"/>
      <c r="CD134" s="79"/>
      <c r="CE134" s="79"/>
      <c r="CF134" s="79"/>
      <c r="CG134" s="79"/>
      <c r="CH134" s="79"/>
      <c r="CI134" s="79"/>
      <c r="CJ134" s="79"/>
      <c r="CK134" s="79"/>
      <c r="CL134" s="67">
        <f t="shared" si="22"/>
        <v>0</v>
      </c>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68">
        <f t="shared" si="19"/>
        <v>0</v>
      </c>
      <c r="DU134" s="79"/>
      <c r="DV134" s="77"/>
      <c r="DW134" s="77"/>
      <c r="DX134" s="77"/>
      <c r="DY134" s="77"/>
      <c r="DZ134" s="77"/>
      <c r="EA134" s="77"/>
      <c r="EB134" s="77"/>
      <c r="EC134" s="77"/>
      <c r="ED134" s="77"/>
      <c r="EE134" s="77"/>
      <c r="EF134" s="77"/>
      <c r="EG134" s="77"/>
      <c r="EH134" s="77"/>
      <c r="EI134" s="77"/>
      <c r="EJ134" s="77"/>
      <c r="EK134" s="77"/>
      <c r="EL134" s="77"/>
      <c r="EM134" s="77"/>
      <c r="EN134" s="77"/>
      <c r="EO134" s="77"/>
      <c r="EP134" s="77"/>
      <c r="EQ134" s="77"/>
      <c r="ER134" s="77"/>
      <c r="ES134" s="77"/>
      <c r="ET134" s="77"/>
      <c r="EU134" s="77"/>
      <c r="EV134" s="77"/>
      <c r="EW134" s="77"/>
      <c r="EX134" s="77"/>
    </row>
    <row r="135" spans="1:154" ht="16" customHeight="1">
      <c r="A135" s="86">
        <v>2014</v>
      </c>
      <c r="B135" s="67" t="s">
        <v>9</v>
      </c>
      <c r="C135" s="67" t="str">
        <f t="shared" si="21"/>
        <v>2014Q4</v>
      </c>
      <c r="D135" s="67" t="s">
        <v>211</v>
      </c>
      <c r="E135" s="67" t="s">
        <v>212</v>
      </c>
      <c r="F135" s="67" t="s">
        <v>231</v>
      </c>
      <c r="G135" s="68" t="s">
        <v>231</v>
      </c>
      <c r="H135" s="68" t="s">
        <v>231</v>
      </c>
      <c r="I135" s="68" t="s">
        <v>448</v>
      </c>
      <c r="J135" s="67" t="str">
        <f t="shared" si="18"/>
        <v>2014Q4D13</v>
      </c>
      <c r="K135" s="79">
        <v>0</v>
      </c>
      <c r="L135" s="79">
        <v>0</v>
      </c>
      <c r="M135" s="67"/>
      <c r="N135" s="79">
        <v>0</v>
      </c>
      <c r="O135" s="79"/>
      <c r="P135" s="79">
        <v>0</v>
      </c>
      <c r="Q135" s="79"/>
      <c r="R135" s="68">
        <v>0</v>
      </c>
      <c r="S135" s="67"/>
      <c r="T135" s="67"/>
      <c r="U135" s="67"/>
      <c r="V135" s="67"/>
      <c r="W135" s="67"/>
      <c r="X135" s="67"/>
      <c r="Y135" s="67"/>
      <c r="Z135" s="79">
        <v>0</v>
      </c>
      <c r="AA135" s="79">
        <v>0</v>
      </c>
      <c r="AB135" s="79">
        <v>0</v>
      </c>
      <c r="AC135" s="67">
        <v>0</v>
      </c>
      <c r="AD135" s="68">
        <f t="shared" si="24"/>
        <v>0</v>
      </c>
      <c r="AE135" s="67"/>
      <c r="AF135" s="79"/>
      <c r="AG135" s="67"/>
      <c r="AH135" s="67"/>
      <c r="AI135" s="67"/>
      <c r="AJ135" s="67"/>
      <c r="AK135" s="67"/>
      <c r="AL135" s="67">
        <v>0</v>
      </c>
      <c r="AM135" s="67"/>
      <c r="AN135" s="67"/>
      <c r="AO135" s="67"/>
      <c r="AP135" s="67">
        <v>0</v>
      </c>
      <c r="AQ135" s="67">
        <v>0</v>
      </c>
      <c r="AR135" s="67"/>
      <c r="AS135" s="67"/>
      <c r="AT135" s="67">
        <v>0</v>
      </c>
      <c r="AU135" s="67"/>
      <c r="AV135" s="67"/>
      <c r="AW135" s="67">
        <v>0</v>
      </c>
      <c r="AX135" s="67"/>
      <c r="AY135" s="67"/>
      <c r="AZ135" s="67"/>
      <c r="BA135" s="67">
        <v>0</v>
      </c>
      <c r="BB135" s="67">
        <v>0</v>
      </c>
      <c r="BC135" s="67">
        <v>0</v>
      </c>
      <c r="BD135" s="67">
        <v>0</v>
      </c>
      <c r="BE135" s="67">
        <v>0</v>
      </c>
      <c r="BF135" s="67">
        <v>0</v>
      </c>
      <c r="BG135" s="67">
        <v>0</v>
      </c>
      <c r="BH135" s="67">
        <v>0</v>
      </c>
      <c r="BI135" s="67">
        <v>0</v>
      </c>
      <c r="BJ135" s="73">
        <v>0</v>
      </c>
      <c r="BK135" s="68">
        <f t="shared" si="20"/>
        <v>0</v>
      </c>
      <c r="BL135" s="67">
        <v>0</v>
      </c>
      <c r="BM135" s="67">
        <v>96</v>
      </c>
      <c r="BN135" s="67">
        <f t="shared" ref="BN135:BN198" si="25">SUM(BL135:BM135)</f>
        <v>96</v>
      </c>
      <c r="BO135" s="67"/>
      <c r="BP135" s="67"/>
      <c r="BQ135" s="67"/>
      <c r="BR135" s="67">
        <v>0</v>
      </c>
      <c r="BS135" s="67">
        <v>0</v>
      </c>
      <c r="BT135" s="67">
        <v>0</v>
      </c>
      <c r="BU135" s="67">
        <v>0</v>
      </c>
      <c r="BV135" s="67"/>
      <c r="BW135" s="67">
        <v>0</v>
      </c>
      <c r="BX135" s="67">
        <v>0</v>
      </c>
      <c r="BY135" s="67">
        <f t="shared" si="23"/>
        <v>0</v>
      </c>
      <c r="BZ135" s="79">
        <v>0</v>
      </c>
      <c r="CA135" s="79">
        <v>0</v>
      </c>
      <c r="CB135" s="79">
        <v>0</v>
      </c>
      <c r="CC135" s="79">
        <v>0</v>
      </c>
      <c r="CD135" s="79">
        <v>0</v>
      </c>
      <c r="CE135" s="79">
        <v>0</v>
      </c>
      <c r="CF135" s="79">
        <v>0</v>
      </c>
      <c r="CG135" s="79"/>
      <c r="CH135" s="79"/>
      <c r="CI135" s="79"/>
      <c r="CJ135" s="79"/>
      <c r="CK135" s="79"/>
      <c r="CL135" s="79">
        <f t="shared" si="22"/>
        <v>0</v>
      </c>
      <c r="CM135" s="79"/>
      <c r="CN135" s="79"/>
      <c r="CO135" s="79"/>
      <c r="CP135" s="79"/>
      <c r="CQ135" s="79"/>
      <c r="CR135" s="79"/>
      <c r="CS135" s="79"/>
      <c r="CT135" s="79"/>
      <c r="CU135" s="79"/>
      <c r="CV135" s="79"/>
      <c r="CW135" s="79"/>
      <c r="CX135" s="79"/>
      <c r="CY135" s="79"/>
      <c r="CZ135" s="79"/>
      <c r="DA135" s="79"/>
      <c r="DB135" s="79"/>
      <c r="DC135" s="79"/>
      <c r="DD135" s="67"/>
      <c r="DE135" s="67"/>
      <c r="DF135" s="67"/>
      <c r="DG135" s="67"/>
      <c r="DH135" s="67"/>
      <c r="DI135" s="67"/>
      <c r="DJ135" s="67"/>
      <c r="DK135" s="67"/>
      <c r="DL135" s="67"/>
      <c r="DM135" s="67"/>
      <c r="DN135" s="67"/>
      <c r="DO135" s="67"/>
      <c r="DP135" s="67"/>
      <c r="DQ135" s="67"/>
      <c r="DR135" s="67"/>
      <c r="DS135" s="67"/>
      <c r="DT135" s="68">
        <f t="shared" si="19"/>
        <v>0</v>
      </c>
      <c r="DU135" s="67"/>
      <c r="DV135" s="82"/>
      <c r="DW135" s="82"/>
      <c r="DX135" s="82"/>
      <c r="DY135" s="82"/>
      <c r="DZ135" s="82"/>
      <c r="EA135" s="82"/>
      <c r="EB135" s="82"/>
      <c r="EC135" s="82"/>
      <c r="ED135" s="82"/>
      <c r="EE135" s="82"/>
      <c r="EF135" s="82"/>
      <c r="EG135" s="82" t="s">
        <v>231</v>
      </c>
      <c r="EH135" s="82"/>
      <c r="EI135" s="82"/>
      <c r="EJ135" s="82"/>
      <c r="EK135" s="82"/>
      <c r="EL135" s="82"/>
      <c r="EM135" s="82"/>
      <c r="EN135" s="82"/>
      <c r="EO135" s="82"/>
      <c r="EP135" s="82"/>
      <c r="EQ135" s="82"/>
      <c r="ER135" s="82"/>
      <c r="ES135" s="82"/>
      <c r="ET135" s="82"/>
      <c r="EU135" s="82"/>
      <c r="EV135" s="82"/>
      <c r="EW135" s="82"/>
      <c r="EX135" s="82"/>
    </row>
    <row r="136" spans="1:154" ht="16" customHeight="1">
      <c r="A136" s="86">
        <v>2014</v>
      </c>
      <c r="B136" s="67" t="s">
        <v>9</v>
      </c>
      <c r="C136" s="67" t="str">
        <f t="shared" si="21"/>
        <v>2014Q4</v>
      </c>
      <c r="D136" s="67" t="s">
        <v>211</v>
      </c>
      <c r="E136" s="67" t="s">
        <v>212</v>
      </c>
      <c r="F136" s="67" t="s">
        <v>224</v>
      </c>
      <c r="G136" s="68" t="s">
        <v>46</v>
      </c>
      <c r="H136" s="68" t="s">
        <v>231</v>
      </c>
      <c r="I136" s="68" t="s">
        <v>440</v>
      </c>
      <c r="J136" s="67" t="str">
        <f t="shared" si="18"/>
        <v>2014Q4D7</v>
      </c>
      <c r="K136" s="79">
        <v>0</v>
      </c>
      <c r="L136" s="79">
        <v>0</v>
      </c>
      <c r="M136" s="67"/>
      <c r="N136" s="79">
        <v>0</v>
      </c>
      <c r="O136" s="79"/>
      <c r="P136" s="79">
        <v>0</v>
      </c>
      <c r="Q136" s="79"/>
      <c r="R136" s="68">
        <v>874240.55</v>
      </c>
      <c r="S136" s="67"/>
      <c r="T136" s="67"/>
      <c r="U136" s="67"/>
      <c r="V136" s="67"/>
      <c r="W136" s="67"/>
      <c r="X136" s="67"/>
      <c r="Y136" s="67"/>
      <c r="Z136" s="79">
        <v>0</v>
      </c>
      <c r="AA136" s="79">
        <v>0</v>
      </c>
      <c r="AB136" s="79">
        <v>0</v>
      </c>
      <c r="AC136" s="67">
        <v>1533085</v>
      </c>
      <c r="AD136" s="68">
        <f t="shared" si="24"/>
        <v>1533085</v>
      </c>
      <c r="AE136" s="67"/>
      <c r="AF136" s="79"/>
      <c r="AG136" s="67"/>
      <c r="AH136" s="67"/>
      <c r="AI136" s="67"/>
      <c r="AJ136" s="67"/>
      <c r="AK136" s="67"/>
      <c r="AL136" s="67">
        <v>0</v>
      </c>
      <c r="AM136" s="67"/>
      <c r="AN136" s="67">
        <v>0</v>
      </c>
      <c r="AO136" s="67">
        <v>0</v>
      </c>
      <c r="AP136" s="67">
        <v>9</v>
      </c>
      <c r="AQ136" s="67">
        <v>80</v>
      </c>
      <c r="AR136" s="67">
        <v>0</v>
      </c>
      <c r="AS136" s="67"/>
      <c r="AT136" s="67">
        <v>15</v>
      </c>
      <c r="AU136" s="67">
        <v>0</v>
      </c>
      <c r="AV136" s="67"/>
      <c r="AW136" s="67">
        <v>3</v>
      </c>
      <c r="AX136" s="67">
        <v>3</v>
      </c>
      <c r="AY136" s="67">
        <v>0</v>
      </c>
      <c r="AZ136" s="67">
        <v>2</v>
      </c>
      <c r="BA136" s="67">
        <v>0</v>
      </c>
      <c r="BB136" s="67">
        <v>0</v>
      </c>
      <c r="BC136" s="67">
        <v>1</v>
      </c>
      <c r="BD136" s="67">
        <v>0</v>
      </c>
      <c r="BE136" s="67">
        <v>0</v>
      </c>
      <c r="BF136" s="67">
        <v>0</v>
      </c>
      <c r="BG136" s="67">
        <v>0</v>
      </c>
      <c r="BH136" s="67">
        <v>0</v>
      </c>
      <c r="BI136" s="67">
        <v>0</v>
      </c>
      <c r="BJ136" s="73">
        <v>8205</v>
      </c>
      <c r="BK136" s="68">
        <f t="shared" si="20"/>
        <v>113</v>
      </c>
      <c r="BL136" s="67">
        <v>0</v>
      </c>
      <c r="BM136" s="67">
        <v>0</v>
      </c>
      <c r="BN136" s="67">
        <f t="shared" si="25"/>
        <v>0</v>
      </c>
      <c r="BO136" s="67"/>
      <c r="BP136" s="67"/>
      <c r="BQ136" s="67"/>
      <c r="BR136" s="67">
        <v>4108</v>
      </c>
      <c r="BS136" s="67">
        <v>86</v>
      </c>
      <c r="BT136" s="67">
        <v>1</v>
      </c>
      <c r="BU136" s="67">
        <v>0</v>
      </c>
      <c r="BV136" s="67"/>
      <c r="BW136" s="67">
        <v>0</v>
      </c>
      <c r="BX136" s="67"/>
      <c r="BY136" s="67">
        <f t="shared" si="23"/>
        <v>4195</v>
      </c>
      <c r="BZ136" s="79">
        <v>40.389842999999999</v>
      </c>
      <c r="CA136" s="79">
        <v>51.394936000000001</v>
      </c>
      <c r="CB136" s="79">
        <v>20.745792000000002</v>
      </c>
      <c r="CC136" s="79">
        <v>7.0879260000000004</v>
      </c>
      <c r="CD136" s="79">
        <v>1.417</v>
      </c>
      <c r="CE136" s="79">
        <v>0</v>
      </c>
      <c r="CF136" s="79">
        <v>0</v>
      </c>
      <c r="CG136" s="79"/>
      <c r="CH136" s="79"/>
      <c r="CI136" s="79"/>
      <c r="CJ136" s="79"/>
      <c r="CK136" s="79"/>
      <c r="CL136" s="79">
        <f t="shared" si="22"/>
        <v>121.03549700000001</v>
      </c>
      <c r="CM136" s="79"/>
      <c r="CN136" s="79"/>
      <c r="CO136" s="79"/>
      <c r="CP136" s="79"/>
      <c r="CQ136" s="79"/>
      <c r="CR136" s="79"/>
      <c r="CS136" s="79"/>
      <c r="CT136" s="79"/>
      <c r="CU136" s="79"/>
      <c r="CV136" s="79"/>
      <c r="CW136" s="79"/>
      <c r="CX136" s="79"/>
      <c r="CY136" s="79"/>
      <c r="CZ136" s="79"/>
      <c r="DA136" s="79"/>
      <c r="DB136" s="79"/>
      <c r="DC136" s="79"/>
      <c r="DD136" s="67"/>
      <c r="DE136" s="67"/>
      <c r="DF136" s="67"/>
      <c r="DG136" s="67"/>
      <c r="DH136" s="67"/>
      <c r="DI136" s="67"/>
      <c r="DJ136" s="67"/>
      <c r="DK136" s="67"/>
      <c r="DL136" s="67"/>
      <c r="DM136" s="67"/>
      <c r="DN136" s="67"/>
      <c r="DO136" s="67"/>
      <c r="DP136" s="67"/>
      <c r="DQ136" s="67"/>
      <c r="DR136" s="67"/>
      <c r="DS136" s="67"/>
      <c r="DT136" s="68">
        <f t="shared" si="19"/>
        <v>0</v>
      </c>
      <c r="DU136" s="67"/>
      <c r="DV136" s="82"/>
      <c r="DW136" s="82"/>
      <c r="DX136" s="82"/>
      <c r="DY136" s="82"/>
      <c r="DZ136" s="82"/>
      <c r="EA136" s="82"/>
      <c r="EB136" s="82"/>
      <c r="EC136" s="82"/>
      <c r="ED136" s="82"/>
      <c r="EE136" s="82"/>
      <c r="EF136" s="82"/>
      <c r="EG136" s="82" t="s">
        <v>229</v>
      </c>
      <c r="EH136" s="82"/>
      <c r="EI136" s="82"/>
      <c r="EJ136" s="82"/>
      <c r="EK136" s="82"/>
      <c r="EL136" s="82"/>
      <c r="EM136" s="82"/>
      <c r="EN136" s="82"/>
      <c r="EO136" s="82"/>
      <c r="EP136" s="82"/>
      <c r="EQ136" s="82"/>
      <c r="ER136" s="82"/>
      <c r="ES136" s="82"/>
      <c r="ET136" s="82"/>
      <c r="EU136" s="82"/>
      <c r="EV136" s="82"/>
      <c r="EW136" s="82"/>
      <c r="EX136" s="82"/>
    </row>
    <row r="137" spans="1:154" ht="16" customHeight="1">
      <c r="A137" s="86">
        <v>2014</v>
      </c>
      <c r="B137" s="67" t="s">
        <v>9</v>
      </c>
      <c r="C137" s="67" t="str">
        <f t="shared" si="21"/>
        <v>2014Q4</v>
      </c>
      <c r="D137" s="67" t="s">
        <v>211</v>
      </c>
      <c r="E137" s="67" t="s">
        <v>212</v>
      </c>
      <c r="F137" s="67" t="s">
        <v>223</v>
      </c>
      <c r="G137" s="68" t="s">
        <v>45</v>
      </c>
      <c r="H137" s="68" t="s">
        <v>231</v>
      </c>
      <c r="I137" s="68" t="s">
        <v>439</v>
      </c>
      <c r="J137" s="67" t="str">
        <f t="shared" si="18"/>
        <v>2014Q4D6</v>
      </c>
      <c r="K137" s="79">
        <v>0</v>
      </c>
      <c r="L137" s="79">
        <v>0</v>
      </c>
      <c r="M137" s="67"/>
      <c r="N137" s="79">
        <v>0</v>
      </c>
      <c r="O137" s="79"/>
      <c r="P137" s="79">
        <v>0</v>
      </c>
      <c r="Q137" s="79"/>
      <c r="R137" s="68">
        <v>807048.91373392497</v>
      </c>
      <c r="S137" s="67"/>
      <c r="T137" s="67"/>
      <c r="U137" s="67"/>
      <c r="V137" s="67"/>
      <c r="W137" s="67"/>
      <c r="X137" s="67"/>
      <c r="Y137" s="67"/>
      <c r="Z137" s="79">
        <v>0</v>
      </c>
      <c r="AA137" s="79">
        <v>0</v>
      </c>
      <c r="AB137" s="79">
        <v>0</v>
      </c>
      <c r="AC137" s="67">
        <v>1491067</v>
      </c>
      <c r="AD137" s="68">
        <f t="shared" si="24"/>
        <v>1491067</v>
      </c>
      <c r="AE137" s="67"/>
      <c r="AF137" s="79"/>
      <c r="AG137" s="67"/>
      <c r="AH137" s="67"/>
      <c r="AI137" s="67"/>
      <c r="AJ137" s="67"/>
      <c r="AK137" s="67"/>
      <c r="AL137" s="67">
        <v>0</v>
      </c>
      <c r="AM137" s="67"/>
      <c r="AN137" s="67">
        <v>0</v>
      </c>
      <c r="AO137" s="67">
        <v>0</v>
      </c>
      <c r="AP137" s="67">
        <v>48</v>
      </c>
      <c r="AQ137" s="67">
        <v>114</v>
      </c>
      <c r="AR137" s="67">
        <v>0</v>
      </c>
      <c r="AS137" s="67"/>
      <c r="AT137" s="67">
        <v>12</v>
      </c>
      <c r="AU137" s="67">
        <v>0</v>
      </c>
      <c r="AV137" s="67"/>
      <c r="AW137" s="67">
        <v>10</v>
      </c>
      <c r="AX137" s="67">
        <v>0</v>
      </c>
      <c r="AY137" s="67">
        <v>0</v>
      </c>
      <c r="AZ137" s="67">
        <v>2</v>
      </c>
      <c r="BA137" s="67">
        <v>0</v>
      </c>
      <c r="BB137" s="67">
        <v>0</v>
      </c>
      <c r="BC137" s="67">
        <v>1</v>
      </c>
      <c r="BD137" s="67">
        <v>0</v>
      </c>
      <c r="BE137" s="67">
        <v>0</v>
      </c>
      <c r="BF137" s="67">
        <v>0</v>
      </c>
      <c r="BG137" s="67">
        <v>0</v>
      </c>
      <c r="BH137" s="67">
        <v>0</v>
      </c>
      <c r="BI137" s="67">
        <v>0</v>
      </c>
      <c r="BJ137" s="73">
        <v>11230</v>
      </c>
      <c r="BK137" s="68">
        <f t="shared" si="20"/>
        <v>187</v>
      </c>
      <c r="BL137" s="67">
        <v>0</v>
      </c>
      <c r="BM137" s="67">
        <v>0</v>
      </c>
      <c r="BN137" s="67">
        <f t="shared" si="25"/>
        <v>0</v>
      </c>
      <c r="BO137" s="67"/>
      <c r="BP137" s="67"/>
      <c r="BQ137" s="67"/>
      <c r="BR137" s="67">
        <v>5221</v>
      </c>
      <c r="BS137" s="67">
        <v>154</v>
      </c>
      <c r="BT137" s="67">
        <v>1</v>
      </c>
      <c r="BU137" s="67">
        <v>0</v>
      </c>
      <c r="BV137" s="67"/>
      <c r="BW137" s="67">
        <v>0</v>
      </c>
      <c r="BX137" s="67"/>
      <c r="BY137" s="67">
        <f t="shared" si="23"/>
        <v>5376</v>
      </c>
      <c r="BZ137" s="79">
        <v>51.200895000000003</v>
      </c>
      <c r="CA137" s="79">
        <v>5.002275</v>
      </c>
      <c r="CB137" s="79">
        <v>22.119641999999999</v>
      </c>
      <c r="CC137" s="79">
        <v>13.49855</v>
      </c>
      <c r="CD137" s="79">
        <v>0</v>
      </c>
      <c r="CE137" s="79">
        <v>0</v>
      </c>
      <c r="CF137" s="79">
        <v>0</v>
      </c>
      <c r="CG137" s="79"/>
      <c r="CH137" s="79"/>
      <c r="CI137" s="79"/>
      <c r="CJ137" s="79"/>
      <c r="CK137" s="79"/>
      <c r="CL137" s="79">
        <f t="shared" si="22"/>
        <v>91.821361999999993</v>
      </c>
      <c r="CM137" s="79"/>
      <c r="CN137" s="79"/>
      <c r="CO137" s="79"/>
      <c r="CP137" s="79"/>
      <c r="CQ137" s="79"/>
      <c r="CR137" s="79"/>
      <c r="CS137" s="79"/>
      <c r="CT137" s="79"/>
      <c r="CU137" s="79"/>
      <c r="CV137" s="79"/>
      <c r="CW137" s="79"/>
      <c r="CX137" s="79"/>
      <c r="CY137" s="79"/>
      <c r="CZ137" s="79"/>
      <c r="DA137" s="79"/>
      <c r="DB137" s="79"/>
      <c r="DC137" s="79"/>
      <c r="DD137" s="67"/>
      <c r="DE137" s="67"/>
      <c r="DF137" s="67"/>
      <c r="DG137" s="67"/>
      <c r="DH137" s="67"/>
      <c r="DI137" s="67"/>
      <c r="DJ137" s="67"/>
      <c r="DK137" s="67"/>
      <c r="DL137" s="67"/>
      <c r="DM137" s="67"/>
      <c r="DN137" s="67"/>
      <c r="DO137" s="67"/>
      <c r="DP137" s="67"/>
      <c r="DQ137" s="67"/>
      <c r="DR137" s="67"/>
      <c r="DS137" s="67"/>
      <c r="DT137" s="68">
        <f t="shared" si="19"/>
        <v>0</v>
      </c>
      <c r="DU137" s="67"/>
      <c r="DV137" s="82"/>
      <c r="DW137" s="82"/>
      <c r="DX137" s="82"/>
      <c r="DY137" s="82"/>
      <c r="DZ137" s="82"/>
      <c r="EA137" s="82"/>
      <c r="EB137" s="82"/>
      <c r="EC137" s="82"/>
      <c r="ED137" s="82"/>
      <c r="EE137" s="82"/>
      <c r="EF137" s="82"/>
      <c r="EG137" s="82" t="s">
        <v>229</v>
      </c>
      <c r="EH137" s="82"/>
      <c r="EI137" s="82"/>
      <c r="EJ137" s="82"/>
      <c r="EK137" s="82"/>
      <c r="EL137" s="82"/>
      <c r="EM137" s="82"/>
      <c r="EN137" s="82"/>
      <c r="EO137" s="82"/>
      <c r="EP137" s="82"/>
      <c r="EQ137" s="82"/>
      <c r="ER137" s="82"/>
      <c r="ES137" s="82"/>
      <c r="ET137" s="82"/>
      <c r="EU137" s="82"/>
      <c r="EV137" s="82"/>
      <c r="EW137" s="82"/>
      <c r="EX137" s="82"/>
    </row>
    <row r="138" spans="1:154" ht="16" customHeight="1">
      <c r="A138" s="86">
        <v>2014</v>
      </c>
      <c r="B138" s="67" t="s">
        <v>9</v>
      </c>
      <c r="C138" s="67" t="str">
        <f t="shared" si="21"/>
        <v>2014Q4</v>
      </c>
      <c r="D138" s="67" t="s">
        <v>211</v>
      </c>
      <c r="E138" s="67" t="s">
        <v>212</v>
      </c>
      <c r="F138" s="67" t="s">
        <v>227</v>
      </c>
      <c r="G138" s="68" t="s">
        <v>13</v>
      </c>
      <c r="H138" s="68" t="s">
        <v>13</v>
      </c>
      <c r="I138" s="68" t="s">
        <v>444</v>
      </c>
      <c r="J138" s="67" t="str">
        <f t="shared" si="18"/>
        <v>2014Q4D9</v>
      </c>
      <c r="K138" s="79">
        <v>407117</v>
      </c>
      <c r="L138" s="79">
        <v>154074</v>
      </c>
      <c r="M138" s="67">
        <v>0</v>
      </c>
      <c r="N138" s="79">
        <v>0</v>
      </c>
      <c r="O138" s="79"/>
      <c r="P138" s="79">
        <v>0</v>
      </c>
      <c r="Q138" s="79"/>
      <c r="R138" s="68">
        <v>561191</v>
      </c>
      <c r="S138" s="67"/>
      <c r="T138" s="67"/>
      <c r="U138" s="67"/>
      <c r="V138" s="67"/>
      <c r="W138" s="67"/>
      <c r="X138" s="67"/>
      <c r="Y138" s="67"/>
      <c r="Z138" s="79">
        <v>0</v>
      </c>
      <c r="AA138" s="79">
        <v>0</v>
      </c>
      <c r="AB138" s="79">
        <v>0</v>
      </c>
      <c r="AC138" s="67">
        <v>613504</v>
      </c>
      <c r="AD138" s="68">
        <f t="shared" si="24"/>
        <v>613504</v>
      </c>
      <c r="AE138" s="67"/>
      <c r="AF138" s="79"/>
      <c r="AG138" s="67"/>
      <c r="AH138" s="67"/>
      <c r="AI138" s="67"/>
      <c r="AJ138" s="67"/>
      <c r="AK138" s="67"/>
      <c r="AL138" s="67">
        <v>0</v>
      </c>
      <c r="AM138" s="67"/>
      <c r="AN138" s="67">
        <v>0</v>
      </c>
      <c r="AO138" s="67">
        <v>0</v>
      </c>
      <c r="AP138" s="67">
        <v>10</v>
      </c>
      <c r="AQ138" s="67">
        <v>22</v>
      </c>
      <c r="AR138" s="67">
        <v>0</v>
      </c>
      <c r="AS138" s="67"/>
      <c r="AT138" s="67">
        <v>4</v>
      </c>
      <c r="AU138" s="67">
        <v>0</v>
      </c>
      <c r="AV138" s="67"/>
      <c r="AW138" s="67">
        <v>2</v>
      </c>
      <c r="AX138" s="67">
        <v>0</v>
      </c>
      <c r="AY138" s="67">
        <v>0</v>
      </c>
      <c r="AZ138" s="67">
        <v>2</v>
      </c>
      <c r="BA138" s="67">
        <v>0</v>
      </c>
      <c r="BB138" s="67">
        <v>0</v>
      </c>
      <c r="BC138" s="67">
        <v>0</v>
      </c>
      <c r="BD138" s="67">
        <v>0</v>
      </c>
      <c r="BE138" s="67">
        <v>0</v>
      </c>
      <c r="BF138" s="67">
        <v>0</v>
      </c>
      <c r="BG138" s="67">
        <v>0</v>
      </c>
      <c r="BH138" s="67">
        <v>0</v>
      </c>
      <c r="BI138" s="67">
        <v>0</v>
      </c>
      <c r="BJ138" s="73">
        <v>2780</v>
      </c>
      <c r="BK138" s="68">
        <f t="shared" si="20"/>
        <v>40</v>
      </c>
      <c r="BL138" s="67">
        <v>0</v>
      </c>
      <c r="BM138" s="67">
        <v>21</v>
      </c>
      <c r="BN138" s="67">
        <f t="shared" si="25"/>
        <v>21</v>
      </c>
      <c r="BO138" s="67"/>
      <c r="BP138" s="67"/>
      <c r="BQ138" s="67"/>
      <c r="BR138" s="67">
        <v>1795</v>
      </c>
      <c r="BS138" s="67">
        <v>47</v>
      </c>
      <c r="BT138" s="67">
        <v>0</v>
      </c>
      <c r="BU138" s="67">
        <v>0</v>
      </c>
      <c r="BV138" s="67"/>
      <c r="BW138" s="67">
        <v>0</v>
      </c>
      <c r="BX138" s="67"/>
      <c r="BY138" s="67">
        <f t="shared" si="23"/>
        <v>1842</v>
      </c>
      <c r="BZ138" s="79">
        <v>33.24</v>
      </c>
      <c r="CA138" s="79">
        <v>2.5129999999999999</v>
      </c>
      <c r="CB138" s="79">
        <v>5.8260500000000004</v>
      </c>
      <c r="CC138" s="79">
        <v>102.565051</v>
      </c>
      <c r="CD138" s="79">
        <v>0</v>
      </c>
      <c r="CE138" s="79">
        <v>0</v>
      </c>
      <c r="CF138" s="79">
        <v>0</v>
      </c>
      <c r="CG138" s="79"/>
      <c r="CH138" s="79"/>
      <c r="CI138" s="79"/>
      <c r="CJ138" s="79"/>
      <c r="CK138" s="79"/>
      <c r="CL138" s="79">
        <f t="shared" si="22"/>
        <v>144.14410100000001</v>
      </c>
      <c r="CM138" s="79"/>
      <c r="CN138" s="79"/>
      <c r="CO138" s="79"/>
      <c r="CP138" s="79"/>
      <c r="CQ138" s="79"/>
      <c r="CR138" s="79"/>
      <c r="CS138" s="79"/>
      <c r="CT138" s="79"/>
      <c r="CU138" s="79"/>
      <c r="CV138" s="79"/>
      <c r="CW138" s="79"/>
      <c r="CX138" s="79"/>
      <c r="CY138" s="79"/>
      <c r="CZ138" s="79"/>
      <c r="DA138" s="79"/>
      <c r="DB138" s="79"/>
      <c r="DC138" s="79"/>
      <c r="DD138" s="67"/>
      <c r="DE138" s="67"/>
      <c r="DF138" s="67"/>
      <c r="DG138" s="67"/>
      <c r="DH138" s="67"/>
      <c r="DI138" s="67"/>
      <c r="DJ138" s="67"/>
      <c r="DK138" s="67"/>
      <c r="DL138" s="67"/>
      <c r="DM138" s="67"/>
      <c r="DN138" s="67"/>
      <c r="DO138" s="67"/>
      <c r="DP138" s="67"/>
      <c r="DQ138" s="67"/>
      <c r="DR138" s="67"/>
      <c r="DS138" s="67"/>
      <c r="DT138" s="68">
        <f t="shared" si="19"/>
        <v>0</v>
      </c>
      <c r="DU138" s="67"/>
      <c r="DV138" s="82"/>
      <c r="DW138" s="82"/>
      <c r="DX138" s="82"/>
      <c r="DY138" s="82"/>
      <c r="DZ138" s="82"/>
      <c r="EA138" s="82"/>
      <c r="EB138" s="82"/>
      <c r="EC138" s="82"/>
      <c r="ED138" s="82"/>
      <c r="EE138" s="82"/>
      <c r="EF138" s="82"/>
      <c r="EG138" s="82" t="s">
        <v>229</v>
      </c>
      <c r="EH138" s="82"/>
      <c r="EI138" s="82"/>
      <c r="EJ138" s="82"/>
      <c r="EK138" s="82"/>
      <c r="EL138" s="82"/>
      <c r="EM138" s="82"/>
      <c r="EN138" s="82"/>
      <c r="EO138" s="82"/>
      <c r="EP138" s="82"/>
      <c r="EQ138" s="82"/>
      <c r="ER138" s="82"/>
      <c r="ES138" s="82"/>
      <c r="ET138" s="82"/>
      <c r="EU138" s="82"/>
      <c r="EV138" s="82"/>
      <c r="EW138" s="82"/>
      <c r="EX138" s="82"/>
    </row>
    <row r="139" spans="1:154" ht="16" customHeight="1">
      <c r="A139" s="86">
        <v>2014</v>
      </c>
      <c r="B139" s="67" t="s">
        <v>9</v>
      </c>
      <c r="C139" s="67" t="str">
        <f t="shared" si="21"/>
        <v>2014Q4</v>
      </c>
      <c r="D139" s="67" t="s">
        <v>211</v>
      </c>
      <c r="E139" s="67" t="s">
        <v>212</v>
      </c>
      <c r="F139" s="67" t="s">
        <v>225</v>
      </c>
      <c r="G139" s="68" t="s">
        <v>47</v>
      </c>
      <c r="H139" s="68" t="s">
        <v>231</v>
      </c>
      <c r="I139" s="68" t="s">
        <v>441</v>
      </c>
      <c r="J139" s="67" t="str">
        <f t="shared" si="18"/>
        <v>2014Q4D8</v>
      </c>
      <c r="K139" s="79">
        <v>963897.36978000007</v>
      </c>
      <c r="L139" s="79">
        <v>1053359.0510399998</v>
      </c>
      <c r="M139" s="67">
        <v>38713.93</v>
      </c>
      <c r="N139" s="79">
        <v>146425.71</v>
      </c>
      <c r="O139" s="79"/>
      <c r="P139" s="79">
        <v>0</v>
      </c>
      <c r="Q139" s="79"/>
      <c r="R139" s="68">
        <v>2202396.0608199998</v>
      </c>
      <c r="S139" s="67"/>
      <c r="T139" s="67"/>
      <c r="U139" s="67"/>
      <c r="V139" s="67"/>
      <c r="W139" s="67"/>
      <c r="X139" s="67"/>
      <c r="Y139" s="67">
        <v>846.75231192399974</v>
      </c>
      <c r="Z139" s="79">
        <v>0</v>
      </c>
      <c r="AA139" s="79">
        <v>0</v>
      </c>
      <c r="AB139" s="79">
        <v>0</v>
      </c>
      <c r="AC139" s="67">
        <v>3752425</v>
      </c>
      <c r="AD139" s="68">
        <f t="shared" si="24"/>
        <v>3752425</v>
      </c>
      <c r="AE139" s="67"/>
      <c r="AF139" s="79"/>
      <c r="AG139" s="67"/>
      <c r="AH139" s="67"/>
      <c r="AI139" s="67"/>
      <c r="AJ139" s="67"/>
      <c r="AK139" s="67"/>
      <c r="AL139" s="67">
        <v>0</v>
      </c>
      <c r="AM139" s="67"/>
      <c r="AN139" s="67">
        <v>0</v>
      </c>
      <c r="AO139" s="67">
        <v>0</v>
      </c>
      <c r="AP139" s="67">
        <v>53</v>
      </c>
      <c r="AQ139" s="67">
        <v>83</v>
      </c>
      <c r="AR139" s="67">
        <v>0</v>
      </c>
      <c r="AS139" s="67"/>
      <c r="AT139" s="67">
        <v>29</v>
      </c>
      <c r="AU139" s="67">
        <v>0</v>
      </c>
      <c r="AV139" s="67"/>
      <c r="AW139" s="67">
        <v>8</v>
      </c>
      <c r="AX139" s="67">
        <v>0</v>
      </c>
      <c r="AY139" s="67">
        <v>0</v>
      </c>
      <c r="AZ139" s="67">
        <v>5</v>
      </c>
      <c r="BA139" s="67">
        <v>0</v>
      </c>
      <c r="BB139" s="67">
        <v>0</v>
      </c>
      <c r="BC139" s="67">
        <v>1</v>
      </c>
      <c r="BD139" s="67">
        <v>0</v>
      </c>
      <c r="BE139" s="67">
        <v>0</v>
      </c>
      <c r="BF139" s="67">
        <v>0</v>
      </c>
      <c r="BG139" s="67">
        <v>0</v>
      </c>
      <c r="BH139" s="67">
        <v>0</v>
      </c>
      <c r="BI139" s="67">
        <v>0</v>
      </c>
      <c r="BJ139" s="73">
        <v>12050</v>
      </c>
      <c r="BK139" s="68">
        <f t="shared" si="20"/>
        <v>179</v>
      </c>
      <c r="BL139" s="67">
        <v>0</v>
      </c>
      <c r="BM139" s="67">
        <v>0</v>
      </c>
      <c r="BN139" s="67">
        <f t="shared" si="25"/>
        <v>0</v>
      </c>
      <c r="BO139" s="67"/>
      <c r="BP139" s="67"/>
      <c r="BQ139" s="67"/>
      <c r="BR139" s="67">
        <v>7932</v>
      </c>
      <c r="BS139" s="67">
        <v>237</v>
      </c>
      <c r="BT139" s="67">
        <v>2</v>
      </c>
      <c r="BU139" s="67">
        <v>0</v>
      </c>
      <c r="BV139" s="67"/>
      <c r="BW139" s="67">
        <v>0</v>
      </c>
      <c r="BX139" s="67"/>
      <c r="BY139" s="67">
        <f t="shared" si="23"/>
        <v>8171</v>
      </c>
      <c r="BZ139" s="79">
        <v>81.566998999999996</v>
      </c>
      <c r="CA139" s="79">
        <v>104.262699</v>
      </c>
      <c r="CB139" s="79">
        <v>60.078243000000001</v>
      </c>
      <c r="CC139" s="79">
        <v>27.382273000000001</v>
      </c>
      <c r="CD139" s="79">
        <v>0.6</v>
      </c>
      <c r="CE139" s="79">
        <v>0</v>
      </c>
      <c r="CF139" s="79">
        <v>0</v>
      </c>
      <c r="CG139" s="79"/>
      <c r="CH139" s="79"/>
      <c r="CI139" s="79"/>
      <c r="CJ139" s="79"/>
      <c r="CK139" s="79"/>
      <c r="CL139" s="79">
        <f t="shared" si="22"/>
        <v>273.89021400000001</v>
      </c>
      <c r="CM139" s="79"/>
      <c r="CN139" s="79"/>
      <c r="CO139" s="79"/>
      <c r="CP139" s="79"/>
      <c r="CQ139" s="79"/>
      <c r="CR139" s="79"/>
      <c r="CS139" s="79"/>
      <c r="CT139" s="79"/>
      <c r="CU139" s="79"/>
      <c r="CV139" s="79"/>
      <c r="CW139" s="79"/>
      <c r="CX139" s="79"/>
      <c r="CY139" s="79"/>
      <c r="CZ139" s="79"/>
      <c r="DA139" s="79"/>
      <c r="DB139" s="79"/>
      <c r="DC139" s="79"/>
      <c r="DD139" s="67"/>
      <c r="DE139" s="67"/>
      <c r="DF139" s="67"/>
      <c r="DG139" s="67"/>
      <c r="DH139" s="67"/>
      <c r="DI139" s="67"/>
      <c r="DJ139" s="67"/>
      <c r="DK139" s="67"/>
      <c r="DL139" s="67"/>
      <c r="DM139" s="67"/>
      <c r="DN139" s="67"/>
      <c r="DO139" s="67"/>
      <c r="DP139" s="67"/>
      <c r="DQ139" s="67"/>
      <c r="DR139" s="67"/>
      <c r="DS139" s="67"/>
      <c r="DT139" s="68">
        <f t="shared" si="19"/>
        <v>0</v>
      </c>
      <c r="DU139" s="67"/>
      <c r="DV139" s="82"/>
      <c r="DW139" s="82"/>
      <c r="DX139" s="82"/>
      <c r="DY139" s="82"/>
      <c r="DZ139" s="82"/>
      <c r="EA139" s="82"/>
      <c r="EB139" s="82"/>
      <c r="EC139" s="82"/>
      <c r="ED139" s="82"/>
      <c r="EE139" s="82"/>
      <c r="EF139" s="82"/>
      <c r="EG139" s="82" t="s">
        <v>229</v>
      </c>
      <c r="EH139" s="82"/>
      <c r="EI139" s="82"/>
      <c r="EJ139" s="82"/>
      <c r="EK139" s="82"/>
      <c r="EL139" s="82"/>
      <c r="EM139" s="82"/>
      <c r="EN139" s="82"/>
      <c r="EO139" s="82"/>
      <c r="EP139" s="82"/>
      <c r="EQ139" s="82"/>
      <c r="ER139" s="82"/>
      <c r="ES139" s="82"/>
      <c r="ET139" s="82"/>
      <c r="EU139" s="82"/>
      <c r="EV139" s="82"/>
      <c r="EW139" s="82"/>
      <c r="EX139" s="82"/>
    </row>
    <row r="140" spans="1:154" ht="16" customHeight="1">
      <c r="A140" s="86">
        <v>2014</v>
      </c>
      <c r="B140" s="67" t="s">
        <v>9</v>
      </c>
      <c r="C140" s="67" t="str">
        <f t="shared" si="21"/>
        <v>2014Q4</v>
      </c>
      <c r="D140" s="67" t="s">
        <v>211</v>
      </c>
      <c r="E140" s="67" t="s">
        <v>212</v>
      </c>
      <c r="F140" s="67" t="s">
        <v>226</v>
      </c>
      <c r="G140" s="68" t="s">
        <v>29</v>
      </c>
      <c r="H140" s="68" t="s">
        <v>29</v>
      </c>
      <c r="I140" s="68" t="s">
        <v>447</v>
      </c>
      <c r="J140" s="67" t="str">
        <f t="shared" si="18"/>
        <v>2014Q4D12</v>
      </c>
      <c r="K140" s="79">
        <v>695379.077429984</v>
      </c>
      <c r="L140" s="79">
        <v>275961.73361522198</v>
      </c>
      <c r="M140" s="67">
        <v>0</v>
      </c>
      <c r="N140" s="79">
        <v>0</v>
      </c>
      <c r="O140" s="79"/>
      <c r="P140" s="79">
        <v>0</v>
      </c>
      <c r="Q140" s="79"/>
      <c r="R140" s="68">
        <v>971340.81104520592</v>
      </c>
      <c r="S140" s="67"/>
      <c r="T140" s="67"/>
      <c r="U140" s="67"/>
      <c r="V140" s="67"/>
      <c r="W140" s="67"/>
      <c r="X140" s="67"/>
      <c r="Y140" s="67"/>
      <c r="Z140" s="79">
        <v>0</v>
      </c>
      <c r="AA140" s="79">
        <v>0</v>
      </c>
      <c r="AB140" s="79">
        <v>0</v>
      </c>
      <c r="AC140" s="67">
        <v>1145609</v>
      </c>
      <c r="AD140" s="68">
        <f t="shared" si="24"/>
        <v>1145609</v>
      </c>
      <c r="AE140" s="67"/>
      <c r="AF140" s="79"/>
      <c r="AG140" s="67"/>
      <c r="AH140" s="67"/>
      <c r="AI140" s="67"/>
      <c r="AJ140" s="67"/>
      <c r="AK140" s="67"/>
      <c r="AL140" s="67">
        <v>0</v>
      </c>
      <c r="AM140" s="67"/>
      <c r="AN140" s="67">
        <v>0</v>
      </c>
      <c r="AO140" s="67">
        <v>0</v>
      </c>
      <c r="AP140" s="67">
        <v>19</v>
      </c>
      <c r="AQ140" s="67">
        <v>33</v>
      </c>
      <c r="AR140" s="67">
        <v>0</v>
      </c>
      <c r="AS140" s="67"/>
      <c r="AT140" s="67">
        <v>13</v>
      </c>
      <c r="AU140" s="67">
        <v>0</v>
      </c>
      <c r="AV140" s="67"/>
      <c r="AW140" s="67">
        <v>1</v>
      </c>
      <c r="AX140" s="67">
        <v>0</v>
      </c>
      <c r="AY140" s="67">
        <v>0</v>
      </c>
      <c r="AZ140" s="67">
        <v>3</v>
      </c>
      <c r="BA140" s="67">
        <v>0</v>
      </c>
      <c r="BB140" s="67">
        <v>0</v>
      </c>
      <c r="BC140" s="67">
        <v>0</v>
      </c>
      <c r="BD140" s="67">
        <v>2</v>
      </c>
      <c r="BE140" s="67">
        <v>0</v>
      </c>
      <c r="BF140" s="67">
        <v>0</v>
      </c>
      <c r="BG140" s="67">
        <v>0</v>
      </c>
      <c r="BH140" s="67">
        <v>0</v>
      </c>
      <c r="BI140" s="67">
        <v>0</v>
      </c>
      <c r="BJ140" s="73">
        <v>5570</v>
      </c>
      <c r="BK140" s="68">
        <f t="shared" si="20"/>
        <v>71</v>
      </c>
      <c r="BL140" s="67">
        <v>0</v>
      </c>
      <c r="BM140" s="67">
        <v>18</v>
      </c>
      <c r="BN140" s="67">
        <f t="shared" si="25"/>
        <v>18</v>
      </c>
      <c r="BO140" s="67"/>
      <c r="BP140" s="67"/>
      <c r="BQ140" s="67"/>
      <c r="BR140" s="67">
        <v>6338</v>
      </c>
      <c r="BS140" s="67">
        <v>112</v>
      </c>
      <c r="BT140" s="67">
        <v>0</v>
      </c>
      <c r="BU140" s="67">
        <v>0</v>
      </c>
      <c r="BV140" s="67"/>
      <c r="BW140" s="67">
        <v>0</v>
      </c>
      <c r="BX140" s="67">
        <v>0</v>
      </c>
      <c r="BY140" s="67">
        <f t="shared" si="23"/>
        <v>6450</v>
      </c>
      <c r="BZ140" s="79">
        <v>58.012</v>
      </c>
      <c r="CA140" s="79">
        <v>76.111999999999995</v>
      </c>
      <c r="CB140" s="79">
        <v>53.625</v>
      </c>
      <c r="CC140" s="79">
        <v>59.473999999999997</v>
      </c>
      <c r="CD140" s="79">
        <v>54.676000000000002</v>
      </c>
      <c r="CE140" s="79">
        <v>0</v>
      </c>
      <c r="CF140" s="79">
        <v>0</v>
      </c>
      <c r="CG140" s="79"/>
      <c r="CH140" s="79"/>
      <c r="CI140" s="79"/>
      <c r="CJ140" s="79"/>
      <c r="CK140" s="79"/>
      <c r="CL140" s="79">
        <f t="shared" si="22"/>
        <v>301.899</v>
      </c>
      <c r="CM140" s="79"/>
      <c r="CN140" s="79"/>
      <c r="CO140" s="79"/>
      <c r="CP140" s="79"/>
      <c r="CQ140" s="79"/>
      <c r="CR140" s="79"/>
      <c r="CS140" s="79"/>
      <c r="CT140" s="79"/>
      <c r="CU140" s="79"/>
      <c r="CV140" s="79"/>
      <c r="CW140" s="79"/>
      <c r="CX140" s="79"/>
      <c r="CY140" s="79"/>
      <c r="CZ140" s="79"/>
      <c r="DA140" s="79"/>
      <c r="DB140" s="79"/>
      <c r="DC140" s="79"/>
      <c r="DD140" s="67"/>
      <c r="DE140" s="67"/>
      <c r="DF140" s="67"/>
      <c r="DG140" s="67"/>
      <c r="DH140" s="67"/>
      <c r="DI140" s="67"/>
      <c r="DJ140" s="67"/>
      <c r="DK140" s="67"/>
      <c r="DL140" s="67"/>
      <c r="DM140" s="67"/>
      <c r="DN140" s="67"/>
      <c r="DO140" s="67"/>
      <c r="DP140" s="67"/>
      <c r="DQ140" s="67"/>
      <c r="DR140" s="67"/>
      <c r="DS140" s="67"/>
      <c r="DT140" s="68">
        <f t="shared" si="19"/>
        <v>0</v>
      </c>
      <c r="DU140" s="67"/>
      <c r="DV140" s="82"/>
      <c r="DW140" s="82"/>
      <c r="DX140" s="82"/>
      <c r="DY140" s="82"/>
      <c r="DZ140" s="82"/>
      <c r="EA140" s="82"/>
      <c r="EB140" s="82"/>
      <c r="EC140" s="82"/>
      <c r="ED140" s="82"/>
      <c r="EE140" s="82"/>
      <c r="EF140" s="82"/>
      <c r="EG140" s="82" t="s">
        <v>229</v>
      </c>
      <c r="EH140" s="82"/>
      <c r="EI140" s="82"/>
      <c r="EJ140" s="82"/>
      <c r="EK140" s="82"/>
      <c r="EL140" s="82"/>
      <c r="EM140" s="82"/>
      <c r="EN140" s="82"/>
      <c r="EO140" s="82"/>
      <c r="EP140" s="82"/>
      <c r="EQ140" s="82"/>
      <c r="ER140" s="82"/>
      <c r="ES140" s="82"/>
      <c r="ET140" s="82"/>
      <c r="EU140" s="82"/>
      <c r="EV140" s="82"/>
      <c r="EW140" s="82"/>
      <c r="EX140" s="82"/>
    </row>
    <row r="141" spans="1:154" ht="16" customHeight="1">
      <c r="A141" s="86">
        <v>2014</v>
      </c>
      <c r="B141" s="67" t="s">
        <v>9</v>
      </c>
      <c r="C141" s="67" t="str">
        <f t="shared" si="21"/>
        <v>2014Q4</v>
      </c>
      <c r="D141" s="67" t="s">
        <v>211</v>
      </c>
      <c r="E141" s="67" t="s">
        <v>212</v>
      </c>
      <c r="F141" s="67" t="s">
        <v>228</v>
      </c>
      <c r="G141" s="68" t="s">
        <v>28</v>
      </c>
      <c r="H141" s="68" t="s">
        <v>28</v>
      </c>
      <c r="I141" s="68" t="s">
        <v>445</v>
      </c>
      <c r="J141" s="67" t="str">
        <f t="shared" si="18"/>
        <v>2014Q4D10</v>
      </c>
      <c r="K141" s="79">
        <v>412167</v>
      </c>
      <c r="L141" s="79">
        <v>36183</v>
      </c>
      <c r="M141" s="67">
        <v>0</v>
      </c>
      <c r="N141" s="79">
        <v>0</v>
      </c>
      <c r="O141" s="79"/>
      <c r="P141" s="79">
        <v>0</v>
      </c>
      <c r="Q141" s="79"/>
      <c r="R141" s="68">
        <v>448350</v>
      </c>
      <c r="S141" s="67"/>
      <c r="T141" s="67"/>
      <c r="U141" s="67"/>
      <c r="V141" s="67"/>
      <c r="W141" s="67"/>
      <c r="X141" s="67"/>
      <c r="Y141" s="67"/>
      <c r="Z141" s="79">
        <v>0</v>
      </c>
      <c r="AA141" s="79">
        <v>0</v>
      </c>
      <c r="AB141" s="79">
        <v>0</v>
      </c>
      <c r="AC141" s="67">
        <v>518079</v>
      </c>
      <c r="AD141" s="68">
        <f t="shared" si="24"/>
        <v>518079</v>
      </c>
      <c r="AE141" s="67"/>
      <c r="AF141" s="79"/>
      <c r="AG141" s="67"/>
      <c r="AH141" s="67"/>
      <c r="AI141" s="67"/>
      <c r="AJ141" s="67"/>
      <c r="AK141" s="67"/>
      <c r="AL141" s="67">
        <v>0</v>
      </c>
      <c r="AM141" s="67"/>
      <c r="AN141" s="67">
        <v>0</v>
      </c>
      <c r="AO141" s="67">
        <v>0</v>
      </c>
      <c r="AP141" s="67">
        <v>3</v>
      </c>
      <c r="AQ141" s="67">
        <v>10</v>
      </c>
      <c r="AR141" s="67">
        <v>0</v>
      </c>
      <c r="AS141" s="67"/>
      <c r="AT141" s="67">
        <v>3</v>
      </c>
      <c r="AU141" s="67">
        <v>0</v>
      </c>
      <c r="AV141" s="67"/>
      <c r="AW141" s="67">
        <v>4</v>
      </c>
      <c r="AX141" s="67">
        <v>1</v>
      </c>
      <c r="AY141" s="67">
        <v>0</v>
      </c>
      <c r="AZ141" s="67">
        <v>2</v>
      </c>
      <c r="BA141" s="67">
        <v>0</v>
      </c>
      <c r="BB141" s="67">
        <v>0</v>
      </c>
      <c r="BC141" s="67">
        <v>0</v>
      </c>
      <c r="BD141" s="67">
        <v>0</v>
      </c>
      <c r="BE141" s="67">
        <v>0</v>
      </c>
      <c r="BF141" s="67">
        <v>0</v>
      </c>
      <c r="BG141" s="67">
        <v>0</v>
      </c>
      <c r="BH141" s="67">
        <v>0</v>
      </c>
      <c r="BI141" s="67">
        <v>0</v>
      </c>
      <c r="BJ141" s="73">
        <v>2555</v>
      </c>
      <c r="BK141" s="68">
        <f t="shared" si="20"/>
        <v>23</v>
      </c>
      <c r="BL141" s="67">
        <v>0</v>
      </c>
      <c r="BM141" s="67">
        <v>20</v>
      </c>
      <c r="BN141" s="67">
        <f t="shared" si="25"/>
        <v>20</v>
      </c>
      <c r="BO141" s="67"/>
      <c r="BP141" s="67"/>
      <c r="BQ141" s="67"/>
      <c r="BR141" s="67">
        <v>3337</v>
      </c>
      <c r="BS141" s="67">
        <v>44</v>
      </c>
      <c r="BT141" s="67">
        <v>0</v>
      </c>
      <c r="BU141" s="67">
        <v>0</v>
      </c>
      <c r="BV141" s="67"/>
      <c r="BW141" s="67">
        <v>0</v>
      </c>
      <c r="BX141" s="67"/>
      <c r="BY141" s="67">
        <f t="shared" si="23"/>
        <v>3381</v>
      </c>
      <c r="BZ141" s="79">
        <v>48.849499999999999</v>
      </c>
      <c r="CA141" s="79">
        <v>121.18275</v>
      </c>
      <c r="CB141" s="79">
        <v>0</v>
      </c>
      <c r="CC141" s="79">
        <v>6.4184000000000001</v>
      </c>
      <c r="CD141" s="79">
        <v>0</v>
      </c>
      <c r="CE141" s="79">
        <v>0</v>
      </c>
      <c r="CF141" s="79">
        <v>0</v>
      </c>
      <c r="CG141" s="79"/>
      <c r="CH141" s="79"/>
      <c r="CI141" s="79"/>
      <c r="CJ141" s="79"/>
      <c r="CK141" s="79"/>
      <c r="CL141" s="79">
        <f t="shared" si="22"/>
        <v>176.45065</v>
      </c>
      <c r="CM141" s="79"/>
      <c r="CN141" s="79"/>
      <c r="CO141" s="79"/>
      <c r="CP141" s="79"/>
      <c r="CQ141" s="79"/>
      <c r="CR141" s="79"/>
      <c r="CS141" s="79"/>
      <c r="CT141" s="79"/>
      <c r="CU141" s="79"/>
      <c r="CV141" s="79"/>
      <c r="CW141" s="79"/>
      <c r="CX141" s="79"/>
      <c r="CY141" s="79"/>
      <c r="CZ141" s="79"/>
      <c r="DA141" s="79"/>
      <c r="DB141" s="79"/>
      <c r="DC141" s="79"/>
      <c r="DD141" s="67"/>
      <c r="DE141" s="67"/>
      <c r="DF141" s="67"/>
      <c r="DG141" s="67"/>
      <c r="DH141" s="67"/>
      <c r="DI141" s="67"/>
      <c r="DJ141" s="67"/>
      <c r="DK141" s="67"/>
      <c r="DL141" s="67"/>
      <c r="DM141" s="67"/>
      <c r="DN141" s="67"/>
      <c r="DO141" s="67"/>
      <c r="DP141" s="67"/>
      <c r="DQ141" s="67"/>
      <c r="DR141" s="67"/>
      <c r="DS141" s="67"/>
      <c r="DT141" s="68">
        <f t="shared" si="19"/>
        <v>0</v>
      </c>
      <c r="DU141" s="67"/>
      <c r="DV141" s="82"/>
      <c r="DW141" s="82"/>
      <c r="DX141" s="82"/>
      <c r="DY141" s="82"/>
      <c r="DZ141" s="82"/>
      <c r="EA141" s="82"/>
      <c r="EB141" s="82"/>
      <c r="EC141" s="82"/>
      <c r="ED141" s="82"/>
      <c r="EE141" s="82"/>
      <c r="EF141" s="82"/>
      <c r="EG141" s="82" t="s">
        <v>229</v>
      </c>
      <c r="EH141" s="82"/>
      <c r="EI141" s="82"/>
      <c r="EJ141" s="82"/>
      <c r="EK141" s="82"/>
      <c r="EL141" s="82"/>
      <c r="EM141" s="82"/>
      <c r="EN141" s="82"/>
      <c r="EO141" s="82"/>
      <c r="EP141" s="82"/>
      <c r="EQ141" s="82"/>
      <c r="ER141" s="82"/>
      <c r="ES141" s="82"/>
      <c r="ET141" s="82"/>
      <c r="EU141" s="82"/>
      <c r="EV141" s="82"/>
      <c r="EW141" s="82"/>
      <c r="EX141" s="82"/>
    </row>
    <row r="142" spans="1:154" ht="16" customHeight="1">
      <c r="A142" s="86">
        <v>2014</v>
      </c>
      <c r="B142" s="67" t="s">
        <v>9</v>
      </c>
      <c r="C142" s="67" t="str">
        <f t="shared" si="21"/>
        <v>2014Q4</v>
      </c>
      <c r="D142" s="67" t="s">
        <v>211</v>
      </c>
      <c r="E142" s="67" t="s">
        <v>212</v>
      </c>
      <c r="F142" s="67" t="s">
        <v>213</v>
      </c>
      <c r="G142" s="68" t="s">
        <v>33</v>
      </c>
      <c r="H142" s="68" t="s">
        <v>33</v>
      </c>
      <c r="I142" s="68" t="s">
        <v>446</v>
      </c>
      <c r="J142" s="67" t="str">
        <f t="shared" si="18"/>
        <v>2014Q4D11</v>
      </c>
      <c r="K142" s="79">
        <v>166552.4</v>
      </c>
      <c r="L142" s="79">
        <v>45392.800000000003</v>
      </c>
      <c r="M142" s="67">
        <v>0</v>
      </c>
      <c r="N142" s="79">
        <v>0</v>
      </c>
      <c r="O142" s="79"/>
      <c r="P142" s="79">
        <v>0</v>
      </c>
      <c r="Q142" s="79"/>
      <c r="R142" s="68">
        <v>211945.2</v>
      </c>
      <c r="S142" s="67"/>
      <c r="T142" s="67"/>
      <c r="U142" s="67"/>
      <c r="V142" s="67"/>
      <c r="W142" s="67"/>
      <c r="X142" s="67"/>
      <c r="Y142" s="67"/>
      <c r="Z142" s="79">
        <v>0</v>
      </c>
      <c r="AA142" s="79">
        <v>0</v>
      </c>
      <c r="AB142" s="79">
        <v>0</v>
      </c>
      <c r="AC142" s="67">
        <v>377987</v>
      </c>
      <c r="AD142" s="68">
        <f t="shared" si="24"/>
        <v>377987</v>
      </c>
      <c r="AE142" s="67"/>
      <c r="AF142" s="79"/>
      <c r="AG142" s="67"/>
      <c r="AH142" s="67"/>
      <c r="AI142" s="67"/>
      <c r="AJ142" s="67"/>
      <c r="AK142" s="67"/>
      <c r="AL142" s="67">
        <v>0</v>
      </c>
      <c r="AM142" s="67"/>
      <c r="AN142" s="67">
        <v>0</v>
      </c>
      <c r="AO142" s="67">
        <v>0</v>
      </c>
      <c r="AP142" s="67">
        <v>8</v>
      </c>
      <c r="AQ142" s="67">
        <v>22</v>
      </c>
      <c r="AR142" s="67">
        <v>0</v>
      </c>
      <c r="AS142" s="67"/>
      <c r="AT142" s="67">
        <v>7</v>
      </c>
      <c r="AU142" s="67">
        <v>0</v>
      </c>
      <c r="AV142" s="67"/>
      <c r="AW142" s="67">
        <v>0</v>
      </c>
      <c r="AX142" s="67">
        <v>0</v>
      </c>
      <c r="AY142" s="67">
        <v>0</v>
      </c>
      <c r="AZ142" s="67">
        <v>0</v>
      </c>
      <c r="BA142" s="67">
        <v>0</v>
      </c>
      <c r="BB142" s="67">
        <v>0</v>
      </c>
      <c r="BC142" s="67">
        <v>0</v>
      </c>
      <c r="BD142" s="67">
        <v>0</v>
      </c>
      <c r="BE142" s="67">
        <v>0</v>
      </c>
      <c r="BF142" s="67">
        <v>0</v>
      </c>
      <c r="BG142" s="67">
        <v>0</v>
      </c>
      <c r="BH142" s="67">
        <v>0</v>
      </c>
      <c r="BI142" s="67">
        <v>0</v>
      </c>
      <c r="BJ142" s="73">
        <v>2000</v>
      </c>
      <c r="BK142" s="68">
        <f t="shared" si="20"/>
        <v>37</v>
      </c>
      <c r="BL142" s="67">
        <v>0</v>
      </c>
      <c r="BM142" s="67">
        <v>11</v>
      </c>
      <c r="BN142" s="67">
        <f t="shared" si="25"/>
        <v>11</v>
      </c>
      <c r="BO142" s="67"/>
      <c r="BP142" s="67"/>
      <c r="BQ142" s="67"/>
      <c r="BR142" s="67">
        <v>1429</v>
      </c>
      <c r="BS142" s="67">
        <v>32</v>
      </c>
      <c r="BT142" s="67">
        <v>0</v>
      </c>
      <c r="BU142" s="67">
        <v>0</v>
      </c>
      <c r="BV142" s="67"/>
      <c r="BW142" s="67">
        <v>0</v>
      </c>
      <c r="BX142" s="67">
        <v>0</v>
      </c>
      <c r="BY142" s="67">
        <f t="shared" si="23"/>
        <v>1461</v>
      </c>
      <c r="BZ142" s="79">
        <v>23.0075</v>
      </c>
      <c r="CA142" s="79">
        <v>8.7720000000000002</v>
      </c>
      <c r="CB142" s="79">
        <v>2.8140000000000001</v>
      </c>
      <c r="CC142" s="79">
        <v>36.271613000000002</v>
      </c>
      <c r="CD142" s="79">
        <v>0</v>
      </c>
      <c r="CE142" s="79">
        <v>0</v>
      </c>
      <c r="CF142" s="79">
        <v>0</v>
      </c>
      <c r="CG142" s="79"/>
      <c r="CH142" s="79"/>
      <c r="CI142" s="79"/>
      <c r="CJ142" s="79"/>
      <c r="CK142" s="79"/>
      <c r="CL142" s="79">
        <f t="shared" si="22"/>
        <v>70.865113000000008</v>
      </c>
      <c r="CM142" s="79"/>
      <c r="CN142" s="79"/>
      <c r="CO142" s="79"/>
      <c r="CP142" s="79"/>
      <c r="CQ142" s="79"/>
      <c r="CR142" s="79"/>
      <c r="CS142" s="79"/>
      <c r="CT142" s="79"/>
      <c r="CU142" s="79"/>
      <c r="CV142" s="79"/>
      <c r="CW142" s="79"/>
      <c r="CX142" s="79"/>
      <c r="CY142" s="79"/>
      <c r="CZ142" s="79"/>
      <c r="DA142" s="79"/>
      <c r="DB142" s="79"/>
      <c r="DC142" s="79"/>
      <c r="DD142" s="67"/>
      <c r="DE142" s="67"/>
      <c r="DF142" s="67"/>
      <c r="DG142" s="67"/>
      <c r="DH142" s="67"/>
      <c r="DI142" s="67"/>
      <c r="DJ142" s="67"/>
      <c r="DK142" s="67"/>
      <c r="DL142" s="67"/>
      <c r="DM142" s="67"/>
      <c r="DN142" s="67"/>
      <c r="DO142" s="67"/>
      <c r="DP142" s="67"/>
      <c r="DQ142" s="67"/>
      <c r="DR142" s="67"/>
      <c r="DS142" s="67"/>
      <c r="DT142" s="68">
        <f t="shared" si="19"/>
        <v>0</v>
      </c>
      <c r="DU142" s="67"/>
      <c r="DV142" s="82"/>
      <c r="DW142" s="82"/>
      <c r="DX142" s="82"/>
      <c r="DY142" s="82"/>
      <c r="DZ142" s="82"/>
      <c r="EA142" s="82"/>
      <c r="EB142" s="82"/>
      <c r="EC142" s="82"/>
      <c r="ED142" s="82"/>
      <c r="EE142" s="82"/>
      <c r="EF142" s="82"/>
      <c r="EG142" s="82" t="s">
        <v>229</v>
      </c>
      <c r="EH142" s="82"/>
      <c r="EI142" s="82"/>
      <c r="EJ142" s="82"/>
      <c r="EK142" s="82"/>
      <c r="EL142" s="82"/>
      <c r="EM142" s="82"/>
      <c r="EN142" s="82"/>
      <c r="EO142" s="82"/>
      <c r="EP142" s="82"/>
      <c r="EQ142" s="82"/>
      <c r="ER142" s="82"/>
      <c r="ES142" s="82"/>
      <c r="ET142" s="82"/>
      <c r="EU142" s="82"/>
      <c r="EV142" s="82"/>
      <c r="EW142" s="82"/>
      <c r="EX142" s="82"/>
    </row>
    <row r="143" spans="1:154" ht="16" customHeight="1">
      <c r="A143" s="86">
        <v>2014</v>
      </c>
      <c r="B143" s="67" t="s">
        <v>9</v>
      </c>
      <c r="C143" s="67" t="str">
        <f t="shared" si="21"/>
        <v>2014Q4</v>
      </c>
      <c r="D143" s="67" t="s">
        <v>211</v>
      </c>
      <c r="E143" s="67" t="s">
        <v>212</v>
      </c>
      <c r="F143" s="67" t="s">
        <v>215</v>
      </c>
      <c r="G143" s="67" t="s">
        <v>239</v>
      </c>
      <c r="H143" s="68" t="s">
        <v>239</v>
      </c>
      <c r="I143" s="68" t="s">
        <v>449</v>
      </c>
      <c r="J143" s="67" t="str">
        <f t="shared" si="18"/>
        <v>2014Q4D14</v>
      </c>
      <c r="K143" s="96">
        <v>135689076</v>
      </c>
      <c r="L143" s="96">
        <v>72895628.093487397</v>
      </c>
      <c r="M143" s="67">
        <v>98301537.214000002</v>
      </c>
      <c r="N143" s="67">
        <v>269411431</v>
      </c>
      <c r="O143" s="67"/>
      <c r="P143" s="67">
        <v>580420</v>
      </c>
      <c r="Q143" s="79"/>
      <c r="R143" s="67">
        <v>576878092.30748737</v>
      </c>
      <c r="S143" s="79"/>
      <c r="T143" s="79"/>
      <c r="U143" s="79"/>
      <c r="V143" s="79"/>
      <c r="W143" s="79"/>
      <c r="X143" s="79"/>
      <c r="Y143" s="79"/>
      <c r="Z143" s="79">
        <v>216005749</v>
      </c>
      <c r="AA143" s="79">
        <v>363645746</v>
      </c>
      <c r="AB143" s="79">
        <v>156198466</v>
      </c>
      <c r="AC143" s="67">
        <v>0</v>
      </c>
      <c r="AD143" s="67">
        <f t="shared" si="24"/>
        <v>735849961</v>
      </c>
      <c r="AE143" s="79"/>
      <c r="AF143" s="79"/>
      <c r="AG143" s="79"/>
      <c r="AH143" s="79"/>
      <c r="AI143" s="79"/>
      <c r="AJ143" s="79"/>
      <c r="AK143" s="67"/>
      <c r="AL143" s="67">
        <v>1</v>
      </c>
      <c r="AM143" s="67"/>
      <c r="AN143" s="67">
        <v>0</v>
      </c>
      <c r="AO143" s="67">
        <v>29</v>
      </c>
      <c r="AP143" s="67">
        <v>804</v>
      </c>
      <c r="AQ143" s="67">
        <v>2679</v>
      </c>
      <c r="AR143" s="67">
        <v>1</v>
      </c>
      <c r="AS143" s="67"/>
      <c r="AT143" s="67">
        <v>1874</v>
      </c>
      <c r="AU143" s="67">
        <v>14</v>
      </c>
      <c r="AV143" s="67"/>
      <c r="AW143" s="67">
        <v>1465</v>
      </c>
      <c r="AX143" s="67">
        <v>16</v>
      </c>
      <c r="AY143" s="67">
        <v>25</v>
      </c>
      <c r="AZ143" s="67">
        <v>1075</v>
      </c>
      <c r="BA143" s="67">
        <v>0</v>
      </c>
      <c r="BB143" s="67">
        <v>6</v>
      </c>
      <c r="BC143" s="67">
        <v>716</v>
      </c>
      <c r="BD143" s="67">
        <v>0</v>
      </c>
      <c r="BE143" s="67">
        <v>5</v>
      </c>
      <c r="BF143" s="67">
        <v>63</v>
      </c>
      <c r="BG143" s="67">
        <v>24</v>
      </c>
      <c r="BH143" s="67">
        <v>14</v>
      </c>
      <c r="BI143" s="67">
        <v>267</v>
      </c>
      <c r="BJ143" s="73">
        <v>1686497</v>
      </c>
      <c r="BK143" s="68">
        <f t="shared" si="20"/>
        <v>9078</v>
      </c>
      <c r="BL143" s="85">
        <v>14</v>
      </c>
      <c r="BM143" s="85">
        <v>1375</v>
      </c>
      <c r="BN143" s="85">
        <f t="shared" si="25"/>
        <v>1389</v>
      </c>
      <c r="BO143" s="85"/>
      <c r="BP143" s="85"/>
      <c r="BQ143" s="85"/>
      <c r="BR143" s="67">
        <v>606325</v>
      </c>
      <c r="BS143" s="67">
        <v>58075</v>
      </c>
      <c r="BT143" s="67">
        <v>2267</v>
      </c>
      <c r="BU143" s="67">
        <v>468</v>
      </c>
      <c r="BV143" s="67"/>
      <c r="BW143" s="67">
        <v>348</v>
      </c>
      <c r="BX143" s="79"/>
      <c r="BY143" s="67">
        <f t="shared" si="23"/>
        <v>667483</v>
      </c>
      <c r="BZ143" s="79"/>
      <c r="CA143" s="79"/>
      <c r="CB143" s="79"/>
      <c r="CC143" s="79"/>
      <c r="CD143" s="79"/>
      <c r="CE143" s="79"/>
      <c r="CF143" s="79"/>
      <c r="CG143" s="79"/>
      <c r="CH143" s="79"/>
      <c r="CI143" s="79"/>
      <c r="CJ143" s="79"/>
      <c r="CK143" s="79"/>
      <c r="CL143" s="67">
        <f t="shared" si="22"/>
        <v>0</v>
      </c>
      <c r="CM143" s="79"/>
      <c r="CN143" s="79"/>
      <c r="CO143" s="79"/>
      <c r="CP143" s="79"/>
      <c r="CQ143" s="79"/>
      <c r="CR143" s="79"/>
      <c r="CS143" s="79"/>
      <c r="CT143" s="79"/>
      <c r="CU143" s="79"/>
      <c r="CV143" s="79"/>
      <c r="CW143" s="79"/>
      <c r="CX143" s="79"/>
      <c r="CY143" s="79"/>
      <c r="CZ143" s="79"/>
      <c r="DA143" s="79"/>
      <c r="DB143" s="79"/>
      <c r="DC143" s="79"/>
      <c r="DD143" s="79"/>
      <c r="DE143" s="79"/>
      <c r="DF143" s="79"/>
      <c r="DG143" s="79"/>
      <c r="DH143" s="79"/>
      <c r="DI143" s="79"/>
      <c r="DJ143" s="79"/>
      <c r="DK143" s="79"/>
      <c r="DL143" s="79"/>
      <c r="DM143" s="79"/>
      <c r="DN143" s="79"/>
      <c r="DO143" s="79"/>
      <c r="DP143" s="79"/>
      <c r="DQ143" s="79"/>
      <c r="DR143" s="79"/>
      <c r="DS143" s="79"/>
      <c r="DT143" s="68">
        <f t="shared" si="19"/>
        <v>0</v>
      </c>
      <c r="DU143" s="79"/>
      <c r="DV143" s="77"/>
      <c r="DW143" s="77"/>
      <c r="DX143" s="77"/>
      <c r="DY143" s="77"/>
      <c r="DZ143" s="77"/>
      <c r="EA143" s="77"/>
      <c r="EB143" s="77"/>
      <c r="EC143" s="77"/>
      <c r="ED143" s="77"/>
      <c r="EE143" s="77"/>
      <c r="EF143" s="77"/>
      <c r="EG143" s="77"/>
      <c r="EH143" s="77"/>
      <c r="EI143" s="77"/>
      <c r="EJ143" s="77"/>
      <c r="EK143" s="77"/>
      <c r="EL143" s="77"/>
      <c r="EM143" s="77"/>
      <c r="EN143" s="77"/>
      <c r="EO143" s="77"/>
      <c r="EP143" s="77"/>
      <c r="EQ143" s="77"/>
      <c r="ER143" s="77"/>
      <c r="ES143" s="77"/>
      <c r="ET143" s="77"/>
      <c r="EU143" s="77"/>
      <c r="EV143" s="77"/>
      <c r="EW143" s="77"/>
      <c r="EX143" s="77"/>
    </row>
    <row r="144" spans="1:154" ht="16" customHeight="1">
      <c r="A144" s="86">
        <v>2014</v>
      </c>
      <c r="B144" s="67" t="s">
        <v>8</v>
      </c>
      <c r="C144" s="67" t="str">
        <f t="shared" si="21"/>
        <v>2014Q3</v>
      </c>
      <c r="D144" s="67" t="s">
        <v>211</v>
      </c>
      <c r="E144" s="67" t="s">
        <v>212</v>
      </c>
      <c r="F144" s="67" t="s">
        <v>231</v>
      </c>
      <c r="G144" s="68" t="s">
        <v>231</v>
      </c>
      <c r="H144" s="68" t="s">
        <v>231</v>
      </c>
      <c r="I144" s="68" t="s">
        <v>448</v>
      </c>
      <c r="J144" s="67" t="str">
        <f t="shared" si="18"/>
        <v>2014Q3D13</v>
      </c>
      <c r="K144" s="79">
        <v>0</v>
      </c>
      <c r="L144" s="79">
        <v>0</v>
      </c>
      <c r="M144" s="67"/>
      <c r="N144" s="79">
        <v>0</v>
      </c>
      <c r="O144" s="79"/>
      <c r="P144" s="79">
        <v>0</v>
      </c>
      <c r="Q144" s="79"/>
      <c r="R144" s="68">
        <v>0</v>
      </c>
      <c r="S144" s="67"/>
      <c r="T144" s="67"/>
      <c r="U144" s="67"/>
      <c r="V144" s="67"/>
      <c r="W144" s="67"/>
      <c r="X144" s="67"/>
      <c r="Y144" s="67"/>
      <c r="Z144" s="79">
        <v>0</v>
      </c>
      <c r="AA144" s="79">
        <v>0</v>
      </c>
      <c r="AB144" s="79">
        <v>0</v>
      </c>
      <c r="AC144" s="67">
        <v>0</v>
      </c>
      <c r="AD144" s="68">
        <f t="shared" si="24"/>
        <v>0</v>
      </c>
      <c r="AE144" s="67"/>
      <c r="AF144" s="79"/>
      <c r="AG144" s="67"/>
      <c r="AH144" s="67"/>
      <c r="AI144" s="67"/>
      <c r="AJ144" s="67"/>
      <c r="AK144" s="67"/>
      <c r="AL144" s="67">
        <v>0</v>
      </c>
      <c r="AM144" s="67"/>
      <c r="AN144" s="67"/>
      <c r="AO144" s="67"/>
      <c r="AP144" s="67">
        <v>0</v>
      </c>
      <c r="AQ144" s="67">
        <v>0</v>
      </c>
      <c r="AR144" s="67"/>
      <c r="AS144" s="67"/>
      <c r="AT144" s="67">
        <v>0</v>
      </c>
      <c r="AU144" s="67"/>
      <c r="AV144" s="67"/>
      <c r="AW144" s="67">
        <v>0</v>
      </c>
      <c r="AX144" s="67"/>
      <c r="AY144" s="67"/>
      <c r="AZ144" s="67"/>
      <c r="BA144" s="67">
        <v>0</v>
      </c>
      <c r="BB144" s="67">
        <v>0</v>
      </c>
      <c r="BC144" s="67">
        <v>0</v>
      </c>
      <c r="BD144" s="67">
        <v>0</v>
      </c>
      <c r="BE144" s="67">
        <v>0</v>
      </c>
      <c r="BF144" s="67">
        <v>0</v>
      </c>
      <c r="BG144" s="67">
        <v>0</v>
      </c>
      <c r="BH144" s="67">
        <v>0</v>
      </c>
      <c r="BI144" s="67">
        <v>0</v>
      </c>
      <c r="BJ144" s="73">
        <v>0</v>
      </c>
      <c r="BK144" s="68">
        <f t="shared" si="20"/>
        <v>0</v>
      </c>
      <c r="BL144" s="67">
        <v>0</v>
      </c>
      <c r="BM144" s="67">
        <v>84</v>
      </c>
      <c r="BN144" s="67">
        <f t="shared" si="25"/>
        <v>84</v>
      </c>
      <c r="BO144" s="67"/>
      <c r="BP144" s="67"/>
      <c r="BQ144" s="67"/>
      <c r="BR144" s="67">
        <v>0</v>
      </c>
      <c r="BS144" s="67">
        <v>0</v>
      </c>
      <c r="BT144" s="67">
        <v>0</v>
      </c>
      <c r="BU144" s="67">
        <v>0</v>
      </c>
      <c r="BV144" s="67"/>
      <c r="BW144" s="67">
        <v>0</v>
      </c>
      <c r="BX144" s="67">
        <v>0</v>
      </c>
      <c r="BY144" s="67">
        <f t="shared" si="23"/>
        <v>0</v>
      </c>
      <c r="BZ144" s="79">
        <v>0</v>
      </c>
      <c r="CA144" s="79">
        <v>0</v>
      </c>
      <c r="CB144" s="79">
        <v>0</v>
      </c>
      <c r="CC144" s="79">
        <v>0</v>
      </c>
      <c r="CD144" s="79">
        <v>0</v>
      </c>
      <c r="CE144" s="79">
        <v>0</v>
      </c>
      <c r="CF144" s="79">
        <v>0</v>
      </c>
      <c r="CG144" s="79"/>
      <c r="CH144" s="79"/>
      <c r="CI144" s="79"/>
      <c r="CJ144" s="79"/>
      <c r="CK144" s="79"/>
      <c r="CL144" s="79">
        <f t="shared" si="22"/>
        <v>0</v>
      </c>
      <c r="CM144" s="79"/>
      <c r="CN144" s="79"/>
      <c r="CO144" s="79"/>
      <c r="CP144" s="79"/>
      <c r="CQ144" s="79"/>
      <c r="CR144" s="79"/>
      <c r="CS144" s="79"/>
      <c r="CT144" s="79"/>
      <c r="CU144" s="79"/>
      <c r="CV144" s="79"/>
      <c r="CW144" s="79"/>
      <c r="CX144" s="79"/>
      <c r="CY144" s="79"/>
      <c r="CZ144" s="79"/>
      <c r="DA144" s="79"/>
      <c r="DB144" s="79"/>
      <c r="DC144" s="79"/>
      <c r="DD144" s="67"/>
      <c r="DE144" s="67"/>
      <c r="DF144" s="67"/>
      <c r="DG144" s="67"/>
      <c r="DH144" s="67"/>
      <c r="DI144" s="67"/>
      <c r="DJ144" s="67"/>
      <c r="DK144" s="67"/>
      <c r="DL144" s="67"/>
      <c r="DM144" s="67"/>
      <c r="DN144" s="67"/>
      <c r="DO144" s="67"/>
      <c r="DP144" s="67"/>
      <c r="DQ144" s="67"/>
      <c r="DR144" s="67"/>
      <c r="DS144" s="67"/>
      <c r="DT144" s="68">
        <f t="shared" si="19"/>
        <v>0</v>
      </c>
      <c r="DU144" s="67"/>
      <c r="DV144" s="82"/>
      <c r="DW144" s="82"/>
      <c r="DX144" s="82"/>
      <c r="DY144" s="82"/>
      <c r="DZ144" s="82"/>
      <c r="EA144" s="82"/>
      <c r="EB144" s="82"/>
      <c r="EC144" s="82"/>
      <c r="ED144" s="82"/>
      <c r="EE144" s="82"/>
      <c r="EF144" s="82"/>
      <c r="EG144" s="82" t="s">
        <v>231</v>
      </c>
      <c r="EH144" s="82"/>
      <c r="EI144" s="82"/>
      <c r="EJ144" s="82"/>
      <c r="EK144" s="82"/>
      <c r="EL144" s="82"/>
      <c r="EM144" s="82"/>
      <c r="EN144" s="82"/>
      <c r="EO144" s="82"/>
      <c r="EP144" s="82"/>
      <c r="EQ144" s="82"/>
      <c r="ER144" s="82"/>
      <c r="ES144" s="82"/>
      <c r="ET144" s="82"/>
      <c r="EU144" s="82"/>
      <c r="EV144" s="82"/>
      <c r="EW144" s="82"/>
      <c r="EX144" s="82"/>
    </row>
    <row r="145" spans="1:154" ht="16" customHeight="1">
      <c r="A145" s="86">
        <v>2014</v>
      </c>
      <c r="B145" s="67" t="s">
        <v>8</v>
      </c>
      <c r="C145" s="67" t="str">
        <f t="shared" si="21"/>
        <v>2014Q3</v>
      </c>
      <c r="D145" s="67" t="s">
        <v>211</v>
      </c>
      <c r="E145" s="67" t="s">
        <v>212</v>
      </c>
      <c r="F145" s="67" t="s">
        <v>224</v>
      </c>
      <c r="G145" s="68" t="s">
        <v>46</v>
      </c>
      <c r="H145" s="68" t="s">
        <v>231</v>
      </c>
      <c r="I145" s="68" t="s">
        <v>440</v>
      </c>
      <c r="J145" s="67" t="str">
        <f t="shared" si="18"/>
        <v>2014Q3D7</v>
      </c>
      <c r="K145" s="79">
        <v>0</v>
      </c>
      <c r="L145" s="79">
        <v>0</v>
      </c>
      <c r="M145" s="67"/>
      <c r="N145" s="79">
        <v>0</v>
      </c>
      <c r="O145" s="79"/>
      <c r="P145" s="79">
        <v>0</v>
      </c>
      <c r="Q145" s="79"/>
      <c r="R145" s="68">
        <v>700054.19</v>
      </c>
      <c r="S145" s="67"/>
      <c r="T145" s="67"/>
      <c r="U145" s="67"/>
      <c r="V145" s="67"/>
      <c r="W145" s="67"/>
      <c r="X145" s="67"/>
      <c r="Y145" s="67"/>
      <c r="Z145" s="79">
        <v>0</v>
      </c>
      <c r="AA145" s="79">
        <v>0</v>
      </c>
      <c r="AB145" s="79">
        <v>0</v>
      </c>
      <c r="AC145" s="67">
        <v>1171722</v>
      </c>
      <c r="AD145" s="68">
        <f t="shared" si="24"/>
        <v>1171722</v>
      </c>
      <c r="AE145" s="67"/>
      <c r="AF145" s="79"/>
      <c r="AG145" s="67"/>
      <c r="AH145" s="67"/>
      <c r="AI145" s="67"/>
      <c r="AJ145" s="67"/>
      <c r="AK145" s="67"/>
      <c r="AL145" s="67">
        <v>0</v>
      </c>
      <c r="AM145" s="67"/>
      <c r="AN145" s="67">
        <v>0</v>
      </c>
      <c r="AO145" s="67">
        <v>0</v>
      </c>
      <c r="AP145" s="67">
        <v>9</v>
      </c>
      <c r="AQ145" s="67">
        <v>80</v>
      </c>
      <c r="AR145" s="67">
        <v>0</v>
      </c>
      <c r="AS145" s="67"/>
      <c r="AT145" s="67">
        <v>15</v>
      </c>
      <c r="AU145" s="67">
        <v>0</v>
      </c>
      <c r="AV145" s="67"/>
      <c r="AW145" s="67">
        <v>3</v>
      </c>
      <c r="AX145" s="67">
        <v>3</v>
      </c>
      <c r="AY145" s="67">
        <v>0</v>
      </c>
      <c r="AZ145" s="67">
        <v>2</v>
      </c>
      <c r="BA145" s="67">
        <v>0</v>
      </c>
      <c r="BB145" s="67">
        <v>0</v>
      </c>
      <c r="BC145" s="67">
        <v>1</v>
      </c>
      <c r="BD145" s="67">
        <v>0</v>
      </c>
      <c r="BE145" s="67">
        <v>0</v>
      </c>
      <c r="BF145" s="67">
        <v>0</v>
      </c>
      <c r="BG145" s="67">
        <v>0</v>
      </c>
      <c r="BH145" s="67">
        <v>0</v>
      </c>
      <c r="BI145" s="67">
        <v>0</v>
      </c>
      <c r="BJ145" s="73">
        <v>8205</v>
      </c>
      <c r="BK145" s="68">
        <f t="shared" si="20"/>
        <v>113</v>
      </c>
      <c r="BL145" s="67">
        <v>0</v>
      </c>
      <c r="BM145" s="67">
        <v>0</v>
      </c>
      <c r="BN145" s="67">
        <f t="shared" si="25"/>
        <v>0</v>
      </c>
      <c r="BO145" s="67"/>
      <c r="BP145" s="67"/>
      <c r="BQ145" s="67"/>
      <c r="BR145" s="67">
        <v>3129</v>
      </c>
      <c r="BS145" s="67">
        <v>73</v>
      </c>
      <c r="BT145" s="67">
        <v>0</v>
      </c>
      <c r="BU145" s="67">
        <v>0</v>
      </c>
      <c r="BV145" s="67"/>
      <c r="BW145" s="67">
        <v>0</v>
      </c>
      <c r="BX145" s="67">
        <v>0</v>
      </c>
      <c r="BY145" s="67">
        <f t="shared" si="23"/>
        <v>3202</v>
      </c>
      <c r="BZ145" s="79">
        <v>27.267811999999999</v>
      </c>
      <c r="CA145" s="79">
        <v>18.241378999999998</v>
      </c>
      <c r="CB145" s="79">
        <v>22.713432999999998</v>
      </c>
      <c r="CC145" s="79">
        <v>26.052426000000001</v>
      </c>
      <c r="CD145" s="79">
        <v>7.0000000000000007E-2</v>
      </c>
      <c r="CE145" s="79">
        <v>0</v>
      </c>
      <c r="CF145" s="79">
        <v>0</v>
      </c>
      <c r="CG145" s="79"/>
      <c r="CH145" s="79"/>
      <c r="CI145" s="79"/>
      <c r="CJ145" s="79"/>
      <c r="CK145" s="79"/>
      <c r="CL145" s="79">
        <f t="shared" si="22"/>
        <v>94.345049999999986</v>
      </c>
      <c r="CM145" s="79"/>
      <c r="CN145" s="79"/>
      <c r="CO145" s="79"/>
      <c r="CP145" s="79"/>
      <c r="CQ145" s="79"/>
      <c r="CR145" s="79"/>
      <c r="CS145" s="79"/>
      <c r="CT145" s="79"/>
      <c r="CU145" s="79"/>
      <c r="CV145" s="79"/>
      <c r="CW145" s="79"/>
      <c r="CX145" s="79"/>
      <c r="CY145" s="79"/>
      <c r="CZ145" s="79"/>
      <c r="DA145" s="79"/>
      <c r="DB145" s="79"/>
      <c r="DC145" s="79"/>
      <c r="DD145" s="67"/>
      <c r="DE145" s="67"/>
      <c r="DF145" s="67"/>
      <c r="DG145" s="67"/>
      <c r="DH145" s="67"/>
      <c r="DI145" s="67"/>
      <c r="DJ145" s="67"/>
      <c r="DK145" s="67"/>
      <c r="DL145" s="67"/>
      <c r="DM145" s="67"/>
      <c r="DN145" s="67"/>
      <c r="DO145" s="67"/>
      <c r="DP145" s="67"/>
      <c r="DQ145" s="67"/>
      <c r="DR145" s="67"/>
      <c r="DS145" s="67"/>
      <c r="DT145" s="68">
        <f t="shared" si="19"/>
        <v>0</v>
      </c>
      <c r="DU145" s="67"/>
      <c r="DV145" s="82"/>
      <c r="DW145" s="82"/>
      <c r="DX145" s="82"/>
      <c r="DY145" s="82"/>
      <c r="DZ145" s="82"/>
      <c r="EA145" s="82"/>
      <c r="EB145" s="82"/>
      <c r="EC145" s="82"/>
      <c r="ED145" s="82"/>
      <c r="EE145" s="82"/>
      <c r="EF145" s="82"/>
      <c r="EG145" s="82" t="s">
        <v>229</v>
      </c>
      <c r="EH145" s="82"/>
      <c r="EI145" s="82"/>
      <c r="EJ145" s="82"/>
      <c r="EK145" s="82"/>
      <c r="EL145" s="82"/>
      <c r="EM145" s="82"/>
      <c r="EN145" s="82"/>
      <c r="EO145" s="82"/>
      <c r="EP145" s="82"/>
      <c r="EQ145" s="82"/>
      <c r="ER145" s="82"/>
      <c r="ES145" s="82"/>
      <c r="ET145" s="82"/>
      <c r="EU145" s="82"/>
      <c r="EV145" s="82"/>
      <c r="EW145" s="82"/>
      <c r="EX145" s="82"/>
    </row>
    <row r="146" spans="1:154" ht="16" customHeight="1">
      <c r="A146" s="86">
        <v>2014</v>
      </c>
      <c r="B146" s="67" t="s">
        <v>8</v>
      </c>
      <c r="C146" s="67" t="str">
        <f t="shared" si="21"/>
        <v>2014Q3</v>
      </c>
      <c r="D146" s="67" t="s">
        <v>211</v>
      </c>
      <c r="E146" s="67" t="s">
        <v>212</v>
      </c>
      <c r="F146" s="67" t="s">
        <v>223</v>
      </c>
      <c r="G146" s="68" t="s">
        <v>45</v>
      </c>
      <c r="H146" s="68" t="s">
        <v>231</v>
      </c>
      <c r="I146" s="68" t="s">
        <v>439</v>
      </c>
      <c r="J146" s="67" t="str">
        <f t="shared" si="18"/>
        <v>2014Q3D6</v>
      </c>
      <c r="K146" s="79">
        <v>0</v>
      </c>
      <c r="L146" s="79">
        <v>0</v>
      </c>
      <c r="M146" s="67"/>
      <c r="N146" s="79">
        <v>0</v>
      </c>
      <c r="O146" s="79"/>
      <c r="P146" s="79">
        <v>0</v>
      </c>
      <c r="Q146" s="79"/>
      <c r="R146" s="68">
        <v>1201392.8149999999</v>
      </c>
      <c r="S146" s="67"/>
      <c r="T146" s="67"/>
      <c r="U146" s="67"/>
      <c r="V146" s="67"/>
      <c r="W146" s="67"/>
      <c r="X146" s="67"/>
      <c r="Y146" s="67"/>
      <c r="Z146" s="79">
        <v>0</v>
      </c>
      <c r="AA146" s="79">
        <v>0</v>
      </c>
      <c r="AB146" s="79">
        <v>0</v>
      </c>
      <c r="AC146" s="67">
        <v>1699491</v>
      </c>
      <c r="AD146" s="68">
        <f t="shared" si="24"/>
        <v>1699491</v>
      </c>
      <c r="AE146" s="67"/>
      <c r="AF146" s="79"/>
      <c r="AG146" s="67"/>
      <c r="AH146" s="67"/>
      <c r="AI146" s="67"/>
      <c r="AJ146" s="67"/>
      <c r="AK146" s="67"/>
      <c r="AL146" s="67">
        <v>0</v>
      </c>
      <c r="AM146" s="67"/>
      <c r="AN146" s="67">
        <v>0</v>
      </c>
      <c r="AO146" s="67">
        <v>0</v>
      </c>
      <c r="AP146" s="67">
        <v>48</v>
      </c>
      <c r="AQ146" s="67">
        <v>114</v>
      </c>
      <c r="AR146" s="67">
        <v>0</v>
      </c>
      <c r="AS146" s="67"/>
      <c r="AT146" s="67">
        <v>12</v>
      </c>
      <c r="AU146" s="67">
        <v>0</v>
      </c>
      <c r="AV146" s="67"/>
      <c r="AW146" s="67">
        <v>10</v>
      </c>
      <c r="AX146" s="67">
        <v>0</v>
      </c>
      <c r="AY146" s="67">
        <v>0</v>
      </c>
      <c r="AZ146" s="67">
        <v>2</v>
      </c>
      <c r="BA146" s="67">
        <v>0</v>
      </c>
      <c r="BB146" s="67">
        <v>0</v>
      </c>
      <c r="BC146" s="67">
        <v>0</v>
      </c>
      <c r="BD146" s="67">
        <v>0</v>
      </c>
      <c r="BE146" s="67">
        <v>0</v>
      </c>
      <c r="BF146" s="67">
        <v>0</v>
      </c>
      <c r="BG146" s="67">
        <v>0</v>
      </c>
      <c r="BH146" s="67">
        <v>0</v>
      </c>
      <c r="BI146" s="67">
        <v>1</v>
      </c>
      <c r="BJ146" s="73">
        <v>11730</v>
      </c>
      <c r="BK146" s="68">
        <f t="shared" si="20"/>
        <v>187</v>
      </c>
      <c r="BL146" s="67">
        <v>0</v>
      </c>
      <c r="BM146" s="67">
        <v>0</v>
      </c>
      <c r="BN146" s="67">
        <f t="shared" si="25"/>
        <v>0</v>
      </c>
      <c r="BO146" s="67"/>
      <c r="BP146" s="67"/>
      <c r="BQ146" s="67"/>
      <c r="BR146" s="67">
        <v>3903</v>
      </c>
      <c r="BS146" s="67">
        <v>122</v>
      </c>
      <c r="BT146" s="67">
        <v>0</v>
      </c>
      <c r="BU146" s="67">
        <v>0</v>
      </c>
      <c r="BV146" s="67"/>
      <c r="BW146" s="67">
        <v>0</v>
      </c>
      <c r="BX146" s="67">
        <v>0</v>
      </c>
      <c r="BY146" s="67">
        <f t="shared" si="23"/>
        <v>4025</v>
      </c>
      <c r="BZ146" s="79">
        <v>33.937677999999998</v>
      </c>
      <c r="CA146" s="79">
        <v>11.746014000000001</v>
      </c>
      <c r="CB146" s="79">
        <v>23.318087999999999</v>
      </c>
      <c r="CC146" s="79">
        <v>26.740300000000001</v>
      </c>
      <c r="CD146" s="79">
        <v>0</v>
      </c>
      <c r="CE146" s="79">
        <v>0</v>
      </c>
      <c r="CF146" s="79">
        <v>0</v>
      </c>
      <c r="CG146" s="79"/>
      <c r="CH146" s="79"/>
      <c r="CI146" s="79"/>
      <c r="CJ146" s="79"/>
      <c r="CK146" s="79"/>
      <c r="CL146" s="79">
        <f t="shared" si="22"/>
        <v>95.742080000000001</v>
      </c>
      <c r="CM146" s="79"/>
      <c r="CN146" s="79"/>
      <c r="CO146" s="79"/>
      <c r="CP146" s="79"/>
      <c r="CQ146" s="79"/>
      <c r="CR146" s="79"/>
      <c r="CS146" s="79"/>
      <c r="CT146" s="79"/>
      <c r="CU146" s="79"/>
      <c r="CV146" s="79"/>
      <c r="CW146" s="79"/>
      <c r="CX146" s="79"/>
      <c r="CY146" s="79"/>
      <c r="CZ146" s="79"/>
      <c r="DA146" s="79"/>
      <c r="DB146" s="79"/>
      <c r="DC146" s="79"/>
      <c r="DD146" s="67"/>
      <c r="DE146" s="67"/>
      <c r="DF146" s="67"/>
      <c r="DG146" s="67"/>
      <c r="DH146" s="67"/>
      <c r="DI146" s="67"/>
      <c r="DJ146" s="67"/>
      <c r="DK146" s="67"/>
      <c r="DL146" s="67"/>
      <c r="DM146" s="67"/>
      <c r="DN146" s="67"/>
      <c r="DO146" s="67"/>
      <c r="DP146" s="67"/>
      <c r="DQ146" s="67"/>
      <c r="DR146" s="67"/>
      <c r="DS146" s="67"/>
      <c r="DT146" s="68">
        <f t="shared" si="19"/>
        <v>0</v>
      </c>
      <c r="DU146" s="67"/>
      <c r="DV146" s="82"/>
      <c r="DW146" s="82"/>
      <c r="DX146" s="82"/>
      <c r="DY146" s="82"/>
      <c r="DZ146" s="82"/>
      <c r="EA146" s="82"/>
      <c r="EB146" s="82"/>
      <c r="EC146" s="82"/>
      <c r="ED146" s="82"/>
      <c r="EE146" s="82"/>
      <c r="EF146" s="82"/>
      <c r="EG146" s="82" t="s">
        <v>229</v>
      </c>
      <c r="EH146" s="82"/>
      <c r="EI146" s="82"/>
      <c r="EJ146" s="82"/>
      <c r="EK146" s="82"/>
      <c r="EL146" s="82"/>
      <c r="EM146" s="82"/>
      <c r="EN146" s="82"/>
      <c r="EO146" s="82"/>
      <c r="EP146" s="82"/>
      <c r="EQ146" s="82"/>
      <c r="ER146" s="82"/>
      <c r="ES146" s="82"/>
      <c r="ET146" s="82"/>
      <c r="EU146" s="82"/>
      <c r="EV146" s="82"/>
      <c r="EW146" s="82"/>
      <c r="EX146" s="82"/>
    </row>
    <row r="147" spans="1:154" ht="16" customHeight="1">
      <c r="A147" s="86">
        <v>2014</v>
      </c>
      <c r="B147" s="67" t="s">
        <v>8</v>
      </c>
      <c r="C147" s="67" t="str">
        <f t="shared" si="21"/>
        <v>2014Q3</v>
      </c>
      <c r="D147" s="67" t="s">
        <v>211</v>
      </c>
      <c r="E147" s="67" t="s">
        <v>212</v>
      </c>
      <c r="F147" s="67" t="s">
        <v>227</v>
      </c>
      <c r="G147" s="68" t="s">
        <v>13</v>
      </c>
      <c r="H147" s="68" t="s">
        <v>13</v>
      </c>
      <c r="I147" s="68" t="s">
        <v>444</v>
      </c>
      <c r="J147" s="67" t="str">
        <f t="shared" si="18"/>
        <v>2014Q3D9</v>
      </c>
      <c r="K147" s="79">
        <v>201254.97</v>
      </c>
      <c r="L147" s="79">
        <v>117139.03</v>
      </c>
      <c r="M147" s="67">
        <v>0</v>
      </c>
      <c r="N147" s="79">
        <v>0</v>
      </c>
      <c r="O147" s="79"/>
      <c r="P147" s="79">
        <v>0</v>
      </c>
      <c r="Q147" s="79"/>
      <c r="R147" s="68">
        <v>318394</v>
      </c>
      <c r="S147" s="67"/>
      <c r="T147" s="67"/>
      <c r="U147" s="67"/>
      <c r="V147" s="67"/>
      <c r="W147" s="67"/>
      <c r="X147" s="67"/>
      <c r="Y147" s="67"/>
      <c r="Z147" s="79">
        <v>0</v>
      </c>
      <c r="AA147" s="79">
        <v>0</v>
      </c>
      <c r="AB147" s="79">
        <v>0</v>
      </c>
      <c r="AC147" s="67">
        <v>400105</v>
      </c>
      <c r="AD147" s="68">
        <f t="shared" si="24"/>
        <v>400105</v>
      </c>
      <c r="AE147" s="67"/>
      <c r="AF147" s="79"/>
      <c r="AG147" s="67"/>
      <c r="AH147" s="67"/>
      <c r="AI147" s="67"/>
      <c r="AJ147" s="67"/>
      <c r="AK147" s="67"/>
      <c r="AL147" s="67">
        <v>0</v>
      </c>
      <c r="AM147" s="67"/>
      <c r="AN147" s="67">
        <v>0</v>
      </c>
      <c r="AO147" s="67">
        <v>0</v>
      </c>
      <c r="AP147" s="67">
        <v>10</v>
      </c>
      <c r="AQ147" s="67">
        <v>22</v>
      </c>
      <c r="AR147" s="67">
        <v>0</v>
      </c>
      <c r="AS147" s="67"/>
      <c r="AT147" s="67">
        <v>4</v>
      </c>
      <c r="AU147" s="67">
        <v>0</v>
      </c>
      <c r="AV147" s="67"/>
      <c r="AW147" s="67">
        <v>2</v>
      </c>
      <c r="AX147" s="67">
        <v>0</v>
      </c>
      <c r="AY147" s="67">
        <v>0</v>
      </c>
      <c r="AZ147" s="67">
        <v>2</v>
      </c>
      <c r="BA147" s="67">
        <v>0</v>
      </c>
      <c r="BB147" s="67">
        <v>0</v>
      </c>
      <c r="BC147" s="67">
        <v>0</v>
      </c>
      <c r="BD147" s="67">
        <v>0</v>
      </c>
      <c r="BE147" s="67">
        <v>0</v>
      </c>
      <c r="BF147" s="67">
        <v>0</v>
      </c>
      <c r="BG147" s="67">
        <v>0</v>
      </c>
      <c r="BH147" s="67">
        <v>0</v>
      </c>
      <c r="BI147" s="67">
        <v>0</v>
      </c>
      <c r="BJ147" s="73">
        <v>2780</v>
      </c>
      <c r="BK147" s="68">
        <f t="shared" si="20"/>
        <v>40</v>
      </c>
      <c r="BL147" s="67">
        <v>0</v>
      </c>
      <c r="BM147" s="67">
        <v>22</v>
      </c>
      <c r="BN147" s="67">
        <f t="shared" si="25"/>
        <v>22</v>
      </c>
      <c r="BO147" s="67"/>
      <c r="BP147" s="67"/>
      <c r="BQ147" s="67"/>
      <c r="BR147" s="67">
        <v>1747</v>
      </c>
      <c r="BS147" s="67">
        <v>46</v>
      </c>
      <c r="BT147" s="67">
        <v>0</v>
      </c>
      <c r="BU147" s="67">
        <v>0</v>
      </c>
      <c r="BV147" s="67"/>
      <c r="BW147" s="67">
        <v>0</v>
      </c>
      <c r="BX147" s="67">
        <v>0</v>
      </c>
      <c r="BY147" s="67">
        <f t="shared" si="23"/>
        <v>1793</v>
      </c>
      <c r="BZ147" s="79">
        <v>35.94</v>
      </c>
      <c r="CA147" s="79">
        <v>0.96850000000000003</v>
      </c>
      <c r="CB147" s="79">
        <v>9.4931000000000001</v>
      </c>
      <c r="CC147" s="79">
        <v>32.193750000000001</v>
      </c>
      <c r="CD147" s="79">
        <v>0</v>
      </c>
      <c r="CE147" s="79">
        <v>0</v>
      </c>
      <c r="CF147" s="79">
        <v>0</v>
      </c>
      <c r="CG147" s="79"/>
      <c r="CH147" s="79"/>
      <c r="CI147" s="79"/>
      <c r="CJ147" s="79"/>
      <c r="CK147" s="79"/>
      <c r="CL147" s="79">
        <f t="shared" si="22"/>
        <v>78.595349999999996</v>
      </c>
      <c r="CM147" s="79"/>
      <c r="CN147" s="79"/>
      <c r="CO147" s="79"/>
      <c r="CP147" s="79"/>
      <c r="CQ147" s="79"/>
      <c r="CR147" s="79"/>
      <c r="CS147" s="79"/>
      <c r="CT147" s="79"/>
      <c r="CU147" s="79"/>
      <c r="CV147" s="79"/>
      <c r="CW147" s="79"/>
      <c r="CX147" s="79"/>
      <c r="CY147" s="79"/>
      <c r="CZ147" s="79"/>
      <c r="DA147" s="79"/>
      <c r="DB147" s="79"/>
      <c r="DC147" s="79"/>
      <c r="DD147" s="67"/>
      <c r="DE147" s="67"/>
      <c r="DF147" s="67"/>
      <c r="DG147" s="67"/>
      <c r="DH147" s="67"/>
      <c r="DI147" s="67"/>
      <c r="DJ147" s="67"/>
      <c r="DK147" s="67"/>
      <c r="DL147" s="67"/>
      <c r="DM147" s="67"/>
      <c r="DN147" s="67"/>
      <c r="DO147" s="67"/>
      <c r="DP147" s="67"/>
      <c r="DQ147" s="67"/>
      <c r="DR147" s="67"/>
      <c r="DS147" s="67"/>
      <c r="DT147" s="68">
        <f t="shared" si="19"/>
        <v>0</v>
      </c>
      <c r="DU147" s="67"/>
      <c r="DV147" s="82"/>
      <c r="DW147" s="82"/>
      <c r="DX147" s="82"/>
      <c r="DY147" s="82"/>
      <c r="DZ147" s="82"/>
      <c r="EA147" s="82"/>
      <c r="EB147" s="82"/>
      <c r="EC147" s="82"/>
      <c r="ED147" s="82"/>
      <c r="EE147" s="82"/>
      <c r="EF147" s="82"/>
      <c r="EG147" s="82" t="s">
        <v>229</v>
      </c>
      <c r="EH147" s="82"/>
      <c r="EI147" s="82"/>
      <c r="EJ147" s="82"/>
      <c r="EK147" s="82"/>
      <c r="EL147" s="82"/>
      <c r="EM147" s="82"/>
      <c r="EN147" s="82"/>
      <c r="EO147" s="82"/>
      <c r="EP147" s="82"/>
      <c r="EQ147" s="82"/>
      <c r="ER147" s="82"/>
      <c r="ES147" s="82"/>
      <c r="ET147" s="82"/>
      <c r="EU147" s="82"/>
      <c r="EV147" s="82"/>
      <c r="EW147" s="82"/>
      <c r="EX147" s="82"/>
    </row>
    <row r="148" spans="1:154" ht="16" customHeight="1">
      <c r="A148" s="86">
        <v>2014</v>
      </c>
      <c r="B148" s="67" t="s">
        <v>8</v>
      </c>
      <c r="C148" s="67" t="str">
        <f t="shared" si="21"/>
        <v>2014Q3</v>
      </c>
      <c r="D148" s="67" t="s">
        <v>211</v>
      </c>
      <c r="E148" s="67" t="s">
        <v>212</v>
      </c>
      <c r="F148" s="67" t="s">
        <v>225</v>
      </c>
      <c r="G148" s="68" t="s">
        <v>47</v>
      </c>
      <c r="H148" s="68" t="s">
        <v>231</v>
      </c>
      <c r="I148" s="68" t="s">
        <v>441</v>
      </c>
      <c r="J148" s="67" t="str">
        <f t="shared" si="18"/>
        <v>2014Q3D8</v>
      </c>
      <c r="K148" s="79">
        <v>822686.17</v>
      </c>
      <c r="L148" s="79">
        <v>466553.39929999999</v>
      </c>
      <c r="M148" s="67">
        <v>36775.449999999997</v>
      </c>
      <c r="N148" s="79">
        <v>123145.28</v>
      </c>
      <c r="O148" s="79"/>
      <c r="P148" s="79">
        <v>0</v>
      </c>
      <c r="Q148" s="79"/>
      <c r="R148" s="68">
        <v>1449160.2993000001</v>
      </c>
      <c r="S148" s="67"/>
      <c r="T148" s="67"/>
      <c r="U148" s="67"/>
      <c r="V148" s="67"/>
      <c r="W148" s="67"/>
      <c r="X148" s="67"/>
      <c r="Y148" s="67"/>
      <c r="Z148" s="79">
        <v>0</v>
      </c>
      <c r="AA148" s="79">
        <v>0</v>
      </c>
      <c r="AB148" s="79">
        <v>0</v>
      </c>
      <c r="AC148" s="67">
        <v>3624926</v>
      </c>
      <c r="AD148" s="68">
        <f t="shared" si="24"/>
        <v>3624926</v>
      </c>
      <c r="AE148" s="67"/>
      <c r="AF148" s="79"/>
      <c r="AG148" s="67"/>
      <c r="AH148" s="67"/>
      <c r="AI148" s="67"/>
      <c r="AJ148" s="67"/>
      <c r="AK148" s="67"/>
      <c r="AL148" s="67">
        <v>0</v>
      </c>
      <c r="AM148" s="67"/>
      <c r="AN148" s="67">
        <v>0</v>
      </c>
      <c r="AO148" s="67">
        <v>0</v>
      </c>
      <c r="AP148" s="67">
        <v>34</v>
      </c>
      <c r="AQ148" s="67">
        <v>64</v>
      </c>
      <c r="AR148" s="67">
        <v>0</v>
      </c>
      <c r="AS148" s="67"/>
      <c r="AT148" s="67">
        <v>23</v>
      </c>
      <c r="AU148" s="67">
        <v>0</v>
      </c>
      <c r="AV148" s="67"/>
      <c r="AW148" s="67">
        <v>7</v>
      </c>
      <c r="AX148" s="67">
        <v>0</v>
      </c>
      <c r="AY148" s="67">
        <v>0</v>
      </c>
      <c r="AZ148" s="67">
        <v>5</v>
      </c>
      <c r="BA148" s="67">
        <v>0</v>
      </c>
      <c r="BB148" s="67">
        <v>0</v>
      </c>
      <c r="BC148" s="67">
        <v>0</v>
      </c>
      <c r="BD148" s="67">
        <v>0</v>
      </c>
      <c r="BE148" s="67">
        <v>0</v>
      </c>
      <c r="BF148" s="67">
        <v>0</v>
      </c>
      <c r="BG148" s="67">
        <v>0</v>
      </c>
      <c r="BH148" s="67">
        <v>0</v>
      </c>
      <c r="BI148" s="67">
        <v>0</v>
      </c>
      <c r="BJ148" s="73">
        <v>9325</v>
      </c>
      <c r="BK148" s="68">
        <f t="shared" si="20"/>
        <v>133</v>
      </c>
      <c r="BL148" s="67">
        <v>0</v>
      </c>
      <c r="BM148" s="67">
        <v>0</v>
      </c>
      <c r="BN148" s="67">
        <f t="shared" si="25"/>
        <v>0</v>
      </c>
      <c r="BO148" s="67"/>
      <c r="BP148" s="67"/>
      <c r="BQ148" s="67"/>
      <c r="BR148" s="67">
        <v>7047</v>
      </c>
      <c r="BS148" s="67">
        <v>214</v>
      </c>
      <c r="BT148" s="67">
        <v>0</v>
      </c>
      <c r="BU148" s="67">
        <v>0</v>
      </c>
      <c r="BV148" s="67"/>
      <c r="BW148" s="67">
        <v>0</v>
      </c>
      <c r="BX148" s="67">
        <v>0</v>
      </c>
      <c r="BY148" s="67">
        <f t="shared" si="23"/>
        <v>7261</v>
      </c>
      <c r="BZ148" s="79">
        <v>38.897354</v>
      </c>
      <c r="CA148" s="79">
        <v>100.280107</v>
      </c>
      <c r="CB148" s="79">
        <v>35.615513</v>
      </c>
      <c r="CC148" s="79">
        <v>62.114956999999997</v>
      </c>
      <c r="CD148" s="79">
        <v>0.2465</v>
      </c>
      <c r="CE148" s="79">
        <v>0</v>
      </c>
      <c r="CF148" s="79">
        <v>0</v>
      </c>
      <c r="CG148" s="79"/>
      <c r="CH148" s="79"/>
      <c r="CI148" s="79"/>
      <c r="CJ148" s="79"/>
      <c r="CK148" s="79"/>
      <c r="CL148" s="79">
        <f t="shared" si="22"/>
        <v>237.15443099999999</v>
      </c>
      <c r="CM148" s="79"/>
      <c r="CN148" s="79"/>
      <c r="CO148" s="79"/>
      <c r="CP148" s="79"/>
      <c r="CQ148" s="79"/>
      <c r="CR148" s="79"/>
      <c r="CS148" s="79"/>
      <c r="CT148" s="79"/>
      <c r="CU148" s="79"/>
      <c r="CV148" s="79"/>
      <c r="CW148" s="79"/>
      <c r="CX148" s="79"/>
      <c r="CY148" s="79"/>
      <c r="CZ148" s="79"/>
      <c r="DA148" s="79"/>
      <c r="DB148" s="79"/>
      <c r="DC148" s="79"/>
      <c r="DD148" s="67"/>
      <c r="DE148" s="67"/>
      <c r="DF148" s="67"/>
      <c r="DG148" s="67"/>
      <c r="DH148" s="67"/>
      <c r="DI148" s="67"/>
      <c r="DJ148" s="67"/>
      <c r="DK148" s="67"/>
      <c r="DL148" s="67"/>
      <c r="DM148" s="67"/>
      <c r="DN148" s="67"/>
      <c r="DO148" s="67"/>
      <c r="DP148" s="67"/>
      <c r="DQ148" s="67"/>
      <c r="DR148" s="67"/>
      <c r="DS148" s="67"/>
      <c r="DT148" s="68">
        <f t="shared" si="19"/>
        <v>0</v>
      </c>
      <c r="DU148" s="67"/>
      <c r="DV148" s="82"/>
      <c r="DW148" s="82"/>
      <c r="DX148" s="82"/>
      <c r="DY148" s="82"/>
      <c r="DZ148" s="82"/>
      <c r="EA148" s="82"/>
      <c r="EB148" s="82"/>
      <c r="EC148" s="82"/>
      <c r="ED148" s="82"/>
      <c r="EE148" s="82"/>
      <c r="EF148" s="82"/>
      <c r="EG148" s="82" t="s">
        <v>229</v>
      </c>
      <c r="EH148" s="82"/>
      <c r="EI148" s="82"/>
      <c r="EJ148" s="82"/>
      <c r="EK148" s="82"/>
      <c r="EL148" s="82"/>
      <c r="EM148" s="82"/>
      <c r="EN148" s="82"/>
      <c r="EO148" s="82"/>
      <c r="EP148" s="82"/>
      <c r="EQ148" s="82"/>
      <c r="ER148" s="82"/>
      <c r="ES148" s="82"/>
      <c r="ET148" s="82"/>
      <c r="EU148" s="82"/>
      <c r="EV148" s="82"/>
      <c r="EW148" s="82"/>
      <c r="EX148" s="82"/>
    </row>
    <row r="149" spans="1:154" ht="16" customHeight="1">
      <c r="A149" s="86">
        <v>2014</v>
      </c>
      <c r="B149" s="67" t="s">
        <v>8</v>
      </c>
      <c r="C149" s="67" t="str">
        <f t="shared" si="21"/>
        <v>2014Q3</v>
      </c>
      <c r="D149" s="67" t="s">
        <v>211</v>
      </c>
      <c r="E149" s="67" t="s">
        <v>212</v>
      </c>
      <c r="F149" s="67" t="s">
        <v>226</v>
      </c>
      <c r="G149" s="68" t="s">
        <v>29</v>
      </c>
      <c r="H149" s="68" t="s">
        <v>29</v>
      </c>
      <c r="I149" s="68" t="s">
        <v>447</v>
      </c>
      <c r="J149" s="67" t="str">
        <f t="shared" si="18"/>
        <v>2014Q3D12</v>
      </c>
      <c r="K149" s="79">
        <v>576632.61943986802</v>
      </c>
      <c r="L149" s="79">
        <v>281577.16701902798</v>
      </c>
      <c r="M149" s="67">
        <v>0</v>
      </c>
      <c r="N149" s="79">
        <v>0</v>
      </c>
      <c r="O149" s="79"/>
      <c r="P149" s="79">
        <v>0</v>
      </c>
      <c r="Q149" s="79"/>
      <c r="R149" s="68">
        <v>858209.78645889601</v>
      </c>
      <c r="S149" s="67"/>
      <c r="T149" s="67"/>
      <c r="U149" s="67"/>
      <c r="V149" s="67"/>
      <c r="W149" s="67"/>
      <c r="X149" s="67"/>
      <c r="Y149" s="67"/>
      <c r="Z149" s="79">
        <v>0</v>
      </c>
      <c r="AA149" s="79">
        <v>0</v>
      </c>
      <c r="AB149" s="79">
        <v>0</v>
      </c>
      <c r="AC149" s="67">
        <v>951355</v>
      </c>
      <c r="AD149" s="68">
        <f t="shared" si="24"/>
        <v>951355</v>
      </c>
      <c r="AE149" s="67"/>
      <c r="AF149" s="79"/>
      <c r="AG149" s="67"/>
      <c r="AH149" s="67"/>
      <c r="AI149" s="67"/>
      <c r="AJ149" s="67"/>
      <c r="AK149" s="67"/>
      <c r="AL149" s="67">
        <v>0</v>
      </c>
      <c r="AM149" s="67"/>
      <c r="AN149" s="67">
        <v>0</v>
      </c>
      <c r="AO149" s="67">
        <v>0</v>
      </c>
      <c r="AP149" s="67">
        <v>19</v>
      </c>
      <c r="AQ149" s="67">
        <v>33</v>
      </c>
      <c r="AR149" s="67">
        <v>0</v>
      </c>
      <c r="AS149" s="67"/>
      <c r="AT149" s="67">
        <v>13</v>
      </c>
      <c r="AU149" s="67">
        <v>0</v>
      </c>
      <c r="AV149" s="67"/>
      <c r="AW149" s="67">
        <v>1</v>
      </c>
      <c r="AX149" s="67">
        <v>3</v>
      </c>
      <c r="AY149" s="67">
        <v>0</v>
      </c>
      <c r="AZ149" s="67">
        <v>2</v>
      </c>
      <c r="BA149" s="67">
        <v>0</v>
      </c>
      <c r="BB149" s="67">
        <v>0</v>
      </c>
      <c r="BC149" s="67">
        <v>0</v>
      </c>
      <c r="BD149" s="67">
        <v>0</v>
      </c>
      <c r="BE149" s="67">
        <v>0</v>
      </c>
      <c r="BF149" s="67">
        <v>0</v>
      </c>
      <c r="BG149" s="67">
        <v>0</v>
      </c>
      <c r="BH149" s="67">
        <v>0</v>
      </c>
      <c r="BI149" s="67">
        <v>0</v>
      </c>
      <c r="BJ149" s="73">
        <v>5005</v>
      </c>
      <c r="BK149" s="68">
        <f t="shared" si="20"/>
        <v>71</v>
      </c>
      <c r="BL149" s="67">
        <v>0</v>
      </c>
      <c r="BM149" s="67">
        <v>18</v>
      </c>
      <c r="BN149" s="67">
        <f t="shared" si="25"/>
        <v>18</v>
      </c>
      <c r="BO149" s="67"/>
      <c r="BP149" s="67"/>
      <c r="BQ149" s="67"/>
      <c r="BR149" s="67">
        <v>5564</v>
      </c>
      <c r="BS149" s="67">
        <v>110</v>
      </c>
      <c r="BT149" s="67">
        <v>0</v>
      </c>
      <c r="BU149" s="67">
        <v>0</v>
      </c>
      <c r="BV149" s="67"/>
      <c r="BW149" s="67">
        <v>0</v>
      </c>
      <c r="BX149" s="67">
        <v>0</v>
      </c>
      <c r="BY149" s="67">
        <f t="shared" si="23"/>
        <v>5674</v>
      </c>
      <c r="BZ149" s="79">
        <v>62.06</v>
      </c>
      <c r="CA149" s="79">
        <v>89.137</v>
      </c>
      <c r="CB149" s="79">
        <v>25.491</v>
      </c>
      <c r="CC149" s="79">
        <v>60.661000000000001</v>
      </c>
      <c r="CD149" s="79">
        <v>41.305999999999997</v>
      </c>
      <c r="CE149" s="79">
        <v>0</v>
      </c>
      <c r="CF149" s="79">
        <v>0</v>
      </c>
      <c r="CG149" s="79"/>
      <c r="CH149" s="79"/>
      <c r="CI149" s="79"/>
      <c r="CJ149" s="79"/>
      <c r="CK149" s="79"/>
      <c r="CL149" s="79">
        <f t="shared" si="22"/>
        <v>278.65499999999997</v>
      </c>
      <c r="CM149" s="79"/>
      <c r="CN149" s="79"/>
      <c r="CO149" s="79"/>
      <c r="CP149" s="79"/>
      <c r="CQ149" s="79"/>
      <c r="CR149" s="79"/>
      <c r="CS149" s="79"/>
      <c r="CT149" s="79"/>
      <c r="CU149" s="79"/>
      <c r="CV149" s="79"/>
      <c r="CW149" s="79"/>
      <c r="CX149" s="79"/>
      <c r="CY149" s="79"/>
      <c r="CZ149" s="79"/>
      <c r="DA149" s="79"/>
      <c r="DB149" s="79"/>
      <c r="DC149" s="79"/>
      <c r="DD149" s="67"/>
      <c r="DE149" s="67"/>
      <c r="DF149" s="67"/>
      <c r="DG149" s="67"/>
      <c r="DH149" s="67"/>
      <c r="DI149" s="67"/>
      <c r="DJ149" s="67"/>
      <c r="DK149" s="67"/>
      <c r="DL149" s="67"/>
      <c r="DM149" s="67"/>
      <c r="DN149" s="67"/>
      <c r="DO149" s="67"/>
      <c r="DP149" s="67"/>
      <c r="DQ149" s="67"/>
      <c r="DR149" s="67"/>
      <c r="DS149" s="67"/>
      <c r="DT149" s="68">
        <f t="shared" si="19"/>
        <v>0</v>
      </c>
      <c r="DU149" s="67"/>
      <c r="DV149" s="82"/>
      <c r="DW149" s="82"/>
      <c r="DX149" s="82"/>
      <c r="DY149" s="82"/>
      <c r="DZ149" s="82"/>
      <c r="EA149" s="82"/>
      <c r="EB149" s="82"/>
      <c r="EC149" s="82"/>
      <c r="ED149" s="82"/>
      <c r="EE149" s="82"/>
      <c r="EF149" s="82"/>
      <c r="EG149" s="82" t="s">
        <v>229</v>
      </c>
      <c r="EH149" s="82"/>
      <c r="EI149" s="82"/>
      <c r="EJ149" s="82"/>
      <c r="EK149" s="82"/>
      <c r="EL149" s="82"/>
      <c r="EM149" s="82"/>
      <c r="EN149" s="82"/>
      <c r="EO149" s="82"/>
      <c r="EP149" s="82"/>
      <c r="EQ149" s="82"/>
      <c r="ER149" s="82"/>
      <c r="ES149" s="82"/>
      <c r="ET149" s="82"/>
      <c r="EU149" s="82"/>
      <c r="EV149" s="82"/>
      <c r="EW149" s="82"/>
      <c r="EX149" s="82"/>
    </row>
    <row r="150" spans="1:154" ht="16" customHeight="1">
      <c r="A150" s="86">
        <v>2014</v>
      </c>
      <c r="B150" s="67" t="s">
        <v>8</v>
      </c>
      <c r="C150" s="67" t="str">
        <f t="shared" si="21"/>
        <v>2014Q3</v>
      </c>
      <c r="D150" s="67" t="s">
        <v>211</v>
      </c>
      <c r="E150" s="67" t="s">
        <v>212</v>
      </c>
      <c r="F150" s="67" t="s">
        <v>228</v>
      </c>
      <c r="G150" s="68" t="s">
        <v>28</v>
      </c>
      <c r="H150" s="68" t="s">
        <v>28</v>
      </c>
      <c r="I150" s="68" t="s">
        <v>445</v>
      </c>
      <c r="J150" s="67" t="str">
        <f t="shared" si="18"/>
        <v>2014Q3D10</v>
      </c>
      <c r="K150" s="79">
        <v>309597</v>
      </c>
      <c r="L150" s="79">
        <v>56191</v>
      </c>
      <c r="M150" s="67">
        <v>0</v>
      </c>
      <c r="N150" s="79">
        <v>0</v>
      </c>
      <c r="O150" s="79"/>
      <c r="P150" s="79">
        <v>0</v>
      </c>
      <c r="Q150" s="79"/>
      <c r="R150" s="68">
        <v>365788</v>
      </c>
      <c r="S150" s="67"/>
      <c r="T150" s="67"/>
      <c r="U150" s="67"/>
      <c r="V150" s="67"/>
      <c r="W150" s="67"/>
      <c r="X150" s="67"/>
      <c r="Y150" s="67"/>
      <c r="Z150" s="79">
        <v>0</v>
      </c>
      <c r="AA150" s="79">
        <v>0</v>
      </c>
      <c r="AB150" s="79">
        <v>0</v>
      </c>
      <c r="AC150" s="67">
        <v>444242</v>
      </c>
      <c r="AD150" s="68">
        <f t="shared" si="24"/>
        <v>444242</v>
      </c>
      <c r="AE150" s="67"/>
      <c r="AF150" s="79"/>
      <c r="AG150" s="67"/>
      <c r="AH150" s="67"/>
      <c r="AI150" s="67"/>
      <c r="AJ150" s="67"/>
      <c r="AK150" s="67"/>
      <c r="AL150" s="67">
        <v>0</v>
      </c>
      <c r="AM150" s="67"/>
      <c r="AN150" s="67">
        <v>0</v>
      </c>
      <c r="AO150" s="67">
        <v>0</v>
      </c>
      <c r="AP150" s="67">
        <v>3</v>
      </c>
      <c r="AQ150" s="67">
        <v>10</v>
      </c>
      <c r="AR150" s="67">
        <v>0</v>
      </c>
      <c r="AS150" s="67"/>
      <c r="AT150" s="67">
        <v>3</v>
      </c>
      <c r="AU150" s="67">
        <v>0</v>
      </c>
      <c r="AV150" s="67"/>
      <c r="AW150" s="67">
        <v>4</v>
      </c>
      <c r="AX150" s="67">
        <v>1</v>
      </c>
      <c r="AY150" s="67">
        <v>0</v>
      </c>
      <c r="AZ150" s="67">
        <v>2</v>
      </c>
      <c r="BA150" s="67">
        <v>0</v>
      </c>
      <c r="BB150" s="67">
        <v>0</v>
      </c>
      <c r="BC150" s="67">
        <v>0</v>
      </c>
      <c r="BD150" s="67">
        <v>0</v>
      </c>
      <c r="BE150" s="67">
        <v>0</v>
      </c>
      <c r="BF150" s="67">
        <v>0</v>
      </c>
      <c r="BG150" s="67">
        <v>0</v>
      </c>
      <c r="BH150" s="67">
        <v>0</v>
      </c>
      <c r="BI150" s="67">
        <v>0</v>
      </c>
      <c r="BJ150" s="73">
        <v>2555</v>
      </c>
      <c r="BK150" s="68">
        <f t="shared" si="20"/>
        <v>23</v>
      </c>
      <c r="BL150" s="67">
        <v>0</v>
      </c>
      <c r="BM150" s="67">
        <v>13</v>
      </c>
      <c r="BN150" s="67">
        <f t="shared" si="25"/>
        <v>13</v>
      </c>
      <c r="BO150" s="67"/>
      <c r="BP150" s="67"/>
      <c r="BQ150" s="67"/>
      <c r="BR150" s="67">
        <v>2766</v>
      </c>
      <c r="BS150" s="67">
        <v>43</v>
      </c>
      <c r="BT150" s="67">
        <v>0</v>
      </c>
      <c r="BU150" s="67">
        <v>0</v>
      </c>
      <c r="BV150" s="67"/>
      <c r="BW150" s="67">
        <v>0</v>
      </c>
      <c r="BX150" s="67">
        <v>0</v>
      </c>
      <c r="BY150" s="67">
        <f t="shared" si="23"/>
        <v>2809</v>
      </c>
      <c r="BZ150" s="79">
        <v>38.145200000000003</v>
      </c>
      <c r="CA150" s="79">
        <v>36.287500000000001</v>
      </c>
      <c r="CB150" s="79">
        <v>2.8780000000000001</v>
      </c>
      <c r="CC150" s="79">
        <v>141.57403199999999</v>
      </c>
      <c r="CD150" s="79">
        <v>0</v>
      </c>
      <c r="CE150" s="79">
        <v>0</v>
      </c>
      <c r="CF150" s="79">
        <v>0</v>
      </c>
      <c r="CG150" s="79"/>
      <c r="CH150" s="79"/>
      <c r="CI150" s="79"/>
      <c r="CJ150" s="79"/>
      <c r="CK150" s="79"/>
      <c r="CL150" s="79">
        <f t="shared" si="22"/>
        <v>218.88473199999999</v>
      </c>
      <c r="CM150" s="79"/>
      <c r="CN150" s="79"/>
      <c r="CO150" s="79"/>
      <c r="CP150" s="79"/>
      <c r="CQ150" s="79"/>
      <c r="CR150" s="79"/>
      <c r="CS150" s="79"/>
      <c r="CT150" s="79"/>
      <c r="CU150" s="79"/>
      <c r="CV150" s="79"/>
      <c r="CW150" s="79"/>
      <c r="CX150" s="79"/>
      <c r="CY150" s="79"/>
      <c r="CZ150" s="79"/>
      <c r="DA150" s="79"/>
      <c r="DB150" s="79"/>
      <c r="DC150" s="79"/>
      <c r="DD150" s="67"/>
      <c r="DE150" s="67"/>
      <c r="DF150" s="67"/>
      <c r="DG150" s="67"/>
      <c r="DH150" s="67"/>
      <c r="DI150" s="67"/>
      <c r="DJ150" s="67"/>
      <c r="DK150" s="67"/>
      <c r="DL150" s="67"/>
      <c r="DM150" s="67"/>
      <c r="DN150" s="67"/>
      <c r="DO150" s="67"/>
      <c r="DP150" s="67"/>
      <c r="DQ150" s="67"/>
      <c r="DR150" s="67"/>
      <c r="DS150" s="67"/>
      <c r="DT150" s="68">
        <f t="shared" si="19"/>
        <v>0</v>
      </c>
      <c r="DU150" s="67"/>
      <c r="DV150" s="82"/>
      <c r="DW150" s="82"/>
      <c r="DX150" s="82"/>
      <c r="DY150" s="82"/>
      <c r="DZ150" s="82"/>
      <c r="EA150" s="82"/>
      <c r="EB150" s="82"/>
      <c r="EC150" s="82"/>
      <c r="ED150" s="82"/>
      <c r="EE150" s="82"/>
      <c r="EF150" s="82"/>
      <c r="EG150" s="82" t="s">
        <v>229</v>
      </c>
      <c r="EH150" s="82"/>
      <c r="EI150" s="82"/>
      <c r="EJ150" s="82"/>
      <c r="EK150" s="82"/>
      <c r="EL150" s="82"/>
      <c r="EM150" s="82"/>
      <c r="EN150" s="82"/>
      <c r="EO150" s="82"/>
      <c r="EP150" s="82"/>
      <c r="EQ150" s="82"/>
      <c r="ER150" s="82"/>
      <c r="ES150" s="82"/>
      <c r="ET150" s="82"/>
      <c r="EU150" s="82"/>
      <c r="EV150" s="82"/>
      <c r="EW150" s="82"/>
      <c r="EX150" s="82"/>
    </row>
    <row r="151" spans="1:154" ht="16" customHeight="1">
      <c r="A151" s="86">
        <v>2014</v>
      </c>
      <c r="B151" s="67" t="s">
        <v>8</v>
      </c>
      <c r="C151" s="67" t="str">
        <f t="shared" si="21"/>
        <v>2014Q3</v>
      </c>
      <c r="D151" s="67" t="s">
        <v>211</v>
      </c>
      <c r="E151" s="67" t="s">
        <v>212</v>
      </c>
      <c r="F151" s="67" t="s">
        <v>213</v>
      </c>
      <c r="G151" s="68" t="s">
        <v>33</v>
      </c>
      <c r="H151" s="68" t="s">
        <v>33</v>
      </c>
      <c r="I151" s="68" t="s">
        <v>446</v>
      </c>
      <c r="J151" s="67" t="str">
        <f t="shared" si="18"/>
        <v>2014Q3D11</v>
      </c>
      <c r="K151" s="79">
        <v>153032</v>
      </c>
      <c r="L151" s="79">
        <v>86145</v>
      </c>
      <c r="M151" s="67">
        <v>0</v>
      </c>
      <c r="N151" s="79">
        <v>0</v>
      </c>
      <c r="O151" s="79"/>
      <c r="P151" s="79">
        <v>0</v>
      </c>
      <c r="Q151" s="79"/>
      <c r="R151" s="68">
        <v>239177</v>
      </c>
      <c r="S151" s="67"/>
      <c r="T151" s="67"/>
      <c r="U151" s="67"/>
      <c r="V151" s="67"/>
      <c r="W151" s="67"/>
      <c r="X151" s="67"/>
      <c r="Y151" s="67"/>
      <c r="Z151" s="79">
        <v>0</v>
      </c>
      <c r="AA151" s="79">
        <v>0</v>
      </c>
      <c r="AB151" s="79">
        <v>0</v>
      </c>
      <c r="AC151" s="67">
        <v>347688</v>
      </c>
      <c r="AD151" s="68">
        <f t="shared" si="24"/>
        <v>347688</v>
      </c>
      <c r="AE151" s="67"/>
      <c r="AF151" s="79"/>
      <c r="AG151" s="67"/>
      <c r="AH151" s="67"/>
      <c r="AI151" s="67"/>
      <c r="AJ151" s="67"/>
      <c r="AK151" s="67"/>
      <c r="AL151" s="67">
        <v>0</v>
      </c>
      <c r="AM151" s="67"/>
      <c r="AN151" s="67">
        <v>0</v>
      </c>
      <c r="AO151" s="67">
        <v>0</v>
      </c>
      <c r="AP151" s="67">
        <v>8</v>
      </c>
      <c r="AQ151" s="67">
        <v>24</v>
      </c>
      <c r="AR151" s="67">
        <v>0</v>
      </c>
      <c r="AS151" s="67"/>
      <c r="AT151" s="67">
        <v>7</v>
      </c>
      <c r="AU151" s="67">
        <v>0</v>
      </c>
      <c r="AV151" s="67"/>
      <c r="AW151" s="67">
        <v>0</v>
      </c>
      <c r="AX151" s="67">
        <v>0</v>
      </c>
      <c r="AY151" s="67">
        <v>0</v>
      </c>
      <c r="AZ151" s="67">
        <v>0</v>
      </c>
      <c r="BA151" s="67">
        <v>0</v>
      </c>
      <c r="BB151" s="67">
        <v>0</v>
      </c>
      <c r="BC151" s="67">
        <v>0</v>
      </c>
      <c r="BD151" s="67">
        <v>0</v>
      </c>
      <c r="BE151" s="67">
        <v>0</v>
      </c>
      <c r="BF151" s="67">
        <v>0</v>
      </c>
      <c r="BG151" s="67">
        <v>0</v>
      </c>
      <c r="BH151" s="67">
        <v>0</v>
      </c>
      <c r="BI151" s="67">
        <v>0</v>
      </c>
      <c r="BJ151" s="73">
        <v>2100</v>
      </c>
      <c r="BK151" s="68">
        <f t="shared" si="20"/>
        <v>39</v>
      </c>
      <c r="BL151" s="67">
        <v>0</v>
      </c>
      <c r="BM151" s="67">
        <v>11</v>
      </c>
      <c r="BN151" s="67">
        <f t="shared" si="25"/>
        <v>11</v>
      </c>
      <c r="BO151" s="67"/>
      <c r="BP151" s="67"/>
      <c r="BQ151" s="67"/>
      <c r="BR151" s="67">
        <v>1429</v>
      </c>
      <c r="BS151" s="67">
        <v>28</v>
      </c>
      <c r="BT151" s="67">
        <v>0</v>
      </c>
      <c r="BU151" s="67">
        <v>0</v>
      </c>
      <c r="BV151" s="67"/>
      <c r="BW151" s="67">
        <v>0</v>
      </c>
      <c r="BX151" s="67">
        <v>0</v>
      </c>
      <c r="BY151" s="67">
        <f t="shared" si="23"/>
        <v>1457</v>
      </c>
      <c r="BZ151" s="79">
        <v>19.435500000000001</v>
      </c>
      <c r="CA151" s="79">
        <v>1.7549999999999999</v>
      </c>
      <c r="CB151" s="79">
        <v>4.1680000000000001</v>
      </c>
      <c r="CC151" s="79">
        <v>38.191254000000001</v>
      </c>
      <c r="CD151" s="79">
        <v>0</v>
      </c>
      <c r="CE151" s="79">
        <v>0</v>
      </c>
      <c r="CF151" s="79">
        <v>0</v>
      </c>
      <c r="CG151" s="79"/>
      <c r="CH151" s="79"/>
      <c r="CI151" s="79"/>
      <c r="CJ151" s="79"/>
      <c r="CK151" s="79"/>
      <c r="CL151" s="79">
        <f t="shared" si="22"/>
        <v>63.549754</v>
      </c>
      <c r="CM151" s="79"/>
      <c r="CN151" s="79"/>
      <c r="CO151" s="79"/>
      <c r="CP151" s="79"/>
      <c r="CQ151" s="79"/>
      <c r="CR151" s="79"/>
      <c r="CS151" s="79"/>
      <c r="CT151" s="79"/>
      <c r="CU151" s="79"/>
      <c r="CV151" s="79"/>
      <c r="CW151" s="79"/>
      <c r="CX151" s="79"/>
      <c r="CY151" s="79"/>
      <c r="CZ151" s="79"/>
      <c r="DA151" s="79"/>
      <c r="DB151" s="79"/>
      <c r="DC151" s="79"/>
      <c r="DD151" s="67"/>
      <c r="DE151" s="67"/>
      <c r="DF151" s="67"/>
      <c r="DG151" s="67"/>
      <c r="DH151" s="67"/>
      <c r="DI151" s="67"/>
      <c r="DJ151" s="67"/>
      <c r="DK151" s="67"/>
      <c r="DL151" s="67"/>
      <c r="DM151" s="67"/>
      <c r="DN151" s="67"/>
      <c r="DO151" s="67"/>
      <c r="DP151" s="67"/>
      <c r="DQ151" s="67"/>
      <c r="DR151" s="67"/>
      <c r="DS151" s="67"/>
      <c r="DT151" s="68">
        <f t="shared" si="19"/>
        <v>0</v>
      </c>
      <c r="DU151" s="67"/>
      <c r="DV151" s="82"/>
      <c r="DW151" s="82"/>
      <c r="DX151" s="82"/>
      <c r="DY151" s="82"/>
      <c r="DZ151" s="82"/>
      <c r="EA151" s="82"/>
      <c r="EB151" s="82"/>
      <c r="EC151" s="82"/>
      <c r="ED151" s="82"/>
      <c r="EE151" s="82"/>
      <c r="EF151" s="82"/>
      <c r="EG151" s="82" t="s">
        <v>229</v>
      </c>
      <c r="EH151" s="82"/>
      <c r="EI151" s="82"/>
      <c r="EJ151" s="82"/>
      <c r="EK151" s="82"/>
      <c r="EL151" s="82"/>
      <c r="EM151" s="82"/>
      <c r="EN151" s="82"/>
      <c r="EO151" s="82"/>
      <c r="EP151" s="82"/>
      <c r="EQ151" s="82"/>
      <c r="ER151" s="82"/>
      <c r="ES151" s="82"/>
      <c r="ET151" s="82"/>
      <c r="EU151" s="82"/>
      <c r="EV151" s="82"/>
      <c r="EW151" s="82"/>
      <c r="EX151" s="82"/>
    </row>
    <row r="152" spans="1:154" ht="16" customHeight="1">
      <c r="A152" s="86">
        <v>2014</v>
      </c>
      <c r="B152" s="67" t="s">
        <v>8</v>
      </c>
      <c r="C152" s="67" t="str">
        <f t="shared" si="21"/>
        <v>2014Q3</v>
      </c>
      <c r="D152" s="67" t="s">
        <v>211</v>
      </c>
      <c r="E152" s="67" t="s">
        <v>212</v>
      </c>
      <c r="F152" s="67" t="s">
        <v>215</v>
      </c>
      <c r="G152" s="67" t="s">
        <v>239</v>
      </c>
      <c r="H152" s="68" t="s">
        <v>239</v>
      </c>
      <c r="I152" s="68" t="s">
        <v>449</v>
      </c>
      <c r="J152" s="67" t="str">
        <f t="shared" si="18"/>
        <v>2014Q3D14</v>
      </c>
      <c r="K152" s="96">
        <v>137116543.933402</v>
      </c>
      <c r="L152" s="96">
        <v>73761224.446418598</v>
      </c>
      <c r="M152" s="67">
        <v>99047616.721000001</v>
      </c>
      <c r="N152" s="67">
        <v>274545867.39999998</v>
      </c>
      <c r="O152" s="67"/>
      <c r="P152" s="67">
        <v>446449</v>
      </c>
      <c r="Q152" s="79"/>
      <c r="R152" s="67">
        <v>584917701.50082064</v>
      </c>
      <c r="S152" s="79"/>
      <c r="T152" s="79"/>
      <c r="U152" s="79"/>
      <c r="V152" s="79"/>
      <c r="W152" s="79"/>
      <c r="X152" s="79"/>
      <c r="Y152" s="79"/>
      <c r="Z152" s="79">
        <v>215839306</v>
      </c>
      <c r="AA152" s="79">
        <v>370401204</v>
      </c>
      <c r="AB152" s="79">
        <v>155298595</v>
      </c>
      <c r="AC152" s="67">
        <v>0</v>
      </c>
      <c r="AD152" s="67">
        <f t="shared" si="24"/>
        <v>741539105</v>
      </c>
      <c r="AE152" s="79"/>
      <c r="AF152" s="79"/>
      <c r="AG152" s="79"/>
      <c r="AH152" s="79"/>
      <c r="AI152" s="79"/>
      <c r="AJ152" s="79"/>
      <c r="AK152" s="67"/>
      <c r="AL152" s="67">
        <v>3</v>
      </c>
      <c r="AM152" s="67"/>
      <c r="AN152" s="67">
        <v>0</v>
      </c>
      <c r="AO152" s="67">
        <v>27</v>
      </c>
      <c r="AP152" s="67">
        <v>766</v>
      </c>
      <c r="AQ152" s="67">
        <v>2871</v>
      </c>
      <c r="AR152" s="67">
        <v>1</v>
      </c>
      <c r="AS152" s="67"/>
      <c r="AT152" s="67">
        <v>1898</v>
      </c>
      <c r="AU152" s="67">
        <v>13</v>
      </c>
      <c r="AV152" s="67"/>
      <c r="AW152" s="67">
        <v>1345</v>
      </c>
      <c r="AX152" s="67">
        <v>12</v>
      </c>
      <c r="AY152" s="67">
        <v>23</v>
      </c>
      <c r="AZ152" s="67">
        <v>1039</v>
      </c>
      <c r="BA152" s="67">
        <v>0</v>
      </c>
      <c r="BB152" s="67">
        <v>6</v>
      </c>
      <c r="BC152" s="67">
        <v>671</v>
      </c>
      <c r="BD152" s="67">
        <v>0</v>
      </c>
      <c r="BE152" s="67">
        <v>3</v>
      </c>
      <c r="BF152" s="67">
        <v>58</v>
      </c>
      <c r="BG152" s="67">
        <v>23</v>
      </c>
      <c r="BH152" s="67">
        <v>12</v>
      </c>
      <c r="BI152" s="67">
        <v>225</v>
      </c>
      <c r="BJ152" s="73">
        <v>1589235</v>
      </c>
      <c r="BK152" s="68">
        <f t="shared" si="20"/>
        <v>8996</v>
      </c>
      <c r="BL152" s="85">
        <v>15</v>
      </c>
      <c r="BM152" s="85">
        <v>1385</v>
      </c>
      <c r="BN152" s="85">
        <f t="shared" si="25"/>
        <v>1400</v>
      </c>
      <c r="BO152" s="85"/>
      <c r="BP152" s="85"/>
      <c r="BQ152" s="85"/>
      <c r="BR152" s="67">
        <v>575446</v>
      </c>
      <c r="BS152" s="67">
        <v>56601</v>
      </c>
      <c r="BT152" s="67">
        <v>2243</v>
      </c>
      <c r="BU152" s="67">
        <v>456</v>
      </c>
      <c r="BV152" s="67"/>
      <c r="BW152" s="67">
        <v>349</v>
      </c>
      <c r="BX152" s="79"/>
      <c r="BY152" s="67">
        <f t="shared" si="23"/>
        <v>635095</v>
      </c>
      <c r="BZ152" s="79"/>
      <c r="CA152" s="79"/>
      <c r="CB152" s="79"/>
      <c r="CC152" s="79"/>
      <c r="CD152" s="79"/>
      <c r="CE152" s="79"/>
      <c r="CF152" s="79"/>
      <c r="CG152" s="79"/>
      <c r="CH152" s="79"/>
      <c r="CI152" s="79"/>
      <c r="CJ152" s="79"/>
      <c r="CK152" s="79"/>
      <c r="CL152" s="67">
        <f t="shared" si="22"/>
        <v>0</v>
      </c>
      <c r="CM152" s="79"/>
      <c r="CN152" s="79"/>
      <c r="CO152" s="79"/>
      <c r="CP152" s="79"/>
      <c r="CQ152" s="79"/>
      <c r="CR152" s="79"/>
      <c r="CS152" s="79"/>
      <c r="CT152" s="79"/>
      <c r="CU152" s="79"/>
      <c r="CV152" s="79"/>
      <c r="CW152" s="79"/>
      <c r="CX152" s="79"/>
      <c r="CY152" s="79"/>
      <c r="CZ152" s="79"/>
      <c r="DA152" s="79"/>
      <c r="DB152" s="79"/>
      <c r="DC152" s="79"/>
      <c r="DD152" s="79"/>
      <c r="DE152" s="79"/>
      <c r="DF152" s="79"/>
      <c r="DG152" s="79"/>
      <c r="DH152" s="79"/>
      <c r="DI152" s="79"/>
      <c r="DJ152" s="79"/>
      <c r="DK152" s="79"/>
      <c r="DL152" s="79"/>
      <c r="DM152" s="79"/>
      <c r="DN152" s="79"/>
      <c r="DO152" s="79"/>
      <c r="DP152" s="79"/>
      <c r="DQ152" s="79"/>
      <c r="DR152" s="79"/>
      <c r="DS152" s="79"/>
      <c r="DT152" s="68">
        <f t="shared" si="19"/>
        <v>0</v>
      </c>
      <c r="DU152" s="79"/>
      <c r="DV152" s="77"/>
      <c r="DW152" s="77"/>
      <c r="DX152" s="77"/>
      <c r="DY152" s="77"/>
      <c r="DZ152" s="77"/>
      <c r="EA152" s="77"/>
      <c r="EB152" s="77"/>
      <c r="EC152" s="77"/>
      <c r="ED152" s="77"/>
      <c r="EE152" s="77"/>
      <c r="EF152" s="77"/>
      <c r="EG152" s="77"/>
      <c r="EH152" s="77"/>
      <c r="EI152" s="77"/>
      <c r="EJ152" s="77"/>
      <c r="EK152" s="77"/>
      <c r="EL152" s="77"/>
      <c r="EM152" s="77"/>
      <c r="EN152" s="77"/>
      <c r="EO152" s="77"/>
      <c r="EP152" s="77"/>
      <c r="EQ152" s="77"/>
      <c r="ER152" s="77"/>
      <c r="ES152" s="77"/>
      <c r="ET152" s="77"/>
      <c r="EU152" s="77"/>
      <c r="EV152" s="77"/>
      <c r="EW152" s="77"/>
      <c r="EX152" s="77"/>
    </row>
    <row r="153" spans="1:154" ht="16" customHeight="1">
      <c r="A153" s="86">
        <v>2014</v>
      </c>
      <c r="B153" s="67" t="s">
        <v>7</v>
      </c>
      <c r="C153" s="67" t="str">
        <f t="shared" si="21"/>
        <v>2014Q2</v>
      </c>
      <c r="D153" s="67" t="s">
        <v>211</v>
      </c>
      <c r="E153" s="67" t="s">
        <v>212</v>
      </c>
      <c r="F153" s="67" t="s">
        <v>231</v>
      </c>
      <c r="G153" s="68" t="s">
        <v>231</v>
      </c>
      <c r="H153" s="68" t="s">
        <v>231</v>
      </c>
      <c r="I153" s="68" t="s">
        <v>448</v>
      </c>
      <c r="J153" s="67" t="str">
        <f t="shared" si="18"/>
        <v>2014Q2D13</v>
      </c>
      <c r="K153" s="79">
        <v>0</v>
      </c>
      <c r="L153" s="79">
        <v>0</v>
      </c>
      <c r="M153" s="67"/>
      <c r="N153" s="79">
        <v>0</v>
      </c>
      <c r="O153" s="79"/>
      <c r="P153" s="79">
        <v>0</v>
      </c>
      <c r="Q153" s="79"/>
      <c r="R153" s="68">
        <v>0</v>
      </c>
      <c r="S153" s="67"/>
      <c r="T153" s="67"/>
      <c r="U153" s="67"/>
      <c r="V153" s="67"/>
      <c r="W153" s="67"/>
      <c r="X153" s="67"/>
      <c r="Y153" s="67"/>
      <c r="Z153" s="79">
        <v>0</v>
      </c>
      <c r="AA153" s="79">
        <v>0</v>
      </c>
      <c r="AB153" s="79">
        <v>0</v>
      </c>
      <c r="AC153" s="67">
        <v>0</v>
      </c>
      <c r="AD153" s="68">
        <f t="shared" si="24"/>
        <v>0</v>
      </c>
      <c r="AE153" s="67"/>
      <c r="AF153" s="79"/>
      <c r="AG153" s="67"/>
      <c r="AH153" s="67"/>
      <c r="AI153" s="67"/>
      <c r="AJ153" s="67"/>
      <c r="AK153" s="67"/>
      <c r="AL153" s="67">
        <v>0</v>
      </c>
      <c r="AM153" s="67"/>
      <c r="AN153" s="67"/>
      <c r="AO153" s="67"/>
      <c r="AP153" s="67">
        <v>0</v>
      </c>
      <c r="AQ153" s="67">
        <v>0</v>
      </c>
      <c r="AR153" s="67"/>
      <c r="AS153" s="67"/>
      <c r="AT153" s="67">
        <v>0</v>
      </c>
      <c r="AU153" s="67"/>
      <c r="AV153" s="67"/>
      <c r="AW153" s="67">
        <v>0</v>
      </c>
      <c r="AX153" s="67"/>
      <c r="AY153" s="67"/>
      <c r="AZ153" s="67"/>
      <c r="BA153" s="67">
        <v>0</v>
      </c>
      <c r="BB153" s="67">
        <v>0</v>
      </c>
      <c r="BC153" s="67">
        <v>0</v>
      </c>
      <c r="BD153" s="67">
        <v>0</v>
      </c>
      <c r="BE153" s="67">
        <v>0</v>
      </c>
      <c r="BF153" s="67">
        <v>0</v>
      </c>
      <c r="BG153" s="67">
        <v>0</v>
      </c>
      <c r="BH153" s="67">
        <v>0</v>
      </c>
      <c r="BI153" s="67">
        <v>0</v>
      </c>
      <c r="BJ153" s="73">
        <v>0</v>
      </c>
      <c r="BK153" s="68">
        <f t="shared" si="20"/>
        <v>0</v>
      </c>
      <c r="BL153" s="67">
        <v>0</v>
      </c>
      <c r="BM153" s="67">
        <v>55</v>
      </c>
      <c r="BN153" s="67">
        <f t="shared" si="25"/>
        <v>55</v>
      </c>
      <c r="BO153" s="67"/>
      <c r="BP153" s="67"/>
      <c r="BQ153" s="67"/>
      <c r="BR153" s="67">
        <v>0</v>
      </c>
      <c r="BS153" s="67">
        <v>0</v>
      </c>
      <c r="BT153" s="67">
        <v>0</v>
      </c>
      <c r="BU153" s="67">
        <v>0</v>
      </c>
      <c r="BV153" s="67"/>
      <c r="BW153" s="67">
        <v>0</v>
      </c>
      <c r="BX153" s="67">
        <v>0</v>
      </c>
      <c r="BY153" s="67">
        <f t="shared" si="23"/>
        <v>0</v>
      </c>
      <c r="BZ153" s="79">
        <v>0</v>
      </c>
      <c r="CA153" s="79">
        <v>0</v>
      </c>
      <c r="CB153" s="79">
        <v>0</v>
      </c>
      <c r="CC153" s="79">
        <v>0</v>
      </c>
      <c r="CD153" s="79">
        <v>0</v>
      </c>
      <c r="CE153" s="79">
        <v>0</v>
      </c>
      <c r="CF153" s="79">
        <v>0</v>
      </c>
      <c r="CG153" s="79"/>
      <c r="CH153" s="79"/>
      <c r="CI153" s="79"/>
      <c r="CJ153" s="79"/>
      <c r="CK153" s="79"/>
      <c r="CL153" s="79">
        <f t="shared" si="22"/>
        <v>0</v>
      </c>
      <c r="CM153" s="79"/>
      <c r="CN153" s="79"/>
      <c r="CO153" s="79"/>
      <c r="CP153" s="79"/>
      <c r="CQ153" s="79"/>
      <c r="CR153" s="79"/>
      <c r="CS153" s="79"/>
      <c r="CT153" s="79"/>
      <c r="CU153" s="79"/>
      <c r="CV153" s="79"/>
      <c r="CW153" s="79"/>
      <c r="CX153" s="79"/>
      <c r="CY153" s="79"/>
      <c r="CZ153" s="79"/>
      <c r="DA153" s="79"/>
      <c r="DB153" s="79"/>
      <c r="DC153" s="79"/>
      <c r="DD153" s="67"/>
      <c r="DE153" s="67"/>
      <c r="DF153" s="67"/>
      <c r="DG153" s="67"/>
      <c r="DH153" s="67"/>
      <c r="DI153" s="67"/>
      <c r="DJ153" s="67"/>
      <c r="DK153" s="67"/>
      <c r="DL153" s="67"/>
      <c r="DM153" s="67"/>
      <c r="DN153" s="67"/>
      <c r="DO153" s="67"/>
      <c r="DP153" s="67"/>
      <c r="DQ153" s="67"/>
      <c r="DR153" s="67"/>
      <c r="DS153" s="67"/>
      <c r="DT153" s="68">
        <f t="shared" si="19"/>
        <v>0</v>
      </c>
      <c r="DU153" s="67"/>
      <c r="DV153" s="82"/>
      <c r="DW153" s="82"/>
      <c r="DX153" s="82"/>
      <c r="DY153" s="82"/>
      <c r="DZ153" s="82"/>
      <c r="EA153" s="82"/>
      <c r="EB153" s="82"/>
      <c r="EC153" s="82"/>
      <c r="ED153" s="82"/>
      <c r="EE153" s="82"/>
      <c r="EF153" s="82"/>
      <c r="EG153" s="82" t="s">
        <v>231</v>
      </c>
      <c r="EH153" s="82"/>
      <c r="EI153" s="82"/>
      <c r="EJ153" s="82"/>
      <c r="EK153" s="82"/>
      <c r="EL153" s="82"/>
      <c r="EM153" s="82"/>
      <c r="EN153" s="82"/>
      <c r="EO153" s="82"/>
      <c r="EP153" s="82"/>
      <c r="EQ153" s="82"/>
      <c r="ER153" s="82"/>
      <c r="ES153" s="82"/>
      <c r="ET153" s="82"/>
      <c r="EU153" s="82"/>
      <c r="EV153" s="82"/>
      <c r="EW153" s="82"/>
      <c r="EX153" s="82"/>
    </row>
    <row r="154" spans="1:154" ht="16" customHeight="1">
      <c r="A154" s="86">
        <v>2014</v>
      </c>
      <c r="B154" s="67" t="s">
        <v>7</v>
      </c>
      <c r="C154" s="67" t="str">
        <f t="shared" si="21"/>
        <v>2014Q2</v>
      </c>
      <c r="D154" s="67" t="s">
        <v>211</v>
      </c>
      <c r="E154" s="67" t="s">
        <v>212</v>
      </c>
      <c r="F154" s="67" t="s">
        <v>224</v>
      </c>
      <c r="G154" s="68" t="s">
        <v>46</v>
      </c>
      <c r="H154" s="68" t="s">
        <v>231</v>
      </c>
      <c r="I154" s="68" t="s">
        <v>440</v>
      </c>
      <c r="J154" s="67" t="str">
        <f t="shared" si="18"/>
        <v>2014Q2D7</v>
      </c>
      <c r="K154" s="79">
        <v>0</v>
      </c>
      <c r="L154" s="79">
        <v>0</v>
      </c>
      <c r="M154" s="67"/>
      <c r="N154" s="79">
        <v>0</v>
      </c>
      <c r="O154" s="79"/>
      <c r="P154" s="79">
        <v>0</v>
      </c>
      <c r="Q154" s="79"/>
      <c r="R154" s="68">
        <v>1032738.08</v>
      </c>
      <c r="S154" s="67"/>
      <c r="T154" s="67"/>
      <c r="U154" s="67"/>
      <c r="V154" s="67"/>
      <c r="W154" s="67"/>
      <c r="X154" s="67"/>
      <c r="Y154" s="67"/>
      <c r="Z154" s="79">
        <v>0</v>
      </c>
      <c r="AA154" s="79">
        <v>0</v>
      </c>
      <c r="AB154" s="79">
        <v>0</v>
      </c>
      <c r="AC154" s="67">
        <v>1528914</v>
      </c>
      <c r="AD154" s="68">
        <f t="shared" si="24"/>
        <v>1528914</v>
      </c>
      <c r="AE154" s="67"/>
      <c r="AF154" s="79"/>
      <c r="AG154" s="67"/>
      <c r="AH154" s="67"/>
      <c r="AI154" s="67"/>
      <c r="AJ154" s="67"/>
      <c r="AK154" s="67"/>
      <c r="AL154" s="67">
        <v>0</v>
      </c>
      <c r="AM154" s="67"/>
      <c r="AN154" s="67">
        <v>0</v>
      </c>
      <c r="AO154" s="67">
        <v>0</v>
      </c>
      <c r="AP154" s="67">
        <v>9</v>
      </c>
      <c r="AQ154" s="67">
        <v>80</v>
      </c>
      <c r="AR154" s="67">
        <v>0</v>
      </c>
      <c r="AS154" s="67"/>
      <c r="AT154" s="67">
        <v>15</v>
      </c>
      <c r="AU154" s="67">
        <v>0</v>
      </c>
      <c r="AV154" s="67"/>
      <c r="AW154" s="67">
        <v>3</v>
      </c>
      <c r="AX154" s="67">
        <v>0</v>
      </c>
      <c r="AY154" s="67">
        <v>0</v>
      </c>
      <c r="AZ154" s="67">
        <v>3</v>
      </c>
      <c r="BA154" s="67">
        <v>0</v>
      </c>
      <c r="BB154" s="67">
        <v>0</v>
      </c>
      <c r="BC154" s="67">
        <v>2</v>
      </c>
      <c r="BD154" s="67">
        <v>0</v>
      </c>
      <c r="BE154" s="67">
        <v>0</v>
      </c>
      <c r="BF154" s="67">
        <v>0</v>
      </c>
      <c r="BG154" s="67">
        <v>0</v>
      </c>
      <c r="BH154" s="67">
        <v>0</v>
      </c>
      <c r="BI154" s="67">
        <v>1</v>
      </c>
      <c r="BJ154" s="73">
        <v>9270</v>
      </c>
      <c r="BK154" s="68">
        <f t="shared" si="20"/>
        <v>113</v>
      </c>
      <c r="BL154" s="67">
        <v>0</v>
      </c>
      <c r="BM154" s="67">
        <v>0</v>
      </c>
      <c r="BN154" s="67">
        <f t="shared" si="25"/>
        <v>0</v>
      </c>
      <c r="BO154" s="67"/>
      <c r="BP154" s="67"/>
      <c r="BQ154" s="67"/>
      <c r="BR154" s="67">
        <v>2837</v>
      </c>
      <c r="BS154" s="67">
        <v>69</v>
      </c>
      <c r="BT154" s="67">
        <v>0</v>
      </c>
      <c r="BU154" s="67">
        <v>0</v>
      </c>
      <c r="BV154" s="67"/>
      <c r="BW154" s="67">
        <v>0</v>
      </c>
      <c r="BX154" s="67">
        <v>0</v>
      </c>
      <c r="BY154" s="67">
        <f t="shared" si="23"/>
        <v>2906</v>
      </c>
      <c r="BZ154" s="79">
        <v>32.794746000000004</v>
      </c>
      <c r="CA154" s="79">
        <v>22.669262</v>
      </c>
      <c r="CB154" s="79">
        <v>20.615549999999999</v>
      </c>
      <c r="CC154" s="79">
        <v>19.318117430000001</v>
      </c>
      <c r="CD154" s="79">
        <v>0.10680000000000001</v>
      </c>
      <c r="CE154" s="79">
        <v>0</v>
      </c>
      <c r="CF154" s="79">
        <v>0</v>
      </c>
      <c r="CG154" s="79"/>
      <c r="CH154" s="79"/>
      <c r="CI154" s="79"/>
      <c r="CJ154" s="79"/>
      <c r="CK154" s="79"/>
      <c r="CL154" s="79">
        <f t="shared" si="22"/>
        <v>95.504475430000014</v>
      </c>
      <c r="CM154" s="79"/>
      <c r="CN154" s="79"/>
      <c r="CO154" s="79"/>
      <c r="CP154" s="79"/>
      <c r="CQ154" s="79"/>
      <c r="CR154" s="79"/>
      <c r="CS154" s="79"/>
      <c r="CT154" s="79"/>
      <c r="CU154" s="79"/>
      <c r="CV154" s="79"/>
      <c r="CW154" s="79"/>
      <c r="CX154" s="79"/>
      <c r="CY154" s="79"/>
      <c r="CZ154" s="79"/>
      <c r="DA154" s="79"/>
      <c r="DB154" s="79"/>
      <c r="DC154" s="79"/>
      <c r="DD154" s="67"/>
      <c r="DE154" s="67"/>
      <c r="DF154" s="67"/>
      <c r="DG154" s="67"/>
      <c r="DH154" s="67"/>
      <c r="DI154" s="67"/>
      <c r="DJ154" s="67"/>
      <c r="DK154" s="67"/>
      <c r="DL154" s="67"/>
      <c r="DM154" s="67"/>
      <c r="DN154" s="67"/>
      <c r="DO154" s="67"/>
      <c r="DP154" s="67"/>
      <c r="DQ154" s="67"/>
      <c r="DR154" s="67"/>
      <c r="DS154" s="67"/>
      <c r="DT154" s="68">
        <f t="shared" si="19"/>
        <v>0</v>
      </c>
      <c r="DU154" s="67"/>
      <c r="DV154" s="82"/>
      <c r="DW154" s="82"/>
      <c r="DX154" s="82"/>
      <c r="DY154" s="82"/>
      <c r="DZ154" s="82"/>
      <c r="EA154" s="82"/>
      <c r="EB154" s="82"/>
      <c r="EC154" s="82"/>
      <c r="ED154" s="82"/>
      <c r="EE154" s="82"/>
      <c r="EF154" s="82"/>
      <c r="EG154" s="82" t="s">
        <v>229</v>
      </c>
      <c r="EH154" s="82"/>
      <c r="EI154" s="82"/>
      <c r="EJ154" s="82"/>
      <c r="EK154" s="82"/>
      <c r="EL154" s="82"/>
      <c r="EM154" s="82"/>
      <c r="EN154" s="82"/>
      <c r="EO154" s="82"/>
      <c r="EP154" s="82"/>
      <c r="EQ154" s="82"/>
      <c r="ER154" s="82"/>
      <c r="ES154" s="82"/>
      <c r="ET154" s="82"/>
      <c r="EU154" s="82"/>
      <c r="EV154" s="82"/>
      <c r="EW154" s="82"/>
      <c r="EX154" s="82"/>
    </row>
    <row r="155" spans="1:154" ht="16" customHeight="1">
      <c r="A155" s="86">
        <v>2014</v>
      </c>
      <c r="B155" s="67" t="s">
        <v>7</v>
      </c>
      <c r="C155" s="67" t="str">
        <f t="shared" si="21"/>
        <v>2014Q2</v>
      </c>
      <c r="D155" s="67" t="s">
        <v>211</v>
      </c>
      <c r="E155" s="67" t="s">
        <v>212</v>
      </c>
      <c r="F155" s="67" t="s">
        <v>223</v>
      </c>
      <c r="G155" s="68" t="s">
        <v>45</v>
      </c>
      <c r="H155" s="68" t="s">
        <v>231</v>
      </c>
      <c r="I155" s="68" t="s">
        <v>439</v>
      </c>
      <c r="J155" s="67" t="str">
        <f t="shared" si="18"/>
        <v>2014Q2D6</v>
      </c>
      <c r="K155" s="79">
        <v>0</v>
      </c>
      <c r="L155" s="79">
        <v>0</v>
      </c>
      <c r="M155" s="67"/>
      <c r="N155" s="79">
        <v>0</v>
      </c>
      <c r="O155" s="79"/>
      <c r="P155" s="79">
        <v>0</v>
      </c>
      <c r="Q155" s="79"/>
      <c r="R155" s="68">
        <v>931718.4</v>
      </c>
      <c r="S155" s="67"/>
      <c r="T155" s="67"/>
      <c r="U155" s="67"/>
      <c r="V155" s="67"/>
      <c r="W155" s="67"/>
      <c r="X155" s="67"/>
      <c r="Y155" s="67"/>
      <c r="Z155" s="79">
        <v>0</v>
      </c>
      <c r="AA155" s="79">
        <v>0</v>
      </c>
      <c r="AB155" s="79">
        <v>0</v>
      </c>
      <c r="AC155" s="67">
        <v>1355387</v>
      </c>
      <c r="AD155" s="68">
        <f t="shared" si="24"/>
        <v>1355387</v>
      </c>
      <c r="AE155" s="67"/>
      <c r="AF155" s="79"/>
      <c r="AG155" s="67"/>
      <c r="AH155" s="67"/>
      <c r="AI155" s="67"/>
      <c r="AJ155" s="67"/>
      <c r="AK155" s="67"/>
      <c r="AL155" s="67">
        <v>0</v>
      </c>
      <c r="AM155" s="67"/>
      <c r="AN155" s="67">
        <v>0</v>
      </c>
      <c r="AO155" s="67">
        <v>0</v>
      </c>
      <c r="AP155" s="67">
        <v>48</v>
      </c>
      <c r="AQ155" s="67">
        <v>114</v>
      </c>
      <c r="AR155" s="67">
        <v>0</v>
      </c>
      <c r="AS155" s="67"/>
      <c r="AT155" s="67">
        <v>12</v>
      </c>
      <c r="AU155" s="67">
        <v>0</v>
      </c>
      <c r="AV155" s="67"/>
      <c r="AW155" s="67">
        <v>10</v>
      </c>
      <c r="AX155" s="67">
        <v>0</v>
      </c>
      <c r="AY155" s="67">
        <v>0</v>
      </c>
      <c r="AZ155" s="67">
        <v>2</v>
      </c>
      <c r="BA155" s="67">
        <v>0</v>
      </c>
      <c r="BB155" s="67">
        <v>0</v>
      </c>
      <c r="BC155" s="67">
        <v>1</v>
      </c>
      <c r="BD155" s="67">
        <v>0</v>
      </c>
      <c r="BE155" s="67">
        <v>0</v>
      </c>
      <c r="BF155" s="67">
        <v>0</v>
      </c>
      <c r="BG155" s="67">
        <v>0</v>
      </c>
      <c r="BH155" s="67">
        <v>0</v>
      </c>
      <c r="BI155" s="67">
        <v>0</v>
      </c>
      <c r="BJ155" s="73">
        <v>11230</v>
      </c>
      <c r="BK155" s="68">
        <f t="shared" si="20"/>
        <v>187</v>
      </c>
      <c r="BL155" s="67">
        <v>0</v>
      </c>
      <c r="BM155" s="67">
        <v>0</v>
      </c>
      <c r="BN155" s="67">
        <f t="shared" si="25"/>
        <v>0</v>
      </c>
      <c r="BO155" s="67"/>
      <c r="BP155" s="67"/>
      <c r="BQ155" s="67"/>
      <c r="BR155" s="67">
        <v>3722</v>
      </c>
      <c r="BS155" s="67">
        <v>122</v>
      </c>
      <c r="BT155" s="67">
        <v>0</v>
      </c>
      <c r="BU155" s="67">
        <v>0</v>
      </c>
      <c r="BV155" s="67"/>
      <c r="BW155" s="67">
        <v>0</v>
      </c>
      <c r="BX155" s="67">
        <v>0</v>
      </c>
      <c r="BY155" s="67">
        <f t="shared" si="23"/>
        <v>3844</v>
      </c>
      <c r="BZ155" s="79">
        <v>34.258465000000001</v>
      </c>
      <c r="CA155" s="79">
        <v>15.797304</v>
      </c>
      <c r="CB155" s="79">
        <v>28.579450000000001</v>
      </c>
      <c r="CC155" s="79">
        <v>24.303170000000001</v>
      </c>
      <c r="CD155" s="79">
        <v>0.52500000000000002</v>
      </c>
      <c r="CE155" s="79">
        <v>0</v>
      </c>
      <c r="CF155" s="79">
        <v>0</v>
      </c>
      <c r="CG155" s="79"/>
      <c r="CH155" s="79"/>
      <c r="CI155" s="79"/>
      <c r="CJ155" s="79"/>
      <c r="CK155" s="79"/>
      <c r="CL155" s="79">
        <f t="shared" si="22"/>
        <v>103.46338900000001</v>
      </c>
      <c r="CM155" s="79"/>
      <c r="CN155" s="79"/>
      <c r="CO155" s="79"/>
      <c r="CP155" s="79"/>
      <c r="CQ155" s="79"/>
      <c r="CR155" s="79"/>
      <c r="CS155" s="79"/>
      <c r="CT155" s="79"/>
      <c r="CU155" s="79"/>
      <c r="CV155" s="79"/>
      <c r="CW155" s="79"/>
      <c r="CX155" s="79"/>
      <c r="CY155" s="79"/>
      <c r="CZ155" s="79"/>
      <c r="DA155" s="79"/>
      <c r="DB155" s="79"/>
      <c r="DC155" s="79"/>
      <c r="DD155" s="67"/>
      <c r="DE155" s="67"/>
      <c r="DF155" s="67"/>
      <c r="DG155" s="67"/>
      <c r="DH155" s="67"/>
      <c r="DI155" s="67"/>
      <c r="DJ155" s="67"/>
      <c r="DK155" s="67"/>
      <c r="DL155" s="67"/>
      <c r="DM155" s="67"/>
      <c r="DN155" s="67"/>
      <c r="DO155" s="67"/>
      <c r="DP155" s="67"/>
      <c r="DQ155" s="67"/>
      <c r="DR155" s="67"/>
      <c r="DS155" s="67"/>
      <c r="DT155" s="68">
        <f t="shared" si="19"/>
        <v>0</v>
      </c>
      <c r="DU155" s="67"/>
      <c r="DV155" s="82"/>
      <c r="DW155" s="82"/>
      <c r="DX155" s="82"/>
      <c r="DY155" s="82"/>
      <c r="DZ155" s="82"/>
      <c r="EA155" s="82"/>
      <c r="EB155" s="82"/>
      <c r="EC155" s="82"/>
      <c r="ED155" s="82"/>
      <c r="EE155" s="82"/>
      <c r="EF155" s="82"/>
      <c r="EG155" s="82" t="s">
        <v>229</v>
      </c>
      <c r="EH155" s="82"/>
      <c r="EI155" s="82"/>
      <c r="EJ155" s="82"/>
      <c r="EK155" s="82"/>
      <c r="EL155" s="82"/>
      <c r="EM155" s="82"/>
      <c r="EN155" s="82"/>
      <c r="EO155" s="82"/>
      <c r="EP155" s="82"/>
      <c r="EQ155" s="82"/>
      <c r="ER155" s="82"/>
      <c r="ES155" s="82"/>
      <c r="ET155" s="82"/>
      <c r="EU155" s="82"/>
      <c r="EV155" s="82"/>
      <c r="EW155" s="82"/>
      <c r="EX155" s="82"/>
    </row>
    <row r="156" spans="1:154" ht="16" customHeight="1">
      <c r="A156" s="86">
        <v>2014</v>
      </c>
      <c r="B156" s="67" t="s">
        <v>7</v>
      </c>
      <c r="C156" s="67" t="str">
        <f t="shared" si="21"/>
        <v>2014Q2</v>
      </c>
      <c r="D156" s="67" t="s">
        <v>211</v>
      </c>
      <c r="E156" s="67" t="s">
        <v>212</v>
      </c>
      <c r="F156" s="67" t="s">
        <v>227</v>
      </c>
      <c r="G156" s="68" t="s">
        <v>13</v>
      </c>
      <c r="H156" s="68" t="s">
        <v>13</v>
      </c>
      <c r="I156" s="68" t="s">
        <v>444</v>
      </c>
      <c r="J156" s="67" t="str">
        <f t="shared" si="18"/>
        <v>2014Q2D9</v>
      </c>
      <c r="K156" s="79">
        <v>164917.53</v>
      </c>
      <c r="L156" s="79">
        <v>111745.42</v>
      </c>
      <c r="M156" s="67">
        <v>0</v>
      </c>
      <c r="N156" s="79">
        <v>0</v>
      </c>
      <c r="O156" s="79"/>
      <c r="P156" s="79">
        <v>0</v>
      </c>
      <c r="Q156" s="79"/>
      <c r="R156" s="68">
        <v>276662.95</v>
      </c>
      <c r="S156" s="67"/>
      <c r="T156" s="67"/>
      <c r="U156" s="67"/>
      <c r="V156" s="67"/>
      <c r="W156" s="67"/>
      <c r="X156" s="67"/>
      <c r="Y156" s="67"/>
      <c r="Z156" s="79">
        <v>0</v>
      </c>
      <c r="AA156" s="79">
        <v>0</v>
      </c>
      <c r="AB156" s="79">
        <v>0</v>
      </c>
      <c r="AC156" s="67">
        <v>350351</v>
      </c>
      <c r="AD156" s="68">
        <f t="shared" si="24"/>
        <v>350351</v>
      </c>
      <c r="AE156" s="67"/>
      <c r="AF156" s="79"/>
      <c r="AG156" s="67"/>
      <c r="AH156" s="67"/>
      <c r="AI156" s="67"/>
      <c r="AJ156" s="67"/>
      <c r="AK156" s="67"/>
      <c r="AL156" s="67">
        <v>0</v>
      </c>
      <c r="AM156" s="67"/>
      <c r="AN156" s="67">
        <v>0</v>
      </c>
      <c r="AO156" s="67">
        <v>0</v>
      </c>
      <c r="AP156" s="67">
        <v>11</v>
      </c>
      <c r="AQ156" s="67">
        <v>22</v>
      </c>
      <c r="AR156" s="67">
        <v>0</v>
      </c>
      <c r="AS156" s="67"/>
      <c r="AT156" s="67">
        <v>4</v>
      </c>
      <c r="AU156" s="67">
        <v>0</v>
      </c>
      <c r="AV156" s="67"/>
      <c r="AW156" s="67">
        <v>2</v>
      </c>
      <c r="AX156" s="67">
        <v>0</v>
      </c>
      <c r="AY156" s="67">
        <v>0</v>
      </c>
      <c r="AZ156" s="67">
        <v>2</v>
      </c>
      <c r="BA156" s="67">
        <v>0</v>
      </c>
      <c r="BB156" s="67">
        <v>0</v>
      </c>
      <c r="BC156" s="67">
        <v>0</v>
      </c>
      <c r="BD156" s="67">
        <v>0</v>
      </c>
      <c r="BE156" s="67">
        <v>0</v>
      </c>
      <c r="BF156" s="67">
        <v>0</v>
      </c>
      <c r="BG156" s="67">
        <v>0</v>
      </c>
      <c r="BH156" s="67">
        <v>0</v>
      </c>
      <c r="BI156" s="67">
        <v>0</v>
      </c>
      <c r="BJ156" s="73">
        <v>2805</v>
      </c>
      <c r="BK156" s="68">
        <f t="shared" si="20"/>
        <v>41</v>
      </c>
      <c r="BL156" s="67">
        <v>0</v>
      </c>
      <c r="BM156" s="67">
        <v>10</v>
      </c>
      <c r="BN156" s="67">
        <f t="shared" si="25"/>
        <v>10</v>
      </c>
      <c r="BO156" s="67"/>
      <c r="BP156" s="67"/>
      <c r="BQ156" s="67"/>
      <c r="BR156" s="67">
        <v>1516</v>
      </c>
      <c r="BS156" s="67">
        <v>44</v>
      </c>
      <c r="BT156" s="67">
        <v>0</v>
      </c>
      <c r="BU156" s="67">
        <v>0</v>
      </c>
      <c r="BV156" s="67"/>
      <c r="BW156" s="67">
        <v>0</v>
      </c>
      <c r="BX156" s="67">
        <v>0</v>
      </c>
      <c r="BY156" s="67">
        <f t="shared" si="23"/>
        <v>1560</v>
      </c>
      <c r="BZ156" s="79">
        <v>24.09</v>
      </c>
      <c r="CA156" s="79">
        <v>2.0754800000000002</v>
      </c>
      <c r="CB156" s="79">
        <v>6.3231999999999999</v>
      </c>
      <c r="CC156" s="79">
        <v>49.428327000000003</v>
      </c>
      <c r="CD156" s="79">
        <v>0</v>
      </c>
      <c r="CE156" s="79">
        <v>0</v>
      </c>
      <c r="CF156" s="79">
        <v>0</v>
      </c>
      <c r="CG156" s="79"/>
      <c r="CH156" s="79"/>
      <c r="CI156" s="79"/>
      <c r="CJ156" s="79"/>
      <c r="CK156" s="79"/>
      <c r="CL156" s="79">
        <f t="shared" si="22"/>
        <v>81.917007000000012</v>
      </c>
      <c r="CM156" s="79"/>
      <c r="CN156" s="79"/>
      <c r="CO156" s="79"/>
      <c r="CP156" s="79"/>
      <c r="CQ156" s="79"/>
      <c r="CR156" s="79"/>
      <c r="CS156" s="79"/>
      <c r="CT156" s="79"/>
      <c r="CU156" s="79"/>
      <c r="CV156" s="79"/>
      <c r="CW156" s="79"/>
      <c r="CX156" s="79"/>
      <c r="CY156" s="79"/>
      <c r="CZ156" s="79"/>
      <c r="DA156" s="79"/>
      <c r="DB156" s="79"/>
      <c r="DC156" s="79"/>
      <c r="DD156" s="67"/>
      <c r="DE156" s="67"/>
      <c r="DF156" s="67"/>
      <c r="DG156" s="67"/>
      <c r="DH156" s="67"/>
      <c r="DI156" s="67"/>
      <c r="DJ156" s="67"/>
      <c r="DK156" s="67"/>
      <c r="DL156" s="67"/>
      <c r="DM156" s="67"/>
      <c r="DN156" s="67"/>
      <c r="DO156" s="67"/>
      <c r="DP156" s="67"/>
      <c r="DQ156" s="67"/>
      <c r="DR156" s="67"/>
      <c r="DS156" s="67"/>
      <c r="DT156" s="68">
        <f t="shared" si="19"/>
        <v>0</v>
      </c>
      <c r="DU156" s="67"/>
      <c r="DV156" s="82"/>
      <c r="DW156" s="82"/>
      <c r="DX156" s="82"/>
      <c r="DY156" s="82"/>
      <c r="DZ156" s="82"/>
      <c r="EA156" s="82"/>
      <c r="EB156" s="82"/>
      <c r="EC156" s="82"/>
      <c r="ED156" s="82"/>
      <c r="EE156" s="82"/>
      <c r="EF156" s="82"/>
      <c r="EG156" s="82" t="s">
        <v>229</v>
      </c>
      <c r="EH156" s="82"/>
      <c r="EI156" s="82"/>
      <c r="EJ156" s="82"/>
      <c r="EK156" s="82"/>
      <c r="EL156" s="82"/>
      <c r="EM156" s="82"/>
      <c r="EN156" s="82"/>
      <c r="EO156" s="82"/>
      <c r="EP156" s="82"/>
      <c r="EQ156" s="82"/>
      <c r="ER156" s="82"/>
      <c r="ES156" s="82"/>
      <c r="ET156" s="82"/>
      <c r="EU156" s="82"/>
      <c r="EV156" s="82"/>
      <c r="EW156" s="82"/>
      <c r="EX156" s="82"/>
    </row>
    <row r="157" spans="1:154" ht="16" customHeight="1">
      <c r="A157" s="86">
        <v>2014</v>
      </c>
      <c r="B157" s="67" t="s">
        <v>7</v>
      </c>
      <c r="C157" s="67" t="str">
        <f t="shared" si="21"/>
        <v>2014Q2</v>
      </c>
      <c r="D157" s="67" t="s">
        <v>211</v>
      </c>
      <c r="E157" s="67" t="s">
        <v>212</v>
      </c>
      <c r="F157" s="67" t="s">
        <v>225</v>
      </c>
      <c r="G157" s="68" t="s">
        <v>47</v>
      </c>
      <c r="H157" s="68" t="s">
        <v>231</v>
      </c>
      <c r="I157" s="68" t="s">
        <v>441</v>
      </c>
      <c r="J157" s="67" t="str">
        <f t="shared" si="18"/>
        <v>2014Q2D8</v>
      </c>
      <c r="K157" s="79">
        <v>806670.90700000001</v>
      </c>
      <c r="L157" s="79">
        <v>484760.72000000003</v>
      </c>
      <c r="M157" s="67">
        <v>41634.629999999997</v>
      </c>
      <c r="N157" s="79">
        <v>88362.489999999991</v>
      </c>
      <c r="O157" s="79"/>
      <c r="P157" s="79">
        <v>0</v>
      </c>
      <c r="Q157" s="79"/>
      <c r="R157" s="68">
        <v>1421428.747</v>
      </c>
      <c r="S157" s="67"/>
      <c r="T157" s="67"/>
      <c r="U157" s="67"/>
      <c r="V157" s="67"/>
      <c r="W157" s="67"/>
      <c r="X157" s="67"/>
      <c r="Y157" s="67"/>
      <c r="Z157" s="79">
        <v>0</v>
      </c>
      <c r="AA157" s="79">
        <v>0</v>
      </c>
      <c r="AB157" s="79">
        <v>0</v>
      </c>
      <c r="AC157" s="67">
        <v>3128667</v>
      </c>
      <c r="AD157" s="68">
        <f t="shared" si="24"/>
        <v>3128667</v>
      </c>
      <c r="AE157" s="67"/>
      <c r="AF157" s="79"/>
      <c r="AG157" s="67"/>
      <c r="AH157" s="67"/>
      <c r="AI157" s="67"/>
      <c r="AJ157" s="67"/>
      <c r="AK157" s="67"/>
      <c r="AL157" s="67">
        <v>0</v>
      </c>
      <c r="AM157" s="67"/>
      <c r="AN157" s="67">
        <v>0</v>
      </c>
      <c r="AO157" s="67">
        <v>0</v>
      </c>
      <c r="AP157" s="67">
        <v>34</v>
      </c>
      <c r="AQ157" s="67">
        <v>64</v>
      </c>
      <c r="AR157" s="67">
        <v>0</v>
      </c>
      <c r="AS157" s="67"/>
      <c r="AT157" s="67">
        <v>23</v>
      </c>
      <c r="AU157" s="67">
        <v>0</v>
      </c>
      <c r="AV157" s="67"/>
      <c r="AW157" s="67">
        <v>7</v>
      </c>
      <c r="AX157" s="67">
        <v>0</v>
      </c>
      <c r="AY157" s="67">
        <v>0</v>
      </c>
      <c r="AZ157" s="67">
        <v>5</v>
      </c>
      <c r="BA157" s="67">
        <v>0</v>
      </c>
      <c r="BB157" s="67">
        <v>0</v>
      </c>
      <c r="BC157" s="67">
        <v>1</v>
      </c>
      <c r="BD157" s="67">
        <v>0</v>
      </c>
      <c r="BE157" s="67">
        <v>0</v>
      </c>
      <c r="BF157" s="67">
        <v>0</v>
      </c>
      <c r="BG157" s="67">
        <v>0</v>
      </c>
      <c r="BH157" s="67">
        <v>0</v>
      </c>
      <c r="BI157" s="67">
        <v>0</v>
      </c>
      <c r="BJ157" s="73">
        <v>9825</v>
      </c>
      <c r="BK157" s="68">
        <f t="shared" si="20"/>
        <v>134</v>
      </c>
      <c r="BL157" s="67">
        <v>0</v>
      </c>
      <c r="BM157" s="67">
        <v>0</v>
      </c>
      <c r="BN157" s="67">
        <f t="shared" si="25"/>
        <v>0</v>
      </c>
      <c r="BO157" s="67"/>
      <c r="BP157" s="67"/>
      <c r="BQ157" s="67"/>
      <c r="BR157" s="67">
        <v>6746</v>
      </c>
      <c r="BS157" s="67">
        <v>327</v>
      </c>
      <c r="BT157" s="67">
        <v>0</v>
      </c>
      <c r="BU157" s="67">
        <v>0</v>
      </c>
      <c r="BV157" s="67"/>
      <c r="BW157" s="67">
        <v>0</v>
      </c>
      <c r="BX157" s="67">
        <v>0</v>
      </c>
      <c r="BY157" s="67">
        <f t="shared" si="23"/>
        <v>7073</v>
      </c>
      <c r="BZ157" s="79">
        <v>36.037722000000002</v>
      </c>
      <c r="CA157" s="79">
        <v>100.510994</v>
      </c>
      <c r="CB157" s="79">
        <v>21.78</v>
      </c>
      <c r="CC157" s="79">
        <v>0</v>
      </c>
      <c r="CD157" s="79">
        <v>0</v>
      </c>
      <c r="CE157" s="79">
        <v>0</v>
      </c>
      <c r="CF157" s="79">
        <v>0</v>
      </c>
      <c r="CG157" s="79"/>
      <c r="CH157" s="79"/>
      <c r="CI157" s="79"/>
      <c r="CJ157" s="79"/>
      <c r="CK157" s="79"/>
      <c r="CL157" s="79">
        <f t="shared" si="22"/>
        <v>158.32871600000001</v>
      </c>
      <c r="CM157" s="79"/>
      <c r="CN157" s="79"/>
      <c r="CO157" s="79"/>
      <c r="CP157" s="79"/>
      <c r="CQ157" s="79"/>
      <c r="CR157" s="79"/>
      <c r="CS157" s="79"/>
      <c r="CT157" s="79"/>
      <c r="CU157" s="79"/>
      <c r="CV157" s="79"/>
      <c r="CW157" s="79"/>
      <c r="CX157" s="79"/>
      <c r="CY157" s="79"/>
      <c r="CZ157" s="79"/>
      <c r="DA157" s="79"/>
      <c r="DB157" s="79"/>
      <c r="DC157" s="79"/>
      <c r="DD157" s="67"/>
      <c r="DE157" s="67"/>
      <c r="DF157" s="67"/>
      <c r="DG157" s="67"/>
      <c r="DH157" s="67"/>
      <c r="DI157" s="67"/>
      <c r="DJ157" s="67"/>
      <c r="DK157" s="67"/>
      <c r="DL157" s="67"/>
      <c r="DM157" s="67"/>
      <c r="DN157" s="67"/>
      <c r="DO157" s="67"/>
      <c r="DP157" s="67"/>
      <c r="DQ157" s="67"/>
      <c r="DR157" s="67"/>
      <c r="DS157" s="67"/>
      <c r="DT157" s="68">
        <f t="shared" si="19"/>
        <v>0</v>
      </c>
      <c r="DU157" s="67"/>
      <c r="DV157" s="82"/>
      <c r="DW157" s="82"/>
      <c r="DX157" s="82"/>
      <c r="DY157" s="82"/>
      <c r="DZ157" s="82"/>
      <c r="EA157" s="82"/>
      <c r="EB157" s="82"/>
      <c r="EC157" s="82"/>
      <c r="ED157" s="82"/>
      <c r="EE157" s="82"/>
      <c r="EF157" s="82"/>
      <c r="EG157" s="82" t="s">
        <v>229</v>
      </c>
      <c r="EH157" s="82"/>
      <c r="EI157" s="82"/>
      <c r="EJ157" s="82"/>
      <c r="EK157" s="82"/>
      <c r="EL157" s="82"/>
      <c r="EM157" s="82"/>
      <c r="EN157" s="82"/>
      <c r="EO157" s="82"/>
      <c r="EP157" s="82"/>
      <c r="EQ157" s="82"/>
      <c r="ER157" s="82"/>
      <c r="ES157" s="82"/>
      <c r="ET157" s="82"/>
      <c r="EU157" s="82"/>
      <c r="EV157" s="82"/>
      <c r="EW157" s="82"/>
      <c r="EX157" s="82"/>
    </row>
    <row r="158" spans="1:154" ht="16" customHeight="1">
      <c r="A158" s="86">
        <v>2014</v>
      </c>
      <c r="B158" s="67" t="s">
        <v>7</v>
      </c>
      <c r="C158" s="67" t="str">
        <f t="shared" si="21"/>
        <v>2014Q2</v>
      </c>
      <c r="D158" s="67" t="s">
        <v>211</v>
      </c>
      <c r="E158" s="67" t="s">
        <v>212</v>
      </c>
      <c r="F158" s="67" t="s">
        <v>226</v>
      </c>
      <c r="G158" s="68" t="s">
        <v>29</v>
      </c>
      <c r="H158" s="68" t="s">
        <v>29</v>
      </c>
      <c r="I158" s="68" t="s">
        <v>447</v>
      </c>
      <c r="J158" s="67" t="str">
        <f t="shared" si="18"/>
        <v>2014Q2D12</v>
      </c>
      <c r="K158" s="79">
        <v>593679</v>
      </c>
      <c r="L158" s="79">
        <v>176775</v>
      </c>
      <c r="M158" s="67">
        <v>0</v>
      </c>
      <c r="N158" s="79">
        <v>0</v>
      </c>
      <c r="O158" s="79"/>
      <c r="P158" s="79">
        <v>0</v>
      </c>
      <c r="Q158" s="79"/>
      <c r="R158" s="68">
        <v>770454</v>
      </c>
      <c r="S158" s="67"/>
      <c r="T158" s="67"/>
      <c r="U158" s="67"/>
      <c r="V158" s="67"/>
      <c r="W158" s="67"/>
      <c r="X158" s="67"/>
      <c r="Y158" s="67"/>
      <c r="Z158" s="79">
        <v>0</v>
      </c>
      <c r="AA158" s="79">
        <v>0</v>
      </c>
      <c r="AB158" s="79">
        <v>0</v>
      </c>
      <c r="AC158" s="67">
        <v>841937</v>
      </c>
      <c r="AD158" s="68">
        <f t="shared" si="24"/>
        <v>841937</v>
      </c>
      <c r="AE158" s="67"/>
      <c r="AF158" s="79"/>
      <c r="AG158" s="67"/>
      <c r="AH158" s="67"/>
      <c r="AI158" s="67"/>
      <c r="AJ158" s="67"/>
      <c r="AK158" s="67"/>
      <c r="AL158" s="67">
        <v>0</v>
      </c>
      <c r="AM158" s="67"/>
      <c r="AN158" s="67">
        <v>0</v>
      </c>
      <c r="AO158" s="67">
        <v>0</v>
      </c>
      <c r="AP158" s="67">
        <v>19</v>
      </c>
      <c r="AQ158" s="67">
        <v>33</v>
      </c>
      <c r="AR158" s="67">
        <v>0</v>
      </c>
      <c r="AS158" s="67"/>
      <c r="AT158" s="67">
        <v>13</v>
      </c>
      <c r="AU158" s="67">
        <v>0</v>
      </c>
      <c r="AV158" s="67"/>
      <c r="AW158" s="67">
        <v>1</v>
      </c>
      <c r="AX158" s="67">
        <v>3</v>
      </c>
      <c r="AY158" s="67">
        <v>0</v>
      </c>
      <c r="AZ158" s="67">
        <v>1</v>
      </c>
      <c r="BA158" s="67">
        <v>0</v>
      </c>
      <c r="BB158" s="67">
        <v>0</v>
      </c>
      <c r="BC158" s="67">
        <v>0</v>
      </c>
      <c r="BD158" s="67">
        <v>0</v>
      </c>
      <c r="BE158" s="67">
        <v>0</v>
      </c>
      <c r="BF158" s="67">
        <v>0</v>
      </c>
      <c r="BG158" s="67">
        <v>0</v>
      </c>
      <c r="BH158" s="67">
        <v>0</v>
      </c>
      <c r="BI158" s="67">
        <v>0</v>
      </c>
      <c r="BJ158" s="73">
        <v>4690</v>
      </c>
      <c r="BK158" s="68">
        <f t="shared" si="20"/>
        <v>70</v>
      </c>
      <c r="BL158" s="67">
        <v>0</v>
      </c>
      <c r="BM158" s="67">
        <v>17</v>
      </c>
      <c r="BN158" s="67">
        <f t="shared" si="25"/>
        <v>17</v>
      </c>
      <c r="BO158" s="67"/>
      <c r="BP158" s="67"/>
      <c r="BQ158" s="67"/>
      <c r="BR158" s="67">
        <v>4936</v>
      </c>
      <c r="BS158" s="67">
        <v>104</v>
      </c>
      <c r="BT158" s="67">
        <v>0</v>
      </c>
      <c r="BU158" s="67">
        <v>0</v>
      </c>
      <c r="BV158" s="67"/>
      <c r="BW158" s="67">
        <v>0</v>
      </c>
      <c r="BX158" s="67">
        <v>0</v>
      </c>
      <c r="BY158" s="67">
        <f t="shared" si="23"/>
        <v>5040</v>
      </c>
      <c r="BZ158" s="79">
        <v>64.037000000000006</v>
      </c>
      <c r="CA158" s="79">
        <v>43.741</v>
      </c>
      <c r="CB158" s="79">
        <v>35.743000000000002</v>
      </c>
      <c r="CC158" s="79">
        <v>116.40600000000001</v>
      </c>
      <c r="CD158" s="79">
        <v>34.606999999999999</v>
      </c>
      <c r="CE158" s="79">
        <v>0</v>
      </c>
      <c r="CF158" s="79">
        <v>0</v>
      </c>
      <c r="CG158" s="79"/>
      <c r="CH158" s="79"/>
      <c r="CI158" s="79"/>
      <c r="CJ158" s="79"/>
      <c r="CK158" s="79"/>
      <c r="CL158" s="79">
        <f t="shared" si="22"/>
        <v>294.53399999999999</v>
      </c>
      <c r="CM158" s="79"/>
      <c r="CN158" s="79"/>
      <c r="CO158" s="79"/>
      <c r="CP158" s="79"/>
      <c r="CQ158" s="79"/>
      <c r="CR158" s="79"/>
      <c r="CS158" s="79"/>
      <c r="CT158" s="79"/>
      <c r="CU158" s="79"/>
      <c r="CV158" s="79"/>
      <c r="CW158" s="79"/>
      <c r="CX158" s="79"/>
      <c r="CY158" s="79"/>
      <c r="CZ158" s="79"/>
      <c r="DA158" s="79"/>
      <c r="DB158" s="79"/>
      <c r="DC158" s="79"/>
      <c r="DD158" s="67"/>
      <c r="DE158" s="67"/>
      <c r="DF158" s="67"/>
      <c r="DG158" s="67"/>
      <c r="DH158" s="67"/>
      <c r="DI158" s="67"/>
      <c r="DJ158" s="67"/>
      <c r="DK158" s="67"/>
      <c r="DL158" s="67"/>
      <c r="DM158" s="67"/>
      <c r="DN158" s="67"/>
      <c r="DO158" s="67"/>
      <c r="DP158" s="67"/>
      <c r="DQ158" s="67"/>
      <c r="DR158" s="67"/>
      <c r="DS158" s="67"/>
      <c r="DT158" s="68">
        <f t="shared" si="19"/>
        <v>0</v>
      </c>
      <c r="DU158" s="67"/>
      <c r="DV158" s="82"/>
      <c r="DW158" s="82"/>
      <c r="DX158" s="82"/>
      <c r="DY158" s="82"/>
      <c r="DZ158" s="82"/>
      <c r="EA158" s="82"/>
      <c r="EB158" s="82"/>
      <c r="EC158" s="82"/>
      <c r="ED158" s="82"/>
      <c r="EE158" s="82"/>
      <c r="EF158" s="82"/>
      <c r="EG158" s="82" t="s">
        <v>229</v>
      </c>
      <c r="EH158" s="82"/>
      <c r="EI158" s="82"/>
      <c r="EJ158" s="82"/>
      <c r="EK158" s="82"/>
      <c r="EL158" s="82"/>
      <c r="EM158" s="82"/>
      <c r="EN158" s="82"/>
      <c r="EO158" s="82"/>
      <c r="EP158" s="82"/>
      <c r="EQ158" s="82"/>
      <c r="ER158" s="82"/>
      <c r="ES158" s="82"/>
      <c r="ET158" s="82"/>
      <c r="EU158" s="82"/>
      <c r="EV158" s="82"/>
      <c r="EW158" s="82"/>
      <c r="EX158" s="82"/>
    </row>
    <row r="159" spans="1:154" ht="16" customHeight="1">
      <c r="A159" s="86">
        <v>2014</v>
      </c>
      <c r="B159" s="67" t="s">
        <v>7</v>
      </c>
      <c r="C159" s="67" t="str">
        <f t="shared" si="21"/>
        <v>2014Q2</v>
      </c>
      <c r="D159" s="67" t="s">
        <v>211</v>
      </c>
      <c r="E159" s="67" t="s">
        <v>212</v>
      </c>
      <c r="F159" s="67" t="s">
        <v>228</v>
      </c>
      <c r="G159" s="68" t="s">
        <v>28</v>
      </c>
      <c r="H159" s="68" t="s">
        <v>28</v>
      </c>
      <c r="I159" s="68" t="s">
        <v>445</v>
      </c>
      <c r="J159" s="67" t="str">
        <f t="shared" si="18"/>
        <v>2014Q2D10</v>
      </c>
      <c r="K159" s="79">
        <v>324908</v>
      </c>
      <c r="L159" s="79">
        <v>57336</v>
      </c>
      <c r="M159" s="67">
        <v>0</v>
      </c>
      <c r="N159" s="79">
        <v>0</v>
      </c>
      <c r="O159" s="79"/>
      <c r="P159" s="79">
        <v>0</v>
      </c>
      <c r="Q159" s="79"/>
      <c r="R159" s="68">
        <v>382244</v>
      </c>
      <c r="S159" s="67"/>
      <c r="T159" s="67"/>
      <c r="U159" s="67"/>
      <c r="V159" s="67"/>
      <c r="W159" s="67"/>
      <c r="X159" s="67"/>
      <c r="Y159" s="67"/>
      <c r="Z159" s="79">
        <v>0</v>
      </c>
      <c r="AA159" s="79">
        <v>0</v>
      </c>
      <c r="AB159" s="79">
        <v>0</v>
      </c>
      <c r="AC159" s="67">
        <v>382244</v>
      </c>
      <c r="AD159" s="68">
        <f t="shared" si="24"/>
        <v>382244</v>
      </c>
      <c r="AE159" s="67"/>
      <c r="AF159" s="79"/>
      <c r="AG159" s="67"/>
      <c r="AH159" s="67"/>
      <c r="AI159" s="67"/>
      <c r="AJ159" s="67"/>
      <c r="AK159" s="67"/>
      <c r="AL159" s="67">
        <v>0</v>
      </c>
      <c r="AM159" s="67"/>
      <c r="AN159" s="67">
        <v>0</v>
      </c>
      <c r="AO159" s="67">
        <v>0</v>
      </c>
      <c r="AP159" s="67">
        <v>3</v>
      </c>
      <c r="AQ159" s="67">
        <v>10</v>
      </c>
      <c r="AR159" s="67">
        <v>0</v>
      </c>
      <c r="AS159" s="67"/>
      <c r="AT159" s="67">
        <v>3</v>
      </c>
      <c r="AU159" s="67">
        <v>0</v>
      </c>
      <c r="AV159" s="67"/>
      <c r="AW159" s="67">
        <v>4</v>
      </c>
      <c r="AX159" s="67">
        <v>1</v>
      </c>
      <c r="AY159" s="67">
        <v>0</v>
      </c>
      <c r="AZ159" s="67">
        <v>2</v>
      </c>
      <c r="BA159" s="67">
        <v>0</v>
      </c>
      <c r="BB159" s="67">
        <v>0</v>
      </c>
      <c r="BC159" s="67">
        <v>0</v>
      </c>
      <c r="BD159" s="67">
        <v>0</v>
      </c>
      <c r="BE159" s="67">
        <v>0</v>
      </c>
      <c r="BF159" s="67">
        <v>0</v>
      </c>
      <c r="BG159" s="67">
        <v>0</v>
      </c>
      <c r="BH159" s="67">
        <v>0</v>
      </c>
      <c r="BI159" s="67">
        <v>0</v>
      </c>
      <c r="BJ159" s="73">
        <v>2555</v>
      </c>
      <c r="BK159" s="68">
        <f t="shared" si="20"/>
        <v>23</v>
      </c>
      <c r="BL159" s="67">
        <v>0</v>
      </c>
      <c r="BM159" s="67">
        <v>14</v>
      </c>
      <c r="BN159" s="67">
        <f t="shared" si="25"/>
        <v>14</v>
      </c>
      <c r="BO159" s="67"/>
      <c r="BP159" s="67"/>
      <c r="BQ159" s="67"/>
      <c r="BR159" s="67">
        <v>2526</v>
      </c>
      <c r="BS159" s="67">
        <v>43</v>
      </c>
      <c r="BT159" s="67">
        <v>0</v>
      </c>
      <c r="BU159" s="67">
        <v>0</v>
      </c>
      <c r="BV159" s="67"/>
      <c r="BW159" s="67">
        <v>0</v>
      </c>
      <c r="BX159" s="67">
        <v>0</v>
      </c>
      <c r="BY159" s="67">
        <f t="shared" si="23"/>
        <v>2569</v>
      </c>
      <c r="BZ159" s="79">
        <v>54.954700000000003</v>
      </c>
      <c r="CA159" s="79">
        <v>48.411999999999999</v>
      </c>
      <c r="CB159" s="79">
        <v>3.6351</v>
      </c>
      <c r="CC159" s="79">
        <v>188.062862</v>
      </c>
      <c r="CD159" s="79">
        <v>0</v>
      </c>
      <c r="CE159" s="79">
        <v>0</v>
      </c>
      <c r="CF159" s="79">
        <v>0</v>
      </c>
      <c r="CG159" s="79"/>
      <c r="CH159" s="79"/>
      <c r="CI159" s="79"/>
      <c r="CJ159" s="79"/>
      <c r="CK159" s="79"/>
      <c r="CL159" s="79">
        <f t="shared" si="22"/>
        <v>295.064662</v>
      </c>
      <c r="CM159" s="79"/>
      <c r="CN159" s="79"/>
      <c r="CO159" s="79"/>
      <c r="CP159" s="79"/>
      <c r="CQ159" s="79"/>
      <c r="CR159" s="79"/>
      <c r="CS159" s="79"/>
      <c r="CT159" s="79"/>
      <c r="CU159" s="79"/>
      <c r="CV159" s="79"/>
      <c r="CW159" s="79"/>
      <c r="CX159" s="79"/>
      <c r="CY159" s="79"/>
      <c r="CZ159" s="79"/>
      <c r="DA159" s="79"/>
      <c r="DB159" s="79"/>
      <c r="DC159" s="79"/>
      <c r="DD159" s="67"/>
      <c r="DE159" s="67"/>
      <c r="DF159" s="67"/>
      <c r="DG159" s="67"/>
      <c r="DH159" s="67"/>
      <c r="DI159" s="67"/>
      <c r="DJ159" s="67"/>
      <c r="DK159" s="67"/>
      <c r="DL159" s="67"/>
      <c r="DM159" s="67"/>
      <c r="DN159" s="67"/>
      <c r="DO159" s="67"/>
      <c r="DP159" s="67"/>
      <c r="DQ159" s="67"/>
      <c r="DR159" s="67"/>
      <c r="DS159" s="67"/>
      <c r="DT159" s="68">
        <f t="shared" si="19"/>
        <v>0</v>
      </c>
      <c r="DU159" s="67"/>
      <c r="DV159" s="82"/>
      <c r="DW159" s="82"/>
      <c r="DX159" s="82"/>
      <c r="DY159" s="82"/>
      <c r="DZ159" s="82"/>
      <c r="EA159" s="82"/>
      <c r="EB159" s="82"/>
      <c r="EC159" s="82"/>
      <c r="ED159" s="82"/>
      <c r="EE159" s="82"/>
      <c r="EF159" s="82"/>
      <c r="EG159" s="82" t="s">
        <v>229</v>
      </c>
      <c r="EH159" s="82"/>
      <c r="EI159" s="82"/>
      <c r="EJ159" s="82"/>
      <c r="EK159" s="82"/>
      <c r="EL159" s="82"/>
      <c r="EM159" s="82"/>
      <c r="EN159" s="82"/>
      <c r="EO159" s="82"/>
      <c r="EP159" s="82"/>
      <c r="EQ159" s="82"/>
      <c r="ER159" s="82"/>
      <c r="ES159" s="82"/>
      <c r="ET159" s="82"/>
      <c r="EU159" s="82"/>
      <c r="EV159" s="82"/>
      <c r="EW159" s="82"/>
      <c r="EX159" s="82"/>
    </row>
    <row r="160" spans="1:154" ht="16" customHeight="1">
      <c r="A160" s="86">
        <v>2014</v>
      </c>
      <c r="B160" s="67" t="s">
        <v>7</v>
      </c>
      <c r="C160" s="67" t="str">
        <f t="shared" si="21"/>
        <v>2014Q2</v>
      </c>
      <c r="D160" s="67" t="s">
        <v>211</v>
      </c>
      <c r="E160" s="67" t="s">
        <v>212</v>
      </c>
      <c r="F160" s="67" t="s">
        <v>213</v>
      </c>
      <c r="G160" s="68" t="s">
        <v>33</v>
      </c>
      <c r="H160" s="68" t="s">
        <v>33</v>
      </c>
      <c r="I160" s="68" t="s">
        <v>446</v>
      </c>
      <c r="J160" s="67" t="str">
        <f t="shared" si="18"/>
        <v>2014Q2D11</v>
      </c>
      <c r="K160" s="79">
        <v>102348.1</v>
      </c>
      <c r="L160" s="79">
        <v>17885.599999999999</v>
      </c>
      <c r="M160" s="67">
        <v>0</v>
      </c>
      <c r="N160" s="79">
        <v>0</v>
      </c>
      <c r="O160" s="79"/>
      <c r="P160" s="79">
        <v>0</v>
      </c>
      <c r="Q160" s="79"/>
      <c r="R160" s="68">
        <v>120233.70000000001</v>
      </c>
      <c r="S160" s="67"/>
      <c r="T160" s="67"/>
      <c r="U160" s="67"/>
      <c r="V160" s="67"/>
      <c r="W160" s="67"/>
      <c r="X160" s="67"/>
      <c r="Y160" s="67"/>
      <c r="Z160" s="79">
        <v>0</v>
      </c>
      <c r="AA160" s="79">
        <v>0</v>
      </c>
      <c r="AB160" s="79">
        <v>0</v>
      </c>
      <c r="AC160" s="67">
        <v>203613</v>
      </c>
      <c r="AD160" s="68">
        <f t="shared" si="24"/>
        <v>203613</v>
      </c>
      <c r="AE160" s="67"/>
      <c r="AF160" s="79"/>
      <c r="AG160" s="67"/>
      <c r="AH160" s="67"/>
      <c r="AI160" s="67"/>
      <c r="AJ160" s="67"/>
      <c r="AK160" s="67"/>
      <c r="AL160" s="67">
        <v>0</v>
      </c>
      <c r="AM160" s="67"/>
      <c r="AN160" s="67">
        <v>0</v>
      </c>
      <c r="AO160" s="67">
        <v>0</v>
      </c>
      <c r="AP160" s="67">
        <v>8</v>
      </c>
      <c r="AQ160" s="67">
        <v>24</v>
      </c>
      <c r="AR160" s="67">
        <v>0</v>
      </c>
      <c r="AS160" s="67"/>
      <c r="AT160" s="67">
        <v>7</v>
      </c>
      <c r="AU160" s="67">
        <v>0</v>
      </c>
      <c r="AV160" s="67"/>
      <c r="AW160" s="67">
        <v>0</v>
      </c>
      <c r="AX160" s="67">
        <v>0</v>
      </c>
      <c r="AY160" s="67">
        <v>0</v>
      </c>
      <c r="AZ160" s="67">
        <v>0</v>
      </c>
      <c r="BA160" s="67">
        <v>0</v>
      </c>
      <c r="BB160" s="67">
        <v>0</v>
      </c>
      <c r="BC160" s="67">
        <v>0</v>
      </c>
      <c r="BD160" s="67">
        <v>0</v>
      </c>
      <c r="BE160" s="67">
        <v>0</v>
      </c>
      <c r="BF160" s="67">
        <v>0</v>
      </c>
      <c r="BG160" s="67">
        <v>0</v>
      </c>
      <c r="BH160" s="67">
        <v>0</v>
      </c>
      <c r="BI160" s="67">
        <v>0</v>
      </c>
      <c r="BJ160" s="73">
        <v>2100</v>
      </c>
      <c r="BK160" s="68">
        <f t="shared" si="20"/>
        <v>39</v>
      </c>
      <c r="BL160" s="67">
        <v>0</v>
      </c>
      <c r="BM160" s="67">
        <v>10</v>
      </c>
      <c r="BN160" s="67">
        <f t="shared" si="25"/>
        <v>10</v>
      </c>
      <c r="BO160" s="67"/>
      <c r="BP160" s="67"/>
      <c r="BQ160" s="67"/>
      <c r="BR160" s="67">
        <v>1429</v>
      </c>
      <c r="BS160" s="67">
        <v>23</v>
      </c>
      <c r="BT160" s="67">
        <v>0</v>
      </c>
      <c r="BU160" s="67">
        <v>0</v>
      </c>
      <c r="BV160" s="67"/>
      <c r="BW160" s="67">
        <v>0</v>
      </c>
      <c r="BX160" s="67">
        <v>0</v>
      </c>
      <c r="BY160" s="67">
        <f t="shared" si="23"/>
        <v>1452</v>
      </c>
      <c r="BZ160" s="79">
        <v>10.255000000000001</v>
      </c>
      <c r="CA160" s="79">
        <v>0.95</v>
      </c>
      <c r="CB160" s="79">
        <v>3.3065000000000002</v>
      </c>
      <c r="CC160" s="79">
        <v>29.253105999999999</v>
      </c>
      <c r="CD160" s="79">
        <v>0</v>
      </c>
      <c r="CE160" s="79">
        <v>0</v>
      </c>
      <c r="CF160" s="79">
        <v>0</v>
      </c>
      <c r="CG160" s="79"/>
      <c r="CH160" s="79"/>
      <c r="CI160" s="79"/>
      <c r="CJ160" s="79"/>
      <c r="CK160" s="79"/>
      <c r="CL160" s="79">
        <f t="shared" si="22"/>
        <v>43.764606000000001</v>
      </c>
      <c r="CM160" s="79"/>
      <c r="CN160" s="79"/>
      <c r="CO160" s="79"/>
      <c r="CP160" s="79"/>
      <c r="CQ160" s="79"/>
      <c r="CR160" s="79"/>
      <c r="CS160" s="79"/>
      <c r="CT160" s="79"/>
      <c r="CU160" s="79"/>
      <c r="CV160" s="79"/>
      <c r="CW160" s="79"/>
      <c r="CX160" s="79"/>
      <c r="CY160" s="79"/>
      <c r="CZ160" s="79"/>
      <c r="DA160" s="79"/>
      <c r="DB160" s="79"/>
      <c r="DC160" s="79"/>
      <c r="DD160" s="67"/>
      <c r="DE160" s="67"/>
      <c r="DF160" s="67"/>
      <c r="DG160" s="67"/>
      <c r="DH160" s="67"/>
      <c r="DI160" s="67"/>
      <c r="DJ160" s="67"/>
      <c r="DK160" s="67"/>
      <c r="DL160" s="67"/>
      <c r="DM160" s="67"/>
      <c r="DN160" s="67"/>
      <c r="DO160" s="67"/>
      <c r="DP160" s="67"/>
      <c r="DQ160" s="67"/>
      <c r="DR160" s="67"/>
      <c r="DS160" s="67"/>
      <c r="DT160" s="68">
        <f t="shared" si="19"/>
        <v>0</v>
      </c>
      <c r="DU160" s="67"/>
      <c r="DV160" s="82"/>
      <c r="DW160" s="82"/>
      <c r="DX160" s="82"/>
      <c r="DY160" s="82"/>
      <c r="DZ160" s="82"/>
      <c r="EA160" s="82"/>
      <c r="EB160" s="82"/>
      <c r="EC160" s="82"/>
      <c r="ED160" s="82"/>
      <c r="EE160" s="82"/>
      <c r="EF160" s="82"/>
      <c r="EG160" s="82" t="s">
        <v>229</v>
      </c>
      <c r="EH160" s="82"/>
      <c r="EI160" s="82"/>
      <c r="EJ160" s="82"/>
      <c r="EK160" s="82"/>
      <c r="EL160" s="82"/>
      <c r="EM160" s="82"/>
      <c r="EN160" s="82"/>
      <c r="EO160" s="82"/>
      <c r="EP160" s="82"/>
      <c r="EQ160" s="82"/>
      <c r="ER160" s="82"/>
      <c r="ES160" s="82"/>
      <c r="ET160" s="82"/>
      <c r="EU160" s="82"/>
      <c r="EV160" s="82"/>
      <c r="EW160" s="82"/>
      <c r="EX160" s="82"/>
    </row>
    <row r="161" spans="1:154" ht="16" customHeight="1">
      <c r="A161" s="86">
        <v>2014</v>
      </c>
      <c r="B161" s="67" t="s">
        <v>7</v>
      </c>
      <c r="C161" s="67" t="str">
        <f t="shared" si="21"/>
        <v>2014Q2</v>
      </c>
      <c r="D161" s="67" t="s">
        <v>211</v>
      </c>
      <c r="E161" s="67" t="s">
        <v>212</v>
      </c>
      <c r="F161" s="67" t="s">
        <v>215</v>
      </c>
      <c r="G161" s="67" t="s">
        <v>239</v>
      </c>
      <c r="H161" s="68" t="s">
        <v>239</v>
      </c>
      <c r="I161" s="68" t="s">
        <v>449</v>
      </c>
      <c r="J161" s="67" t="str">
        <f t="shared" si="18"/>
        <v>2014Q2D14</v>
      </c>
      <c r="K161" s="96">
        <v>135052488.64436901</v>
      </c>
      <c r="L161" s="96">
        <v>68652793.508055106</v>
      </c>
      <c r="M161" s="67">
        <v>95663776.284999996</v>
      </c>
      <c r="N161" s="67">
        <v>260730817.07699999</v>
      </c>
      <c r="O161" s="67"/>
      <c r="P161" s="67">
        <v>410278</v>
      </c>
      <c r="Q161" s="79"/>
      <c r="R161" s="67">
        <v>560510153.51442409</v>
      </c>
      <c r="S161" s="79"/>
      <c r="T161" s="79"/>
      <c r="U161" s="79"/>
      <c r="V161" s="79"/>
      <c r="W161" s="79"/>
      <c r="X161" s="79"/>
      <c r="Y161" s="79"/>
      <c r="Z161" s="79">
        <v>208447000</v>
      </c>
      <c r="AA161" s="79">
        <v>356912000</v>
      </c>
      <c r="AB161" s="79">
        <v>146118000</v>
      </c>
      <c r="AC161" s="67">
        <v>0</v>
      </c>
      <c r="AD161" s="67">
        <f t="shared" si="24"/>
        <v>711477000</v>
      </c>
      <c r="AE161" s="79"/>
      <c r="AF161" s="79"/>
      <c r="AG161" s="79"/>
      <c r="AH161" s="79"/>
      <c r="AI161" s="79"/>
      <c r="AJ161" s="79"/>
      <c r="AK161" s="67"/>
      <c r="AL161" s="67">
        <v>3</v>
      </c>
      <c r="AM161" s="67"/>
      <c r="AN161" s="67">
        <v>0</v>
      </c>
      <c r="AO161" s="67">
        <v>21</v>
      </c>
      <c r="AP161" s="67">
        <v>731</v>
      </c>
      <c r="AQ161" s="67">
        <v>2566</v>
      </c>
      <c r="AR161" s="67">
        <v>0</v>
      </c>
      <c r="AS161" s="67"/>
      <c r="AT161" s="67">
        <v>1702</v>
      </c>
      <c r="AU161" s="67">
        <v>14</v>
      </c>
      <c r="AV161" s="67"/>
      <c r="AW161" s="67">
        <v>1257</v>
      </c>
      <c r="AX161" s="67">
        <v>12</v>
      </c>
      <c r="AY161" s="67">
        <v>23</v>
      </c>
      <c r="AZ161" s="67">
        <v>967</v>
      </c>
      <c r="BA161" s="67">
        <v>0</v>
      </c>
      <c r="BB161" s="67">
        <v>6</v>
      </c>
      <c r="BC161" s="67">
        <v>658</v>
      </c>
      <c r="BD161" s="67">
        <v>0</v>
      </c>
      <c r="BE161" s="67">
        <v>4</v>
      </c>
      <c r="BF161" s="67">
        <v>58</v>
      </c>
      <c r="BG161" s="67">
        <v>21</v>
      </c>
      <c r="BH161" s="67">
        <v>12</v>
      </c>
      <c r="BI161" s="67">
        <v>218</v>
      </c>
      <c r="BJ161" s="73">
        <v>1498821</v>
      </c>
      <c r="BK161" s="68">
        <f t="shared" si="20"/>
        <v>8273</v>
      </c>
      <c r="BL161" s="85">
        <v>15</v>
      </c>
      <c r="BM161" s="85">
        <v>1371</v>
      </c>
      <c r="BN161" s="85">
        <f t="shared" si="25"/>
        <v>1386</v>
      </c>
      <c r="BO161" s="85"/>
      <c r="BP161" s="85"/>
      <c r="BQ161" s="85"/>
      <c r="BR161" s="67">
        <v>555422</v>
      </c>
      <c r="BS161" s="67">
        <v>55050</v>
      </c>
      <c r="BT161" s="67">
        <v>2181</v>
      </c>
      <c r="BU161" s="67">
        <v>435</v>
      </c>
      <c r="BV161" s="67"/>
      <c r="BW161" s="67">
        <v>356</v>
      </c>
      <c r="BX161" s="79"/>
      <c r="BY161" s="67">
        <f t="shared" si="23"/>
        <v>613444</v>
      </c>
      <c r="BZ161" s="79"/>
      <c r="CA161" s="79"/>
      <c r="CB161" s="79"/>
      <c r="CC161" s="79"/>
      <c r="CD161" s="79"/>
      <c r="CE161" s="79"/>
      <c r="CF161" s="79"/>
      <c r="CG161" s="79"/>
      <c r="CH161" s="79"/>
      <c r="CI161" s="79"/>
      <c r="CJ161" s="79"/>
      <c r="CK161" s="79"/>
      <c r="CL161" s="67">
        <f t="shared" si="22"/>
        <v>0</v>
      </c>
      <c r="CM161" s="79"/>
      <c r="CN161" s="79"/>
      <c r="CO161" s="79"/>
      <c r="CP161" s="79"/>
      <c r="CQ161" s="79"/>
      <c r="CR161" s="79"/>
      <c r="CS161" s="79"/>
      <c r="CT161" s="79"/>
      <c r="CU161" s="79"/>
      <c r="CV161" s="79"/>
      <c r="CW161" s="79"/>
      <c r="CX161" s="79"/>
      <c r="CY161" s="79"/>
      <c r="CZ161" s="79"/>
      <c r="DA161" s="79"/>
      <c r="DB161" s="79"/>
      <c r="DC161" s="79"/>
      <c r="DD161" s="79"/>
      <c r="DE161" s="79"/>
      <c r="DF161" s="79"/>
      <c r="DG161" s="79"/>
      <c r="DH161" s="79"/>
      <c r="DI161" s="79"/>
      <c r="DJ161" s="79"/>
      <c r="DK161" s="79"/>
      <c r="DL161" s="79"/>
      <c r="DM161" s="79"/>
      <c r="DN161" s="79"/>
      <c r="DO161" s="79"/>
      <c r="DP161" s="79"/>
      <c r="DQ161" s="79"/>
      <c r="DR161" s="79"/>
      <c r="DS161" s="79"/>
      <c r="DT161" s="68">
        <f t="shared" si="19"/>
        <v>0</v>
      </c>
      <c r="DU161" s="79"/>
      <c r="DV161" s="77"/>
      <c r="DW161" s="77"/>
      <c r="DX161" s="77"/>
      <c r="DY161" s="77"/>
      <c r="DZ161" s="77"/>
      <c r="EA161" s="77"/>
      <c r="EB161" s="77"/>
      <c r="EC161" s="77"/>
      <c r="ED161" s="77"/>
      <c r="EE161" s="77"/>
      <c r="EF161" s="77"/>
      <c r="EG161" s="77"/>
      <c r="EH161" s="77"/>
      <c r="EI161" s="77"/>
      <c r="EJ161" s="77"/>
      <c r="EK161" s="77"/>
      <c r="EL161" s="77"/>
      <c r="EM161" s="77"/>
      <c r="EN161" s="77"/>
      <c r="EO161" s="77"/>
      <c r="EP161" s="77"/>
      <c r="EQ161" s="77"/>
      <c r="ER161" s="77"/>
      <c r="ES161" s="77"/>
      <c r="ET161" s="77"/>
      <c r="EU161" s="77"/>
      <c r="EV161" s="77"/>
      <c r="EW161" s="77"/>
      <c r="EX161" s="77"/>
    </row>
    <row r="162" spans="1:154" ht="16" customHeight="1">
      <c r="A162" s="86">
        <v>2014</v>
      </c>
      <c r="B162" s="67" t="s">
        <v>6</v>
      </c>
      <c r="C162" s="67" t="str">
        <f t="shared" si="21"/>
        <v>2014Q1</v>
      </c>
      <c r="D162" s="67" t="s">
        <v>211</v>
      </c>
      <c r="E162" s="67" t="s">
        <v>212</v>
      </c>
      <c r="F162" s="67" t="s">
        <v>231</v>
      </c>
      <c r="G162" s="68" t="s">
        <v>231</v>
      </c>
      <c r="H162" s="68" t="s">
        <v>231</v>
      </c>
      <c r="I162" s="68" t="s">
        <v>448</v>
      </c>
      <c r="J162" s="67" t="str">
        <f t="shared" si="18"/>
        <v>2014Q1D13</v>
      </c>
      <c r="K162" s="79">
        <v>0</v>
      </c>
      <c r="L162" s="79">
        <v>0</v>
      </c>
      <c r="M162" s="67"/>
      <c r="N162" s="79">
        <v>0</v>
      </c>
      <c r="O162" s="79"/>
      <c r="P162" s="79">
        <v>0</v>
      </c>
      <c r="Q162" s="79"/>
      <c r="R162" s="68">
        <v>0</v>
      </c>
      <c r="S162" s="67"/>
      <c r="T162" s="67"/>
      <c r="U162" s="67"/>
      <c r="V162" s="67"/>
      <c r="W162" s="67"/>
      <c r="X162" s="67"/>
      <c r="Y162" s="67"/>
      <c r="Z162" s="79">
        <v>0</v>
      </c>
      <c r="AA162" s="79">
        <v>0</v>
      </c>
      <c r="AB162" s="79">
        <v>0</v>
      </c>
      <c r="AC162" s="67">
        <v>0</v>
      </c>
      <c r="AD162" s="68">
        <f t="shared" si="24"/>
        <v>0</v>
      </c>
      <c r="AE162" s="67"/>
      <c r="AF162" s="79"/>
      <c r="AG162" s="67"/>
      <c r="AH162" s="67"/>
      <c r="AI162" s="67"/>
      <c r="AJ162" s="67"/>
      <c r="AK162" s="67"/>
      <c r="AL162" s="67">
        <v>0</v>
      </c>
      <c r="AM162" s="67"/>
      <c r="AN162" s="67"/>
      <c r="AO162" s="67"/>
      <c r="AP162" s="67">
        <v>0</v>
      </c>
      <c r="AQ162" s="67">
        <v>0</v>
      </c>
      <c r="AR162" s="67"/>
      <c r="AS162" s="67"/>
      <c r="AT162" s="67">
        <v>0</v>
      </c>
      <c r="AU162" s="67"/>
      <c r="AV162" s="67"/>
      <c r="AW162" s="67">
        <v>0</v>
      </c>
      <c r="AX162" s="67"/>
      <c r="AY162" s="67"/>
      <c r="AZ162" s="67"/>
      <c r="BA162" s="67">
        <v>0</v>
      </c>
      <c r="BB162" s="67">
        <v>0</v>
      </c>
      <c r="BC162" s="67">
        <v>0</v>
      </c>
      <c r="BD162" s="67">
        <v>0</v>
      </c>
      <c r="BE162" s="67">
        <v>0</v>
      </c>
      <c r="BF162" s="67">
        <v>0</v>
      </c>
      <c r="BG162" s="67">
        <v>0</v>
      </c>
      <c r="BH162" s="67">
        <v>0</v>
      </c>
      <c r="BI162" s="67">
        <v>0</v>
      </c>
      <c r="BJ162" s="73">
        <v>0</v>
      </c>
      <c r="BK162" s="68">
        <f t="shared" si="20"/>
        <v>0</v>
      </c>
      <c r="BL162" s="67">
        <v>0</v>
      </c>
      <c r="BM162" s="67">
        <v>54</v>
      </c>
      <c r="BN162" s="67">
        <f t="shared" si="25"/>
        <v>54</v>
      </c>
      <c r="BO162" s="67"/>
      <c r="BP162" s="67"/>
      <c r="BQ162" s="67"/>
      <c r="BR162" s="67">
        <v>0</v>
      </c>
      <c r="BS162" s="67">
        <v>0</v>
      </c>
      <c r="BT162" s="67">
        <v>0</v>
      </c>
      <c r="BU162" s="67">
        <v>0</v>
      </c>
      <c r="BV162" s="67"/>
      <c r="BW162" s="67">
        <v>0</v>
      </c>
      <c r="BX162" s="67">
        <v>0</v>
      </c>
      <c r="BY162" s="67">
        <f t="shared" si="23"/>
        <v>0</v>
      </c>
      <c r="BZ162" s="79">
        <v>0</v>
      </c>
      <c r="CA162" s="79">
        <v>0</v>
      </c>
      <c r="CB162" s="79">
        <v>0</v>
      </c>
      <c r="CC162" s="79">
        <v>0</v>
      </c>
      <c r="CD162" s="79">
        <v>0</v>
      </c>
      <c r="CE162" s="79">
        <v>0</v>
      </c>
      <c r="CF162" s="79">
        <v>0</v>
      </c>
      <c r="CG162" s="79"/>
      <c r="CH162" s="79"/>
      <c r="CI162" s="79"/>
      <c r="CJ162" s="79"/>
      <c r="CK162" s="79"/>
      <c r="CL162" s="79">
        <f t="shared" si="22"/>
        <v>0</v>
      </c>
      <c r="CM162" s="79"/>
      <c r="CN162" s="79"/>
      <c r="CO162" s="79"/>
      <c r="CP162" s="79"/>
      <c r="CQ162" s="79"/>
      <c r="CR162" s="79"/>
      <c r="CS162" s="79"/>
      <c r="CT162" s="79"/>
      <c r="CU162" s="79"/>
      <c r="CV162" s="79"/>
      <c r="CW162" s="79"/>
      <c r="CX162" s="79"/>
      <c r="CY162" s="79"/>
      <c r="CZ162" s="79"/>
      <c r="DA162" s="79"/>
      <c r="DB162" s="79"/>
      <c r="DC162" s="79"/>
      <c r="DD162" s="67"/>
      <c r="DE162" s="67"/>
      <c r="DF162" s="67"/>
      <c r="DG162" s="67"/>
      <c r="DH162" s="67"/>
      <c r="DI162" s="67"/>
      <c r="DJ162" s="67"/>
      <c r="DK162" s="67"/>
      <c r="DL162" s="67"/>
      <c r="DM162" s="67"/>
      <c r="DN162" s="67"/>
      <c r="DO162" s="67"/>
      <c r="DP162" s="67"/>
      <c r="DQ162" s="67"/>
      <c r="DR162" s="67"/>
      <c r="DS162" s="67"/>
      <c r="DT162" s="68">
        <f t="shared" si="19"/>
        <v>0</v>
      </c>
      <c r="DU162" s="67"/>
      <c r="DV162" s="82"/>
      <c r="DW162" s="82"/>
      <c r="DX162" s="82"/>
      <c r="DY162" s="82"/>
      <c r="DZ162" s="82"/>
      <c r="EA162" s="82"/>
      <c r="EB162" s="82"/>
      <c r="EC162" s="82"/>
      <c r="ED162" s="82"/>
      <c r="EE162" s="82"/>
      <c r="EF162" s="82"/>
      <c r="EG162" s="82" t="s">
        <v>231</v>
      </c>
      <c r="EH162" s="82"/>
      <c r="EI162" s="82"/>
      <c r="EJ162" s="82"/>
      <c r="EK162" s="82"/>
      <c r="EL162" s="82"/>
      <c r="EM162" s="82"/>
      <c r="EN162" s="82"/>
      <c r="EO162" s="82"/>
      <c r="EP162" s="82"/>
      <c r="EQ162" s="82"/>
      <c r="ER162" s="82"/>
      <c r="ES162" s="82"/>
      <c r="ET162" s="82"/>
      <c r="EU162" s="82"/>
      <c r="EV162" s="82"/>
      <c r="EW162" s="82"/>
      <c r="EX162" s="82"/>
    </row>
    <row r="163" spans="1:154" ht="16" customHeight="1">
      <c r="A163" s="86">
        <v>2014</v>
      </c>
      <c r="B163" s="67" t="s">
        <v>6</v>
      </c>
      <c r="C163" s="67" t="str">
        <f t="shared" si="21"/>
        <v>2014Q1</v>
      </c>
      <c r="D163" s="67" t="s">
        <v>211</v>
      </c>
      <c r="E163" s="67" t="s">
        <v>212</v>
      </c>
      <c r="F163" s="67" t="s">
        <v>224</v>
      </c>
      <c r="G163" s="68" t="s">
        <v>46</v>
      </c>
      <c r="H163" s="68" t="s">
        <v>231</v>
      </c>
      <c r="I163" s="68" t="s">
        <v>440</v>
      </c>
      <c r="J163" s="67" t="str">
        <f t="shared" si="18"/>
        <v>2014Q1D7</v>
      </c>
      <c r="K163" s="79">
        <v>0</v>
      </c>
      <c r="L163" s="79">
        <v>0</v>
      </c>
      <c r="M163" s="67"/>
      <c r="N163" s="79">
        <v>0</v>
      </c>
      <c r="O163" s="79"/>
      <c r="P163" s="79">
        <v>0</v>
      </c>
      <c r="Q163" s="79"/>
      <c r="R163" s="68">
        <v>813947.22</v>
      </c>
      <c r="S163" s="67"/>
      <c r="T163" s="67"/>
      <c r="U163" s="67"/>
      <c r="V163" s="67"/>
      <c r="W163" s="67"/>
      <c r="X163" s="67"/>
      <c r="Y163" s="67"/>
      <c r="Z163" s="79">
        <v>0</v>
      </c>
      <c r="AA163" s="79">
        <v>0</v>
      </c>
      <c r="AB163" s="79">
        <v>0</v>
      </c>
      <c r="AC163" s="67">
        <v>1050857</v>
      </c>
      <c r="AD163" s="68">
        <f t="shared" si="24"/>
        <v>1050857</v>
      </c>
      <c r="AE163" s="67"/>
      <c r="AF163" s="79"/>
      <c r="AG163" s="67"/>
      <c r="AH163" s="67"/>
      <c r="AI163" s="67"/>
      <c r="AJ163" s="67"/>
      <c r="AK163" s="67"/>
      <c r="AL163" s="67">
        <v>0</v>
      </c>
      <c r="AM163" s="67"/>
      <c r="AN163" s="67">
        <v>0</v>
      </c>
      <c r="AO163" s="67">
        <v>0</v>
      </c>
      <c r="AP163" s="67">
        <v>9</v>
      </c>
      <c r="AQ163" s="67">
        <v>80</v>
      </c>
      <c r="AR163" s="67">
        <v>0</v>
      </c>
      <c r="AS163" s="67"/>
      <c r="AT163" s="67">
        <v>15</v>
      </c>
      <c r="AU163" s="67">
        <v>0</v>
      </c>
      <c r="AV163" s="67"/>
      <c r="AW163" s="67">
        <v>3</v>
      </c>
      <c r="AX163" s="67">
        <v>0</v>
      </c>
      <c r="AY163" s="67">
        <v>0</v>
      </c>
      <c r="AZ163" s="67">
        <v>3</v>
      </c>
      <c r="BA163" s="67">
        <v>0</v>
      </c>
      <c r="BB163" s="67">
        <v>0</v>
      </c>
      <c r="BC163" s="67">
        <v>2</v>
      </c>
      <c r="BD163" s="67">
        <v>0</v>
      </c>
      <c r="BE163" s="67">
        <v>0</v>
      </c>
      <c r="BF163" s="67">
        <v>0</v>
      </c>
      <c r="BG163" s="67">
        <v>0</v>
      </c>
      <c r="BH163" s="67">
        <v>0</v>
      </c>
      <c r="BI163" s="67">
        <v>1</v>
      </c>
      <c r="BJ163" s="73">
        <v>9270</v>
      </c>
      <c r="BK163" s="68">
        <f t="shared" si="20"/>
        <v>113</v>
      </c>
      <c r="BL163" s="67">
        <v>0</v>
      </c>
      <c r="BM163" s="67">
        <v>0</v>
      </c>
      <c r="BN163" s="67">
        <f t="shared" si="25"/>
        <v>0</v>
      </c>
      <c r="BO163" s="67"/>
      <c r="BP163" s="67"/>
      <c r="BQ163" s="67"/>
      <c r="BR163" s="67">
        <v>2483.33</v>
      </c>
      <c r="BS163" s="67">
        <v>67</v>
      </c>
      <c r="BT163" s="67">
        <v>0</v>
      </c>
      <c r="BU163" s="67">
        <v>0</v>
      </c>
      <c r="BV163" s="67"/>
      <c r="BW163" s="67">
        <v>0</v>
      </c>
      <c r="BX163" s="67">
        <v>0</v>
      </c>
      <c r="BY163" s="67">
        <f t="shared" si="23"/>
        <v>2550.33</v>
      </c>
      <c r="BZ163" s="79">
        <v>20.096214</v>
      </c>
      <c r="CA163" s="79">
        <v>0.67800000000000005</v>
      </c>
      <c r="CB163" s="79">
        <v>11.26694</v>
      </c>
      <c r="CC163" s="79">
        <v>10.661671999999999</v>
      </c>
      <c r="CD163" s="79">
        <v>7.1999999999999995E-2</v>
      </c>
      <c r="CE163" s="79">
        <v>0</v>
      </c>
      <c r="CF163" s="79">
        <v>0</v>
      </c>
      <c r="CG163" s="79"/>
      <c r="CH163" s="79"/>
      <c r="CI163" s="79"/>
      <c r="CJ163" s="79"/>
      <c r="CK163" s="79"/>
      <c r="CL163" s="79">
        <f t="shared" si="22"/>
        <v>42.774826000000004</v>
      </c>
      <c r="CM163" s="79"/>
      <c r="CN163" s="79"/>
      <c r="CO163" s="79"/>
      <c r="CP163" s="79"/>
      <c r="CQ163" s="79"/>
      <c r="CR163" s="79"/>
      <c r="CS163" s="79"/>
      <c r="CT163" s="79"/>
      <c r="CU163" s="79"/>
      <c r="CV163" s="79"/>
      <c r="CW163" s="79"/>
      <c r="CX163" s="79"/>
      <c r="CY163" s="79"/>
      <c r="CZ163" s="79"/>
      <c r="DA163" s="79"/>
      <c r="DB163" s="79"/>
      <c r="DC163" s="79"/>
      <c r="DD163" s="67"/>
      <c r="DE163" s="67"/>
      <c r="DF163" s="67"/>
      <c r="DG163" s="67"/>
      <c r="DH163" s="67"/>
      <c r="DI163" s="67"/>
      <c r="DJ163" s="67"/>
      <c r="DK163" s="67"/>
      <c r="DL163" s="67"/>
      <c r="DM163" s="67"/>
      <c r="DN163" s="67"/>
      <c r="DO163" s="67"/>
      <c r="DP163" s="67"/>
      <c r="DQ163" s="67"/>
      <c r="DR163" s="67"/>
      <c r="DS163" s="67"/>
      <c r="DT163" s="68">
        <f t="shared" si="19"/>
        <v>0</v>
      </c>
      <c r="DU163" s="67"/>
      <c r="DV163" s="82"/>
      <c r="DW163" s="82"/>
      <c r="DX163" s="82"/>
      <c r="DY163" s="82"/>
      <c r="DZ163" s="82"/>
      <c r="EA163" s="82"/>
      <c r="EB163" s="82"/>
      <c r="EC163" s="82"/>
      <c r="ED163" s="82"/>
      <c r="EE163" s="82"/>
      <c r="EF163" s="82"/>
      <c r="EG163" s="82" t="s">
        <v>229</v>
      </c>
      <c r="EH163" s="82"/>
      <c r="EI163" s="82"/>
      <c r="EJ163" s="82"/>
      <c r="EK163" s="82"/>
      <c r="EL163" s="82"/>
      <c r="EM163" s="82"/>
      <c r="EN163" s="82"/>
      <c r="EO163" s="82"/>
      <c r="EP163" s="82"/>
      <c r="EQ163" s="82"/>
      <c r="ER163" s="82"/>
      <c r="ES163" s="82"/>
      <c r="ET163" s="82"/>
      <c r="EU163" s="82"/>
      <c r="EV163" s="82"/>
      <c r="EW163" s="82"/>
      <c r="EX163" s="82"/>
    </row>
    <row r="164" spans="1:154" ht="16" customHeight="1">
      <c r="A164" s="86">
        <v>2014</v>
      </c>
      <c r="B164" s="67" t="s">
        <v>6</v>
      </c>
      <c r="C164" s="67" t="str">
        <f t="shared" si="21"/>
        <v>2014Q1</v>
      </c>
      <c r="D164" s="67" t="s">
        <v>211</v>
      </c>
      <c r="E164" s="67" t="s">
        <v>212</v>
      </c>
      <c r="F164" s="67" t="s">
        <v>223</v>
      </c>
      <c r="G164" s="68" t="s">
        <v>45</v>
      </c>
      <c r="H164" s="68" t="s">
        <v>231</v>
      </c>
      <c r="I164" s="68" t="s">
        <v>439</v>
      </c>
      <c r="J164" s="67" t="str">
        <f t="shared" si="18"/>
        <v>2014Q1D6</v>
      </c>
      <c r="K164" s="79">
        <v>0</v>
      </c>
      <c r="L164" s="79">
        <v>0</v>
      </c>
      <c r="M164" s="67"/>
      <c r="N164" s="79">
        <v>0</v>
      </c>
      <c r="O164" s="79"/>
      <c r="P164" s="79">
        <v>0</v>
      </c>
      <c r="Q164" s="79"/>
      <c r="R164" s="68">
        <v>857100.84</v>
      </c>
      <c r="S164" s="67"/>
      <c r="T164" s="67"/>
      <c r="U164" s="67"/>
      <c r="V164" s="67"/>
      <c r="W164" s="67"/>
      <c r="X164" s="67"/>
      <c r="Y164" s="67"/>
      <c r="Z164" s="79">
        <v>0</v>
      </c>
      <c r="AA164" s="79">
        <v>0</v>
      </c>
      <c r="AB164" s="79">
        <v>0</v>
      </c>
      <c r="AC164" s="67">
        <v>1241121</v>
      </c>
      <c r="AD164" s="68">
        <f t="shared" si="24"/>
        <v>1241121</v>
      </c>
      <c r="AE164" s="67"/>
      <c r="AF164" s="79"/>
      <c r="AG164" s="67"/>
      <c r="AH164" s="67"/>
      <c r="AI164" s="67"/>
      <c r="AJ164" s="67"/>
      <c r="AK164" s="67"/>
      <c r="AL164" s="67">
        <v>0</v>
      </c>
      <c r="AM164" s="67"/>
      <c r="AN164" s="67">
        <v>0</v>
      </c>
      <c r="AO164" s="67">
        <v>0</v>
      </c>
      <c r="AP164" s="67">
        <v>48</v>
      </c>
      <c r="AQ164" s="67">
        <v>114</v>
      </c>
      <c r="AR164" s="67">
        <v>0</v>
      </c>
      <c r="AS164" s="67"/>
      <c r="AT164" s="67">
        <v>12</v>
      </c>
      <c r="AU164" s="67">
        <v>0</v>
      </c>
      <c r="AV164" s="67"/>
      <c r="AW164" s="67">
        <v>10</v>
      </c>
      <c r="AX164" s="67">
        <v>0</v>
      </c>
      <c r="AY164" s="67">
        <v>0</v>
      </c>
      <c r="AZ164" s="67">
        <v>2</v>
      </c>
      <c r="BA164" s="67">
        <v>0</v>
      </c>
      <c r="BB164" s="67">
        <v>0</v>
      </c>
      <c r="BC164" s="67">
        <v>1</v>
      </c>
      <c r="BD164" s="67">
        <v>0</v>
      </c>
      <c r="BE164" s="67">
        <v>0</v>
      </c>
      <c r="BF164" s="67">
        <v>0</v>
      </c>
      <c r="BG164" s="67">
        <v>0</v>
      </c>
      <c r="BH164" s="67">
        <v>0</v>
      </c>
      <c r="BI164" s="67">
        <v>0</v>
      </c>
      <c r="BJ164" s="73">
        <v>11230</v>
      </c>
      <c r="BK164" s="68">
        <f t="shared" si="20"/>
        <v>187</v>
      </c>
      <c r="BL164" s="67">
        <v>0</v>
      </c>
      <c r="BM164" s="67">
        <v>0</v>
      </c>
      <c r="BN164" s="67">
        <f t="shared" si="25"/>
        <v>0</v>
      </c>
      <c r="BO164" s="67"/>
      <c r="BP164" s="67"/>
      <c r="BQ164" s="67"/>
      <c r="BR164" s="67">
        <v>3506</v>
      </c>
      <c r="BS164" s="67">
        <v>104</v>
      </c>
      <c r="BT164" s="67">
        <v>0</v>
      </c>
      <c r="BU164" s="67">
        <v>0</v>
      </c>
      <c r="BV164" s="67"/>
      <c r="BW164" s="67">
        <v>0</v>
      </c>
      <c r="BX164" s="67">
        <v>0</v>
      </c>
      <c r="BY164" s="67">
        <f t="shared" si="23"/>
        <v>3610</v>
      </c>
      <c r="BZ164" s="79">
        <v>33.96772</v>
      </c>
      <c r="CA164" s="79">
        <v>62.927531999999999</v>
      </c>
      <c r="CB164" s="79">
        <v>17.1401</v>
      </c>
      <c r="CC164" s="79">
        <v>29.465499999999999</v>
      </c>
      <c r="CD164" s="79">
        <v>0.27500000000000002</v>
      </c>
      <c r="CE164" s="79">
        <v>0</v>
      </c>
      <c r="CF164" s="79">
        <v>0</v>
      </c>
      <c r="CG164" s="79"/>
      <c r="CH164" s="79"/>
      <c r="CI164" s="79"/>
      <c r="CJ164" s="79"/>
      <c r="CK164" s="79"/>
      <c r="CL164" s="79">
        <f t="shared" si="22"/>
        <v>143.77585200000001</v>
      </c>
      <c r="CM164" s="79"/>
      <c r="CN164" s="79"/>
      <c r="CO164" s="79"/>
      <c r="CP164" s="79"/>
      <c r="CQ164" s="79"/>
      <c r="CR164" s="79"/>
      <c r="CS164" s="79"/>
      <c r="CT164" s="79"/>
      <c r="CU164" s="79"/>
      <c r="CV164" s="79"/>
      <c r="CW164" s="79"/>
      <c r="CX164" s="79"/>
      <c r="CY164" s="79"/>
      <c r="CZ164" s="79"/>
      <c r="DA164" s="79"/>
      <c r="DB164" s="79"/>
      <c r="DC164" s="79"/>
      <c r="DD164" s="67"/>
      <c r="DE164" s="67"/>
      <c r="DF164" s="67"/>
      <c r="DG164" s="67"/>
      <c r="DH164" s="67"/>
      <c r="DI164" s="67"/>
      <c r="DJ164" s="67"/>
      <c r="DK164" s="67"/>
      <c r="DL164" s="67"/>
      <c r="DM164" s="67"/>
      <c r="DN164" s="67"/>
      <c r="DO164" s="67"/>
      <c r="DP164" s="67"/>
      <c r="DQ164" s="67"/>
      <c r="DR164" s="67"/>
      <c r="DS164" s="67"/>
      <c r="DT164" s="68">
        <f t="shared" si="19"/>
        <v>0</v>
      </c>
      <c r="DU164" s="67"/>
      <c r="DV164" s="82"/>
      <c r="DW164" s="82"/>
      <c r="DX164" s="82"/>
      <c r="DY164" s="82"/>
      <c r="DZ164" s="82"/>
      <c r="EA164" s="82"/>
      <c r="EB164" s="82"/>
      <c r="EC164" s="82"/>
      <c r="ED164" s="82"/>
      <c r="EE164" s="82"/>
      <c r="EF164" s="82"/>
      <c r="EG164" s="82" t="s">
        <v>229</v>
      </c>
      <c r="EH164" s="82"/>
      <c r="EI164" s="82"/>
      <c r="EJ164" s="82"/>
      <c r="EK164" s="82"/>
      <c r="EL164" s="82"/>
      <c r="EM164" s="82"/>
      <c r="EN164" s="82"/>
      <c r="EO164" s="82"/>
      <c r="EP164" s="82"/>
      <c r="EQ164" s="82"/>
      <c r="ER164" s="82"/>
      <c r="ES164" s="82"/>
      <c r="ET164" s="82"/>
      <c r="EU164" s="82"/>
      <c r="EV164" s="82"/>
      <c r="EW164" s="82"/>
      <c r="EX164" s="82"/>
    </row>
    <row r="165" spans="1:154" ht="16" customHeight="1">
      <c r="A165" s="86">
        <v>2014</v>
      </c>
      <c r="B165" s="67" t="s">
        <v>6</v>
      </c>
      <c r="C165" s="67" t="str">
        <f t="shared" si="21"/>
        <v>2014Q1</v>
      </c>
      <c r="D165" s="67" t="s">
        <v>211</v>
      </c>
      <c r="E165" s="67" t="s">
        <v>212</v>
      </c>
      <c r="F165" s="67" t="s">
        <v>227</v>
      </c>
      <c r="G165" s="68" t="s">
        <v>13</v>
      </c>
      <c r="H165" s="68" t="s">
        <v>13</v>
      </c>
      <c r="I165" s="68" t="s">
        <v>444</v>
      </c>
      <c r="J165" s="67" t="str">
        <f t="shared" si="18"/>
        <v>2014Q1D9</v>
      </c>
      <c r="K165" s="79">
        <v>200120.28</v>
      </c>
      <c r="L165" s="79">
        <v>172530.22</v>
      </c>
      <c r="M165" s="67">
        <v>0</v>
      </c>
      <c r="N165" s="79">
        <v>0</v>
      </c>
      <c r="O165" s="79"/>
      <c r="P165" s="79">
        <v>0</v>
      </c>
      <c r="Q165" s="79"/>
      <c r="R165" s="68">
        <v>372650.5</v>
      </c>
      <c r="S165" s="67"/>
      <c r="T165" s="67"/>
      <c r="U165" s="67"/>
      <c r="V165" s="67"/>
      <c r="W165" s="67"/>
      <c r="X165" s="67"/>
      <c r="Y165" s="67"/>
      <c r="Z165" s="79">
        <v>0</v>
      </c>
      <c r="AA165" s="79">
        <v>0</v>
      </c>
      <c r="AB165" s="79">
        <v>0</v>
      </c>
      <c r="AC165" s="67">
        <v>390801</v>
      </c>
      <c r="AD165" s="68">
        <f t="shared" si="24"/>
        <v>390801</v>
      </c>
      <c r="AE165" s="67"/>
      <c r="AF165" s="79"/>
      <c r="AG165" s="67"/>
      <c r="AH165" s="67"/>
      <c r="AI165" s="67"/>
      <c r="AJ165" s="67"/>
      <c r="AK165" s="67"/>
      <c r="AL165" s="67">
        <v>0</v>
      </c>
      <c r="AM165" s="67"/>
      <c r="AN165" s="67">
        <v>0</v>
      </c>
      <c r="AO165" s="67">
        <v>0</v>
      </c>
      <c r="AP165" s="67">
        <v>10</v>
      </c>
      <c r="AQ165" s="67">
        <v>21</v>
      </c>
      <c r="AR165" s="67">
        <v>0</v>
      </c>
      <c r="AS165" s="67"/>
      <c r="AT165" s="67">
        <v>4</v>
      </c>
      <c r="AU165" s="67">
        <v>0</v>
      </c>
      <c r="AV165" s="67"/>
      <c r="AW165" s="67">
        <v>2</v>
      </c>
      <c r="AX165" s="67">
        <v>0</v>
      </c>
      <c r="AY165" s="67">
        <v>0</v>
      </c>
      <c r="AZ165" s="67">
        <v>2</v>
      </c>
      <c r="BA165" s="67">
        <v>0</v>
      </c>
      <c r="BB165" s="67">
        <v>0</v>
      </c>
      <c r="BC165" s="67">
        <v>0</v>
      </c>
      <c r="BD165" s="67">
        <v>0</v>
      </c>
      <c r="BE165" s="67">
        <v>0</v>
      </c>
      <c r="BF165" s="67">
        <v>0</v>
      </c>
      <c r="BG165" s="67">
        <v>0</v>
      </c>
      <c r="BH165" s="67">
        <v>0</v>
      </c>
      <c r="BI165" s="67">
        <v>0</v>
      </c>
      <c r="BJ165" s="73">
        <v>2730</v>
      </c>
      <c r="BK165" s="68">
        <f t="shared" si="20"/>
        <v>39</v>
      </c>
      <c r="BL165" s="67">
        <v>0</v>
      </c>
      <c r="BM165" s="67">
        <v>10</v>
      </c>
      <c r="BN165" s="67">
        <f t="shared" si="25"/>
        <v>10</v>
      </c>
      <c r="BO165" s="67"/>
      <c r="BP165" s="67"/>
      <c r="BQ165" s="67"/>
      <c r="BR165" s="67">
        <v>1516</v>
      </c>
      <c r="BS165" s="67">
        <v>44</v>
      </c>
      <c r="BT165" s="67">
        <v>0</v>
      </c>
      <c r="BU165" s="67">
        <v>0</v>
      </c>
      <c r="BV165" s="67"/>
      <c r="BW165" s="67">
        <v>0</v>
      </c>
      <c r="BX165" s="67">
        <v>0</v>
      </c>
      <c r="BY165" s="67">
        <f t="shared" si="23"/>
        <v>1560</v>
      </c>
      <c r="BZ165" s="79">
        <v>24.09</v>
      </c>
      <c r="CA165" s="79">
        <v>1.49</v>
      </c>
      <c r="CB165" s="79">
        <v>3.8489499999999999</v>
      </c>
      <c r="CC165" s="79">
        <v>34.147100000000002</v>
      </c>
      <c r="CD165" s="79">
        <v>0</v>
      </c>
      <c r="CE165" s="79">
        <v>0</v>
      </c>
      <c r="CF165" s="79">
        <v>0</v>
      </c>
      <c r="CG165" s="79"/>
      <c r="CH165" s="79"/>
      <c r="CI165" s="79"/>
      <c r="CJ165" s="79"/>
      <c r="CK165" s="79"/>
      <c r="CL165" s="79">
        <f t="shared" si="22"/>
        <v>63.576049999999995</v>
      </c>
      <c r="CM165" s="79"/>
      <c r="CN165" s="79"/>
      <c r="CO165" s="79"/>
      <c r="CP165" s="79"/>
      <c r="CQ165" s="79"/>
      <c r="CR165" s="79"/>
      <c r="CS165" s="79"/>
      <c r="CT165" s="79"/>
      <c r="CU165" s="79"/>
      <c r="CV165" s="79"/>
      <c r="CW165" s="79"/>
      <c r="CX165" s="79"/>
      <c r="CY165" s="79"/>
      <c r="CZ165" s="79"/>
      <c r="DA165" s="79"/>
      <c r="DB165" s="79"/>
      <c r="DC165" s="79"/>
      <c r="DD165" s="67"/>
      <c r="DE165" s="67"/>
      <c r="DF165" s="67"/>
      <c r="DG165" s="67"/>
      <c r="DH165" s="67"/>
      <c r="DI165" s="67"/>
      <c r="DJ165" s="67"/>
      <c r="DK165" s="67"/>
      <c r="DL165" s="67"/>
      <c r="DM165" s="67"/>
      <c r="DN165" s="67"/>
      <c r="DO165" s="67"/>
      <c r="DP165" s="67"/>
      <c r="DQ165" s="67"/>
      <c r="DR165" s="67"/>
      <c r="DS165" s="67"/>
      <c r="DT165" s="68">
        <f t="shared" si="19"/>
        <v>0</v>
      </c>
      <c r="DU165" s="67"/>
      <c r="DV165" s="82"/>
      <c r="DW165" s="82"/>
      <c r="DX165" s="82"/>
      <c r="DY165" s="82"/>
      <c r="DZ165" s="82"/>
      <c r="EA165" s="82"/>
      <c r="EB165" s="82"/>
      <c r="EC165" s="82"/>
      <c r="ED165" s="82"/>
      <c r="EE165" s="82"/>
      <c r="EF165" s="82"/>
      <c r="EG165" s="82" t="s">
        <v>229</v>
      </c>
      <c r="EH165" s="82"/>
      <c r="EI165" s="82"/>
      <c r="EJ165" s="82"/>
      <c r="EK165" s="82"/>
      <c r="EL165" s="82"/>
      <c r="EM165" s="82"/>
      <c r="EN165" s="82"/>
      <c r="EO165" s="82"/>
      <c r="EP165" s="82"/>
      <c r="EQ165" s="82"/>
      <c r="ER165" s="82"/>
      <c r="ES165" s="82"/>
      <c r="ET165" s="82"/>
      <c r="EU165" s="82"/>
      <c r="EV165" s="82"/>
      <c r="EW165" s="82"/>
      <c r="EX165" s="82"/>
    </row>
    <row r="166" spans="1:154" ht="16" customHeight="1">
      <c r="A166" s="86">
        <v>2014</v>
      </c>
      <c r="B166" s="67" t="s">
        <v>6</v>
      </c>
      <c r="C166" s="67" t="str">
        <f t="shared" si="21"/>
        <v>2014Q1</v>
      </c>
      <c r="D166" s="67" t="s">
        <v>211</v>
      </c>
      <c r="E166" s="67" t="s">
        <v>212</v>
      </c>
      <c r="F166" s="67" t="s">
        <v>225</v>
      </c>
      <c r="G166" s="68" t="s">
        <v>47</v>
      </c>
      <c r="H166" s="68" t="s">
        <v>231</v>
      </c>
      <c r="I166" s="68" t="s">
        <v>441</v>
      </c>
      <c r="J166" s="67" t="str">
        <f t="shared" si="18"/>
        <v>2014Q1D8</v>
      </c>
      <c r="K166" s="79">
        <v>0</v>
      </c>
      <c r="L166" s="79">
        <v>0</v>
      </c>
      <c r="M166" s="67"/>
      <c r="N166" s="79">
        <v>0</v>
      </c>
      <c r="O166" s="79"/>
      <c r="P166" s="79">
        <v>0</v>
      </c>
      <c r="Q166" s="79"/>
      <c r="R166" s="68">
        <v>1609546.19</v>
      </c>
      <c r="S166" s="67"/>
      <c r="T166" s="67"/>
      <c r="U166" s="67"/>
      <c r="V166" s="67"/>
      <c r="W166" s="67"/>
      <c r="X166" s="67"/>
      <c r="Y166" s="67"/>
      <c r="Z166" s="79">
        <v>0</v>
      </c>
      <c r="AA166" s="79">
        <v>0</v>
      </c>
      <c r="AB166" s="79">
        <v>0</v>
      </c>
      <c r="AC166" s="67">
        <v>2302560</v>
      </c>
      <c r="AD166" s="68">
        <f t="shared" si="24"/>
        <v>2302560</v>
      </c>
      <c r="AE166" s="67"/>
      <c r="AF166" s="79"/>
      <c r="AG166" s="67"/>
      <c r="AH166" s="67"/>
      <c r="AI166" s="67"/>
      <c r="AJ166" s="67"/>
      <c r="AK166" s="67"/>
      <c r="AL166" s="67">
        <v>0</v>
      </c>
      <c r="AM166" s="67"/>
      <c r="AN166" s="67">
        <v>0</v>
      </c>
      <c r="AO166" s="67">
        <v>0</v>
      </c>
      <c r="AP166" s="67">
        <v>34</v>
      </c>
      <c r="AQ166" s="67">
        <v>64</v>
      </c>
      <c r="AR166" s="67">
        <v>0</v>
      </c>
      <c r="AS166" s="67"/>
      <c r="AT166" s="67">
        <v>23</v>
      </c>
      <c r="AU166" s="67">
        <v>0</v>
      </c>
      <c r="AV166" s="67"/>
      <c r="AW166" s="67">
        <v>7</v>
      </c>
      <c r="AX166" s="67">
        <v>0</v>
      </c>
      <c r="AY166" s="67">
        <v>0</v>
      </c>
      <c r="AZ166" s="67">
        <v>5</v>
      </c>
      <c r="BA166" s="67">
        <v>0</v>
      </c>
      <c r="BB166" s="67">
        <v>0</v>
      </c>
      <c r="BC166" s="67">
        <v>1</v>
      </c>
      <c r="BD166" s="67">
        <v>0</v>
      </c>
      <c r="BE166" s="67">
        <v>0</v>
      </c>
      <c r="BF166" s="67">
        <v>0</v>
      </c>
      <c r="BG166" s="67">
        <v>0</v>
      </c>
      <c r="BH166" s="67">
        <v>0</v>
      </c>
      <c r="BI166" s="67">
        <v>0</v>
      </c>
      <c r="BJ166" s="73">
        <v>9825</v>
      </c>
      <c r="BK166" s="68">
        <f t="shared" si="20"/>
        <v>134</v>
      </c>
      <c r="BL166" s="67">
        <v>0</v>
      </c>
      <c r="BM166" s="67">
        <v>0</v>
      </c>
      <c r="BN166" s="67">
        <f t="shared" si="25"/>
        <v>0</v>
      </c>
      <c r="BO166" s="67"/>
      <c r="BP166" s="67"/>
      <c r="BQ166" s="67"/>
      <c r="BR166" s="67">
        <v>5646</v>
      </c>
      <c r="BS166" s="67">
        <v>186</v>
      </c>
      <c r="BT166" s="67">
        <v>0</v>
      </c>
      <c r="BU166" s="67">
        <v>0</v>
      </c>
      <c r="BV166" s="67"/>
      <c r="BW166" s="67">
        <v>0</v>
      </c>
      <c r="BX166" s="67">
        <v>0</v>
      </c>
      <c r="BY166" s="67">
        <f t="shared" si="23"/>
        <v>5832</v>
      </c>
      <c r="BZ166" s="79">
        <v>25.959655000000001</v>
      </c>
      <c r="CA166" s="79">
        <v>46.873458999999997</v>
      </c>
      <c r="CB166" s="79">
        <v>14.7187</v>
      </c>
      <c r="CC166" s="79">
        <v>18.097380000000001</v>
      </c>
      <c r="CD166" s="79">
        <v>0.81</v>
      </c>
      <c r="CE166" s="79">
        <v>0</v>
      </c>
      <c r="CF166" s="79">
        <v>0</v>
      </c>
      <c r="CG166" s="79"/>
      <c r="CH166" s="79"/>
      <c r="CI166" s="79"/>
      <c r="CJ166" s="79"/>
      <c r="CK166" s="79"/>
      <c r="CL166" s="79">
        <f t="shared" si="22"/>
        <v>106.459194</v>
      </c>
      <c r="CM166" s="79"/>
      <c r="CN166" s="79"/>
      <c r="CO166" s="79"/>
      <c r="CP166" s="79"/>
      <c r="CQ166" s="79"/>
      <c r="CR166" s="79"/>
      <c r="CS166" s="79"/>
      <c r="CT166" s="79"/>
      <c r="CU166" s="79"/>
      <c r="CV166" s="79"/>
      <c r="CW166" s="79"/>
      <c r="CX166" s="79"/>
      <c r="CY166" s="79"/>
      <c r="CZ166" s="79"/>
      <c r="DA166" s="79"/>
      <c r="DB166" s="79"/>
      <c r="DC166" s="79"/>
      <c r="DD166" s="67"/>
      <c r="DE166" s="67"/>
      <c r="DF166" s="67"/>
      <c r="DG166" s="67"/>
      <c r="DH166" s="67"/>
      <c r="DI166" s="67"/>
      <c r="DJ166" s="67"/>
      <c r="DK166" s="67"/>
      <c r="DL166" s="67"/>
      <c r="DM166" s="67"/>
      <c r="DN166" s="67"/>
      <c r="DO166" s="67"/>
      <c r="DP166" s="67"/>
      <c r="DQ166" s="67"/>
      <c r="DR166" s="67"/>
      <c r="DS166" s="67"/>
      <c r="DT166" s="68">
        <f t="shared" si="19"/>
        <v>0</v>
      </c>
      <c r="DU166" s="67"/>
      <c r="DV166" s="82"/>
      <c r="DW166" s="82"/>
      <c r="DX166" s="82"/>
      <c r="DY166" s="82"/>
      <c r="DZ166" s="82"/>
      <c r="EA166" s="82"/>
      <c r="EB166" s="82"/>
      <c r="EC166" s="82"/>
      <c r="ED166" s="82"/>
      <c r="EE166" s="82"/>
      <c r="EF166" s="82"/>
      <c r="EG166" s="82" t="s">
        <v>229</v>
      </c>
      <c r="EH166" s="82"/>
      <c r="EI166" s="82"/>
      <c r="EJ166" s="82"/>
      <c r="EK166" s="82"/>
      <c r="EL166" s="82"/>
      <c r="EM166" s="82"/>
      <c r="EN166" s="82"/>
      <c r="EO166" s="82"/>
      <c r="EP166" s="82"/>
      <c r="EQ166" s="82"/>
      <c r="ER166" s="82"/>
      <c r="ES166" s="82"/>
      <c r="ET166" s="82"/>
      <c r="EU166" s="82"/>
      <c r="EV166" s="82"/>
      <c r="EW166" s="82"/>
      <c r="EX166" s="82"/>
    </row>
    <row r="167" spans="1:154" ht="16" customHeight="1">
      <c r="A167" s="86">
        <v>2014</v>
      </c>
      <c r="B167" s="67" t="s">
        <v>6</v>
      </c>
      <c r="C167" s="67" t="str">
        <f t="shared" si="21"/>
        <v>2014Q1</v>
      </c>
      <c r="D167" s="67" t="s">
        <v>211</v>
      </c>
      <c r="E167" s="67" t="s">
        <v>212</v>
      </c>
      <c r="F167" s="67" t="s">
        <v>226</v>
      </c>
      <c r="G167" s="68" t="s">
        <v>29</v>
      </c>
      <c r="H167" s="68" t="s">
        <v>29</v>
      </c>
      <c r="I167" s="68" t="s">
        <v>447</v>
      </c>
      <c r="J167" s="67" t="str">
        <f t="shared" ref="J167:J230" si="26">C167&amp;I167</f>
        <v>2014Q1D12</v>
      </c>
      <c r="K167" s="79">
        <v>480121.911037891</v>
      </c>
      <c r="L167" s="79">
        <v>200116.27906976701</v>
      </c>
      <c r="M167" s="67">
        <v>0</v>
      </c>
      <c r="N167" s="79">
        <v>0</v>
      </c>
      <c r="O167" s="79"/>
      <c r="P167" s="79">
        <v>0</v>
      </c>
      <c r="Q167" s="79"/>
      <c r="R167" s="68">
        <v>680238.19010765804</v>
      </c>
      <c r="S167" s="67"/>
      <c r="T167" s="67"/>
      <c r="U167" s="67"/>
      <c r="V167" s="67"/>
      <c r="W167" s="67"/>
      <c r="X167" s="67"/>
      <c r="Y167" s="67"/>
      <c r="Z167" s="79">
        <v>0</v>
      </c>
      <c r="AA167" s="79">
        <v>0</v>
      </c>
      <c r="AB167" s="79">
        <v>0</v>
      </c>
      <c r="AC167" s="67">
        <v>776397</v>
      </c>
      <c r="AD167" s="68">
        <f t="shared" si="24"/>
        <v>776397</v>
      </c>
      <c r="AE167" s="67"/>
      <c r="AF167" s="79"/>
      <c r="AG167" s="67"/>
      <c r="AH167" s="67"/>
      <c r="AI167" s="67"/>
      <c r="AJ167" s="67"/>
      <c r="AK167" s="67"/>
      <c r="AL167" s="67">
        <v>0</v>
      </c>
      <c r="AM167" s="67"/>
      <c r="AN167" s="67">
        <v>0</v>
      </c>
      <c r="AO167" s="67">
        <v>0</v>
      </c>
      <c r="AP167" s="67">
        <v>19</v>
      </c>
      <c r="AQ167" s="67">
        <v>33</v>
      </c>
      <c r="AR167" s="67">
        <v>0</v>
      </c>
      <c r="AS167" s="67"/>
      <c r="AT167" s="67">
        <v>13</v>
      </c>
      <c r="AU167" s="67">
        <v>0</v>
      </c>
      <c r="AV167" s="67"/>
      <c r="AW167" s="67">
        <v>1</v>
      </c>
      <c r="AX167" s="67">
        <v>3</v>
      </c>
      <c r="AY167" s="67">
        <v>0</v>
      </c>
      <c r="AZ167" s="67">
        <v>1</v>
      </c>
      <c r="BA167" s="67">
        <v>0</v>
      </c>
      <c r="BB167" s="67">
        <v>0</v>
      </c>
      <c r="BC167" s="67">
        <v>0</v>
      </c>
      <c r="BD167" s="67">
        <v>0</v>
      </c>
      <c r="BE167" s="67">
        <v>0</v>
      </c>
      <c r="BF167" s="67">
        <v>0</v>
      </c>
      <c r="BG167" s="67">
        <v>0</v>
      </c>
      <c r="BH167" s="67">
        <v>0</v>
      </c>
      <c r="BI167" s="67">
        <v>0</v>
      </c>
      <c r="BJ167" s="73">
        <v>4690</v>
      </c>
      <c r="BK167" s="68">
        <f t="shared" si="20"/>
        <v>70</v>
      </c>
      <c r="BL167" s="67">
        <v>0</v>
      </c>
      <c r="BM167" s="67">
        <v>17</v>
      </c>
      <c r="BN167" s="67">
        <f t="shared" si="25"/>
        <v>17</v>
      </c>
      <c r="BO167" s="67"/>
      <c r="BP167" s="67"/>
      <c r="BQ167" s="67"/>
      <c r="BR167" s="67">
        <v>3998</v>
      </c>
      <c r="BS167" s="67">
        <v>100</v>
      </c>
      <c r="BT167" s="67">
        <v>0</v>
      </c>
      <c r="BU167" s="67">
        <v>0</v>
      </c>
      <c r="BV167" s="67"/>
      <c r="BW167" s="67">
        <v>0</v>
      </c>
      <c r="BX167" s="67">
        <v>0</v>
      </c>
      <c r="BY167" s="67">
        <f t="shared" si="23"/>
        <v>4098</v>
      </c>
      <c r="BZ167" s="79">
        <v>51.009</v>
      </c>
      <c r="CA167" s="79">
        <v>46.216999999999999</v>
      </c>
      <c r="CB167" s="79">
        <v>25.704000000000001</v>
      </c>
      <c r="CC167" s="79">
        <v>91.891000000000005</v>
      </c>
      <c r="CD167" s="79">
        <v>9.2949999999999999</v>
      </c>
      <c r="CE167" s="79">
        <v>0</v>
      </c>
      <c r="CF167" s="79">
        <v>0</v>
      </c>
      <c r="CG167" s="79"/>
      <c r="CH167" s="79"/>
      <c r="CI167" s="79"/>
      <c r="CJ167" s="79"/>
      <c r="CK167" s="79"/>
      <c r="CL167" s="79">
        <f t="shared" si="22"/>
        <v>224.11600000000001</v>
      </c>
      <c r="CM167" s="79"/>
      <c r="CN167" s="79"/>
      <c r="CO167" s="79"/>
      <c r="CP167" s="79"/>
      <c r="CQ167" s="79"/>
      <c r="CR167" s="79"/>
      <c r="CS167" s="79"/>
      <c r="CT167" s="79"/>
      <c r="CU167" s="79"/>
      <c r="CV167" s="79"/>
      <c r="CW167" s="79"/>
      <c r="CX167" s="79"/>
      <c r="CY167" s="79"/>
      <c r="CZ167" s="79"/>
      <c r="DA167" s="79"/>
      <c r="DB167" s="79"/>
      <c r="DC167" s="79"/>
      <c r="DD167" s="67"/>
      <c r="DE167" s="67"/>
      <c r="DF167" s="67"/>
      <c r="DG167" s="67"/>
      <c r="DH167" s="67"/>
      <c r="DI167" s="67"/>
      <c r="DJ167" s="67"/>
      <c r="DK167" s="67"/>
      <c r="DL167" s="67"/>
      <c r="DM167" s="67"/>
      <c r="DN167" s="67"/>
      <c r="DO167" s="67"/>
      <c r="DP167" s="67"/>
      <c r="DQ167" s="67"/>
      <c r="DR167" s="67"/>
      <c r="DS167" s="67"/>
      <c r="DT167" s="68">
        <f t="shared" si="19"/>
        <v>0</v>
      </c>
      <c r="DU167" s="67"/>
      <c r="DV167" s="82"/>
      <c r="DW167" s="82"/>
      <c r="DX167" s="82"/>
      <c r="DY167" s="82"/>
      <c r="DZ167" s="82"/>
      <c r="EA167" s="82"/>
      <c r="EB167" s="82"/>
      <c r="EC167" s="82"/>
      <c r="ED167" s="82"/>
      <c r="EE167" s="82"/>
      <c r="EF167" s="82"/>
      <c r="EG167" s="82" t="s">
        <v>229</v>
      </c>
      <c r="EH167" s="82"/>
      <c r="EI167" s="82"/>
      <c r="EJ167" s="82"/>
      <c r="EK167" s="82"/>
      <c r="EL167" s="82"/>
      <c r="EM167" s="82"/>
      <c r="EN167" s="82"/>
      <c r="EO167" s="82"/>
      <c r="EP167" s="82"/>
      <c r="EQ167" s="82"/>
      <c r="ER167" s="82"/>
      <c r="ES167" s="82"/>
      <c r="ET167" s="82"/>
      <c r="EU167" s="82"/>
      <c r="EV167" s="82"/>
      <c r="EW167" s="82"/>
      <c r="EX167" s="82"/>
    </row>
    <row r="168" spans="1:154" ht="16" customHeight="1">
      <c r="A168" s="86">
        <v>2014</v>
      </c>
      <c r="B168" s="67" t="s">
        <v>6</v>
      </c>
      <c r="C168" s="67" t="str">
        <f t="shared" si="21"/>
        <v>2014Q1</v>
      </c>
      <c r="D168" s="67" t="s">
        <v>211</v>
      </c>
      <c r="E168" s="67" t="s">
        <v>212</v>
      </c>
      <c r="F168" s="67" t="s">
        <v>228</v>
      </c>
      <c r="G168" s="68" t="s">
        <v>28</v>
      </c>
      <c r="H168" s="68" t="s">
        <v>28</v>
      </c>
      <c r="I168" s="68" t="s">
        <v>445</v>
      </c>
      <c r="J168" s="67" t="str">
        <f t="shared" si="26"/>
        <v>2014Q1D10</v>
      </c>
      <c r="K168" s="79">
        <v>332705</v>
      </c>
      <c r="L168" s="79">
        <v>36262</v>
      </c>
      <c r="M168" s="67">
        <v>0</v>
      </c>
      <c r="N168" s="79">
        <v>0</v>
      </c>
      <c r="O168" s="79"/>
      <c r="P168" s="79">
        <v>0</v>
      </c>
      <c r="Q168" s="79"/>
      <c r="R168" s="68">
        <v>368967</v>
      </c>
      <c r="S168" s="67"/>
      <c r="T168" s="67"/>
      <c r="U168" s="67"/>
      <c r="V168" s="67"/>
      <c r="W168" s="67"/>
      <c r="X168" s="67"/>
      <c r="Y168" s="67"/>
      <c r="Z168" s="79">
        <v>0</v>
      </c>
      <c r="AA168" s="79">
        <v>0</v>
      </c>
      <c r="AB168" s="79">
        <v>0</v>
      </c>
      <c r="AC168" s="67">
        <v>426053</v>
      </c>
      <c r="AD168" s="68">
        <f t="shared" si="24"/>
        <v>426053</v>
      </c>
      <c r="AE168" s="67"/>
      <c r="AF168" s="79"/>
      <c r="AG168" s="67"/>
      <c r="AH168" s="67"/>
      <c r="AI168" s="67"/>
      <c r="AJ168" s="67"/>
      <c r="AK168" s="67"/>
      <c r="AL168" s="67">
        <v>0</v>
      </c>
      <c r="AM168" s="67"/>
      <c r="AN168" s="67">
        <v>0</v>
      </c>
      <c r="AO168" s="67">
        <v>0</v>
      </c>
      <c r="AP168" s="67">
        <v>3</v>
      </c>
      <c r="AQ168" s="67">
        <v>10</v>
      </c>
      <c r="AR168" s="67">
        <v>0</v>
      </c>
      <c r="AS168" s="67"/>
      <c r="AT168" s="67">
        <v>3</v>
      </c>
      <c r="AU168" s="67">
        <v>0</v>
      </c>
      <c r="AV168" s="67"/>
      <c r="AW168" s="67">
        <v>4</v>
      </c>
      <c r="AX168" s="67">
        <v>1</v>
      </c>
      <c r="AY168" s="67">
        <v>0</v>
      </c>
      <c r="AZ168" s="67">
        <v>2</v>
      </c>
      <c r="BA168" s="67">
        <v>0</v>
      </c>
      <c r="BB168" s="67">
        <v>0</v>
      </c>
      <c r="BC168" s="67">
        <v>0</v>
      </c>
      <c r="BD168" s="67">
        <v>0</v>
      </c>
      <c r="BE168" s="67">
        <v>0</v>
      </c>
      <c r="BF168" s="67">
        <v>0</v>
      </c>
      <c r="BG168" s="67">
        <v>0</v>
      </c>
      <c r="BH168" s="67">
        <v>0</v>
      </c>
      <c r="BI168" s="67">
        <v>0</v>
      </c>
      <c r="BJ168" s="73">
        <v>2555</v>
      </c>
      <c r="BK168" s="68">
        <f t="shared" si="20"/>
        <v>23</v>
      </c>
      <c r="BL168" s="67">
        <v>0</v>
      </c>
      <c r="BM168" s="67">
        <v>14</v>
      </c>
      <c r="BN168" s="67">
        <f t="shared" si="25"/>
        <v>14</v>
      </c>
      <c r="BO168" s="67"/>
      <c r="BP168" s="67"/>
      <c r="BQ168" s="67"/>
      <c r="BR168" s="67">
        <v>2216</v>
      </c>
      <c r="BS168" s="67">
        <v>42</v>
      </c>
      <c r="BT168" s="67">
        <v>0</v>
      </c>
      <c r="BU168" s="67">
        <v>0</v>
      </c>
      <c r="BV168" s="67"/>
      <c r="BW168" s="67">
        <v>0</v>
      </c>
      <c r="BX168" s="67">
        <v>0</v>
      </c>
      <c r="BY168" s="67">
        <f t="shared" si="23"/>
        <v>2258</v>
      </c>
      <c r="BZ168" s="79">
        <v>34.413499999999999</v>
      </c>
      <c r="CA168" s="79">
        <v>21.154900000000001</v>
      </c>
      <c r="CB168" s="79">
        <v>5.5961999999999996</v>
      </c>
      <c r="CC168" s="79">
        <v>56.602811000000003</v>
      </c>
      <c r="CD168" s="79">
        <v>0</v>
      </c>
      <c r="CE168" s="79">
        <v>0</v>
      </c>
      <c r="CF168" s="79">
        <v>0</v>
      </c>
      <c r="CG168" s="79"/>
      <c r="CH168" s="79"/>
      <c r="CI168" s="79"/>
      <c r="CJ168" s="79"/>
      <c r="CK168" s="79"/>
      <c r="CL168" s="79">
        <f t="shared" si="22"/>
        <v>117.767411</v>
      </c>
      <c r="CM168" s="79"/>
      <c r="CN168" s="79"/>
      <c r="CO168" s="79"/>
      <c r="CP168" s="79"/>
      <c r="CQ168" s="79"/>
      <c r="CR168" s="79"/>
      <c r="CS168" s="79"/>
      <c r="CT168" s="79"/>
      <c r="CU168" s="79"/>
      <c r="CV168" s="79"/>
      <c r="CW168" s="79"/>
      <c r="CX168" s="79"/>
      <c r="CY168" s="79"/>
      <c r="CZ168" s="79"/>
      <c r="DA168" s="79"/>
      <c r="DB168" s="79"/>
      <c r="DC168" s="79"/>
      <c r="DD168" s="67"/>
      <c r="DE168" s="67"/>
      <c r="DF168" s="67"/>
      <c r="DG168" s="67"/>
      <c r="DH168" s="67"/>
      <c r="DI168" s="67"/>
      <c r="DJ168" s="67"/>
      <c r="DK168" s="67"/>
      <c r="DL168" s="67"/>
      <c r="DM168" s="67"/>
      <c r="DN168" s="67"/>
      <c r="DO168" s="67"/>
      <c r="DP168" s="67"/>
      <c r="DQ168" s="67"/>
      <c r="DR168" s="67"/>
      <c r="DS168" s="67"/>
      <c r="DT168" s="68">
        <f t="shared" ref="DT168:DT231" si="27">SUM(DQ168,DR168,DS168)</f>
        <v>0</v>
      </c>
      <c r="DU168" s="67"/>
      <c r="DV168" s="82"/>
      <c r="DW168" s="82"/>
      <c r="DX168" s="82"/>
      <c r="DY168" s="82"/>
      <c r="DZ168" s="82"/>
      <c r="EA168" s="82"/>
      <c r="EB168" s="82"/>
      <c r="EC168" s="82"/>
      <c r="ED168" s="82"/>
      <c r="EE168" s="82"/>
      <c r="EF168" s="82"/>
      <c r="EG168" s="82" t="s">
        <v>229</v>
      </c>
      <c r="EH168" s="82"/>
      <c r="EI168" s="82"/>
      <c r="EJ168" s="82"/>
      <c r="EK168" s="82"/>
      <c r="EL168" s="82"/>
      <c r="EM168" s="82"/>
      <c r="EN168" s="82"/>
      <c r="EO168" s="82"/>
      <c r="EP168" s="82"/>
      <c r="EQ168" s="82"/>
      <c r="ER168" s="82"/>
      <c r="ES168" s="82"/>
      <c r="ET168" s="82"/>
      <c r="EU168" s="82"/>
      <c r="EV168" s="82"/>
      <c r="EW168" s="82"/>
      <c r="EX168" s="82"/>
    </row>
    <row r="169" spans="1:154" ht="16" customHeight="1">
      <c r="A169" s="86">
        <v>2014</v>
      </c>
      <c r="B169" s="67" t="s">
        <v>6</v>
      </c>
      <c r="C169" s="67" t="str">
        <f t="shared" si="21"/>
        <v>2014Q1</v>
      </c>
      <c r="D169" s="67" t="s">
        <v>211</v>
      </c>
      <c r="E169" s="67" t="s">
        <v>212</v>
      </c>
      <c r="F169" s="67" t="s">
        <v>213</v>
      </c>
      <c r="G169" s="68" t="s">
        <v>33</v>
      </c>
      <c r="H169" s="68" t="s">
        <v>33</v>
      </c>
      <c r="I169" s="68" t="s">
        <v>446</v>
      </c>
      <c r="J169" s="67" t="str">
        <f t="shared" si="26"/>
        <v>2014Q1D11</v>
      </c>
      <c r="K169" s="79">
        <v>153973</v>
      </c>
      <c r="L169" s="79">
        <v>36708.800000000003</v>
      </c>
      <c r="M169" s="67">
        <v>0</v>
      </c>
      <c r="N169" s="79">
        <v>0</v>
      </c>
      <c r="O169" s="79"/>
      <c r="P169" s="79">
        <v>0</v>
      </c>
      <c r="Q169" s="79"/>
      <c r="R169" s="68">
        <v>190681.8</v>
      </c>
      <c r="S169" s="67"/>
      <c r="T169" s="67"/>
      <c r="U169" s="67"/>
      <c r="V169" s="67"/>
      <c r="W169" s="67"/>
      <c r="X169" s="67"/>
      <c r="Y169" s="67"/>
      <c r="Z169" s="79">
        <v>0</v>
      </c>
      <c r="AA169" s="79">
        <v>0</v>
      </c>
      <c r="AB169" s="79">
        <v>0</v>
      </c>
      <c r="AC169" s="67">
        <v>305583</v>
      </c>
      <c r="AD169" s="68">
        <f t="shared" si="24"/>
        <v>305583</v>
      </c>
      <c r="AE169" s="67"/>
      <c r="AF169" s="79"/>
      <c r="AG169" s="67"/>
      <c r="AH169" s="67"/>
      <c r="AI169" s="67"/>
      <c r="AJ169" s="67"/>
      <c r="AK169" s="67"/>
      <c r="AL169" s="67">
        <v>0</v>
      </c>
      <c r="AM169" s="67"/>
      <c r="AN169" s="67">
        <v>0</v>
      </c>
      <c r="AO169" s="67">
        <v>0</v>
      </c>
      <c r="AP169" s="67">
        <v>8</v>
      </c>
      <c r="AQ169" s="67">
        <v>24</v>
      </c>
      <c r="AR169" s="67">
        <v>0</v>
      </c>
      <c r="AS169" s="67"/>
      <c r="AT169" s="67">
        <v>7</v>
      </c>
      <c r="AU169" s="67">
        <v>0</v>
      </c>
      <c r="AV169" s="67"/>
      <c r="AW169" s="67">
        <v>0</v>
      </c>
      <c r="AX169" s="67">
        <v>0</v>
      </c>
      <c r="AY169" s="67">
        <v>0</v>
      </c>
      <c r="AZ169" s="67">
        <v>0</v>
      </c>
      <c r="BA169" s="67">
        <v>0</v>
      </c>
      <c r="BB169" s="67">
        <v>0</v>
      </c>
      <c r="BC169" s="67">
        <v>0</v>
      </c>
      <c r="BD169" s="67">
        <v>0</v>
      </c>
      <c r="BE169" s="67">
        <v>0</v>
      </c>
      <c r="BF169" s="67">
        <v>0</v>
      </c>
      <c r="BG169" s="67">
        <v>0</v>
      </c>
      <c r="BH169" s="67">
        <v>0</v>
      </c>
      <c r="BI169" s="67">
        <v>0</v>
      </c>
      <c r="BJ169" s="73">
        <v>2100</v>
      </c>
      <c r="BK169" s="68">
        <f t="shared" si="20"/>
        <v>39</v>
      </c>
      <c r="BL169" s="67">
        <v>0</v>
      </c>
      <c r="BM169" s="67">
        <v>11</v>
      </c>
      <c r="BN169" s="67">
        <f t="shared" si="25"/>
        <v>11</v>
      </c>
      <c r="BO169" s="67"/>
      <c r="BP169" s="67"/>
      <c r="BQ169" s="67"/>
      <c r="BR169" s="67">
        <v>1159</v>
      </c>
      <c r="BS169" s="67">
        <v>19</v>
      </c>
      <c r="BT169" s="67">
        <v>0</v>
      </c>
      <c r="BU169" s="67">
        <v>0</v>
      </c>
      <c r="BV169" s="67"/>
      <c r="BW169" s="67">
        <v>0</v>
      </c>
      <c r="BX169" s="67">
        <v>0</v>
      </c>
      <c r="BY169" s="67">
        <f t="shared" si="23"/>
        <v>1178</v>
      </c>
      <c r="BZ169" s="79">
        <v>21.495000000000001</v>
      </c>
      <c r="CA169" s="79">
        <v>5.25</v>
      </c>
      <c r="CB169" s="79">
        <v>5.5765000000000002</v>
      </c>
      <c r="CC169" s="79">
        <v>46.024951000000001</v>
      </c>
      <c r="CD169" s="79">
        <v>0</v>
      </c>
      <c r="CE169" s="79">
        <v>0</v>
      </c>
      <c r="CF169" s="79">
        <v>0</v>
      </c>
      <c r="CG169" s="79"/>
      <c r="CH169" s="79"/>
      <c r="CI169" s="79"/>
      <c r="CJ169" s="79"/>
      <c r="CK169" s="79"/>
      <c r="CL169" s="79">
        <f t="shared" si="22"/>
        <v>78.346451000000002</v>
      </c>
      <c r="CM169" s="79"/>
      <c r="CN169" s="79"/>
      <c r="CO169" s="79"/>
      <c r="CP169" s="79"/>
      <c r="CQ169" s="79"/>
      <c r="CR169" s="79"/>
      <c r="CS169" s="79"/>
      <c r="CT169" s="79"/>
      <c r="CU169" s="79"/>
      <c r="CV169" s="79"/>
      <c r="CW169" s="79"/>
      <c r="CX169" s="79"/>
      <c r="CY169" s="79"/>
      <c r="CZ169" s="79"/>
      <c r="DA169" s="79"/>
      <c r="DB169" s="79"/>
      <c r="DC169" s="79"/>
      <c r="DD169" s="67"/>
      <c r="DE169" s="67"/>
      <c r="DF169" s="67"/>
      <c r="DG169" s="67"/>
      <c r="DH169" s="67"/>
      <c r="DI169" s="67"/>
      <c r="DJ169" s="67"/>
      <c r="DK169" s="67"/>
      <c r="DL169" s="67"/>
      <c r="DM169" s="67"/>
      <c r="DN169" s="67"/>
      <c r="DO169" s="67"/>
      <c r="DP169" s="67"/>
      <c r="DQ169" s="67"/>
      <c r="DR169" s="67"/>
      <c r="DS169" s="67"/>
      <c r="DT169" s="68">
        <f t="shared" si="27"/>
        <v>0</v>
      </c>
      <c r="DU169" s="67"/>
      <c r="DV169" s="82"/>
      <c r="DW169" s="82"/>
      <c r="DX169" s="82"/>
      <c r="DY169" s="82"/>
      <c r="DZ169" s="82"/>
      <c r="EA169" s="82"/>
      <c r="EB169" s="82"/>
      <c r="EC169" s="82"/>
      <c r="ED169" s="82"/>
      <c r="EE169" s="82"/>
      <c r="EF169" s="82"/>
      <c r="EG169" s="82" t="s">
        <v>229</v>
      </c>
      <c r="EH169" s="82"/>
      <c r="EI169" s="82"/>
      <c r="EJ169" s="82"/>
      <c r="EK169" s="82"/>
      <c r="EL169" s="82"/>
      <c r="EM169" s="82"/>
      <c r="EN169" s="82"/>
      <c r="EO169" s="82"/>
      <c r="EP169" s="82"/>
      <c r="EQ169" s="82"/>
      <c r="ER169" s="82"/>
      <c r="ES169" s="82"/>
      <c r="ET169" s="82"/>
      <c r="EU169" s="82"/>
      <c r="EV169" s="82"/>
      <c r="EW169" s="82"/>
      <c r="EX169" s="82"/>
    </row>
    <row r="170" spans="1:154" ht="16" customHeight="1">
      <c r="A170" s="86">
        <v>2014</v>
      </c>
      <c r="B170" s="67" t="s">
        <v>6</v>
      </c>
      <c r="C170" s="67" t="str">
        <f t="shared" si="21"/>
        <v>2014Q1</v>
      </c>
      <c r="D170" s="67" t="s">
        <v>211</v>
      </c>
      <c r="E170" s="67" t="s">
        <v>212</v>
      </c>
      <c r="F170" s="67" t="s">
        <v>215</v>
      </c>
      <c r="G170" s="67" t="s">
        <v>239</v>
      </c>
      <c r="H170" s="68" t="s">
        <v>239</v>
      </c>
      <c r="I170" s="68" t="s">
        <v>449</v>
      </c>
      <c r="J170" s="67" t="str">
        <f t="shared" si="26"/>
        <v>2014Q1D14</v>
      </c>
      <c r="K170" s="96">
        <v>133007149.757137</v>
      </c>
      <c r="L170" s="96">
        <v>68408666.057921693</v>
      </c>
      <c r="M170" s="67">
        <v>97006650.946999997</v>
      </c>
      <c r="N170" s="67">
        <v>255374032.333</v>
      </c>
      <c r="O170" s="67"/>
      <c r="P170" s="67">
        <v>441392</v>
      </c>
      <c r="Q170" s="79"/>
      <c r="R170" s="67">
        <v>554237891.09505868</v>
      </c>
      <c r="S170" s="79"/>
      <c r="T170" s="79"/>
      <c r="U170" s="79"/>
      <c r="V170" s="79"/>
      <c r="W170" s="79"/>
      <c r="X170" s="79"/>
      <c r="Y170" s="79"/>
      <c r="Z170" s="79">
        <v>208571820</v>
      </c>
      <c r="AA170" s="79">
        <v>351101778</v>
      </c>
      <c r="AB170" s="79">
        <v>150302372</v>
      </c>
      <c r="AC170" s="67">
        <v>0</v>
      </c>
      <c r="AD170" s="67">
        <f t="shared" si="24"/>
        <v>709975970</v>
      </c>
      <c r="AE170" s="79"/>
      <c r="AF170" s="79"/>
      <c r="AG170" s="79"/>
      <c r="AH170" s="79"/>
      <c r="AI170" s="79"/>
      <c r="AJ170" s="79"/>
      <c r="AK170" s="67"/>
      <c r="AL170" s="67">
        <v>3</v>
      </c>
      <c r="AM170" s="67"/>
      <c r="AN170" s="67">
        <v>1</v>
      </c>
      <c r="AO170" s="67">
        <v>14</v>
      </c>
      <c r="AP170" s="67">
        <v>734</v>
      </c>
      <c r="AQ170" s="67">
        <v>2474</v>
      </c>
      <c r="AR170" s="67">
        <v>0</v>
      </c>
      <c r="AS170" s="67"/>
      <c r="AT170" s="67">
        <v>1702</v>
      </c>
      <c r="AU170" s="67">
        <v>15</v>
      </c>
      <c r="AV170" s="67"/>
      <c r="AW170" s="67">
        <v>1252</v>
      </c>
      <c r="AX170" s="67">
        <v>12</v>
      </c>
      <c r="AY170" s="67">
        <v>23</v>
      </c>
      <c r="AZ170" s="67">
        <v>963</v>
      </c>
      <c r="BA170" s="67">
        <v>0</v>
      </c>
      <c r="BB170" s="67">
        <v>6</v>
      </c>
      <c r="BC170" s="67">
        <v>665</v>
      </c>
      <c r="BD170" s="67">
        <v>0</v>
      </c>
      <c r="BE170" s="67">
        <v>4</v>
      </c>
      <c r="BF170" s="67">
        <v>58</v>
      </c>
      <c r="BG170" s="67">
        <v>21</v>
      </c>
      <c r="BH170" s="67">
        <v>12</v>
      </c>
      <c r="BI170" s="67">
        <v>252</v>
      </c>
      <c r="BJ170" s="73">
        <v>1529589</v>
      </c>
      <c r="BK170" s="68">
        <f t="shared" si="20"/>
        <v>8211</v>
      </c>
      <c r="BL170" s="85">
        <v>14</v>
      </c>
      <c r="BM170" s="85">
        <v>1363</v>
      </c>
      <c r="BN170" s="85">
        <f t="shared" si="25"/>
        <v>1377</v>
      </c>
      <c r="BO170" s="85"/>
      <c r="BP170" s="85"/>
      <c r="BQ170" s="85"/>
      <c r="BR170" s="67">
        <v>538527</v>
      </c>
      <c r="BS170" s="67">
        <v>53204</v>
      </c>
      <c r="BT170" s="67">
        <v>2161</v>
      </c>
      <c r="BU170" s="67">
        <v>420</v>
      </c>
      <c r="BV170" s="67"/>
      <c r="BW170" s="67">
        <v>359</v>
      </c>
      <c r="BX170" s="79"/>
      <c r="BY170" s="67">
        <f t="shared" si="23"/>
        <v>594671</v>
      </c>
      <c r="BZ170" s="79"/>
      <c r="CA170" s="79"/>
      <c r="CB170" s="79"/>
      <c r="CC170" s="79"/>
      <c r="CD170" s="79"/>
      <c r="CE170" s="79"/>
      <c r="CF170" s="79"/>
      <c r="CG170" s="79"/>
      <c r="CH170" s="79"/>
      <c r="CI170" s="79"/>
      <c r="CJ170" s="79"/>
      <c r="CK170" s="79"/>
      <c r="CL170" s="67">
        <f t="shared" si="22"/>
        <v>0</v>
      </c>
      <c r="CM170" s="79"/>
      <c r="CN170" s="79"/>
      <c r="CO170" s="79"/>
      <c r="CP170" s="79"/>
      <c r="CQ170" s="79"/>
      <c r="CR170" s="79"/>
      <c r="CS170" s="79"/>
      <c r="CT170" s="79"/>
      <c r="CU170" s="79"/>
      <c r="CV170" s="79"/>
      <c r="CW170" s="79"/>
      <c r="CX170" s="79"/>
      <c r="CY170" s="79"/>
      <c r="CZ170" s="79"/>
      <c r="DA170" s="79"/>
      <c r="DB170" s="79"/>
      <c r="DC170" s="79"/>
      <c r="DD170" s="79"/>
      <c r="DE170" s="79"/>
      <c r="DF170" s="79"/>
      <c r="DG170" s="79"/>
      <c r="DH170" s="79"/>
      <c r="DI170" s="79"/>
      <c r="DJ170" s="79"/>
      <c r="DK170" s="79"/>
      <c r="DL170" s="79"/>
      <c r="DM170" s="79"/>
      <c r="DN170" s="79"/>
      <c r="DO170" s="79"/>
      <c r="DP170" s="79"/>
      <c r="DQ170" s="79"/>
      <c r="DR170" s="79"/>
      <c r="DS170" s="79"/>
      <c r="DT170" s="68">
        <f t="shared" si="27"/>
        <v>0</v>
      </c>
      <c r="DU170" s="79"/>
      <c r="DV170" s="77"/>
      <c r="DW170" s="77"/>
      <c r="DX170" s="77"/>
      <c r="DY170" s="77"/>
      <c r="DZ170" s="77"/>
      <c r="EA170" s="77"/>
      <c r="EB170" s="77"/>
      <c r="EC170" s="77"/>
      <c r="ED170" s="77"/>
      <c r="EE170" s="77"/>
      <c r="EF170" s="77"/>
      <c r="EG170" s="77"/>
      <c r="EH170" s="77"/>
      <c r="EI170" s="77"/>
      <c r="EJ170" s="77"/>
      <c r="EK170" s="77"/>
      <c r="EL170" s="77"/>
      <c r="EM170" s="77"/>
      <c r="EN170" s="77"/>
      <c r="EO170" s="77"/>
      <c r="EP170" s="77"/>
      <c r="EQ170" s="77"/>
      <c r="ER170" s="77"/>
      <c r="ES170" s="77"/>
      <c r="ET170" s="77"/>
      <c r="EU170" s="77"/>
      <c r="EV170" s="77"/>
      <c r="EW170" s="77"/>
      <c r="EX170" s="77"/>
    </row>
    <row r="171" spans="1:154" ht="16" customHeight="1">
      <c r="A171" s="86">
        <v>2013</v>
      </c>
      <c r="B171" s="67" t="s">
        <v>9</v>
      </c>
      <c r="C171" s="67" t="str">
        <f t="shared" si="21"/>
        <v>2013Q4</v>
      </c>
      <c r="D171" s="67" t="s">
        <v>211</v>
      </c>
      <c r="E171" s="67" t="s">
        <v>212</v>
      </c>
      <c r="F171" s="67" t="s">
        <v>231</v>
      </c>
      <c r="G171" s="68" t="s">
        <v>231</v>
      </c>
      <c r="H171" s="68" t="s">
        <v>231</v>
      </c>
      <c r="I171" s="68" t="s">
        <v>448</v>
      </c>
      <c r="J171" s="67" t="str">
        <f t="shared" si="26"/>
        <v>2013Q4D13</v>
      </c>
      <c r="K171" s="79">
        <v>0</v>
      </c>
      <c r="L171" s="79">
        <v>0</v>
      </c>
      <c r="M171" s="67"/>
      <c r="N171" s="79">
        <v>0</v>
      </c>
      <c r="O171" s="79"/>
      <c r="P171" s="79">
        <v>0</v>
      </c>
      <c r="Q171" s="79"/>
      <c r="R171" s="68">
        <v>0</v>
      </c>
      <c r="S171" s="67"/>
      <c r="T171" s="67"/>
      <c r="U171" s="67"/>
      <c r="V171" s="67"/>
      <c r="W171" s="67"/>
      <c r="X171" s="67"/>
      <c r="Y171" s="67"/>
      <c r="Z171" s="79">
        <v>0</v>
      </c>
      <c r="AA171" s="79">
        <v>0</v>
      </c>
      <c r="AB171" s="79">
        <v>0</v>
      </c>
      <c r="AC171" s="67">
        <v>0</v>
      </c>
      <c r="AD171" s="68">
        <f t="shared" si="24"/>
        <v>0</v>
      </c>
      <c r="AE171" s="67"/>
      <c r="AF171" s="79"/>
      <c r="AG171" s="67"/>
      <c r="AH171" s="67"/>
      <c r="AI171" s="67"/>
      <c r="AJ171" s="67"/>
      <c r="AK171" s="67"/>
      <c r="AL171" s="67">
        <v>0</v>
      </c>
      <c r="AM171" s="67"/>
      <c r="AN171" s="67"/>
      <c r="AO171" s="67"/>
      <c r="AP171" s="67">
        <v>0</v>
      </c>
      <c r="AQ171" s="67">
        <v>0</v>
      </c>
      <c r="AR171" s="67"/>
      <c r="AS171" s="67"/>
      <c r="AT171" s="67">
        <v>0</v>
      </c>
      <c r="AU171" s="67"/>
      <c r="AV171" s="67"/>
      <c r="AW171" s="67">
        <v>0</v>
      </c>
      <c r="AX171" s="67"/>
      <c r="AY171" s="67"/>
      <c r="AZ171" s="67"/>
      <c r="BA171" s="67">
        <v>0</v>
      </c>
      <c r="BB171" s="67">
        <v>0</v>
      </c>
      <c r="BC171" s="67">
        <v>0</v>
      </c>
      <c r="BD171" s="67">
        <v>0</v>
      </c>
      <c r="BE171" s="67">
        <v>0</v>
      </c>
      <c r="BF171" s="67">
        <v>0</v>
      </c>
      <c r="BG171" s="67">
        <v>0</v>
      </c>
      <c r="BH171" s="67">
        <v>0</v>
      </c>
      <c r="BI171" s="67">
        <v>0</v>
      </c>
      <c r="BJ171" s="73">
        <v>0</v>
      </c>
      <c r="BK171" s="68">
        <f t="shared" si="20"/>
        <v>0</v>
      </c>
      <c r="BL171" s="67">
        <v>0</v>
      </c>
      <c r="BM171" s="67">
        <v>0</v>
      </c>
      <c r="BN171" s="67">
        <f t="shared" si="25"/>
        <v>0</v>
      </c>
      <c r="BO171" s="67"/>
      <c r="BP171" s="67"/>
      <c r="BQ171" s="67"/>
      <c r="BR171" s="67">
        <v>0</v>
      </c>
      <c r="BS171" s="67">
        <v>0</v>
      </c>
      <c r="BT171" s="67">
        <v>0</v>
      </c>
      <c r="BU171" s="67">
        <v>0</v>
      </c>
      <c r="BV171" s="67"/>
      <c r="BW171" s="67">
        <v>0</v>
      </c>
      <c r="BX171" s="67">
        <v>0</v>
      </c>
      <c r="BY171" s="67">
        <f t="shared" si="23"/>
        <v>0</v>
      </c>
      <c r="BZ171" s="79">
        <v>0</v>
      </c>
      <c r="CA171" s="79">
        <v>0</v>
      </c>
      <c r="CB171" s="79">
        <v>0</v>
      </c>
      <c r="CC171" s="79">
        <v>0</v>
      </c>
      <c r="CD171" s="79">
        <v>0</v>
      </c>
      <c r="CE171" s="79">
        <v>0</v>
      </c>
      <c r="CF171" s="79">
        <v>0</v>
      </c>
      <c r="CG171" s="79"/>
      <c r="CH171" s="79"/>
      <c r="CI171" s="79"/>
      <c r="CJ171" s="79"/>
      <c r="CK171" s="79"/>
      <c r="CL171" s="79">
        <f t="shared" si="22"/>
        <v>0</v>
      </c>
      <c r="CM171" s="79"/>
      <c r="CN171" s="79"/>
      <c r="CO171" s="79"/>
      <c r="CP171" s="79"/>
      <c r="CQ171" s="79"/>
      <c r="CR171" s="79"/>
      <c r="CS171" s="79"/>
      <c r="CT171" s="79"/>
      <c r="CU171" s="79"/>
      <c r="CV171" s="79"/>
      <c r="CW171" s="79"/>
      <c r="CX171" s="79"/>
      <c r="CY171" s="79"/>
      <c r="CZ171" s="79"/>
      <c r="DA171" s="79"/>
      <c r="DB171" s="79"/>
      <c r="DC171" s="79"/>
      <c r="DD171" s="67"/>
      <c r="DE171" s="67"/>
      <c r="DF171" s="67"/>
      <c r="DG171" s="67"/>
      <c r="DH171" s="67"/>
      <c r="DI171" s="67"/>
      <c r="DJ171" s="67"/>
      <c r="DK171" s="67"/>
      <c r="DL171" s="67"/>
      <c r="DM171" s="67"/>
      <c r="DN171" s="67"/>
      <c r="DO171" s="67"/>
      <c r="DP171" s="67"/>
      <c r="DQ171" s="67"/>
      <c r="DR171" s="67"/>
      <c r="DS171" s="67"/>
      <c r="DT171" s="68">
        <f t="shared" si="27"/>
        <v>0</v>
      </c>
      <c r="DU171" s="67"/>
      <c r="DV171" s="82"/>
      <c r="DW171" s="82"/>
      <c r="DX171" s="82"/>
      <c r="DY171" s="82"/>
      <c r="DZ171" s="82"/>
      <c r="EA171" s="82"/>
      <c r="EB171" s="82"/>
      <c r="EC171" s="82"/>
      <c r="ED171" s="82"/>
      <c r="EE171" s="82"/>
      <c r="EF171" s="82"/>
      <c r="EG171" s="82" t="s">
        <v>231</v>
      </c>
      <c r="EH171" s="82"/>
      <c r="EI171" s="82"/>
      <c r="EJ171" s="82"/>
      <c r="EK171" s="82"/>
      <c r="EL171" s="82"/>
      <c r="EM171" s="82"/>
      <c r="EN171" s="82"/>
      <c r="EO171" s="82"/>
      <c r="EP171" s="82"/>
      <c r="EQ171" s="82"/>
      <c r="ER171" s="82"/>
      <c r="ES171" s="82"/>
      <c r="ET171" s="82"/>
      <c r="EU171" s="82"/>
      <c r="EV171" s="82"/>
      <c r="EW171" s="82"/>
      <c r="EX171" s="82"/>
    </row>
    <row r="172" spans="1:154" ht="16" customHeight="1">
      <c r="A172" s="86">
        <v>2013</v>
      </c>
      <c r="B172" s="67" t="s">
        <v>9</v>
      </c>
      <c r="C172" s="67" t="str">
        <f t="shared" si="21"/>
        <v>2013Q4</v>
      </c>
      <c r="D172" s="67" t="s">
        <v>211</v>
      </c>
      <c r="E172" s="67" t="s">
        <v>212</v>
      </c>
      <c r="F172" s="67" t="s">
        <v>224</v>
      </c>
      <c r="G172" s="68" t="s">
        <v>46</v>
      </c>
      <c r="H172" s="68" t="s">
        <v>231</v>
      </c>
      <c r="I172" s="68" t="s">
        <v>440</v>
      </c>
      <c r="J172" s="67" t="str">
        <f t="shared" si="26"/>
        <v>2013Q4D7</v>
      </c>
      <c r="K172" s="79">
        <v>0</v>
      </c>
      <c r="L172" s="79">
        <v>0</v>
      </c>
      <c r="M172" s="67"/>
      <c r="N172" s="79">
        <v>0</v>
      </c>
      <c r="O172" s="79"/>
      <c r="P172" s="79">
        <v>0</v>
      </c>
      <c r="Q172" s="79"/>
      <c r="R172" s="68">
        <v>928761.12</v>
      </c>
      <c r="S172" s="67"/>
      <c r="T172" s="67"/>
      <c r="U172" s="67"/>
      <c r="V172" s="67"/>
      <c r="W172" s="67"/>
      <c r="X172" s="67"/>
      <c r="Y172" s="67"/>
      <c r="Z172" s="79">
        <v>0</v>
      </c>
      <c r="AA172" s="79">
        <v>0</v>
      </c>
      <c r="AB172" s="79">
        <v>0</v>
      </c>
      <c r="AC172" s="67">
        <v>1469949</v>
      </c>
      <c r="AD172" s="68">
        <f t="shared" si="24"/>
        <v>1469949</v>
      </c>
      <c r="AE172" s="67"/>
      <c r="AF172" s="79"/>
      <c r="AG172" s="67"/>
      <c r="AH172" s="67"/>
      <c r="AI172" s="67"/>
      <c r="AJ172" s="67"/>
      <c r="AK172" s="67"/>
      <c r="AL172" s="67">
        <v>0</v>
      </c>
      <c r="AM172" s="67"/>
      <c r="AN172" s="67">
        <v>0</v>
      </c>
      <c r="AO172" s="67">
        <v>0</v>
      </c>
      <c r="AP172" s="67">
        <v>9</v>
      </c>
      <c r="AQ172" s="67">
        <v>80</v>
      </c>
      <c r="AR172" s="67">
        <v>0</v>
      </c>
      <c r="AS172" s="67"/>
      <c r="AT172" s="67">
        <v>15</v>
      </c>
      <c r="AU172" s="67">
        <v>0</v>
      </c>
      <c r="AV172" s="67"/>
      <c r="AW172" s="67">
        <v>3</v>
      </c>
      <c r="AX172" s="67">
        <v>0</v>
      </c>
      <c r="AY172" s="67">
        <v>0</v>
      </c>
      <c r="AZ172" s="67">
        <v>3</v>
      </c>
      <c r="BA172" s="67">
        <v>0</v>
      </c>
      <c r="BB172" s="67">
        <v>0</v>
      </c>
      <c r="BC172" s="67">
        <v>2</v>
      </c>
      <c r="BD172" s="67">
        <v>0</v>
      </c>
      <c r="BE172" s="67">
        <v>0</v>
      </c>
      <c r="BF172" s="67">
        <v>0</v>
      </c>
      <c r="BG172" s="67">
        <v>0</v>
      </c>
      <c r="BH172" s="67">
        <v>0</v>
      </c>
      <c r="BI172" s="67">
        <v>1</v>
      </c>
      <c r="BJ172" s="73">
        <v>9270</v>
      </c>
      <c r="BK172" s="68">
        <f t="shared" si="20"/>
        <v>113</v>
      </c>
      <c r="BL172" s="67">
        <v>0</v>
      </c>
      <c r="BM172" s="67">
        <v>0</v>
      </c>
      <c r="BN172" s="67">
        <f t="shared" si="25"/>
        <v>0</v>
      </c>
      <c r="BO172" s="67"/>
      <c r="BP172" s="67"/>
      <c r="BQ172" s="67"/>
      <c r="BR172" s="67">
        <v>2359</v>
      </c>
      <c r="BS172" s="67">
        <v>66</v>
      </c>
      <c r="BT172" s="67">
        <v>0</v>
      </c>
      <c r="BU172" s="67">
        <v>0</v>
      </c>
      <c r="BV172" s="67"/>
      <c r="BW172" s="67">
        <v>0</v>
      </c>
      <c r="BX172" s="67">
        <v>0</v>
      </c>
      <c r="BY172" s="67">
        <f t="shared" si="23"/>
        <v>2425</v>
      </c>
      <c r="BZ172" s="79">
        <v>34.869787500000001</v>
      </c>
      <c r="CA172" s="79">
        <v>5.8846049999999996</v>
      </c>
      <c r="CB172" s="79">
        <v>13.0601</v>
      </c>
      <c r="CC172" s="79">
        <v>9.0310600000000001</v>
      </c>
      <c r="CD172" s="79">
        <v>0</v>
      </c>
      <c r="CE172" s="79">
        <v>0</v>
      </c>
      <c r="CF172" s="79">
        <v>0</v>
      </c>
      <c r="CG172" s="79"/>
      <c r="CH172" s="79"/>
      <c r="CI172" s="79"/>
      <c r="CJ172" s="79"/>
      <c r="CK172" s="79"/>
      <c r="CL172" s="79">
        <f t="shared" si="22"/>
        <v>62.845552499999997</v>
      </c>
      <c r="CM172" s="79"/>
      <c r="CN172" s="79"/>
      <c r="CO172" s="79"/>
      <c r="CP172" s="79"/>
      <c r="CQ172" s="79"/>
      <c r="CR172" s="79"/>
      <c r="CS172" s="79"/>
      <c r="CT172" s="79"/>
      <c r="CU172" s="79"/>
      <c r="CV172" s="79"/>
      <c r="CW172" s="79"/>
      <c r="CX172" s="79"/>
      <c r="CY172" s="79"/>
      <c r="CZ172" s="79"/>
      <c r="DA172" s="79"/>
      <c r="DB172" s="79"/>
      <c r="DC172" s="79"/>
      <c r="DD172" s="67"/>
      <c r="DE172" s="67"/>
      <c r="DF172" s="67"/>
      <c r="DG172" s="67"/>
      <c r="DH172" s="67"/>
      <c r="DI172" s="67"/>
      <c r="DJ172" s="67"/>
      <c r="DK172" s="67"/>
      <c r="DL172" s="67"/>
      <c r="DM172" s="67"/>
      <c r="DN172" s="67"/>
      <c r="DO172" s="67"/>
      <c r="DP172" s="67"/>
      <c r="DQ172" s="67"/>
      <c r="DR172" s="67"/>
      <c r="DS172" s="67"/>
      <c r="DT172" s="68">
        <f t="shared" si="27"/>
        <v>0</v>
      </c>
      <c r="DU172" s="67"/>
      <c r="DV172" s="82"/>
      <c r="DW172" s="82"/>
      <c r="DX172" s="82"/>
      <c r="DY172" s="82"/>
      <c r="DZ172" s="82"/>
      <c r="EA172" s="82"/>
      <c r="EB172" s="82"/>
      <c r="EC172" s="82"/>
      <c r="ED172" s="82"/>
      <c r="EE172" s="82"/>
      <c r="EF172" s="82"/>
      <c r="EG172" s="82" t="s">
        <v>229</v>
      </c>
      <c r="EH172" s="82"/>
      <c r="EI172" s="82"/>
      <c r="EJ172" s="82"/>
      <c r="EK172" s="82"/>
      <c r="EL172" s="82"/>
      <c r="EM172" s="82"/>
      <c r="EN172" s="82"/>
      <c r="EO172" s="82"/>
      <c r="EP172" s="82"/>
      <c r="EQ172" s="82"/>
      <c r="ER172" s="82"/>
      <c r="ES172" s="82"/>
      <c r="ET172" s="82"/>
      <c r="EU172" s="82"/>
      <c r="EV172" s="82"/>
      <c r="EW172" s="82"/>
      <c r="EX172" s="82"/>
    </row>
    <row r="173" spans="1:154" ht="16" customHeight="1">
      <c r="A173" s="86">
        <v>2013</v>
      </c>
      <c r="B173" s="67" t="s">
        <v>9</v>
      </c>
      <c r="C173" s="67" t="str">
        <f t="shared" si="21"/>
        <v>2013Q4</v>
      </c>
      <c r="D173" s="67" t="s">
        <v>211</v>
      </c>
      <c r="E173" s="67" t="s">
        <v>212</v>
      </c>
      <c r="F173" s="67" t="s">
        <v>223</v>
      </c>
      <c r="G173" s="68" t="s">
        <v>45</v>
      </c>
      <c r="H173" s="68" t="s">
        <v>231</v>
      </c>
      <c r="I173" s="68" t="s">
        <v>439</v>
      </c>
      <c r="J173" s="67" t="str">
        <f t="shared" si="26"/>
        <v>2013Q4D6</v>
      </c>
      <c r="K173" s="79">
        <v>0</v>
      </c>
      <c r="L173" s="79">
        <v>0</v>
      </c>
      <c r="M173" s="67"/>
      <c r="N173" s="79">
        <v>0</v>
      </c>
      <c r="O173" s="79"/>
      <c r="P173" s="79">
        <v>0</v>
      </c>
      <c r="Q173" s="79"/>
      <c r="R173" s="68">
        <v>765770.31</v>
      </c>
      <c r="S173" s="67"/>
      <c r="T173" s="67"/>
      <c r="U173" s="67"/>
      <c r="V173" s="67"/>
      <c r="W173" s="67"/>
      <c r="X173" s="67"/>
      <c r="Y173" s="67"/>
      <c r="Z173" s="79">
        <v>0</v>
      </c>
      <c r="AA173" s="79">
        <v>0</v>
      </c>
      <c r="AB173" s="79">
        <v>0</v>
      </c>
      <c r="AC173" s="67">
        <v>1128872</v>
      </c>
      <c r="AD173" s="68">
        <f t="shared" si="24"/>
        <v>1128872</v>
      </c>
      <c r="AE173" s="67"/>
      <c r="AF173" s="79"/>
      <c r="AG173" s="67"/>
      <c r="AH173" s="67"/>
      <c r="AI173" s="67"/>
      <c r="AJ173" s="67"/>
      <c r="AK173" s="67"/>
      <c r="AL173" s="67">
        <v>0</v>
      </c>
      <c r="AM173" s="67"/>
      <c r="AN173" s="67">
        <v>0</v>
      </c>
      <c r="AO173" s="67">
        <v>0</v>
      </c>
      <c r="AP173" s="67">
        <v>0</v>
      </c>
      <c r="AQ173" s="67">
        <v>0</v>
      </c>
      <c r="AR173" s="67">
        <v>0</v>
      </c>
      <c r="AS173" s="67"/>
      <c r="AT173" s="67">
        <v>0</v>
      </c>
      <c r="AU173" s="67">
        <v>0</v>
      </c>
      <c r="AV173" s="67"/>
      <c r="AW173" s="67">
        <v>0</v>
      </c>
      <c r="AX173" s="67">
        <v>0</v>
      </c>
      <c r="AY173" s="67">
        <v>0</v>
      </c>
      <c r="AZ173" s="67">
        <v>0</v>
      </c>
      <c r="BA173" s="67">
        <v>0</v>
      </c>
      <c r="BB173" s="67">
        <v>0</v>
      </c>
      <c r="BC173" s="67">
        <v>0</v>
      </c>
      <c r="BD173" s="67">
        <v>0</v>
      </c>
      <c r="BE173" s="67">
        <v>0</v>
      </c>
      <c r="BF173" s="67">
        <v>0</v>
      </c>
      <c r="BG173" s="67">
        <v>0</v>
      </c>
      <c r="BH173" s="67">
        <v>0</v>
      </c>
      <c r="BI173" s="67">
        <v>0</v>
      </c>
      <c r="BJ173" s="73">
        <v>0</v>
      </c>
      <c r="BK173" s="68">
        <f t="shared" si="20"/>
        <v>0</v>
      </c>
      <c r="BL173" s="67">
        <v>0</v>
      </c>
      <c r="BM173" s="67">
        <v>0</v>
      </c>
      <c r="BN173" s="67">
        <f t="shared" si="25"/>
        <v>0</v>
      </c>
      <c r="BO173" s="67"/>
      <c r="BP173" s="67"/>
      <c r="BQ173" s="67"/>
      <c r="BR173" s="67">
        <v>3227</v>
      </c>
      <c r="BS173" s="67">
        <v>97</v>
      </c>
      <c r="BT173" s="67">
        <v>0</v>
      </c>
      <c r="BU173" s="67">
        <v>0</v>
      </c>
      <c r="BV173" s="67"/>
      <c r="BW173" s="67">
        <v>0</v>
      </c>
      <c r="BX173" s="67">
        <v>0</v>
      </c>
      <c r="BY173" s="67">
        <f t="shared" si="23"/>
        <v>3324</v>
      </c>
      <c r="BZ173" s="79">
        <v>44.920242000000002</v>
      </c>
      <c r="CA173" s="79">
        <v>12.504327</v>
      </c>
      <c r="CB173" s="79">
        <v>20.610849999999999</v>
      </c>
      <c r="CC173" s="79">
        <v>27.45993</v>
      </c>
      <c r="CD173" s="79">
        <v>7.0000000000000007E-2</v>
      </c>
      <c r="CE173" s="79">
        <v>0</v>
      </c>
      <c r="CF173" s="79">
        <v>0</v>
      </c>
      <c r="CG173" s="79"/>
      <c r="CH173" s="79"/>
      <c r="CI173" s="79"/>
      <c r="CJ173" s="79"/>
      <c r="CK173" s="79"/>
      <c r="CL173" s="79">
        <f t="shared" si="22"/>
        <v>105.565349</v>
      </c>
      <c r="CM173" s="79"/>
      <c r="CN173" s="79"/>
      <c r="CO173" s="79"/>
      <c r="CP173" s="79"/>
      <c r="CQ173" s="79"/>
      <c r="CR173" s="79"/>
      <c r="CS173" s="79"/>
      <c r="CT173" s="79"/>
      <c r="CU173" s="79"/>
      <c r="CV173" s="79"/>
      <c r="CW173" s="79"/>
      <c r="CX173" s="79"/>
      <c r="CY173" s="79"/>
      <c r="CZ173" s="79"/>
      <c r="DA173" s="79"/>
      <c r="DB173" s="79"/>
      <c r="DC173" s="79"/>
      <c r="DD173" s="67"/>
      <c r="DE173" s="67"/>
      <c r="DF173" s="67"/>
      <c r="DG173" s="67"/>
      <c r="DH173" s="67"/>
      <c r="DI173" s="67"/>
      <c r="DJ173" s="67"/>
      <c r="DK173" s="67"/>
      <c r="DL173" s="67"/>
      <c r="DM173" s="67"/>
      <c r="DN173" s="67"/>
      <c r="DO173" s="67"/>
      <c r="DP173" s="67"/>
      <c r="DQ173" s="67"/>
      <c r="DR173" s="67"/>
      <c r="DS173" s="67"/>
      <c r="DT173" s="68">
        <f t="shared" si="27"/>
        <v>0</v>
      </c>
      <c r="DU173" s="67"/>
      <c r="DV173" s="82"/>
      <c r="DW173" s="82"/>
      <c r="DX173" s="82"/>
      <c r="DY173" s="82"/>
      <c r="DZ173" s="82"/>
      <c r="EA173" s="82"/>
      <c r="EB173" s="82"/>
      <c r="EC173" s="82"/>
      <c r="ED173" s="82"/>
      <c r="EE173" s="82"/>
      <c r="EF173" s="82"/>
      <c r="EG173" s="82" t="s">
        <v>229</v>
      </c>
      <c r="EH173" s="82"/>
      <c r="EI173" s="82"/>
      <c r="EJ173" s="82"/>
      <c r="EK173" s="82"/>
      <c r="EL173" s="82"/>
      <c r="EM173" s="82"/>
      <c r="EN173" s="82"/>
      <c r="EO173" s="82"/>
      <c r="EP173" s="82"/>
      <c r="EQ173" s="82"/>
      <c r="ER173" s="82"/>
      <c r="ES173" s="82"/>
      <c r="ET173" s="82"/>
      <c r="EU173" s="82"/>
      <c r="EV173" s="82"/>
      <c r="EW173" s="82"/>
      <c r="EX173" s="82"/>
    </row>
    <row r="174" spans="1:154" ht="16" customHeight="1">
      <c r="A174" s="86">
        <v>2013</v>
      </c>
      <c r="B174" s="67" t="s">
        <v>9</v>
      </c>
      <c r="C174" s="67" t="str">
        <f t="shared" si="21"/>
        <v>2013Q4</v>
      </c>
      <c r="D174" s="67" t="s">
        <v>211</v>
      </c>
      <c r="E174" s="67" t="s">
        <v>212</v>
      </c>
      <c r="F174" s="67" t="s">
        <v>227</v>
      </c>
      <c r="G174" s="68" t="s">
        <v>13</v>
      </c>
      <c r="H174" s="68" t="s">
        <v>13</v>
      </c>
      <c r="I174" s="68" t="s">
        <v>444</v>
      </c>
      <c r="J174" s="67" t="str">
        <f t="shared" si="26"/>
        <v>2013Q4D9</v>
      </c>
      <c r="K174" s="79">
        <v>221903</v>
      </c>
      <c r="L174" s="79">
        <v>73709</v>
      </c>
      <c r="M174" s="67">
        <v>0</v>
      </c>
      <c r="N174" s="79">
        <v>0</v>
      </c>
      <c r="O174" s="79"/>
      <c r="P174" s="79">
        <v>0</v>
      </c>
      <c r="Q174" s="79"/>
      <c r="R174" s="68">
        <v>295612</v>
      </c>
      <c r="S174" s="67"/>
      <c r="T174" s="67"/>
      <c r="U174" s="67"/>
      <c r="V174" s="67"/>
      <c r="W174" s="67"/>
      <c r="X174" s="67"/>
      <c r="Y174" s="67"/>
      <c r="Z174" s="79">
        <v>0</v>
      </c>
      <c r="AA174" s="79">
        <v>0</v>
      </c>
      <c r="AB174" s="79">
        <v>0</v>
      </c>
      <c r="AC174" s="67">
        <v>385899</v>
      </c>
      <c r="AD174" s="68">
        <f t="shared" si="24"/>
        <v>385899</v>
      </c>
      <c r="AE174" s="67"/>
      <c r="AF174" s="79"/>
      <c r="AG174" s="67"/>
      <c r="AH174" s="67"/>
      <c r="AI174" s="67"/>
      <c r="AJ174" s="67"/>
      <c r="AK174" s="67"/>
      <c r="AL174" s="67">
        <v>0</v>
      </c>
      <c r="AM174" s="67"/>
      <c r="AN174" s="67">
        <v>0</v>
      </c>
      <c r="AO174" s="67">
        <v>0</v>
      </c>
      <c r="AP174" s="67">
        <v>11</v>
      </c>
      <c r="AQ174" s="67">
        <v>21</v>
      </c>
      <c r="AR174" s="67">
        <v>0</v>
      </c>
      <c r="AS174" s="67"/>
      <c r="AT174" s="67">
        <v>4</v>
      </c>
      <c r="AU174" s="67">
        <v>0</v>
      </c>
      <c r="AV174" s="67"/>
      <c r="AW174" s="67">
        <v>2</v>
      </c>
      <c r="AX174" s="67">
        <v>0</v>
      </c>
      <c r="AY174" s="67">
        <v>0</v>
      </c>
      <c r="AZ174" s="67">
        <v>2</v>
      </c>
      <c r="BA174" s="67">
        <v>0</v>
      </c>
      <c r="BB174" s="67">
        <v>0</v>
      </c>
      <c r="BC174" s="67">
        <v>0</v>
      </c>
      <c r="BD174" s="67">
        <v>0</v>
      </c>
      <c r="BE174" s="67">
        <v>0</v>
      </c>
      <c r="BF174" s="67">
        <v>0</v>
      </c>
      <c r="BG174" s="67">
        <v>0</v>
      </c>
      <c r="BH174" s="67">
        <v>0</v>
      </c>
      <c r="BI174" s="67">
        <v>0</v>
      </c>
      <c r="BJ174" s="73">
        <v>2755</v>
      </c>
      <c r="BK174" s="68">
        <f t="shared" si="20"/>
        <v>40</v>
      </c>
      <c r="BL174" s="67">
        <v>0</v>
      </c>
      <c r="BM174" s="67">
        <v>10</v>
      </c>
      <c r="BN174" s="67">
        <f t="shared" si="25"/>
        <v>10</v>
      </c>
      <c r="BO174" s="67"/>
      <c r="BP174" s="67"/>
      <c r="BQ174" s="67"/>
      <c r="BR174" s="67">
        <v>1279</v>
      </c>
      <c r="BS174" s="67">
        <v>44</v>
      </c>
      <c r="BT174" s="67">
        <v>0</v>
      </c>
      <c r="BU174" s="67">
        <v>0</v>
      </c>
      <c r="BV174" s="67"/>
      <c r="BW174" s="67">
        <v>0</v>
      </c>
      <c r="BX174" s="67">
        <v>0</v>
      </c>
      <c r="BY174" s="67">
        <f t="shared" si="23"/>
        <v>1323</v>
      </c>
      <c r="BZ174" s="79">
        <v>24.09</v>
      </c>
      <c r="CA174" s="79">
        <v>0.53580000000000005</v>
      </c>
      <c r="CB174" s="79">
        <v>4.9219499999999998</v>
      </c>
      <c r="CC174" s="79">
        <v>55.119750000000003</v>
      </c>
      <c r="CD174" s="79">
        <v>0</v>
      </c>
      <c r="CE174" s="79">
        <v>0</v>
      </c>
      <c r="CF174" s="79">
        <v>0</v>
      </c>
      <c r="CG174" s="79"/>
      <c r="CH174" s="79"/>
      <c r="CI174" s="79"/>
      <c r="CJ174" s="79"/>
      <c r="CK174" s="79"/>
      <c r="CL174" s="79">
        <f t="shared" si="22"/>
        <v>84.667500000000004</v>
      </c>
      <c r="CM174" s="79"/>
      <c r="CN174" s="79"/>
      <c r="CO174" s="79"/>
      <c r="CP174" s="79"/>
      <c r="CQ174" s="79"/>
      <c r="CR174" s="79"/>
      <c r="CS174" s="79"/>
      <c r="CT174" s="79"/>
      <c r="CU174" s="79"/>
      <c r="CV174" s="79"/>
      <c r="CW174" s="79"/>
      <c r="CX174" s="79"/>
      <c r="CY174" s="79"/>
      <c r="CZ174" s="79"/>
      <c r="DA174" s="79"/>
      <c r="DB174" s="79"/>
      <c r="DC174" s="79"/>
      <c r="DD174" s="67"/>
      <c r="DE174" s="67"/>
      <c r="DF174" s="67"/>
      <c r="DG174" s="67"/>
      <c r="DH174" s="67"/>
      <c r="DI174" s="67"/>
      <c r="DJ174" s="67"/>
      <c r="DK174" s="67"/>
      <c r="DL174" s="67"/>
      <c r="DM174" s="67"/>
      <c r="DN174" s="67"/>
      <c r="DO174" s="67"/>
      <c r="DP174" s="67"/>
      <c r="DQ174" s="67"/>
      <c r="DR174" s="67"/>
      <c r="DS174" s="67"/>
      <c r="DT174" s="68">
        <f t="shared" si="27"/>
        <v>0</v>
      </c>
      <c r="DU174" s="67"/>
      <c r="DV174" s="82"/>
      <c r="DW174" s="82"/>
      <c r="DX174" s="82"/>
      <c r="DY174" s="82"/>
      <c r="DZ174" s="82"/>
      <c r="EA174" s="82"/>
      <c r="EB174" s="82"/>
      <c r="EC174" s="82"/>
      <c r="ED174" s="82"/>
      <c r="EE174" s="82"/>
      <c r="EF174" s="82"/>
      <c r="EG174" s="82" t="s">
        <v>229</v>
      </c>
      <c r="EH174" s="82"/>
      <c r="EI174" s="82"/>
      <c r="EJ174" s="82"/>
      <c r="EK174" s="82"/>
      <c r="EL174" s="82"/>
      <c r="EM174" s="82"/>
      <c r="EN174" s="82"/>
      <c r="EO174" s="82"/>
      <c r="EP174" s="82"/>
      <c r="EQ174" s="82"/>
      <c r="ER174" s="82"/>
      <c r="ES174" s="82"/>
      <c r="ET174" s="82"/>
      <c r="EU174" s="82"/>
      <c r="EV174" s="82"/>
      <c r="EW174" s="82"/>
      <c r="EX174" s="82"/>
    </row>
    <row r="175" spans="1:154" ht="16" customHeight="1">
      <c r="A175" s="86">
        <v>2013</v>
      </c>
      <c r="B175" s="67" t="s">
        <v>9</v>
      </c>
      <c r="C175" s="67" t="str">
        <f t="shared" si="21"/>
        <v>2013Q4</v>
      </c>
      <c r="D175" s="67" t="s">
        <v>211</v>
      </c>
      <c r="E175" s="67" t="s">
        <v>212</v>
      </c>
      <c r="F175" s="67" t="s">
        <v>225</v>
      </c>
      <c r="G175" s="68" t="s">
        <v>47</v>
      </c>
      <c r="H175" s="68" t="s">
        <v>231</v>
      </c>
      <c r="I175" s="68" t="s">
        <v>441</v>
      </c>
      <c r="J175" s="67" t="str">
        <f t="shared" si="26"/>
        <v>2013Q4D8</v>
      </c>
      <c r="K175" s="79">
        <v>0</v>
      </c>
      <c r="L175" s="79">
        <v>0</v>
      </c>
      <c r="M175" s="67"/>
      <c r="N175" s="79">
        <v>0</v>
      </c>
      <c r="O175" s="79"/>
      <c r="P175" s="79">
        <v>0</v>
      </c>
      <c r="Q175" s="79"/>
      <c r="R175" s="68">
        <v>1702542.9</v>
      </c>
      <c r="S175" s="67"/>
      <c r="T175" s="67"/>
      <c r="U175" s="67"/>
      <c r="V175" s="67"/>
      <c r="W175" s="67"/>
      <c r="X175" s="67"/>
      <c r="Y175" s="67"/>
      <c r="Z175" s="79">
        <v>0</v>
      </c>
      <c r="AA175" s="79">
        <v>0</v>
      </c>
      <c r="AB175" s="79">
        <v>0</v>
      </c>
      <c r="AC175" s="67">
        <v>2376089</v>
      </c>
      <c r="AD175" s="68">
        <f t="shared" si="24"/>
        <v>2376089</v>
      </c>
      <c r="AE175" s="67"/>
      <c r="AF175" s="79"/>
      <c r="AG175" s="67"/>
      <c r="AH175" s="67"/>
      <c r="AI175" s="67"/>
      <c r="AJ175" s="67"/>
      <c r="AK175" s="67"/>
      <c r="AL175" s="67">
        <v>0</v>
      </c>
      <c r="AM175" s="67"/>
      <c r="AN175" s="67">
        <v>0</v>
      </c>
      <c r="AO175" s="67">
        <v>0</v>
      </c>
      <c r="AP175" s="67">
        <v>0</v>
      </c>
      <c r="AQ175" s="67">
        <v>0</v>
      </c>
      <c r="AR175" s="67">
        <v>0</v>
      </c>
      <c r="AS175" s="67"/>
      <c r="AT175" s="67">
        <v>0</v>
      </c>
      <c r="AU175" s="67">
        <v>0</v>
      </c>
      <c r="AV175" s="67"/>
      <c r="AW175" s="67">
        <v>0</v>
      </c>
      <c r="AX175" s="67">
        <v>0</v>
      </c>
      <c r="AY175" s="67">
        <v>0</v>
      </c>
      <c r="AZ175" s="67">
        <v>0</v>
      </c>
      <c r="BA175" s="67">
        <v>0</v>
      </c>
      <c r="BB175" s="67">
        <v>0</v>
      </c>
      <c r="BC175" s="67">
        <v>0</v>
      </c>
      <c r="BD175" s="67">
        <v>0</v>
      </c>
      <c r="BE175" s="67">
        <v>0</v>
      </c>
      <c r="BF175" s="67">
        <v>0</v>
      </c>
      <c r="BG175" s="67">
        <v>0</v>
      </c>
      <c r="BH175" s="67">
        <v>0</v>
      </c>
      <c r="BI175" s="67">
        <v>0</v>
      </c>
      <c r="BJ175" s="73">
        <v>0</v>
      </c>
      <c r="BK175" s="68">
        <f t="shared" si="20"/>
        <v>0</v>
      </c>
      <c r="BL175" s="67">
        <v>0</v>
      </c>
      <c r="BM175" s="67">
        <v>0</v>
      </c>
      <c r="BN175" s="67">
        <f t="shared" si="25"/>
        <v>0</v>
      </c>
      <c r="BO175" s="67"/>
      <c r="BP175" s="67"/>
      <c r="BQ175" s="67"/>
      <c r="BR175" s="67">
        <v>5106</v>
      </c>
      <c r="BS175" s="67">
        <v>168</v>
      </c>
      <c r="BT175" s="67">
        <v>0</v>
      </c>
      <c r="BU175" s="67">
        <v>0</v>
      </c>
      <c r="BV175" s="67"/>
      <c r="BW175" s="67">
        <v>0</v>
      </c>
      <c r="BX175" s="67">
        <v>0</v>
      </c>
      <c r="BY175" s="67">
        <f t="shared" si="23"/>
        <v>5274</v>
      </c>
      <c r="BZ175" s="79">
        <v>61.559130000000003</v>
      </c>
      <c r="CA175" s="79">
        <v>8.1776789999999995</v>
      </c>
      <c r="CB175" s="79">
        <v>34.377719999999997</v>
      </c>
      <c r="CC175" s="79">
        <v>21.33465</v>
      </c>
      <c r="CD175" s="79">
        <v>0.22500000000000001</v>
      </c>
      <c r="CE175" s="79">
        <v>0</v>
      </c>
      <c r="CF175" s="79">
        <v>0</v>
      </c>
      <c r="CG175" s="79"/>
      <c r="CH175" s="79"/>
      <c r="CI175" s="79"/>
      <c r="CJ175" s="79"/>
      <c r="CK175" s="79"/>
      <c r="CL175" s="79">
        <f t="shared" si="22"/>
        <v>125.674179</v>
      </c>
      <c r="CM175" s="79"/>
      <c r="CN175" s="79"/>
      <c r="CO175" s="79"/>
      <c r="CP175" s="79"/>
      <c r="CQ175" s="79"/>
      <c r="CR175" s="79"/>
      <c r="CS175" s="79"/>
      <c r="CT175" s="79"/>
      <c r="CU175" s="79"/>
      <c r="CV175" s="79"/>
      <c r="CW175" s="79"/>
      <c r="CX175" s="79"/>
      <c r="CY175" s="79"/>
      <c r="CZ175" s="79"/>
      <c r="DA175" s="79"/>
      <c r="DB175" s="79"/>
      <c r="DC175" s="79"/>
      <c r="DD175" s="67"/>
      <c r="DE175" s="67"/>
      <c r="DF175" s="67"/>
      <c r="DG175" s="67"/>
      <c r="DH175" s="67"/>
      <c r="DI175" s="67"/>
      <c r="DJ175" s="67"/>
      <c r="DK175" s="67"/>
      <c r="DL175" s="67"/>
      <c r="DM175" s="67"/>
      <c r="DN175" s="67"/>
      <c r="DO175" s="67"/>
      <c r="DP175" s="67"/>
      <c r="DQ175" s="67"/>
      <c r="DR175" s="67"/>
      <c r="DS175" s="67"/>
      <c r="DT175" s="68">
        <f t="shared" si="27"/>
        <v>0</v>
      </c>
      <c r="DU175" s="67"/>
      <c r="DV175" s="82"/>
      <c r="DW175" s="82"/>
      <c r="DX175" s="82"/>
      <c r="DY175" s="82"/>
      <c r="DZ175" s="82"/>
      <c r="EA175" s="82"/>
      <c r="EB175" s="82"/>
      <c r="EC175" s="82"/>
      <c r="ED175" s="82"/>
      <c r="EE175" s="82"/>
      <c r="EF175" s="82"/>
      <c r="EG175" s="82" t="s">
        <v>229</v>
      </c>
      <c r="EH175" s="82"/>
      <c r="EI175" s="82"/>
      <c r="EJ175" s="82"/>
      <c r="EK175" s="82"/>
      <c r="EL175" s="82"/>
      <c r="EM175" s="82"/>
      <c r="EN175" s="82"/>
      <c r="EO175" s="82"/>
      <c r="EP175" s="82"/>
      <c r="EQ175" s="82"/>
      <c r="ER175" s="82"/>
      <c r="ES175" s="82"/>
      <c r="ET175" s="82"/>
      <c r="EU175" s="82"/>
      <c r="EV175" s="82"/>
      <c r="EW175" s="82"/>
      <c r="EX175" s="82"/>
    </row>
    <row r="176" spans="1:154" ht="16" customHeight="1">
      <c r="A176" s="86">
        <v>2013</v>
      </c>
      <c r="B176" s="67" t="s">
        <v>9</v>
      </c>
      <c r="C176" s="67" t="str">
        <f t="shared" si="21"/>
        <v>2013Q4</v>
      </c>
      <c r="D176" s="67" t="s">
        <v>211</v>
      </c>
      <c r="E176" s="67" t="s">
        <v>212</v>
      </c>
      <c r="F176" s="67" t="s">
        <v>226</v>
      </c>
      <c r="G176" s="68" t="s">
        <v>29</v>
      </c>
      <c r="H176" s="68" t="s">
        <v>29</v>
      </c>
      <c r="I176" s="68" t="s">
        <v>447</v>
      </c>
      <c r="J176" s="67" t="str">
        <f t="shared" si="26"/>
        <v>2013Q4D12</v>
      </c>
      <c r="K176" s="79">
        <v>532630.13160479302</v>
      </c>
      <c r="L176" s="79">
        <v>312203.09381237498</v>
      </c>
      <c r="M176" s="67">
        <v>0</v>
      </c>
      <c r="N176" s="79">
        <v>0</v>
      </c>
      <c r="O176" s="79"/>
      <c r="P176" s="79">
        <v>0</v>
      </c>
      <c r="Q176" s="79"/>
      <c r="R176" s="68">
        <v>844833.225417168</v>
      </c>
      <c r="S176" s="67"/>
      <c r="T176" s="67"/>
      <c r="U176" s="67"/>
      <c r="V176" s="67"/>
      <c r="W176" s="67"/>
      <c r="X176" s="67"/>
      <c r="Y176" s="67"/>
      <c r="Z176" s="79">
        <v>0</v>
      </c>
      <c r="AA176" s="79">
        <v>0</v>
      </c>
      <c r="AB176" s="79">
        <v>0</v>
      </c>
      <c r="AC176" s="67">
        <v>880603</v>
      </c>
      <c r="AD176" s="68">
        <f t="shared" si="24"/>
        <v>880603</v>
      </c>
      <c r="AE176" s="67"/>
      <c r="AF176" s="79"/>
      <c r="AG176" s="67"/>
      <c r="AH176" s="67"/>
      <c r="AI176" s="67"/>
      <c r="AJ176" s="67"/>
      <c r="AK176" s="67"/>
      <c r="AL176" s="67">
        <v>0</v>
      </c>
      <c r="AM176" s="67"/>
      <c r="AN176" s="67">
        <v>0</v>
      </c>
      <c r="AO176" s="67">
        <v>0</v>
      </c>
      <c r="AP176" s="67">
        <v>17</v>
      </c>
      <c r="AQ176" s="67">
        <v>17</v>
      </c>
      <c r="AR176" s="67">
        <v>0</v>
      </c>
      <c r="AS176" s="67"/>
      <c r="AT176" s="67">
        <v>8</v>
      </c>
      <c r="AU176" s="67">
        <v>0</v>
      </c>
      <c r="AV176" s="67"/>
      <c r="AW176" s="67">
        <v>0</v>
      </c>
      <c r="AX176" s="67">
        <v>3</v>
      </c>
      <c r="AY176" s="67">
        <v>0</v>
      </c>
      <c r="AZ176" s="67">
        <v>3</v>
      </c>
      <c r="BA176" s="67">
        <v>0</v>
      </c>
      <c r="BB176" s="67">
        <v>0</v>
      </c>
      <c r="BC176" s="67">
        <v>0</v>
      </c>
      <c r="BD176" s="67">
        <v>1</v>
      </c>
      <c r="BE176" s="67">
        <v>0</v>
      </c>
      <c r="BF176" s="67">
        <v>0</v>
      </c>
      <c r="BG176" s="67">
        <v>0</v>
      </c>
      <c r="BH176" s="67">
        <v>0</v>
      </c>
      <c r="BI176" s="67">
        <v>0</v>
      </c>
      <c r="BJ176" s="73">
        <v>4270</v>
      </c>
      <c r="BK176" s="68">
        <f t="shared" si="20"/>
        <v>49</v>
      </c>
      <c r="BL176" s="67">
        <v>0</v>
      </c>
      <c r="BM176" s="67">
        <v>17</v>
      </c>
      <c r="BN176" s="67">
        <f t="shared" si="25"/>
        <v>17</v>
      </c>
      <c r="BO176" s="67"/>
      <c r="BP176" s="67"/>
      <c r="BQ176" s="67"/>
      <c r="BR176" s="67">
        <v>3214</v>
      </c>
      <c r="BS176" s="67">
        <v>98</v>
      </c>
      <c r="BT176" s="67">
        <v>0</v>
      </c>
      <c r="BU176" s="67">
        <v>0</v>
      </c>
      <c r="BV176" s="67"/>
      <c r="BW176" s="67">
        <v>0</v>
      </c>
      <c r="BX176" s="67">
        <v>0</v>
      </c>
      <c r="BY176" s="67">
        <f t="shared" si="23"/>
        <v>3312</v>
      </c>
      <c r="BZ176" s="79">
        <v>51.914999999999999</v>
      </c>
      <c r="CA176" s="79">
        <v>15.597</v>
      </c>
      <c r="CB176" s="79">
        <v>24.302</v>
      </c>
      <c r="CC176" s="79">
        <v>90.980999999999995</v>
      </c>
      <c r="CD176" s="79">
        <v>8.4179999999999993</v>
      </c>
      <c r="CE176" s="79">
        <v>0</v>
      </c>
      <c r="CF176" s="79">
        <v>0</v>
      </c>
      <c r="CG176" s="79"/>
      <c r="CH176" s="79"/>
      <c r="CI176" s="79"/>
      <c r="CJ176" s="79"/>
      <c r="CK176" s="79"/>
      <c r="CL176" s="79">
        <f t="shared" si="22"/>
        <v>191.21299999999999</v>
      </c>
      <c r="CM176" s="79"/>
      <c r="CN176" s="79"/>
      <c r="CO176" s="79"/>
      <c r="CP176" s="79"/>
      <c r="CQ176" s="79"/>
      <c r="CR176" s="79"/>
      <c r="CS176" s="79"/>
      <c r="CT176" s="79"/>
      <c r="CU176" s="79"/>
      <c r="CV176" s="79"/>
      <c r="CW176" s="79"/>
      <c r="CX176" s="79"/>
      <c r="CY176" s="79"/>
      <c r="CZ176" s="79"/>
      <c r="DA176" s="79"/>
      <c r="DB176" s="79"/>
      <c r="DC176" s="79"/>
      <c r="DD176" s="67"/>
      <c r="DE176" s="67"/>
      <c r="DF176" s="67"/>
      <c r="DG176" s="67"/>
      <c r="DH176" s="67"/>
      <c r="DI176" s="67"/>
      <c r="DJ176" s="67"/>
      <c r="DK176" s="67"/>
      <c r="DL176" s="67"/>
      <c r="DM176" s="67"/>
      <c r="DN176" s="67"/>
      <c r="DO176" s="67"/>
      <c r="DP176" s="67"/>
      <c r="DQ176" s="67"/>
      <c r="DR176" s="67"/>
      <c r="DS176" s="67"/>
      <c r="DT176" s="68">
        <f t="shared" si="27"/>
        <v>0</v>
      </c>
      <c r="DU176" s="67"/>
      <c r="DV176" s="82"/>
      <c r="DW176" s="82"/>
      <c r="DX176" s="82"/>
      <c r="DY176" s="82"/>
      <c r="DZ176" s="82"/>
      <c r="EA176" s="82"/>
      <c r="EB176" s="82"/>
      <c r="EC176" s="82"/>
      <c r="ED176" s="82"/>
      <c r="EE176" s="82"/>
      <c r="EF176" s="82"/>
      <c r="EG176" s="82" t="s">
        <v>229</v>
      </c>
      <c r="EH176" s="82"/>
      <c r="EI176" s="82"/>
      <c r="EJ176" s="82"/>
      <c r="EK176" s="82"/>
      <c r="EL176" s="82"/>
      <c r="EM176" s="82"/>
      <c r="EN176" s="82"/>
      <c r="EO176" s="82"/>
      <c r="EP176" s="82"/>
      <c r="EQ176" s="82"/>
      <c r="ER176" s="82"/>
      <c r="ES176" s="82"/>
      <c r="ET176" s="82"/>
      <c r="EU176" s="82"/>
      <c r="EV176" s="82"/>
      <c r="EW176" s="82"/>
      <c r="EX176" s="82"/>
    </row>
    <row r="177" spans="1:154" ht="16" customHeight="1">
      <c r="A177" s="86">
        <v>2013</v>
      </c>
      <c r="B177" s="67" t="s">
        <v>9</v>
      </c>
      <c r="C177" s="67" t="str">
        <f t="shared" si="21"/>
        <v>2013Q4</v>
      </c>
      <c r="D177" s="67" t="s">
        <v>211</v>
      </c>
      <c r="E177" s="67" t="s">
        <v>212</v>
      </c>
      <c r="F177" s="67" t="s">
        <v>228</v>
      </c>
      <c r="G177" s="68" t="s">
        <v>28</v>
      </c>
      <c r="H177" s="68" t="s">
        <v>28</v>
      </c>
      <c r="I177" s="68" t="s">
        <v>445</v>
      </c>
      <c r="J177" s="67" t="str">
        <f t="shared" si="26"/>
        <v>2013Q4D10</v>
      </c>
      <c r="K177" s="79">
        <v>332705</v>
      </c>
      <c r="L177" s="79">
        <v>36262</v>
      </c>
      <c r="M177" s="67">
        <v>0</v>
      </c>
      <c r="N177" s="79">
        <v>0</v>
      </c>
      <c r="O177" s="79"/>
      <c r="P177" s="79">
        <v>0</v>
      </c>
      <c r="Q177" s="79"/>
      <c r="R177" s="68">
        <v>368967</v>
      </c>
      <c r="S177" s="67"/>
      <c r="T177" s="67"/>
      <c r="U177" s="67"/>
      <c r="V177" s="67"/>
      <c r="W177" s="67"/>
      <c r="X177" s="67"/>
      <c r="Y177" s="67"/>
      <c r="Z177" s="79">
        <v>0</v>
      </c>
      <c r="AA177" s="79">
        <v>0</v>
      </c>
      <c r="AB177" s="79">
        <v>0</v>
      </c>
      <c r="AC177" s="67">
        <v>497186</v>
      </c>
      <c r="AD177" s="68">
        <f t="shared" si="24"/>
        <v>497186</v>
      </c>
      <c r="AE177" s="67"/>
      <c r="AF177" s="79"/>
      <c r="AG177" s="67"/>
      <c r="AH177" s="67"/>
      <c r="AI177" s="67"/>
      <c r="AJ177" s="67"/>
      <c r="AK177" s="67"/>
      <c r="AL177" s="67">
        <v>0</v>
      </c>
      <c r="AM177" s="67"/>
      <c r="AN177" s="67">
        <v>0</v>
      </c>
      <c r="AO177" s="67">
        <v>0</v>
      </c>
      <c r="AP177" s="67">
        <v>3</v>
      </c>
      <c r="AQ177" s="67">
        <v>10</v>
      </c>
      <c r="AR177" s="67">
        <v>0</v>
      </c>
      <c r="AS177" s="67"/>
      <c r="AT177" s="67">
        <v>3</v>
      </c>
      <c r="AU177" s="67">
        <v>0</v>
      </c>
      <c r="AV177" s="67"/>
      <c r="AW177" s="67">
        <v>4</v>
      </c>
      <c r="AX177" s="67">
        <v>1</v>
      </c>
      <c r="AY177" s="67">
        <v>0</v>
      </c>
      <c r="AZ177" s="67">
        <v>2</v>
      </c>
      <c r="BA177" s="67">
        <v>0</v>
      </c>
      <c r="BB177" s="67">
        <v>0</v>
      </c>
      <c r="BC177" s="67">
        <v>0</v>
      </c>
      <c r="BD177" s="67">
        <v>0</v>
      </c>
      <c r="BE177" s="67">
        <v>0</v>
      </c>
      <c r="BF177" s="67">
        <v>0</v>
      </c>
      <c r="BG177" s="67">
        <v>0</v>
      </c>
      <c r="BH177" s="67">
        <v>0</v>
      </c>
      <c r="BI177" s="67">
        <v>0</v>
      </c>
      <c r="BJ177" s="73">
        <v>2555</v>
      </c>
      <c r="BK177" s="68">
        <f t="shared" si="20"/>
        <v>23</v>
      </c>
      <c r="BL177" s="67">
        <v>0</v>
      </c>
      <c r="BM177" s="67">
        <v>14</v>
      </c>
      <c r="BN177" s="67">
        <f t="shared" si="25"/>
        <v>14</v>
      </c>
      <c r="BO177" s="67"/>
      <c r="BP177" s="67"/>
      <c r="BQ177" s="67"/>
      <c r="BR177" s="67">
        <v>2044</v>
      </c>
      <c r="BS177" s="67">
        <v>41</v>
      </c>
      <c r="BT177" s="67">
        <v>0</v>
      </c>
      <c r="BU177" s="67">
        <v>0</v>
      </c>
      <c r="BV177" s="67"/>
      <c r="BW177" s="67">
        <v>0</v>
      </c>
      <c r="BX177" s="67">
        <v>0</v>
      </c>
      <c r="BY177" s="67">
        <f t="shared" si="23"/>
        <v>2085</v>
      </c>
      <c r="BZ177" s="79">
        <v>44.766500000000001</v>
      </c>
      <c r="CA177" s="79">
        <v>43.432000000000002</v>
      </c>
      <c r="CB177" s="79">
        <v>3.3410000000000002</v>
      </c>
      <c r="CC177" s="79">
        <v>43.837376999999996</v>
      </c>
      <c r="CD177" s="79">
        <v>0</v>
      </c>
      <c r="CE177" s="79">
        <v>0</v>
      </c>
      <c r="CF177" s="79">
        <v>0</v>
      </c>
      <c r="CG177" s="79"/>
      <c r="CH177" s="79"/>
      <c r="CI177" s="79"/>
      <c r="CJ177" s="79"/>
      <c r="CK177" s="79"/>
      <c r="CL177" s="79">
        <f t="shared" si="22"/>
        <v>135.37687699999998</v>
      </c>
      <c r="CM177" s="79"/>
      <c r="CN177" s="79"/>
      <c r="CO177" s="79"/>
      <c r="CP177" s="79"/>
      <c r="CQ177" s="79"/>
      <c r="CR177" s="79"/>
      <c r="CS177" s="79"/>
      <c r="CT177" s="79"/>
      <c r="CU177" s="79"/>
      <c r="CV177" s="79"/>
      <c r="CW177" s="79"/>
      <c r="CX177" s="79"/>
      <c r="CY177" s="79"/>
      <c r="CZ177" s="79"/>
      <c r="DA177" s="79"/>
      <c r="DB177" s="79"/>
      <c r="DC177" s="79"/>
      <c r="DD177" s="67"/>
      <c r="DE177" s="67"/>
      <c r="DF177" s="67"/>
      <c r="DG177" s="67"/>
      <c r="DH177" s="67"/>
      <c r="DI177" s="67"/>
      <c r="DJ177" s="67"/>
      <c r="DK177" s="67"/>
      <c r="DL177" s="67"/>
      <c r="DM177" s="67"/>
      <c r="DN177" s="67"/>
      <c r="DO177" s="67"/>
      <c r="DP177" s="67"/>
      <c r="DQ177" s="67"/>
      <c r="DR177" s="67"/>
      <c r="DS177" s="67"/>
      <c r="DT177" s="68">
        <f t="shared" si="27"/>
        <v>0</v>
      </c>
      <c r="DU177" s="67"/>
      <c r="DV177" s="82"/>
      <c r="DW177" s="82"/>
      <c r="DX177" s="82"/>
      <c r="DY177" s="82"/>
      <c r="DZ177" s="82"/>
      <c r="EA177" s="82"/>
      <c r="EB177" s="82"/>
      <c r="EC177" s="82"/>
      <c r="ED177" s="82"/>
      <c r="EE177" s="82"/>
      <c r="EF177" s="82"/>
      <c r="EG177" s="82" t="s">
        <v>229</v>
      </c>
      <c r="EH177" s="82"/>
      <c r="EI177" s="82"/>
      <c r="EJ177" s="82"/>
      <c r="EK177" s="82"/>
      <c r="EL177" s="82"/>
      <c r="EM177" s="82"/>
      <c r="EN177" s="82"/>
      <c r="EO177" s="82"/>
      <c r="EP177" s="82"/>
      <c r="EQ177" s="82"/>
      <c r="ER177" s="82"/>
      <c r="ES177" s="82"/>
      <c r="ET177" s="82"/>
      <c r="EU177" s="82"/>
      <c r="EV177" s="82"/>
      <c r="EW177" s="82"/>
      <c r="EX177" s="82"/>
    </row>
    <row r="178" spans="1:154" ht="16" customHeight="1">
      <c r="A178" s="86">
        <v>2013</v>
      </c>
      <c r="B178" s="67" t="s">
        <v>9</v>
      </c>
      <c r="C178" s="67" t="str">
        <f t="shared" si="21"/>
        <v>2013Q4</v>
      </c>
      <c r="D178" s="67" t="s">
        <v>211</v>
      </c>
      <c r="E178" s="67" t="s">
        <v>212</v>
      </c>
      <c r="F178" s="67" t="s">
        <v>213</v>
      </c>
      <c r="G178" s="68" t="s">
        <v>33</v>
      </c>
      <c r="H178" s="68" t="s">
        <v>33</v>
      </c>
      <c r="I178" s="68" t="s">
        <v>446</v>
      </c>
      <c r="J178" s="67" t="str">
        <f t="shared" si="26"/>
        <v>2013Q4D11</v>
      </c>
      <c r="K178" s="79">
        <v>0</v>
      </c>
      <c r="L178" s="79">
        <v>0</v>
      </c>
      <c r="M178" s="67"/>
      <c r="N178" s="79">
        <v>0</v>
      </c>
      <c r="O178" s="79"/>
      <c r="P178" s="79">
        <v>0</v>
      </c>
      <c r="Q178" s="79"/>
      <c r="R178" s="68">
        <v>0</v>
      </c>
      <c r="S178" s="67"/>
      <c r="T178" s="67"/>
      <c r="U178" s="67"/>
      <c r="V178" s="67"/>
      <c r="W178" s="67"/>
      <c r="X178" s="67"/>
      <c r="Y178" s="67"/>
      <c r="Z178" s="79">
        <v>0</v>
      </c>
      <c r="AA178" s="79">
        <v>0</v>
      </c>
      <c r="AB178" s="79">
        <v>0</v>
      </c>
      <c r="AC178" s="67">
        <v>0</v>
      </c>
      <c r="AD178" s="68">
        <f t="shared" si="24"/>
        <v>0</v>
      </c>
      <c r="AE178" s="67"/>
      <c r="AF178" s="79"/>
      <c r="AG178" s="67"/>
      <c r="AH178" s="67"/>
      <c r="AI178" s="67"/>
      <c r="AJ178" s="67"/>
      <c r="AK178" s="67"/>
      <c r="AL178" s="67">
        <v>0</v>
      </c>
      <c r="AM178" s="67"/>
      <c r="AN178" s="67">
        <v>0</v>
      </c>
      <c r="AO178" s="67">
        <v>0</v>
      </c>
      <c r="AP178" s="67">
        <v>0</v>
      </c>
      <c r="AQ178" s="67">
        <v>0</v>
      </c>
      <c r="AR178" s="67">
        <v>0</v>
      </c>
      <c r="AS178" s="67"/>
      <c r="AT178" s="67">
        <v>0</v>
      </c>
      <c r="AU178" s="67">
        <v>0</v>
      </c>
      <c r="AV178" s="67"/>
      <c r="AW178" s="67">
        <v>0</v>
      </c>
      <c r="AX178" s="67">
        <v>0</v>
      </c>
      <c r="AY178" s="67">
        <v>0</v>
      </c>
      <c r="AZ178" s="67">
        <v>0</v>
      </c>
      <c r="BA178" s="67">
        <v>0</v>
      </c>
      <c r="BB178" s="67">
        <v>0</v>
      </c>
      <c r="BC178" s="67">
        <v>0</v>
      </c>
      <c r="BD178" s="67">
        <v>0</v>
      </c>
      <c r="BE178" s="67">
        <v>0</v>
      </c>
      <c r="BF178" s="67">
        <v>0</v>
      </c>
      <c r="BG178" s="67">
        <v>0</v>
      </c>
      <c r="BH178" s="67">
        <v>0</v>
      </c>
      <c r="BI178" s="67">
        <v>0</v>
      </c>
      <c r="BJ178" s="73">
        <v>0</v>
      </c>
      <c r="BK178" s="68">
        <f t="shared" si="20"/>
        <v>0</v>
      </c>
      <c r="BL178" s="67">
        <v>0</v>
      </c>
      <c r="BM178" s="67">
        <v>0</v>
      </c>
      <c r="BN178" s="67">
        <f t="shared" si="25"/>
        <v>0</v>
      </c>
      <c r="BO178" s="67"/>
      <c r="BP178" s="67"/>
      <c r="BQ178" s="67"/>
      <c r="BR178" s="67">
        <v>0</v>
      </c>
      <c r="BS178" s="67">
        <v>0</v>
      </c>
      <c r="BT178" s="67">
        <v>0</v>
      </c>
      <c r="BU178" s="67">
        <v>0</v>
      </c>
      <c r="BV178" s="67"/>
      <c r="BW178" s="67">
        <v>0</v>
      </c>
      <c r="BX178" s="67">
        <v>0</v>
      </c>
      <c r="BY178" s="67">
        <f t="shared" si="23"/>
        <v>0</v>
      </c>
      <c r="BZ178" s="79">
        <v>0</v>
      </c>
      <c r="CA178" s="79">
        <v>0</v>
      </c>
      <c r="CB178" s="79">
        <v>0</v>
      </c>
      <c r="CC178" s="79">
        <v>0</v>
      </c>
      <c r="CD178" s="79">
        <v>0</v>
      </c>
      <c r="CE178" s="79">
        <v>0</v>
      </c>
      <c r="CF178" s="79">
        <v>0</v>
      </c>
      <c r="CG178" s="79"/>
      <c r="CH178" s="79"/>
      <c r="CI178" s="79"/>
      <c r="CJ178" s="79"/>
      <c r="CK178" s="79"/>
      <c r="CL178" s="79">
        <f t="shared" si="22"/>
        <v>0</v>
      </c>
      <c r="CM178" s="79"/>
      <c r="CN178" s="79"/>
      <c r="CO178" s="79"/>
      <c r="CP178" s="79"/>
      <c r="CQ178" s="79"/>
      <c r="CR178" s="79"/>
      <c r="CS178" s="79"/>
      <c r="CT178" s="79"/>
      <c r="CU178" s="79"/>
      <c r="CV178" s="79"/>
      <c r="CW178" s="79"/>
      <c r="CX178" s="79"/>
      <c r="CY178" s="79"/>
      <c r="CZ178" s="79"/>
      <c r="DA178" s="79"/>
      <c r="DB178" s="79"/>
      <c r="DC178" s="79"/>
      <c r="DD178" s="67"/>
      <c r="DE178" s="67"/>
      <c r="DF178" s="67"/>
      <c r="DG178" s="67"/>
      <c r="DH178" s="67"/>
      <c r="DI178" s="67"/>
      <c r="DJ178" s="67"/>
      <c r="DK178" s="67"/>
      <c r="DL178" s="67"/>
      <c r="DM178" s="67"/>
      <c r="DN178" s="67"/>
      <c r="DO178" s="67"/>
      <c r="DP178" s="67"/>
      <c r="DQ178" s="67"/>
      <c r="DR178" s="67"/>
      <c r="DS178" s="67"/>
      <c r="DT178" s="68">
        <f t="shared" si="27"/>
        <v>0</v>
      </c>
      <c r="DU178" s="67"/>
      <c r="DV178" s="82"/>
      <c r="DW178" s="82"/>
      <c r="DX178" s="82"/>
      <c r="DY178" s="82"/>
      <c r="DZ178" s="82"/>
      <c r="EA178" s="82"/>
      <c r="EB178" s="82"/>
      <c r="EC178" s="82"/>
      <c r="ED178" s="82"/>
      <c r="EE178" s="82"/>
      <c r="EF178" s="82"/>
      <c r="EG178" s="82" t="s">
        <v>229</v>
      </c>
      <c r="EH178" s="82"/>
      <c r="EI178" s="82"/>
      <c r="EJ178" s="82"/>
      <c r="EK178" s="82"/>
      <c r="EL178" s="82"/>
      <c r="EM178" s="82"/>
      <c r="EN178" s="82"/>
      <c r="EO178" s="82"/>
      <c r="EP178" s="82"/>
      <c r="EQ178" s="82"/>
      <c r="ER178" s="82"/>
      <c r="ES178" s="82"/>
      <c r="ET178" s="82"/>
      <c r="EU178" s="82"/>
      <c r="EV178" s="82"/>
      <c r="EW178" s="82"/>
      <c r="EX178" s="82"/>
    </row>
    <row r="179" spans="1:154" ht="16" customHeight="1">
      <c r="A179" s="86">
        <v>2013</v>
      </c>
      <c r="B179" s="67" t="s">
        <v>9</v>
      </c>
      <c r="C179" s="67" t="str">
        <f t="shared" si="21"/>
        <v>2013Q4</v>
      </c>
      <c r="D179" s="67" t="s">
        <v>211</v>
      </c>
      <c r="E179" s="67" t="s">
        <v>212</v>
      </c>
      <c r="F179" s="67" t="s">
        <v>215</v>
      </c>
      <c r="G179" s="67" t="s">
        <v>239</v>
      </c>
      <c r="H179" s="68" t="s">
        <v>239</v>
      </c>
      <c r="I179" s="68" t="s">
        <v>449</v>
      </c>
      <c r="J179" s="67" t="str">
        <f t="shared" si="26"/>
        <v>2013Q4D14</v>
      </c>
      <c r="K179" s="67">
        <v>124785953.86499999</v>
      </c>
      <c r="L179" s="87">
        <v>65026346.627999999</v>
      </c>
      <c r="M179" s="67">
        <v>93422925.613999993</v>
      </c>
      <c r="N179" s="67">
        <v>253248028.77700001</v>
      </c>
      <c r="O179" s="67"/>
      <c r="P179" s="67">
        <v>466133</v>
      </c>
      <c r="Q179" s="79"/>
      <c r="R179" s="67">
        <v>536949387.88400006</v>
      </c>
      <c r="S179" s="79"/>
      <c r="T179" s="79"/>
      <c r="U179" s="79"/>
      <c r="V179" s="79"/>
      <c r="W179" s="79"/>
      <c r="X179" s="79"/>
      <c r="Y179" s="79"/>
      <c r="Z179" s="79">
        <v>208120000</v>
      </c>
      <c r="AA179" s="79">
        <v>344870000</v>
      </c>
      <c r="AB179" s="79">
        <v>148470000</v>
      </c>
      <c r="AC179" s="67">
        <v>0</v>
      </c>
      <c r="AD179" s="67">
        <f t="shared" si="24"/>
        <v>701460000</v>
      </c>
      <c r="AE179" s="79"/>
      <c r="AF179" s="79"/>
      <c r="AG179" s="79"/>
      <c r="AH179" s="79"/>
      <c r="AI179" s="79"/>
      <c r="AJ179" s="79"/>
      <c r="AK179" s="67"/>
      <c r="AL179" s="67">
        <v>3</v>
      </c>
      <c r="AM179" s="67"/>
      <c r="AN179" s="67">
        <v>1</v>
      </c>
      <c r="AO179" s="67">
        <v>19</v>
      </c>
      <c r="AP179" s="67">
        <v>722</v>
      </c>
      <c r="AQ179" s="67">
        <v>2426</v>
      </c>
      <c r="AR179" s="67">
        <v>0</v>
      </c>
      <c r="AS179" s="67"/>
      <c r="AT179" s="67">
        <v>1653</v>
      </c>
      <c r="AU179" s="67">
        <v>14</v>
      </c>
      <c r="AV179" s="67"/>
      <c r="AW179" s="67">
        <v>1219</v>
      </c>
      <c r="AX179" s="67">
        <v>14</v>
      </c>
      <c r="AY179" s="67">
        <v>24</v>
      </c>
      <c r="AZ179" s="67">
        <v>955</v>
      </c>
      <c r="BA179" s="67">
        <v>0</v>
      </c>
      <c r="BB179" s="67">
        <v>6</v>
      </c>
      <c r="BC179" s="67">
        <v>658</v>
      </c>
      <c r="BD179" s="67">
        <v>0</v>
      </c>
      <c r="BE179" s="67">
        <v>5</v>
      </c>
      <c r="BF179" s="67">
        <v>57</v>
      </c>
      <c r="BG179" s="67">
        <v>21</v>
      </c>
      <c r="BH179" s="67">
        <v>12</v>
      </c>
      <c r="BI179" s="67">
        <v>252</v>
      </c>
      <c r="BJ179" s="73">
        <v>1510069</v>
      </c>
      <c r="BK179" s="68">
        <f t="shared" si="20"/>
        <v>8061</v>
      </c>
      <c r="BL179" s="78">
        <v>14</v>
      </c>
      <c r="BM179" s="78">
        <v>1361</v>
      </c>
      <c r="BN179" s="78">
        <f t="shared" si="25"/>
        <v>1375</v>
      </c>
      <c r="BO179" s="78"/>
      <c r="BP179" s="78"/>
      <c r="BQ179" s="78"/>
      <c r="BR179" s="67">
        <v>521284</v>
      </c>
      <c r="BS179" s="67">
        <v>50301</v>
      </c>
      <c r="BT179" s="67">
        <v>2108</v>
      </c>
      <c r="BU179" s="67">
        <v>413</v>
      </c>
      <c r="BV179" s="67"/>
      <c r="BW179" s="67">
        <v>359</v>
      </c>
      <c r="BX179" s="79"/>
      <c r="BY179" s="67">
        <f t="shared" si="23"/>
        <v>574465</v>
      </c>
      <c r="BZ179" s="79"/>
      <c r="CA179" s="79"/>
      <c r="CB179" s="79"/>
      <c r="CC179" s="79"/>
      <c r="CD179" s="79"/>
      <c r="CE179" s="79"/>
      <c r="CF179" s="79"/>
      <c r="CG179" s="79"/>
      <c r="CH179" s="79"/>
      <c r="CI179" s="79"/>
      <c r="CJ179" s="79"/>
      <c r="CK179" s="79"/>
      <c r="CL179" s="67">
        <f t="shared" si="22"/>
        <v>0</v>
      </c>
      <c r="CM179" s="79"/>
      <c r="CN179" s="79"/>
      <c r="CO179" s="79"/>
      <c r="CP179" s="79"/>
      <c r="CQ179" s="79"/>
      <c r="CR179" s="79"/>
      <c r="CS179" s="79"/>
      <c r="CT179" s="79"/>
      <c r="CU179" s="79"/>
      <c r="CV179" s="79"/>
      <c r="CW179" s="79"/>
      <c r="CX179" s="79"/>
      <c r="CY179" s="79"/>
      <c r="CZ179" s="79"/>
      <c r="DA179" s="79"/>
      <c r="DB179" s="79"/>
      <c r="DC179" s="79"/>
      <c r="DD179" s="79"/>
      <c r="DE179" s="79"/>
      <c r="DF179" s="79"/>
      <c r="DG179" s="79"/>
      <c r="DH179" s="79"/>
      <c r="DI179" s="79"/>
      <c r="DJ179" s="79"/>
      <c r="DK179" s="79"/>
      <c r="DL179" s="79"/>
      <c r="DM179" s="79"/>
      <c r="DN179" s="79"/>
      <c r="DO179" s="79"/>
      <c r="DP179" s="79"/>
      <c r="DQ179" s="79"/>
      <c r="DR179" s="79"/>
      <c r="DS179" s="79"/>
      <c r="DT179" s="68">
        <f t="shared" si="27"/>
        <v>0</v>
      </c>
      <c r="DU179" s="79"/>
      <c r="DV179" s="77"/>
      <c r="DW179" s="77"/>
      <c r="DX179" s="77"/>
      <c r="DY179" s="77"/>
      <c r="DZ179" s="77"/>
      <c r="EA179" s="77"/>
      <c r="EB179" s="77"/>
      <c r="EC179" s="77"/>
      <c r="ED179" s="77"/>
      <c r="EE179" s="77"/>
      <c r="EF179" s="77"/>
      <c r="EG179" s="77"/>
      <c r="EH179" s="77"/>
      <c r="EI179" s="77"/>
      <c r="EJ179" s="77"/>
      <c r="EK179" s="77"/>
      <c r="EL179" s="77"/>
      <c r="EM179" s="77"/>
      <c r="EN179" s="77"/>
      <c r="EO179" s="77"/>
      <c r="EP179" s="77"/>
      <c r="EQ179" s="77"/>
      <c r="ER179" s="77"/>
      <c r="ES179" s="77"/>
      <c r="ET179" s="77"/>
      <c r="EU179" s="77"/>
      <c r="EV179" s="77"/>
      <c r="EW179" s="77"/>
      <c r="EX179" s="77"/>
    </row>
    <row r="180" spans="1:154" ht="16" customHeight="1">
      <c r="A180" s="86">
        <v>2013</v>
      </c>
      <c r="B180" s="67" t="s">
        <v>8</v>
      </c>
      <c r="C180" s="67" t="str">
        <f t="shared" si="21"/>
        <v>2013Q3</v>
      </c>
      <c r="D180" s="67" t="s">
        <v>211</v>
      </c>
      <c r="E180" s="67" t="s">
        <v>212</v>
      </c>
      <c r="F180" s="67" t="s">
        <v>231</v>
      </c>
      <c r="G180" s="68" t="s">
        <v>231</v>
      </c>
      <c r="H180" s="68" t="s">
        <v>231</v>
      </c>
      <c r="I180" s="68" t="s">
        <v>448</v>
      </c>
      <c r="J180" s="67" t="str">
        <f t="shared" si="26"/>
        <v>2013Q3D13</v>
      </c>
      <c r="K180" s="79">
        <v>0</v>
      </c>
      <c r="L180" s="79">
        <v>0</v>
      </c>
      <c r="M180" s="67"/>
      <c r="N180" s="79">
        <v>0</v>
      </c>
      <c r="O180" s="79"/>
      <c r="P180" s="79">
        <v>0</v>
      </c>
      <c r="Q180" s="79"/>
      <c r="R180" s="68">
        <v>0</v>
      </c>
      <c r="S180" s="67"/>
      <c r="T180" s="67"/>
      <c r="U180" s="67"/>
      <c r="V180" s="67"/>
      <c r="W180" s="67"/>
      <c r="X180" s="67"/>
      <c r="Y180" s="67"/>
      <c r="Z180" s="79">
        <v>0</v>
      </c>
      <c r="AA180" s="79">
        <v>0</v>
      </c>
      <c r="AB180" s="79">
        <v>0</v>
      </c>
      <c r="AC180" s="67">
        <v>0</v>
      </c>
      <c r="AD180" s="68">
        <f t="shared" si="24"/>
        <v>0</v>
      </c>
      <c r="AE180" s="67"/>
      <c r="AF180" s="79"/>
      <c r="AG180" s="67"/>
      <c r="AH180" s="67"/>
      <c r="AI180" s="67"/>
      <c r="AJ180" s="67"/>
      <c r="AK180" s="67"/>
      <c r="AL180" s="67">
        <v>0</v>
      </c>
      <c r="AM180" s="67"/>
      <c r="AN180" s="67"/>
      <c r="AO180" s="67"/>
      <c r="AP180" s="67">
        <v>0</v>
      </c>
      <c r="AQ180" s="67">
        <v>0</v>
      </c>
      <c r="AR180" s="67"/>
      <c r="AS180" s="67"/>
      <c r="AT180" s="67">
        <v>0</v>
      </c>
      <c r="AU180" s="67"/>
      <c r="AV180" s="67"/>
      <c r="AW180" s="67">
        <v>0</v>
      </c>
      <c r="AX180" s="67"/>
      <c r="AY180" s="67"/>
      <c r="AZ180" s="67"/>
      <c r="BA180" s="67">
        <v>0</v>
      </c>
      <c r="BB180" s="67">
        <v>0</v>
      </c>
      <c r="BC180" s="67">
        <v>0</v>
      </c>
      <c r="BD180" s="67">
        <v>0</v>
      </c>
      <c r="BE180" s="67">
        <v>0</v>
      </c>
      <c r="BF180" s="67">
        <v>0</v>
      </c>
      <c r="BG180" s="67">
        <v>0</v>
      </c>
      <c r="BH180" s="67">
        <v>0</v>
      </c>
      <c r="BI180" s="67">
        <v>0</v>
      </c>
      <c r="BJ180" s="73">
        <v>0</v>
      </c>
      <c r="BK180" s="68">
        <f t="shared" si="20"/>
        <v>0</v>
      </c>
      <c r="BL180" s="67">
        <v>0</v>
      </c>
      <c r="BM180" s="67">
        <v>0</v>
      </c>
      <c r="BN180" s="67">
        <f t="shared" si="25"/>
        <v>0</v>
      </c>
      <c r="BO180" s="67"/>
      <c r="BP180" s="67"/>
      <c r="BQ180" s="67"/>
      <c r="BR180" s="67">
        <v>0</v>
      </c>
      <c r="BS180" s="67">
        <v>0</v>
      </c>
      <c r="BT180" s="67">
        <v>0</v>
      </c>
      <c r="BU180" s="67">
        <v>0</v>
      </c>
      <c r="BV180" s="67"/>
      <c r="BW180" s="67">
        <v>0</v>
      </c>
      <c r="BX180" s="67">
        <v>0</v>
      </c>
      <c r="BY180" s="67">
        <f t="shared" si="23"/>
        <v>0</v>
      </c>
      <c r="BZ180" s="79">
        <v>0</v>
      </c>
      <c r="CA180" s="79">
        <v>0</v>
      </c>
      <c r="CB180" s="79">
        <v>0</v>
      </c>
      <c r="CC180" s="79">
        <v>0</v>
      </c>
      <c r="CD180" s="79">
        <v>0</v>
      </c>
      <c r="CE180" s="79">
        <v>0</v>
      </c>
      <c r="CF180" s="79">
        <v>0</v>
      </c>
      <c r="CG180" s="79"/>
      <c r="CH180" s="79"/>
      <c r="CI180" s="79"/>
      <c r="CJ180" s="79"/>
      <c r="CK180" s="79"/>
      <c r="CL180" s="79">
        <f t="shared" si="22"/>
        <v>0</v>
      </c>
      <c r="CM180" s="79"/>
      <c r="CN180" s="79"/>
      <c r="CO180" s="79"/>
      <c r="CP180" s="79"/>
      <c r="CQ180" s="79"/>
      <c r="CR180" s="79"/>
      <c r="CS180" s="79"/>
      <c r="CT180" s="79"/>
      <c r="CU180" s="79"/>
      <c r="CV180" s="79"/>
      <c r="CW180" s="79"/>
      <c r="CX180" s="79"/>
      <c r="CY180" s="79"/>
      <c r="CZ180" s="79"/>
      <c r="DA180" s="79"/>
      <c r="DB180" s="79"/>
      <c r="DC180" s="79"/>
      <c r="DD180" s="67"/>
      <c r="DE180" s="67"/>
      <c r="DF180" s="67"/>
      <c r="DG180" s="67"/>
      <c r="DH180" s="67"/>
      <c r="DI180" s="67"/>
      <c r="DJ180" s="67"/>
      <c r="DK180" s="67"/>
      <c r="DL180" s="67"/>
      <c r="DM180" s="67"/>
      <c r="DN180" s="67"/>
      <c r="DO180" s="67"/>
      <c r="DP180" s="67"/>
      <c r="DQ180" s="67"/>
      <c r="DR180" s="67"/>
      <c r="DS180" s="67"/>
      <c r="DT180" s="68">
        <f t="shared" si="27"/>
        <v>0</v>
      </c>
      <c r="DU180" s="67"/>
      <c r="DV180" s="82"/>
      <c r="DW180" s="82"/>
      <c r="DX180" s="82"/>
      <c r="DY180" s="82"/>
      <c r="DZ180" s="82"/>
      <c r="EA180" s="82"/>
      <c r="EB180" s="82"/>
      <c r="EC180" s="82"/>
      <c r="ED180" s="82"/>
      <c r="EE180" s="82"/>
      <c r="EF180" s="82"/>
      <c r="EG180" s="82" t="s">
        <v>231</v>
      </c>
      <c r="EH180" s="82"/>
      <c r="EI180" s="82"/>
      <c r="EJ180" s="82"/>
      <c r="EK180" s="82"/>
      <c r="EL180" s="82"/>
      <c r="EM180" s="82"/>
      <c r="EN180" s="82"/>
      <c r="EO180" s="82"/>
      <c r="EP180" s="82"/>
      <c r="EQ180" s="82"/>
      <c r="ER180" s="82"/>
      <c r="ES180" s="82"/>
      <c r="ET180" s="82"/>
      <c r="EU180" s="82"/>
      <c r="EV180" s="82"/>
      <c r="EW180" s="82"/>
      <c r="EX180" s="82"/>
    </row>
    <row r="181" spans="1:154" ht="16" customHeight="1">
      <c r="A181" s="86">
        <v>2013</v>
      </c>
      <c r="B181" s="67" t="s">
        <v>8</v>
      </c>
      <c r="C181" s="67" t="str">
        <f t="shared" si="21"/>
        <v>2013Q3</v>
      </c>
      <c r="D181" s="67" t="s">
        <v>211</v>
      </c>
      <c r="E181" s="67" t="s">
        <v>212</v>
      </c>
      <c r="F181" s="67" t="s">
        <v>224</v>
      </c>
      <c r="G181" s="68" t="s">
        <v>46</v>
      </c>
      <c r="H181" s="68" t="s">
        <v>231</v>
      </c>
      <c r="I181" s="68" t="s">
        <v>440</v>
      </c>
      <c r="J181" s="67" t="str">
        <f t="shared" si="26"/>
        <v>2013Q3D7</v>
      </c>
      <c r="K181" s="79">
        <v>0</v>
      </c>
      <c r="L181" s="79">
        <v>0</v>
      </c>
      <c r="M181" s="67"/>
      <c r="N181" s="79">
        <v>0</v>
      </c>
      <c r="O181" s="79"/>
      <c r="P181" s="79">
        <v>0</v>
      </c>
      <c r="Q181" s="79"/>
      <c r="R181" s="68">
        <v>620192.56000000006</v>
      </c>
      <c r="S181" s="67"/>
      <c r="T181" s="67"/>
      <c r="U181" s="67"/>
      <c r="V181" s="67"/>
      <c r="W181" s="67"/>
      <c r="X181" s="67"/>
      <c r="Y181" s="67"/>
      <c r="Z181" s="79">
        <v>0</v>
      </c>
      <c r="AA181" s="79">
        <v>0</v>
      </c>
      <c r="AB181" s="79">
        <v>0</v>
      </c>
      <c r="AC181" s="67">
        <v>1190395</v>
      </c>
      <c r="AD181" s="68">
        <f t="shared" si="24"/>
        <v>1190395</v>
      </c>
      <c r="AE181" s="67"/>
      <c r="AF181" s="79"/>
      <c r="AG181" s="67"/>
      <c r="AH181" s="67"/>
      <c r="AI181" s="67"/>
      <c r="AJ181" s="67"/>
      <c r="AK181" s="67"/>
      <c r="AL181" s="67">
        <v>0</v>
      </c>
      <c r="AM181" s="67"/>
      <c r="AN181" s="67">
        <v>0</v>
      </c>
      <c r="AO181" s="67">
        <v>0</v>
      </c>
      <c r="AP181" s="67">
        <v>9</v>
      </c>
      <c r="AQ181" s="67">
        <v>80</v>
      </c>
      <c r="AR181" s="67">
        <v>0</v>
      </c>
      <c r="AS181" s="67"/>
      <c r="AT181" s="67">
        <v>15</v>
      </c>
      <c r="AU181" s="67">
        <v>0</v>
      </c>
      <c r="AV181" s="67"/>
      <c r="AW181" s="67">
        <v>3</v>
      </c>
      <c r="AX181" s="67">
        <v>0</v>
      </c>
      <c r="AY181" s="67">
        <v>0</v>
      </c>
      <c r="AZ181" s="67">
        <v>3</v>
      </c>
      <c r="BA181" s="67">
        <v>0</v>
      </c>
      <c r="BB181" s="67">
        <v>0</v>
      </c>
      <c r="BC181" s="67">
        <v>2</v>
      </c>
      <c r="BD181" s="67">
        <v>0</v>
      </c>
      <c r="BE181" s="67">
        <v>0</v>
      </c>
      <c r="BF181" s="67">
        <v>0</v>
      </c>
      <c r="BG181" s="67">
        <v>0</v>
      </c>
      <c r="BH181" s="67">
        <v>0</v>
      </c>
      <c r="BI181" s="67">
        <v>1</v>
      </c>
      <c r="BJ181" s="73">
        <v>9270</v>
      </c>
      <c r="BK181" s="68">
        <f t="shared" ref="BK181:BK244" si="28">SUM(AK181:BI181)</f>
        <v>113</v>
      </c>
      <c r="BL181" s="67">
        <v>0</v>
      </c>
      <c r="BM181" s="67">
        <v>0</v>
      </c>
      <c r="BN181" s="67">
        <f t="shared" si="25"/>
        <v>0</v>
      </c>
      <c r="BO181" s="67"/>
      <c r="BP181" s="67"/>
      <c r="BQ181" s="67"/>
      <c r="BR181" s="67">
        <v>2199</v>
      </c>
      <c r="BS181" s="67">
        <v>65</v>
      </c>
      <c r="BT181" s="67">
        <v>0</v>
      </c>
      <c r="BU181" s="67">
        <v>0</v>
      </c>
      <c r="BV181" s="67"/>
      <c r="BW181" s="67">
        <v>0</v>
      </c>
      <c r="BX181" s="67">
        <v>0</v>
      </c>
      <c r="BY181" s="67">
        <f t="shared" si="23"/>
        <v>2264</v>
      </c>
      <c r="BZ181" s="79">
        <v>42.665037499999997</v>
      </c>
      <c r="CA181" s="79">
        <v>2.1520000000000001</v>
      </c>
      <c r="CB181" s="79">
        <v>26.177299999999999</v>
      </c>
      <c r="CC181" s="79">
        <v>9.5444499999999994</v>
      </c>
      <c r="CD181" s="79">
        <v>0</v>
      </c>
      <c r="CE181" s="79">
        <v>0</v>
      </c>
      <c r="CF181" s="79">
        <v>0</v>
      </c>
      <c r="CG181" s="79"/>
      <c r="CH181" s="79"/>
      <c r="CI181" s="79"/>
      <c r="CJ181" s="79"/>
      <c r="CK181" s="79"/>
      <c r="CL181" s="79">
        <f t="shared" si="22"/>
        <v>80.538787499999998</v>
      </c>
      <c r="CM181" s="79"/>
      <c r="CN181" s="79"/>
      <c r="CO181" s="79"/>
      <c r="CP181" s="79"/>
      <c r="CQ181" s="79"/>
      <c r="CR181" s="79"/>
      <c r="CS181" s="79"/>
      <c r="CT181" s="79"/>
      <c r="CU181" s="79"/>
      <c r="CV181" s="79"/>
      <c r="CW181" s="79"/>
      <c r="CX181" s="79"/>
      <c r="CY181" s="79"/>
      <c r="CZ181" s="79"/>
      <c r="DA181" s="79"/>
      <c r="DB181" s="79"/>
      <c r="DC181" s="79"/>
      <c r="DD181" s="67"/>
      <c r="DE181" s="67"/>
      <c r="DF181" s="67"/>
      <c r="DG181" s="67"/>
      <c r="DH181" s="67"/>
      <c r="DI181" s="67"/>
      <c r="DJ181" s="67"/>
      <c r="DK181" s="67"/>
      <c r="DL181" s="67"/>
      <c r="DM181" s="67"/>
      <c r="DN181" s="67"/>
      <c r="DO181" s="67"/>
      <c r="DP181" s="67"/>
      <c r="DQ181" s="67"/>
      <c r="DR181" s="67"/>
      <c r="DS181" s="67"/>
      <c r="DT181" s="68">
        <f t="shared" si="27"/>
        <v>0</v>
      </c>
      <c r="DU181" s="67"/>
      <c r="DV181" s="82"/>
      <c r="DW181" s="82"/>
      <c r="DX181" s="82"/>
      <c r="DY181" s="82"/>
      <c r="DZ181" s="82"/>
      <c r="EA181" s="82"/>
      <c r="EB181" s="82"/>
      <c r="EC181" s="82"/>
      <c r="ED181" s="82"/>
      <c r="EE181" s="82"/>
      <c r="EF181" s="82"/>
      <c r="EG181" s="82" t="s">
        <v>229</v>
      </c>
      <c r="EH181" s="82"/>
      <c r="EI181" s="82"/>
      <c r="EJ181" s="82"/>
      <c r="EK181" s="82"/>
      <c r="EL181" s="82"/>
      <c r="EM181" s="82"/>
      <c r="EN181" s="82"/>
      <c r="EO181" s="82"/>
      <c r="EP181" s="82"/>
      <c r="EQ181" s="82"/>
      <c r="ER181" s="82"/>
      <c r="ES181" s="82"/>
      <c r="ET181" s="82"/>
      <c r="EU181" s="82"/>
      <c r="EV181" s="82"/>
      <c r="EW181" s="82"/>
      <c r="EX181" s="82"/>
    </row>
    <row r="182" spans="1:154" ht="16" customHeight="1">
      <c r="A182" s="86">
        <v>2013</v>
      </c>
      <c r="B182" s="67" t="s">
        <v>8</v>
      </c>
      <c r="C182" s="67" t="str">
        <f t="shared" si="21"/>
        <v>2013Q3</v>
      </c>
      <c r="D182" s="67" t="s">
        <v>211</v>
      </c>
      <c r="E182" s="67" t="s">
        <v>212</v>
      </c>
      <c r="F182" s="67" t="s">
        <v>223</v>
      </c>
      <c r="G182" s="68" t="s">
        <v>45</v>
      </c>
      <c r="H182" s="68" t="s">
        <v>231</v>
      </c>
      <c r="I182" s="68" t="s">
        <v>439</v>
      </c>
      <c r="J182" s="67" t="str">
        <f t="shared" si="26"/>
        <v>2013Q3D6</v>
      </c>
      <c r="K182" s="79">
        <v>0</v>
      </c>
      <c r="L182" s="79">
        <v>0</v>
      </c>
      <c r="M182" s="67"/>
      <c r="N182" s="79">
        <v>0</v>
      </c>
      <c r="O182" s="79"/>
      <c r="P182" s="79">
        <v>0</v>
      </c>
      <c r="Q182" s="79"/>
      <c r="R182" s="68">
        <v>992349.34</v>
      </c>
      <c r="S182" s="67"/>
      <c r="T182" s="67"/>
      <c r="U182" s="67"/>
      <c r="V182" s="67"/>
      <c r="W182" s="67"/>
      <c r="X182" s="67"/>
      <c r="Y182" s="67"/>
      <c r="Z182" s="79">
        <v>0</v>
      </c>
      <c r="AA182" s="79">
        <v>0</v>
      </c>
      <c r="AB182" s="79">
        <v>0</v>
      </c>
      <c r="AC182" s="67">
        <v>1296177</v>
      </c>
      <c r="AD182" s="68">
        <f t="shared" si="24"/>
        <v>1296177</v>
      </c>
      <c r="AE182" s="67"/>
      <c r="AF182" s="79"/>
      <c r="AG182" s="67"/>
      <c r="AH182" s="67"/>
      <c r="AI182" s="67"/>
      <c r="AJ182" s="67"/>
      <c r="AK182" s="67"/>
      <c r="AL182" s="67">
        <v>0</v>
      </c>
      <c r="AM182" s="67"/>
      <c r="AN182" s="67">
        <v>0</v>
      </c>
      <c r="AO182" s="67">
        <v>0</v>
      </c>
      <c r="AP182" s="67">
        <v>0</v>
      </c>
      <c r="AQ182" s="67">
        <v>0</v>
      </c>
      <c r="AR182" s="67">
        <v>0</v>
      </c>
      <c r="AS182" s="67"/>
      <c r="AT182" s="67">
        <v>0</v>
      </c>
      <c r="AU182" s="67">
        <v>0</v>
      </c>
      <c r="AV182" s="67"/>
      <c r="AW182" s="67">
        <v>0</v>
      </c>
      <c r="AX182" s="67">
        <v>0</v>
      </c>
      <c r="AY182" s="67">
        <v>0</v>
      </c>
      <c r="AZ182" s="67">
        <v>0</v>
      </c>
      <c r="BA182" s="67">
        <v>0</v>
      </c>
      <c r="BB182" s="67">
        <v>0</v>
      </c>
      <c r="BC182" s="67">
        <v>0</v>
      </c>
      <c r="BD182" s="67">
        <v>0</v>
      </c>
      <c r="BE182" s="67">
        <v>0</v>
      </c>
      <c r="BF182" s="67">
        <v>0</v>
      </c>
      <c r="BG182" s="67">
        <v>0</v>
      </c>
      <c r="BH182" s="67">
        <v>0</v>
      </c>
      <c r="BI182" s="67">
        <v>0</v>
      </c>
      <c r="BJ182" s="73">
        <v>0</v>
      </c>
      <c r="BK182" s="68">
        <f t="shared" si="28"/>
        <v>0</v>
      </c>
      <c r="BL182" s="67">
        <v>0</v>
      </c>
      <c r="BM182" s="67">
        <v>0</v>
      </c>
      <c r="BN182" s="67">
        <f t="shared" si="25"/>
        <v>0</v>
      </c>
      <c r="BO182" s="67"/>
      <c r="BP182" s="67"/>
      <c r="BQ182" s="67"/>
      <c r="BR182" s="67">
        <v>2962</v>
      </c>
      <c r="BS182" s="67">
        <v>97</v>
      </c>
      <c r="BT182" s="67">
        <v>0</v>
      </c>
      <c r="BU182" s="67">
        <v>0</v>
      </c>
      <c r="BV182" s="67"/>
      <c r="BW182" s="67">
        <v>0</v>
      </c>
      <c r="BX182" s="67">
        <v>0</v>
      </c>
      <c r="BY182" s="67">
        <f t="shared" si="23"/>
        <v>3059</v>
      </c>
      <c r="BZ182" s="79">
        <v>40.199235999999999</v>
      </c>
      <c r="CA182" s="79">
        <v>1.1319999999999999</v>
      </c>
      <c r="CB182" s="79">
        <v>17.681249999999999</v>
      </c>
      <c r="CC182" s="79">
        <v>26.073366</v>
      </c>
      <c r="CD182" s="79">
        <v>0.06</v>
      </c>
      <c r="CE182" s="79">
        <v>0</v>
      </c>
      <c r="CF182" s="79">
        <v>0</v>
      </c>
      <c r="CG182" s="79"/>
      <c r="CH182" s="79"/>
      <c r="CI182" s="79"/>
      <c r="CJ182" s="79"/>
      <c r="CK182" s="79"/>
      <c r="CL182" s="79">
        <f t="shared" si="22"/>
        <v>85.145851999999991</v>
      </c>
      <c r="CM182" s="79"/>
      <c r="CN182" s="79"/>
      <c r="CO182" s="79"/>
      <c r="CP182" s="79"/>
      <c r="CQ182" s="79"/>
      <c r="CR182" s="79"/>
      <c r="CS182" s="79"/>
      <c r="CT182" s="79"/>
      <c r="CU182" s="79"/>
      <c r="CV182" s="79"/>
      <c r="CW182" s="79"/>
      <c r="CX182" s="79"/>
      <c r="CY182" s="79"/>
      <c r="CZ182" s="79"/>
      <c r="DA182" s="79"/>
      <c r="DB182" s="79"/>
      <c r="DC182" s="79"/>
      <c r="DD182" s="67"/>
      <c r="DE182" s="67"/>
      <c r="DF182" s="67"/>
      <c r="DG182" s="67"/>
      <c r="DH182" s="67"/>
      <c r="DI182" s="67"/>
      <c r="DJ182" s="67"/>
      <c r="DK182" s="67"/>
      <c r="DL182" s="67"/>
      <c r="DM182" s="67"/>
      <c r="DN182" s="67"/>
      <c r="DO182" s="67"/>
      <c r="DP182" s="67"/>
      <c r="DQ182" s="67"/>
      <c r="DR182" s="67"/>
      <c r="DS182" s="67"/>
      <c r="DT182" s="68">
        <f t="shared" si="27"/>
        <v>0</v>
      </c>
      <c r="DU182" s="67"/>
      <c r="DV182" s="82"/>
      <c r="DW182" s="82"/>
      <c r="DX182" s="82"/>
      <c r="DY182" s="82"/>
      <c r="DZ182" s="82"/>
      <c r="EA182" s="82"/>
      <c r="EB182" s="82"/>
      <c r="EC182" s="82"/>
      <c r="ED182" s="82"/>
      <c r="EE182" s="82"/>
      <c r="EF182" s="82"/>
      <c r="EG182" s="82" t="s">
        <v>229</v>
      </c>
      <c r="EH182" s="82"/>
      <c r="EI182" s="82"/>
      <c r="EJ182" s="82"/>
      <c r="EK182" s="82"/>
      <c r="EL182" s="82"/>
      <c r="EM182" s="82"/>
      <c r="EN182" s="82"/>
      <c r="EO182" s="82"/>
      <c r="EP182" s="82"/>
      <c r="EQ182" s="82"/>
      <c r="ER182" s="82"/>
      <c r="ES182" s="82"/>
      <c r="ET182" s="82"/>
      <c r="EU182" s="82"/>
      <c r="EV182" s="82"/>
      <c r="EW182" s="82"/>
      <c r="EX182" s="82"/>
    </row>
    <row r="183" spans="1:154" ht="16" customHeight="1">
      <c r="A183" s="86">
        <v>2013</v>
      </c>
      <c r="B183" s="67" t="s">
        <v>8</v>
      </c>
      <c r="C183" s="67" t="str">
        <f t="shared" si="21"/>
        <v>2013Q3</v>
      </c>
      <c r="D183" s="67" t="s">
        <v>211</v>
      </c>
      <c r="E183" s="67" t="s">
        <v>212</v>
      </c>
      <c r="F183" s="67" t="s">
        <v>227</v>
      </c>
      <c r="G183" s="68" t="s">
        <v>13</v>
      </c>
      <c r="H183" s="68" t="s">
        <v>13</v>
      </c>
      <c r="I183" s="68" t="s">
        <v>444</v>
      </c>
      <c r="J183" s="67" t="str">
        <f t="shared" si="26"/>
        <v>2013Q3D9</v>
      </c>
      <c r="K183" s="79">
        <v>215406</v>
      </c>
      <c r="L183" s="79">
        <v>76016.7</v>
      </c>
      <c r="M183" s="67">
        <v>0</v>
      </c>
      <c r="N183" s="79">
        <v>0</v>
      </c>
      <c r="O183" s="79"/>
      <c r="P183" s="79">
        <v>0</v>
      </c>
      <c r="Q183" s="79"/>
      <c r="R183" s="68">
        <v>291422.7</v>
      </c>
      <c r="S183" s="67"/>
      <c r="T183" s="67"/>
      <c r="U183" s="67"/>
      <c r="V183" s="67"/>
      <c r="W183" s="67"/>
      <c r="X183" s="67"/>
      <c r="Y183" s="67"/>
      <c r="Z183" s="79">
        <v>0</v>
      </c>
      <c r="AA183" s="79">
        <v>0</v>
      </c>
      <c r="AB183" s="79">
        <v>0</v>
      </c>
      <c r="AC183" s="67">
        <v>349389</v>
      </c>
      <c r="AD183" s="68">
        <f t="shared" si="24"/>
        <v>349389</v>
      </c>
      <c r="AE183" s="67"/>
      <c r="AF183" s="79"/>
      <c r="AG183" s="67"/>
      <c r="AH183" s="67"/>
      <c r="AI183" s="67"/>
      <c r="AJ183" s="67"/>
      <c r="AK183" s="67"/>
      <c r="AL183" s="67">
        <v>0</v>
      </c>
      <c r="AM183" s="67"/>
      <c r="AN183" s="67">
        <v>0</v>
      </c>
      <c r="AO183" s="67">
        <v>0</v>
      </c>
      <c r="AP183" s="67">
        <v>11</v>
      </c>
      <c r="AQ183" s="67">
        <v>21</v>
      </c>
      <c r="AR183" s="67">
        <v>0</v>
      </c>
      <c r="AS183" s="67"/>
      <c r="AT183" s="67">
        <v>4</v>
      </c>
      <c r="AU183" s="67">
        <v>0</v>
      </c>
      <c r="AV183" s="67"/>
      <c r="AW183" s="67">
        <v>2</v>
      </c>
      <c r="AX183" s="67">
        <v>0</v>
      </c>
      <c r="AY183" s="67">
        <v>0</v>
      </c>
      <c r="AZ183" s="67">
        <v>2</v>
      </c>
      <c r="BA183" s="67">
        <v>0</v>
      </c>
      <c r="BB183" s="67">
        <v>0</v>
      </c>
      <c r="BC183" s="67">
        <v>0</v>
      </c>
      <c r="BD183" s="67">
        <v>0</v>
      </c>
      <c r="BE183" s="67">
        <v>0</v>
      </c>
      <c r="BF183" s="67">
        <v>0</v>
      </c>
      <c r="BG183" s="67">
        <v>0</v>
      </c>
      <c r="BH183" s="67">
        <v>0</v>
      </c>
      <c r="BI183" s="67">
        <v>0</v>
      </c>
      <c r="BJ183" s="73">
        <v>2755</v>
      </c>
      <c r="BK183" s="68">
        <f t="shared" si="28"/>
        <v>40</v>
      </c>
      <c r="BL183" s="67">
        <v>0</v>
      </c>
      <c r="BM183" s="67">
        <v>10</v>
      </c>
      <c r="BN183" s="67">
        <f t="shared" si="25"/>
        <v>10</v>
      </c>
      <c r="BO183" s="67"/>
      <c r="BP183" s="67"/>
      <c r="BQ183" s="67"/>
      <c r="BR183" s="67">
        <v>1201</v>
      </c>
      <c r="BS183" s="67">
        <v>44</v>
      </c>
      <c r="BT183" s="67">
        <v>0</v>
      </c>
      <c r="BU183" s="67">
        <v>0</v>
      </c>
      <c r="BV183" s="67"/>
      <c r="BW183" s="67">
        <v>0</v>
      </c>
      <c r="BX183" s="67">
        <v>0</v>
      </c>
      <c r="BY183" s="67">
        <f t="shared" si="23"/>
        <v>1245</v>
      </c>
      <c r="BZ183" s="79">
        <v>21.39</v>
      </c>
      <c r="CA183" s="79">
        <v>0.40250000000000002</v>
      </c>
      <c r="CB183" s="79">
        <v>4.6230000000000002</v>
      </c>
      <c r="CC183" s="79">
        <v>21.4834</v>
      </c>
      <c r="CD183" s="79">
        <v>0</v>
      </c>
      <c r="CE183" s="79">
        <v>0</v>
      </c>
      <c r="CF183" s="79">
        <v>0</v>
      </c>
      <c r="CG183" s="79"/>
      <c r="CH183" s="79"/>
      <c r="CI183" s="79"/>
      <c r="CJ183" s="79"/>
      <c r="CK183" s="79"/>
      <c r="CL183" s="79">
        <f t="shared" si="22"/>
        <v>47.898899999999998</v>
      </c>
      <c r="CM183" s="79"/>
      <c r="CN183" s="79"/>
      <c r="CO183" s="79"/>
      <c r="CP183" s="79"/>
      <c r="CQ183" s="79"/>
      <c r="CR183" s="79"/>
      <c r="CS183" s="79"/>
      <c r="CT183" s="79"/>
      <c r="CU183" s="79"/>
      <c r="CV183" s="79"/>
      <c r="CW183" s="79"/>
      <c r="CX183" s="79"/>
      <c r="CY183" s="79"/>
      <c r="CZ183" s="79"/>
      <c r="DA183" s="79"/>
      <c r="DB183" s="79"/>
      <c r="DC183" s="79"/>
      <c r="DD183" s="67"/>
      <c r="DE183" s="67"/>
      <c r="DF183" s="67"/>
      <c r="DG183" s="67"/>
      <c r="DH183" s="67"/>
      <c r="DI183" s="67"/>
      <c r="DJ183" s="67"/>
      <c r="DK183" s="67"/>
      <c r="DL183" s="67"/>
      <c r="DM183" s="67"/>
      <c r="DN183" s="67"/>
      <c r="DO183" s="67"/>
      <c r="DP183" s="67"/>
      <c r="DQ183" s="67"/>
      <c r="DR183" s="67"/>
      <c r="DS183" s="67"/>
      <c r="DT183" s="68">
        <f t="shared" si="27"/>
        <v>0</v>
      </c>
      <c r="DU183" s="67"/>
      <c r="DV183" s="82"/>
      <c r="DW183" s="82"/>
      <c r="DX183" s="82"/>
      <c r="DY183" s="82"/>
      <c r="DZ183" s="82"/>
      <c r="EA183" s="82"/>
      <c r="EB183" s="82"/>
      <c r="EC183" s="82"/>
      <c r="ED183" s="82"/>
      <c r="EE183" s="82"/>
      <c r="EF183" s="82"/>
      <c r="EG183" s="82" t="s">
        <v>229</v>
      </c>
      <c r="EH183" s="82"/>
      <c r="EI183" s="82"/>
      <c r="EJ183" s="82"/>
      <c r="EK183" s="82"/>
      <c r="EL183" s="82"/>
      <c r="EM183" s="82"/>
      <c r="EN183" s="82"/>
      <c r="EO183" s="82"/>
      <c r="EP183" s="82"/>
      <c r="EQ183" s="82"/>
      <c r="ER183" s="82"/>
      <c r="ES183" s="82"/>
      <c r="ET183" s="82"/>
      <c r="EU183" s="82"/>
      <c r="EV183" s="82"/>
      <c r="EW183" s="82"/>
      <c r="EX183" s="82"/>
    </row>
    <row r="184" spans="1:154" ht="16" customHeight="1">
      <c r="A184" s="86">
        <v>2013</v>
      </c>
      <c r="B184" s="67" t="s">
        <v>8</v>
      </c>
      <c r="C184" s="67" t="str">
        <f t="shared" si="21"/>
        <v>2013Q3</v>
      </c>
      <c r="D184" s="67" t="s">
        <v>211</v>
      </c>
      <c r="E184" s="67" t="s">
        <v>212</v>
      </c>
      <c r="F184" s="67" t="s">
        <v>225</v>
      </c>
      <c r="G184" s="68" t="s">
        <v>47</v>
      </c>
      <c r="H184" s="68" t="s">
        <v>231</v>
      </c>
      <c r="I184" s="68" t="s">
        <v>441</v>
      </c>
      <c r="J184" s="67" t="str">
        <f t="shared" si="26"/>
        <v>2013Q3D8</v>
      </c>
      <c r="K184" s="79">
        <v>0</v>
      </c>
      <c r="L184" s="79">
        <v>0</v>
      </c>
      <c r="M184" s="67"/>
      <c r="N184" s="79">
        <v>0</v>
      </c>
      <c r="O184" s="79"/>
      <c r="P184" s="79">
        <v>0</v>
      </c>
      <c r="Q184" s="79"/>
      <c r="R184" s="68">
        <v>1442930.56</v>
      </c>
      <c r="S184" s="67"/>
      <c r="T184" s="67"/>
      <c r="U184" s="67"/>
      <c r="V184" s="67"/>
      <c r="W184" s="67"/>
      <c r="X184" s="67"/>
      <c r="Y184" s="67"/>
      <c r="Z184" s="79">
        <v>0</v>
      </c>
      <c r="AA184" s="79">
        <v>0</v>
      </c>
      <c r="AB184" s="79">
        <v>0</v>
      </c>
      <c r="AC184" s="67">
        <v>2092336</v>
      </c>
      <c r="AD184" s="68">
        <f t="shared" si="24"/>
        <v>2092336</v>
      </c>
      <c r="AE184" s="67"/>
      <c r="AF184" s="79"/>
      <c r="AG184" s="67"/>
      <c r="AH184" s="67"/>
      <c r="AI184" s="67"/>
      <c r="AJ184" s="67"/>
      <c r="AK184" s="67"/>
      <c r="AL184" s="67">
        <v>0</v>
      </c>
      <c r="AM184" s="67"/>
      <c r="AN184" s="67">
        <v>0</v>
      </c>
      <c r="AO184" s="67">
        <v>0</v>
      </c>
      <c r="AP184" s="67">
        <v>0</v>
      </c>
      <c r="AQ184" s="67">
        <v>0</v>
      </c>
      <c r="AR184" s="67">
        <v>0</v>
      </c>
      <c r="AS184" s="67"/>
      <c r="AT184" s="67">
        <v>0</v>
      </c>
      <c r="AU184" s="67">
        <v>0</v>
      </c>
      <c r="AV184" s="67"/>
      <c r="AW184" s="67">
        <v>0</v>
      </c>
      <c r="AX184" s="67">
        <v>0</v>
      </c>
      <c r="AY184" s="67">
        <v>0</v>
      </c>
      <c r="AZ184" s="67">
        <v>0</v>
      </c>
      <c r="BA184" s="67">
        <v>0</v>
      </c>
      <c r="BB184" s="67">
        <v>0</v>
      </c>
      <c r="BC184" s="67">
        <v>0</v>
      </c>
      <c r="BD184" s="67">
        <v>0</v>
      </c>
      <c r="BE184" s="67">
        <v>0</v>
      </c>
      <c r="BF184" s="67">
        <v>0</v>
      </c>
      <c r="BG184" s="67">
        <v>0</v>
      </c>
      <c r="BH184" s="67">
        <v>0</v>
      </c>
      <c r="BI184" s="67">
        <v>0</v>
      </c>
      <c r="BJ184" s="73">
        <v>0</v>
      </c>
      <c r="BK184" s="68">
        <f t="shared" si="28"/>
        <v>0</v>
      </c>
      <c r="BL184" s="67">
        <v>0</v>
      </c>
      <c r="BM184" s="67">
        <v>0</v>
      </c>
      <c r="BN184" s="67">
        <f t="shared" si="25"/>
        <v>0</v>
      </c>
      <c r="BO184" s="67"/>
      <c r="BP184" s="67"/>
      <c r="BQ184" s="67"/>
      <c r="BR184" s="67">
        <v>4609</v>
      </c>
      <c r="BS184" s="67">
        <v>156</v>
      </c>
      <c r="BT184" s="67">
        <v>0</v>
      </c>
      <c r="BU184" s="67">
        <v>0</v>
      </c>
      <c r="BV184" s="67"/>
      <c r="BW184" s="67">
        <v>0</v>
      </c>
      <c r="BX184" s="67">
        <v>0</v>
      </c>
      <c r="BY184" s="67">
        <f t="shared" si="23"/>
        <v>4765</v>
      </c>
      <c r="BZ184" s="79">
        <v>58.818289999999998</v>
      </c>
      <c r="CA184" s="79">
        <v>6.4648000000000003</v>
      </c>
      <c r="CB184" s="79">
        <v>31.893249999999998</v>
      </c>
      <c r="CC184" s="79">
        <v>17.64695</v>
      </c>
      <c r="CD184" s="79">
        <v>4.0865</v>
      </c>
      <c r="CE184" s="79">
        <v>0</v>
      </c>
      <c r="CF184" s="79">
        <v>0</v>
      </c>
      <c r="CG184" s="79"/>
      <c r="CH184" s="79"/>
      <c r="CI184" s="79"/>
      <c r="CJ184" s="79"/>
      <c r="CK184" s="79"/>
      <c r="CL184" s="79">
        <f t="shared" si="22"/>
        <v>118.90979</v>
      </c>
      <c r="CM184" s="79"/>
      <c r="CN184" s="79"/>
      <c r="CO184" s="79"/>
      <c r="CP184" s="79"/>
      <c r="CQ184" s="79"/>
      <c r="CR184" s="79"/>
      <c r="CS184" s="79"/>
      <c r="CT184" s="79"/>
      <c r="CU184" s="79"/>
      <c r="CV184" s="79"/>
      <c r="CW184" s="79"/>
      <c r="CX184" s="79"/>
      <c r="CY184" s="79"/>
      <c r="CZ184" s="79"/>
      <c r="DA184" s="79"/>
      <c r="DB184" s="79"/>
      <c r="DC184" s="79"/>
      <c r="DD184" s="67"/>
      <c r="DE184" s="67"/>
      <c r="DF184" s="67"/>
      <c r="DG184" s="67"/>
      <c r="DH184" s="67"/>
      <c r="DI184" s="67"/>
      <c r="DJ184" s="67"/>
      <c r="DK184" s="67"/>
      <c r="DL184" s="67"/>
      <c r="DM184" s="67"/>
      <c r="DN184" s="67"/>
      <c r="DO184" s="67"/>
      <c r="DP184" s="67"/>
      <c r="DQ184" s="67"/>
      <c r="DR184" s="67"/>
      <c r="DS184" s="67"/>
      <c r="DT184" s="68">
        <f t="shared" si="27"/>
        <v>0</v>
      </c>
      <c r="DU184" s="67"/>
      <c r="DV184" s="82"/>
      <c r="DW184" s="82"/>
      <c r="DX184" s="82"/>
      <c r="DY184" s="82"/>
      <c r="DZ184" s="82"/>
      <c r="EA184" s="82"/>
      <c r="EB184" s="82"/>
      <c r="EC184" s="82"/>
      <c r="ED184" s="82"/>
      <c r="EE184" s="82"/>
      <c r="EF184" s="82"/>
      <c r="EG184" s="82" t="s">
        <v>229</v>
      </c>
      <c r="EH184" s="82"/>
      <c r="EI184" s="82"/>
      <c r="EJ184" s="82"/>
      <c r="EK184" s="82"/>
      <c r="EL184" s="82"/>
      <c r="EM184" s="82"/>
      <c r="EN184" s="82"/>
      <c r="EO184" s="82"/>
      <c r="EP184" s="82"/>
      <c r="EQ184" s="82"/>
      <c r="ER184" s="82"/>
      <c r="ES184" s="82"/>
      <c r="ET184" s="82"/>
      <c r="EU184" s="82"/>
      <c r="EV184" s="82"/>
      <c r="EW184" s="82"/>
      <c r="EX184" s="82"/>
    </row>
    <row r="185" spans="1:154" ht="16" customHeight="1">
      <c r="A185" s="86">
        <v>2013</v>
      </c>
      <c r="B185" s="67" t="s">
        <v>8</v>
      </c>
      <c r="C185" s="67" t="str">
        <f t="shared" ref="C185:C248" si="29">CONCATENATE(A185,B185)</f>
        <v>2013Q3</v>
      </c>
      <c r="D185" s="67" t="s">
        <v>211</v>
      </c>
      <c r="E185" s="67" t="s">
        <v>212</v>
      </c>
      <c r="F185" s="67" t="s">
        <v>226</v>
      </c>
      <c r="G185" s="68" t="s">
        <v>29</v>
      </c>
      <c r="H185" s="68" t="s">
        <v>29</v>
      </c>
      <c r="I185" s="68" t="s">
        <v>447</v>
      </c>
      <c r="J185" s="67" t="str">
        <f t="shared" si="26"/>
        <v>2013Q3D12</v>
      </c>
      <c r="K185" s="79">
        <v>450693.38047534903</v>
      </c>
      <c r="L185" s="79">
        <v>314009.48103792401</v>
      </c>
      <c r="M185" s="67">
        <v>0</v>
      </c>
      <c r="N185" s="79">
        <v>0</v>
      </c>
      <c r="O185" s="79"/>
      <c r="P185" s="79">
        <v>0</v>
      </c>
      <c r="Q185" s="79"/>
      <c r="R185" s="68">
        <v>764702.86151327309</v>
      </c>
      <c r="S185" s="67"/>
      <c r="T185" s="67"/>
      <c r="U185" s="67"/>
      <c r="V185" s="67"/>
      <c r="W185" s="67"/>
      <c r="X185" s="67"/>
      <c r="Y185" s="67"/>
      <c r="Z185" s="79">
        <v>0</v>
      </c>
      <c r="AA185" s="79">
        <v>0</v>
      </c>
      <c r="AB185" s="79">
        <v>0</v>
      </c>
      <c r="AC185" s="67">
        <v>673983</v>
      </c>
      <c r="AD185" s="68">
        <f t="shared" si="24"/>
        <v>673983</v>
      </c>
      <c r="AE185" s="67"/>
      <c r="AF185" s="79"/>
      <c r="AG185" s="67"/>
      <c r="AH185" s="67"/>
      <c r="AI185" s="67"/>
      <c r="AJ185" s="67"/>
      <c r="AK185" s="67"/>
      <c r="AL185" s="67">
        <v>0</v>
      </c>
      <c r="AM185" s="67"/>
      <c r="AN185" s="67">
        <v>0</v>
      </c>
      <c r="AO185" s="67">
        <v>0</v>
      </c>
      <c r="AP185" s="67">
        <v>17</v>
      </c>
      <c r="AQ185" s="67">
        <v>16</v>
      </c>
      <c r="AR185" s="67">
        <v>0</v>
      </c>
      <c r="AS185" s="67"/>
      <c r="AT185" s="67">
        <v>8</v>
      </c>
      <c r="AU185" s="67">
        <v>0</v>
      </c>
      <c r="AV185" s="67"/>
      <c r="AW185" s="67">
        <v>0</v>
      </c>
      <c r="AX185" s="67">
        <v>3</v>
      </c>
      <c r="AY185" s="67">
        <v>0</v>
      </c>
      <c r="AZ185" s="67">
        <v>1</v>
      </c>
      <c r="BA185" s="67">
        <v>0</v>
      </c>
      <c r="BB185" s="67">
        <v>0</v>
      </c>
      <c r="BC185" s="67">
        <v>0</v>
      </c>
      <c r="BD185" s="67">
        <v>0</v>
      </c>
      <c r="BE185" s="67">
        <v>0</v>
      </c>
      <c r="BF185" s="67">
        <v>0</v>
      </c>
      <c r="BG185" s="67">
        <v>0</v>
      </c>
      <c r="BH185" s="67">
        <v>0</v>
      </c>
      <c r="BI185" s="67">
        <v>0</v>
      </c>
      <c r="BJ185" s="73">
        <v>3090</v>
      </c>
      <c r="BK185" s="68">
        <f t="shared" si="28"/>
        <v>45</v>
      </c>
      <c r="BL185" s="67">
        <v>0</v>
      </c>
      <c r="BM185" s="67">
        <v>15</v>
      </c>
      <c r="BN185" s="67">
        <f t="shared" si="25"/>
        <v>15</v>
      </c>
      <c r="BO185" s="67"/>
      <c r="BP185" s="67"/>
      <c r="BQ185" s="67"/>
      <c r="BR185" s="67">
        <v>2695</v>
      </c>
      <c r="BS185" s="67">
        <v>97</v>
      </c>
      <c r="BT185" s="67">
        <v>0</v>
      </c>
      <c r="BU185" s="67">
        <v>0</v>
      </c>
      <c r="BV185" s="67"/>
      <c r="BW185" s="67">
        <v>0</v>
      </c>
      <c r="BX185" s="67">
        <v>0</v>
      </c>
      <c r="BY185" s="67">
        <f t="shared" si="23"/>
        <v>2792</v>
      </c>
      <c r="BZ185" s="79">
        <v>51.914999999999999</v>
      </c>
      <c r="CA185" s="79">
        <v>15.597</v>
      </c>
      <c r="CB185" s="79">
        <v>24.302</v>
      </c>
      <c r="CC185" s="79">
        <v>90.980999999999995</v>
      </c>
      <c r="CD185" s="79">
        <v>8.4179999999999993</v>
      </c>
      <c r="CE185" s="79">
        <v>0</v>
      </c>
      <c r="CF185" s="79">
        <v>0</v>
      </c>
      <c r="CG185" s="79"/>
      <c r="CH185" s="79"/>
      <c r="CI185" s="79"/>
      <c r="CJ185" s="79"/>
      <c r="CK185" s="79"/>
      <c r="CL185" s="79">
        <f t="shared" ref="CL185:CL248" si="30">SUM(BZ185:CK185)</f>
        <v>191.21299999999999</v>
      </c>
      <c r="CM185" s="79"/>
      <c r="CN185" s="79"/>
      <c r="CO185" s="79"/>
      <c r="CP185" s="79"/>
      <c r="CQ185" s="79"/>
      <c r="CR185" s="79"/>
      <c r="CS185" s="79"/>
      <c r="CT185" s="79"/>
      <c r="CU185" s="79"/>
      <c r="CV185" s="79"/>
      <c r="CW185" s="79"/>
      <c r="CX185" s="79"/>
      <c r="CY185" s="79"/>
      <c r="CZ185" s="79"/>
      <c r="DA185" s="79"/>
      <c r="DB185" s="79"/>
      <c r="DC185" s="79"/>
      <c r="DD185" s="67"/>
      <c r="DE185" s="67"/>
      <c r="DF185" s="67"/>
      <c r="DG185" s="67"/>
      <c r="DH185" s="67"/>
      <c r="DI185" s="67"/>
      <c r="DJ185" s="67"/>
      <c r="DK185" s="67"/>
      <c r="DL185" s="67"/>
      <c r="DM185" s="67"/>
      <c r="DN185" s="67"/>
      <c r="DO185" s="67"/>
      <c r="DP185" s="67"/>
      <c r="DQ185" s="67"/>
      <c r="DR185" s="67"/>
      <c r="DS185" s="67"/>
      <c r="DT185" s="68">
        <f t="shared" si="27"/>
        <v>0</v>
      </c>
      <c r="DU185" s="67"/>
      <c r="DV185" s="82"/>
      <c r="DW185" s="82"/>
      <c r="DX185" s="82"/>
      <c r="DY185" s="82"/>
      <c r="DZ185" s="82"/>
      <c r="EA185" s="82"/>
      <c r="EB185" s="82"/>
      <c r="EC185" s="82"/>
      <c r="ED185" s="82"/>
      <c r="EE185" s="82"/>
      <c r="EF185" s="82"/>
      <c r="EG185" s="82" t="s">
        <v>229</v>
      </c>
      <c r="EH185" s="82"/>
      <c r="EI185" s="82"/>
      <c r="EJ185" s="82"/>
      <c r="EK185" s="82"/>
      <c r="EL185" s="82"/>
      <c r="EM185" s="82"/>
      <c r="EN185" s="82"/>
      <c r="EO185" s="82"/>
      <c r="EP185" s="82"/>
      <c r="EQ185" s="82"/>
      <c r="ER185" s="82"/>
      <c r="ES185" s="82"/>
      <c r="ET185" s="82"/>
      <c r="EU185" s="82"/>
      <c r="EV185" s="82"/>
      <c r="EW185" s="82"/>
      <c r="EX185" s="82"/>
    </row>
    <row r="186" spans="1:154" ht="16" customHeight="1">
      <c r="A186" s="86">
        <v>2013</v>
      </c>
      <c r="B186" s="67" t="s">
        <v>8</v>
      </c>
      <c r="C186" s="67" t="str">
        <f t="shared" si="29"/>
        <v>2013Q3</v>
      </c>
      <c r="D186" s="67" t="s">
        <v>211</v>
      </c>
      <c r="E186" s="67" t="s">
        <v>212</v>
      </c>
      <c r="F186" s="67" t="s">
        <v>228</v>
      </c>
      <c r="G186" s="68" t="s">
        <v>28</v>
      </c>
      <c r="H186" s="68" t="s">
        <v>28</v>
      </c>
      <c r="I186" s="68" t="s">
        <v>445</v>
      </c>
      <c r="J186" s="67" t="str">
        <f t="shared" si="26"/>
        <v>2013Q3D10</v>
      </c>
      <c r="K186" s="79">
        <v>320260</v>
      </c>
      <c r="L186" s="79">
        <v>39566</v>
      </c>
      <c r="M186" s="67">
        <v>0</v>
      </c>
      <c r="N186" s="79">
        <v>0</v>
      </c>
      <c r="O186" s="79"/>
      <c r="P186" s="79">
        <v>0</v>
      </c>
      <c r="Q186" s="79"/>
      <c r="R186" s="68">
        <v>359826</v>
      </c>
      <c r="S186" s="67"/>
      <c r="T186" s="67"/>
      <c r="U186" s="67"/>
      <c r="V186" s="67"/>
      <c r="W186" s="67"/>
      <c r="X186" s="67"/>
      <c r="Y186" s="67"/>
      <c r="Z186" s="79">
        <v>0</v>
      </c>
      <c r="AA186" s="79">
        <v>0</v>
      </c>
      <c r="AB186" s="79">
        <v>0</v>
      </c>
      <c r="AC186" s="67">
        <v>420940</v>
      </c>
      <c r="AD186" s="68">
        <f t="shared" si="24"/>
        <v>420940</v>
      </c>
      <c r="AE186" s="67"/>
      <c r="AF186" s="79"/>
      <c r="AG186" s="67"/>
      <c r="AH186" s="67"/>
      <c r="AI186" s="67"/>
      <c r="AJ186" s="67"/>
      <c r="AK186" s="67"/>
      <c r="AL186" s="67">
        <v>0</v>
      </c>
      <c r="AM186" s="67"/>
      <c r="AN186" s="67">
        <v>0</v>
      </c>
      <c r="AO186" s="67">
        <v>0</v>
      </c>
      <c r="AP186" s="67">
        <v>3</v>
      </c>
      <c r="AQ186" s="67">
        <v>9</v>
      </c>
      <c r="AR186" s="67">
        <v>0</v>
      </c>
      <c r="AS186" s="67"/>
      <c r="AT186" s="67">
        <v>4</v>
      </c>
      <c r="AU186" s="67">
        <v>0</v>
      </c>
      <c r="AV186" s="67"/>
      <c r="AW186" s="67">
        <v>4</v>
      </c>
      <c r="AX186" s="67">
        <v>1</v>
      </c>
      <c r="AY186" s="67">
        <v>0</v>
      </c>
      <c r="AZ186" s="67">
        <v>2</v>
      </c>
      <c r="BA186" s="67">
        <v>0</v>
      </c>
      <c r="BB186" s="67">
        <v>0</v>
      </c>
      <c r="BC186" s="67">
        <v>0</v>
      </c>
      <c r="BD186" s="67">
        <v>0</v>
      </c>
      <c r="BE186" s="67">
        <v>0</v>
      </c>
      <c r="BF186" s="67">
        <v>0</v>
      </c>
      <c r="BG186" s="67">
        <v>0</v>
      </c>
      <c r="BH186" s="67">
        <v>0</v>
      </c>
      <c r="BI186" s="67">
        <v>0</v>
      </c>
      <c r="BJ186" s="73">
        <v>2605</v>
      </c>
      <c r="BK186" s="68">
        <f t="shared" si="28"/>
        <v>23</v>
      </c>
      <c r="BL186" s="67">
        <v>0</v>
      </c>
      <c r="BM186" s="67">
        <v>14</v>
      </c>
      <c r="BN186" s="67">
        <f t="shared" si="25"/>
        <v>14</v>
      </c>
      <c r="BO186" s="67"/>
      <c r="BP186" s="67"/>
      <c r="BQ186" s="67"/>
      <c r="BR186" s="67">
        <v>2002</v>
      </c>
      <c r="BS186" s="67">
        <v>40</v>
      </c>
      <c r="BT186" s="67">
        <v>0</v>
      </c>
      <c r="BU186" s="67">
        <v>0</v>
      </c>
      <c r="BV186" s="67"/>
      <c r="BW186" s="67">
        <v>0</v>
      </c>
      <c r="BX186" s="67">
        <v>0</v>
      </c>
      <c r="BY186" s="67">
        <f t="shared" si="23"/>
        <v>2042</v>
      </c>
      <c r="BZ186" s="79">
        <v>35.909799999999997</v>
      </c>
      <c r="CA186" s="79">
        <v>2.15</v>
      </c>
      <c r="CB186" s="79">
        <v>1.407</v>
      </c>
      <c r="CC186" s="79">
        <v>48.021572999999997</v>
      </c>
      <c r="CD186" s="79">
        <v>0</v>
      </c>
      <c r="CE186" s="79">
        <v>0</v>
      </c>
      <c r="CF186" s="79">
        <v>0</v>
      </c>
      <c r="CG186" s="79"/>
      <c r="CH186" s="79"/>
      <c r="CI186" s="79"/>
      <c r="CJ186" s="79"/>
      <c r="CK186" s="79"/>
      <c r="CL186" s="79">
        <f t="shared" si="30"/>
        <v>87.488372999999996</v>
      </c>
      <c r="CM186" s="79"/>
      <c r="CN186" s="79"/>
      <c r="CO186" s="79"/>
      <c r="CP186" s="79"/>
      <c r="CQ186" s="79"/>
      <c r="CR186" s="79"/>
      <c r="CS186" s="79"/>
      <c r="CT186" s="79"/>
      <c r="CU186" s="79"/>
      <c r="CV186" s="79"/>
      <c r="CW186" s="79"/>
      <c r="CX186" s="79"/>
      <c r="CY186" s="79"/>
      <c r="CZ186" s="79"/>
      <c r="DA186" s="79"/>
      <c r="DB186" s="79"/>
      <c r="DC186" s="79"/>
      <c r="DD186" s="67"/>
      <c r="DE186" s="67"/>
      <c r="DF186" s="67"/>
      <c r="DG186" s="67"/>
      <c r="DH186" s="67"/>
      <c r="DI186" s="67"/>
      <c r="DJ186" s="67"/>
      <c r="DK186" s="67"/>
      <c r="DL186" s="67"/>
      <c r="DM186" s="67"/>
      <c r="DN186" s="67"/>
      <c r="DO186" s="67"/>
      <c r="DP186" s="67"/>
      <c r="DQ186" s="67"/>
      <c r="DR186" s="67"/>
      <c r="DS186" s="67"/>
      <c r="DT186" s="68">
        <f t="shared" si="27"/>
        <v>0</v>
      </c>
      <c r="DU186" s="67"/>
      <c r="DV186" s="82"/>
      <c r="DW186" s="82"/>
      <c r="DX186" s="82"/>
      <c r="DY186" s="82"/>
      <c r="DZ186" s="82"/>
      <c r="EA186" s="82"/>
      <c r="EB186" s="82"/>
      <c r="EC186" s="82"/>
      <c r="ED186" s="82"/>
      <c r="EE186" s="82"/>
      <c r="EF186" s="82"/>
      <c r="EG186" s="82" t="s">
        <v>229</v>
      </c>
      <c r="EH186" s="82"/>
      <c r="EI186" s="82"/>
      <c r="EJ186" s="82"/>
      <c r="EK186" s="82"/>
      <c r="EL186" s="82"/>
      <c r="EM186" s="82"/>
      <c r="EN186" s="82"/>
      <c r="EO186" s="82"/>
      <c r="EP186" s="82"/>
      <c r="EQ186" s="82"/>
      <c r="ER186" s="82"/>
      <c r="ES186" s="82"/>
      <c r="ET186" s="82"/>
      <c r="EU186" s="82"/>
      <c r="EV186" s="82"/>
      <c r="EW186" s="82"/>
      <c r="EX186" s="82"/>
    </row>
    <row r="187" spans="1:154" ht="16" customHeight="1">
      <c r="A187" s="86">
        <v>2013</v>
      </c>
      <c r="B187" s="67" t="s">
        <v>8</v>
      </c>
      <c r="C187" s="67" t="str">
        <f t="shared" si="29"/>
        <v>2013Q3</v>
      </c>
      <c r="D187" s="67" t="s">
        <v>211</v>
      </c>
      <c r="E187" s="67" t="s">
        <v>212</v>
      </c>
      <c r="F187" s="67" t="s">
        <v>213</v>
      </c>
      <c r="G187" s="68" t="s">
        <v>33</v>
      </c>
      <c r="H187" s="68" t="s">
        <v>33</v>
      </c>
      <c r="I187" s="68" t="s">
        <v>446</v>
      </c>
      <c r="J187" s="67" t="str">
        <f t="shared" si="26"/>
        <v>2013Q3D11</v>
      </c>
      <c r="K187" s="79">
        <v>0</v>
      </c>
      <c r="L187" s="79">
        <v>0</v>
      </c>
      <c r="M187" s="67"/>
      <c r="N187" s="79">
        <v>0</v>
      </c>
      <c r="O187" s="79"/>
      <c r="P187" s="79">
        <v>0</v>
      </c>
      <c r="Q187" s="79"/>
      <c r="R187" s="68">
        <v>0</v>
      </c>
      <c r="S187" s="67"/>
      <c r="T187" s="67"/>
      <c r="U187" s="67"/>
      <c r="V187" s="67"/>
      <c r="W187" s="67"/>
      <c r="X187" s="67"/>
      <c r="Y187" s="67"/>
      <c r="Z187" s="79">
        <v>0</v>
      </c>
      <c r="AA187" s="79">
        <v>0</v>
      </c>
      <c r="AB187" s="79">
        <v>0</v>
      </c>
      <c r="AC187" s="67">
        <v>0</v>
      </c>
      <c r="AD187" s="68">
        <f t="shared" si="24"/>
        <v>0</v>
      </c>
      <c r="AE187" s="67"/>
      <c r="AF187" s="79"/>
      <c r="AG187" s="67"/>
      <c r="AH187" s="67"/>
      <c r="AI187" s="67"/>
      <c r="AJ187" s="67"/>
      <c r="AK187" s="67"/>
      <c r="AL187" s="67">
        <v>0</v>
      </c>
      <c r="AM187" s="67"/>
      <c r="AN187" s="67">
        <v>0</v>
      </c>
      <c r="AO187" s="67">
        <v>0</v>
      </c>
      <c r="AP187" s="67">
        <v>0</v>
      </c>
      <c r="AQ187" s="67">
        <v>0</v>
      </c>
      <c r="AR187" s="67">
        <v>0</v>
      </c>
      <c r="AS187" s="67"/>
      <c r="AT187" s="67">
        <v>0</v>
      </c>
      <c r="AU187" s="67">
        <v>0</v>
      </c>
      <c r="AV187" s="67"/>
      <c r="AW187" s="67">
        <v>0</v>
      </c>
      <c r="AX187" s="67">
        <v>0</v>
      </c>
      <c r="AY187" s="67">
        <v>0</v>
      </c>
      <c r="AZ187" s="67">
        <v>0</v>
      </c>
      <c r="BA187" s="67">
        <v>0</v>
      </c>
      <c r="BB187" s="67">
        <v>0</v>
      </c>
      <c r="BC187" s="67">
        <v>0</v>
      </c>
      <c r="BD187" s="67">
        <v>0</v>
      </c>
      <c r="BE187" s="67">
        <v>0</v>
      </c>
      <c r="BF187" s="67">
        <v>0</v>
      </c>
      <c r="BG187" s="67">
        <v>0</v>
      </c>
      <c r="BH187" s="67">
        <v>0</v>
      </c>
      <c r="BI187" s="67">
        <v>0</v>
      </c>
      <c r="BJ187" s="73">
        <v>0</v>
      </c>
      <c r="BK187" s="68">
        <f t="shared" si="28"/>
        <v>0</v>
      </c>
      <c r="BL187" s="67">
        <v>0</v>
      </c>
      <c r="BM187" s="67">
        <v>0</v>
      </c>
      <c r="BN187" s="67">
        <f t="shared" si="25"/>
        <v>0</v>
      </c>
      <c r="BO187" s="67"/>
      <c r="BP187" s="67"/>
      <c r="BQ187" s="67"/>
      <c r="BR187" s="67">
        <v>0</v>
      </c>
      <c r="BS187" s="67">
        <v>0</v>
      </c>
      <c r="BT187" s="67">
        <v>0</v>
      </c>
      <c r="BU187" s="67">
        <v>0</v>
      </c>
      <c r="BV187" s="67"/>
      <c r="BW187" s="67">
        <v>0</v>
      </c>
      <c r="BX187" s="67">
        <v>0</v>
      </c>
      <c r="BY187" s="67">
        <f t="shared" si="23"/>
        <v>0</v>
      </c>
      <c r="BZ187" s="79">
        <v>0</v>
      </c>
      <c r="CA187" s="79">
        <v>0</v>
      </c>
      <c r="CB187" s="79">
        <v>0</v>
      </c>
      <c r="CC187" s="79">
        <v>0</v>
      </c>
      <c r="CD187" s="79">
        <v>0</v>
      </c>
      <c r="CE187" s="79">
        <v>0</v>
      </c>
      <c r="CF187" s="79">
        <v>0</v>
      </c>
      <c r="CG187" s="79"/>
      <c r="CH187" s="79"/>
      <c r="CI187" s="79"/>
      <c r="CJ187" s="79"/>
      <c r="CK187" s="79"/>
      <c r="CL187" s="79">
        <f t="shared" si="30"/>
        <v>0</v>
      </c>
      <c r="CM187" s="79"/>
      <c r="CN187" s="79"/>
      <c r="CO187" s="79"/>
      <c r="CP187" s="79"/>
      <c r="CQ187" s="79"/>
      <c r="CR187" s="79"/>
      <c r="CS187" s="79"/>
      <c r="CT187" s="79"/>
      <c r="CU187" s="79"/>
      <c r="CV187" s="79"/>
      <c r="CW187" s="79"/>
      <c r="CX187" s="79"/>
      <c r="CY187" s="79"/>
      <c r="CZ187" s="79"/>
      <c r="DA187" s="79"/>
      <c r="DB187" s="79"/>
      <c r="DC187" s="79"/>
      <c r="DD187" s="67"/>
      <c r="DE187" s="67"/>
      <c r="DF187" s="67"/>
      <c r="DG187" s="67"/>
      <c r="DH187" s="67"/>
      <c r="DI187" s="67"/>
      <c r="DJ187" s="67"/>
      <c r="DK187" s="67"/>
      <c r="DL187" s="67"/>
      <c r="DM187" s="67"/>
      <c r="DN187" s="67"/>
      <c r="DO187" s="67"/>
      <c r="DP187" s="67"/>
      <c r="DQ187" s="67"/>
      <c r="DR187" s="67"/>
      <c r="DS187" s="67"/>
      <c r="DT187" s="68">
        <f t="shared" si="27"/>
        <v>0</v>
      </c>
      <c r="DU187" s="67"/>
      <c r="DV187" s="82"/>
      <c r="DW187" s="82"/>
      <c r="DX187" s="82"/>
      <c r="DY187" s="82"/>
      <c r="DZ187" s="82"/>
      <c r="EA187" s="82"/>
      <c r="EB187" s="82"/>
      <c r="EC187" s="82"/>
      <c r="ED187" s="82"/>
      <c r="EE187" s="82"/>
      <c r="EF187" s="82"/>
      <c r="EG187" s="82" t="s">
        <v>229</v>
      </c>
      <c r="EH187" s="82"/>
      <c r="EI187" s="82"/>
      <c r="EJ187" s="82"/>
      <c r="EK187" s="82"/>
      <c r="EL187" s="82"/>
      <c r="EM187" s="82"/>
      <c r="EN187" s="82"/>
      <c r="EO187" s="82"/>
      <c r="EP187" s="82"/>
      <c r="EQ187" s="82"/>
      <c r="ER187" s="82"/>
      <c r="ES187" s="82"/>
      <c r="ET187" s="82"/>
      <c r="EU187" s="82"/>
      <c r="EV187" s="82"/>
      <c r="EW187" s="82"/>
      <c r="EX187" s="82"/>
    </row>
    <row r="188" spans="1:154" ht="16" customHeight="1">
      <c r="A188" s="86">
        <v>2013</v>
      </c>
      <c r="B188" s="67" t="s">
        <v>8</v>
      </c>
      <c r="C188" s="67" t="str">
        <f t="shared" si="29"/>
        <v>2013Q3</v>
      </c>
      <c r="D188" s="67" t="s">
        <v>211</v>
      </c>
      <c r="E188" s="67" t="s">
        <v>212</v>
      </c>
      <c r="F188" s="67" t="s">
        <v>215</v>
      </c>
      <c r="G188" s="67" t="s">
        <v>239</v>
      </c>
      <c r="H188" s="68" t="s">
        <v>239</v>
      </c>
      <c r="I188" s="68" t="s">
        <v>449</v>
      </c>
      <c r="J188" s="67" t="str">
        <f t="shared" si="26"/>
        <v>2013Q3D14</v>
      </c>
      <c r="K188" s="78">
        <v>117718855.68000001</v>
      </c>
      <c r="L188" s="78">
        <v>64897731.039999999</v>
      </c>
      <c r="M188" s="67">
        <v>93971965.120000005</v>
      </c>
      <c r="N188" s="67">
        <v>248336522.75</v>
      </c>
      <c r="O188" s="67"/>
      <c r="P188" s="67">
        <v>440088</v>
      </c>
      <c r="Q188" s="79"/>
      <c r="R188" s="67">
        <v>525365162.59000003</v>
      </c>
      <c r="S188" s="79"/>
      <c r="T188" s="79"/>
      <c r="U188" s="79"/>
      <c r="V188" s="79"/>
      <c r="W188" s="79"/>
      <c r="X188" s="79"/>
      <c r="Y188" s="79"/>
      <c r="Z188" s="79">
        <v>204386852</v>
      </c>
      <c r="AA188" s="79">
        <v>354767588</v>
      </c>
      <c r="AB188" s="79">
        <v>145928060</v>
      </c>
      <c r="AC188" s="67">
        <v>0</v>
      </c>
      <c r="AD188" s="67">
        <f t="shared" si="24"/>
        <v>705082500</v>
      </c>
      <c r="AE188" s="79"/>
      <c r="AF188" s="79"/>
      <c r="AG188" s="79"/>
      <c r="AH188" s="79"/>
      <c r="AI188" s="79"/>
      <c r="AJ188" s="79"/>
      <c r="AK188" s="67"/>
      <c r="AL188" s="67">
        <v>3</v>
      </c>
      <c r="AM188" s="67"/>
      <c r="AN188" s="67">
        <v>1</v>
      </c>
      <c r="AO188" s="67">
        <v>3</v>
      </c>
      <c r="AP188" s="67">
        <v>680</v>
      </c>
      <c r="AQ188" s="67">
        <v>2177</v>
      </c>
      <c r="AR188" s="67">
        <v>0</v>
      </c>
      <c r="AS188" s="67"/>
      <c r="AT188" s="67">
        <v>1512</v>
      </c>
      <c r="AU188" s="67">
        <v>14</v>
      </c>
      <c r="AV188" s="67"/>
      <c r="AW188" s="67">
        <v>1089</v>
      </c>
      <c r="AX188" s="67">
        <v>13</v>
      </c>
      <c r="AY188" s="67">
        <v>21</v>
      </c>
      <c r="AZ188" s="67">
        <v>851</v>
      </c>
      <c r="BA188" s="67">
        <v>0</v>
      </c>
      <c r="BB188" s="67">
        <v>4</v>
      </c>
      <c r="BC188" s="67">
        <v>500</v>
      </c>
      <c r="BD188" s="67">
        <v>0</v>
      </c>
      <c r="BE188" s="67">
        <v>5</v>
      </c>
      <c r="BF188" s="67">
        <v>49</v>
      </c>
      <c r="BG188" s="67">
        <v>14</v>
      </c>
      <c r="BH188" s="67">
        <v>7</v>
      </c>
      <c r="BI188" s="67">
        <v>164</v>
      </c>
      <c r="BJ188" s="73">
        <v>1240213</v>
      </c>
      <c r="BK188" s="68">
        <f t="shared" si="28"/>
        <v>7107</v>
      </c>
      <c r="BL188" s="78">
        <v>13</v>
      </c>
      <c r="BM188" s="78">
        <v>1349</v>
      </c>
      <c r="BN188" s="78">
        <f t="shared" si="25"/>
        <v>1362</v>
      </c>
      <c r="BO188" s="78"/>
      <c r="BP188" s="78"/>
      <c r="BQ188" s="78"/>
      <c r="BR188" s="67">
        <v>465463</v>
      </c>
      <c r="BS188" s="67">
        <v>46866</v>
      </c>
      <c r="BT188" s="67">
        <v>2071</v>
      </c>
      <c r="BU188" s="67">
        <v>397</v>
      </c>
      <c r="BV188" s="67"/>
      <c r="BW188" s="67">
        <v>360</v>
      </c>
      <c r="BX188" s="79"/>
      <c r="BY188" s="67">
        <f t="shared" si="23"/>
        <v>515157</v>
      </c>
      <c r="BZ188" s="79"/>
      <c r="CA188" s="79"/>
      <c r="CB188" s="79"/>
      <c r="CC188" s="79"/>
      <c r="CD188" s="79"/>
      <c r="CE188" s="79"/>
      <c r="CF188" s="79"/>
      <c r="CG188" s="79"/>
      <c r="CH188" s="79"/>
      <c r="CI188" s="79"/>
      <c r="CJ188" s="79"/>
      <c r="CK188" s="79"/>
      <c r="CL188" s="67">
        <f t="shared" si="30"/>
        <v>0</v>
      </c>
      <c r="CM188" s="79"/>
      <c r="CN188" s="79"/>
      <c r="CO188" s="79"/>
      <c r="CP188" s="79"/>
      <c r="CQ188" s="79"/>
      <c r="CR188" s="79"/>
      <c r="CS188" s="79"/>
      <c r="CT188" s="79"/>
      <c r="CU188" s="79"/>
      <c r="CV188" s="79"/>
      <c r="CW188" s="79"/>
      <c r="CX188" s="79"/>
      <c r="CY188" s="79"/>
      <c r="CZ188" s="79"/>
      <c r="DA188" s="79"/>
      <c r="DB188" s="79"/>
      <c r="DC188" s="79"/>
      <c r="DD188" s="79"/>
      <c r="DE188" s="79"/>
      <c r="DF188" s="79"/>
      <c r="DG188" s="79"/>
      <c r="DH188" s="79"/>
      <c r="DI188" s="79"/>
      <c r="DJ188" s="79"/>
      <c r="DK188" s="79"/>
      <c r="DL188" s="79"/>
      <c r="DM188" s="79"/>
      <c r="DN188" s="79"/>
      <c r="DO188" s="79"/>
      <c r="DP188" s="79"/>
      <c r="DQ188" s="79"/>
      <c r="DR188" s="79"/>
      <c r="DS188" s="79"/>
      <c r="DT188" s="68">
        <f t="shared" si="27"/>
        <v>0</v>
      </c>
      <c r="DU188" s="79"/>
      <c r="DV188" s="77"/>
      <c r="DW188" s="77"/>
      <c r="DX188" s="77"/>
      <c r="DY188" s="77"/>
      <c r="DZ188" s="77"/>
      <c r="EA188" s="77"/>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row>
    <row r="189" spans="1:154" ht="16" customHeight="1">
      <c r="A189" s="86">
        <v>2013</v>
      </c>
      <c r="B189" s="67" t="s">
        <v>7</v>
      </c>
      <c r="C189" s="67" t="str">
        <f t="shared" si="29"/>
        <v>2013Q2</v>
      </c>
      <c r="D189" s="67" t="s">
        <v>211</v>
      </c>
      <c r="E189" s="67" t="s">
        <v>212</v>
      </c>
      <c r="F189" s="67" t="s">
        <v>231</v>
      </c>
      <c r="G189" s="68" t="s">
        <v>231</v>
      </c>
      <c r="H189" s="68" t="s">
        <v>231</v>
      </c>
      <c r="I189" s="68" t="s">
        <v>448</v>
      </c>
      <c r="J189" s="67" t="str">
        <f t="shared" si="26"/>
        <v>2013Q2D13</v>
      </c>
      <c r="K189" s="79">
        <v>0</v>
      </c>
      <c r="L189" s="79">
        <v>0</v>
      </c>
      <c r="M189" s="67"/>
      <c r="N189" s="79">
        <v>0</v>
      </c>
      <c r="O189" s="79"/>
      <c r="P189" s="79">
        <v>0</v>
      </c>
      <c r="Q189" s="79"/>
      <c r="R189" s="68">
        <v>0</v>
      </c>
      <c r="S189" s="67"/>
      <c r="T189" s="67"/>
      <c r="U189" s="67"/>
      <c r="V189" s="67"/>
      <c r="W189" s="67"/>
      <c r="X189" s="67"/>
      <c r="Y189" s="67"/>
      <c r="Z189" s="79">
        <v>0</v>
      </c>
      <c r="AA189" s="79">
        <v>0</v>
      </c>
      <c r="AB189" s="79">
        <v>0</v>
      </c>
      <c r="AC189" s="67">
        <v>0</v>
      </c>
      <c r="AD189" s="68">
        <f t="shared" si="24"/>
        <v>0</v>
      </c>
      <c r="AE189" s="67"/>
      <c r="AF189" s="79"/>
      <c r="AG189" s="67"/>
      <c r="AH189" s="67"/>
      <c r="AI189" s="67"/>
      <c r="AJ189" s="67"/>
      <c r="AK189" s="67"/>
      <c r="AL189" s="67">
        <v>0</v>
      </c>
      <c r="AM189" s="67"/>
      <c r="AN189" s="67"/>
      <c r="AO189" s="67"/>
      <c r="AP189" s="67">
        <v>0</v>
      </c>
      <c r="AQ189" s="67">
        <v>0</v>
      </c>
      <c r="AR189" s="67"/>
      <c r="AS189" s="67"/>
      <c r="AT189" s="67">
        <v>0</v>
      </c>
      <c r="AU189" s="67"/>
      <c r="AV189" s="67"/>
      <c r="AW189" s="67">
        <v>0</v>
      </c>
      <c r="AX189" s="67"/>
      <c r="AY189" s="67"/>
      <c r="AZ189" s="67"/>
      <c r="BA189" s="67">
        <v>0</v>
      </c>
      <c r="BB189" s="67">
        <v>0</v>
      </c>
      <c r="BC189" s="67">
        <v>0</v>
      </c>
      <c r="BD189" s="67">
        <v>0</v>
      </c>
      <c r="BE189" s="67">
        <v>0</v>
      </c>
      <c r="BF189" s="67">
        <v>0</v>
      </c>
      <c r="BG189" s="67">
        <v>0</v>
      </c>
      <c r="BH189" s="67">
        <v>0</v>
      </c>
      <c r="BI189" s="67">
        <v>0</v>
      </c>
      <c r="BJ189" s="73">
        <v>0</v>
      </c>
      <c r="BK189" s="68">
        <f t="shared" si="28"/>
        <v>0</v>
      </c>
      <c r="BL189" s="67">
        <v>0</v>
      </c>
      <c r="BM189" s="67">
        <v>0</v>
      </c>
      <c r="BN189" s="67">
        <f t="shared" si="25"/>
        <v>0</v>
      </c>
      <c r="BO189" s="67"/>
      <c r="BP189" s="67"/>
      <c r="BQ189" s="67"/>
      <c r="BR189" s="67">
        <v>0</v>
      </c>
      <c r="BS189" s="67">
        <v>0</v>
      </c>
      <c r="BT189" s="67">
        <v>0</v>
      </c>
      <c r="BU189" s="67">
        <v>0</v>
      </c>
      <c r="BV189" s="67"/>
      <c r="BW189" s="67">
        <v>0</v>
      </c>
      <c r="BX189" s="67">
        <v>0</v>
      </c>
      <c r="BY189" s="67">
        <f t="shared" si="23"/>
        <v>0</v>
      </c>
      <c r="BZ189" s="79">
        <v>0</v>
      </c>
      <c r="CA189" s="79">
        <v>0</v>
      </c>
      <c r="CB189" s="79">
        <v>0</v>
      </c>
      <c r="CC189" s="79">
        <v>0</v>
      </c>
      <c r="CD189" s="79">
        <v>0</v>
      </c>
      <c r="CE189" s="79">
        <v>0</v>
      </c>
      <c r="CF189" s="79">
        <v>0</v>
      </c>
      <c r="CG189" s="79"/>
      <c r="CH189" s="79"/>
      <c r="CI189" s="79"/>
      <c r="CJ189" s="79"/>
      <c r="CK189" s="79"/>
      <c r="CL189" s="79">
        <f t="shared" si="30"/>
        <v>0</v>
      </c>
      <c r="CM189" s="79"/>
      <c r="CN189" s="79"/>
      <c r="CO189" s="79"/>
      <c r="CP189" s="79"/>
      <c r="CQ189" s="79"/>
      <c r="CR189" s="79"/>
      <c r="CS189" s="79"/>
      <c r="CT189" s="79"/>
      <c r="CU189" s="79"/>
      <c r="CV189" s="79"/>
      <c r="CW189" s="79"/>
      <c r="CX189" s="79"/>
      <c r="CY189" s="79"/>
      <c r="CZ189" s="79"/>
      <c r="DA189" s="79"/>
      <c r="DB189" s="79"/>
      <c r="DC189" s="79"/>
      <c r="DD189" s="67"/>
      <c r="DE189" s="67"/>
      <c r="DF189" s="67"/>
      <c r="DG189" s="67"/>
      <c r="DH189" s="67"/>
      <c r="DI189" s="67"/>
      <c r="DJ189" s="67"/>
      <c r="DK189" s="67"/>
      <c r="DL189" s="67"/>
      <c r="DM189" s="67"/>
      <c r="DN189" s="67"/>
      <c r="DO189" s="67"/>
      <c r="DP189" s="67"/>
      <c r="DQ189" s="67"/>
      <c r="DR189" s="67"/>
      <c r="DS189" s="67"/>
      <c r="DT189" s="68">
        <f t="shared" si="27"/>
        <v>0</v>
      </c>
      <c r="DU189" s="67"/>
      <c r="DV189" s="82"/>
      <c r="DW189" s="82"/>
      <c r="DX189" s="82"/>
      <c r="DY189" s="82"/>
      <c r="DZ189" s="82"/>
      <c r="EA189" s="82"/>
      <c r="EB189" s="82"/>
      <c r="EC189" s="82"/>
      <c r="ED189" s="82"/>
      <c r="EE189" s="82"/>
      <c r="EF189" s="82"/>
      <c r="EG189" s="82" t="s">
        <v>231</v>
      </c>
      <c r="EH189" s="82"/>
      <c r="EI189" s="82"/>
      <c r="EJ189" s="82"/>
      <c r="EK189" s="82"/>
      <c r="EL189" s="82"/>
      <c r="EM189" s="82"/>
      <c r="EN189" s="82"/>
      <c r="EO189" s="82"/>
      <c r="EP189" s="82"/>
      <c r="EQ189" s="82"/>
      <c r="ER189" s="82"/>
      <c r="ES189" s="82"/>
      <c r="ET189" s="82"/>
      <c r="EU189" s="82"/>
      <c r="EV189" s="82"/>
      <c r="EW189" s="82"/>
      <c r="EX189" s="82"/>
    </row>
    <row r="190" spans="1:154" ht="16" customHeight="1">
      <c r="A190" s="86">
        <v>2013</v>
      </c>
      <c r="B190" s="67" t="s">
        <v>7</v>
      </c>
      <c r="C190" s="67" t="str">
        <f t="shared" si="29"/>
        <v>2013Q2</v>
      </c>
      <c r="D190" s="67" t="s">
        <v>211</v>
      </c>
      <c r="E190" s="67" t="s">
        <v>212</v>
      </c>
      <c r="F190" s="67" t="s">
        <v>224</v>
      </c>
      <c r="G190" s="68" t="s">
        <v>46</v>
      </c>
      <c r="H190" s="68" t="s">
        <v>231</v>
      </c>
      <c r="I190" s="68" t="s">
        <v>440</v>
      </c>
      <c r="J190" s="67" t="str">
        <f t="shared" si="26"/>
        <v>2013Q2D7</v>
      </c>
      <c r="K190" s="79">
        <v>0</v>
      </c>
      <c r="L190" s="79">
        <v>0</v>
      </c>
      <c r="M190" s="67"/>
      <c r="N190" s="79">
        <v>0</v>
      </c>
      <c r="O190" s="79"/>
      <c r="P190" s="79">
        <v>0</v>
      </c>
      <c r="Q190" s="79"/>
      <c r="R190" s="68">
        <v>1015032.3</v>
      </c>
      <c r="S190" s="67"/>
      <c r="T190" s="67"/>
      <c r="U190" s="67"/>
      <c r="V190" s="67"/>
      <c r="W190" s="67"/>
      <c r="X190" s="67"/>
      <c r="Y190" s="67"/>
      <c r="Z190" s="79">
        <v>0</v>
      </c>
      <c r="AA190" s="79">
        <v>0</v>
      </c>
      <c r="AB190" s="79">
        <v>0</v>
      </c>
      <c r="AC190" s="67">
        <v>3165134</v>
      </c>
      <c r="AD190" s="68">
        <f t="shared" si="24"/>
        <v>3165134</v>
      </c>
      <c r="AE190" s="67"/>
      <c r="AF190" s="79"/>
      <c r="AG190" s="67"/>
      <c r="AH190" s="67"/>
      <c r="AI190" s="67"/>
      <c r="AJ190" s="67"/>
      <c r="AK190" s="67"/>
      <c r="AL190" s="67">
        <v>0</v>
      </c>
      <c r="AM190" s="67"/>
      <c r="AN190" s="67">
        <v>0</v>
      </c>
      <c r="AO190" s="67">
        <v>0</v>
      </c>
      <c r="AP190" s="67">
        <v>9</v>
      </c>
      <c r="AQ190" s="67">
        <v>80</v>
      </c>
      <c r="AR190" s="67">
        <v>0</v>
      </c>
      <c r="AS190" s="67"/>
      <c r="AT190" s="67">
        <v>15</v>
      </c>
      <c r="AU190" s="67">
        <v>0</v>
      </c>
      <c r="AV190" s="67"/>
      <c r="AW190" s="67">
        <v>3</v>
      </c>
      <c r="AX190" s="67">
        <v>2</v>
      </c>
      <c r="AY190" s="67">
        <v>0</v>
      </c>
      <c r="AZ190" s="67">
        <v>2</v>
      </c>
      <c r="BA190" s="67">
        <v>0</v>
      </c>
      <c r="BB190" s="67">
        <v>0</v>
      </c>
      <c r="BC190" s="67">
        <v>2</v>
      </c>
      <c r="BD190" s="67">
        <v>0</v>
      </c>
      <c r="BE190" s="67">
        <v>0</v>
      </c>
      <c r="BF190" s="67">
        <v>0</v>
      </c>
      <c r="BG190" s="67">
        <v>0</v>
      </c>
      <c r="BH190" s="67">
        <v>0</v>
      </c>
      <c r="BI190" s="67">
        <v>1</v>
      </c>
      <c r="BJ190" s="73">
        <v>9455</v>
      </c>
      <c r="BK190" s="68">
        <f t="shared" si="28"/>
        <v>114</v>
      </c>
      <c r="BL190" s="67">
        <v>0</v>
      </c>
      <c r="BM190" s="67">
        <v>0</v>
      </c>
      <c r="BN190" s="67">
        <f t="shared" si="25"/>
        <v>0</v>
      </c>
      <c r="BO190" s="67"/>
      <c r="BP190" s="67"/>
      <c r="BQ190" s="67"/>
      <c r="BR190" s="67">
        <v>1906</v>
      </c>
      <c r="BS190" s="67">
        <v>63</v>
      </c>
      <c r="BT190" s="67">
        <v>0</v>
      </c>
      <c r="BU190" s="67">
        <v>0</v>
      </c>
      <c r="BV190" s="67"/>
      <c r="BW190" s="67">
        <v>0</v>
      </c>
      <c r="BX190" s="67">
        <v>0</v>
      </c>
      <c r="BY190" s="67">
        <f t="shared" si="23"/>
        <v>1969</v>
      </c>
      <c r="BZ190" s="79">
        <v>3.4085999999999999</v>
      </c>
      <c r="CA190" s="79">
        <v>0</v>
      </c>
      <c r="CB190" s="79">
        <v>6.5641499999999997</v>
      </c>
      <c r="CC190" s="79">
        <v>42.032817000000001</v>
      </c>
      <c r="CD190" s="79">
        <v>0</v>
      </c>
      <c r="CE190" s="79">
        <v>0</v>
      </c>
      <c r="CF190" s="79">
        <v>0</v>
      </c>
      <c r="CG190" s="79"/>
      <c r="CH190" s="79"/>
      <c r="CI190" s="79"/>
      <c r="CJ190" s="79"/>
      <c r="CK190" s="79"/>
      <c r="CL190" s="79">
        <f t="shared" si="30"/>
        <v>52.005566999999999</v>
      </c>
      <c r="CM190" s="79"/>
      <c r="CN190" s="79"/>
      <c r="CO190" s="79"/>
      <c r="CP190" s="79"/>
      <c r="CQ190" s="79"/>
      <c r="CR190" s="79"/>
      <c r="CS190" s="79"/>
      <c r="CT190" s="79"/>
      <c r="CU190" s="79"/>
      <c r="CV190" s="79"/>
      <c r="CW190" s="79"/>
      <c r="CX190" s="79"/>
      <c r="CY190" s="79"/>
      <c r="CZ190" s="79"/>
      <c r="DA190" s="79"/>
      <c r="DB190" s="79"/>
      <c r="DC190" s="79"/>
      <c r="DD190" s="67"/>
      <c r="DE190" s="67"/>
      <c r="DF190" s="67"/>
      <c r="DG190" s="67"/>
      <c r="DH190" s="67"/>
      <c r="DI190" s="67"/>
      <c r="DJ190" s="67"/>
      <c r="DK190" s="67"/>
      <c r="DL190" s="67"/>
      <c r="DM190" s="67"/>
      <c r="DN190" s="67"/>
      <c r="DO190" s="67"/>
      <c r="DP190" s="67"/>
      <c r="DQ190" s="67"/>
      <c r="DR190" s="67"/>
      <c r="DS190" s="67"/>
      <c r="DT190" s="68">
        <f t="shared" si="27"/>
        <v>0</v>
      </c>
      <c r="DU190" s="67"/>
      <c r="DV190" s="82"/>
      <c r="DW190" s="82"/>
      <c r="DX190" s="82"/>
      <c r="DY190" s="82"/>
      <c r="DZ190" s="82"/>
      <c r="EA190" s="82"/>
      <c r="EB190" s="82"/>
      <c r="EC190" s="82"/>
      <c r="ED190" s="82"/>
      <c r="EE190" s="82"/>
      <c r="EF190" s="82"/>
      <c r="EG190" s="82" t="s">
        <v>229</v>
      </c>
      <c r="EH190" s="82"/>
      <c r="EI190" s="82"/>
      <c r="EJ190" s="82"/>
      <c r="EK190" s="82"/>
      <c r="EL190" s="82"/>
      <c r="EM190" s="82"/>
      <c r="EN190" s="82"/>
      <c r="EO190" s="82"/>
      <c r="EP190" s="82"/>
      <c r="EQ190" s="82"/>
      <c r="ER190" s="82"/>
      <c r="ES190" s="82"/>
      <c r="ET190" s="82"/>
      <c r="EU190" s="82"/>
      <c r="EV190" s="82"/>
      <c r="EW190" s="82"/>
      <c r="EX190" s="82"/>
    </row>
    <row r="191" spans="1:154" ht="16" customHeight="1">
      <c r="A191" s="86">
        <v>2013</v>
      </c>
      <c r="B191" s="67" t="s">
        <v>7</v>
      </c>
      <c r="C191" s="67" t="str">
        <f t="shared" si="29"/>
        <v>2013Q2</v>
      </c>
      <c r="D191" s="67" t="s">
        <v>211</v>
      </c>
      <c r="E191" s="67" t="s">
        <v>212</v>
      </c>
      <c r="F191" s="67" t="s">
        <v>223</v>
      </c>
      <c r="G191" s="68" t="s">
        <v>45</v>
      </c>
      <c r="H191" s="68" t="s">
        <v>231</v>
      </c>
      <c r="I191" s="68" t="s">
        <v>439</v>
      </c>
      <c r="J191" s="67" t="str">
        <f t="shared" si="26"/>
        <v>2013Q2D6</v>
      </c>
      <c r="K191" s="79">
        <v>0</v>
      </c>
      <c r="L191" s="79">
        <v>0</v>
      </c>
      <c r="M191" s="67"/>
      <c r="N191" s="79">
        <v>0</v>
      </c>
      <c r="O191" s="79"/>
      <c r="P191" s="79">
        <v>0</v>
      </c>
      <c r="Q191" s="79"/>
      <c r="R191" s="68">
        <v>1037946.07</v>
      </c>
      <c r="S191" s="67"/>
      <c r="T191" s="67"/>
      <c r="U191" s="67"/>
      <c r="V191" s="67"/>
      <c r="W191" s="67"/>
      <c r="X191" s="67"/>
      <c r="Y191" s="67"/>
      <c r="Z191" s="79">
        <v>0</v>
      </c>
      <c r="AA191" s="79">
        <v>0</v>
      </c>
      <c r="AB191" s="79">
        <v>0</v>
      </c>
      <c r="AC191" s="67">
        <v>1389881</v>
      </c>
      <c r="AD191" s="68">
        <f t="shared" si="24"/>
        <v>1389881</v>
      </c>
      <c r="AE191" s="67"/>
      <c r="AF191" s="79"/>
      <c r="AG191" s="67"/>
      <c r="AH191" s="67"/>
      <c r="AI191" s="67"/>
      <c r="AJ191" s="67"/>
      <c r="AK191" s="67"/>
      <c r="AL191" s="67">
        <v>0</v>
      </c>
      <c r="AM191" s="67"/>
      <c r="AN191" s="67">
        <v>0</v>
      </c>
      <c r="AO191" s="67">
        <v>0</v>
      </c>
      <c r="AP191" s="67">
        <v>0</v>
      </c>
      <c r="AQ191" s="67">
        <v>0</v>
      </c>
      <c r="AR191" s="67">
        <v>0</v>
      </c>
      <c r="AS191" s="67"/>
      <c r="AT191" s="67">
        <v>0</v>
      </c>
      <c r="AU191" s="67">
        <v>0</v>
      </c>
      <c r="AV191" s="67"/>
      <c r="AW191" s="67">
        <v>0</v>
      </c>
      <c r="AX191" s="67">
        <v>0</v>
      </c>
      <c r="AY191" s="67">
        <v>0</v>
      </c>
      <c r="AZ191" s="67">
        <v>0</v>
      </c>
      <c r="BA191" s="67">
        <v>0</v>
      </c>
      <c r="BB191" s="67">
        <v>0</v>
      </c>
      <c r="BC191" s="67">
        <v>0</v>
      </c>
      <c r="BD191" s="67">
        <v>0</v>
      </c>
      <c r="BE191" s="67">
        <v>0</v>
      </c>
      <c r="BF191" s="67">
        <v>0</v>
      </c>
      <c r="BG191" s="67">
        <v>0</v>
      </c>
      <c r="BH191" s="67">
        <v>0</v>
      </c>
      <c r="BI191" s="67">
        <v>0</v>
      </c>
      <c r="BJ191" s="73">
        <v>0</v>
      </c>
      <c r="BK191" s="68">
        <f t="shared" si="28"/>
        <v>0</v>
      </c>
      <c r="BL191" s="67">
        <v>0</v>
      </c>
      <c r="BM191" s="67">
        <v>0</v>
      </c>
      <c r="BN191" s="67">
        <f t="shared" si="25"/>
        <v>0</v>
      </c>
      <c r="BO191" s="67"/>
      <c r="BP191" s="67"/>
      <c r="BQ191" s="67"/>
      <c r="BR191" s="67">
        <v>2895</v>
      </c>
      <c r="BS191" s="67">
        <v>98</v>
      </c>
      <c r="BT191" s="67">
        <v>0</v>
      </c>
      <c r="BU191" s="67">
        <v>0</v>
      </c>
      <c r="BV191" s="67"/>
      <c r="BW191" s="67">
        <v>0</v>
      </c>
      <c r="BX191" s="67">
        <v>0</v>
      </c>
      <c r="BY191" s="67">
        <f t="shared" si="23"/>
        <v>2993</v>
      </c>
      <c r="BZ191" s="79">
        <v>33.162402</v>
      </c>
      <c r="CA191" s="79">
        <v>1.2555000000000001</v>
      </c>
      <c r="CB191" s="79">
        <v>14.219894999999999</v>
      </c>
      <c r="CC191" s="79">
        <v>15.2311</v>
      </c>
      <c r="CD191" s="79">
        <v>3.2000000000000001E-2</v>
      </c>
      <c r="CE191" s="79">
        <v>0</v>
      </c>
      <c r="CF191" s="79">
        <v>0</v>
      </c>
      <c r="CG191" s="79"/>
      <c r="CH191" s="79"/>
      <c r="CI191" s="79"/>
      <c r="CJ191" s="79"/>
      <c r="CK191" s="79"/>
      <c r="CL191" s="79">
        <f t="shared" si="30"/>
        <v>63.900896999999993</v>
      </c>
      <c r="CM191" s="79"/>
      <c r="CN191" s="79"/>
      <c r="CO191" s="79"/>
      <c r="CP191" s="79"/>
      <c r="CQ191" s="79"/>
      <c r="CR191" s="79"/>
      <c r="CS191" s="79"/>
      <c r="CT191" s="79"/>
      <c r="CU191" s="79"/>
      <c r="CV191" s="79"/>
      <c r="CW191" s="79"/>
      <c r="CX191" s="79"/>
      <c r="CY191" s="79"/>
      <c r="CZ191" s="79"/>
      <c r="DA191" s="79"/>
      <c r="DB191" s="79"/>
      <c r="DC191" s="79"/>
      <c r="DD191" s="67"/>
      <c r="DE191" s="67"/>
      <c r="DF191" s="67"/>
      <c r="DG191" s="67"/>
      <c r="DH191" s="67"/>
      <c r="DI191" s="67"/>
      <c r="DJ191" s="67"/>
      <c r="DK191" s="67"/>
      <c r="DL191" s="67"/>
      <c r="DM191" s="67"/>
      <c r="DN191" s="67"/>
      <c r="DO191" s="67"/>
      <c r="DP191" s="67"/>
      <c r="DQ191" s="67"/>
      <c r="DR191" s="67"/>
      <c r="DS191" s="67"/>
      <c r="DT191" s="68">
        <f t="shared" si="27"/>
        <v>0</v>
      </c>
      <c r="DU191" s="67"/>
      <c r="DV191" s="82"/>
      <c r="DW191" s="82"/>
      <c r="DX191" s="82"/>
      <c r="DY191" s="82"/>
      <c r="DZ191" s="82"/>
      <c r="EA191" s="82"/>
      <c r="EB191" s="82"/>
      <c r="EC191" s="82"/>
      <c r="ED191" s="82"/>
      <c r="EE191" s="82"/>
      <c r="EF191" s="82"/>
      <c r="EG191" s="82" t="s">
        <v>229</v>
      </c>
      <c r="EH191" s="82"/>
      <c r="EI191" s="82"/>
      <c r="EJ191" s="82"/>
      <c r="EK191" s="82"/>
      <c r="EL191" s="82"/>
      <c r="EM191" s="82"/>
      <c r="EN191" s="82"/>
      <c r="EO191" s="82"/>
      <c r="EP191" s="82"/>
      <c r="EQ191" s="82"/>
      <c r="ER191" s="82"/>
      <c r="ES191" s="82"/>
      <c r="ET191" s="82"/>
      <c r="EU191" s="82"/>
      <c r="EV191" s="82"/>
      <c r="EW191" s="82"/>
      <c r="EX191" s="82"/>
    </row>
    <row r="192" spans="1:154" ht="16" customHeight="1">
      <c r="A192" s="86">
        <v>2013</v>
      </c>
      <c r="B192" s="67" t="s">
        <v>7</v>
      </c>
      <c r="C192" s="67" t="str">
        <f t="shared" si="29"/>
        <v>2013Q2</v>
      </c>
      <c r="D192" s="67" t="s">
        <v>211</v>
      </c>
      <c r="E192" s="67" t="s">
        <v>212</v>
      </c>
      <c r="F192" s="67" t="s">
        <v>227</v>
      </c>
      <c r="G192" s="68" t="s">
        <v>13</v>
      </c>
      <c r="H192" s="68" t="s">
        <v>13</v>
      </c>
      <c r="I192" s="68" t="s">
        <v>444</v>
      </c>
      <c r="J192" s="67" t="str">
        <f t="shared" si="26"/>
        <v>2013Q2D9</v>
      </c>
      <c r="K192" s="79">
        <v>260177.71</v>
      </c>
      <c r="L192" s="79">
        <v>0</v>
      </c>
      <c r="M192" s="67">
        <v>0</v>
      </c>
      <c r="N192" s="79">
        <v>0</v>
      </c>
      <c r="O192" s="79"/>
      <c r="P192" s="79">
        <v>0</v>
      </c>
      <c r="Q192" s="79"/>
      <c r="R192" s="68">
        <v>260177.71</v>
      </c>
      <c r="S192" s="67"/>
      <c r="T192" s="67"/>
      <c r="U192" s="67"/>
      <c r="V192" s="67"/>
      <c r="W192" s="67"/>
      <c r="X192" s="67"/>
      <c r="Y192" s="67"/>
      <c r="Z192" s="79">
        <v>0</v>
      </c>
      <c r="AA192" s="79">
        <v>0</v>
      </c>
      <c r="AB192" s="79">
        <v>0</v>
      </c>
      <c r="AC192" s="67">
        <v>341236</v>
      </c>
      <c r="AD192" s="68">
        <f t="shared" si="24"/>
        <v>341236</v>
      </c>
      <c r="AE192" s="67"/>
      <c r="AF192" s="79"/>
      <c r="AG192" s="67"/>
      <c r="AH192" s="67"/>
      <c r="AI192" s="67"/>
      <c r="AJ192" s="67"/>
      <c r="AK192" s="67"/>
      <c r="AL192" s="67">
        <v>0</v>
      </c>
      <c r="AM192" s="67"/>
      <c r="AN192" s="67">
        <v>0</v>
      </c>
      <c r="AO192" s="67">
        <v>0</v>
      </c>
      <c r="AP192" s="67">
        <v>0</v>
      </c>
      <c r="AQ192" s="67">
        <v>0</v>
      </c>
      <c r="AR192" s="67">
        <v>0</v>
      </c>
      <c r="AS192" s="67"/>
      <c r="AT192" s="67">
        <v>0</v>
      </c>
      <c r="AU192" s="67">
        <v>0</v>
      </c>
      <c r="AV192" s="67"/>
      <c r="AW192" s="67">
        <v>0</v>
      </c>
      <c r="AX192" s="67">
        <v>0</v>
      </c>
      <c r="AY192" s="67">
        <v>0</v>
      </c>
      <c r="AZ192" s="67">
        <v>0</v>
      </c>
      <c r="BA192" s="67">
        <v>0</v>
      </c>
      <c r="BB192" s="67">
        <v>0</v>
      </c>
      <c r="BC192" s="67">
        <v>0</v>
      </c>
      <c r="BD192" s="67">
        <v>0</v>
      </c>
      <c r="BE192" s="67">
        <v>0</v>
      </c>
      <c r="BF192" s="67">
        <v>0</v>
      </c>
      <c r="BG192" s="67">
        <v>0</v>
      </c>
      <c r="BH192" s="67">
        <v>0</v>
      </c>
      <c r="BI192" s="67">
        <v>0</v>
      </c>
      <c r="BJ192" s="73">
        <v>0</v>
      </c>
      <c r="BK192" s="68">
        <f t="shared" si="28"/>
        <v>0</v>
      </c>
      <c r="BL192" s="67">
        <v>0</v>
      </c>
      <c r="BM192" s="67">
        <v>9</v>
      </c>
      <c r="BN192" s="67">
        <f t="shared" si="25"/>
        <v>9</v>
      </c>
      <c r="BO192" s="67"/>
      <c r="BP192" s="67"/>
      <c r="BQ192" s="67"/>
      <c r="BR192" s="67">
        <v>1167</v>
      </c>
      <c r="BS192" s="67">
        <v>36</v>
      </c>
      <c r="BT192" s="67">
        <v>0</v>
      </c>
      <c r="BU192" s="67">
        <v>0</v>
      </c>
      <c r="BV192" s="67"/>
      <c r="BW192" s="67">
        <v>0</v>
      </c>
      <c r="BX192" s="67">
        <v>0</v>
      </c>
      <c r="BY192" s="67">
        <f t="shared" ref="BY192:BY255" si="31">SUM(BR192:BW192)</f>
        <v>1203</v>
      </c>
      <c r="BZ192" s="79">
        <v>18.09</v>
      </c>
      <c r="CA192" s="79">
        <v>9.4824999999999999</v>
      </c>
      <c r="CB192" s="79">
        <v>4.1648899999999998</v>
      </c>
      <c r="CC192" s="79">
        <v>12.5665</v>
      </c>
      <c r="CD192" s="79">
        <v>0</v>
      </c>
      <c r="CE192" s="79">
        <v>0</v>
      </c>
      <c r="CF192" s="79">
        <v>0</v>
      </c>
      <c r="CG192" s="79"/>
      <c r="CH192" s="79"/>
      <c r="CI192" s="79"/>
      <c r="CJ192" s="79"/>
      <c r="CK192" s="79"/>
      <c r="CL192" s="79">
        <f t="shared" si="30"/>
        <v>44.303889999999996</v>
      </c>
      <c r="CM192" s="79"/>
      <c r="CN192" s="79"/>
      <c r="CO192" s="79"/>
      <c r="CP192" s="79"/>
      <c r="CQ192" s="79"/>
      <c r="CR192" s="79"/>
      <c r="CS192" s="79"/>
      <c r="CT192" s="79"/>
      <c r="CU192" s="79"/>
      <c r="CV192" s="79"/>
      <c r="CW192" s="79"/>
      <c r="CX192" s="79"/>
      <c r="CY192" s="79"/>
      <c r="CZ192" s="79"/>
      <c r="DA192" s="79"/>
      <c r="DB192" s="79"/>
      <c r="DC192" s="79"/>
      <c r="DD192" s="67"/>
      <c r="DE192" s="67"/>
      <c r="DF192" s="67"/>
      <c r="DG192" s="67"/>
      <c r="DH192" s="67"/>
      <c r="DI192" s="67"/>
      <c r="DJ192" s="67"/>
      <c r="DK192" s="67"/>
      <c r="DL192" s="67"/>
      <c r="DM192" s="67"/>
      <c r="DN192" s="67"/>
      <c r="DO192" s="67"/>
      <c r="DP192" s="67"/>
      <c r="DQ192" s="67"/>
      <c r="DR192" s="67"/>
      <c r="DS192" s="67"/>
      <c r="DT192" s="68">
        <f t="shared" si="27"/>
        <v>0</v>
      </c>
      <c r="DU192" s="67"/>
      <c r="DV192" s="82"/>
      <c r="DW192" s="82"/>
      <c r="DX192" s="82"/>
      <c r="DY192" s="82"/>
      <c r="DZ192" s="82"/>
      <c r="EA192" s="82"/>
      <c r="EB192" s="82"/>
      <c r="EC192" s="82"/>
      <c r="ED192" s="82"/>
      <c r="EE192" s="82"/>
      <c r="EF192" s="82"/>
      <c r="EG192" s="82" t="s">
        <v>229</v>
      </c>
      <c r="EH192" s="82"/>
      <c r="EI192" s="82"/>
      <c r="EJ192" s="82"/>
      <c r="EK192" s="82"/>
      <c r="EL192" s="82"/>
      <c r="EM192" s="82"/>
      <c r="EN192" s="82"/>
      <c r="EO192" s="82"/>
      <c r="EP192" s="82"/>
      <c r="EQ192" s="82"/>
      <c r="ER192" s="82"/>
      <c r="ES192" s="82"/>
      <c r="ET192" s="82"/>
      <c r="EU192" s="82"/>
      <c r="EV192" s="82"/>
      <c r="EW192" s="82"/>
      <c r="EX192" s="82"/>
    </row>
    <row r="193" spans="1:154" ht="16" customHeight="1">
      <c r="A193" s="86">
        <v>2013</v>
      </c>
      <c r="B193" s="67" t="s">
        <v>7</v>
      </c>
      <c r="C193" s="67" t="str">
        <f t="shared" si="29"/>
        <v>2013Q2</v>
      </c>
      <c r="D193" s="67" t="s">
        <v>211</v>
      </c>
      <c r="E193" s="67" t="s">
        <v>212</v>
      </c>
      <c r="F193" s="67" t="s">
        <v>225</v>
      </c>
      <c r="G193" s="68" t="s">
        <v>47</v>
      </c>
      <c r="H193" s="68" t="s">
        <v>231</v>
      </c>
      <c r="I193" s="68" t="s">
        <v>441</v>
      </c>
      <c r="J193" s="67" t="str">
        <f t="shared" si="26"/>
        <v>2013Q2D8</v>
      </c>
      <c r="K193" s="79">
        <v>0</v>
      </c>
      <c r="L193" s="79">
        <v>0</v>
      </c>
      <c r="M193" s="67"/>
      <c r="N193" s="79">
        <v>0</v>
      </c>
      <c r="O193" s="79"/>
      <c r="P193" s="79">
        <v>0</v>
      </c>
      <c r="Q193" s="79"/>
      <c r="R193" s="68">
        <v>1556016.919</v>
      </c>
      <c r="S193" s="67"/>
      <c r="T193" s="67"/>
      <c r="U193" s="67"/>
      <c r="V193" s="67"/>
      <c r="W193" s="67"/>
      <c r="X193" s="67"/>
      <c r="Y193" s="67"/>
      <c r="Z193" s="79">
        <v>0</v>
      </c>
      <c r="AA193" s="79">
        <v>0</v>
      </c>
      <c r="AB193" s="79">
        <v>0</v>
      </c>
      <c r="AC193" s="67">
        <v>1662647</v>
      </c>
      <c r="AD193" s="68">
        <f t="shared" si="24"/>
        <v>1662647</v>
      </c>
      <c r="AE193" s="67"/>
      <c r="AF193" s="79"/>
      <c r="AG193" s="67"/>
      <c r="AH193" s="67"/>
      <c r="AI193" s="67"/>
      <c r="AJ193" s="67"/>
      <c r="AK193" s="67"/>
      <c r="AL193" s="67">
        <v>0</v>
      </c>
      <c r="AM193" s="67"/>
      <c r="AN193" s="67">
        <v>0</v>
      </c>
      <c r="AO193" s="67">
        <v>0</v>
      </c>
      <c r="AP193" s="67">
        <v>0</v>
      </c>
      <c r="AQ193" s="67">
        <v>0</v>
      </c>
      <c r="AR193" s="67">
        <v>0</v>
      </c>
      <c r="AS193" s="67"/>
      <c r="AT193" s="67">
        <v>0</v>
      </c>
      <c r="AU193" s="67">
        <v>0</v>
      </c>
      <c r="AV193" s="67"/>
      <c r="AW193" s="67">
        <v>0</v>
      </c>
      <c r="AX193" s="67">
        <v>0</v>
      </c>
      <c r="AY193" s="67">
        <v>0</v>
      </c>
      <c r="AZ193" s="67">
        <v>0</v>
      </c>
      <c r="BA193" s="67">
        <v>0</v>
      </c>
      <c r="BB193" s="67">
        <v>0</v>
      </c>
      <c r="BC193" s="67">
        <v>0</v>
      </c>
      <c r="BD193" s="67">
        <v>0</v>
      </c>
      <c r="BE193" s="67">
        <v>0</v>
      </c>
      <c r="BF193" s="67">
        <v>0</v>
      </c>
      <c r="BG193" s="67">
        <v>0</v>
      </c>
      <c r="BH193" s="67">
        <v>0</v>
      </c>
      <c r="BI193" s="67">
        <v>0</v>
      </c>
      <c r="BJ193" s="73">
        <v>0</v>
      </c>
      <c r="BK193" s="68">
        <f t="shared" si="28"/>
        <v>0</v>
      </c>
      <c r="BL193" s="67">
        <v>0</v>
      </c>
      <c r="BM193" s="67">
        <v>0</v>
      </c>
      <c r="BN193" s="67">
        <f t="shared" si="25"/>
        <v>0</v>
      </c>
      <c r="BO193" s="67"/>
      <c r="BP193" s="67"/>
      <c r="BQ193" s="67"/>
      <c r="BR193" s="67">
        <v>3777</v>
      </c>
      <c r="BS193" s="67">
        <v>142</v>
      </c>
      <c r="BT193" s="67">
        <v>0</v>
      </c>
      <c r="BU193" s="67">
        <v>0</v>
      </c>
      <c r="BV193" s="67"/>
      <c r="BW193" s="67">
        <v>0</v>
      </c>
      <c r="BX193" s="67">
        <v>0</v>
      </c>
      <c r="BY193" s="67">
        <f t="shared" si="31"/>
        <v>3919</v>
      </c>
      <c r="BZ193" s="79">
        <v>45.191116999999998</v>
      </c>
      <c r="CA193" s="79">
        <v>131.46614314999999</v>
      </c>
      <c r="CB193" s="79">
        <v>38.445245</v>
      </c>
      <c r="CC193" s="79">
        <v>23.783100000000001</v>
      </c>
      <c r="CD193" s="79">
        <v>0.53</v>
      </c>
      <c r="CE193" s="79">
        <v>0</v>
      </c>
      <c r="CF193" s="79">
        <v>0</v>
      </c>
      <c r="CG193" s="79"/>
      <c r="CH193" s="79"/>
      <c r="CI193" s="79"/>
      <c r="CJ193" s="79"/>
      <c r="CK193" s="79"/>
      <c r="CL193" s="79">
        <f t="shared" si="30"/>
        <v>239.41560514999998</v>
      </c>
      <c r="CM193" s="79"/>
      <c r="CN193" s="79"/>
      <c r="CO193" s="79"/>
      <c r="CP193" s="79"/>
      <c r="CQ193" s="79"/>
      <c r="CR193" s="79"/>
      <c r="CS193" s="79"/>
      <c r="CT193" s="79"/>
      <c r="CU193" s="79"/>
      <c r="CV193" s="79"/>
      <c r="CW193" s="79"/>
      <c r="CX193" s="79"/>
      <c r="CY193" s="79"/>
      <c r="CZ193" s="79"/>
      <c r="DA193" s="79"/>
      <c r="DB193" s="79"/>
      <c r="DC193" s="79"/>
      <c r="DD193" s="67"/>
      <c r="DE193" s="67"/>
      <c r="DF193" s="67"/>
      <c r="DG193" s="67"/>
      <c r="DH193" s="67"/>
      <c r="DI193" s="67"/>
      <c r="DJ193" s="67"/>
      <c r="DK193" s="67"/>
      <c r="DL193" s="67"/>
      <c r="DM193" s="67"/>
      <c r="DN193" s="67"/>
      <c r="DO193" s="67"/>
      <c r="DP193" s="67"/>
      <c r="DQ193" s="67"/>
      <c r="DR193" s="67"/>
      <c r="DS193" s="67"/>
      <c r="DT193" s="68">
        <f t="shared" si="27"/>
        <v>0</v>
      </c>
      <c r="DU193" s="67"/>
      <c r="DV193" s="82"/>
      <c r="DW193" s="82"/>
      <c r="DX193" s="82"/>
      <c r="DY193" s="82"/>
      <c r="DZ193" s="82"/>
      <c r="EA193" s="82"/>
      <c r="EB193" s="82"/>
      <c r="EC193" s="82"/>
      <c r="ED193" s="82"/>
      <c r="EE193" s="82"/>
      <c r="EF193" s="82"/>
      <c r="EG193" s="82" t="s">
        <v>229</v>
      </c>
      <c r="EH193" s="82"/>
      <c r="EI193" s="82"/>
      <c r="EJ193" s="82"/>
      <c r="EK193" s="82"/>
      <c r="EL193" s="82"/>
      <c r="EM193" s="82"/>
      <c r="EN193" s="82"/>
      <c r="EO193" s="82"/>
      <c r="EP193" s="82"/>
      <c r="EQ193" s="82"/>
      <c r="ER193" s="82"/>
      <c r="ES193" s="82"/>
      <c r="ET193" s="82"/>
      <c r="EU193" s="82"/>
      <c r="EV193" s="82"/>
      <c r="EW193" s="82"/>
      <c r="EX193" s="82"/>
    </row>
    <row r="194" spans="1:154" ht="16" customHeight="1">
      <c r="A194" s="86">
        <v>2013</v>
      </c>
      <c r="B194" s="67" t="s">
        <v>7</v>
      </c>
      <c r="C194" s="67" t="str">
        <f t="shared" si="29"/>
        <v>2013Q2</v>
      </c>
      <c r="D194" s="67" t="s">
        <v>211</v>
      </c>
      <c r="E194" s="67" t="s">
        <v>212</v>
      </c>
      <c r="F194" s="67" t="s">
        <v>226</v>
      </c>
      <c r="G194" s="68" t="s">
        <v>29</v>
      </c>
      <c r="H194" s="68" t="s">
        <v>29</v>
      </c>
      <c r="I194" s="68" t="s">
        <v>447</v>
      </c>
      <c r="J194" s="67" t="str">
        <f t="shared" si="26"/>
        <v>2013Q2D12</v>
      </c>
      <c r="K194" s="79">
        <v>356741.30819092499</v>
      </c>
      <c r="L194" s="79">
        <v>305845.80838323402</v>
      </c>
      <c r="M194" s="67">
        <v>0</v>
      </c>
      <c r="N194" s="79">
        <v>0</v>
      </c>
      <c r="O194" s="79"/>
      <c r="P194" s="79">
        <v>0</v>
      </c>
      <c r="Q194" s="79"/>
      <c r="R194" s="68">
        <v>662587.11657415901</v>
      </c>
      <c r="S194" s="67"/>
      <c r="T194" s="67"/>
      <c r="U194" s="67"/>
      <c r="V194" s="67"/>
      <c r="W194" s="67"/>
      <c r="X194" s="67"/>
      <c r="Y194" s="67"/>
      <c r="Z194" s="79">
        <v>0</v>
      </c>
      <c r="AA194" s="79">
        <v>0</v>
      </c>
      <c r="AB194" s="79">
        <v>0</v>
      </c>
      <c r="AC194" s="67">
        <v>713096</v>
      </c>
      <c r="AD194" s="68">
        <f t="shared" si="24"/>
        <v>713096</v>
      </c>
      <c r="AE194" s="67"/>
      <c r="AF194" s="79"/>
      <c r="AG194" s="67"/>
      <c r="AH194" s="67"/>
      <c r="AI194" s="67"/>
      <c r="AJ194" s="67"/>
      <c r="AK194" s="67"/>
      <c r="AL194" s="67">
        <v>0</v>
      </c>
      <c r="AM194" s="67"/>
      <c r="AN194" s="67">
        <v>0</v>
      </c>
      <c r="AO194" s="67">
        <v>0</v>
      </c>
      <c r="AP194" s="67">
        <v>0</v>
      </c>
      <c r="AQ194" s="67">
        <v>0</v>
      </c>
      <c r="AR194" s="67">
        <v>0</v>
      </c>
      <c r="AS194" s="67"/>
      <c r="AT194" s="67">
        <v>0</v>
      </c>
      <c r="AU194" s="67">
        <v>0</v>
      </c>
      <c r="AV194" s="67"/>
      <c r="AW194" s="67">
        <v>0</v>
      </c>
      <c r="AX194" s="67">
        <v>0</v>
      </c>
      <c r="AY194" s="67">
        <v>0</v>
      </c>
      <c r="AZ194" s="67">
        <v>0</v>
      </c>
      <c r="BA194" s="67">
        <v>0</v>
      </c>
      <c r="BB194" s="67">
        <v>0</v>
      </c>
      <c r="BC194" s="67">
        <v>0</v>
      </c>
      <c r="BD194" s="67">
        <v>0</v>
      </c>
      <c r="BE194" s="67">
        <v>0</v>
      </c>
      <c r="BF194" s="67">
        <v>0</v>
      </c>
      <c r="BG194" s="67">
        <v>0</v>
      </c>
      <c r="BH194" s="67">
        <v>0</v>
      </c>
      <c r="BI194" s="67">
        <v>0</v>
      </c>
      <c r="BJ194" s="73">
        <v>0</v>
      </c>
      <c r="BK194" s="68">
        <f t="shared" si="28"/>
        <v>0</v>
      </c>
      <c r="BL194" s="67">
        <v>0</v>
      </c>
      <c r="BM194" s="67">
        <v>12</v>
      </c>
      <c r="BN194" s="67">
        <f t="shared" si="25"/>
        <v>12</v>
      </c>
      <c r="BO194" s="67"/>
      <c r="BP194" s="67"/>
      <c r="BQ194" s="67"/>
      <c r="BR194" s="67">
        <v>1894</v>
      </c>
      <c r="BS194" s="67">
        <v>92</v>
      </c>
      <c r="BT194" s="67">
        <v>0</v>
      </c>
      <c r="BU194" s="67">
        <v>0</v>
      </c>
      <c r="BV194" s="67"/>
      <c r="BW194" s="67">
        <v>0</v>
      </c>
      <c r="BX194" s="67">
        <v>0</v>
      </c>
      <c r="BY194" s="67">
        <f t="shared" si="31"/>
        <v>1986</v>
      </c>
      <c r="BZ194" s="79">
        <v>62.761000000000003</v>
      </c>
      <c r="CA194" s="79">
        <v>20.594000000000001</v>
      </c>
      <c r="CB194" s="79">
        <v>15.978</v>
      </c>
      <c r="CC194" s="79">
        <v>69.301000000000002</v>
      </c>
      <c r="CD194" s="79">
        <v>2.577</v>
      </c>
      <c r="CE194" s="79">
        <v>0</v>
      </c>
      <c r="CF194" s="79">
        <v>0</v>
      </c>
      <c r="CG194" s="79"/>
      <c r="CH194" s="79"/>
      <c r="CI194" s="79"/>
      <c r="CJ194" s="79"/>
      <c r="CK194" s="79"/>
      <c r="CL194" s="79">
        <f t="shared" si="30"/>
        <v>171.21100000000001</v>
      </c>
      <c r="CM194" s="79"/>
      <c r="CN194" s="79"/>
      <c r="CO194" s="79"/>
      <c r="CP194" s="79"/>
      <c r="CQ194" s="79"/>
      <c r="CR194" s="79"/>
      <c r="CS194" s="79"/>
      <c r="CT194" s="79"/>
      <c r="CU194" s="79"/>
      <c r="CV194" s="79"/>
      <c r="CW194" s="79"/>
      <c r="CX194" s="79"/>
      <c r="CY194" s="79"/>
      <c r="CZ194" s="79"/>
      <c r="DA194" s="79"/>
      <c r="DB194" s="79"/>
      <c r="DC194" s="79"/>
      <c r="DD194" s="67"/>
      <c r="DE194" s="67"/>
      <c r="DF194" s="67"/>
      <c r="DG194" s="67"/>
      <c r="DH194" s="67"/>
      <c r="DI194" s="67"/>
      <c r="DJ194" s="67"/>
      <c r="DK194" s="67"/>
      <c r="DL194" s="67"/>
      <c r="DM194" s="67"/>
      <c r="DN194" s="67"/>
      <c r="DO194" s="67"/>
      <c r="DP194" s="67"/>
      <c r="DQ194" s="67"/>
      <c r="DR194" s="67"/>
      <c r="DS194" s="67"/>
      <c r="DT194" s="68">
        <f t="shared" si="27"/>
        <v>0</v>
      </c>
      <c r="DU194" s="67"/>
      <c r="DV194" s="82"/>
      <c r="DW194" s="82"/>
      <c r="DX194" s="82"/>
      <c r="DY194" s="82"/>
      <c r="DZ194" s="82"/>
      <c r="EA194" s="82"/>
      <c r="EB194" s="82"/>
      <c r="EC194" s="82"/>
      <c r="ED194" s="82"/>
      <c r="EE194" s="82"/>
      <c r="EF194" s="82"/>
      <c r="EG194" s="82" t="s">
        <v>229</v>
      </c>
      <c r="EH194" s="82"/>
      <c r="EI194" s="82"/>
      <c r="EJ194" s="82"/>
      <c r="EK194" s="82"/>
      <c r="EL194" s="82"/>
      <c r="EM194" s="82"/>
      <c r="EN194" s="82"/>
      <c r="EO194" s="82"/>
      <c r="EP194" s="82"/>
      <c r="EQ194" s="82"/>
      <c r="ER194" s="82"/>
      <c r="ES194" s="82"/>
      <c r="ET194" s="82"/>
      <c r="EU194" s="82"/>
      <c r="EV194" s="82"/>
      <c r="EW194" s="82"/>
      <c r="EX194" s="82"/>
    </row>
    <row r="195" spans="1:154" ht="16" customHeight="1">
      <c r="A195" s="86">
        <v>2013</v>
      </c>
      <c r="B195" s="67" t="s">
        <v>7</v>
      </c>
      <c r="C195" s="67" t="str">
        <f t="shared" si="29"/>
        <v>2013Q2</v>
      </c>
      <c r="D195" s="67" t="s">
        <v>211</v>
      </c>
      <c r="E195" s="67" t="s">
        <v>212</v>
      </c>
      <c r="F195" s="67" t="s">
        <v>228</v>
      </c>
      <c r="G195" s="68" t="s">
        <v>28</v>
      </c>
      <c r="H195" s="68" t="s">
        <v>28</v>
      </c>
      <c r="I195" s="68" t="s">
        <v>445</v>
      </c>
      <c r="J195" s="67" t="str">
        <f t="shared" si="26"/>
        <v>2013Q2D10</v>
      </c>
      <c r="K195" s="79">
        <v>314695</v>
      </c>
      <c r="L195" s="79">
        <v>35917</v>
      </c>
      <c r="M195" s="67">
        <v>0</v>
      </c>
      <c r="N195" s="79">
        <v>0</v>
      </c>
      <c r="O195" s="79"/>
      <c r="P195" s="79">
        <v>0</v>
      </c>
      <c r="Q195" s="79"/>
      <c r="R195" s="68">
        <v>350612</v>
      </c>
      <c r="S195" s="67"/>
      <c r="T195" s="67"/>
      <c r="U195" s="67"/>
      <c r="V195" s="67"/>
      <c r="W195" s="67"/>
      <c r="X195" s="67"/>
      <c r="Y195" s="67"/>
      <c r="Z195" s="79">
        <v>0</v>
      </c>
      <c r="AA195" s="79">
        <v>0</v>
      </c>
      <c r="AB195" s="79">
        <v>0</v>
      </c>
      <c r="AC195" s="67">
        <v>403630</v>
      </c>
      <c r="AD195" s="68">
        <f t="shared" si="24"/>
        <v>403630</v>
      </c>
      <c r="AE195" s="67"/>
      <c r="AF195" s="79"/>
      <c r="AG195" s="67"/>
      <c r="AH195" s="67"/>
      <c r="AI195" s="67"/>
      <c r="AJ195" s="67"/>
      <c r="AK195" s="67"/>
      <c r="AL195" s="67">
        <v>0</v>
      </c>
      <c r="AM195" s="67"/>
      <c r="AN195" s="67">
        <v>0</v>
      </c>
      <c r="AO195" s="67">
        <v>0</v>
      </c>
      <c r="AP195" s="67">
        <v>0</v>
      </c>
      <c r="AQ195" s="67">
        <v>0</v>
      </c>
      <c r="AR195" s="67">
        <v>0</v>
      </c>
      <c r="AS195" s="67"/>
      <c r="AT195" s="67">
        <v>0</v>
      </c>
      <c r="AU195" s="67">
        <v>0</v>
      </c>
      <c r="AV195" s="67"/>
      <c r="AW195" s="67">
        <v>0</v>
      </c>
      <c r="AX195" s="67">
        <v>0</v>
      </c>
      <c r="AY195" s="67">
        <v>0</v>
      </c>
      <c r="AZ195" s="67">
        <v>0</v>
      </c>
      <c r="BA195" s="67">
        <v>0</v>
      </c>
      <c r="BB195" s="67">
        <v>0</v>
      </c>
      <c r="BC195" s="67">
        <v>0</v>
      </c>
      <c r="BD195" s="67">
        <v>0</v>
      </c>
      <c r="BE195" s="67">
        <v>0</v>
      </c>
      <c r="BF195" s="67">
        <v>0</v>
      </c>
      <c r="BG195" s="67">
        <v>0</v>
      </c>
      <c r="BH195" s="67">
        <v>0</v>
      </c>
      <c r="BI195" s="67">
        <v>0</v>
      </c>
      <c r="BJ195" s="73">
        <v>0</v>
      </c>
      <c r="BK195" s="68">
        <f t="shared" si="28"/>
        <v>0</v>
      </c>
      <c r="BL195" s="67">
        <v>0</v>
      </c>
      <c r="BM195" s="67">
        <v>13</v>
      </c>
      <c r="BN195" s="67">
        <f t="shared" si="25"/>
        <v>13</v>
      </c>
      <c r="BO195" s="67"/>
      <c r="BP195" s="67"/>
      <c r="BQ195" s="67"/>
      <c r="BR195" s="67">
        <v>1625</v>
      </c>
      <c r="BS195" s="67">
        <v>40</v>
      </c>
      <c r="BT195" s="67">
        <v>0</v>
      </c>
      <c r="BU195" s="67">
        <v>0</v>
      </c>
      <c r="BV195" s="67"/>
      <c r="BW195" s="67">
        <v>0</v>
      </c>
      <c r="BX195" s="67">
        <v>0</v>
      </c>
      <c r="BY195" s="67">
        <f t="shared" si="31"/>
        <v>1665</v>
      </c>
      <c r="BZ195" s="79">
        <v>24.5137</v>
      </c>
      <c r="CA195" s="79">
        <v>6.8760000000000003</v>
      </c>
      <c r="CB195" s="79">
        <v>6.9690000000000003</v>
      </c>
      <c r="CC195" s="79">
        <v>42.026691</v>
      </c>
      <c r="CD195" s="79">
        <v>0</v>
      </c>
      <c r="CE195" s="79">
        <v>0</v>
      </c>
      <c r="CF195" s="79">
        <v>0</v>
      </c>
      <c r="CG195" s="79"/>
      <c r="CH195" s="79"/>
      <c r="CI195" s="79"/>
      <c r="CJ195" s="79"/>
      <c r="CK195" s="79"/>
      <c r="CL195" s="79">
        <f t="shared" si="30"/>
        <v>80.385390999999998</v>
      </c>
      <c r="CM195" s="79"/>
      <c r="CN195" s="79"/>
      <c r="CO195" s="79"/>
      <c r="CP195" s="79"/>
      <c r="CQ195" s="79"/>
      <c r="CR195" s="79"/>
      <c r="CS195" s="79"/>
      <c r="CT195" s="79"/>
      <c r="CU195" s="79"/>
      <c r="CV195" s="79"/>
      <c r="CW195" s="79"/>
      <c r="CX195" s="79"/>
      <c r="CY195" s="79"/>
      <c r="CZ195" s="79"/>
      <c r="DA195" s="79"/>
      <c r="DB195" s="79"/>
      <c r="DC195" s="79"/>
      <c r="DD195" s="67"/>
      <c r="DE195" s="67"/>
      <c r="DF195" s="67"/>
      <c r="DG195" s="67"/>
      <c r="DH195" s="67"/>
      <c r="DI195" s="67"/>
      <c r="DJ195" s="67"/>
      <c r="DK195" s="67"/>
      <c r="DL195" s="67"/>
      <c r="DM195" s="67"/>
      <c r="DN195" s="67"/>
      <c r="DO195" s="67"/>
      <c r="DP195" s="67"/>
      <c r="DQ195" s="67"/>
      <c r="DR195" s="67"/>
      <c r="DS195" s="67"/>
      <c r="DT195" s="68">
        <f t="shared" si="27"/>
        <v>0</v>
      </c>
      <c r="DU195" s="67"/>
      <c r="DV195" s="82"/>
      <c r="DW195" s="82"/>
      <c r="DX195" s="82"/>
      <c r="DY195" s="82"/>
      <c r="DZ195" s="82"/>
      <c r="EA195" s="82"/>
      <c r="EB195" s="82"/>
      <c r="EC195" s="82"/>
      <c r="ED195" s="82"/>
      <c r="EE195" s="82"/>
      <c r="EF195" s="82"/>
      <c r="EG195" s="82" t="s">
        <v>229</v>
      </c>
      <c r="EH195" s="82"/>
      <c r="EI195" s="82"/>
      <c r="EJ195" s="82"/>
      <c r="EK195" s="82"/>
      <c r="EL195" s="82"/>
      <c r="EM195" s="82"/>
      <c r="EN195" s="82"/>
      <c r="EO195" s="82"/>
      <c r="EP195" s="82"/>
      <c r="EQ195" s="82"/>
      <c r="ER195" s="82"/>
      <c r="ES195" s="82"/>
      <c r="ET195" s="82"/>
      <c r="EU195" s="82"/>
      <c r="EV195" s="82"/>
      <c r="EW195" s="82"/>
      <c r="EX195" s="82"/>
    </row>
    <row r="196" spans="1:154" ht="16" customHeight="1">
      <c r="A196" s="86">
        <v>2013</v>
      </c>
      <c r="B196" s="67" t="s">
        <v>7</v>
      </c>
      <c r="C196" s="67" t="str">
        <f t="shared" si="29"/>
        <v>2013Q2</v>
      </c>
      <c r="D196" s="67" t="s">
        <v>211</v>
      </c>
      <c r="E196" s="67" t="s">
        <v>212</v>
      </c>
      <c r="F196" s="67" t="s">
        <v>213</v>
      </c>
      <c r="G196" s="68" t="s">
        <v>33</v>
      </c>
      <c r="H196" s="68" t="s">
        <v>33</v>
      </c>
      <c r="I196" s="68" t="s">
        <v>446</v>
      </c>
      <c r="J196" s="67" t="str">
        <f t="shared" si="26"/>
        <v>2013Q2D11</v>
      </c>
      <c r="K196" s="79">
        <v>0</v>
      </c>
      <c r="L196" s="79">
        <v>0</v>
      </c>
      <c r="M196" s="67"/>
      <c r="N196" s="79">
        <v>0</v>
      </c>
      <c r="O196" s="79"/>
      <c r="P196" s="79">
        <v>0</v>
      </c>
      <c r="Q196" s="79"/>
      <c r="R196" s="68">
        <v>0</v>
      </c>
      <c r="S196" s="67"/>
      <c r="T196" s="67"/>
      <c r="U196" s="67"/>
      <c r="V196" s="67"/>
      <c r="W196" s="67"/>
      <c r="X196" s="67"/>
      <c r="Y196" s="67"/>
      <c r="Z196" s="79">
        <v>0</v>
      </c>
      <c r="AA196" s="79">
        <v>0</v>
      </c>
      <c r="AB196" s="79">
        <v>0</v>
      </c>
      <c r="AC196" s="67">
        <v>0</v>
      </c>
      <c r="AD196" s="68">
        <f t="shared" ref="AD196:AD259" si="32">SUM(Z196:AC196)</f>
        <v>0</v>
      </c>
      <c r="AE196" s="67"/>
      <c r="AF196" s="79"/>
      <c r="AG196" s="67"/>
      <c r="AH196" s="67"/>
      <c r="AI196" s="67"/>
      <c r="AJ196" s="67"/>
      <c r="AK196" s="67"/>
      <c r="AL196" s="67">
        <v>0</v>
      </c>
      <c r="AM196" s="67"/>
      <c r="AN196" s="67">
        <v>0</v>
      </c>
      <c r="AO196" s="67">
        <v>0</v>
      </c>
      <c r="AP196" s="67">
        <v>0</v>
      </c>
      <c r="AQ196" s="67">
        <v>0</v>
      </c>
      <c r="AR196" s="67">
        <v>0</v>
      </c>
      <c r="AS196" s="67"/>
      <c r="AT196" s="67">
        <v>0</v>
      </c>
      <c r="AU196" s="67">
        <v>0</v>
      </c>
      <c r="AV196" s="67"/>
      <c r="AW196" s="67">
        <v>0</v>
      </c>
      <c r="AX196" s="67">
        <v>0</v>
      </c>
      <c r="AY196" s="67">
        <v>0</v>
      </c>
      <c r="AZ196" s="67">
        <v>0</v>
      </c>
      <c r="BA196" s="67">
        <v>0</v>
      </c>
      <c r="BB196" s="67">
        <v>0</v>
      </c>
      <c r="BC196" s="67">
        <v>0</v>
      </c>
      <c r="BD196" s="67">
        <v>0</v>
      </c>
      <c r="BE196" s="67">
        <v>0</v>
      </c>
      <c r="BF196" s="67">
        <v>0</v>
      </c>
      <c r="BG196" s="67">
        <v>0</v>
      </c>
      <c r="BH196" s="67">
        <v>0</v>
      </c>
      <c r="BI196" s="67">
        <v>0</v>
      </c>
      <c r="BJ196" s="73">
        <v>0</v>
      </c>
      <c r="BK196" s="68">
        <f t="shared" si="28"/>
        <v>0</v>
      </c>
      <c r="BL196" s="67">
        <v>0</v>
      </c>
      <c r="BM196" s="67">
        <v>0</v>
      </c>
      <c r="BN196" s="67">
        <f t="shared" si="25"/>
        <v>0</v>
      </c>
      <c r="BO196" s="67"/>
      <c r="BP196" s="67"/>
      <c r="BQ196" s="67"/>
      <c r="BR196" s="67">
        <v>0</v>
      </c>
      <c r="BS196" s="67">
        <v>0</v>
      </c>
      <c r="BT196" s="67">
        <v>0</v>
      </c>
      <c r="BU196" s="67">
        <v>0</v>
      </c>
      <c r="BV196" s="67"/>
      <c r="BW196" s="67">
        <v>0</v>
      </c>
      <c r="BX196" s="67">
        <v>0</v>
      </c>
      <c r="BY196" s="67">
        <f t="shared" si="31"/>
        <v>0</v>
      </c>
      <c r="BZ196" s="79">
        <v>0</v>
      </c>
      <c r="CA196" s="79">
        <v>0</v>
      </c>
      <c r="CB196" s="79">
        <v>0</v>
      </c>
      <c r="CC196" s="79">
        <v>0</v>
      </c>
      <c r="CD196" s="79">
        <v>0</v>
      </c>
      <c r="CE196" s="79">
        <v>0</v>
      </c>
      <c r="CF196" s="79">
        <v>0</v>
      </c>
      <c r="CG196" s="79"/>
      <c r="CH196" s="79"/>
      <c r="CI196" s="79"/>
      <c r="CJ196" s="79"/>
      <c r="CK196" s="79"/>
      <c r="CL196" s="79">
        <f t="shared" si="30"/>
        <v>0</v>
      </c>
      <c r="CM196" s="79"/>
      <c r="CN196" s="79"/>
      <c r="CO196" s="79"/>
      <c r="CP196" s="79"/>
      <c r="CQ196" s="79"/>
      <c r="CR196" s="79"/>
      <c r="CS196" s="79"/>
      <c r="CT196" s="79"/>
      <c r="CU196" s="79"/>
      <c r="CV196" s="79"/>
      <c r="CW196" s="79"/>
      <c r="CX196" s="79"/>
      <c r="CY196" s="79"/>
      <c r="CZ196" s="79"/>
      <c r="DA196" s="79"/>
      <c r="DB196" s="79"/>
      <c r="DC196" s="79"/>
      <c r="DD196" s="67"/>
      <c r="DE196" s="67"/>
      <c r="DF196" s="67"/>
      <c r="DG196" s="67"/>
      <c r="DH196" s="67"/>
      <c r="DI196" s="67"/>
      <c r="DJ196" s="67"/>
      <c r="DK196" s="67"/>
      <c r="DL196" s="67"/>
      <c r="DM196" s="67"/>
      <c r="DN196" s="67"/>
      <c r="DO196" s="67"/>
      <c r="DP196" s="67"/>
      <c r="DQ196" s="67"/>
      <c r="DR196" s="67"/>
      <c r="DS196" s="67"/>
      <c r="DT196" s="68">
        <f t="shared" si="27"/>
        <v>0</v>
      </c>
      <c r="DU196" s="67"/>
      <c r="DV196" s="82"/>
      <c r="DW196" s="82"/>
      <c r="DX196" s="82"/>
      <c r="DY196" s="82"/>
      <c r="DZ196" s="82"/>
      <c r="EA196" s="82"/>
      <c r="EB196" s="82"/>
      <c r="EC196" s="82"/>
      <c r="ED196" s="82"/>
      <c r="EE196" s="82"/>
      <c r="EF196" s="82"/>
      <c r="EG196" s="82" t="s">
        <v>229</v>
      </c>
      <c r="EH196" s="82"/>
      <c r="EI196" s="82"/>
      <c r="EJ196" s="82"/>
      <c r="EK196" s="82"/>
      <c r="EL196" s="82"/>
      <c r="EM196" s="82"/>
      <c r="EN196" s="82"/>
      <c r="EO196" s="82"/>
      <c r="EP196" s="82"/>
      <c r="EQ196" s="82"/>
      <c r="ER196" s="82"/>
      <c r="ES196" s="82"/>
      <c r="ET196" s="82"/>
      <c r="EU196" s="82"/>
      <c r="EV196" s="82"/>
      <c r="EW196" s="82"/>
      <c r="EX196" s="82"/>
    </row>
    <row r="197" spans="1:154" ht="16" customHeight="1">
      <c r="A197" s="86">
        <v>2013</v>
      </c>
      <c r="B197" s="67" t="s">
        <v>7</v>
      </c>
      <c r="C197" s="67" t="str">
        <f t="shared" si="29"/>
        <v>2013Q2</v>
      </c>
      <c r="D197" s="67" t="s">
        <v>211</v>
      </c>
      <c r="E197" s="67" t="s">
        <v>212</v>
      </c>
      <c r="F197" s="67" t="s">
        <v>215</v>
      </c>
      <c r="G197" s="67" t="s">
        <v>239</v>
      </c>
      <c r="H197" s="68" t="s">
        <v>239</v>
      </c>
      <c r="I197" s="68" t="s">
        <v>449</v>
      </c>
      <c r="J197" s="67" t="str">
        <f t="shared" si="26"/>
        <v>2013Q2D14</v>
      </c>
      <c r="K197" s="78">
        <v>117498138.84999999</v>
      </c>
      <c r="L197" s="78">
        <v>63341995.509999998</v>
      </c>
      <c r="M197" s="67">
        <v>94919889.969999999</v>
      </c>
      <c r="N197" s="67">
        <v>246271831.75</v>
      </c>
      <c r="O197" s="67"/>
      <c r="P197" s="67">
        <v>397000</v>
      </c>
      <c r="Q197" s="79"/>
      <c r="R197" s="67">
        <v>522428856.07999998</v>
      </c>
      <c r="S197" s="79"/>
      <c r="T197" s="79"/>
      <c r="U197" s="79"/>
      <c r="V197" s="79"/>
      <c r="W197" s="79"/>
      <c r="X197" s="79"/>
      <c r="Y197" s="79"/>
      <c r="Z197" s="79">
        <v>204075773</v>
      </c>
      <c r="AA197" s="79">
        <v>354612410</v>
      </c>
      <c r="AB197" s="79">
        <v>144204192</v>
      </c>
      <c r="AC197" s="67">
        <v>0</v>
      </c>
      <c r="AD197" s="67">
        <f t="shared" si="32"/>
        <v>702892375</v>
      </c>
      <c r="AE197" s="79"/>
      <c r="AF197" s="79"/>
      <c r="AG197" s="79"/>
      <c r="AH197" s="79"/>
      <c r="AI197" s="79"/>
      <c r="AJ197" s="79"/>
      <c r="AK197" s="67"/>
      <c r="AL197" s="67">
        <v>3</v>
      </c>
      <c r="AM197" s="67"/>
      <c r="AN197" s="67">
        <v>1</v>
      </c>
      <c r="AO197" s="67">
        <v>3</v>
      </c>
      <c r="AP197" s="67">
        <v>678</v>
      </c>
      <c r="AQ197" s="67">
        <v>2168</v>
      </c>
      <c r="AR197" s="67">
        <v>0</v>
      </c>
      <c r="AS197" s="67"/>
      <c r="AT197" s="67">
        <v>1500</v>
      </c>
      <c r="AU197" s="67">
        <v>14</v>
      </c>
      <c r="AV197" s="67"/>
      <c r="AW197" s="67">
        <v>1078</v>
      </c>
      <c r="AX197" s="67">
        <v>13</v>
      </c>
      <c r="AY197" s="67">
        <v>20</v>
      </c>
      <c r="AZ197" s="67">
        <v>845</v>
      </c>
      <c r="BA197" s="67">
        <v>0</v>
      </c>
      <c r="BB197" s="67">
        <v>4</v>
      </c>
      <c r="BC197" s="67">
        <v>493</v>
      </c>
      <c r="BD197" s="67">
        <v>0</v>
      </c>
      <c r="BE197" s="67">
        <v>5</v>
      </c>
      <c r="BF197" s="67">
        <v>49</v>
      </c>
      <c r="BG197" s="67">
        <v>13</v>
      </c>
      <c r="BH197" s="67">
        <v>7</v>
      </c>
      <c r="BI197" s="67">
        <v>159</v>
      </c>
      <c r="BJ197" s="73">
        <v>1224873</v>
      </c>
      <c r="BK197" s="68">
        <f t="shared" si="28"/>
        <v>7053</v>
      </c>
      <c r="BL197" s="78">
        <v>10</v>
      </c>
      <c r="BM197" s="78">
        <v>1373</v>
      </c>
      <c r="BN197" s="78">
        <f t="shared" si="25"/>
        <v>1383</v>
      </c>
      <c r="BO197" s="78"/>
      <c r="BP197" s="78"/>
      <c r="BQ197" s="78"/>
      <c r="BR197" s="67">
        <v>464098</v>
      </c>
      <c r="BS197" s="67">
        <v>45394</v>
      </c>
      <c r="BT197" s="67">
        <v>2017</v>
      </c>
      <c r="BU197" s="67">
        <v>382</v>
      </c>
      <c r="BV197" s="67"/>
      <c r="BW197" s="67">
        <v>363</v>
      </c>
      <c r="BX197" s="79"/>
      <c r="BY197" s="67">
        <f t="shared" si="31"/>
        <v>512254</v>
      </c>
      <c r="BZ197" s="79"/>
      <c r="CA197" s="79"/>
      <c r="CB197" s="79"/>
      <c r="CC197" s="79"/>
      <c r="CD197" s="79"/>
      <c r="CE197" s="79"/>
      <c r="CF197" s="79"/>
      <c r="CG197" s="79"/>
      <c r="CH197" s="79"/>
      <c r="CI197" s="79"/>
      <c r="CJ197" s="79"/>
      <c r="CK197" s="79"/>
      <c r="CL197" s="67">
        <f t="shared" si="30"/>
        <v>0</v>
      </c>
      <c r="CM197" s="79"/>
      <c r="CN197" s="79"/>
      <c r="CO197" s="79"/>
      <c r="CP197" s="79"/>
      <c r="CQ197" s="79"/>
      <c r="CR197" s="79"/>
      <c r="CS197" s="79"/>
      <c r="CT197" s="79"/>
      <c r="CU197" s="79"/>
      <c r="CV197" s="79"/>
      <c r="CW197" s="79"/>
      <c r="CX197" s="79"/>
      <c r="CY197" s="79"/>
      <c r="CZ197" s="79"/>
      <c r="DA197" s="79"/>
      <c r="DB197" s="79"/>
      <c r="DC197" s="79"/>
      <c r="DD197" s="79"/>
      <c r="DE197" s="79"/>
      <c r="DF197" s="79"/>
      <c r="DG197" s="79"/>
      <c r="DH197" s="79"/>
      <c r="DI197" s="79"/>
      <c r="DJ197" s="79"/>
      <c r="DK197" s="79"/>
      <c r="DL197" s="79"/>
      <c r="DM197" s="79"/>
      <c r="DN197" s="79"/>
      <c r="DO197" s="79"/>
      <c r="DP197" s="79"/>
      <c r="DQ197" s="79"/>
      <c r="DR197" s="79"/>
      <c r="DS197" s="79"/>
      <c r="DT197" s="68">
        <f t="shared" si="27"/>
        <v>0</v>
      </c>
      <c r="DU197" s="79"/>
      <c r="DV197" s="77"/>
      <c r="DW197" s="77"/>
      <c r="DX197" s="77"/>
      <c r="DY197" s="77"/>
      <c r="DZ197" s="77"/>
      <c r="EA197" s="77"/>
      <c r="EB197" s="77"/>
      <c r="EC197" s="77"/>
      <c r="ED197" s="77"/>
      <c r="EE197" s="77"/>
      <c r="EF197" s="77"/>
      <c r="EG197" s="77"/>
      <c r="EH197" s="77"/>
      <c r="EI197" s="77"/>
      <c r="EJ197" s="77"/>
      <c r="EK197" s="77"/>
      <c r="EL197" s="77"/>
      <c r="EM197" s="77"/>
      <c r="EN197" s="77"/>
      <c r="EO197" s="77"/>
      <c r="EP197" s="77"/>
      <c r="EQ197" s="77"/>
      <c r="ER197" s="77"/>
      <c r="ES197" s="77"/>
      <c r="ET197" s="77"/>
      <c r="EU197" s="77"/>
      <c r="EV197" s="77"/>
      <c r="EW197" s="77"/>
      <c r="EX197" s="77"/>
    </row>
    <row r="198" spans="1:154" ht="16" customHeight="1">
      <c r="A198" s="86">
        <v>2013</v>
      </c>
      <c r="B198" s="67" t="s">
        <v>6</v>
      </c>
      <c r="C198" s="67" t="str">
        <f t="shared" si="29"/>
        <v>2013Q1</v>
      </c>
      <c r="D198" s="67" t="s">
        <v>211</v>
      </c>
      <c r="E198" s="67" t="s">
        <v>212</v>
      </c>
      <c r="F198" s="67" t="s">
        <v>231</v>
      </c>
      <c r="G198" s="68" t="s">
        <v>231</v>
      </c>
      <c r="H198" s="68" t="s">
        <v>231</v>
      </c>
      <c r="I198" s="68" t="s">
        <v>448</v>
      </c>
      <c r="J198" s="67" t="str">
        <f t="shared" si="26"/>
        <v>2013Q1D13</v>
      </c>
      <c r="K198" s="79">
        <v>0</v>
      </c>
      <c r="L198" s="79">
        <v>0</v>
      </c>
      <c r="M198" s="67"/>
      <c r="N198" s="79">
        <v>0</v>
      </c>
      <c r="O198" s="79"/>
      <c r="P198" s="79">
        <v>0</v>
      </c>
      <c r="Q198" s="79"/>
      <c r="R198" s="68">
        <v>0</v>
      </c>
      <c r="S198" s="67"/>
      <c r="T198" s="67"/>
      <c r="U198" s="67"/>
      <c r="V198" s="67"/>
      <c r="W198" s="67"/>
      <c r="X198" s="67"/>
      <c r="Y198" s="67"/>
      <c r="Z198" s="79">
        <v>0</v>
      </c>
      <c r="AA198" s="79">
        <v>0</v>
      </c>
      <c r="AB198" s="79">
        <v>0</v>
      </c>
      <c r="AC198" s="67">
        <v>0</v>
      </c>
      <c r="AD198" s="68">
        <f t="shared" si="32"/>
        <v>0</v>
      </c>
      <c r="AE198" s="67"/>
      <c r="AF198" s="79"/>
      <c r="AG198" s="67"/>
      <c r="AH198" s="67"/>
      <c r="AI198" s="67"/>
      <c r="AJ198" s="67"/>
      <c r="AK198" s="67"/>
      <c r="AL198" s="67">
        <v>0</v>
      </c>
      <c r="AM198" s="67"/>
      <c r="AN198" s="67"/>
      <c r="AO198" s="67"/>
      <c r="AP198" s="67">
        <v>0</v>
      </c>
      <c r="AQ198" s="67">
        <v>0</v>
      </c>
      <c r="AR198" s="67"/>
      <c r="AS198" s="67"/>
      <c r="AT198" s="67">
        <v>0</v>
      </c>
      <c r="AU198" s="67"/>
      <c r="AV198" s="67"/>
      <c r="AW198" s="67">
        <v>0</v>
      </c>
      <c r="AX198" s="67"/>
      <c r="AY198" s="67"/>
      <c r="AZ198" s="67"/>
      <c r="BA198" s="67">
        <v>0</v>
      </c>
      <c r="BB198" s="67">
        <v>0</v>
      </c>
      <c r="BC198" s="67">
        <v>0</v>
      </c>
      <c r="BD198" s="67">
        <v>0</v>
      </c>
      <c r="BE198" s="67">
        <v>0</v>
      </c>
      <c r="BF198" s="67">
        <v>0</v>
      </c>
      <c r="BG198" s="67">
        <v>0</v>
      </c>
      <c r="BH198" s="67">
        <v>0</v>
      </c>
      <c r="BI198" s="67">
        <v>0</v>
      </c>
      <c r="BJ198" s="73">
        <v>0</v>
      </c>
      <c r="BK198" s="68">
        <f t="shared" si="28"/>
        <v>0</v>
      </c>
      <c r="BL198" s="67">
        <v>0</v>
      </c>
      <c r="BM198" s="67">
        <v>0</v>
      </c>
      <c r="BN198" s="67">
        <f t="shared" si="25"/>
        <v>0</v>
      </c>
      <c r="BO198" s="67"/>
      <c r="BP198" s="67"/>
      <c r="BQ198" s="67"/>
      <c r="BR198" s="67">
        <v>0</v>
      </c>
      <c r="BS198" s="67">
        <v>0</v>
      </c>
      <c r="BT198" s="67">
        <v>0</v>
      </c>
      <c r="BU198" s="67">
        <v>0</v>
      </c>
      <c r="BV198" s="67"/>
      <c r="BW198" s="67">
        <v>0</v>
      </c>
      <c r="BX198" s="67">
        <v>0</v>
      </c>
      <c r="BY198" s="67">
        <f t="shared" si="31"/>
        <v>0</v>
      </c>
      <c r="BZ198" s="79">
        <v>0</v>
      </c>
      <c r="CA198" s="79">
        <v>0</v>
      </c>
      <c r="CB198" s="79">
        <v>0</v>
      </c>
      <c r="CC198" s="79">
        <v>0</v>
      </c>
      <c r="CD198" s="79">
        <v>0</v>
      </c>
      <c r="CE198" s="79">
        <v>0</v>
      </c>
      <c r="CF198" s="79">
        <v>0</v>
      </c>
      <c r="CG198" s="79"/>
      <c r="CH198" s="79"/>
      <c r="CI198" s="79"/>
      <c r="CJ198" s="79"/>
      <c r="CK198" s="79"/>
      <c r="CL198" s="79">
        <f t="shared" si="30"/>
        <v>0</v>
      </c>
      <c r="CM198" s="79"/>
      <c r="CN198" s="79"/>
      <c r="CO198" s="79"/>
      <c r="CP198" s="79"/>
      <c r="CQ198" s="79"/>
      <c r="CR198" s="79"/>
      <c r="CS198" s="79"/>
      <c r="CT198" s="79"/>
      <c r="CU198" s="79"/>
      <c r="CV198" s="79"/>
      <c r="CW198" s="79"/>
      <c r="CX198" s="79"/>
      <c r="CY198" s="79"/>
      <c r="CZ198" s="79"/>
      <c r="DA198" s="79"/>
      <c r="DB198" s="79"/>
      <c r="DC198" s="79"/>
      <c r="DD198" s="67"/>
      <c r="DE198" s="67"/>
      <c r="DF198" s="67"/>
      <c r="DG198" s="67"/>
      <c r="DH198" s="67"/>
      <c r="DI198" s="67"/>
      <c r="DJ198" s="67"/>
      <c r="DK198" s="67"/>
      <c r="DL198" s="67"/>
      <c r="DM198" s="67"/>
      <c r="DN198" s="67"/>
      <c r="DO198" s="67"/>
      <c r="DP198" s="67"/>
      <c r="DQ198" s="67"/>
      <c r="DR198" s="67"/>
      <c r="DS198" s="67"/>
      <c r="DT198" s="68">
        <f t="shared" si="27"/>
        <v>0</v>
      </c>
      <c r="DU198" s="67"/>
      <c r="DV198" s="82"/>
      <c r="DW198" s="82"/>
      <c r="DX198" s="82"/>
      <c r="DY198" s="82"/>
      <c r="DZ198" s="82"/>
      <c r="EA198" s="82"/>
      <c r="EB198" s="82"/>
      <c r="EC198" s="82"/>
      <c r="ED198" s="82"/>
      <c r="EE198" s="82"/>
      <c r="EF198" s="82"/>
      <c r="EG198" s="82" t="s">
        <v>231</v>
      </c>
      <c r="EH198" s="82"/>
      <c r="EI198" s="82"/>
      <c r="EJ198" s="82"/>
      <c r="EK198" s="82"/>
      <c r="EL198" s="82"/>
      <c r="EM198" s="82"/>
      <c r="EN198" s="82"/>
      <c r="EO198" s="82"/>
      <c r="EP198" s="82"/>
      <c r="EQ198" s="82"/>
      <c r="ER198" s="82"/>
      <c r="ES198" s="82"/>
      <c r="ET198" s="82"/>
      <c r="EU198" s="82"/>
      <c r="EV198" s="82"/>
      <c r="EW198" s="82"/>
      <c r="EX198" s="82"/>
    </row>
    <row r="199" spans="1:154" ht="16" customHeight="1">
      <c r="A199" s="86">
        <v>2013</v>
      </c>
      <c r="B199" s="67" t="s">
        <v>6</v>
      </c>
      <c r="C199" s="67" t="str">
        <f t="shared" si="29"/>
        <v>2013Q1</v>
      </c>
      <c r="D199" s="67" t="s">
        <v>211</v>
      </c>
      <c r="E199" s="67" t="s">
        <v>212</v>
      </c>
      <c r="F199" s="67" t="s">
        <v>224</v>
      </c>
      <c r="G199" s="68" t="s">
        <v>46</v>
      </c>
      <c r="H199" s="68" t="s">
        <v>231</v>
      </c>
      <c r="I199" s="68" t="s">
        <v>440</v>
      </c>
      <c r="J199" s="67" t="str">
        <f t="shared" si="26"/>
        <v>2013Q1D7</v>
      </c>
      <c r="K199" s="79">
        <v>0</v>
      </c>
      <c r="L199" s="79">
        <v>0</v>
      </c>
      <c r="M199" s="67"/>
      <c r="N199" s="79">
        <v>0</v>
      </c>
      <c r="O199" s="79"/>
      <c r="P199" s="79">
        <v>0</v>
      </c>
      <c r="Q199" s="79"/>
      <c r="R199" s="68">
        <v>928247.29</v>
      </c>
      <c r="S199" s="67"/>
      <c r="T199" s="67"/>
      <c r="U199" s="67"/>
      <c r="V199" s="67"/>
      <c r="W199" s="67"/>
      <c r="X199" s="67"/>
      <c r="Y199" s="67"/>
      <c r="Z199" s="79">
        <v>0</v>
      </c>
      <c r="AA199" s="79">
        <v>0</v>
      </c>
      <c r="AB199" s="79">
        <v>0</v>
      </c>
      <c r="AC199" s="67">
        <v>1854370</v>
      </c>
      <c r="AD199" s="68">
        <f t="shared" si="32"/>
        <v>1854370</v>
      </c>
      <c r="AE199" s="67"/>
      <c r="AF199" s="79"/>
      <c r="AG199" s="67"/>
      <c r="AH199" s="67"/>
      <c r="AI199" s="67"/>
      <c r="AJ199" s="67"/>
      <c r="AK199" s="67"/>
      <c r="AL199" s="67">
        <v>0</v>
      </c>
      <c r="AM199" s="67"/>
      <c r="AN199" s="67">
        <v>0</v>
      </c>
      <c r="AO199" s="67">
        <v>0</v>
      </c>
      <c r="AP199" s="67">
        <v>9</v>
      </c>
      <c r="AQ199" s="67">
        <v>75</v>
      </c>
      <c r="AR199" s="67">
        <v>0</v>
      </c>
      <c r="AS199" s="67"/>
      <c r="AT199" s="67">
        <v>14</v>
      </c>
      <c r="AU199" s="67">
        <v>0</v>
      </c>
      <c r="AV199" s="67"/>
      <c r="AW199" s="67">
        <v>3</v>
      </c>
      <c r="AX199" s="67">
        <v>2</v>
      </c>
      <c r="AY199" s="67">
        <v>0</v>
      </c>
      <c r="AZ199" s="67">
        <v>2</v>
      </c>
      <c r="BA199" s="67">
        <v>0</v>
      </c>
      <c r="BB199" s="67">
        <v>0</v>
      </c>
      <c r="BC199" s="67">
        <v>0</v>
      </c>
      <c r="BD199" s="67">
        <v>0</v>
      </c>
      <c r="BE199" s="67">
        <v>0</v>
      </c>
      <c r="BF199" s="67">
        <v>0</v>
      </c>
      <c r="BG199" s="67">
        <v>0</v>
      </c>
      <c r="BH199" s="67">
        <v>0</v>
      </c>
      <c r="BI199" s="67">
        <v>1</v>
      </c>
      <c r="BJ199" s="73">
        <v>8105</v>
      </c>
      <c r="BK199" s="68">
        <f t="shared" si="28"/>
        <v>106</v>
      </c>
      <c r="BL199" s="67">
        <v>0</v>
      </c>
      <c r="BM199" s="67">
        <v>0</v>
      </c>
      <c r="BN199" s="67">
        <f t="shared" ref="BN199:BN206" si="33">SUM(BL199:BM199)</f>
        <v>0</v>
      </c>
      <c r="BO199" s="67"/>
      <c r="BP199" s="67"/>
      <c r="BQ199" s="67"/>
      <c r="BR199" s="67">
        <v>1677</v>
      </c>
      <c r="BS199" s="67">
        <v>59</v>
      </c>
      <c r="BT199" s="67">
        <v>0</v>
      </c>
      <c r="BU199" s="67">
        <v>0</v>
      </c>
      <c r="BV199" s="67"/>
      <c r="BW199" s="67">
        <v>0</v>
      </c>
      <c r="BX199" s="67">
        <v>0</v>
      </c>
      <c r="BY199" s="67">
        <f t="shared" si="31"/>
        <v>1736</v>
      </c>
      <c r="BZ199" s="79">
        <v>6.2245999999999997</v>
      </c>
      <c r="CA199" s="79">
        <v>4.5152000000000001</v>
      </c>
      <c r="CB199" s="79">
        <v>8.2334999999999994</v>
      </c>
      <c r="CC199" s="79">
        <v>7.4414959999999999</v>
      </c>
      <c r="CD199" s="79">
        <v>0</v>
      </c>
      <c r="CE199" s="79">
        <v>0</v>
      </c>
      <c r="CF199" s="79">
        <v>0</v>
      </c>
      <c r="CG199" s="79"/>
      <c r="CH199" s="79"/>
      <c r="CI199" s="79"/>
      <c r="CJ199" s="79"/>
      <c r="CK199" s="79"/>
      <c r="CL199" s="79">
        <f t="shared" si="30"/>
        <v>26.414795999999999</v>
      </c>
      <c r="CM199" s="79"/>
      <c r="CN199" s="79"/>
      <c r="CO199" s="79"/>
      <c r="CP199" s="79"/>
      <c r="CQ199" s="79"/>
      <c r="CR199" s="79"/>
      <c r="CS199" s="79"/>
      <c r="CT199" s="79"/>
      <c r="CU199" s="79"/>
      <c r="CV199" s="79"/>
      <c r="CW199" s="79"/>
      <c r="CX199" s="79"/>
      <c r="CY199" s="79"/>
      <c r="CZ199" s="79"/>
      <c r="DA199" s="79"/>
      <c r="DB199" s="79"/>
      <c r="DC199" s="79"/>
      <c r="DD199" s="67"/>
      <c r="DE199" s="67"/>
      <c r="DF199" s="67"/>
      <c r="DG199" s="67"/>
      <c r="DH199" s="67"/>
      <c r="DI199" s="67"/>
      <c r="DJ199" s="67"/>
      <c r="DK199" s="67"/>
      <c r="DL199" s="67"/>
      <c r="DM199" s="67"/>
      <c r="DN199" s="67"/>
      <c r="DO199" s="67"/>
      <c r="DP199" s="67"/>
      <c r="DQ199" s="67"/>
      <c r="DR199" s="67"/>
      <c r="DS199" s="67"/>
      <c r="DT199" s="68">
        <f t="shared" si="27"/>
        <v>0</v>
      </c>
      <c r="DU199" s="67"/>
      <c r="DV199" s="82"/>
      <c r="DW199" s="82"/>
      <c r="DX199" s="82"/>
      <c r="DY199" s="82"/>
      <c r="DZ199" s="82"/>
      <c r="EA199" s="82"/>
      <c r="EB199" s="82"/>
      <c r="EC199" s="82"/>
      <c r="ED199" s="82"/>
      <c r="EE199" s="82"/>
      <c r="EF199" s="82"/>
      <c r="EG199" s="82" t="s">
        <v>229</v>
      </c>
      <c r="EH199" s="82"/>
      <c r="EI199" s="82"/>
      <c r="EJ199" s="82"/>
      <c r="EK199" s="82"/>
      <c r="EL199" s="82"/>
      <c r="EM199" s="82"/>
      <c r="EN199" s="82"/>
      <c r="EO199" s="82"/>
      <c r="EP199" s="82"/>
      <c r="EQ199" s="82"/>
      <c r="ER199" s="82"/>
      <c r="ES199" s="82"/>
      <c r="ET199" s="82"/>
      <c r="EU199" s="82"/>
      <c r="EV199" s="82"/>
      <c r="EW199" s="82"/>
      <c r="EX199" s="82"/>
    </row>
    <row r="200" spans="1:154" ht="16" customHeight="1">
      <c r="A200" s="86">
        <v>2013</v>
      </c>
      <c r="B200" s="67" t="s">
        <v>6</v>
      </c>
      <c r="C200" s="67" t="str">
        <f t="shared" si="29"/>
        <v>2013Q1</v>
      </c>
      <c r="D200" s="67" t="s">
        <v>211</v>
      </c>
      <c r="E200" s="67" t="s">
        <v>212</v>
      </c>
      <c r="F200" s="67" t="s">
        <v>223</v>
      </c>
      <c r="G200" s="68" t="s">
        <v>45</v>
      </c>
      <c r="H200" s="68" t="s">
        <v>231</v>
      </c>
      <c r="I200" s="68" t="s">
        <v>439</v>
      </c>
      <c r="J200" s="67" t="str">
        <f t="shared" si="26"/>
        <v>2013Q1D6</v>
      </c>
      <c r="K200" s="79">
        <v>0</v>
      </c>
      <c r="L200" s="79">
        <v>0</v>
      </c>
      <c r="M200" s="67"/>
      <c r="N200" s="79">
        <v>0</v>
      </c>
      <c r="O200" s="79"/>
      <c r="P200" s="79">
        <v>0</v>
      </c>
      <c r="Q200" s="79"/>
      <c r="R200" s="68">
        <v>1109789.6200000001</v>
      </c>
      <c r="S200" s="67"/>
      <c r="T200" s="67"/>
      <c r="U200" s="67"/>
      <c r="V200" s="67"/>
      <c r="W200" s="67"/>
      <c r="X200" s="67"/>
      <c r="Y200" s="67"/>
      <c r="Z200" s="79">
        <v>0</v>
      </c>
      <c r="AA200" s="79">
        <v>0</v>
      </c>
      <c r="AB200" s="79">
        <v>0</v>
      </c>
      <c r="AC200" s="67">
        <v>1408313</v>
      </c>
      <c r="AD200" s="68">
        <f t="shared" si="32"/>
        <v>1408313</v>
      </c>
      <c r="AE200" s="67"/>
      <c r="AF200" s="79"/>
      <c r="AG200" s="67"/>
      <c r="AH200" s="67"/>
      <c r="AI200" s="67"/>
      <c r="AJ200" s="67"/>
      <c r="AK200" s="67"/>
      <c r="AL200" s="67">
        <v>0</v>
      </c>
      <c r="AM200" s="67"/>
      <c r="AN200" s="67">
        <v>0</v>
      </c>
      <c r="AO200" s="67">
        <v>0</v>
      </c>
      <c r="AP200" s="67">
        <v>0</v>
      </c>
      <c r="AQ200" s="67">
        <v>0</v>
      </c>
      <c r="AR200" s="67">
        <v>0</v>
      </c>
      <c r="AS200" s="67"/>
      <c r="AT200" s="67">
        <v>0</v>
      </c>
      <c r="AU200" s="67">
        <v>0</v>
      </c>
      <c r="AV200" s="67"/>
      <c r="AW200" s="67">
        <v>0</v>
      </c>
      <c r="AX200" s="67">
        <v>0</v>
      </c>
      <c r="AY200" s="67">
        <v>0</v>
      </c>
      <c r="AZ200" s="67">
        <v>0</v>
      </c>
      <c r="BA200" s="67">
        <v>0</v>
      </c>
      <c r="BB200" s="67">
        <v>0</v>
      </c>
      <c r="BC200" s="67">
        <v>0</v>
      </c>
      <c r="BD200" s="67">
        <v>0</v>
      </c>
      <c r="BE200" s="67">
        <v>0</v>
      </c>
      <c r="BF200" s="67">
        <v>0</v>
      </c>
      <c r="BG200" s="67">
        <v>0</v>
      </c>
      <c r="BH200" s="67">
        <v>0</v>
      </c>
      <c r="BI200" s="67">
        <v>0</v>
      </c>
      <c r="BJ200" s="73">
        <v>0</v>
      </c>
      <c r="BK200" s="68">
        <f t="shared" si="28"/>
        <v>0</v>
      </c>
      <c r="BL200" s="67">
        <v>0</v>
      </c>
      <c r="BM200" s="67">
        <v>0</v>
      </c>
      <c r="BN200" s="67">
        <f t="shared" si="33"/>
        <v>0</v>
      </c>
      <c r="BO200" s="67"/>
      <c r="BP200" s="67"/>
      <c r="BQ200" s="67"/>
      <c r="BR200" s="67">
        <v>2782</v>
      </c>
      <c r="BS200" s="67">
        <v>82</v>
      </c>
      <c r="BT200" s="67">
        <v>0</v>
      </c>
      <c r="BU200" s="67">
        <v>0</v>
      </c>
      <c r="BV200" s="67"/>
      <c r="BW200" s="67">
        <v>0</v>
      </c>
      <c r="BX200" s="67">
        <v>0</v>
      </c>
      <c r="BY200" s="67">
        <f t="shared" si="31"/>
        <v>2864</v>
      </c>
      <c r="BZ200" s="79">
        <v>32.743144999999998</v>
      </c>
      <c r="CA200" s="79">
        <v>70.732801948000002</v>
      </c>
      <c r="CB200" s="79">
        <v>23.702966</v>
      </c>
      <c r="CC200" s="79">
        <v>21.370699999999999</v>
      </c>
      <c r="CD200" s="79">
        <v>0</v>
      </c>
      <c r="CE200" s="79">
        <v>0</v>
      </c>
      <c r="CF200" s="79">
        <v>0</v>
      </c>
      <c r="CG200" s="79"/>
      <c r="CH200" s="79"/>
      <c r="CI200" s="79"/>
      <c r="CJ200" s="79"/>
      <c r="CK200" s="79"/>
      <c r="CL200" s="79">
        <f t="shared" si="30"/>
        <v>148.549612948</v>
      </c>
      <c r="CM200" s="79"/>
      <c r="CN200" s="79"/>
      <c r="CO200" s="79"/>
      <c r="CP200" s="79"/>
      <c r="CQ200" s="79"/>
      <c r="CR200" s="79"/>
      <c r="CS200" s="79"/>
      <c r="CT200" s="79"/>
      <c r="CU200" s="79"/>
      <c r="CV200" s="79"/>
      <c r="CW200" s="79"/>
      <c r="CX200" s="79"/>
      <c r="CY200" s="79"/>
      <c r="CZ200" s="79"/>
      <c r="DA200" s="79"/>
      <c r="DB200" s="79"/>
      <c r="DC200" s="79"/>
      <c r="DD200" s="67"/>
      <c r="DE200" s="67"/>
      <c r="DF200" s="67"/>
      <c r="DG200" s="67"/>
      <c r="DH200" s="67"/>
      <c r="DI200" s="67"/>
      <c r="DJ200" s="67"/>
      <c r="DK200" s="67"/>
      <c r="DL200" s="67"/>
      <c r="DM200" s="67"/>
      <c r="DN200" s="67"/>
      <c r="DO200" s="67"/>
      <c r="DP200" s="67"/>
      <c r="DQ200" s="67"/>
      <c r="DR200" s="67"/>
      <c r="DS200" s="67"/>
      <c r="DT200" s="68">
        <f t="shared" si="27"/>
        <v>0</v>
      </c>
      <c r="DU200" s="67"/>
      <c r="DV200" s="82"/>
      <c r="DW200" s="82"/>
      <c r="DX200" s="82"/>
      <c r="DY200" s="82"/>
      <c r="DZ200" s="82"/>
      <c r="EA200" s="82"/>
      <c r="EB200" s="82"/>
      <c r="EC200" s="82"/>
      <c r="ED200" s="82"/>
      <c r="EE200" s="82"/>
      <c r="EF200" s="82"/>
      <c r="EG200" s="82" t="s">
        <v>229</v>
      </c>
      <c r="EH200" s="82"/>
      <c r="EI200" s="82"/>
      <c r="EJ200" s="82"/>
      <c r="EK200" s="82"/>
      <c r="EL200" s="82"/>
      <c r="EM200" s="82"/>
      <c r="EN200" s="82"/>
      <c r="EO200" s="82"/>
      <c r="EP200" s="82"/>
      <c r="EQ200" s="82"/>
      <c r="ER200" s="82"/>
      <c r="ES200" s="82"/>
      <c r="ET200" s="82"/>
      <c r="EU200" s="82"/>
      <c r="EV200" s="82"/>
      <c r="EW200" s="82"/>
      <c r="EX200" s="82"/>
    </row>
    <row r="201" spans="1:154" ht="16" customHeight="1">
      <c r="A201" s="86">
        <v>2013</v>
      </c>
      <c r="B201" s="67" t="s">
        <v>6</v>
      </c>
      <c r="C201" s="67" t="str">
        <f t="shared" si="29"/>
        <v>2013Q1</v>
      </c>
      <c r="D201" s="67" t="s">
        <v>211</v>
      </c>
      <c r="E201" s="67" t="s">
        <v>212</v>
      </c>
      <c r="F201" s="67" t="s">
        <v>227</v>
      </c>
      <c r="G201" s="68" t="s">
        <v>13</v>
      </c>
      <c r="H201" s="68" t="s">
        <v>13</v>
      </c>
      <c r="I201" s="68" t="s">
        <v>444</v>
      </c>
      <c r="J201" s="67" t="str">
        <f t="shared" si="26"/>
        <v>2013Q1D9</v>
      </c>
      <c r="K201" s="79">
        <v>282415.87099999998</v>
      </c>
      <c r="L201" s="79">
        <v>0</v>
      </c>
      <c r="M201" s="67">
        <v>0</v>
      </c>
      <c r="N201" s="79">
        <v>0</v>
      </c>
      <c r="O201" s="79"/>
      <c r="P201" s="79">
        <v>0</v>
      </c>
      <c r="Q201" s="79"/>
      <c r="R201" s="68">
        <v>282415.87099999998</v>
      </c>
      <c r="S201" s="67"/>
      <c r="T201" s="67"/>
      <c r="U201" s="67"/>
      <c r="V201" s="67"/>
      <c r="W201" s="67"/>
      <c r="X201" s="67"/>
      <c r="Y201" s="67"/>
      <c r="Z201" s="79">
        <v>0</v>
      </c>
      <c r="AA201" s="79">
        <v>0</v>
      </c>
      <c r="AB201" s="79">
        <v>0</v>
      </c>
      <c r="AC201" s="67">
        <v>385288</v>
      </c>
      <c r="AD201" s="68">
        <f t="shared" si="32"/>
        <v>385288</v>
      </c>
      <c r="AE201" s="67"/>
      <c r="AF201" s="79"/>
      <c r="AG201" s="67"/>
      <c r="AH201" s="67"/>
      <c r="AI201" s="67"/>
      <c r="AJ201" s="67"/>
      <c r="AK201" s="67"/>
      <c r="AL201" s="67">
        <v>0</v>
      </c>
      <c r="AM201" s="67"/>
      <c r="AN201" s="67">
        <v>0</v>
      </c>
      <c r="AO201" s="67">
        <v>0</v>
      </c>
      <c r="AP201" s="67">
        <v>0</v>
      </c>
      <c r="AQ201" s="67">
        <v>0</v>
      </c>
      <c r="AR201" s="67">
        <v>0</v>
      </c>
      <c r="AS201" s="67"/>
      <c r="AT201" s="67">
        <v>0</v>
      </c>
      <c r="AU201" s="67">
        <v>0</v>
      </c>
      <c r="AV201" s="67"/>
      <c r="AW201" s="67">
        <v>0</v>
      </c>
      <c r="AX201" s="67">
        <v>0</v>
      </c>
      <c r="AY201" s="67">
        <v>0</v>
      </c>
      <c r="AZ201" s="67">
        <v>0</v>
      </c>
      <c r="BA201" s="67">
        <v>0</v>
      </c>
      <c r="BB201" s="67">
        <v>0</v>
      </c>
      <c r="BC201" s="67">
        <v>0</v>
      </c>
      <c r="BD201" s="67">
        <v>0</v>
      </c>
      <c r="BE201" s="67">
        <v>0</v>
      </c>
      <c r="BF201" s="67">
        <v>0</v>
      </c>
      <c r="BG201" s="67">
        <v>0</v>
      </c>
      <c r="BH201" s="67">
        <v>0</v>
      </c>
      <c r="BI201" s="67">
        <v>0</v>
      </c>
      <c r="BJ201" s="73">
        <v>0</v>
      </c>
      <c r="BK201" s="68">
        <f t="shared" si="28"/>
        <v>0</v>
      </c>
      <c r="BL201" s="67">
        <v>0</v>
      </c>
      <c r="BM201" s="67">
        <v>9</v>
      </c>
      <c r="BN201" s="67">
        <f t="shared" si="33"/>
        <v>9</v>
      </c>
      <c r="BO201" s="67"/>
      <c r="BP201" s="67"/>
      <c r="BQ201" s="67"/>
      <c r="BR201" s="67">
        <v>1145</v>
      </c>
      <c r="BS201" s="67">
        <v>36</v>
      </c>
      <c r="BT201" s="67">
        <v>0</v>
      </c>
      <c r="BU201" s="67">
        <v>0</v>
      </c>
      <c r="BV201" s="67"/>
      <c r="BW201" s="67">
        <v>0</v>
      </c>
      <c r="BX201" s="67">
        <v>0</v>
      </c>
      <c r="BY201" s="67">
        <f t="shared" si="31"/>
        <v>1181</v>
      </c>
      <c r="BZ201" s="79">
        <v>23.49</v>
      </c>
      <c r="CA201" s="79">
        <v>0.44590000000000002</v>
      </c>
      <c r="CB201" s="79">
        <v>6.6360000000000001</v>
      </c>
      <c r="CC201" s="79">
        <v>14.1442</v>
      </c>
      <c r="CD201" s="79">
        <v>0</v>
      </c>
      <c r="CE201" s="79">
        <v>0</v>
      </c>
      <c r="CF201" s="79">
        <v>0</v>
      </c>
      <c r="CG201" s="79"/>
      <c r="CH201" s="79"/>
      <c r="CI201" s="79"/>
      <c r="CJ201" s="79"/>
      <c r="CK201" s="79"/>
      <c r="CL201" s="79">
        <f t="shared" si="30"/>
        <v>44.716099999999997</v>
      </c>
      <c r="CM201" s="79"/>
      <c r="CN201" s="79"/>
      <c r="CO201" s="79"/>
      <c r="CP201" s="79"/>
      <c r="CQ201" s="79"/>
      <c r="CR201" s="79"/>
      <c r="CS201" s="79"/>
      <c r="CT201" s="79"/>
      <c r="CU201" s="79"/>
      <c r="CV201" s="79"/>
      <c r="CW201" s="79"/>
      <c r="CX201" s="79"/>
      <c r="CY201" s="79"/>
      <c r="CZ201" s="79"/>
      <c r="DA201" s="79"/>
      <c r="DB201" s="79"/>
      <c r="DC201" s="79"/>
      <c r="DD201" s="67"/>
      <c r="DE201" s="67"/>
      <c r="DF201" s="67"/>
      <c r="DG201" s="67"/>
      <c r="DH201" s="67"/>
      <c r="DI201" s="67"/>
      <c r="DJ201" s="67"/>
      <c r="DK201" s="67"/>
      <c r="DL201" s="67"/>
      <c r="DM201" s="67"/>
      <c r="DN201" s="67"/>
      <c r="DO201" s="67"/>
      <c r="DP201" s="67"/>
      <c r="DQ201" s="67"/>
      <c r="DR201" s="67"/>
      <c r="DS201" s="67"/>
      <c r="DT201" s="68">
        <f t="shared" si="27"/>
        <v>0</v>
      </c>
      <c r="DU201" s="67"/>
      <c r="DV201" s="82"/>
      <c r="DW201" s="82"/>
      <c r="DX201" s="82"/>
      <c r="DY201" s="82"/>
      <c r="DZ201" s="82"/>
      <c r="EA201" s="82"/>
      <c r="EB201" s="82"/>
      <c r="EC201" s="82"/>
      <c r="ED201" s="82"/>
      <c r="EE201" s="82"/>
      <c r="EF201" s="82"/>
      <c r="EG201" s="82" t="s">
        <v>229</v>
      </c>
      <c r="EH201" s="82"/>
      <c r="EI201" s="82"/>
      <c r="EJ201" s="82"/>
      <c r="EK201" s="82"/>
      <c r="EL201" s="82"/>
      <c r="EM201" s="82"/>
      <c r="EN201" s="82"/>
      <c r="EO201" s="82"/>
      <c r="EP201" s="82"/>
      <c r="EQ201" s="82"/>
      <c r="ER201" s="82"/>
      <c r="ES201" s="82"/>
      <c r="ET201" s="82"/>
      <c r="EU201" s="82"/>
      <c r="EV201" s="82"/>
      <c r="EW201" s="82"/>
      <c r="EX201" s="82"/>
    </row>
    <row r="202" spans="1:154" ht="16" customHeight="1">
      <c r="A202" s="86">
        <v>2013</v>
      </c>
      <c r="B202" s="67" t="s">
        <v>6</v>
      </c>
      <c r="C202" s="67" t="str">
        <f t="shared" si="29"/>
        <v>2013Q1</v>
      </c>
      <c r="D202" s="67" t="s">
        <v>211</v>
      </c>
      <c r="E202" s="67" t="s">
        <v>212</v>
      </c>
      <c r="F202" s="67" t="s">
        <v>225</v>
      </c>
      <c r="G202" s="68" t="s">
        <v>47</v>
      </c>
      <c r="H202" s="68" t="s">
        <v>231</v>
      </c>
      <c r="I202" s="68" t="s">
        <v>441</v>
      </c>
      <c r="J202" s="67" t="str">
        <f t="shared" si="26"/>
        <v>2013Q1D8</v>
      </c>
      <c r="K202" s="79">
        <v>0</v>
      </c>
      <c r="L202" s="79">
        <v>0</v>
      </c>
      <c r="M202" s="67"/>
      <c r="N202" s="79">
        <v>0</v>
      </c>
      <c r="O202" s="79"/>
      <c r="P202" s="79">
        <v>0</v>
      </c>
      <c r="Q202" s="79"/>
      <c r="R202" s="68">
        <v>1326605.74</v>
      </c>
      <c r="S202" s="67"/>
      <c r="T202" s="67"/>
      <c r="U202" s="67"/>
      <c r="V202" s="67"/>
      <c r="W202" s="67"/>
      <c r="X202" s="67"/>
      <c r="Y202" s="67"/>
      <c r="Z202" s="79">
        <v>0</v>
      </c>
      <c r="AA202" s="79">
        <v>0</v>
      </c>
      <c r="AB202" s="79">
        <v>0</v>
      </c>
      <c r="AC202" s="67">
        <v>1661203</v>
      </c>
      <c r="AD202" s="68">
        <f t="shared" si="32"/>
        <v>1661203</v>
      </c>
      <c r="AE202" s="67"/>
      <c r="AF202" s="79"/>
      <c r="AG202" s="67"/>
      <c r="AH202" s="67"/>
      <c r="AI202" s="67"/>
      <c r="AJ202" s="67"/>
      <c r="AK202" s="67"/>
      <c r="AL202" s="67">
        <v>0</v>
      </c>
      <c r="AM202" s="67"/>
      <c r="AN202" s="67">
        <v>0</v>
      </c>
      <c r="AO202" s="67">
        <v>0</v>
      </c>
      <c r="AP202" s="67">
        <v>0</v>
      </c>
      <c r="AQ202" s="67">
        <v>0</v>
      </c>
      <c r="AR202" s="67">
        <v>0</v>
      </c>
      <c r="AS202" s="67"/>
      <c r="AT202" s="67">
        <v>0</v>
      </c>
      <c r="AU202" s="67">
        <v>0</v>
      </c>
      <c r="AV202" s="67"/>
      <c r="AW202" s="67">
        <v>0</v>
      </c>
      <c r="AX202" s="67">
        <v>0</v>
      </c>
      <c r="AY202" s="67">
        <v>0</v>
      </c>
      <c r="AZ202" s="67">
        <v>0</v>
      </c>
      <c r="BA202" s="67">
        <v>0</v>
      </c>
      <c r="BB202" s="67">
        <v>0</v>
      </c>
      <c r="BC202" s="67">
        <v>0</v>
      </c>
      <c r="BD202" s="67">
        <v>0</v>
      </c>
      <c r="BE202" s="67">
        <v>0</v>
      </c>
      <c r="BF202" s="67">
        <v>0</v>
      </c>
      <c r="BG202" s="67">
        <v>0</v>
      </c>
      <c r="BH202" s="67">
        <v>0</v>
      </c>
      <c r="BI202" s="67">
        <v>0</v>
      </c>
      <c r="BJ202" s="73">
        <v>0</v>
      </c>
      <c r="BK202" s="68">
        <f t="shared" si="28"/>
        <v>0</v>
      </c>
      <c r="BL202" s="67">
        <v>0</v>
      </c>
      <c r="BM202" s="67">
        <v>0</v>
      </c>
      <c r="BN202" s="67">
        <f t="shared" si="33"/>
        <v>0</v>
      </c>
      <c r="BO202" s="67"/>
      <c r="BP202" s="67"/>
      <c r="BQ202" s="67"/>
      <c r="BR202" s="67">
        <v>3294</v>
      </c>
      <c r="BS202" s="67">
        <v>132</v>
      </c>
      <c r="BT202" s="67">
        <v>0</v>
      </c>
      <c r="BU202" s="67">
        <v>0</v>
      </c>
      <c r="BV202" s="67"/>
      <c r="BW202" s="67">
        <v>0</v>
      </c>
      <c r="BX202" s="67">
        <v>0</v>
      </c>
      <c r="BY202" s="67">
        <f t="shared" si="31"/>
        <v>3426</v>
      </c>
      <c r="BZ202" s="79">
        <v>42.978668999999996</v>
      </c>
      <c r="CA202" s="79">
        <v>2.6379999999999999</v>
      </c>
      <c r="CB202" s="79">
        <v>29.740020000000001</v>
      </c>
      <c r="CC202" s="79">
        <v>22.928699999999999</v>
      </c>
      <c r="CD202" s="79">
        <v>0</v>
      </c>
      <c r="CE202" s="79">
        <v>0</v>
      </c>
      <c r="CF202" s="79">
        <v>0</v>
      </c>
      <c r="CG202" s="79"/>
      <c r="CH202" s="79"/>
      <c r="CI202" s="79"/>
      <c r="CJ202" s="79"/>
      <c r="CK202" s="79"/>
      <c r="CL202" s="79">
        <f t="shared" si="30"/>
        <v>98.285388999999981</v>
      </c>
      <c r="CM202" s="79"/>
      <c r="CN202" s="79"/>
      <c r="CO202" s="79"/>
      <c r="CP202" s="79"/>
      <c r="CQ202" s="79"/>
      <c r="CR202" s="79"/>
      <c r="CS202" s="79"/>
      <c r="CT202" s="79"/>
      <c r="CU202" s="79"/>
      <c r="CV202" s="79"/>
      <c r="CW202" s="79"/>
      <c r="CX202" s="79"/>
      <c r="CY202" s="79"/>
      <c r="CZ202" s="79"/>
      <c r="DA202" s="79"/>
      <c r="DB202" s="79"/>
      <c r="DC202" s="79"/>
      <c r="DD202" s="67"/>
      <c r="DE202" s="67"/>
      <c r="DF202" s="67"/>
      <c r="DG202" s="67"/>
      <c r="DH202" s="67"/>
      <c r="DI202" s="67"/>
      <c r="DJ202" s="67"/>
      <c r="DK202" s="67"/>
      <c r="DL202" s="67"/>
      <c r="DM202" s="67"/>
      <c r="DN202" s="67"/>
      <c r="DO202" s="67"/>
      <c r="DP202" s="67"/>
      <c r="DQ202" s="67"/>
      <c r="DR202" s="67"/>
      <c r="DS202" s="67"/>
      <c r="DT202" s="68">
        <f t="shared" si="27"/>
        <v>0</v>
      </c>
      <c r="DU202" s="67"/>
      <c r="DV202" s="82"/>
      <c r="DW202" s="82"/>
      <c r="DX202" s="82"/>
      <c r="DY202" s="82"/>
      <c r="DZ202" s="82"/>
      <c r="EA202" s="82"/>
      <c r="EB202" s="82"/>
      <c r="EC202" s="82"/>
      <c r="ED202" s="82"/>
      <c r="EE202" s="82"/>
      <c r="EF202" s="82"/>
      <c r="EG202" s="82" t="s">
        <v>229</v>
      </c>
      <c r="EH202" s="82"/>
      <c r="EI202" s="82"/>
      <c r="EJ202" s="82"/>
      <c r="EK202" s="82"/>
      <c r="EL202" s="82"/>
      <c r="EM202" s="82"/>
      <c r="EN202" s="82"/>
      <c r="EO202" s="82"/>
      <c r="EP202" s="82"/>
      <c r="EQ202" s="82"/>
      <c r="ER202" s="82"/>
      <c r="ES202" s="82"/>
      <c r="ET202" s="82"/>
      <c r="EU202" s="82"/>
      <c r="EV202" s="82"/>
      <c r="EW202" s="82"/>
      <c r="EX202" s="82"/>
    </row>
    <row r="203" spans="1:154" ht="16" customHeight="1">
      <c r="A203" s="86">
        <v>2013</v>
      </c>
      <c r="B203" s="67" t="s">
        <v>6</v>
      </c>
      <c r="C203" s="67" t="str">
        <f t="shared" si="29"/>
        <v>2013Q1</v>
      </c>
      <c r="D203" s="67" t="s">
        <v>211</v>
      </c>
      <c r="E203" s="67" t="s">
        <v>212</v>
      </c>
      <c r="F203" s="67" t="s">
        <v>226</v>
      </c>
      <c r="G203" s="68" t="s">
        <v>29</v>
      </c>
      <c r="H203" s="68" t="s">
        <v>29</v>
      </c>
      <c r="I203" s="68" t="s">
        <v>447</v>
      </c>
      <c r="J203" s="67" t="str">
        <f t="shared" si="26"/>
        <v>2013Q1D12</v>
      </c>
      <c r="K203" s="79">
        <v>336448.63484580599</v>
      </c>
      <c r="L203" s="79">
        <v>277128.243512974</v>
      </c>
      <c r="M203" s="67">
        <v>0</v>
      </c>
      <c r="N203" s="79">
        <v>0</v>
      </c>
      <c r="O203" s="79"/>
      <c r="P203" s="79">
        <v>0</v>
      </c>
      <c r="Q203" s="79"/>
      <c r="R203" s="68">
        <v>613576.87835877994</v>
      </c>
      <c r="S203" s="67"/>
      <c r="T203" s="67"/>
      <c r="U203" s="67"/>
      <c r="V203" s="67"/>
      <c r="W203" s="67"/>
      <c r="X203" s="67"/>
      <c r="Y203" s="67"/>
      <c r="Z203" s="79">
        <v>0</v>
      </c>
      <c r="AA203" s="79">
        <v>0</v>
      </c>
      <c r="AB203" s="79">
        <v>0</v>
      </c>
      <c r="AC203" s="67">
        <v>642873</v>
      </c>
      <c r="AD203" s="68">
        <f t="shared" si="32"/>
        <v>642873</v>
      </c>
      <c r="AE203" s="67"/>
      <c r="AF203" s="79"/>
      <c r="AG203" s="67"/>
      <c r="AH203" s="67"/>
      <c r="AI203" s="67"/>
      <c r="AJ203" s="67"/>
      <c r="AK203" s="67"/>
      <c r="AL203" s="67">
        <v>0</v>
      </c>
      <c r="AM203" s="67"/>
      <c r="AN203" s="67">
        <v>0</v>
      </c>
      <c r="AO203" s="67">
        <v>0</v>
      </c>
      <c r="AP203" s="67">
        <v>0</v>
      </c>
      <c r="AQ203" s="67">
        <v>0</v>
      </c>
      <c r="AR203" s="67">
        <v>0</v>
      </c>
      <c r="AS203" s="67"/>
      <c r="AT203" s="67">
        <v>0</v>
      </c>
      <c r="AU203" s="67">
        <v>0</v>
      </c>
      <c r="AV203" s="67"/>
      <c r="AW203" s="67">
        <v>0</v>
      </c>
      <c r="AX203" s="67">
        <v>0</v>
      </c>
      <c r="AY203" s="67">
        <v>0</v>
      </c>
      <c r="AZ203" s="67">
        <v>0</v>
      </c>
      <c r="BA203" s="67">
        <v>0</v>
      </c>
      <c r="BB203" s="67">
        <v>0</v>
      </c>
      <c r="BC203" s="67">
        <v>0</v>
      </c>
      <c r="BD203" s="67">
        <v>0</v>
      </c>
      <c r="BE203" s="67">
        <v>0</v>
      </c>
      <c r="BF203" s="67">
        <v>0</v>
      </c>
      <c r="BG203" s="67">
        <v>0</v>
      </c>
      <c r="BH203" s="67">
        <v>0</v>
      </c>
      <c r="BI203" s="67">
        <v>0</v>
      </c>
      <c r="BJ203" s="73">
        <v>0</v>
      </c>
      <c r="BK203" s="68">
        <f t="shared" si="28"/>
        <v>0</v>
      </c>
      <c r="BL203" s="67">
        <v>0</v>
      </c>
      <c r="BM203" s="67">
        <v>12</v>
      </c>
      <c r="BN203" s="67">
        <f t="shared" si="33"/>
        <v>12</v>
      </c>
      <c r="BO203" s="67"/>
      <c r="BP203" s="67"/>
      <c r="BQ203" s="67"/>
      <c r="BR203" s="67">
        <v>1894</v>
      </c>
      <c r="BS203" s="67">
        <v>90</v>
      </c>
      <c r="BT203" s="67">
        <v>0</v>
      </c>
      <c r="BU203" s="67">
        <v>0</v>
      </c>
      <c r="BV203" s="67"/>
      <c r="BW203" s="67">
        <v>0</v>
      </c>
      <c r="BX203" s="67">
        <v>0</v>
      </c>
      <c r="BY203" s="67">
        <f t="shared" si="31"/>
        <v>1984</v>
      </c>
      <c r="BZ203" s="79">
        <v>41.843000000000004</v>
      </c>
      <c r="CA203" s="79">
        <v>22.742999999999999</v>
      </c>
      <c r="CB203" s="79">
        <v>13.798999999999999</v>
      </c>
      <c r="CC203" s="79">
        <v>79.066000000000003</v>
      </c>
      <c r="CD203" s="79">
        <v>6.1260000000000003</v>
      </c>
      <c r="CE203" s="79">
        <v>0</v>
      </c>
      <c r="CF203" s="79">
        <v>0</v>
      </c>
      <c r="CG203" s="79"/>
      <c r="CH203" s="79"/>
      <c r="CI203" s="79"/>
      <c r="CJ203" s="79"/>
      <c r="CK203" s="79"/>
      <c r="CL203" s="79">
        <f t="shared" si="30"/>
        <v>163.577</v>
      </c>
      <c r="CM203" s="79"/>
      <c r="CN203" s="79"/>
      <c r="CO203" s="79"/>
      <c r="CP203" s="79"/>
      <c r="CQ203" s="79"/>
      <c r="CR203" s="79"/>
      <c r="CS203" s="79"/>
      <c r="CT203" s="79"/>
      <c r="CU203" s="79"/>
      <c r="CV203" s="79"/>
      <c r="CW203" s="79"/>
      <c r="CX203" s="79"/>
      <c r="CY203" s="79"/>
      <c r="CZ203" s="79"/>
      <c r="DA203" s="79"/>
      <c r="DB203" s="79"/>
      <c r="DC203" s="79"/>
      <c r="DD203" s="67"/>
      <c r="DE203" s="67"/>
      <c r="DF203" s="67"/>
      <c r="DG203" s="67"/>
      <c r="DH203" s="67"/>
      <c r="DI203" s="67"/>
      <c r="DJ203" s="67"/>
      <c r="DK203" s="67"/>
      <c r="DL203" s="67"/>
      <c r="DM203" s="67"/>
      <c r="DN203" s="67"/>
      <c r="DO203" s="67"/>
      <c r="DP203" s="67"/>
      <c r="DQ203" s="67"/>
      <c r="DR203" s="67"/>
      <c r="DS203" s="67"/>
      <c r="DT203" s="68">
        <f t="shared" si="27"/>
        <v>0</v>
      </c>
      <c r="DU203" s="67"/>
      <c r="DV203" s="82"/>
      <c r="DW203" s="82"/>
      <c r="DX203" s="82"/>
      <c r="DY203" s="82"/>
      <c r="DZ203" s="82"/>
      <c r="EA203" s="82"/>
      <c r="EB203" s="82"/>
      <c r="EC203" s="82"/>
      <c r="ED203" s="82"/>
      <c r="EE203" s="82"/>
      <c r="EF203" s="82"/>
      <c r="EG203" s="82" t="s">
        <v>229</v>
      </c>
      <c r="EH203" s="82"/>
      <c r="EI203" s="82"/>
      <c r="EJ203" s="82"/>
      <c r="EK203" s="82"/>
      <c r="EL203" s="82"/>
      <c r="EM203" s="82"/>
      <c r="EN203" s="82"/>
      <c r="EO203" s="82"/>
      <c r="EP203" s="82"/>
      <c r="EQ203" s="82"/>
      <c r="ER203" s="82"/>
      <c r="ES203" s="82"/>
      <c r="ET203" s="82"/>
      <c r="EU203" s="82"/>
      <c r="EV203" s="82"/>
      <c r="EW203" s="82"/>
      <c r="EX203" s="82"/>
    </row>
    <row r="204" spans="1:154" ht="16" customHeight="1">
      <c r="A204" s="86">
        <v>2013</v>
      </c>
      <c r="B204" s="67" t="s">
        <v>6</v>
      </c>
      <c r="C204" s="67" t="str">
        <f t="shared" si="29"/>
        <v>2013Q1</v>
      </c>
      <c r="D204" s="67" t="s">
        <v>211</v>
      </c>
      <c r="E204" s="67" t="s">
        <v>212</v>
      </c>
      <c r="F204" s="67" t="s">
        <v>228</v>
      </c>
      <c r="G204" s="68" t="s">
        <v>28</v>
      </c>
      <c r="H204" s="68" t="s">
        <v>28</v>
      </c>
      <c r="I204" s="68" t="s">
        <v>445</v>
      </c>
      <c r="J204" s="67" t="str">
        <f t="shared" si="26"/>
        <v>2013Q1D10</v>
      </c>
      <c r="K204" s="79">
        <v>293262</v>
      </c>
      <c r="L204" s="79">
        <v>32585</v>
      </c>
      <c r="M204" s="67">
        <v>0</v>
      </c>
      <c r="N204" s="79">
        <v>0</v>
      </c>
      <c r="O204" s="79"/>
      <c r="P204" s="79">
        <v>0</v>
      </c>
      <c r="Q204" s="79"/>
      <c r="R204" s="68">
        <v>325847</v>
      </c>
      <c r="S204" s="67"/>
      <c r="T204" s="67"/>
      <c r="U204" s="67"/>
      <c r="V204" s="67"/>
      <c r="W204" s="67"/>
      <c r="X204" s="67"/>
      <c r="Y204" s="67"/>
      <c r="Z204" s="79">
        <v>0</v>
      </c>
      <c r="AA204" s="79">
        <v>0</v>
      </c>
      <c r="AB204" s="79">
        <v>0</v>
      </c>
      <c r="AC204" s="67">
        <v>421026</v>
      </c>
      <c r="AD204" s="68">
        <f t="shared" si="32"/>
        <v>421026</v>
      </c>
      <c r="AE204" s="67"/>
      <c r="AF204" s="79"/>
      <c r="AG204" s="67"/>
      <c r="AH204" s="67"/>
      <c r="AI204" s="67"/>
      <c r="AJ204" s="67"/>
      <c r="AK204" s="67"/>
      <c r="AL204" s="67">
        <v>0</v>
      </c>
      <c r="AM204" s="67"/>
      <c r="AN204" s="67">
        <v>0</v>
      </c>
      <c r="AO204" s="67">
        <v>0</v>
      </c>
      <c r="AP204" s="67">
        <v>0</v>
      </c>
      <c r="AQ204" s="67">
        <v>0</v>
      </c>
      <c r="AR204" s="67">
        <v>0</v>
      </c>
      <c r="AS204" s="67"/>
      <c r="AT204" s="67">
        <v>0</v>
      </c>
      <c r="AU204" s="67">
        <v>0</v>
      </c>
      <c r="AV204" s="67"/>
      <c r="AW204" s="67">
        <v>0</v>
      </c>
      <c r="AX204" s="67">
        <v>0</v>
      </c>
      <c r="AY204" s="67">
        <v>0</v>
      </c>
      <c r="AZ204" s="67">
        <v>0</v>
      </c>
      <c r="BA204" s="67">
        <v>0</v>
      </c>
      <c r="BB204" s="67">
        <v>0</v>
      </c>
      <c r="BC204" s="67">
        <v>0</v>
      </c>
      <c r="BD204" s="67">
        <v>0</v>
      </c>
      <c r="BE204" s="67">
        <v>0</v>
      </c>
      <c r="BF204" s="67">
        <v>0</v>
      </c>
      <c r="BG204" s="67">
        <v>0</v>
      </c>
      <c r="BH204" s="67">
        <v>0</v>
      </c>
      <c r="BI204" s="67">
        <v>0</v>
      </c>
      <c r="BJ204" s="73">
        <v>0</v>
      </c>
      <c r="BK204" s="68">
        <f t="shared" si="28"/>
        <v>0</v>
      </c>
      <c r="BL204" s="67">
        <v>0</v>
      </c>
      <c r="BM204" s="67">
        <v>13</v>
      </c>
      <c r="BN204" s="67">
        <f t="shared" si="33"/>
        <v>13</v>
      </c>
      <c r="BO204" s="67"/>
      <c r="BP204" s="67"/>
      <c r="BQ204" s="67"/>
      <c r="BR204" s="67">
        <v>1583</v>
      </c>
      <c r="BS204" s="67">
        <v>39</v>
      </c>
      <c r="BT204" s="67">
        <v>0</v>
      </c>
      <c r="BU204" s="67">
        <v>0</v>
      </c>
      <c r="BV204" s="67"/>
      <c r="BW204" s="67">
        <v>0</v>
      </c>
      <c r="BX204" s="67">
        <v>0</v>
      </c>
      <c r="BY204" s="67">
        <f t="shared" si="31"/>
        <v>1622</v>
      </c>
      <c r="BZ204" s="79">
        <v>37.761499999999998</v>
      </c>
      <c r="CA204" s="79">
        <v>13.366</v>
      </c>
      <c r="CB204" s="79">
        <v>9.6654</v>
      </c>
      <c r="CC204" s="79">
        <v>68.381269000000003</v>
      </c>
      <c r="CD204" s="79">
        <v>0</v>
      </c>
      <c r="CE204" s="79">
        <v>0</v>
      </c>
      <c r="CF204" s="79">
        <v>0</v>
      </c>
      <c r="CG204" s="79"/>
      <c r="CH204" s="79"/>
      <c r="CI204" s="79"/>
      <c r="CJ204" s="79"/>
      <c r="CK204" s="79"/>
      <c r="CL204" s="79">
        <f t="shared" si="30"/>
        <v>129.17416900000001</v>
      </c>
      <c r="CM204" s="79"/>
      <c r="CN204" s="79"/>
      <c r="CO204" s="79"/>
      <c r="CP204" s="79"/>
      <c r="CQ204" s="79"/>
      <c r="CR204" s="79"/>
      <c r="CS204" s="79"/>
      <c r="CT204" s="79"/>
      <c r="CU204" s="79"/>
      <c r="CV204" s="79"/>
      <c r="CW204" s="79"/>
      <c r="CX204" s="79"/>
      <c r="CY204" s="79"/>
      <c r="CZ204" s="79"/>
      <c r="DA204" s="79"/>
      <c r="DB204" s="79"/>
      <c r="DC204" s="79"/>
      <c r="DD204" s="67"/>
      <c r="DE204" s="67"/>
      <c r="DF204" s="67"/>
      <c r="DG204" s="67"/>
      <c r="DH204" s="67"/>
      <c r="DI204" s="67"/>
      <c r="DJ204" s="67"/>
      <c r="DK204" s="67"/>
      <c r="DL204" s="67"/>
      <c r="DM204" s="67"/>
      <c r="DN204" s="67"/>
      <c r="DO204" s="67"/>
      <c r="DP204" s="67"/>
      <c r="DQ204" s="67"/>
      <c r="DR204" s="67"/>
      <c r="DS204" s="67"/>
      <c r="DT204" s="68">
        <f t="shared" si="27"/>
        <v>0</v>
      </c>
      <c r="DU204" s="67"/>
      <c r="DV204" s="82"/>
      <c r="DW204" s="82"/>
      <c r="DX204" s="82"/>
      <c r="DY204" s="82"/>
      <c r="DZ204" s="82"/>
      <c r="EA204" s="82"/>
      <c r="EB204" s="82"/>
      <c r="EC204" s="82"/>
      <c r="ED204" s="82"/>
      <c r="EE204" s="82"/>
      <c r="EF204" s="82"/>
      <c r="EG204" s="82" t="s">
        <v>229</v>
      </c>
      <c r="EH204" s="82"/>
      <c r="EI204" s="82"/>
      <c r="EJ204" s="82"/>
      <c r="EK204" s="82"/>
      <c r="EL204" s="82"/>
      <c r="EM204" s="82"/>
      <c r="EN204" s="82"/>
      <c r="EO204" s="82"/>
      <c r="EP204" s="82"/>
      <c r="EQ204" s="82"/>
      <c r="ER204" s="82"/>
      <c r="ES204" s="82"/>
      <c r="ET204" s="82"/>
      <c r="EU204" s="82"/>
      <c r="EV204" s="82"/>
      <c r="EW204" s="82"/>
      <c r="EX204" s="82"/>
    </row>
    <row r="205" spans="1:154" ht="16" customHeight="1">
      <c r="A205" s="86">
        <v>2013</v>
      </c>
      <c r="B205" s="67" t="s">
        <v>6</v>
      </c>
      <c r="C205" s="67" t="str">
        <f t="shared" si="29"/>
        <v>2013Q1</v>
      </c>
      <c r="D205" s="67" t="s">
        <v>211</v>
      </c>
      <c r="E205" s="67" t="s">
        <v>212</v>
      </c>
      <c r="F205" s="67" t="s">
        <v>213</v>
      </c>
      <c r="G205" s="68" t="s">
        <v>33</v>
      </c>
      <c r="H205" s="68" t="s">
        <v>33</v>
      </c>
      <c r="I205" s="68" t="s">
        <v>446</v>
      </c>
      <c r="J205" s="67" t="str">
        <f t="shared" si="26"/>
        <v>2013Q1D11</v>
      </c>
      <c r="K205" s="79">
        <v>0</v>
      </c>
      <c r="L205" s="79">
        <v>0</v>
      </c>
      <c r="M205" s="67"/>
      <c r="N205" s="79">
        <v>0</v>
      </c>
      <c r="O205" s="79"/>
      <c r="P205" s="79">
        <v>0</v>
      </c>
      <c r="Q205" s="79"/>
      <c r="R205" s="68">
        <v>0</v>
      </c>
      <c r="S205" s="67"/>
      <c r="T205" s="67"/>
      <c r="U205" s="67"/>
      <c r="V205" s="67"/>
      <c r="W205" s="67"/>
      <c r="X205" s="67"/>
      <c r="Y205" s="67"/>
      <c r="Z205" s="79">
        <v>0</v>
      </c>
      <c r="AA205" s="79">
        <v>0</v>
      </c>
      <c r="AB205" s="79">
        <v>0</v>
      </c>
      <c r="AC205" s="67">
        <v>0</v>
      </c>
      <c r="AD205" s="68">
        <f t="shared" si="32"/>
        <v>0</v>
      </c>
      <c r="AE205" s="67"/>
      <c r="AF205" s="79"/>
      <c r="AG205" s="67"/>
      <c r="AH205" s="67"/>
      <c r="AI205" s="67"/>
      <c r="AJ205" s="67"/>
      <c r="AK205" s="67"/>
      <c r="AL205" s="67">
        <v>0</v>
      </c>
      <c r="AM205" s="67"/>
      <c r="AN205" s="67">
        <v>0</v>
      </c>
      <c r="AO205" s="67">
        <v>0</v>
      </c>
      <c r="AP205" s="67">
        <v>0</v>
      </c>
      <c r="AQ205" s="67">
        <v>0</v>
      </c>
      <c r="AR205" s="67">
        <v>0</v>
      </c>
      <c r="AS205" s="67"/>
      <c r="AT205" s="67">
        <v>0</v>
      </c>
      <c r="AU205" s="67">
        <v>0</v>
      </c>
      <c r="AV205" s="67"/>
      <c r="AW205" s="67">
        <v>0</v>
      </c>
      <c r="AX205" s="67">
        <v>0</v>
      </c>
      <c r="AY205" s="67">
        <v>0</v>
      </c>
      <c r="AZ205" s="67">
        <v>0</v>
      </c>
      <c r="BA205" s="67">
        <v>0</v>
      </c>
      <c r="BB205" s="67">
        <v>0</v>
      </c>
      <c r="BC205" s="67">
        <v>0</v>
      </c>
      <c r="BD205" s="67">
        <v>0</v>
      </c>
      <c r="BE205" s="67">
        <v>0</v>
      </c>
      <c r="BF205" s="67">
        <v>0</v>
      </c>
      <c r="BG205" s="67">
        <v>0</v>
      </c>
      <c r="BH205" s="67">
        <v>0</v>
      </c>
      <c r="BI205" s="67">
        <v>0</v>
      </c>
      <c r="BJ205" s="73">
        <v>0</v>
      </c>
      <c r="BK205" s="68">
        <f t="shared" si="28"/>
        <v>0</v>
      </c>
      <c r="BL205" s="67">
        <v>0</v>
      </c>
      <c r="BM205" s="67">
        <v>0</v>
      </c>
      <c r="BN205" s="67">
        <f t="shared" si="33"/>
        <v>0</v>
      </c>
      <c r="BO205" s="67"/>
      <c r="BP205" s="67"/>
      <c r="BQ205" s="67"/>
      <c r="BR205" s="67">
        <v>0</v>
      </c>
      <c r="BS205" s="67">
        <v>0</v>
      </c>
      <c r="BT205" s="67">
        <v>0</v>
      </c>
      <c r="BU205" s="67">
        <v>0</v>
      </c>
      <c r="BV205" s="67"/>
      <c r="BW205" s="67">
        <v>0</v>
      </c>
      <c r="BX205" s="67">
        <v>0</v>
      </c>
      <c r="BY205" s="67">
        <f t="shared" si="31"/>
        <v>0</v>
      </c>
      <c r="BZ205" s="79">
        <v>0</v>
      </c>
      <c r="CA205" s="79">
        <v>0</v>
      </c>
      <c r="CB205" s="79">
        <v>0</v>
      </c>
      <c r="CC205" s="79">
        <v>0</v>
      </c>
      <c r="CD205" s="79">
        <v>0</v>
      </c>
      <c r="CE205" s="79">
        <v>0</v>
      </c>
      <c r="CF205" s="79">
        <v>0</v>
      </c>
      <c r="CG205" s="79"/>
      <c r="CH205" s="79"/>
      <c r="CI205" s="79"/>
      <c r="CJ205" s="79"/>
      <c r="CK205" s="79"/>
      <c r="CL205" s="79">
        <f t="shared" si="30"/>
        <v>0</v>
      </c>
      <c r="CM205" s="79"/>
      <c r="CN205" s="79"/>
      <c r="CO205" s="79"/>
      <c r="CP205" s="79"/>
      <c r="CQ205" s="79"/>
      <c r="CR205" s="79"/>
      <c r="CS205" s="79"/>
      <c r="CT205" s="79"/>
      <c r="CU205" s="79"/>
      <c r="CV205" s="79"/>
      <c r="CW205" s="79"/>
      <c r="CX205" s="79"/>
      <c r="CY205" s="79"/>
      <c r="CZ205" s="79"/>
      <c r="DA205" s="79"/>
      <c r="DB205" s="79"/>
      <c r="DC205" s="79"/>
      <c r="DD205" s="67"/>
      <c r="DE205" s="67"/>
      <c r="DF205" s="67"/>
      <c r="DG205" s="67"/>
      <c r="DH205" s="67"/>
      <c r="DI205" s="67"/>
      <c r="DJ205" s="67"/>
      <c r="DK205" s="67"/>
      <c r="DL205" s="67"/>
      <c r="DM205" s="67"/>
      <c r="DN205" s="67"/>
      <c r="DO205" s="67"/>
      <c r="DP205" s="67"/>
      <c r="DQ205" s="67"/>
      <c r="DR205" s="67"/>
      <c r="DS205" s="67"/>
      <c r="DT205" s="68">
        <f t="shared" si="27"/>
        <v>0</v>
      </c>
      <c r="DU205" s="67"/>
      <c r="DV205" s="82"/>
      <c r="DW205" s="82"/>
      <c r="DX205" s="82"/>
      <c r="DY205" s="82"/>
      <c r="DZ205" s="82"/>
      <c r="EA205" s="82"/>
      <c r="EB205" s="82"/>
      <c r="EC205" s="82"/>
      <c r="ED205" s="82"/>
      <c r="EE205" s="82"/>
      <c r="EF205" s="82"/>
      <c r="EG205" s="82" t="s">
        <v>229</v>
      </c>
      <c r="EH205" s="82"/>
      <c r="EI205" s="82"/>
      <c r="EJ205" s="82"/>
      <c r="EK205" s="82"/>
      <c r="EL205" s="82"/>
      <c r="EM205" s="82"/>
      <c r="EN205" s="82"/>
      <c r="EO205" s="82"/>
      <c r="EP205" s="82"/>
      <c r="EQ205" s="82"/>
      <c r="ER205" s="82"/>
      <c r="ES205" s="82"/>
      <c r="ET205" s="82"/>
      <c r="EU205" s="82"/>
      <c r="EV205" s="82"/>
      <c r="EW205" s="82"/>
      <c r="EX205" s="82"/>
    </row>
    <row r="206" spans="1:154" ht="16" customHeight="1">
      <c r="A206" s="86">
        <v>2013</v>
      </c>
      <c r="B206" s="67" t="s">
        <v>6</v>
      </c>
      <c r="C206" s="67" t="str">
        <f t="shared" si="29"/>
        <v>2013Q1</v>
      </c>
      <c r="D206" s="67" t="s">
        <v>211</v>
      </c>
      <c r="E206" s="67" t="s">
        <v>212</v>
      </c>
      <c r="F206" s="67" t="s">
        <v>215</v>
      </c>
      <c r="G206" s="67" t="s">
        <v>239</v>
      </c>
      <c r="H206" s="68" t="s">
        <v>239</v>
      </c>
      <c r="I206" s="68" t="s">
        <v>449</v>
      </c>
      <c r="J206" s="67" t="str">
        <f t="shared" si="26"/>
        <v>2013Q1D14</v>
      </c>
      <c r="K206" s="78">
        <v>116123000</v>
      </c>
      <c r="L206" s="78">
        <v>62141000</v>
      </c>
      <c r="M206" s="67">
        <v>96023000</v>
      </c>
      <c r="N206" s="67">
        <v>232288000</v>
      </c>
      <c r="O206" s="67"/>
      <c r="P206" s="67">
        <v>506000</v>
      </c>
      <c r="Q206" s="79"/>
      <c r="R206" s="67">
        <v>507081000</v>
      </c>
      <c r="S206" s="79"/>
      <c r="T206" s="79"/>
      <c r="U206" s="79"/>
      <c r="V206" s="79"/>
      <c r="W206" s="79"/>
      <c r="X206" s="79"/>
      <c r="Y206" s="79"/>
      <c r="Z206" s="79">
        <v>201073620</v>
      </c>
      <c r="AA206" s="79">
        <v>343483358</v>
      </c>
      <c r="AB206" s="79">
        <v>142433955</v>
      </c>
      <c r="AC206" s="67">
        <v>0</v>
      </c>
      <c r="AD206" s="67">
        <f t="shared" si="32"/>
        <v>686990933</v>
      </c>
      <c r="AE206" s="79"/>
      <c r="AF206" s="79"/>
      <c r="AG206" s="79"/>
      <c r="AH206" s="79"/>
      <c r="AI206" s="79"/>
      <c r="AJ206" s="79"/>
      <c r="AK206" s="67"/>
      <c r="AL206" s="67">
        <v>3</v>
      </c>
      <c r="AM206" s="67"/>
      <c r="AN206" s="67">
        <v>1</v>
      </c>
      <c r="AO206" s="67">
        <v>3</v>
      </c>
      <c r="AP206" s="67">
        <v>676</v>
      </c>
      <c r="AQ206" s="67">
        <v>2156</v>
      </c>
      <c r="AR206" s="67">
        <v>0</v>
      </c>
      <c r="AS206" s="67"/>
      <c r="AT206" s="67">
        <v>1488</v>
      </c>
      <c r="AU206" s="67">
        <v>13</v>
      </c>
      <c r="AV206" s="67"/>
      <c r="AW206" s="67">
        <v>1074</v>
      </c>
      <c r="AX206" s="67">
        <v>13</v>
      </c>
      <c r="AY206" s="67">
        <v>20</v>
      </c>
      <c r="AZ206" s="67">
        <v>843</v>
      </c>
      <c r="BA206" s="67">
        <v>0</v>
      </c>
      <c r="BB206" s="67">
        <v>4</v>
      </c>
      <c r="BC206" s="67">
        <v>493</v>
      </c>
      <c r="BD206" s="67">
        <v>0</v>
      </c>
      <c r="BE206" s="67">
        <v>5</v>
      </c>
      <c r="BF206" s="67">
        <v>49</v>
      </c>
      <c r="BG206" s="67">
        <v>13</v>
      </c>
      <c r="BH206" s="67">
        <v>7</v>
      </c>
      <c r="BI206" s="67">
        <v>159</v>
      </c>
      <c r="BJ206" s="73">
        <v>1221443</v>
      </c>
      <c r="BK206" s="68">
        <f t="shared" si="28"/>
        <v>7020</v>
      </c>
      <c r="BL206" s="78">
        <v>10</v>
      </c>
      <c r="BM206" s="78">
        <v>1384</v>
      </c>
      <c r="BN206" s="78">
        <f t="shared" si="33"/>
        <v>1394</v>
      </c>
      <c r="BO206" s="78"/>
      <c r="BP206" s="78"/>
      <c r="BQ206" s="78"/>
      <c r="BR206" s="67">
        <v>452276</v>
      </c>
      <c r="BS206" s="67">
        <v>42991</v>
      </c>
      <c r="BT206" s="67">
        <v>1975</v>
      </c>
      <c r="BU206" s="67">
        <v>373</v>
      </c>
      <c r="BV206" s="67"/>
      <c r="BW206" s="67">
        <v>365</v>
      </c>
      <c r="BX206" s="79"/>
      <c r="BY206" s="67">
        <f t="shared" si="31"/>
        <v>497980</v>
      </c>
      <c r="BZ206" s="79"/>
      <c r="CA206" s="79"/>
      <c r="CB206" s="79"/>
      <c r="CC206" s="79"/>
      <c r="CD206" s="79"/>
      <c r="CE206" s="79"/>
      <c r="CF206" s="79"/>
      <c r="CG206" s="79"/>
      <c r="CH206" s="79"/>
      <c r="CI206" s="79"/>
      <c r="CJ206" s="79"/>
      <c r="CK206" s="79"/>
      <c r="CL206" s="67">
        <f t="shared" si="30"/>
        <v>0</v>
      </c>
      <c r="CM206" s="79"/>
      <c r="CN206" s="79"/>
      <c r="CO206" s="79"/>
      <c r="CP206" s="79"/>
      <c r="CQ206" s="79"/>
      <c r="CR206" s="79"/>
      <c r="CS206" s="79"/>
      <c r="CT206" s="79"/>
      <c r="CU206" s="79"/>
      <c r="CV206" s="79"/>
      <c r="CW206" s="79"/>
      <c r="CX206" s="79"/>
      <c r="CY206" s="79"/>
      <c r="CZ206" s="79"/>
      <c r="DA206" s="79"/>
      <c r="DB206" s="79"/>
      <c r="DC206" s="79"/>
      <c r="DD206" s="79"/>
      <c r="DE206" s="79"/>
      <c r="DF206" s="79"/>
      <c r="DG206" s="79"/>
      <c r="DH206" s="79"/>
      <c r="DI206" s="79"/>
      <c r="DJ206" s="79"/>
      <c r="DK206" s="79"/>
      <c r="DL206" s="79"/>
      <c r="DM206" s="79"/>
      <c r="DN206" s="79"/>
      <c r="DO206" s="79"/>
      <c r="DP206" s="79"/>
      <c r="DQ206" s="79"/>
      <c r="DR206" s="79"/>
      <c r="DS206" s="79"/>
      <c r="DT206" s="68">
        <f t="shared" si="27"/>
        <v>0</v>
      </c>
      <c r="DU206" s="79"/>
      <c r="DV206" s="77"/>
      <c r="DW206" s="77"/>
      <c r="DX206" s="77"/>
      <c r="DY206" s="77"/>
      <c r="DZ206" s="77"/>
      <c r="EA206" s="77"/>
      <c r="EB206" s="77"/>
      <c r="EC206" s="77"/>
      <c r="ED206" s="77"/>
      <c r="EE206" s="77"/>
      <c r="EF206" s="77"/>
      <c r="EG206" s="77"/>
      <c r="EH206" s="77"/>
      <c r="EI206" s="77"/>
      <c r="EJ206" s="77"/>
      <c r="EK206" s="77"/>
      <c r="EL206" s="77"/>
      <c r="EM206" s="77"/>
      <c r="EN206" s="77"/>
      <c r="EO206" s="77"/>
      <c r="EP206" s="77"/>
      <c r="EQ206" s="77"/>
      <c r="ER206" s="77"/>
      <c r="ES206" s="77"/>
      <c r="ET206" s="77"/>
      <c r="EU206" s="77"/>
      <c r="EV206" s="77"/>
      <c r="EW206" s="77"/>
      <c r="EX206" s="77"/>
    </row>
    <row r="207" spans="1:154" ht="16" customHeight="1">
      <c r="A207" s="86">
        <v>2012</v>
      </c>
      <c r="B207" s="67" t="s">
        <v>9</v>
      </c>
      <c r="C207" s="67" t="str">
        <f t="shared" si="29"/>
        <v>2012Q4</v>
      </c>
      <c r="D207" s="67" t="s">
        <v>211</v>
      </c>
      <c r="E207" s="67" t="s">
        <v>212</v>
      </c>
      <c r="F207" s="67" t="s">
        <v>231</v>
      </c>
      <c r="G207" s="68" t="s">
        <v>231</v>
      </c>
      <c r="H207" s="68" t="s">
        <v>231</v>
      </c>
      <c r="I207" s="68" t="s">
        <v>448</v>
      </c>
      <c r="J207" s="67" t="str">
        <f t="shared" si="26"/>
        <v>2012Q4D13</v>
      </c>
      <c r="K207" s="79">
        <v>0</v>
      </c>
      <c r="L207" s="79">
        <v>0</v>
      </c>
      <c r="M207" s="67"/>
      <c r="N207" s="79">
        <v>0</v>
      </c>
      <c r="O207" s="79"/>
      <c r="P207" s="79">
        <v>0</v>
      </c>
      <c r="Q207" s="79"/>
      <c r="R207" s="68">
        <v>0</v>
      </c>
      <c r="S207" s="67"/>
      <c r="T207" s="67"/>
      <c r="U207" s="67"/>
      <c r="V207" s="67"/>
      <c r="W207" s="67"/>
      <c r="X207" s="67"/>
      <c r="Y207" s="67"/>
      <c r="Z207" s="79">
        <v>0</v>
      </c>
      <c r="AA207" s="79">
        <v>0</v>
      </c>
      <c r="AB207" s="79">
        <v>0</v>
      </c>
      <c r="AC207" s="67">
        <v>0</v>
      </c>
      <c r="AD207" s="68">
        <f t="shared" si="32"/>
        <v>0</v>
      </c>
      <c r="AE207" s="67"/>
      <c r="AF207" s="79"/>
      <c r="AG207" s="67"/>
      <c r="AH207" s="67"/>
      <c r="AI207" s="67"/>
      <c r="AJ207" s="67"/>
      <c r="AK207" s="67"/>
      <c r="AL207" s="67">
        <v>0</v>
      </c>
      <c r="AM207" s="67"/>
      <c r="AN207" s="67"/>
      <c r="AO207" s="67"/>
      <c r="AP207" s="67">
        <v>0</v>
      </c>
      <c r="AQ207" s="67">
        <v>0</v>
      </c>
      <c r="AR207" s="67"/>
      <c r="AS207" s="67"/>
      <c r="AT207" s="67">
        <v>0</v>
      </c>
      <c r="AU207" s="67"/>
      <c r="AV207" s="67"/>
      <c r="AW207" s="67">
        <v>0</v>
      </c>
      <c r="AX207" s="67"/>
      <c r="AY207" s="67"/>
      <c r="AZ207" s="67"/>
      <c r="BA207" s="67"/>
      <c r="BB207" s="67"/>
      <c r="BC207" s="67"/>
      <c r="BD207" s="67"/>
      <c r="BE207" s="67"/>
      <c r="BF207" s="67"/>
      <c r="BG207" s="67"/>
      <c r="BH207" s="67"/>
      <c r="BI207" s="67"/>
      <c r="BJ207" s="73">
        <v>0</v>
      </c>
      <c r="BK207" s="68">
        <f t="shared" si="28"/>
        <v>0</v>
      </c>
      <c r="BL207" s="67"/>
      <c r="BM207" s="67"/>
      <c r="BN207" s="67"/>
      <c r="BO207" s="67"/>
      <c r="BP207" s="67"/>
      <c r="BQ207" s="67"/>
      <c r="BR207" s="67">
        <v>0</v>
      </c>
      <c r="BS207" s="67">
        <v>0</v>
      </c>
      <c r="BT207" s="67">
        <v>0</v>
      </c>
      <c r="BU207" s="67">
        <v>0</v>
      </c>
      <c r="BV207" s="67"/>
      <c r="BW207" s="67">
        <v>0</v>
      </c>
      <c r="BX207" s="67">
        <v>0</v>
      </c>
      <c r="BY207" s="67">
        <f t="shared" si="31"/>
        <v>0</v>
      </c>
      <c r="BZ207" s="79">
        <v>0</v>
      </c>
      <c r="CA207" s="79">
        <v>0</v>
      </c>
      <c r="CB207" s="79">
        <v>0</v>
      </c>
      <c r="CC207" s="79">
        <v>0</v>
      </c>
      <c r="CD207" s="79">
        <v>0</v>
      </c>
      <c r="CE207" s="79">
        <v>0</v>
      </c>
      <c r="CF207" s="79">
        <v>0</v>
      </c>
      <c r="CG207" s="79"/>
      <c r="CH207" s="79"/>
      <c r="CI207" s="79"/>
      <c r="CJ207" s="79"/>
      <c r="CK207" s="79"/>
      <c r="CL207" s="79">
        <f t="shared" si="30"/>
        <v>0</v>
      </c>
      <c r="CM207" s="79"/>
      <c r="CN207" s="79"/>
      <c r="CO207" s="79"/>
      <c r="CP207" s="79"/>
      <c r="CQ207" s="79"/>
      <c r="CR207" s="79"/>
      <c r="CS207" s="79"/>
      <c r="CT207" s="79"/>
      <c r="CU207" s="79"/>
      <c r="CV207" s="79"/>
      <c r="CW207" s="79"/>
      <c r="CX207" s="79"/>
      <c r="CY207" s="79"/>
      <c r="CZ207" s="79"/>
      <c r="DA207" s="79"/>
      <c r="DB207" s="79"/>
      <c r="DC207" s="79"/>
      <c r="DD207" s="67"/>
      <c r="DE207" s="67"/>
      <c r="DF207" s="67"/>
      <c r="DG207" s="67"/>
      <c r="DH207" s="67"/>
      <c r="DI207" s="67"/>
      <c r="DJ207" s="67"/>
      <c r="DK207" s="67"/>
      <c r="DL207" s="67"/>
      <c r="DM207" s="67"/>
      <c r="DN207" s="67"/>
      <c r="DO207" s="67"/>
      <c r="DP207" s="67"/>
      <c r="DQ207" s="67"/>
      <c r="DR207" s="67"/>
      <c r="DS207" s="67"/>
      <c r="DT207" s="68">
        <f t="shared" si="27"/>
        <v>0</v>
      </c>
      <c r="DU207" s="67"/>
      <c r="DV207" s="82"/>
      <c r="DW207" s="82"/>
      <c r="DX207" s="82"/>
      <c r="DY207" s="82"/>
      <c r="DZ207" s="82"/>
      <c r="EA207" s="82"/>
      <c r="EB207" s="82"/>
      <c r="EC207" s="82"/>
      <c r="ED207" s="82"/>
      <c r="EE207" s="82"/>
      <c r="EF207" s="82"/>
      <c r="EG207" s="82" t="s">
        <v>231</v>
      </c>
      <c r="EH207" s="82"/>
      <c r="EI207" s="82"/>
      <c r="EJ207" s="82"/>
      <c r="EK207" s="82"/>
      <c r="EL207" s="82"/>
      <c r="EM207" s="82"/>
      <c r="EN207" s="82"/>
      <c r="EO207" s="82"/>
      <c r="EP207" s="82"/>
      <c r="EQ207" s="82"/>
      <c r="ER207" s="82"/>
      <c r="ES207" s="82"/>
      <c r="ET207" s="82"/>
      <c r="EU207" s="82"/>
      <c r="EV207" s="82"/>
      <c r="EW207" s="82"/>
      <c r="EX207" s="82"/>
    </row>
    <row r="208" spans="1:154" ht="16" customHeight="1">
      <c r="A208" s="86">
        <v>2012</v>
      </c>
      <c r="B208" s="67" t="s">
        <v>9</v>
      </c>
      <c r="C208" s="67" t="str">
        <f t="shared" si="29"/>
        <v>2012Q4</v>
      </c>
      <c r="D208" s="67" t="s">
        <v>211</v>
      </c>
      <c r="E208" s="67" t="s">
        <v>212</v>
      </c>
      <c r="F208" s="67" t="s">
        <v>224</v>
      </c>
      <c r="G208" s="68" t="s">
        <v>46</v>
      </c>
      <c r="H208" s="68" t="s">
        <v>231</v>
      </c>
      <c r="I208" s="68" t="s">
        <v>440</v>
      </c>
      <c r="J208" s="67" t="str">
        <f t="shared" si="26"/>
        <v>2012Q4D7</v>
      </c>
      <c r="K208" s="79">
        <v>0</v>
      </c>
      <c r="L208" s="79">
        <v>0</v>
      </c>
      <c r="M208" s="67"/>
      <c r="N208" s="79">
        <v>0</v>
      </c>
      <c r="O208" s="79"/>
      <c r="P208" s="79">
        <v>0</v>
      </c>
      <c r="Q208" s="79"/>
      <c r="R208" s="68">
        <v>826851.95</v>
      </c>
      <c r="S208" s="67"/>
      <c r="T208" s="67"/>
      <c r="U208" s="67"/>
      <c r="V208" s="67"/>
      <c r="W208" s="67"/>
      <c r="X208" s="67"/>
      <c r="Y208" s="67"/>
      <c r="Z208" s="79">
        <v>0</v>
      </c>
      <c r="AA208" s="79">
        <v>0</v>
      </c>
      <c r="AB208" s="79">
        <v>0</v>
      </c>
      <c r="AC208" s="67">
        <v>1544419</v>
      </c>
      <c r="AD208" s="68">
        <f t="shared" si="32"/>
        <v>1544419</v>
      </c>
      <c r="AE208" s="67"/>
      <c r="AF208" s="79"/>
      <c r="AG208" s="67"/>
      <c r="AH208" s="67"/>
      <c r="AI208" s="67"/>
      <c r="AJ208" s="67"/>
      <c r="AK208" s="67"/>
      <c r="AL208" s="67">
        <v>0</v>
      </c>
      <c r="AM208" s="67"/>
      <c r="AN208" s="67">
        <v>0</v>
      </c>
      <c r="AO208" s="67">
        <v>0</v>
      </c>
      <c r="AP208" s="67">
        <v>16</v>
      </c>
      <c r="AQ208" s="67">
        <v>9</v>
      </c>
      <c r="AR208" s="67">
        <v>0</v>
      </c>
      <c r="AS208" s="67"/>
      <c r="AT208" s="67">
        <v>5</v>
      </c>
      <c r="AU208" s="67">
        <v>0</v>
      </c>
      <c r="AV208" s="67"/>
      <c r="AW208" s="67">
        <v>0</v>
      </c>
      <c r="AX208" s="67">
        <v>2</v>
      </c>
      <c r="AY208" s="67">
        <v>0</v>
      </c>
      <c r="AZ208" s="67">
        <v>0</v>
      </c>
      <c r="BA208" s="67">
        <v>0</v>
      </c>
      <c r="BB208" s="67">
        <v>0</v>
      </c>
      <c r="BC208" s="67">
        <v>0</v>
      </c>
      <c r="BD208" s="67">
        <v>0</v>
      </c>
      <c r="BE208" s="67">
        <v>0</v>
      </c>
      <c r="BF208" s="67">
        <v>0</v>
      </c>
      <c r="BG208" s="67">
        <v>0</v>
      </c>
      <c r="BH208" s="67">
        <v>0</v>
      </c>
      <c r="BI208" s="67">
        <v>0</v>
      </c>
      <c r="BJ208" s="73">
        <v>1850</v>
      </c>
      <c r="BK208" s="68">
        <f t="shared" si="28"/>
        <v>32</v>
      </c>
      <c r="BL208" s="67">
        <v>0</v>
      </c>
      <c r="BM208" s="67">
        <v>0</v>
      </c>
      <c r="BN208" s="67">
        <f t="shared" ref="BN208:BN271" si="34">SUM(BL208:BM208)</f>
        <v>0</v>
      </c>
      <c r="BO208" s="67"/>
      <c r="BP208" s="67"/>
      <c r="BQ208" s="67"/>
      <c r="BR208" s="67">
        <v>1552</v>
      </c>
      <c r="BS208" s="67">
        <v>58</v>
      </c>
      <c r="BT208" s="67">
        <v>0</v>
      </c>
      <c r="BU208" s="67">
        <v>0</v>
      </c>
      <c r="BV208" s="67"/>
      <c r="BW208" s="67">
        <v>0</v>
      </c>
      <c r="BX208" s="67">
        <v>0</v>
      </c>
      <c r="BY208" s="67">
        <f t="shared" si="31"/>
        <v>1610</v>
      </c>
      <c r="BZ208" s="79">
        <v>23.709029999999998</v>
      </c>
      <c r="CA208" s="79">
        <v>10.4092</v>
      </c>
      <c r="CB208" s="79">
        <v>20.80125</v>
      </c>
      <c r="CC208" s="79">
        <v>1.2015</v>
      </c>
      <c r="CD208" s="79">
        <v>0</v>
      </c>
      <c r="CE208" s="79">
        <v>0</v>
      </c>
      <c r="CF208" s="79">
        <v>0</v>
      </c>
      <c r="CG208" s="79"/>
      <c r="CH208" s="79"/>
      <c r="CI208" s="79"/>
      <c r="CJ208" s="79"/>
      <c r="CK208" s="79"/>
      <c r="CL208" s="79">
        <f t="shared" si="30"/>
        <v>56.120979999999996</v>
      </c>
      <c r="CM208" s="79"/>
      <c r="CN208" s="79"/>
      <c r="CO208" s="79"/>
      <c r="CP208" s="79"/>
      <c r="CQ208" s="79"/>
      <c r="CR208" s="79"/>
      <c r="CS208" s="79"/>
      <c r="CT208" s="79"/>
      <c r="CU208" s="79"/>
      <c r="CV208" s="79"/>
      <c r="CW208" s="79"/>
      <c r="CX208" s="79"/>
      <c r="CY208" s="79"/>
      <c r="CZ208" s="79"/>
      <c r="DA208" s="79"/>
      <c r="DB208" s="79"/>
      <c r="DC208" s="79"/>
      <c r="DD208" s="67"/>
      <c r="DE208" s="67"/>
      <c r="DF208" s="67"/>
      <c r="DG208" s="67"/>
      <c r="DH208" s="67"/>
      <c r="DI208" s="67"/>
      <c r="DJ208" s="67"/>
      <c r="DK208" s="67"/>
      <c r="DL208" s="67"/>
      <c r="DM208" s="67"/>
      <c r="DN208" s="67"/>
      <c r="DO208" s="67"/>
      <c r="DP208" s="67"/>
      <c r="DQ208" s="67"/>
      <c r="DR208" s="67"/>
      <c r="DS208" s="67"/>
      <c r="DT208" s="68">
        <f t="shared" si="27"/>
        <v>0</v>
      </c>
      <c r="DU208" s="67"/>
      <c r="DV208" s="82"/>
      <c r="DW208" s="82"/>
      <c r="DX208" s="82"/>
      <c r="DY208" s="82"/>
      <c r="DZ208" s="82"/>
      <c r="EA208" s="82"/>
      <c r="EB208" s="82"/>
      <c r="EC208" s="82"/>
      <c r="ED208" s="82"/>
      <c r="EE208" s="82"/>
      <c r="EF208" s="82"/>
      <c r="EG208" s="82" t="s">
        <v>229</v>
      </c>
      <c r="EH208" s="82"/>
      <c r="EI208" s="82"/>
      <c r="EJ208" s="82"/>
      <c r="EK208" s="82"/>
      <c r="EL208" s="82"/>
      <c r="EM208" s="82"/>
      <c r="EN208" s="82"/>
      <c r="EO208" s="82"/>
      <c r="EP208" s="82"/>
      <c r="EQ208" s="82"/>
      <c r="ER208" s="82"/>
      <c r="ES208" s="82"/>
      <c r="ET208" s="82"/>
      <c r="EU208" s="82"/>
      <c r="EV208" s="82"/>
      <c r="EW208" s="82"/>
      <c r="EX208" s="82"/>
    </row>
    <row r="209" spans="1:154" ht="16" customHeight="1">
      <c r="A209" s="86">
        <v>2012</v>
      </c>
      <c r="B209" s="67" t="s">
        <v>9</v>
      </c>
      <c r="C209" s="67" t="str">
        <f t="shared" si="29"/>
        <v>2012Q4</v>
      </c>
      <c r="D209" s="67" t="s">
        <v>211</v>
      </c>
      <c r="E209" s="67" t="s">
        <v>212</v>
      </c>
      <c r="F209" s="67" t="s">
        <v>223</v>
      </c>
      <c r="G209" s="68" t="s">
        <v>45</v>
      </c>
      <c r="H209" s="68" t="s">
        <v>231</v>
      </c>
      <c r="I209" s="68" t="s">
        <v>439</v>
      </c>
      <c r="J209" s="67" t="str">
        <f t="shared" si="26"/>
        <v>2012Q4D6</v>
      </c>
      <c r="K209" s="79">
        <v>0</v>
      </c>
      <c r="L209" s="79">
        <v>0</v>
      </c>
      <c r="M209" s="67"/>
      <c r="N209" s="79">
        <v>0</v>
      </c>
      <c r="O209" s="79"/>
      <c r="P209" s="79">
        <v>0</v>
      </c>
      <c r="Q209" s="79"/>
      <c r="R209" s="68">
        <v>974503.36</v>
      </c>
      <c r="S209" s="67"/>
      <c r="T209" s="67"/>
      <c r="U209" s="67"/>
      <c r="V209" s="67"/>
      <c r="W209" s="67"/>
      <c r="X209" s="67"/>
      <c r="Y209" s="67"/>
      <c r="Z209" s="79">
        <v>0</v>
      </c>
      <c r="AA209" s="79">
        <v>0</v>
      </c>
      <c r="AB209" s="79">
        <v>0</v>
      </c>
      <c r="AC209" s="67">
        <v>1317968</v>
      </c>
      <c r="AD209" s="68">
        <f t="shared" si="32"/>
        <v>1317968</v>
      </c>
      <c r="AE209" s="67"/>
      <c r="AF209" s="79"/>
      <c r="AG209" s="67"/>
      <c r="AH209" s="67"/>
      <c r="AI209" s="67"/>
      <c r="AJ209" s="67"/>
      <c r="AK209" s="67"/>
      <c r="AL209" s="67">
        <v>0</v>
      </c>
      <c r="AM209" s="67"/>
      <c r="AN209" s="67">
        <v>0</v>
      </c>
      <c r="AO209" s="67">
        <v>0</v>
      </c>
      <c r="AP209" s="67">
        <v>0</v>
      </c>
      <c r="AQ209" s="67">
        <v>0</v>
      </c>
      <c r="AR209" s="67">
        <v>0</v>
      </c>
      <c r="AS209" s="67"/>
      <c r="AT209" s="67">
        <v>0</v>
      </c>
      <c r="AU209" s="67">
        <v>0</v>
      </c>
      <c r="AV209" s="67"/>
      <c r="AW209" s="67">
        <v>0</v>
      </c>
      <c r="AX209" s="67">
        <v>0</v>
      </c>
      <c r="AY209" s="67">
        <v>0</v>
      </c>
      <c r="AZ209" s="67">
        <v>0</v>
      </c>
      <c r="BA209" s="67">
        <v>0</v>
      </c>
      <c r="BB209" s="67">
        <v>0</v>
      </c>
      <c r="BC209" s="67">
        <v>0</v>
      </c>
      <c r="BD209" s="67">
        <v>0</v>
      </c>
      <c r="BE209" s="67">
        <v>0</v>
      </c>
      <c r="BF209" s="67">
        <v>0</v>
      </c>
      <c r="BG209" s="67">
        <v>0</v>
      </c>
      <c r="BH209" s="67">
        <v>0</v>
      </c>
      <c r="BI209" s="67">
        <v>0</v>
      </c>
      <c r="BJ209" s="73">
        <v>0</v>
      </c>
      <c r="BK209" s="68">
        <f t="shared" si="28"/>
        <v>0</v>
      </c>
      <c r="BL209" s="67">
        <v>0</v>
      </c>
      <c r="BM209" s="67">
        <v>0</v>
      </c>
      <c r="BN209" s="67">
        <f t="shared" si="34"/>
        <v>0</v>
      </c>
      <c r="BO209" s="67"/>
      <c r="BP209" s="67"/>
      <c r="BQ209" s="67"/>
      <c r="BR209" s="67">
        <v>2643</v>
      </c>
      <c r="BS209" s="67">
        <v>77</v>
      </c>
      <c r="BT209" s="67">
        <v>0</v>
      </c>
      <c r="BU209" s="67">
        <v>0</v>
      </c>
      <c r="BV209" s="67"/>
      <c r="BW209" s="67">
        <v>0</v>
      </c>
      <c r="BX209" s="67">
        <v>0</v>
      </c>
      <c r="BY209" s="67">
        <f t="shared" si="31"/>
        <v>2720</v>
      </c>
      <c r="BZ209" s="79">
        <v>33.167037999999998</v>
      </c>
      <c r="CA209" s="79">
        <v>14.71802564</v>
      </c>
      <c r="CB209" s="79">
        <v>14.004099999999999</v>
      </c>
      <c r="CC209" s="79">
        <v>8.2783999999999995</v>
      </c>
      <c r="CD209" s="79">
        <v>8.1940000000000008</v>
      </c>
      <c r="CE209" s="79">
        <v>0</v>
      </c>
      <c r="CF209" s="79">
        <v>0</v>
      </c>
      <c r="CG209" s="79"/>
      <c r="CH209" s="79"/>
      <c r="CI209" s="79"/>
      <c r="CJ209" s="79"/>
      <c r="CK209" s="79"/>
      <c r="CL209" s="79">
        <f t="shared" si="30"/>
        <v>78.36156364</v>
      </c>
      <c r="CM209" s="79"/>
      <c r="CN209" s="79"/>
      <c r="CO209" s="79"/>
      <c r="CP209" s="79"/>
      <c r="CQ209" s="79"/>
      <c r="CR209" s="79"/>
      <c r="CS209" s="79"/>
      <c r="CT209" s="79"/>
      <c r="CU209" s="79"/>
      <c r="CV209" s="79"/>
      <c r="CW209" s="79"/>
      <c r="CX209" s="79"/>
      <c r="CY209" s="79"/>
      <c r="CZ209" s="79"/>
      <c r="DA209" s="79"/>
      <c r="DB209" s="79"/>
      <c r="DC209" s="79"/>
      <c r="DD209" s="67"/>
      <c r="DE209" s="67"/>
      <c r="DF209" s="67"/>
      <c r="DG209" s="67"/>
      <c r="DH209" s="67"/>
      <c r="DI209" s="67"/>
      <c r="DJ209" s="67"/>
      <c r="DK209" s="67"/>
      <c r="DL209" s="67"/>
      <c r="DM209" s="67"/>
      <c r="DN209" s="67"/>
      <c r="DO209" s="67"/>
      <c r="DP209" s="67"/>
      <c r="DQ209" s="67"/>
      <c r="DR209" s="67"/>
      <c r="DS209" s="67"/>
      <c r="DT209" s="68">
        <f t="shared" si="27"/>
        <v>0</v>
      </c>
      <c r="DU209" s="67"/>
      <c r="DV209" s="82"/>
      <c r="DW209" s="82"/>
      <c r="DX209" s="82"/>
      <c r="DY209" s="82"/>
      <c r="DZ209" s="82"/>
      <c r="EA209" s="82"/>
      <c r="EB209" s="82"/>
      <c r="EC209" s="82"/>
      <c r="ED209" s="82"/>
      <c r="EE209" s="82"/>
      <c r="EF209" s="82"/>
      <c r="EG209" s="82" t="s">
        <v>229</v>
      </c>
      <c r="EH209" s="82"/>
      <c r="EI209" s="82"/>
      <c r="EJ209" s="82"/>
      <c r="EK209" s="82"/>
      <c r="EL209" s="82"/>
      <c r="EM209" s="82"/>
      <c r="EN209" s="82"/>
      <c r="EO209" s="82"/>
      <c r="EP209" s="82"/>
      <c r="EQ209" s="82"/>
      <c r="ER209" s="82"/>
      <c r="ES209" s="82"/>
      <c r="ET209" s="82"/>
      <c r="EU209" s="82"/>
      <c r="EV209" s="82"/>
      <c r="EW209" s="82"/>
      <c r="EX209" s="82"/>
    </row>
    <row r="210" spans="1:154" ht="16" customHeight="1">
      <c r="A210" s="86">
        <v>2012</v>
      </c>
      <c r="B210" s="67" t="s">
        <v>9</v>
      </c>
      <c r="C210" s="67" t="str">
        <f t="shared" si="29"/>
        <v>2012Q4</v>
      </c>
      <c r="D210" s="67" t="s">
        <v>211</v>
      </c>
      <c r="E210" s="67" t="s">
        <v>212</v>
      </c>
      <c r="F210" s="67" t="s">
        <v>227</v>
      </c>
      <c r="G210" s="68" t="s">
        <v>13</v>
      </c>
      <c r="H210" s="68" t="s">
        <v>13</v>
      </c>
      <c r="I210" s="68" t="s">
        <v>444</v>
      </c>
      <c r="J210" s="67" t="str">
        <f t="shared" si="26"/>
        <v>2012Q4D9</v>
      </c>
      <c r="K210" s="79">
        <v>257832.91899999999</v>
      </c>
      <c r="L210" s="79">
        <v>0</v>
      </c>
      <c r="M210" s="67">
        <v>0</v>
      </c>
      <c r="N210" s="79">
        <v>0</v>
      </c>
      <c r="O210" s="79"/>
      <c r="P210" s="79">
        <v>0</v>
      </c>
      <c r="Q210" s="79"/>
      <c r="R210" s="68">
        <v>257832.91899999999</v>
      </c>
      <c r="S210" s="67">
        <v>97.157945999999995</v>
      </c>
      <c r="T210" s="67"/>
      <c r="U210" s="67"/>
      <c r="V210" s="67"/>
      <c r="W210" s="67"/>
      <c r="X210" s="67"/>
      <c r="Y210" s="67"/>
      <c r="Z210" s="79">
        <v>0</v>
      </c>
      <c r="AA210" s="79">
        <v>0</v>
      </c>
      <c r="AB210" s="79">
        <v>0</v>
      </c>
      <c r="AC210" s="67">
        <v>289212</v>
      </c>
      <c r="AD210" s="68">
        <f t="shared" si="32"/>
        <v>289212</v>
      </c>
      <c r="AE210" s="67"/>
      <c r="AF210" s="79"/>
      <c r="AG210" s="67"/>
      <c r="AH210" s="67"/>
      <c r="AI210" s="67"/>
      <c r="AJ210" s="67"/>
      <c r="AK210" s="67"/>
      <c r="AL210" s="67">
        <v>0</v>
      </c>
      <c r="AM210" s="67"/>
      <c r="AN210" s="67">
        <v>0</v>
      </c>
      <c r="AO210" s="67">
        <v>0</v>
      </c>
      <c r="AP210" s="67">
        <v>0</v>
      </c>
      <c r="AQ210" s="67">
        <v>0</v>
      </c>
      <c r="AR210" s="67">
        <v>0</v>
      </c>
      <c r="AS210" s="67"/>
      <c r="AT210" s="67">
        <v>0</v>
      </c>
      <c r="AU210" s="67">
        <v>0</v>
      </c>
      <c r="AV210" s="67"/>
      <c r="AW210" s="67">
        <v>0</v>
      </c>
      <c r="AX210" s="67">
        <v>0</v>
      </c>
      <c r="AY210" s="67">
        <v>0</v>
      </c>
      <c r="AZ210" s="67">
        <v>0</v>
      </c>
      <c r="BA210" s="67">
        <v>0</v>
      </c>
      <c r="BB210" s="67">
        <v>0</v>
      </c>
      <c r="BC210" s="67">
        <v>0</v>
      </c>
      <c r="BD210" s="67">
        <v>0</v>
      </c>
      <c r="BE210" s="67">
        <v>0</v>
      </c>
      <c r="BF210" s="67">
        <v>0</v>
      </c>
      <c r="BG210" s="67">
        <v>0</v>
      </c>
      <c r="BH210" s="67">
        <v>0</v>
      </c>
      <c r="BI210" s="67">
        <v>0</v>
      </c>
      <c r="BJ210" s="73">
        <v>0</v>
      </c>
      <c r="BK210" s="68">
        <f t="shared" si="28"/>
        <v>0</v>
      </c>
      <c r="BL210" s="67">
        <v>0</v>
      </c>
      <c r="BM210" s="67">
        <v>10</v>
      </c>
      <c r="BN210" s="67">
        <f t="shared" si="34"/>
        <v>10</v>
      </c>
      <c r="BO210" s="67"/>
      <c r="BP210" s="67"/>
      <c r="BQ210" s="67"/>
      <c r="BR210" s="67">
        <v>1143</v>
      </c>
      <c r="BS210" s="67">
        <v>0</v>
      </c>
      <c r="BT210" s="67">
        <v>0</v>
      </c>
      <c r="BU210" s="67">
        <v>0</v>
      </c>
      <c r="BV210" s="67"/>
      <c r="BW210" s="67">
        <v>0</v>
      </c>
      <c r="BX210" s="67">
        <v>0</v>
      </c>
      <c r="BY210" s="67">
        <f t="shared" si="31"/>
        <v>1143</v>
      </c>
      <c r="BZ210" s="79">
        <v>24.09</v>
      </c>
      <c r="CA210" s="79">
        <v>0.90349999999999997</v>
      </c>
      <c r="CB210" s="79">
        <v>7.2130000000000001</v>
      </c>
      <c r="CC210" s="79">
        <v>9.5014000000000003</v>
      </c>
      <c r="CD210" s="79">
        <v>0</v>
      </c>
      <c r="CE210" s="79">
        <v>0</v>
      </c>
      <c r="CF210" s="79">
        <v>0</v>
      </c>
      <c r="CG210" s="79"/>
      <c r="CH210" s="79"/>
      <c r="CI210" s="79"/>
      <c r="CJ210" s="79"/>
      <c r="CK210" s="79"/>
      <c r="CL210" s="79">
        <f t="shared" si="30"/>
        <v>41.707899999999995</v>
      </c>
      <c r="CM210" s="79"/>
      <c r="CN210" s="79"/>
      <c r="CO210" s="79"/>
      <c r="CP210" s="79"/>
      <c r="CQ210" s="79"/>
      <c r="CR210" s="79"/>
      <c r="CS210" s="79"/>
      <c r="CT210" s="79"/>
      <c r="CU210" s="79"/>
      <c r="CV210" s="79"/>
      <c r="CW210" s="79"/>
      <c r="CX210" s="79"/>
      <c r="CY210" s="79"/>
      <c r="CZ210" s="79"/>
      <c r="DA210" s="79"/>
      <c r="DB210" s="79"/>
      <c r="DC210" s="79"/>
      <c r="DD210" s="67"/>
      <c r="DE210" s="67"/>
      <c r="DF210" s="67"/>
      <c r="DG210" s="67"/>
      <c r="DH210" s="67"/>
      <c r="DI210" s="67"/>
      <c r="DJ210" s="67"/>
      <c r="DK210" s="67"/>
      <c r="DL210" s="67"/>
      <c r="DM210" s="67"/>
      <c r="DN210" s="67"/>
      <c r="DO210" s="67"/>
      <c r="DP210" s="67"/>
      <c r="DQ210" s="67"/>
      <c r="DR210" s="67"/>
      <c r="DS210" s="67"/>
      <c r="DT210" s="68">
        <f t="shared" si="27"/>
        <v>0</v>
      </c>
      <c r="DU210" s="67"/>
      <c r="DV210" s="82"/>
      <c r="DW210" s="82"/>
      <c r="DX210" s="82"/>
      <c r="DY210" s="82"/>
      <c r="DZ210" s="82"/>
      <c r="EA210" s="82"/>
      <c r="EB210" s="82"/>
      <c r="EC210" s="82"/>
      <c r="ED210" s="82"/>
      <c r="EE210" s="82"/>
      <c r="EF210" s="82"/>
      <c r="EG210" s="82" t="s">
        <v>229</v>
      </c>
      <c r="EH210" s="82"/>
      <c r="EI210" s="82"/>
      <c r="EJ210" s="82"/>
      <c r="EK210" s="82"/>
      <c r="EL210" s="82"/>
      <c r="EM210" s="82"/>
      <c r="EN210" s="82"/>
      <c r="EO210" s="82"/>
      <c r="EP210" s="82"/>
      <c r="EQ210" s="82"/>
      <c r="ER210" s="82"/>
      <c r="ES210" s="82"/>
      <c r="ET210" s="82"/>
      <c r="EU210" s="82"/>
      <c r="EV210" s="82"/>
      <c r="EW210" s="82"/>
      <c r="EX210" s="82"/>
    </row>
    <row r="211" spans="1:154" ht="16" customHeight="1">
      <c r="A211" s="86">
        <v>2012</v>
      </c>
      <c r="B211" s="67" t="s">
        <v>9</v>
      </c>
      <c r="C211" s="67" t="str">
        <f t="shared" si="29"/>
        <v>2012Q4</v>
      </c>
      <c r="D211" s="67" t="s">
        <v>211</v>
      </c>
      <c r="E211" s="67" t="s">
        <v>212</v>
      </c>
      <c r="F211" s="67" t="s">
        <v>225</v>
      </c>
      <c r="G211" s="68" t="s">
        <v>47</v>
      </c>
      <c r="H211" s="68" t="s">
        <v>231</v>
      </c>
      <c r="I211" s="68" t="s">
        <v>441</v>
      </c>
      <c r="J211" s="67" t="str">
        <f t="shared" si="26"/>
        <v>2012Q4D8</v>
      </c>
      <c r="K211" s="79">
        <v>0</v>
      </c>
      <c r="L211" s="79">
        <v>0</v>
      </c>
      <c r="M211" s="67"/>
      <c r="N211" s="79">
        <v>0</v>
      </c>
      <c r="O211" s="79"/>
      <c r="P211" s="79">
        <v>0</v>
      </c>
      <c r="Q211" s="79"/>
      <c r="R211" s="68">
        <v>1488425.4</v>
      </c>
      <c r="S211" s="67"/>
      <c r="T211" s="67"/>
      <c r="U211" s="67"/>
      <c r="V211" s="67"/>
      <c r="W211" s="67"/>
      <c r="X211" s="67"/>
      <c r="Y211" s="67"/>
      <c r="Z211" s="79">
        <v>0</v>
      </c>
      <c r="AA211" s="79">
        <v>0</v>
      </c>
      <c r="AB211" s="79">
        <v>0</v>
      </c>
      <c r="AC211" s="67">
        <v>2044016</v>
      </c>
      <c r="AD211" s="68">
        <f t="shared" si="32"/>
        <v>2044016</v>
      </c>
      <c r="AE211" s="67"/>
      <c r="AF211" s="79"/>
      <c r="AG211" s="67"/>
      <c r="AH211" s="67"/>
      <c r="AI211" s="67"/>
      <c r="AJ211" s="67"/>
      <c r="AK211" s="67"/>
      <c r="AL211" s="67">
        <v>0</v>
      </c>
      <c r="AM211" s="67"/>
      <c r="AN211" s="67">
        <v>0</v>
      </c>
      <c r="AO211" s="67">
        <v>0</v>
      </c>
      <c r="AP211" s="67">
        <v>0</v>
      </c>
      <c r="AQ211" s="67">
        <v>0</v>
      </c>
      <c r="AR211" s="67">
        <v>0</v>
      </c>
      <c r="AS211" s="67"/>
      <c r="AT211" s="67">
        <v>0</v>
      </c>
      <c r="AU211" s="67">
        <v>0</v>
      </c>
      <c r="AV211" s="67"/>
      <c r="AW211" s="67">
        <v>0</v>
      </c>
      <c r="AX211" s="67">
        <v>0</v>
      </c>
      <c r="AY211" s="67">
        <v>0</v>
      </c>
      <c r="AZ211" s="67">
        <v>0</v>
      </c>
      <c r="BA211" s="67">
        <v>0</v>
      </c>
      <c r="BB211" s="67">
        <v>0</v>
      </c>
      <c r="BC211" s="67">
        <v>0</v>
      </c>
      <c r="BD211" s="67">
        <v>0</v>
      </c>
      <c r="BE211" s="67">
        <v>0</v>
      </c>
      <c r="BF211" s="67">
        <v>0</v>
      </c>
      <c r="BG211" s="67">
        <v>0</v>
      </c>
      <c r="BH211" s="67">
        <v>0</v>
      </c>
      <c r="BI211" s="67">
        <v>0</v>
      </c>
      <c r="BJ211" s="73">
        <v>0</v>
      </c>
      <c r="BK211" s="68">
        <f t="shared" si="28"/>
        <v>0</v>
      </c>
      <c r="BL211" s="67">
        <v>0</v>
      </c>
      <c r="BM211" s="67">
        <v>0</v>
      </c>
      <c r="BN211" s="67">
        <f t="shared" si="34"/>
        <v>0</v>
      </c>
      <c r="BO211" s="67"/>
      <c r="BP211" s="67"/>
      <c r="BQ211" s="67"/>
      <c r="BR211" s="67">
        <v>3040</v>
      </c>
      <c r="BS211" s="67">
        <v>130</v>
      </c>
      <c r="BT211" s="67">
        <v>0</v>
      </c>
      <c r="BU211" s="67">
        <v>0</v>
      </c>
      <c r="BV211" s="67"/>
      <c r="BW211" s="67">
        <v>0</v>
      </c>
      <c r="BX211" s="67">
        <v>0</v>
      </c>
      <c r="BY211" s="67">
        <f t="shared" si="31"/>
        <v>3170</v>
      </c>
      <c r="BZ211" s="79">
        <v>52.526440000000001</v>
      </c>
      <c r="CA211" s="79">
        <v>4.9571215999999998</v>
      </c>
      <c r="CB211" s="79">
        <v>26.324449999999999</v>
      </c>
      <c r="CC211" s="79">
        <v>16.140523000000002</v>
      </c>
      <c r="CD211" s="79">
        <v>0</v>
      </c>
      <c r="CE211" s="79">
        <v>0</v>
      </c>
      <c r="CF211" s="79">
        <v>0</v>
      </c>
      <c r="CG211" s="79"/>
      <c r="CH211" s="79"/>
      <c r="CI211" s="79"/>
      <c r="CJ211" s="79"/>
      <c r="CK211" s="79"/>
      <c r="CL211" s="79">
        <f t="shared" si="30"/>
        <v>99.948534600000002</v>
      </c>
      <c r="CM211" s="79"/>
      <c r="CN211" s="79"/>
      <c r="CO211" s="79"/>
      <c r="CP211" s="79"/>
      <c r="CQ211" s="79"/>
      <c r="CR211" s="79"/>
      <c r="CS211" s="79"/>
      <c r="CT211" s="79"/>
      <c r="CU211" s="79"/>
      <c r="CV211" s="79"/>
      <c r="CW211" s="79"/>
      <c r="CX211" s="79"/>
      <c r="CY211" s="79"/>
      <c r="CZ211" s="79"/>
      <c r="DA211" s="79"/>
      <c r="DB211" s="79"/>
      <c r="DC211" s="79"/>
      <c r="DD211" s="67"/>
      <c r="DE211" s="67"/>
      <c r="DF211" s="67"/>
      <c r="DG211" s="67"/>
      <c r="DH211" s="67"/>
      <c r="DI211" s="67"/>
      <c r="DJ211" s="67"/>
      <c r="DK211" s="67"/>
      <c r="DL211" s="67"/>
      <c r="DM211" s="67"/>
      <c r="DN211" s="67"/>
      <c r="DO211" s="67"/>
      <c r="DP211" s="67"/>
      <c r="DQ211" s="67"/>
      <c r="DR211" s="67"/>
      <c r="DS211" s="67"/>
      <c r="DT211" s="68">
        <f t="shared" si="27"/>
        <v>0</v>
      </c>
      <c r="DU211" s="67"/>
      <c r="DV211" s="82"/>
      <c r="DW211" s="82"/>
      <c r="DX211" s="82"/>
      <c r="DY211" s="82"/>
      <c r="DZ211" s="82"/>
      <c r="EA211" s="82"/>
      <c r="EB211" s="82"/>
      <c r="EC211" s="82"/>
      <c r="ED211" s="82"/>
      <c r="EE211" s="82"/>
      <c r="EF211" s="82"/>
      <c r="EG211" s="82" t="s">
        <v>229</v>
      </c>
      <c r="EH211" s="82"/>
      <c r="EI211" s="82"/>
      <c r="EJ211" s="82"/>
      <c r="EK211" s="82"/>
      <c r="EL211" s="82"/>
      <c r="EM211" s="82"/>
      <c r="EN211" s="82"/>
      <c r="EO211" s="82"/>
      <c r="EP211" s="82"/>
      <c r="EQ211" s="82"/>
      <c r="ER211" s="82"/>
      <c r="ES211" s="82"/>
      <c r="ET211" s="82"/>
      <c r="EU211" s="82"/>
      <c r="EV211" s="82"/>
      <c r="EW211" s="82"/>
      <c r="EX211" s="82"/>
    </row>
    <row r="212" spans="1:154" ht="16" customHeight="1">
      <c r="A212" s="86">
        <v>2012</v>
      </c>
      <c r="B212" s="67" t="s">
        <v>9</v>
      </c>
      <c r="C212" s="67" t="str">
        <f t="shared" si="29"/>
        <v>2012Q4</v>
      </c>
      <c r="D212" s="67" t="s">
        <v>211</v>
      </c>
      <c r="E212" s="67" t="s">
        <v>212</v>
      </c>
      <c r="F212" s="67" t="s">
        <v>226</v>
      </c>
      <c r="G212" s="68" t="s">
        <v>29</v>
      </c>
      <c r="H212" s="68" t="s">
        <v>29</v>
      </c>
      <c r="I212" s="68" t="s">
        <v>447</v>
      </c>
      <c r="J212" s="67" t="str">
        <f t="shared" si="26"/>
        <v>2012Q4D12</v>
      </c>
      <c r="K212" s="79">
        <v>457057.55254370498</v>
      </c>
      <c r="L212" s="79">
        <v>278917.16566866299</v>
      </c>
      <c r="M212" s="67">
        <v>0</v>
      </c>
      <c r="N212" s="79">
        <v>0</v>
      </c>
      <c r="O212" s="79"/>
      <c r="P212" s="79">
        <v>0</v>
      </c>
      <c r="Q212" s="79"/>
      <c r="R212" s="68">
        <v>735974.71821236797</v>
      </c>
      <c r="S212" s="67"/>
      <c r="T212" s="67"/>
      <c r="U212" s="67"/>
      <c r="V212" s="67"/>
      <c r="W212" s="67"/>
      <c r="X212" s="67"/>
      <c r="Y212" s="67"/>
      <c r="Z212" s="79">
        <v>0</v>
      </c>
      <c r="AA212" s="79">
        <v>0</v>
      </c>
      <c r="AB212" s="79">
        <v>0</v>
      </c>
      <c r="AC212" s="67">
        <v>1884619</v>
      </c>
      <c r="AD212" s="68">
        <f t="shared" si="32"/>
        <v>1884619</v>
      </c>
      <c r="AE212" s="67"/>
      <c r="AF212" s="79"/>
      <c r="AG212" s="67"/>
      <c r="AH212" s="67"/>
      <c r="AI212" s="67"/>
      <c r="AJ212" s="67"/>
      <c r="AK212" s="67"/>
      <c r="AL212" s="67">
        <v>0</v>
      </c>
      <c r="AM212" s="67"/>
      <c r="AN212" s="67">
        <v>0</v>
      </c>
      <c r="AO212" s="67">
        <v>0</v>
      </c>
      <c r="AP212" s="67">
        <v>0</v>
      </c>
      <c r="AQ212" s="67">
        <v>0</v>
      </c>
      <c r="AR212" s="67">
        <v>0</v>
      </c>
      <c r="AS212" s="67"/>
      <c r="AT212" s="67">
        <v>0</v>
      </c>
      <c r="AU212" s="67">
        <v>0</v>
      </c>
      <c r="AV212" s="67"/>
      <c r="AW212" s="67">
        <v>0</v>
      </c>
      <c r="AX212" s="67">
        <v>0</v>
      </c>
      <c r="AY212" s="67">
        <v>0</v>
      </c>
      <c r="AZ212" s="67">
        <v>0</v>
      </c>
      <c r="BA212" s="67">
        <v>0</v>
      </c>
      <c r="BB212" s="67">
        <v>0</v>
      </c>
      <c r="BC212" s="67">
        <v>0</v>
      </c>
      <c r="BD212" s="67">
        <v>0</v>
      </c>
      <c r="BE212" s="67">
        <v>0</v>
      </c>
      <c r="BF212" s="67">
        <v>0</v>
      </c>
      <c r="BG212" s="67">
        <v>0</v>
      </c>
      <c r="BH212" s="67">
        <v>0</v>
      </c>
      <c r="BI212" s="67">
        <v>0</v>
      </c>
      <c r="BJ212" s="73">
        <v>0</v>
      </c>
      <c r="BK212" s="68">
        <f t="shared" si="28"/>
        <v>0</v>
      </c>
      <c r="BL212" s="67">
        <v>0</v>
      </c>
      <c r="BM212" s="67">
        <v>12</v>
      </c>
      <c r="BN212" s="67">
        <f t="shared" si="34"/>
        <v>12</v>
      </c>
      <c r="BO212" s="67"/>
      <c r="BP212" s="67"/>
      <c r="BQ212" s="67"/>
      <c r="BR212" s="67">
        <v>1894</v>
      </c>
      <c r="BS212" s="67">
        <v>87</v>
      </c>
      <c r="BT212" s="67">
        <v>0</v>
      </c>
      <c r="BU212" s="67">
        <v>0</v>
      </c>
      <c r="BV212" s="67"/>
      <c r="BW212" s="67">
        <v>0</v>
      </c>
      <c r="BX212" s="67">
        <v>0</v>
      </c>
      <c r="BY212" s="67">
        <f t="shared" si="31"/>
        <v>1981</v>
      </c>
      <c r="BZ212" s="79">
        <v>36.634999999999998</v>
      </c>
      <c r="CA212" s="79">
        <v>10.436999999999999</v>
      </c>
      <c r="CB212" s="79">
        <v>10.122</v>
      </c>
      <c r="CC212" s="79">
        <v>10.407999999999999</v>
      </c>
      <c r="CD212" s="79">
        <v>5.1660000000000004</v>
      </c>
      <c r="CE212" s="79">
        <v>0</v>
      </c>
      <c r="CF212" s="79">
        <v>0</v>
      </c>
      <c r="CG212" s="79"/>
      <c r="CH212" s="79"/>
      <c r="CI212" s="79"/>
      <c r="CJ212" s="79"/>
      <c r="CK212" s="79"/>
      <c r="CL212" s="79">
        <f t="shared" si="30"/>
        <v>72.767999999999986</v>
      </c>
      <c r="CM212" s="79"/>
      <c r="CN212" s="79"/>
      <c r="CO212" s="79"/>
      <c r="CP212" s="79"/>
      <c r="CQ212" s="79"/>
      <c r="CR212" s="79"/>
      <c r="CS212" s="79"/>
      <c r="CT212" s="79"/>
      <c r="CU212" s="79"/>
      <c r="CV212" s="79"/>
      <c r="CW212" s="79"/>
      <c r="CX212" s="79"/>
      <c r="CY212" s="79"/>
      <c r="CZ212" s="79"/>
      <c r="DA212" s="79"/>
      <c r="DB212" s="79"/>
      <c r="DC212" s="79"/>
      <c r="DD212" s="67"/>
      <c r="DE212" s="67"/>
      <c r="DF212" s="67"/>
      <c r="DG212" s="67"/>
      <c r="DH212" s="67"/>
      <c r="DI212" s="67"/>
      <c r="DJ212" s="67"/>
      <c r="DK212" s="67"/>
      <c r="DL212" s="67"/>
      <c r="DM212" s="67"/>
      <c r="DN212" s="67"/>
      <c r="DO212" s="67"/>
      <c r="DP212" s="67"/>
      <c r="DQ212" s="67"/>
      <c r="DR212" s="67"/>
      <c r="DS212" s="67"/>
      <c r="DT212" s="68">
        <f t="shared" si="27"/>
        <v>0</v>
      </c>
      <c r="DU212" s="67"/>
      <c r="DV212" s="82"/>
      <c r="DW212" s="82"/>
      <c r="DX212" s="82"/>
      <c r="DY212" s="82"/>
      <c r="DZ212" s="82"/>
      <c r="EA212" s="82"/>
      <c r="EB212" s="82"/>
      <c r="EC212" s="82"/>
      <c r="ED212" s="82"/>
      <c r="EE212" s="82"/>
      <c r="EF212" s="82"/>
      <c r="EG212" s="82" t="s">
        <v>229</v>
      </c>
      <c r="EH212" s="82"/>
      <c r="EI212" s="82"/>
      <c r="EJ212" s="82"/>
      <c r="EK212" s="82"/>
      <c r="EL212" s="82"/>
      <c r="EM212" s="82"/>
      <c r="EN212" s="82"/>
      <c r="EO212" s="82"/>
      <c r="EP212" s="82"/>
      <c r="EQ212" s="82"/>
      <c r="ER212" s="82"/>
      <c r="ES212" s="82"/>
      <c r="ET212" s="82"/>
      <c r="EU212" s="82"/>
      <c r="EV212" s="82"/>
      <c r="EW212" s="82"/>
      <c r="EX212" s="82"/>
    </row>
    <row r="213" spans="1:154" ht="16" customHeight="1">
      <c r="A213" s="86">
        <v>2012</v>
      </c>
      <c r="B213" s="67" t="s">
        <v>9</v>
      </c>
      <c r="C213" s="67" t="str">
        <f t="shared" si="29"/>
        <v>2012Q4</v>
      </c>
      <c r="D213" s="67" t="s">
        <v>211</v>
      </c>
      <c r="E213" s="67" t="s">
        <v>212</v>
      </c>
      <c r="F213" s="67" t="s">
        <v>228</v>
      </c>
      <c r="G213" s="68" t="s">
        <v>28</v>
      </c>
      <c r="H213" s="68" t="s">
        <v>28</v>
      </c>
      <c r="I213" s="68" t="s">
        <v>445</v>
      </c>
      <c r="J213" s="67" t="str">
        <f t="shared" si="26"/>
        <v>2012Q4D10</v>
      </c>
      <c r="K213" s="79">
        <v>292926</v>
      </c>
      <c r="L213" s="79">
        <v>31454</v>
      </c>
      <c r="M213" s="67">
        <v>0</v>
      </c>
      <c r="N213" s="79">
        <v>0</v>
      </c>
      <c r="O213" s="79"/>
      <c r="P213" s="79">
        <v>0</v>
      </c>
      <c r="Q213" s="79"/>
      <c r="R213" s="68">
        <v>324380</v>
      </c>
      <c r="S213" s="67"/>
      <c r="T213" s="67"/>
      <c r="U213" s="67"/>
      <c r="V213" s="67"/>
      <c r="W213" s="67"/>
      <c r="X213" s="67"/>
      <c r="Y213" s="67"/>
      <c r="Z213" s="79">
        <v>0</v>
      </c>
      <c r="AA213" s="79">
        <v>0</v>
      </c>
      <c r="AB213" s="79">
        <v>0</v>
      </c>
      <c r="AC213" s="67">
        <v>403060</v>
      </c>
      <c r="AD213" s="68">
        <f t="shared" si="32"/>
        <v>403060</v>
      </c>
      <c r="AE213" s="67"/>
      <c r="AF213" s="79"/>
      <c r="AG213" s="67"/>
      <c r="AH213" s="67"/>
      <c r="AI213" s="67"/>
      <c r="AJ213" s="67"/>
      <c r="AK213" s="67"/>
      <c r="AL213" s="67">
        <v>0</v>
      </c>
      <c r="AM213" s="67"/>
      <c r="AN213" s="67">
        <v>0</v>
      </c>
      <c r="AO213" s="67">
        <v>0</v>
      </c>
      <c r="AP213" s="67">
        <v>0</v>
      </c>
      <c r="AQ213" s="67">
        <v>0</v>
      </c>
      <c r="AR213" s="67">
        <v>0</v>
      </c>
      <c r="AS213" s="67"/>
      <c r="AT213" s="67">
        <v>0</v>
      </c>
      <c r="AU213" s="67">
        <v>0</v>
      </c>
      <c r="AV213" s="67"/>
      <c r="AW213" s="67">
        <v>0</v>
      </c>
      <c r="AX213" s="67">
        <v>0</v>
      </c>
      <c r="AY213" s="67">
        <v>0</v>
      </c>
      <c r="AZ213" s="67">
        <v>0</v>
      </c>
      <c r="BA213" s="67">
        <v>0</v>
      </c>
      <c r="BB213" s="67">
        <v>0</v>
      </c>
      <c r="BC213" s="67">
        <v>0</v>
      </c>
      <c r="BD213" s="67">
        <v>0</v>
      </c>
      <c r="BE213" s="67">
        <v>0</v>
      </c>
      <c r="BF213" s="67">
        <v>0</v>
      </c>
      <c r="BG213" s="67">
        <v>0</v>
      </c>
      <c r="BH213" s="67">
        <v>0</v>
      </c>
      <c r="BI213" s="67">
        <v>0</v>
      </c>
      <c r="BJ213" s="73">
        <v>0</v>
      </c>
      <c r="BK213" s="68">
        <f t="shared" si="28"/>
        <v>0</v>
      </c>
      <c r="BL213" s="67">
        <v>0</v>
      </c>
      <c r="BM213" s="67">
        <v>11</v>
      </c>
      <c r="BN213" s="67">
        <f t="shared" si="34"/>
        <v>11</v>
      </c>
      <c r="BO213" s="67"/>
      <c r="BP213" s="67"/>
      <c r="BQ213" s="67"/>
      <c r="BR213" s="67">
        <v>1559</v>
      </c>
      <c r="BS213" s="67">
        <v>37</v>
      </c>
      <c r="BT213" s="67">
        <v>0</v>
      </c>
      <c r="BU213" s="67">
        <v>0</v>
      </c>
      <c r="BV213" s="67"/>
      <c r="BW213" s="67">
        <v>0</v>
      </c>
      <c r="BX213" s="67">
        <v>0</v>
      </c>
      <c r="BY213" s="67">
        <f t="shared" si="31"/>
        <v>1596</v>
      </c>
      <c r="BZ213" s="79">
        <v>30.470500000000001</v>
      </c>
      <c r="CA213" s="79">
        <v>6.9269999999999996</v>
      </c>
      <c r="CB213" s="79">
        <v>5.673</v>
      </c>
      <c r="CC213" s="79">
        <v>26.386534999999999</v>
      </c>
      <c r="CD213" s="79">
        <v>0</v>
      </c>
      <c r="CE213" s="79">
        <v>0</v>
      </c>
      <c r="CF213" s="79">
        <v>0</v>
      </c>
      <c r="CG213" s="79"/>
      <c r="CH213" s="79"/>
      <c r="CI213" s="79"/>
      <c r="CJ213" s="79"/>
      <c r="CK213" s="79"/>
      <c r="CL213" s="79">
        <f t="shared" si="30"/>
        <v>69.457035000000005</v>
      </c>
      <c r="CM213" s="79"/>
      <c r="CN213" s="79"/>
      <c r="CO213" s="79"/>
      <c r="CP213" s="79"/>
      <c r="CQ213" s="79"/>
      <c r="CR213" s="79"/>
      <c r="CS213" s="79"/>
      <c r="CT213" s="79"/>
      <c r="CU213" s="79"/>
      <c r="CV213" s="79"/>
      <c r="CW213" s="79"/>
      <c r="CX213" s="79"/>
      <c r="CY213" s="79"/>
      <c r="CZ213" s="79"/>
      <c r="DA213" s="79"/>
      <c r="DB213" s="79"/>
      <c r="DC213" s="79"/>
      <c r="DD213" s="67"/>
      <c r="DE213" s="67"/>
      <c r="DF213" s="67"/>
      <c r="DG213" s="67"/>
      <c r="DH213" s="67"/>
      <c r="DI213" s="67"/>
      <c r="DJ213" s="67"/>
      <c r="DK213" s="67"/>
      <c r="DL213" s="67"/>
      <c r="DM213" s="67"/>
      <c r="DN213" s="67"/>
      <c r="DO213" s="67"/>
      <c r="DP213" s="67"/>
      <c r="DQ213" s="67"/>
      <c r="DR213" s="67"/>
      <c r="DS213" s="67"/>
      <c r="DT213" s="68">
        <f t="shared" si="27"/>
        <v>0</v>
      </c>
      <c r="DU213" s="67"/>
      <c r="DV213" s="82"/>
      <c r="DW213" s="82"/>
      <c r="DX213" s="82"/>
      <c r="DY213" s="82"/>
      <c r="DZ213" s="82"/>
      <c r="EA213" s="82"/>
      <c r="EB213" s="82"/>
      <c r="EC213" s="82"/>
      <c r="ED213" s="82"/>
      <c r="EE213" s="82"/>
      <c r="EF213" s="82"/>
      <c r="EG213" s="82" t="s">
        <v>229</v>
      </c>
      <c r="EH213" s="82"/>
      <c r="EI213" s="82"/>
      <c r="EJ213" s="82"/>
      <c r="EK213" s="82"/>
      <c r="EL213" s="82"/>
      <c r="EM213" s="82"/>
      <c r="EN213" s="82"/>
      <c r="EO213" s="82"/>
      <c r="EP213" s="82"/>
      <c r="EQ213" s="82"/>
      <c r="ER213" s="82"/>
      <c r="ES213" s="82"/>
      <c r="ET213" s="82"/>
      <c r="EU213" s="82"/>
      <c r="EV213" s="82"/>
      <c r="EW213" s="82"/>
      <c r="EX213" s="82"/>
    </row>
    <row r="214" spans="1:154" ht="16" customHeight="1">
      <c r="A214" s="86">
        <v>2012</v>
      </c>
      <c r="B214" s="67" t="s">
        <v>9</v>
      </c>
      <c r="C214" s="67" t="str">
        <f t="shared" si="29"/>
        <v>2012Q4</v>
      </c>
      <c r="D214" s="67" t="s">
        <v>211</v>
      </c>
      <c r="E214" s="67" t="s">
        <v>212</v>
      </c>
      <c r="F214" s="67" t="s">
        <v>213</v>
      </c>
      <c r="G214" s="68" t="s">
        <v>33</v>
      </c>
      <c r="H214" s="68" t="s">
        <v>33</v>
      </c>
      <c r="I214" s="68" t="s">
        <v>446</v>
      </c>
      <c r="J214" s="67" t="str">
        <f t="shared" si="26"/>
        <v>2012Q4D11</v>
      </c>
      <c r="K214" s="79">
        <v>0</v>
      </c>
      <c r="L214" s="79">
        <v>0</v>
      </c>
      <c r="M214" s="67"/>
      <c r="N214" s="79">
        <v>0</v>
      </c>
      <c r="O214" s="79"/>
      <c r="P214" s="79">
        <v>0</v>
      </c>
      <c r="Q214" s="79"/>
      <c r="R214" s="68">
        <v>0</v>
      </c>
      <c r="S214" s="67"/>
      <c r="T214" s="67"/>
      <c r="U214" s="67"/>
      <c r="V214" s="67"/>
      <c r="W214" s="67"/>
      <c r="X214" s="67"/>
      <c r="Y214" s="67"/>
      <c r="Z214" s="79">
        <v>0</v>
      </c>
      <c r="AA214" s="79">
        <v>0</v>
      </c>
      <c r="AB214" s="79">
        <v>0</v>
      </c>
      <c r="AC214" s="67">
        <v>0</v>
      </c>
      <c r="AD214" s="68">
        <f t="shared" si="32"/>
        <v>0</v>
      </c>
      <c r="AE214" s="67"/>
      <c r="AF214" s="79"/>
      <c r="AG214" s="67"/>
      <c r="AH214" s="67"/>
      <c r="AI214" s="67"/>
      <c r="AJ214" s="67"/>
      <c r="AK214" s="67"/>
      <c r="AL214" s="67">
        <v>0</v>
      </c>
      <c r="AM214" s="67"/>
      <c r="AN214" s="67">
        <v>0</v>
      </c>
      <c r="AO214" s="67">
        <v>0</v>
      </c>
      <c r="AP214" s="67">
        <v>0</v>
      </c>
      <c r="AQ214" s="67">
        <v>0</v>
      </c>
      <c r="AR214" s="67">
        <v>0</v>
      </c>
      <c r="AS214" s="67"/>
      <c r="AT214" s="67">
        <v>0</v>
      </c>
      <c r="AU214" s="67">
        <v>0</v>
      </c>
      <c r="AV214" s="67"/>
      <c r="AW214" s="67">
        <v>0</v>
      </c>
      <c r="AX214" s="67">
        <v>0</v>
      </c>
      <c r="AY214" s="67">
        <v>0</v>
      </c>
      <c r="AZ214" s="67">
        <v>0</v>
      </c>
      <c r="BA214" s="67">
        <v>0</v>
      </c>
      <c r="BB214" s="67">
        <v>0</v>
      </c>
      <c r="BC214" s="67">
        <v>0</v>
      </c>
      <c r="BD214" s="67">
        <v>0</v>
      </c>
      <c r="BE214" s="67">
        <v>0</v>
      </c>
      <c r="BF214" s="67">
        <v>0</v>
      </c>
      <c r="BG214" s="67">
        <v>0</v>
      </c>
      <c r="BH214" s="67">
        <v>0</v>
      </c>
      <c r="BI214" s="67">
        <v>0</v>
      </c>
      <c r="BJ214" s="73">
        <v>0</v>
      </c>
      <c r="BK214" s="68">
        <f t="shared" si="28"/>
        <v>0</v>
      </c>
      <c r="BL214" s="67">
        <v>0</v>
      </c>
      <c r="BM214" s="67">
        <v>0</v>
      </c>
      <c r="BN214" s="67">
        <f t="shared" si="34"/>
        <v>0</v>
      </c>
      <c r="BO214" s="67"/>
      <c r="BP214" s="67"/>
      <c r="BQ214" s="67"/>
      <c r="BR214" s="67">
        <v>0</v>
      </c>
      <c r="BS214" s="67">
        <v>0</v>
      </c>
      <c r="BT214" s="67">
        <v>0</v>
      </c>
      <c r="BU214" s="67">
        <v>0</v>
      </c>
      <c r="BV214" s="67"/>
      <c r="BW214" s="67">
        <v>0</v>
      </c>
      <c r="BX214" s="67">
        <v>0</v>
      </c>
      <c r="BY214" s="67">
        <f t="shared" si="31"/>
        <v>0</v>
      </c>
      <c r="BZ214" s="79">
        <v>0</v>
      </c>
      <c r="CA214" s="79">
        <v>0</v>
      </c>
      <c r="CB214" s="79">
        <v>0</v>
      </c>
      <c r="CC214" s="79">
        <v>0</v>
      </c>
      <c r="CD214" s="79">
        <v>0</v>
      </c>
      <c r="CE214" s="79">
        <v>0</v>
      </c>
      <c r="CF214" s="79">
        <v>0</v>
      </c>
      <c r="CG214" s="79"/>
      <c r="CH214" s="79"/>
      <c r="CI214" s="79"/>
      <c r="CJ214" s="79"/>
      <c r="CK214" s="79"/>
      <c r="CL214" s="79">
        <f t="shared" si="30"/>
        <v>0</v>
      </c>
      <c r="CM214" s="79"/>
      <c r="CN214" s="79"/>
      <c r="CO214" s="79"/>
      <c r="CP214" s="79"/>
      <c r="CQ214" s="79"/>
      <c r="CR214" s="79"/>
      <c r="CS214" s="79"/>
      <c r="CT214" s="79"/>
      <c r="CU214" s="79"/>
      <c r="CV214" s="79"/>
      <c r="CW214" s="79"/>
      <c r="CX214" s="79"/>
      <c r="CY214" s="79"/>
      <c r="CZ214" s="79"/>
      <c r="DA214" s="79"/>
      <c r="DB214" s="79"/>
      <c r="DC214" s="79"/>
      <c r="DD214" s="67"/>
      <c r="DE214" s="67"/>
      <c r="DF214" s="67"/>
      <c r="DG214" s="67"/>
      <c r="DH214" s="67"/>
      <c r="DI214" s="67"/>
      <c r="DJ214" s="67"/>
      <c r="DK214" s="67"/>
      <c r="DL214" s="67"/>
      <c r="DM214" s="67"/>
      <c r="DN214" s="67"/>
      <c r="DO214" s="67"/>
      <c r="DP214" s="67"/>
      <c r="DQ214" s="67"/>
      <c r="DR214" s="67"/>
      <c r="DS214" s="67"/>
      <c r="DT214" s="68">
        <f t="shared" si="27"/>
        <v>0</v>
      </c>
      <c r="DU214" s="67"/>
      <c r="DV214" s="82"/>
      <c r="DW214" s="82"/>
      <c r="DX214" s="82"/>
      <c r="DY214" s="82"/>
      <c r="DZ214" s="82"/>
      <c r="EA214" s="82"/>
      <c r="EB214" s="82"/>
      <c r="EC214" s="82"/>
      <c r="ED214" s="82"/>
      <c r="EE214" s="82"/>
      <c r="EF214" s="82"/>
      <c r="EG214" s="82" t="s">
        <v>229</v>
      </c>
      <c r="EH214" s="82"/>
      <c r="EI214" s="82"/>
      <c r="EJ214" s="82"/>
      <c r="EK214" s="82"/>
      <c r="EL214" s="82"/>
      <c r="EM214" s="82"/>
      <c r="EN214" s="82"/>
      <c r="EO214" s="82"/>
      <c r="EP214" s="82"/>
      <c r="EQ214" s="82"/>
      <c r="ER214" s="82"/>
      <c r="ES214" s="82"/>
      <c r="ET214" s="82"/>
      <c r="EU214" s="82"/>
      <c r="EV214" s="82"/>
      <c r="EW214" s="82"/>
      <c r="EX214" s="82"/>
    </row>
    <row r="215" spans="1:154" ht="16" customHeight="1">
      <c r="A215" s="86">
        <v>2012</v>
      </c>
      <c r="B215" s="67" t="s">
        <v>9</v>
      </c>
      <c r="C215" s="67" t="str">
        <f t="shared" si="29"/>
        <v>2012Q4</v>
      </c>
      <c r="D215" s="67" t="s">
        <v>211</v>
      </c>
      <c r="E215" s="67" t="s">
        <v>212</v>
      </c>
      <c r="F215" s="67" t="s">
        <v>215</v>
      </c>
      <c r="G215" s="67" t="s">
        <v>239</v>
      </c>
      <c r="H215" s="68" t="s">
        <v>239</v>
      </c>
      <c r="I215" s="68" t="s">
        <v>449</v>
      </c>
      <c r="J215" s="67" t="str">
        <f t="shared" si="26"/>
        <v>2012Q4D14</v>
      </c>
      <c r="K215" s="78">
        <v>117118573.59999999</v>
      </c>
      <c r="L215" s="78">
        <v>60342200.799999997</v>
      </c>
      <c r="M215" s="67">
        <v>92132902</v>
      </c>
      <c r="N215" s="67">
        <v>233043792</v>
      </c>
      <c r="O215" s="67"/>
      <c r="P215" s="67">
        <v>341113.52759999997</v>
      </c>
      <c r="Q215" s="79"/>
      <c r="R215" s="67">
        <v>502978581.92759997</v>
      </c>
      <c r="S215" s="79"/>
      <c r="T215" s="79"/>
      <c r="U215" s="79"/>
      <c r="V215" s="79"/>
      <c r="W215" s="79"/>
      <c r="X215" s="79"/>
      <c r="Y215" s="79"/>
      <c r="Z215" s="79">
        <v>202392465</v>
      </c>
      <c r="AA215" s="79">
        <v>340571225</v>
      </c>
      <c r="AB215" s="79">
        <v>144099174</v>
      </c>
      <c r="AC215" s="67">
        <v>0</v>
      </c>
      <c r="AD215" s="67">
        <f t="shared" si="32"/>
        <v>687062864</v>
      </c>
      <c r="AE215" s="79"/>
      <c r="AF215" s="79"/>
      <c r="AG215" s="79"/>
      <c r="AH215" s="79"/>
      <c r="AI215" s="79"/>
      <c r="AJ215" s="79"/>
      <c r="AK215" s="67"/>
      <c r="AL215" s="67">
        <v>12</v>
      </c>
      <c r="AM215" s="67"/>
      <c r="AN215" s="67">
        <v>10</v>
      </c>
      <c r="AO215" s="67">
        <v>6</v>
      </c>
      <c r="AP215" s="67">
        <v>731</v>
      </c>
      <c r="AQ215" s="67">
        <v>2288</v>
      </c>
      <c r="AR215" s="67">
        <v>107</v>
      </c>
      <c r="AS215" s="67"/>
      <c r="AT215" s="67">
        <v>1481</v>
      </c>
      <c r="AU215" s="67">
        <v>158</v>
      </c>
      <c r="AV215" s="67"/>
      <c r="AW215" s="67">
        <v>896</v>
      </c>
      <c r="AX215" s="67">
        <v>85</v>
      </c>
      <c r="AY215" s="67">
        <v>241</v>
      </c>
      <c r="AZ215" s="67">
        <v>590</v>
      </c>
      <c r="BA215" s="67">
        <v>0</v>
      </c>
      <c r="BB215" s="67">
        <v>331</v>
      </c>
      <c r="BC215" s="67">
        <v>334</v>
      </c>
      <c r="BD215" s="67">
        <v>0</v>
      </c>
      <c r="BE215" s="67">
        <v>112</v>
      </c>
      <c r="BF215" s="67">
        <v>124</v>
      </c>
      <c r="BG215" s="67">
        <v>20</v>
      </c>
      <c r="BH215" s="67">
        <v>12</v>
      </c>
      <c r="BI215" s="67">
        <v>228</v>
      </c>
      <c r="BJ215" s="73">
        <v>1467442</v>
      </c>
      <c r="BK215" s="68">
        <f t="shared" si="28"/>
        <v>7766</v>
      </c>
      <c r="BL215" s="78">
        <v>9</v>
      </c>
      <c r="BM215" s="78">
        <v>1382</v>
      </c>
      <c r="BN215" s="78">
        <f t="shared" si="34"/>
        <v>1391</v>
      </c>
      <c r="BO215" s="78"/>
      <c r="BP215" s="78"/>
      <c r="BQ215" s="78"/>
      <c r="BR215" s="67">
        <v>442758</v>
      </c>
      <c r="BS215" s="67">
        <v>40806</v>
      </c>
      <c r="BT215" s="67">
        <v>1907</v>
      </c>
      <c r="BU215" s="67">
        <v>354</v>
      </c>
      <c r="BV215" s="67"/>
      <c r="BW215" s="67">
        <v>369</v>
      </c>
      <c r="BX215" s="79"/>
      <c r="BY215" s="67">
        <f t="shared" si="31"/>
        <v>486194</v>
      </c>
      <c r="BZ215" s="79"/>
      <c r="CA215" s="79"/>
      <c r="CB215" s="79"/>
      <c r="CC215" s="79"/>
      <c r="CD215" s="79"/>
      <c r="CE215" s="79"/>
      <c r="CF215" s="79"/>
      <c r="CG215" s="79"/>
      <c r="CH215" s="79"/>
      <c r="CI215" s="79"/>
      <c r="CJ215" s="79"/>
      <c r="CK215" s="79"/>
      <c r="CL215" s="67">
        <f t="shared" si="30"/>
        <v>0</v>
      </c>
      <c r="CM215" s="79"/>
      <c r="CN215" s="79"/>
      <c r="CO215" s="79"/>
      <c r="CP215" s="79"/>
      <c r="CQ215" s="79"/>
      <c r="CR215" s="79"/>
      <c r="CS215" s="79"/>
      <c r="CT215" s="79"/>
      <c r="CU215" s="79"/>
      <c r="CV215" s="79"/>
      <c r="CW215" s="79"/>
      <c r="CX215" s="79"/>
      <c r="CY215" s="79"/>
      <c r="CZ215" s="79"/>
      <c r="DA215" s="79"/>
      <c r="DB215" s="79"/>
      <c r="DC215" s="79"/>
      <c r="DD215" s="79"/>
      <c r="DE215" s="79"/>
      <c r="DF215" s="79"/>
      <c r="DG215" s="79"/>
      <c r="DH215" s="79"/>
      <c r="DI215" s="79"/>
      <c r="DJ215" s="79"/>
      <c r="DK215" s="79"/>
      <c r="DL215" s="79"/>
      <c r="DM215" s="79"/>
      <c r="DN215" s="79"/>
      <c r="DO215" s="79"/>
      <c r="DP215" s="79"/>
      <c r="DQ215" s="79"/>
      <c r="DR215" s="79"/>
      <c r="DS215" s="79"/>
      <c r="DT215" s="68">
        <f t="shared" si="27"/>
        <v>0</v>
      </c>
      <c r="DU215" s="79"/>
      <c r="DV215" s="77"/>
      <c r="DW215" s="77"/>
      <c r="DX215" s="77"/>
      <c r="DY215" s="77"/>
      <c r="DZ215" s="77"/>
      <c r="EA215" s="77"/>
      <c r="EB215" s="77"/>
      <c r="EC215" s="77"/>
      <c r="ED215" s="77"/>
      <c r="EE215" s="77"/>
      <c r="EF215" s="77"/>
      <c r="EG215" s="77"/>
      <c r="EH215" s="77"/>
      <c r="EI215" s="77"/>
      <c r="EJ215" s="77"/>
      <c r="EK215" s="77"/>
      <c r="EL215" s="77"/>
      <c r="EM215" s="77"/>
      <c r="EN215" s="77"/>
      <c r="EO215" s="77"/>
      <c r="EP215" s="77"/>
      <c r="EQ215" s="77"/>
      <c r="ER215" s="77"/>
      <c r="ES215" s="77"/>
      <c r="ET215" s="77"/>
      <c r="EU215" s="77"/>
      <c r="EV215" s="77"/>
      <c r="EW215" s="77"/>
      <c r="EX215" s="77"/>
    </row>
    <row r="216" spans="1:154" ht="16" customHeight="1">
      <c r="A216" s="86">
        <v>2012</v>
      </c>
      <c r="B216" s="67" t="s">
        <v>8</v>
      </c>
      <c r="C216" s="67" t="str">
        <f t="shared" si="29"/>
        <v>2012Q3</v>
      </c>
      <c r="D216" s="67" t="s">
        <v>211</v>
      </c>
      <c r="E216" s="67" t="s">
        <v>212</v>
      </c>
      <c r="F216" s="67" t="s">
        <v>231</v>
      </c>
      <c r="G216" s="68" t="s">
        <v>231</v>
      </c>
      <c r="H216" s="68" t="s">
        <v>231</v>
      </c>
      <c r="I216" s="68" t="s">
        <v>448</v>
      </c>
      <c r="J216" s="67" t="str">
        <f t="shared" si="26"/>
        <v>2012Q3D13</v>
      </c>
      <c r="K216" s="79">
        <v>0</v>
      </c>
      <c r="L216" s="79">
        <v>0</v>
      </c>
      <c r="M216" s="67"/>
      <c r="N216" s="79">
        <v>0</v>
      </c>
      <c r="O216" s="79"/>
      <c r="P216" s="79">
        <v>0</v>
      </c>
      <c r="Q216" s="79"/>
      <c r="R216" s="68">
        <v>0</v>
      </c>
      <c r="S216" s="67"/>
      <c r="T216" s="67"/>
      <c r="U216" s="67"/>
      <c r="V216" s="67"/>
      <c r="W216" s="67"/>
      <c r="X216" s="67"/>
      <c r="Y216" s="67"/>
      <c r="Z216" s="79">
        <v>0</v>
      </c>
      <c r="AA216" s="79">
        <v>0</v>
      </c>
      <c r="AB216" s="79">
        <v>0</v>
      </c>
      <c r="AC216" s="67">
        <v>0</v>
      </c>
      <c r="AD216" s="68">
        <f t="shared" si="32"/>
        <v>0</v>
      </c>
      <c r="AE216" s="67"/>
      <c r="AF216" s="79"/>
      <c r="AG216" s="67"/>
      <c r="AH216" s="67"/>
      <c r="AI216" s="67"/>
      <c r="AJ216" s="67"/>
      <c r="AK216" s="67"/>
      <c r="AL216" s="67">
        <v>0</v>
      </c>
      <c r="AM216" s="67"/>
      <c r="AN216" s="67"/>
      <c r="AO216" s="67">
        <v>0</v>
      </c>
      <c r="AP216" s="67">
        <v>0</v>
      </c>
      <c r="AQ216" s="67">
        <v>0</v>
      </c>
      <c r="AR216" s="67">
        <v>0</v>
      </c>
      <c r="AS216" s="67"/>
      <c r="AT216" s="67">
        <v>0</v>
      </c>
      <c r="AU216" s="67">
        <v>0</v>
      </c>
      <c r="AV216" s="67"/>
      <c r="AW216" s="67">
        <v>0</v>
      </c>
      <c r="AX216" s="67">
        <v>0</v>
      </c>
      <c r="AY216" s="67">
        <v>0</v>
      </c>
      <c r="AZ216" s="67">
        <v>0</v>
      </c>
      <c r="BA216" s="67">
        <v>0</v>
      </c>
      <c r="BB216" s="67">
        <v>0</v>
      </c>
      <c r="BC216" s="67">
        <v>0</v>
      </c>
      <c r="BD216" s="67">
        <v>0</v>
      </c>
      <c r="BE216" s="67">
        <v>0</v>
      </c>
      <c r="BF216" s="67">
        <v>0</v>
      </c>
      <c r="BG216" s="67">
        <v>0</v>
      </c>
      <c r="BH216" s="67">
        <v>0</v>
      </c>
      <c r="BI216" s="67">
        <v>0</v>
      </c>
      <c r="BJ216" s="73">
        <v>0</v>
      </c>
      <c r="BK216" s="68">
        <f t="shared" si="28"/>
        <v>0</v>
      </c>
      <c r="BL216" s="67">
        <v>0</v>
      </c>
      <c r="BM216" s="67">
        <v>0</v>
      </c>
      <c r="BN216" s="67">
        <f t="shared" si="34"/>
        <v>0</v>
      </c>
      <c r="BO216" s="67"/>
      <c r="BP216" s="67"/>
      <c r="BQ216" s="67"/>
      <c r="BR216" s="67">
        <v>0</v>
      </c>
      <c r="BS216" s="67">
        <v>0</v>
      </c>
      <c r="BT216" s="67">
        <v>0</v>
      </c>
      <c r="BU216" s="67">
        <v>0</v>
      </c>
      <c r="BV216" s="67"/>
      <c r="BW216" s="67">
        <v>0</v>
      </c>
      <c r="BX216" s="67">
        <v>0</v>
      </c>
      <c r="BY216" s="67">
        <f t="shared" si="31"/>
        <v>0</v>
      </c>
      <c r="BZ216" s="79">
        <v>0</v>
      </c>
      <c r="CA216" s="79">
        <v>0</v>
      </c>
      <c r="CB216" s="79">
        <v>0</v>
      </c>
      <c r="CC216" s="79">
        <v>0</v>
      </c>
      <c r="CD216" s="79">
        <v>0</v>
      </c>
      <c r="CE216" s="79">
        <v>0</v>
      </c>
      <c r="CF216" s="79">
        <v>0</v>
      </c>
      <c r="CG216" s="79"/>
      <c r="CH216" s="79"/>
      <c r="CI216" s="79"/>
      <c r="CJ216" s="79"/>
      <c r="CK216" s="79"/>
      <c r="CL216" s="79">
        <f t="shared" si="30"/>
        <v>0</v>
      </c>
      <c r="CM216" s="79"/>
      <c r="CN216" s="79"/>
      <c r="CO216" s="79"/>
      <c r="CP216" s="79"/>
      <c r="CQ216" s="79"/>
      <c r="CR216" s="79"/>
      <c r="CS216" s="79"/>
      <c r="CT216" s="79"/>
      <c r="CU216" s="79"/>
      <c r="CV216" s="79"/>
      <c r="CW216" s="79"/>
      <c r="CX216" s="79"/>
      <c r="CY216" s="79"/>
      <c r="CZ216" s="79"/>
      <c r="DA216" s="79"/>
      <c r="DB216" s="79"/>
      <c r="DC216" s="79"/>
      <c r="DD216" s="67"/>
      <c r="DE216" s="67"/>
      <c r="DF216" s="67"/>
      <c r="DG216" s="67"/>
      <c r="DH216" s="67"/>
      <c r="DI216" s="67"/>
      <c r="DJ216" s="67"/>
      <c r="DK216" s="67"/>
      <c r="DL216" s="67"/>
      <c r="DM216" s="67"/>
      <c r="DN216" s="67"/>
      <c r="DO216" s="67"/>
      <c r="DP216" s="67"/>
      <c r="DQ216" s="67"/>
      <c r="DR216" s="67"/>
      <c r="DS216" s="67"/>
      <c r="DT216" s="68">
        <f t="shared" si="27"/>
        <v>0</v>
      </c>
      <c r="DU216" s="67"/>
      <c r="DV216" s="82"/>
      <c r="DW216" s="82"/>
      <c r="DX216" s="82"/>
      <c r="DY216" s="82"/>
      <c r="DZ216" s="82"/>
      <c r="EA216" s="82"/>
      <c r="EB216" s="82"/>
      <c r="EC216" s="82"/>
      <c r="ED216" s="82"/>
      <c r="EE216" s="82"/>
      <c r="EF216" s="82"/>
      <c r="EG216" s="82" t="s">
        <v>231</v>
      </c>
      <c r="EH216" s="82"/>
      <c r="EI216" s="82"/>
      <c r="EJ216" s="82"/>
      <c r="EK216" s="82"/>
      <c r="EL216" s="82"/>
      <c r="EM216" s="82"/>
      <c r="EN216" s="82"/>
      <c r="EO216" s="82"/>
      <c r="EP216" s="82"/>
      <c r="EQ216" s="82"/>
      <c r="ER216" s="82"/>
      <c r="ES216" s="82"/>
      <c r="ET216" s="82"/>
      <c r="EU216" s="82"/>
      <c r="EV216" s="82"/>
      <c r="EW216" s="82"/>
      <c r="EX216" s="82"/>
    </row>
    <row r="217" spans="1:154" ht="16" customHeight="1">
      <c r="A217" s="86">
        <v>2012</v>
      </c>
      <c r="B217" s="67" t="s">
        <v>8</v>
      </c>
      <c r="C217" s="67" t="str">
        <f t="shared" si="29"/>
        <v>2012Q3</v>
      </c>
      <c r="D217" s="67" t="s">
        <v>211</v>
      </c>
      <c r="E217" s="67" t="s">
        <v>212</v>
      </c>
      <c r="F217" s="67" t="s">
        <v>224</v>
      </c>
      <c r="G217" s="68" t="s">
        <v>46</v>
      </c>
      <c r="H217" s="68" t="s">
        <v>231</v>
      </c>
      <c r="I217" s="68" t="s">
        <v>440</v>
      </c>
      <c r="J217" s="67" t="str">
        <f t="shared" si="26"/>
        <v>2012Q3D7</v>
      </c>
      <c r="K217" s="79">
        <v>0</v>
      </c>
      <c r="L217" s="79">
        <v>0</v>
      </c>
      <c r="M217" s="67"/>
      <c r="N217" s="79">
        <v>0</v>
      </c>
      <c r="O217" s="79"/>
      <c r="P217" s="79">
        <v>0</v>
      </c>
      <c r="Q217" s="79"/>
      <c r="R217" s="68">
        <v>772463.93</v>
      </c>
      <c r="S217" s="67"/>
      <c r="T217" s="67"/>
      <c r="U217" s="67"/>
      <c r="V217" s="67"/>
      <c r="W217" s="67"/>
      <c r="X217" s="67"/>
      <c r="Y217" s="67"/>
      <c r="Z217" s="79">
        <v>0</v>
      </c>
      <c r="AA217" s="79">
        <v>0</v>
      </c>
      <c r="AB217" s="79">
        <v>0</v>
      </c>
      <c r="AC217" s="67">
        <v>1221757</v>
      </c>
      <c r="AD217" s="68">
        <f t="shared" si="32"/>
        <v>1221757</v>
      </c>
      <c r="AE217" s="67"/>
      <c r="AF217" s="79"/>
      <c r="AG217" s="67"/>
      <c r="AH217" s="67"/>
      <c r="AI217" s="67"/>
      <c r="AJ217" s="67"/>
      <c r="AK217" s="67"/>
      <c r="AL217" s="67">
        <v>0</v>
      </c>
      <c r="AM217" s="67"/>
      <c r="AN217" s="67">
        <v>0</v>
      </c>
      <c r="AO217" s="67">
        <v>0</v>
      </c>
      <c r="AP217" s="67">
        <v>16</v>
      </c>
      <c r="AQ217" s="67">
        <v>9</v>
      </c>
      <c r="AR217" s="67">
        <v>0</v>
      </c>
      <c r="AS217" s="67"/>
      <c r="AT217" s="67">
        <v>5</v>
      </c>
      <c r="AU217" s="67">
        <v>0</v>
      </c>
      <c r="AV217" s="67"/>
      <c r="AW217" s="67">
        <v>0</v>
      </c>
      <c r="AX217" s="67">
        <v>2</v>
      </c>
      <c r="AY217" s="67">
        <v>0</v>
      </c>
      <c r="AZ217" s="67">
        <v>0</v>
      </c>
      <c r="BA217" s="67">
        <v>0</v>
      </c>
      <c r="BB217" s="67">
        <v>0</v>
      </c>
      <c r="BC217" s="67">
        <v>0</v>
      </c>
      <c r="BD217" s="67">
        <v>0</v>
      </c>
      <c r="BE217" s="67">
        <v>0</v>
      </c>
      <c r="BF217" s="67">
        <v>0</v>
      </c>
      <c r="BG217" s="67">
        <v>0</v>
      </c>
      <c r="BH217" s="67">
        <v>0</v>
      </c>
      <c r="BI217" s="67">
        <v>0</v>
      </c>
      <c r="BJ217" s="73">
        <v>1850</v>
      </c>
      <c r="BK217" s="68">
        <f t="shared" si="28"/>
        <v>32</v>
      </c>
      <c r="BL217" s="67">
        <v>0</v>
      </c>
      <c r="BM217" s="67">
        <v>0</v>
      </c>
      <c r="BN217" s="67">
        <f t="shared" si="34"/>
        <v>0</v>
      </c>
      <c r="BO217" s="67"/>
      <c r="BP217" s="67"/>
      <c r="BQ217" s="67"/>
      <c r="BR217" s="67">
        <v>1547</v>
      </c>
      <c r="BS217" s="67">
        <v>56</v>
      </c>
      <c r="BT217" s="67">
        <v>0</v>
      </c>
      <c r="BU217" s="67">
        <v>0</v>
      </c>
      <c r="BV217" s="67"/>
      <c r="BW217" s="67">
        <v>0</v>
      </c>
      <c r="BX217" s="67">
        <v>0</v>
      </c>
      <c r="BY217" s="67">
        <f t="shared" si="31"/>
        <v>1603</v>
      </c>
      <c r="BZ217" s="79">
        <v>19.765339999999998</v>
      </c>
      <c r="CA217" s="79">
        <v>0.14599999999999999</v>
      </c>
      <c r="CB217" s="79">
        <v>8.9749499999999998</v>
      </c>
      <c r="CC217" s="79">
        <v>7.0316999999999998</v>
      </c>
      <c r="CD217" s="79">
        <v>0</v>
      </c>
      <c r="CE217" s="79">
        <v>0</v>
      </c>
      <c r="CF217" s="79">
        <v>0</v>
      </c>
      <c r="CG217" s="79"/>
      <c r="CH217" s="79"/>
      <c r="CI217" s="79"/>
      <c r="CJ217" s="79"/>
      <c r="CK217" s="79"/>
      <c r="CL217" s="79">
        <f t="shared" si="30"/>
        <v>35.917989999999996</v>
      </c>
      <c r="CM217" s="79"/>
      <c r="CN217" s="79"/>
      <c r="CO217" s="79"/>
      <c r="CP217" s="79"/>
      <c r="CQ217" s="79"/>
      <c r="CR217" s="79"/>
      <c r="CS217" s="79"/>
      <c r="CT217" s="79"/>
      <c r="CU217" s="79"/>
      <c r="CV217" s="79"/>
      <c r="CW217" s="79"/>
      <c r="CX217" s="79"/>
      <c r="CY217" s="79"/>
      <c r="CZ217" s="79"/>
      <c r="DA217" s="79"/>
      <c r="DB217" s="79"/>
      <c r="DC217" s="79"/>
      <c r="DD217" s="67"/>
      <c r="DE217" s="67"/>
      <c r="DF217" s="67"/>
      <c r="DG217" s="67"/>
      <c r="DH217" s="67"/>
      <c r="DI217" s="67"/>
      <c r="DJ217" s="67"/>
      <c r="DK217" s="67"/>
      <c r="DL217" s="67"/>
      <c r="DM217" s="67"/>
      <c r="DN217" s="67"/>
      <c r="DO217" s="67"/>
      <c r="DP217" s="67"/>
      <c r="DQ217" s="67"/>
      <c r="DR217" s="67"/>
      <c r="DS217" s="67"/>
      <c r="DT217" s="68">
        <f t="shared" si="27"/>
        <v>0</v>
      </c>
      <c r="DU217" s="67"/>
      <c r="DV217" s="82"/>
      <c r="DW217" s="82"/>
      <c r="DX217" s="82"/>
      <c r="DY217" s="82"/>
      <c r="DZ217" s="82"/>
      <c r="EA217" s="82"/>
      <c r="EB217" s="82"/>
      <c r="EC217" s="82"/>
      <c r="ED217" s="82"/>
      <c r="EE217" s="82"/>
      <c r="EF217" s="82"/>
      <c r="EG217" s="82" t="s">
        <v>229</v>
      </c>
      <c r="EH217" s="82"/>
      <c r="EI217" s="82"/>
      <c r="EJ217" s="82"/>
      <c r="EK217" s="82"/>
      <c r="EL217" s="82"/>
      <c r="EM217" s="82"/>
      <c r="EN217" s="82"/>
      <c r="EO217" s="82"/>
      <c r="EP217" s="82"/>
      <c r="EQ217" s="82"/>
      <c r="ER217" s="82"/>
      <c r="ES217" s="82"/>
      <c r="ET217" s="82"/>
      <c r="EU217" s="82"/>
      <c r="EV217" s="82"/>
      <c r="EW217" s="82"/>
      <c r="EX217" s="82"/>
    </row>
    <row r="218" spans="1:154" ht="16" customHeight="1">
      <c r="A218" s="86">
        <v>2012</v>
      </c>
      <c r="B218" s="67" t="s">
        <v>8</v>
      </c>
      <c r="C218" s="67" t="str">
        <f t="shared" si="29"/>
        <v>2012Q3</v>
      </c>
      <c r="D218" s="67" t="s">
        <v>211</v>
      </c>
      <c r="E218" s="67" t="s">
        <v>212</v>
      </c>
      <c r="F218" s="67" t="s">
        <v>223</v>
      </c>
      <c r="G218" s="68" t="s">
        <v>45</v>
      </c>
      <c r="H218" s="68" t="s">
        <v>231</v>
      </c>
      <c r="I218" s="68" t="s">
        <v>439</v>
      </c>
      <c r="J218" s="67" t="str">
        <f t="shared" si="26"/>
        <v>2012Q3D6</v>
      </c>
      <c r="K218" s="79">
        <v>0</v>
      </c>
      <c r="L218" s="79">
        <v>0</v>
      </c>
      <c r="M218" s="67"/>
      <c r="N218" s="79">
        <v>0</v>
      </c>
      <c r="O218" s="79"/>
      <c r="P218" s="79">
        <v>0</v>
      </c>
      <c r="Q218" s="79"/>
      <c r="R218" s="68">
        <v>1125750.6000000001</v>
      </c>
      <c r="S218" s="67"/>
      <c r="T218" s="67"/>
      <c r="U218" s="67"/>
      <c r="V218" s="67"/>
      <c r="W218" s="67"/>
      <c r="X218" s="67"/>
      <c r="Y218" s="67"/>
      <c r="Z218" s="79">
        <v>0</v>
      </c>
      <c r="AA218" s="79">
        <v>0</v>
      </c>
      <c r="AB218" s="79">
        <v>0</v>
      </c>
      <c r="AC218" s="67">
        <v>1479222</v>
      </c>
      <c r="AD218" s="68">
        <f t="shared" si="32"/>
        <v>1479222</v>
      </c>
      <c r="AE218" s="67"/>
      <c r="AF218" s="79"/>
      <c r="AG218" s="67"/>
      <c r="AH218" s="67"/>
      <c r="AI218" s="67"/>
      <c r="AJ218" s="67"/>
      <c r="AK218" s="67"/>
      <c r="AL218" s="67">
        <v>0</v>
      </c>
      <c r="AM218" s="67"/>
      <c r="AN218" s="67">
        <v>0</v>
      </c>
      <c r="AO218" s="67">
        <v>0</v>
      </c>
      <c r="AP218" s="67">
        <v>0</v>
      </c>
      <c r="AQ218" s="67">
        <v>0</v>
      </c>
      <c r="AR218" s="67">
        <v>0</v>
      </c>
      <c r="AS218" s="67"/>
      <c r="AT218" s="67">
        <v>0</v>
      </c>
      <c r="AU218" s="67">
        <v>0</v>
      </c>
      <c r="AV218" s="67"/>
      <c r="AW218" s="67">
        <v>0</v>
      </c>
      <c r="AX218" s="67">
        <v>0</v>
      </c>
      <c r="AY218" s="67">
        <v>0</v>
      </c>
      <c r="AZ218" s="67">
        <v>0</v>
      </c>
      <c r="BA218" s="67">
        <v>0</v>
      </c>
      <c r="BB218" s="67">
        <v>0</v>
      </c>
      <c r="BC218" s="67">
        <v>0</v>
      </c>
      <c r="BD218" s="67">
        <v>0</v>
      </c>
      <c r="BE218" s="67">
        <v>0</v>
      </c>
      <c r="BF218" s="67">
        <v>0</v>
      </c>
      <c r="BG218" s="67">
        <v>0</v>
      </c>
      <c r="BH218" s="67">
        <v>0</v>
      </c>
      <c r="BI218" s="67">
        <v>0</v>
      </c>
      <c r="BJ218" s="73">
        <v>0</v>
      </c>
      <c r="BK218" s="68">
        <f t="shared" si="28"/>
        <v>0</v>
      </c>
      <c r="BL218" s="67">
        <v>0</v>
      </c>
      <c r="BM218" s="67">
        <v>0</v>
      </c>
      <c r="BN218" s="67">
        <f t="shared" si="34"/>
        <v>0</v>
      </c>
      <c r="BO218" s="67"/>
      <c r="BP218" s="67"/>
      <c r="BQ218" s="67"/>
      <c r="BR218" s="67">
        <v>2491</v>
      </c>
      <c r="BS218" s="67">
        <v>76</v>
      </c>
      <c r="BT218" s="67">
        <v>0</v>
      </c>
      <c r="BU218" s="67">
        <v>0</v>
      </c>
      <c r="BV218" s="67"/>
      <c r="BW218" s="67">
        <v>0</v>
      </c>
      <c r="BX218" s="67">
        <v>0</v>
      </c>
      <c r="BY218" s="67">
        <f t="shared" si="31"/>
        <v>2567</v>
      </c>
      <c r="BZ218" s="79">
        <v>43.231141000000001</v>
      </c>
      <c r="CA218" s="79">
        <v>14.542999999999999</v>
      </c>
      <c r="CB218" s="79">
        <v>20.079293</v>
      </c>
      <c r="CC218" s="79">
        <v>22.943899999999999</v>
      </c>
      <c r="CD218" s="79">
        <v>0</v>
      </c>
      <c r="CE218" s="79">
        <v>0</v>
      </c>
      <c r="CF218" s="79">
        <v>0</v>
      </c>
      <c r="CG218" s="79"/>
      <c r="CH218" s="79"/>
      <c r="CI218" s="79"/>
      <c r="CJ218" s="79"/>
      <c r="CK218" s="79"/>
      <c r="CL218" s="79">
        <f t="shared" si="30"/>
        <v>100.79733399999999</v>
      </c>
      <c r="CM218" s="79"/>
      <c r="CN218" s="79"/>
      <c r="CO218" s="79"/>
      <c r="CP218" s="79"/>
      <c r="CQ218" s="79"/>
      <c r="CR218" s="79"/>
      <c r="CS218" s="79"/>
      <c r="CT218" s="79"/>
      <c r="CU218" s="79"/>
      <c r="CV218" s="79"/>
      <c r="CW218" s="79"/>
      <c r="CX218" s="79"/>
      <c r="CY218" s="79"/>
      <c r="CZ218" s="79"/>
      <c r="DA218" s="79"/>
      <c r="DB218" s="79"/>
      <c r="DC218" s="79"/>
      <c r="DD218" s="67"/>
      <c r="DE218" s="67"/>
      <c r="DF218" s="67"/>
      <c r="DG218" s="67"/>
      <c r="DH218" s="67"/>
      <c r="DI218" s="67"/>
      <c r="DJ218" s="67"/>
      <c r="DK218" s="67"/>
      <c r="DL218" s="67"/>
      <c r="DM218" s="67"/>
      <c r="DN218" s="67"/>
      <c r="DO218" s="67"/>
      <c r="DP218" s="67"/>
      <c r="DQ218" s="67"/>
      <c r="DR218" s="67"/>
      <c r="DS218" s="67"/>
      <c r="DT218" s="68">
        <f t="shared" si="27"/>
        <v>0</v>
      </c>
      <c r="DU218" s="67"/>
      <c r="DV218" s="82"/>
      <c r="DW218" s="82"/>
      <c r="DX218" s="82"/>
      <c r="DY218" s="82"/>
      <c r="DZ218" s="82"/>
      <c r="EA218" s="82"/>
      <c r="EB218" s="82"/>
      <c r="EC218" s="82"/>
      <c r="ED218" s="82"/>
      <c r="EE218" s="82"/>
      <c r="EF218" s="82"/>
      <c r="EG218" s="82" t="s">
        <v>229</v>
      </c>
      <c r="EH218" s="82"/>
      <c r="EI218" s="82"/>
      <c r="EJ218" s="82"/>
      <c r="EK218" s="82"/>
      <c r="EL218" s="82"/>
      <c r="EM218" s="82"/>
      <c r="EN218" s="82"/>
      <c r="EO218" s="82"/>
      <c r="EP218" s="82"/>
      <c r="EQ218" s="82"/>
      <c r="ER218" s="82"/>
      <c r="ES218" s="82"/>
      <c r="ET218" s="82"/>
      <c r="EU218" s="82"/>
      <c r="EV218" s="82"/>
      <c r="EW218" s="82"/>
      <c r="EX218" s="82"/>
    </row>
    <row r="219" spans="1:154" ht="16" customHeight="1">
      <c r="A219" s="86">
        <v>2012</v>
      </c>
      <c r="B219" s="67" t="s">
        <v>8</v>
      </c>
      <c r="C219" s="67" t="str">
        <f t="shared" si="29"/>
        <v>2012Q3</v>
      </c>
      <c r="D219" s="67" t="s">
        <v>211</v>
      </c>
      <c r="E219" s="67" t="s">
        <v>212</v>
      </c>
      <c r="F219" s="67" t="s">
        <v>227</v>
      </c>
      <c r="G219" s="68" t="s">
        <v>13</v>
      </c>
      <c r="H219" s="68" t="s">
        <v>13</v>
      </c>
      <c r="I219" s="68" t="s">
        <v>444</v>
      </c>
      <c r="J219" s="67" t="str">
        <f t="shared" si="26"/>
        <v>2012Q3D9</v>
      </c>
      <c r="K219" s="79">
        <v>318101.783</v>
      </c>
      <c r="L219" s="79">
        <v>0</v>
      </c>
      <c r="M219" s="67">
        <v>0</v>
      </c>
      <c r="N219" s="79">
        <v>0</v>
      </c>
      <c r="O219" s="79"/>
      <c r="P219" s="79">
        <v>0</v>
      </c>
      <c r="Q219" s="79"/>
      <c r="R219" s="68">
        <v>318101.783</v>
      </c>
      <c r="S219" s="67"/>
      <c r="T219" s="67"/>
      <c r="U219" s="67"/>
      <c r="V219" s="67"/>
      <c r="W219" s="67"/>
      <c r="X219" s="67"/>
      <c r="Y219" s="67"/>
      <c r="Z219" s="79">
        <v>0</v>
      </c>
      <c r="AA219" s="79">
        <v>0</v>
      </c>
      <c r="AB219" s="79">
        <v>0</v>
      </c>
      <c r="AC219" s="67">
        <v>355862</v>
      </c>
      <c r="AD219" s="68">
        <f t="shared" si="32"/>
        <v>355862</v>
      </c>
      <c r="AE219" s="67"/>
      <c r="AF219" s="79"/>
      <c r="AG219" s="67"/>
      <c r="AH219" s="67"/>
      <c r="AI219" s="67"/>
      <c r="AJ219" s="67"/>
      <c r="AK219" s="67"/>
      <c r="AL219" s="67">
        <v>0</v>
      </c>
      <c r="AM219" s="67"/>
      <c r="AN219" s="67">
        <v>0</v>
      </c>
      <c r="AO219" s="67">
        <v>0</v>
      </c>
      <c r="AP219" s="67">
        <v>0</v>
      </c>
      <c r="AQ219" s="67">
        <v>0</v>
      </c>
      <c r="AR219" s="67">
        <v>0</v>
      </c>
      <c r="AS219" s="67"/>
      <c r="AT219" s="67">
        <v>0</v>
      </c>
      <c r="AU219" s="67">
        <v>0</v>
      </c>
      <c r="AV219" s="67"/>
      <c r="AW219" s="67">
        <v>0</v>
      </c>
      <c r="AX219" s="67">
        <v>0</v>
      </c>
      <c r="AY219" s="67">
        <v>0</v>
      </c>
      <c r="AZ219" s="67">
        <v>0</v>
      </c>
      <c r="BA219" s="67">
        <v>0</v>
      </c>
      <c r="BB219" s="67">
        <v>0</v>
      </c>
      <c r="BC219" s="67">
        <v>0</v>
      </c>
      <c r="BD219" s="67">
        <v>0</v>
      </c>
      <c r="BE219" s="67">
        <v>0</v>
      </c>
      <c r="BF219" s="67">
        <v>0</v>
      </c>
      <c r="BG219" s="67">
        <v>0</v>
      </c>
      <c r="BH219" s="67">
        <v>0</v>
      </c>
      <c r="BI219" s="67">
        <v>0</v>
      </c>
      <c r="BJ219" s="73">
        <v>0</v>
      </c>
      <c r="BK219" s="68">
        <f t="shared" si="28"/>
        <v>0</v>
      </c>
      <c r="BL219" s="67">
        <v>0</v>
      </c>
      <c r="BM219" s="67">
        <v>10</v>
      </c>
      <c r="BN219" s="67">
        <f t="shared" si="34"/>
        <v>10</v>
      </c>
      <c r="BO219" s="67"/>
      <c r="BP219" s="67"/>
      <c r="BQ219" s="67"/>
      <c r="BR219" s="67">
        <v>0</v>
      </c>
      <c r="BS219" s="67">
        <v>0</v>
      </c>
      <c r="BT219" s="67">
        <v>0</v>
      </c>
      <c r="BU219" s="67">
        <v>0</v>
      </c>
      <c r="BV219" s="67"/>
      <c r="BW219" s="67">
        <v>0</v>
      </c>
      <c r="BX219" s="67">
        <v>0</v>
      </c>
      <c r="BY219" s="67">
        <f t="shared" si="31"/>
        <v>0</v>
      </c>
      <c r="BZ219" s="79">
        <v>22.99</v>
      </c>
      <c r="CA219" s="79">
        <v>0.2167</v>
      </c>
      <c r="CB219" s="79">
        <v>13.481</v>
      </c>
      <c r="CC219" s="79">
        <v>6.8360000000000003</v>
      </c>
      <c r="CD219" s="79">
        <v>0</v>
      </c>
      <c r="CE219" s="79">
        <v>0</v>
      </c>
      <c r="CF219" s="79">
        <v>0</v>
      </c>
      <c r="CG219" s="79"/>
      <c r="CH219" s="79"/>
      <c r="CI219" s="79"/>
      <c r="CJ219" s="79"/>
      <c r="CK219" s="79"/>
      <c r="CL219" s="79">
        <f t="shared" si="30"/>
        <v>43.523699999999998</v>
      </c>
      <c r="CM219" s="79"/>
      <c r="CN219" s="79"/>
      <c r="CO219" s="79"/>
      <c r="CP219" s="79"/>
      <c r="CQ219" s="79"/>
      <c r="CR219" s="79"/>
      <c r="CS219" s="79"/>
      <c r="CT219" s="79"/>
      <c r="CU219" s="79"/>
      <c r="CV219" s="79"/>
      <c r="CW219" s="79"/>
      <c r="CX219" s="79"/>
      <c r="CY219" s="79"/>
      <c r="CZ219" s="79"/>
      <c r="DA219" s="79"/>
      <c r="DB219" s="79"/>
      <c r="DC219" s="79"/>
      <c r="DD219" s="67"/>
      <c r="DE219" s="67"/>
      <c r="DF219" s="67"/>
      <c r="DG219" s="67"/>
      <c r="DH219" s="67"/>
      <c r="DI219" s="67"/>
      <c r="DJ219" s="67"/>
      <c r="DK219" s="67"/>
      <c r="DL219" s="67"/>
      <c r="DM219" s="67"/>
      <c r="DN219" s="67"/>
      <c r="DO219" s="67"/>
      <c r="DP219" s="67"/>
      <c r="DQ219" s="67"/>
      <c r="DR219" s="67"/>
      <c r="DS219" s="67"/>
      <c r="DT219" s="68">
        <f t="shared" si="27"/>
        <v>0</v>
      </c>
      <c r="DU219" s="67"/>
      <c r="DV219" s="82"/>
      <c r="DW219" s="82"/>
      <c r="DX219" s="82"/>
      <c r="DY219" s="82"/>
      <c r="DZ219" s="82"/>
      <c r="EA219" s="82"/>
      <c r="EB219" s="82"/>
      <c r="EC219" s="82"/>
      <c r="ED219" s="82"/>
      <c r="EE219" s="82"/>
      <c r="EF219" s="82"/>
      <c r="EG219" s="82" t="s">
        <v>229</v>
      </c>
      <c r="EH219" s="82"/>
      <c r="EI219" s="82"/>
      <c r="EJ219" s="82"/>
      <c r="EK219" s="82"/>
      <c r="EL219" s="82"/>
      <c r="EM219" s="82"/>
      <c r="EN219" s="82"/>
      <c r="EO219" s="82"/>
      <c r="EP219" s="82"/>
      <c r="EQ219" s="82"/>
      <c r="ER219" s="82"/>
      <c r="ES219" s="82"/>
      <c r="ET219" s="82"/>
      <c r="EU219" s="82"/>
      <c r="EV219" s="82"/>
      <c r="EW219" s="82"/>
      <c r="EX219" s="82"/>
    </row>
    <row r="220" spans="1:154" ht="16" customHeight="1">
      <c r="A220" s="86">
        <v>2012</v>
      </c>
      <c r="B220" s="67" t="s">
        <v>8</v>
      </c>
      <c r="C220" s="67" t="str">
        <f t="shared" si="29"/>
        <v>2012Q3</v>
      </c>
      <c r="D220" s="67" t="s">
        <v>211</v>
      </c>
      <c r="E220" s="67" t="s">
        <v>212</v>
      </c>
      <c r="F220" s="67" t="s">
        <v>225</v>
      </c>
      <c r="G220" s="68" t="s">
        <v>47</v>
      </c>
      <c r="H220" s="68" t="s">
        <v>231</v>
      </c>
      <c r="I220" s="68" t="s">
        <v>441</v>
      </c>
      <c r="J220" s="67" t="str">
        <f t="shared" si="26"/>
        <v>2012Q3D8</v>
      </c>
      <c r="K220" s="79">
        <v>0</v>
      </c>
      <c r="L220" s="79">
        <v>0</v>
      </c>
      <c r="M220" s="67"/>
      <c r="N220" s="79">
        <v>0</v>
      </c>
      <c r="O220" s="79"/>
      <c r="P220" s="79">
        <v>0</v>
      </c>
      <c r="Q220" s="79"/>
      <c r="R220" s="68">
        <v>1288436.02</v>
      </c>
      <c r="S220" s="67"/>
      <c r="T220" s="67"/>
      <c r="U220" s="67"/>
      <c r="V220" s="67"/>
      <c r="W220" s="67"/>
      <c r="X220" s="67"/>
      <c r="Y220" s="67"/>
      <c r="Z220" s="79">
        <v>0</v>
      </c>
      <c r="AA220" s="79">
        <v>0</v>
      </c>
      <c r="AB220" s="79">
        <v>0</v>
      </c>
      <c r="AC220" s="67">
        <v>1697405</v>
      </c>
      <c r="AD220" s="68">
        <f t="shared" si="32"/>
        <v>1697405</v>
      </c>
      <c r="AE220" s="67"/>
      <c r="AF220" s="79"/>
      <c r="AG220" s="67"/>
      <c r="AH220" s="67"/>
      <c r="AI220" s="67"/>
      <c r="AJ220" s="67"/>
      <c r="AK220" s="67"/>
      <c r="AL220" s="67">
        <v>0</v>
      </c>
      <c r="AM220" s="67"/>
      <c r="AN220" s="67">
        <v>0</v>
      </c>
      <c r="AO220" s="67">
        <v>0</v>
      </c>
      <c r="AP220" s="67">
        <v>0</v>
      </c>
      <c r="AQ220" s="67">
        <v>0</v>
      </c>
      <c r="AR220" s="67">
        <v>0</v>
      </c>
      <c r="AS220" s="67"/>
      <c r="AT220" s="67">
        <v>0</v>
      </c>
      <c r="AU220" s="67">
        <v>0</v>
      </c>
      <c r="AV220" s="67"/>
      <c r="AW220" s="67">
        <v>0</v>
      </c>
      <c r="AX220" s="67">
        <v>0</v>
      </c>
      <c r="AY220" s="67">
        <v>0</v>
      </c>
      <c r="AZ220" s="67">
        <v>0</v>
      </c>
      <c r="BA220" s="67">
        <v>0</v>
      </c>
      <c r="BB220" s="67">
        <v>0</v>
      </c>
      <c r="BC220" s="67">
        <v>0</v>
      </c>
      <c r="BD220" s="67">
        <v>0</v>
      </c>
      <c r="BE220" s="67">
        <v>0</v>
      </c>
      <c r="BF220" s="67">
        <v>0</v>
      </c>
      <c r="BG220" s="67">
        <v>0</v>
      </c>
      <c r="BH220" s="67">
        <v>0</v>
      </c>
      <c r="BI220" s="67">
        <v>0</v>
      </c>
      <c r="BJ220" s="73">
        <v>0</v>
      </c>
      <c r="BK220" s="68">
        <f t="shared" si="28"/>
        <v>0</v>
      </c>
      <c r="BL220" s="67">
        <v>0</v>
      </c>
      <c r="BM220" s="67">
        <v>0</v>
      </c>
      <c r="BN220" s="67">
        <f t="shared" si="34"/>
        <v>0</v>
      </c>
      <c r="BO220" s="67"/>
      <c r="BP220" s="67"/>
      <c r="BQ220" s="67"/>
      <c r="BR220" s="67">
        <v>2851</v>
      </c>
      <c r="BS220" s="67">
        <v>102</v>
      </c>
      <c r="BT220" s="67">
        <v>0</v>
      </c>
      <c r="BU220" s="67">
        <v>0</v>
      </c>
      <c r="BV220" s="67"/>
      <c r="BW220" s="67">
        <v>0</v>
      </c>
      <c r="BX220" s="67">
        <v>0</v>
      </c>
      <c r="BY220" s="67">
        <f t="shared" si="31"/>
        <v>2953</v>
      </c>
      <c r="BZ220" s="79">
        <v>43.231141000000001</v>
      </c>
      <c r="CA220" s="79">
        <v>14.542999999999999</v>
      </c>
      <c r="CB220" s="79">
        <v>20.079293</v>
      </c>
      <c r="CC220" s="79">
        <v>22.943899999999999</v>
      </c>
      <c r="CD220" s="79">
        <v>0</v>
      </c>
      <c r="CE220" s="79">
        <v>0</v>
      </c>
      <c r="CF220" s="79">
        <v>0</v>
      </c>
      <c r="CG220" s="79"/>
      <c r="CH220" s="79"/>
      <c r="CI220" s="79"/>
      <c r="CJ220" s="79"/>
      <c r="CK220" s="79"/>
      <c r="CL220" s="79">
        <f t="shared" si="30"/>
        <v>100.79733399999999</v>
      </c>
      <c r="CM220" s="79"/>
      <c r="CN220" s="79"/>
      <c r="CO220" s="79"/>
      <c r="CP220" s="79"/>
      <c r="CQ220" s="79"/>
      <c r="CR220" s="79"/>
      <c r="CS220" s="79"/>
      <c r="CT220" s="79"/>
      <c r="CU220" s="79"/>
      <c r="CV220" s="79"/>
      <c r="CW220" s="79"/>
      <c r="CX220" s="79"/>
      <c r="CY220" s="79"/>
      <c r="CZ220" s="79"/>
      <c r="DA220" s="79"/>
      <c r="DB220" s="79"/>
      <c r="DC220" s="79"/>
      <c r="DD220" s="67"/>
      <c r="DE220" s="67"/>
      <c r="DF220" s="67"/>
      <c r="DG220" s="67"/>
      <c r="DH220" s="67"/>
      <c r="DI220" s="67"/>
      <c r="DJ220" s="67"/>
      <c r="DK220" s="67"/>
      <c r="DL220" s="67"/>
      <c r="DM220" s="67"/>
      <c r="DN220" s="67"/>
      <c r="DO220" s="67"/>
      <c r="DP220" s="67"/>
      <c r="DQ220" s="67"/>
      <c r="DR220" s="67"/>
      <c r="DS220" s="67"/>
      <c r="DT220" s="68">
        <f t="shared" si="27"/>
        <v>0</v>
      </c>
      <c r="DU220" s="67"/>
      <c r="DV220" s="82"/>
      <c r="DW220" s="82"/>
      <c r="DX220" s="82"/>
      <c r="DY220" s="82"/>
      <c r="DZ220" s="82"/>
      <c r="EA220" s="82"/>
      <c r="EB220" s="82"/>
      <c r="EC220" s="82"/>
      <c r="ED220" s="82"/>
      <c r="EE220" s="82"/>
      <c r="EF220" s="82"/>
      <c r="EG220" s="82" t="s">
        <v>229</v>
      </c>
      <c r="EH220" s="82"/>
      <c r="EI220" s="82"/>
      <c r="EJ220" s="82"/>
      <c r="EK220" s="82"/>
      <c r="EL220" s="82"/>
      <c r="EM220" s="82"/>
      <c r="EN220" s="82"/>
      <c r="EO220" s="82"/>
      <c r="EP220" s="82"/>
      <c r="EQ220" s="82"/>
      <c r="ER220" s="82"/>
      <c r="ES220" s="82"/>
      <c r="ET220" s="82"/>
      <c r="EU220" s="82"/>
      <c r="EV220" s="82"/>
      <c r="EW220" s="82"/>
      <c r="EX220" s="82"/>
    </row>
    <row r="221" spans="1:154" ht="16" customHeight="1">
      <c r="A221" s="86">
        <v>2012</v>
      </c>
      <c r="B221" s="67" t="s">
        <v>8</v>
      </c>
      <c r="C221" s="67" t="str">
        <f t="shared" si="29"/>
        <v>2012Q3</v>
      </c>
      <c r="D221" s="67" t="s">
        <v>211</v>
      </c>
      <c r="E221" s="67" t="s">
        <v>212</v>
      </c>
      <c r="F221" s="67" t="s">
        <v>226</v>
      </c>
      <c r="G221" s="68" t="s">
        <v>29</v>
      </c>
      <c r="H221" s="68" t="s">
        <v>29</v>
      </c>
      <c r="I221" s="68" t="s">
        <v>447</v>
      </c>
      <c r="J221" s="67" t="str">
        <f t="shared" si="26"/>
        <v>2012Q3D12</v>
      </c>
      <c r="K221" s="79">
        <v>322732.5</v>
      </c>
      <c r="L221" s="79">
        <v>246342.5</v>
      </c>
      <c r="M221" s="67">
        <v>0</v>
      </c>
      <c r="N221" s="79">
        <v>0</v>
      </c>
      <c r="O221" s="79"/>
      <c r="P221" s="79">
        <v>0</v>
      </c>
      <c r="Q221" s="79"/>
      <c r="R221" s="68">
        <v>569075</v>
      </c>
      <c r="S221" s="67"/>
      <c r="T221" s="67"/>
      <c r="U221" s="67"/>
      <c r="V221" s="67"/>
      <c r="W221" s="67"/>
      <c r="X221" s="67"/>
      <c r="Y221" s="67"/>
      <c r="Z221" s="79">
        <v>0</v>
      </c>
      <c r="AA221" s="79">
        <v>0</v>
      </c>
      <c r="AB221" s="79">
        <v>0</v>
      </c>
      <c r="AC221" s="67">
        <v>1553334</v>
      </c>
      <c r="AD221" s="68">
        <f t="shared" si="32"/>
        <v>1553334</v>
      </c>
      <c r="AE221" s="67"/>
      <c r="AF221" s="79"/>
      <c r="AG221" s="67"/>
      <c r="AH221" s="67"/>
      <c r="AI221" s="67"/>
      <c r="AJ221" s="67"/>
      <c r="AK221" s="67"/>
      <c r="AL221" s="67">
        <v>0</v>
      </c>
      <c r="AM221" s="67"/>
      <c r="AN221" s="67">
        <v>0</v>
      </c>
      <c r="AO221" s="67">
        <v>0</v>
      </c>
      <c r="AP221" s="67">
        <v>0</v>
      </c>
      <c r="AQ221" s="67">
        <v>0</v>
      </c>
      <c r="AR221" s="67">
        <v>0</v>
      </c>
      <c r="AS221" s="67"/>
      <c r="AT221" s="67">
        <v>0</v>
      </c>
      <c r="AU221" s="67">
        <v>0</v>
      </c>
      <c r="AV221" s="67"/>
      <c r="AW221" s="67">
        <v>0</v>
      </c>
      <c r="AX221" s="67">
        <v>0</v>
      </c>
      <c r="AY221" s="67">
        <v>0</v>
      </c>
      <c r="AZ221" s="67">
        <v>0</v>
      </c>
      <c r="BA221" s="67">
        <v>0</v>
      </c>
      <c r="BB221" s="67">
        <v>0</v>
      </c>
      <c r="BC221" s="67">
        <v>0</v>
      </c>
      <c r="BD221" s="67">
        <v>0</v>
      </c>
      <c r="BE221" s="67">
        <v>0</v>
      </c>
      <c r="BF221" s="67">
        <v>0</v>
      </c>
      <c r="BG221" s="67">
        <v>0</v>
      </c>
      <c r="BH221" s="67">
        <v>0</v>
      </c>
      <c r="BI221" s="67">
        <v>0</v>
      </c>
      <c r="BJ221" s="73">
        <v>0</v>
      </c>
      <c r="BK221" s="68">
        <f t="shared" si="28"/>
        <v>0</v>
      </c>
      <c r="BL221" s="67">
        <v>0</v>
      </c>
      <c r="BM221" s="67">
        <v>12</v>
      </c>
      <c r="BN221" s="67">
        <f t="shared" si="34"/>
        <v>12</v>
      </c>
      <c r="BO221" s="67"/>
      <c r="BP221" s="67"/>
      <c r="BQ221" s="67"/>
      <c r="BR221" s="67">
        <v>1894</v>
      </c>
      <c r="BS221" s="67">
        <v>83</v>
      </c>
      <c r="BT221" s="67">
        <v>0</v>
      </c>
      <c r="BU221" s="67">
        <v>0</v>
      </c>
      <c r="BV221" s="67"/>
      <c r="BW221" s="67">
        <v>0</v>
      </c>
      <c r="BX221" s="67">
        <v>0</v>
      </c>
      <c r="BY221" s="67">
        <f t="shared" si="31"/>
        <v>1977</v>
      </c>
      <c r="BZ221" s="79">
        <v>24.030999999999999</v>
      </c>
      <c r="CA221" s="79">
        <v>13.282999999999999</v>
      </c>
      <c r="CB221" s="79">
        <v>6.6980000000000004</v>
      </c>
      <c r="CC221" s="79">
        <v>30.780999999999999</v>
      </c>
      <c r="CD221" s="79">
        <v>11.816000000000001</v>
      </c>
      <c r="CE221" s="79">
        <v>0</v>
      </c>
      <c r="CF221" s="79">
        <v>0</v>
      </c>
      <c r="CG221" s="79"/>
      <c r="CH221" s="79"/>
      <c r="CI221" s="79"/>
      <c r="CJ221" s="79"/>
      <c r="CK221" s="79"/>
      <c r="CL221" s="79">
        <f t="shared" si="30"/>
        <v>86.609000000000009</v>
      </c>
      <c r="CM221" s="79"/>
      <c r="CN221" s="79"/>
      <c r="CO221" s="79"/>
      <c r="CP221" s="79"/>
      <c r="CQ221" s="79"/>
      <c r="CR221" s="79"/>
      <c r="CS221" s="79"/>
      <c r="CT221" s="79"/>
      <c r="CU221" s="79"/>
      <c r="CV221" s="79"/>
      <c r="CW221" s="79"/>
      <c r="CX221" s="79"/>
      <c r="CY221" s="79"/>
      <c r="CZ221" s="79"/>
      <c r="DA221" s="79"/>
      <c r="DB221" s="79"/>
      <c r="DC221" s="79"/>
      <c r="DD221" s="67"/>
      <c r="DE221" s="67"/>
      <c r="DF221" s="67"/>
      <c r="DG221" s="67"/>
      <c r="DH221" s="67"/>
      <c r="DI221" s="67"/>
      <c r="DJ221" s="67"/>
      <c r="DK221" s="67"/>
      <c r="DL221" s="67"/>
      <c r="DM221" s="67"/>
      <c r="DN221" s="67"/>
      <c r="DO221" s="67"/>
      <c r="DP221" s="67"/>
      <c r="DQ221" s="67"/>
      <c r="DR221" s="67"/>
      <c r="DS221" s="67"/>
      <c r="DT221" s="68">
        <f t="shared" si="27"/>
        <v>0</v>
      </c>
      <c r="DU221" s="67"/>
      <c r="DV221" s="82"/>
      <c r="DW221" s="82"/>
      <c r="DX221" s="82"/>
      <c r="DY221" s="82"/>
      <c r="DZ221" s="82"/>
      <c r="EA221" s="82"/>
      <c r="EB221" s="82"/>
      <c r="EC221" s="82"/>
      <c r="ED221" s="82"/>
      <c r="EE221" s="82"/>
      <c r="EF221" s="82"/>
      <c r="EG221" s="82" t="s">
        <v>229</v>
      </c>
      <c r="EH221" s="82"/>
      <c r="EI221" s="82"/>
      <c r="EJ221" s="82"/>
      <c r="EK221" s="82"/>
      <c r="EL221" s="82"/>
      <c r="EM221" s="82"/>
      <c r="EN221" s="82"/>
      <c r="EO221" s="82"/>
      <c r="EP221" s="82"/>
      <c r="EQ221" s="82"/>
      <c r="ER221" s="82"/>
      <c r="ES221" s="82"/>
      <c r="ET221" s="82"/>
      <c r="EU221" s="82"/>
      <c r="EV221" s="82"/>
      <c r="EW221" s="82"/>
      <c r="EX221" s="82"/>
    </row>
    <row r="222" spans="1:154" ht="16" customHeight="1">
      <c r="A222" s="86">
        <v>2012</v>
      </c>
      <c r="B222" s="67" t="s">
        <v>8</v>
      </c>
      <c r="C222" s="67" t="str">
        <f t="shared" si="29"/>
        <v>2012Q3</v>
      </c>
      <c r="D222" s="67" t="s">
        <v>211</v>
      </c>
      <c r="E222" s="67" t="s">
        <v>212</v>
      </c>
      <c r="F222" s="67" t="s">
        <v>228</v>
      </c>
      <c r="G222" s="68" t="s">
        <v>28</v>
      </c>
      <c r="H222" s="68" t="s">
        <v>28</v>
      </c>
      <c r="I222" s="68" t="s">
        <v>445</v>
      </c>
      <c r="J222" s="67" t="str">
        <f t="shared" si="26"/>
        <v>2012Q3D10</v>
      </c>
      <c r="K222" s="79">
        <v>269628</v>
      </c>
      <c r="L222" s="79">
        <v>25995</v>
      </c>
      <c r="M222" s="67">
        <v>0</v>
      </c>
      <c r="N222" s="79">
        <v>0</v>
      </c>
      <c r="O222" s="79"/>
      <c r="P222" s="79">
        <v>0</v>
      </c>
      <c r="Q222" s="79"/>
      <c r="R222" s="68">
        <v>295623</v>
      </c>
      <c r="S222" s="67"/>
      <c r="T222" s="67"/>
      <c r="U222" s="67"/>
      <c r="V222" s="67"/>
      <c r="W222" s="67"/>
      <c r="X222" s="67"/>
      <c r="Y222" s="67"/>
      <c r="Z222" s="79">
        <v>0</v>
      </c>
      <c r="AA222" s="79">
        <v>0</v>
      </c>
      <c r="AB222" s="79">
        <v>0</v>
      </c>
      <c r="AC222" s="67">
        <v>332773</v>
      </c>
      <c r="AD222" s="68">
        <f t="shared" si="32"/>
        <v>332773</v>
      </c>
      <c r="AE222" s="67"/>
      <c r="AF222" s="79"/>
      <c r="AG222" s="67"/>
      <c r="AH222" s="67"/>
      <c r="AI222" s="67"/>
      <c r="AJ222" s="67"/>
      <c r="AK222" s="67"/>
      <c r="AL222" s="67">
        <v>0</v>
      </c>
      <c r="AM222" s="67"/>
      <c r="AN222" s="67">
        <v>0</v>
      </c>
      <c r="AO222" s="67">
        <v>0</v>
      </c>
      <c r="AP222" s="67">
        <v>0</v>
      </c>
      <c r="AQ222" s="67">
        <v>0</v>
      </c>
      <c r="AR222" s="67">
        <v>0</v>
      </c>
      <c r="AS222" s="67"/>
      <c r="AT222" s="67">
        <v>0</v>
      </c>
      <c r="AU222" s="67">
        <v>0</v>
      </c>
      <c r="AV222" s="67"/>
      <c r="AW222" s="67">
        <v>0</v>
      </c>
      <c r="AX222" s="67">
        <v>0</v>
      </c>
      <c r="AY222" s="67">
        <v>0</v>
      </c>
      <c r="AZ222" s="67">
        <v>0</v>
      </c>
      <c r="BA222" s="67">
        <v>0</v>
      </c>
      <c r="BB222" s="67">
        <v>0</v>
      </c>
      <c r="BC222" s="67">
        <v>0</v>
      </c>
      <c r="BD222" s="67">
        <v>0</v>
      </c>
      <c r="BE222" s="67">
        <v>0</v>
      </c>
      <c r="BF222" s="67">
        <v>0</v>
      </c>
      <c r="BG222" s="67">
        <v>0</v>
      </c>
      <c r="BH222" s="67">
        <v>0</v>
      </c>
      <c r="BI222" s="67">
        <v>0</v>
      </c>
      <c r="BJ222" s="73">
        <v>0</v>
      </c>
      <c r="BK222" s="68">
        <f t="shared" si="28"/>
        <v>0</v>
      </c>
      <c r="BL222" s="67">
        <v>0</v>
      </c>
      <c r="BM222" s="67">
        <v>11</v>
      </c>
      <c r="BN222" s="67">
        <f t="shared" si="34"/>
        <v>11</v>
      </c>
      <c r="BO222" s="67"/>
      <c r="BP222" s="67"/>
      <c r="BQ222" s="67"/>
      <c r="BR222" s="67">
        <v>0</v>
      </c>
      <c r="BS222" s="67">
        <v>0</v>
      </c>
      <c r="BT222" s="67">
        <v>0</v>
      </c>
      <c r="BU222" s="67">
        <v>0</v>
      </c>
      <c r="BV222" s="67"/>
      <c r="BW222" s="67">
        <v>0</v>
      </c>
      <c r="BX222" s="67">
        <v>0</v>
      </c>
      <c r="BY222" s="67">
        <f t="shared" si="31"/>
        <v>0</v>
      </c>
      <c r="BZ222" s="79">
        <v>36.961651000000003</v>
      </c>
      <c r="CA222" s="79">
        <v>5.141</v>
      </c>
      <c r="CB222" s="79">
        <v>5.3369</v>
      </c>
      <c r="CC222" s="79">
        <v>7.6207000000000003</v>
      </c>
      <c r="CD222" s="79">
        <v>0</v>
      </c>
      <c r="CE222" s="79">
        <v>0</v>
      </c>
      <c r="CF222" s="79">
        <v>0</v>
      </c>
      <c r="CG222" s="79"/>
      <c r="CH222" s="79"/>
      <c r="CI222" s="79"/>
      <c r="CJ222" s="79"/>
      <c r="CK222" s="79"/>
      <c r="CL222" s="79">
        <f t="shared" si="30"/>
        <v>55.060251000000001</v>
      </c>
      <c r="CM222" s="79"/>
      <c r="CN222" s="79"/>
      <c r="CO222" s="79"/>
      <c r="CP222" s="79"/>
      <c r="CQ222" s="79"/>
      <c r="CR222" s="79"/>
      <c r="CS222" s="79"/>
      <c r="CT222" s="79"/>
      <c r="CU222" s="79"/>
      <c r="CV222" s="79"/>
      <c r="CW222" s="79"/>
      <c r="CX222" s="79"/>
      <c r="CY222" s="79"/>
      <c r="CZ222" s="79"/>
      <c r="DA222" s="79"/>
      <c r="DB222" s="79"/>
      <c r="DC222" s="79"/>
      <c r="DD222" s="67"/>
      <c r="DE222" s="67"/>
      <c r="DF222" s="67"/>
      <c r="DG222" s="67"/>
      <c r="DH222" s="67"/>
      <c r="DI222" s="67"/>
      <c r="DJ222" s="67"/>
      <c r="DK222" s="67"/>
      <c r="DL222" s="67"/>
      <c r="DM222" s="67"/>
      <c r="DN222" s="67"/>
      <c r="DO222" s="67"/>
      <c r="DP222" s="67"/>
      <c r="DQ222" s="67"/>
      <c r="DR222" s="67"/>
      <c r="DS222" s="67"/>
      <c r="DT222" s="68">
        <f t="shared" si="27"/>
        <v>0</v>
      </c>
      <c r="DU222" s="67"/>
      <c r="DV222" s="82"/>
      <c r="DW222" s="82"/>
      <c r="DX222" s="82"/>
      <c r="DY222" s="82"/>
      <c r="DZ222" s="82"/>
      <c r="EA222" s="82"/>
      <c r="EB222" s="82"/>
      <c r="EC222" s="82"/>
      <c r="ED222" s="82"/>
      <c r="EE222" s="82"/>
      <c r="EF222" s="82"/>
      <c r="EG222" s="82" t="s">
        <v>229</v>
      </c>
      <c r="EH222" s="82"/>
      <c r="EI222" s="82"/>
      <c r="EJ222" s="82"/>
      <c r="EK222" s="82"/>
      <c r="EL222" s="82"/>
      <c r="EM222" s="82"/>
      <c r="EN222" s="82"/>
      <c r="EO222" s="82"/>
      <c r="EP222" s="82"/>
      <c r="EQ222" s="82"/>
      <c r="ER222" s="82"/>
      <c r="ES222" s="82"/>
      <c r="ET222" s="82"/>
      <c r="EU222" s="82"/>
      <c r="EV222" s="82"/>
      <c r="EW222" s="82"/>
      <c r="EX222" s="82"/>
    </row>
    <row r="223" spans="1:154" ht="16" customHeight="1">
      <c r="A223" s="86">
        <v>2012</v>
      </c>
      <c r="B223" s="67" t="s">
        <v>8</v>
      </c>
      <c r="C223" s="67" t="str">
        <f t="shared" si="29"/>
        <v>2012Q3</v>
      </c>
      <c r="D223" s="67" t="s">
        <v>211</v>
      </c>
      <c r="E223" s="67" t="s">
        <v>212</v>
      </c>
      <c r="F223" s="67" t="s">
        <v>213</v>
      </c>
      <c r="G223" s="68" t="s">
        <v>33</v>
      </c>
      <c r="H223" s="68" t="s">
        <v>33</v>
      </c>
      <c r="I223" s="68" t="s">
        <v>446</v>
      </c>
      <c r="J223" s="67" t="str">
        <f t="shared" si="26"/>
        <v>2012Q3D11</v>
      </c>
      <c r="K223" s="79">
        <v>0</v>
      </c>
      <c r="L223" s="79">
        <v>0</v>
      </c>
      <c r="M223" s="67"/>
      <c r="N223" s="79">
        <v>0</v>
      </c>
      <c r="O223" s="79"/>
      <c r="P223" s="79">
        <v>0</v>
      </c>
      <c r="Q223" s="79"/>
      <c r="R223" s="68">
        <v>0</v>
      </c>
      <c r="S223" s="67"/>
      <c r="T223" s="67"/>
      <c r="U223" s="67"/>
      <c r="V223" s="67"/>
      <c r="W223" s="67"/>
      <c r="X223" s="67"/>
      <c r="Y223" s="67"/>
      <c r="Z223" s="79">
        <v>0</v>
      </c>
      <c r="AA223" s="79">
        <v>0</v>
      </c>
      <c r="AB223" s="79">
        <v>0</v>
      </c>
      <c r="AC223" s="67">
        <v>0</v>
      </c>
      <c r="AD223" s="68">
        <f t="shared" si="32"/>
        <v>0</v>
      </c>
      <c r="AE223" s="67"/>
      <c r="AF223" s="79"/>
      <c r="AG223" s="67"/>
      <c r="AH223" s="67"/>
      <c r="AI223" s="67"/>
      <c r="AJ223" s="67"/>
      <c r="AK223" s="67"/>
      <c r="AL223" s="67">
        <v>0</v>
      </c>
      <c r="AM223" s="67"/>
      <c r="AN223" s="67">
        <v>0</v>
      </c>
      <c r="AO223" s="67">
        <v>0</v>
      </c>
      <c r="AP223" s="67">
        <v>0</v>
      </c>
      <c r="AQ223" s="67">
        <v>0</v>
      </c>
      <c r="AR223" s="67">
        <v>0</v>
      </c>
      <c r="AS223" s="67"/>
      <c r="AT223" s="67">
        <v>0</v>
      </c>
      <c r="AU223" s="67">
        <v>0</v>
      </c>
      <c r="AV223" s="67"/>
      <c r="AW223" s="67">
        <v>0</v>
      </c>
      <c r="AX223" s="67">
        <v>0</v>
      </c>
      <c r="AY223" s="67">
        <v>0</v>
      </c>
      <c r="AZ223" s="67">
        <v>0</v>
      </c>
      <c r="BA223" s="67">
        <v>0</v>
      </c>
      <c r="BB223" s="67">
        <v>0</v>
      </c>
      <c r="BC223" s="67">
        <v>0</v>
      </c>
      <c r="BD223" s="67">
        <v>0</v>
      </c>
      <c r="BE223" s="67">
        <v>0</v>
      </c>
      <c r="BF223" s="67">
        <v>0</v>
      </c>
      <c r="BG223" s="67">
        <v>0</v>
      </c>
      <c r="BH223" s="67">
        <v>0</v>
      </c>
      <c r="BI223" s="67">
        <v>0</v>
      </c>
      <c r="BJ223" s="73">
        <v>0</v>
      </c>
      <c r="BK223" s="68">
        <f t="shared" si="28"/>
        <v>0</v>
      </c>
      <c r="BL223" s="67">
        <v>0</v>
      </c>
      <c r="BM223" s="67">
        <v>0</v>
      </c>
      <c r="BN223" s="67">
        <f t="shared" si="34"/>
        <v>0</v>
      </c>
      <c r="BO223" s="67"/>
      <c r="BP223" s="67"/>
      <c r="BQ223" s="67"/>
      <c r="BR223" s="67">
        <v>0</v>
      </c>
      <c r="BS223" s="67">
        <v>0</v>
      </c>
      <c r="BT223" s="67">
        <v>0</v>
      </c>
      <c r="BU223" s="67">
        <v>0</v>
      </c>
      <c r="BV223" s="67"/>
      <c r="BW223" s="67">
        <v>0</v>
      </c>
      <c r="BX223" s="67">
        <v>0</v>
      </c>
      <c r="BY223" s="67">
        <f t="shared" si="31"/>
        <v>0</v>
      </c>
      <c r="BZ223" s="79">
        <v>0</v>
      </c>
      <c r="CA223" s="79">
        <v>0</v>
      </c>
      <c r="CB223" s="79">
        <v>0</v>
      </c>
      <c r="CC223" s="79">
        <v>0</v>
      </c>
      <c r="CD223" s="79">
        <v>0</v>
      </c>
      <c r="CE223" s="79">
        <v>0</v>
      </c>
      <c r="CF223" s="79">
        <v>0</v>
      </c>
      <c r="CG223" s="79"/>
      <c r="CH223" s="79"/>
      <c r="CI223" s="79"/>
      <c r="CJ223" s="79"/>
      <c r="CK223" s="79"/>
      <c r="CL223" s="79">
        <f t="shared" si="30"/>
        <v>0</v>
      </c>
      <c r="CM223" s="79"/>
      <c r="CN223" s="79"/>
      <c r="CO223" s="79"/>
      <c r="CP223" s="79"/>
      <c r="CQ223" s="79"/>
      <c r="CR223" s="79"/>
      <c r="CS223" s="79"/>
      <c r="CT223" s="79"/>
      <c r="CU223" s="79"/>
      <c r="CV223" s="79"/>
      <c r="CW223" s="79"/>
      <c r="CX223" s="79"/>
      <c r="CY223" s="79"/>
      <c r="CZ223" s="79"/>
      <c r="DA223" s="79"/>
      <c r="DB223" s="79"/>
      <c r="DC223" s="79"/>
      <c r="DD223" s="67"/>
      <c r="DE223" s="67"/>
      <c r="DF223" s="67"/>
      <c r="DG223" s="67"/>
      <c r="DH223" s="67"/>
      <c r="DI223" s="67"/>
      <c r="DJ223" s="67"/>
      <c r="DK223" s="67"/>
      <c r="DL223" s="67"/>
      <c r="DM223" s="67"/>
      <c r="DN223" s="67"/>
      <c r="DO223" s="67"/>
      <c r="DP223" s="67"/>
      <c r="DQ223" s="67"/>
      <c r="DR223" s="67"/>
      <c r="DS223" s="67"/>
      <c r="DT223" s="68">
        <f t="shared" si="27"/>
        <v>0</v>
      </c>
      <c r="DU223" s="67"/>
      <c r="DV223" s="82"/>
      <c r="DW223" s="82"/>
      <c r="DX223" s="82"/>
      <c r="DY223" s="82"/>
      <c r="DZ223" s="82"/>
      <c r="EA223" s="82"/>
      <c r="EB223" s="82"/>
      <c r="EC223" s="82"/>
      <c r="ED223" s="82"/>
      <c r="EE223" s="82"/>
      <c r="EF223" s="82"/>
      <c r="EG223" s="82" t="s">
        <v>229</v>
      </c>
      <c r="EH223" s="82"/>
      <c r="EI223" s="82"/>
      <c r="EJ223" s="82"/>
      <c r="EK223" s="82"/>
      <c r="EL223" s="82"/>
      <c r="EM223" s="82"/>
      <c r="EN223" s="82"/>
      <c r="EO223" s="82"/>
      <c r="EP223" s="82"/>
      <c r="EQ223" s="82"/>
      <c r="ER223" s="82"/>
      <c r="ES223" s="82"/>
      <c r="ET223" s="82"/>
      <c r="EU223" s="82"/>
      <c r="EV223" s="82"/>
      <c r="EW223" s="82"/>
      <c r="EX223" s="82"/>
    </row>
    <row r="224" spans="1:154" ht="16" customHeight="1">
      <c r="A224" s="86">
        <v>2012</v>
      </c>
      <c r="B224" s="67" t="s">
        <v>8</v>
      </c>
      <c r="C224" s="67" t="str">
        <f t="shared" si="29"/>
        <v>2012Q3</v>
      </c>
      <c r="D224" s="67" t="s">
        <v>211</v>
      </c>
      <c r="E224" s="67" t="s">
        <v>212</v>
      </c>
      <c r="F224" s="67" t="s">
        <v>215</v>
      </c>
      <c r="G224" s="67" t="s">
        <v>239</v>
      </c>
      <c r="H224" s="68" t="s">
        <v>239</v>
      </c>
      <c r="I224" s="68" t="s">
        <v>449</v>
      </c>
      <c r="J224" s="67" t="str">
        <f t="shared" si="26"/>
        <v>2012Q3D14</v>
      </c>
      <c r="K224" s="78">
        <v>132087827.40000001</v>
      </c>
      <c r="L224" s="78">
        <v>45930400</v>
      </c>
      <c r="M224" s="67">
        <v>92030534</v>
      </c>
      <c r="N224" s="67">
        <v>228767728</v>
      </c>
      <c r="O224" s="67"/>
      <c r="P224" s="67">
        <v>411437</v>
      </c>
      <c r="Q224" s="79"/>
      <c r="R224" s="67">
        <v>499227926.39999998</v>
      </c>
      <c r="S224" s="79"/>
      <c r="T224" s="79"/>
      <c r="U224" s="79"/>
      <c r="V224" s="79"/>
      <c r="W224" s="79"/>
      <c r="X224" s="79"/>
      <c r="Y224" s="79"/>
      <c r="Z224" s="79">
        <v>201334646</v>
      </c>
      <c r="AA224" s="79">
        <v>336209912</v>
      </c>
      <c r="AB224" s="79">
        <v>139309226</v>
      </c>
      <c r="AC224" s="67">
        <v>0</v>
      </c>
      <c r="AD224" s="67">
        <f t="shared" si="32"/>
        <v>676853784</v>
      </c>
      <c r="AE224" s="79"/>
      <c r="AF224" s="79"/>
      <c r="AG224" s="79"/>
      <c r="AH224" s="79"/>
      <c r="AI224" s="79"/>
      <c r="AJ224" s="79"/>
      <c r="AK224" s="67"/>
      <c r="AL224" s="67">
        <v>15</v>
      </c>
      <c r="AM224" s="67"/>
      <c r="AN224" s="67">
        <v>0</v>
      </c>
      <c r="AO224" s="67">
        <v>49</v>
      </c>
      <c r="AP224" s="67">
        <v>715</v>
      </c>
      <c r="AQ224" s="67">
        <v>1432</v>
      </c>
      <c r="AR224" s="67">
        <v>0</v>
      </c>
      <c r="AS224" s="67"/>
      <c r="AT224" s="67">
        <v>1301</v>
      </c>
      <c r="AU224" s="67">
        <v>24</v>
      </c>
      <c r="AV224" s="67"/>
      <c r="AW224" s="67">
        <v>1023</v>
      </c>
      <c r="AX224" s="67">
        <v>0</v>
      </c>
      <c r="AY224" s="67">
        <v>32</v>
      </c>
      <c r="AZ224" s="67">
        <v>783</v>
      </c>
      <c r="BA224" s="67">
        <v>0</v>
      </c>
      <c r="BB224" s="67">
        <v>4</v>
      </c>
      <c r="BC224" s="67">
        <v>405</v>
      </c>
      <c r="BD224" s="67">
        <v>0</v>
      </c>
      <c r="BE224" s="67">
        <v>0</v>
      </c>
      <c r="BF224" s="67">
        <v>35</v>
      </c>
      <c r="BG224" s="67">
        <v>13</v>
      </c>
      <c r="BH224" s="67">
        <v>0</v>
      </c>
      <c r="BI224" s="67">
        <v>126</v>
      </c>
      <c r="BJ224" s="73">
        <v>1046779</v>
      </c>
      <c r="BK224" s="68">
        <f t="shared" si="28"/>
        <v>5957</v>
      </c>
      <c r="BL224" s="78">
        <v>9</v>
      </c>
      <c r="BM224" s="78">
        <v>1364</v>
      </c>
      <c r="BN224" s="78">
        <f t="shared" si="34"/>
        <v>1373</v>
      </c>
      <c r="BO224" s="78"/>
      <c r="BP224" s="78"/>
      <c r="BQ224" s="78"/>
      <c r="BR224" s="67">
        <v>439605</v>
      </c>
      <c r="BS224" s="67">
        <v>40115</v>
      </c>
      <c r="BT224" s="67">
        <v>1883</v>
      </c>
      <c r="BU224" s="67">
        <v>353</v>
      </c>
      <c r="BV224" s="67"/>
      <c r="BW224" s="67">
        <v>366</v>
      </c>
      <c r="BX224" s="79"/>
      <c r="BY224" s="67">
        <f t="shared" si="31"/>
        <v>482322</v>
      </c>
      <c r="BZ224" s="79"/>
      <c r="CA224" s="79"/>
      <c r="CB224" s="79"/>
      <c r="CC224" s="79"/>
      <c r="CD224" s="79"/>
      <c r="CE224" s="79"/>
      <c r="CF224" s="79"/>
      <c r="CG224" s="79"/>
      <c r="CH224" s="79"/>
      <c r="CI224" s="79"/>
      <c r="CJ224" s="79"/>
      <c r="CK224" s="79"/>
      <c r="CL224" s="67">
        <f t="shared" si="30"/>
        <v>0</v>
      </c>
      <c r="CM224" s="79"/>
      <c r="CN224" s="79"/>
      <c r="CO224" s="79"/>
      <c r="CP224" s="79"/>
      <c r="CQ224" s="79"/>
      <c r="CR224" s="79"/>
      <c r="CS224" s="79"/>
      <c r="CT224" s="79"/>
      <c r="CU224" s="79"/>
      <c r="CV224" s="79"/>
      <c r="CW224" s="79"/>
      <c r="CX224" s="79"/>
      <c r="CY224" s="79"/>
      <c r="CZ224" s="79"/>
      <c r="DA224" s="79"/>
      <c r="DB224" s="79"/>
      <c r="DC224" s="79"/>
      <c r="DD224" s="79"/>
      <c r="DE224" s="79"/>
      <c r="DF224" s="79"/>
      <c r="DG224" s="79"/>
      <c r="DH224" s="79"/>
      <c r="DI224" s="79"/>
      <c r="DJ224" s="79"/>
      <c r="DK224" s="79"/>
      <c r="DL224" s="79"/>
      <c r="DM224" s="79"/>
      <c r="DN224" s="79"/>
      <c r="DO224" s="79"/>
      <c r="DP224" s="79"/>
      <c r="DQ224" s="79"/>
      <c r="DR224" s="79"/>
      <c r="DS224" s="79"/>
      <c r="DT224" s="68">
        <f t="shared" si="27"/>
        <v>0</v>
      </c>
      <c r="DU224" s="79"/>
      <c r="DV224" s="77"/>
      <c r="DW224" s="77"/>
      <c r="DX224" s="77"/>
      <c r="DY224" s="77"/>
      <c r="DZ224" s="77"/>
      <c r="EA224" s="77"/>
      <c r="EB224" s="77"/>
      <c r="EC224" s="77"/>
      <c r="ED224" s="77"/>
      <c r="EE224" s="77"/>
      <c r="EF224" s="77"/>
      <c r="EG224" s="77"/>
      <c r="EH224" s="77"/>
      <c r="EI224" s="77"/>
      <c r="EJ224" s="77"/>
      <c r="EK224" s="77"/>
      <c r="EL224" s="77"/>
      <c r="EM224" s="77"/>
      <c r="EN224" s="77"/>
      <c r="EO224" s="77"/>
      <c r="EP224" s="77"/>
      <c r="EQ224" s="77"/>
      <c r="ER224" s="77"/>
      <c r="ES224" s="77"/>
      <c r="ET224" s="77"/>
      <c r="EU224" s="77"/>
      <c r="EV224" s="77"/>
      <c r="EW224" s="77"/>
      <c r="EX224" s="77"/>
    </row>
    <row r="225" spans="1:154" ht="16" customHeight="1">
      <c r="A225" s="86">
        <v>2012</v>
      </c>
      <c r="B225" s="67" t="s">
        <v>7</v>
      </c>
      <c r="C225" s="67" t="str">
        <f t="shared" si="29"/>
        <v>2012Q2</v>
      </c>
      <c r="D225" s="67" t="s">
        <v>211</v>
      </c>
      <c r="E225" s="67" t="s">
        <v>212</v>
      </c>
      <c r="F225" s="67" t="s">
        <v>231</v>
      </c>
      <c r="G225" s="68" t="s">
        <v>231</v>
      </c>
      <c r="H225" s="68" t="s">
        <v>231</v>
      </c>
      <c r="I225" s="68" t="s">
        <v>448</v>
      </c>
      <c r="J225" s="67" t="str">
        <f t="shared" si="26"/>
        <v>2012Q2D13</v>
      </c>
      <c r="K225" s="79">
        <v>0</v>
      </c>
      <c r="L225" s="79">
        <v>0</v>
      </c>
      <c r="M225" s="67"/>
      <c r="N225" s="79">
        <v>0</v>
      </c>
      <c r="O225" s="79"/>
      <c r="P225" s="79">
        <v>0</v>
      </c>
      <c r="Q225" s="79"/>
      <c r="R225" s="68">
        <v>0</v>
      </c>
      <c r="S225" s="67"/>
      <c r="T225" s="67"/>
      <c r="U225" s="67"/>
      <c r="V225" s="67"/>
      <c r="W225" s="67"/>
      <c r="X225" s="67"/>
      <c r="Y225" s="67"/>
      <c r="Z225" s="79">
        <v>0</v>
      </c>
      <c r="AA225" s="79">
        <v>0</v>
      </c>
      <c r="AB225" s="79">
        <v>0</v>
      </c>
      <c r="AC225" s="67">
        <v>0</v>
      </c>
      <c r="AD225" s="68">
        <f t="shared" si="32"/>
        <v>0</v>
      </c>
      <c r="AE225" s="67"/>
      <c r="AF225" s="79"/>
      <c r="AG225" s="67"/>
      <c r="AH225" s="67"/>
      <c r="AI225" s="67"/>
      <c r="AJ225" s="67"/>
      <c r="AK225" s="67"/>
      <c r="AL225" s="67">
        <v>0</v>
      </c>
      <c r="AM225" s="67"/>
      <c r="AN225" s="67">
        <v>0</v>
      </c>
      <c r="AO225" s="67">
        <v>0</v>
      </c>
      <c r="AP225" s="67">
        <v>0</v>
      </c>
      <c r="AQ225" s="67">
        <v>0</v>
      </c>
      <c r="AR225" s="67">
        <v>0</v>
      </c>
      <c r="AS225" s="67"/>
      <c r="AT225" s="67">
        <v>0</v>
      </c>
      <c r="AU225" s="67">
        <v>0</v>
      </c>
      <c r="AV225" s="67"/>
      <c r="AW225" s="67">
        <v>0</v>
      </c>
      <c r="AX225" s="67">
        <v>0</v>
      </c>
      <c r="AY225" s="67">
        <v>0</v>
      </c>
      <c r="AZ225" s="67">
        <v>0</v>
      </c>
      <c r="BA225" s="67">
        <v>0</v>
      </c>
      <c r="BB225" s="67">
        <v>0</v>
      </c>
      <c r="BC225" s="67">
        <v>0</v>
      </c>
      <c r="BD225" s="67">
        <v>0</v>
      </c>
      <c r="BE225" s="67">
        <v>0</v>
      </c>
      <c r="BF225" s="67">
        <v>0</v>
      </c>
      <c r="BG225" s="67">
        <v>0</v>
      </c>
      <c r="BH225" s="67">
        <v>0</v>
      </c>
      <c r="BI225" s="67">
        <v>0</v>
      </c>
      <c r="BJ225" s="73">
        <v>0</v>
      </c>
      <c r="BK225" s="68">
        <f t="shared" si="28"/>
        <v>0</v>
      </c>
      <c r="BL225" s="67">
        <v>0</v>
      </c>
      <c r="BM225" s="67">
        <v>0</v>
      </c>
      <c r="BN225" s="67">
        <f t="shared" si="34"/>
        <v>0</v>
      </c>
      <c r="BO225" s="67"/>
      <c r="BP225" s="67"/>
      <c r="BQ225" s="67"/>
      <c r="BR225" s="67">
        <v>0</v>
      </c>
      <c r="BS225" s="67">
        <v>0</v>
      </c>
      <c r="BT225" s="67">
        <v>0</v>
      </c>
      <c r="BU225" s="67">
        <v>0</v>
      </c>
      <c r="BV225" s="67"/>
      <c r="BW225" s="67">
        <v>0</v>
      </c>
      <c r="BX225" s="67">
        <v>0</v>
      </c>
      <c r="BY225" s="67">
        <f t="shared" si="31"/>
        <v>0</v>
      </c>
      <c r="BZ225" s="79">
        <v>0</v>
      </c>
      <c r="CA225" s="79">
        <v>0</v>
      </c>
      <c r="CB225" s="79">
        <v>0</v>
      </c>
      <c r="CC225" s="79">
        <v>0</v>
      </c>
      <c r="CD225" s="79">
        <v>0</v>
      </c>
      <c r="CE225" s="79">
        <v>0</v>
      </c>
      <c r="CF225" s="79">
        <v>0</v>
      </c>
      <c r="CG225" s="79"/>
      <c r="CH225" s="79"/>
      <c r="CI225" s="79"/>
      <c r="CJ225" s="79"/>
      <c r="CK225" s="79"/>
      <c r="CL225" s="79">
        <f t="shared" si="30"/>
        <v>0</v>
      </c>
      <c r="CM225" s="79"/>
      <c r="CN225" s="79"/>
      <c r="CO225" s="79"/>
      <c r="CP225" s="79"/>
      <c r="CQ225" s="79"/>
      <c r="CR225" s="79"/>
      <c r="CS225" s="79"/>
      <c r="CT225" s="79"/>
      <c r="CU225" s="79"/>
      <c r="CV225" s="79"/>
      <c r="CW225" s="79"/>
      <c r="CX225" s="79"/>
      <c r="CY225" s="79"/>
      <c r="CZ225" s="79"/>
      <c r="DA225" s="79"/>
      <c r="DB225" s="79"/>
      <c r="DC225" s="79"/>
      <c r="DD225" s="67"/>
      <c r="DE225" s="67"/>
      <c r="DF225" s="67"/>
      <c r="DG225" s="67"/>
      <c r="DH225" s="67"/>
      <c r="DI225" s="67"/>
      <c r="DJ225" s="67"/>
      <c r="DK225" s="67"/>
      <c r="DL225" s="67"/>
      <c r="DM225" s="67"/>
      <c r="DN225" s="67"/>
      <c r="DO225" s="67"/>
      <c r="DP225" s="67"/>
      <c r="DQ225" s="67"/>
      <c r="DR225" s="67"/>
      <c r="DS225" s="67"/>
      <c r="DT225" s="68">
        <f t="shared" si="27"/>
        <v>0</v>
      </c>
      <c r="DU225" s="67"/>
      <c r="DV225" s="82"/>
      <c r="DW225" s="82"/>
      <c r="DX225" s="82"/>
      <c r="DY225" s="82"/>
      <c r="DZ225" s="82"/>
      <c r="EA225" s="82"/>
      <c r="EB225" s="82"/>
      <c r="EC225" s="82"/>
      <c r="ED225" s="82"/>
      <c r="EE225" s="82"/>
      <c r="EF225" s="82"/>
      <c r="EG225" s="82" t="s">
        <v>231</v>
      </c>
      <c r="EH225" s="82"/>
      <c r="EI225" s="82"/>
      <c r="EJ225" s="82"/>
      <c r="EK225" s="82"/>
      <c r="EL225" s="82"/>
      <c r="EM225" s="82"/>
      <c r="EN225" s="82"/>
      <c r="EO225" s="82"/>
      <c r="EP225" s="82"/>
      <c r="EQ225" s="82"/>
      <c r="ER225" s="82"/>
      <c r="ES225" s="82"/>
      <c r="ET225" s="82"/>
      <c r="EU225" s="82"/>
      <c r="EV225" s="82"/>
      <c r="EW225" s="82"/>
      <c r="EX225" s="82"/>
    </row>
    <row r="226" spans="1:154" ht="16" customHeight="1">
      <c r="A226" s="86">
        <v>2012</v>
      </c>
      <c r="B226" s="67" t="s">
        <v>7</v>
      </c>
      <c r="C226" s="67" t="str">
        <f t="shared" si="29"/>
        <v>2012Q2</v>
      </c>
      <c r="D226" s="67" t="s">
        <v>211</v>
      </c>
      <c r="E226" s="67" t="s">
        <v>212</v>
      </c>
      <c r="F226" s="67" t="s">
        <v>224</v>
      </c>
      <c r="G226" s="68" t="s">
        <v>46</v>
      </c>
      <c r="H226" s="68" t="s">
        <v>231</v>
      </c>
      <c r="I226" s="68" t="s">
        <v>440</v>
      </c>
      <c r="J226" s="67" t="str">
        <f t="shared" si="26"/>
        <v>2012Q2D7</v>
      </c>
      <c r="K226" s="79">
        <v>0</v>
      </c>
      <c r="L226" s="79">
        <v>0</v>
      </c>
      <c r="M226" s="67"/>
      <c r="N226" s="79">
        <v>0</v>
      </c>
      <c r="O226" s="79"/>
      <c r="P226" s="79">
        <v>0</v>
      </c>
      <c r="Q226" s="79"/>
      <c r="R226" s="68">
        <v>866132.57</v>
      </c>
      <c r="S226" s="67"/>
      <c r="T226" s="67"/>
      <c r="U226" s="67"/>
      <c r="V226" s="67"/>
      <c r="W226" s="67"/>
      <c r="X226" s="67"/>
      <c r="Y226" s="67"/>
      <c r="Z226" s="79">
        <v>0</v>
      </c>
      <c r="AA226" s="79">
        <v>0</v>
      </c>
      <c r="AB226" s="79">
        <v>0</v>
      </c>
      <c r="AC226" s="67">
        <v>1497397</v>
      </c>
      <c r="AD226" s="68">
        <f t="shared" si="32"/>
        <v>1497397</v>
      </c>
      <c r="AE226" s="67"/>
      <c r="AF226" s="79"/>
      <c r="AG226" s="67"/>
      <c r="AH226" s="67"/>
      <c r="AI226" s="67"/>
      <c r="AJ226" s="67"/>
      <c r="AK226" s="67"/>
      <c r="AL226" s="67">
        <v>0</v>
      </c>
      <c r="AM226" s="67"/>
      <c r="AN226" s="67">
        <v>0</v>
      </c>
      <c r="AO226" s="67">
        <v>0</v>
      </c>
      <c r="AP226" s="67">
        <v>16</v>
      </c>
      <c r="AQ226" s="67">
        <v>9</v>
      </c>
      <c r="AR226" s="67">
        <v>0</v>
      </c>
      <c r="AS226" s="67"/>
      <c r="AT226" s="67">
        <v>5</v>
      </c>
      <c r="AU226" s="67">
        <v>0</v>
      </c>
      <c r="AV226" s="67"/>
      <c r="AW226" s="67">
        <v>0</v>
      </c>
      <c r="AX226" s="67">
        <v>2</v>
      </c>
      <c r="AY226" s="67">
        <v>0</v>
      </c>
      <c r="AZ226" s="67">
        <v>0</v>
      </c>
      <c r="BA226" s="67">
        <v>0</v>
      </c>
      <c r="BB226" s="67">
        <v>0</v>
      </c>
      <c r="BC226" s="67">
        <v>0</v>
      </c>
      <c r="BD226" s="67">
        <v>0</v>
      </c>
      <c r="BE226" s="67">
        <v>0</v>
      </c>
      <c r="BF226" s="67">
        <v>0</v>
      </c>
      <c r="BG226" s="67">
        <v>0</v>
      </c>
      <c r="BH226" s="67">
        <v>0</v>
      </c>
      <c r="BI226" s="67">
        <v>0</v>
      </c>
      <c r="BJ226" s="73">
        <v>1850</v>
      </c>
      <c r="BK226" s="68">
        <f t="shared" si="28"/>
        <v>32</v>
      </c>
      <c r="BL226" s="67">
        <v>0</v>
      </c>
      <c r="BM226" s="67">
        <v>0</v>
      </c>
      <c r="BN226" s="67">
        <f t="shared" si="34"/>
        <v>0</v>
      </c>
      <c r="BO226" s="67"/>
      <c r="BP226" s="67"/>
      <c r="BQ226" s="67"/>
      <c r="BR226" s="67">
        <v>1420</v>
      </c>
      <c r="BS226" s="67">
        <v>52</v>
      </c>
      <c r="BT226" s="67">
        <v>0</v>
      </c>
      <c r="BU226" s="67">
        <v>0</v>
      </c>
      <c r="BV226" s="67"/>
      <c r="BW226" s="67">
        <v>0</v>
      </c>
      <c r="BX226" s="67">
        <v>0</v>
      </c>
      <c r="BY226" s="67">
        <f t="shared" si="31"/>
        <v>1472</v>
      </c>
      <c r="BZ226" s="79">
        <v>18.672840000000001</v>
      </c>
      <c r="CA226" s="79">
        <v>18.922499999999999</v>
      </c>
      <c r="CB226" s="79">
        <v>6.73367</v>
      </c>
      <c r="CC226" s="79">
        <v>42.134799999999998</v>
      </c>
      <c r="CD226" s="79">
        <v>0</v>
      </c>
      <c r="CE226" s="79">
        <v>0</v>
      </c>
      <c r="CF226" s="79">
        <v>0</v>
      </c>
      <c r="CG226" s="79"/>
      <c r="CH226" s="79"/>
      <c r="CI226" s="79"/>
      <c r="CJ226" s="79"/>
      <c r="CK226" s="79"/>
      <c r="CL226" s="79">
        <f t="shared" si="30"/>
        <v>86.463809999999995</v>
      </c>
      <c r="CM226" s="79"/>
      <c r="CN226" s="79"/>
      <c r="CO226" s="79"/>
      <c r="CP226" s="79"/>
      <c r="CQ226" s="79"/>
      <c r="CR226" s="79"/>
      <c r="CS226" s="79"/>
      <c r="CT226" s="79"/>
      <c r="CU226" s="79"/>
      <c r="CV226" s="79"/>
      <c r="CW226" s="79"/>
      <c r="CX226" s="79"/>
      <c r="CY226" s="79"/>
      <c r="CZ226" s="79"/>
      <c r="DA226" s="79"/>
      <c r="DB226" s="79"/>
      <c r="DC226" s="79"/>
      <c r="DD226" s="67"/>
      <c r="DE226" s="67"/>
      <c r="DF226" s="67"/>
      <c r="DG226" s="67"/>
      <c r="DH226" s="67"/>
      <c r="DI226" s="67"/>
      <c r="DJ226" s="67"/>
      <c r="DK226" s="67"/>
      <c r="DL226" s="67"/>
      <c r="DM226" s="67"/>
      <c r="DN226" s="67"/>
      <c r="DO226" s="67"/>
      <c r="DP226" s="67"/>
      <c r="DQ226" s="67"/>
      <c r="DR226" s="67"/>
      <c r="DS226" s="67"/>
      <c r="DT226" s="68">
        <f t="shared" si="27"/>
        <v>0</v>
      </c>
      <c r="DU226" s="67"/>
      <c r="DV226" s="82"/>
      <c r="DW226" s="82"/>
      <c r="DX226" s="82"/>
      <c r="DY226" s="82"/>
      <c r="DZ226" s="82"/>
      <c r="EA226" s="82"/>
      <c r="EB226" s="82"/>
      <c r="EC226" s="82"/>
      <c r="ED226" s="82"/>
      <c r="EE226" s="82"/>
      <c r="EF226" s="82"/>
      <c r="EG226" s="82" t="s">
        <v>229</v>
      </c>
      <c r="EH226" s="82"/>
      <c r="EI226" s="82"/>
      <c r="EJ226" s="82"/>
      <c r="EK226" s="82"/>
      <c r="EL226" s="82"/>
      <c r="EM226" s="82"/>
      <c r="EN226" s="82"/>
      <c r="EO226" s="82"/>
      <c r="EP226" s="82"/>
      <c r="EQ226" s="82"/>
      <c r="ER226" s="82"/>
      <c r="ES226" s="82"/>
      <c r="ET226" s="82"/>
      <c r="EU226" s="82"/>
      <c r="EV226" s="82"/>
      <c r="EW226" s="82"/>
      <c r="EX226" s="82"/>
    </row>
    <row r="227" spans="1:154" ht="16" customHeight="1">
      <c r="A227" s="86">
        <v>2012</v>
      </c>
      <c r="B227" s="67" t="s">
        <v>7</v>
      </c>
      <c r="C227" s="67" t="str">
        <f t="shared" si="29"/>
        <v>2012Q2</v>
      </c>
      <c r="D227" s="67" t="s">
        <v>211</v>
      </c>
      <c r="E227" s="67" t="s">
        <v>212</v>
      </c>
      <c r="F227" s="67" t="s">
        <v>223</v>
      </c>
      <c r="G227" s="68" t="s">
        <v>45</v>
      </c>
      <c r="H227" s="68" t="s">
        <v>231</v>
      </c>
      <c r="I227" s="68" t="s">
        <v>439</v>
      </c>
      <c r="J227" s="67" t="str">
        <f t="shared" si="26"/>
        <v>2012Q2D6</v>
      </c>
      <c r="K227" s="79">
        <v>0</v>
      </c>
      <c r="L227" s="79">
        <v>0</v>
      </c>
      <c r="M227" s="67"/>
      <c r="N227" s="79">
        <v>0</v>
      </c>
      <c r="O227" s="79"/>
      <c r="P227" s="79">
        <v>0</v>
      </c>
      <c r="Q227" s="79"/>
      <c r="R227" s="68">
        <v>848519.94</v>
      </c>
      <c r="S227" s="67"/>
      <c r="T227" s="67"/>
      <c r="U227" s="67"/>
      <c r="V227" s="67"/>
      <c r="W227" s="67"/>
      <c r="X227" s="67"/>
      <c r="Y227" s="67"/>
      <c r="Z227" s="79">
        <v>0</v>
      </c>
      <c r="AA227" s="79">
        <v>0</v>
      </c>
      <c r="AB227" s="79">
        <v>0</v>
      </c>
      <c r="AC227" s="67">
        <v>1214317</v>
      </c>
      <c r="AD227" s="68">
        <f t="shared" si="32"/>
        <v>1214317</v>
      </c>
      <c r="AE227" s="67"/>
      <c r="AF227" s="79"/>
      <c r="AG227" s="67"/>
      <c r="AH227" s="67"/>
      <c r="AI227" s="67"/>
      <c r="AJ227" s="67"/>
      <c r="AK227" s="67"/>
      <c r="AL227" s="67">
        <v>0</v>
      </c>
      <c r="AM227" s="67"/>
      <c r="AN227" s="67">
        <v>0</v>
      </c>
      <c r="AO227" s="67">
        <v>0</v>
      </c>
      <c r="AP227" s="67">
        <v>0</v>
      </c>
      <c r="AQ227" s="67">
        <v>0</v>
      </c>
      <c r="AR227" s="67">
        <v>0</v>
      </c>
      <c r="AS227" s="67"/>
      <c r="AT227" s="67">
        <v>0</v>
      </c>
      <c r="AU227" s="67">
        <v>0</v>
      </c>
      <c r="AV227" s="67"/>
      <c r="AW227" s="67">
        <v>0</v>
      </c>
      <c r="AX227" s="67">
        <v>0</v>
      </c>
      <c r="AY227" s="67">
        <v>0</v>
      </c>
      <c r="AZ227" s="67">
        <v>0</v>
      </c>
      <c r="BA227" s="67">
        <v>0</v>
      </c>
      <c r="BB227" s="67">
        <v>0</v>
      </c>
      <c r="BC227" s="67">
        <v>0</v>
      </c>
      <c r="BD227" s="67">
        <v>0</v>
      </c>
      <c r="BE227" s="67">
        <v>0</v>
      </c>
      <c r="BF227" s="67">
        <v>0</v>
      </c>
      <c r="BG227" s="67">
        <v>0</v>
      </c>
      <c r="BH227" s="67">
        <v>0</v>
      </c>
      <c r="BI227" s="67">
        <v>0</v>
      </c>
      <c r="BJ227" s="73">
        <v>0</v>
      </c>
      <c r="BK227" s="68">
        <f t="shared" si="28"/>
        <v>0</v>
      </c>
      <c r="BL227" s="67">
        <v>0</v>
      </c>
      <c r="BM227" s="67">
        <v>0</v>
      </c>
      <c r="BN227" s="67">
        <f t="shared" si="34"/>
        <v>0</v>
      </c>
      <c r="BO227" s="67"/>
      <c r="BP227" s="67"/>
      <c r="BQ227" s="67"/>
      <c r="BR227" s="67">
        <v>2374</v>
      </c>
      <c r="BS227" s="67">
        <v>72</v>
      </c>
      <c r="BT227" s="67">
        <v>0</v>
      </c>
      <c r="BU227" s="67">
        <v>0</v>
      </c>
      <c r="BV227" s="67"/>
      <c r="BW227" s="67">
        <v>0</v>
      </c>
      <c r="BX227" s="67">
        <v>0</v>
      </c>
      <c r="BY227" s="67">
        <f t="shared" si="31"/>
        <v>2446</v>
      </c>
      <c r="BZ227" s="79">
        <v>34.704583999999997</v>
      </c>
      <c r="CA227" s="79">
        <v>32.643500000000003</v>
      </c>
      <c r="CB227" s="79">
        <v>14.538970000000001</v>
      </c>
      <c r="CC227" s="79">
        <v>45.847351000000003</v>
      </c>
      <c r="CD227" s="79">
        <v>0.08</v>
      </c>
      <c r="CE227" s="79">
        <v>0</v>
      </c>
      <c r="CF227" s="79">
        <v>0</v>
      </c>
      <c r="CG227" s="79"/>
      <c r="CH227" s="79"/>
      <c r="CI227" s="79"/>
      <c r="CJ227" s="79"/>
      <c r="CK227" s="79"/>
      <c r="CL227" s="79">
        <f t="shared" si="30"/>
        <v>127.81440500000001</v>
      </c>
      <c r="CM227" s="79"/>
      <c r="CN227" s="79"/>
      <c r="CO227" s="79"/>
      <c r="CP227" s="79"/>
      <c r="CQ227" s="79"/>
      <c r="CR227" s="79"/>
      <c r="CS227" s="79"/>
      <c r="CT227" s="79"/>
      <c r="CU227" s="79"/>
      <c r="CV227" s="79"/>
      <c r="CW227" s="79"/>
      <c r="CX227" s="79"/>
      <c r="CY227" s="79"/>
      <c r="CZ227" s="79"/>
      <c r="DA227" s="79"/>
      <c r="DB227" s="79"/>
      <c r="DC227" s="79"/>
      <c r="DD227" s="67"/>
      <c r="DE227" s="67"/>
      <c r="DF227" s="67"/>
      <c r="DG227" s="67"/>
      <c r="DH227" s="67"/>
      <c r="DI227" s="67"/>
      <c r="DJ227" s="67"/>
      <c r="DK227" s="67"/>
      <c r="DL227" s="67"/>
      <c r="DM227" s="67"/>
      <c r="DN227" s="67"/>
      <c r="DO227" s="67"/>
      <c r="DP227" s="67"/>
      <c r="DQ227" s="67"/>
      <c r="DR227" s="67"/>
      <c r="DS227" s="67"/>
      <c r="DT227" s="68">
        <f t="shared" si="27"/>
        <v>0</v>
      </c>
      <c r="DU227" s="67"/>
      <c r="DV227" s="82"/>
      <c r="DW227" s="82"/>
      <c r="DX227" s="82"/>
      <c r="DY227" s="82"/>
      <c r="DZ227" s="82"/>
      <c r="EA227" s="82"/>
      <c r="EB227" s="82"/>
      <c r="EC227" s="82"/>
      <c r="ED227" s="82"/>
      <c r="EE227" s="82"/>
      <c r="EF227" s="82"/>
      <c r="EG227" s="82" t="s">
        <v>229</v>
      </c>
      <c r="EH227" s="82"/>
      <c r="EI227" s="82"/>
      <c r="EJ227" s="82"/>
      <c r="EK227" s="82"/>
      <c r="EL227" s="82"/>
      <c r="EM227" s="82"/>
      <c r="EN227" s="82"/>
      <c r="EO227" s="82"/>
      <c r="EP227" s="82"/>
      <c r="EQ227" s="82"/>
      <c r="ER227" s="82"/>
      <c r="ES227" s="82"/>
      <c r="ET227" s="82"/>
      <c r="EU227" s="82"/>
      <c r="EV227" s="82"/>
      <c r="EW227" s="82"/>
      <c r="EX227" s="82"/>
    </row>
    <row r="228" spans="1:154" ht="16" customHeight="1">
      <c r="A228" s="86">
        <v>2012</v>
      </c>
      <c r="B228" s="67" t="s">
        <v>7</v>
      </c>
      <c r="C228" s="67" t="str">
        <f t="shared" si="29"/>
        <v>2012Q2</v>
      </c>
      <c r="D228" s="67" t="s">
        <v>211</v>
      </c>
      <c r="E228" s="67" t="s">
        <v>212</v>
      </c>
      <c r="F228" s="67" t="s">
        <v>227</v>
      </c>
      <c r="G228" s="68" t="s">
        <v>13</v>
      </c>
      <c r="H228" s="68" t="s">
        <v>13</v>
      </c>
      <c r="I228" s="68" t="s">
        <v>444</v>
      </c>
      <c r="J228" s="67" t="str">
        <f t="shared" si="26"/>
        <v>2012Q2D9</v>
      </c>
      <c r="K228" s="79">
        <v>334177</v>
      </c>
      <c r="L228" s="79">
        <v>0</v>
      </c>
      <c r="M228" s="67">
        <v>0</v>
      </c>
      <c r="N228" s="79">
        <v>0</v>
      </c>
      <c r="O228" s="79"/>
      <c r="P228" s="79">
        <v>0</v>
      </c>
      <c r="Q228" s="79"/>
      <c r="R228" s="68">
        <v>334177</v>
      </c>
      <c r="S228" s="67"/>
      <c r="T228" s="67"/>
      <c r="U228" s="67"/>
      <c r="V228" s="67"/>
      <c r="W228" s="67"/>
      <c r="X228" s="67"/>
      <c r="Y228" s="67"/>
      <c r="Z228" s="79">
        <v>0</v>
      </c>
      <c r="AA228" s="79">
        <v>0</v>
      </c>
      <c r="AB228" s="79">
        <v>0</v>
      </c>
      <c r="AC228" s="67">
        <v>334176</v>
      </c>
      <c r="AD228" s="68">
        <f t="shared" si="32"/>
        <v>334176</v>
      </c>
      <c r="AE228" s="67"/>
      <c r="AF228" s="79"/>
      <c r="AG228" s="67"/>
      <c r="AH228" s="67"/>
      <c r="AI228" s="67"/>
      <c r="AJ228" s="67"/>
      <c r="AK228" s="67"/>
      <c r="AL228" s="67">
        <v>0</v>
      </c>
      <c r="AM228" s="67"/>
      <c r="AN228" s="67">
        <v>0</v>
      </c>
      <c r="AO228" s="67">
        <v>0</v>
      </c>
      <c r="AP228" s="67">
        <v>0</v>
      </c>
      <c r="AQ228" s="67">
        <v>0</v>
      </c>
      <c r="AR228" s="67">
        <v>0</v>
      </c>
      <c r="AS228" s="67"/>
      <c r="AT228" s="67">
        <v>0</v>
      </c>
      <c r="AU228" s="67">
        <v>0</v>
      </c>
      <c r="AV228" s="67"/>
      <c r="AW228" s="67">
        <v>0</v>
      </c>
      <c r="AX228" s="67">
        <v>0</v>
      </c>
      <c r="AY228" s="67">
        <v>0</v>
      </c>
      <c r="AZ228" s="67">
        <v>0</v>
      </c>
      <c r="BA228" s="67">
        <v>0</v>
      </c>
      <c r="BB228" s="67">
        <v>0</v>
      </c>
      <c r="BC228" s="67">
        <v>0</v>
      </c>
      <c r="BD228" s="67">
        <v>0</v>
      </c>
      <c r="BE228" s="67">
        <v>0</v>
      </c>
      <c r="BF228" s="67">
        <v>0</v>
      </c>
      <c r="BG228" s="67">
        <v>0</v>
      </c>
      <c r="BH228" s="67">
        <v>0</v>
      </c>
      <c r="BI228" s="67">
        <v>0</v>
      </c>
      <c r="BJ228" s="73">
        <v>0</v>
      </c>
      <c r="BK228" s="68">
        <f t="shared" si="28"/>
        <v>0</v>
      </c>
      <c r="BL228" s="67">
        <v>0</v>
      </c>
      <c r="BM228" s="67">
        <v>8</v>
      </c>
      <c r="BN228" s="67">
        <f t="shared" si="34"/>
        <v>8</v>
      </c>
      <c r="BO228" s="67"/>
      <c r="BP228" s="67"/>
      <c r="BQ228" s="67"/>
      <c r="BR228" s="67">
        <v>0</v>
      </c>
      <c r="BS228" s="67">
        <v>0</v>
      </c>
      <c r="BT228" s="67">
        <v>0</v>
      </c>
      <c r="BU228" s="67">
        <v>0</v>
      </c>
      <c r="BV228" s="67"/>
      <c r="BW228" s="67">
        <v>0</v>
      </c>
      <c r="BX228" s="67">
        <v>0</v>
      </c>
      <c r="BY228" s="67">
        <f t="shared" si="31"/>
        <v>0</v>
      </c>
      <c r="BZ228" s="79">
        <v>14.667999999999999</v>
      </c>
      <c r="CA228" s="79">
        <v>0.39500000000000002</v>
      </c>
      <c r="CB228" s="79">
        <v>16.556000000000001</v>
      </c>
      <c r="CC228" s="79">
        <v>63.735345000000002</v>
      </c>
      <c r="CD228" s="79">
        <v>0</v>
      </c>
      <c r="CE228" s="79">
        <v>0</v>
      </c>
      <c r="CF228" s="79">
        <v>0</v>
      </c>
      <c r="CG228" s="79"/>
      <c r="CH228" s="79"/>
      <c r="CI228" s="79"/>
      <c r="CJ228" s="79"/>
      <c r="CK228" s="79"/>
      <c r="CL228" s="79">
        <f t="shared" si="30"/>
        <v>95.354344999999995</v>
      </c>
      <c r="CM228" s="79"/>
      <c r="CN228" s="79"/>
      <c r="CO228" s="79"/>
      <c r="CP228" s="79"/>
      <c r="CQ228" s="79"/>
      <c r="CR228" s="79"/>
      <c r="CS228" s="79"/>
      <c r="CT228" s="79"/>
      <c r="CU228" s="79"/>
      <c r="CV228" s="79"/>
      <c r="CW228" s="79"/>
      <c r="CX228" s="79"/>
      <c r="CY228" s="79"/>
      <c r="CZ228" s="79"/>
      <c r="DA228" s="79"/>
      <c r="DB228" s="79"/>
      <c r="DC228" s="79"/>
      <c r="DD228" s="67"/>
      <c r="DE228" s="67"/>
      <c r="DF228" s="67"/>
      <c r="DG228" s="67"/>
      <c r="DH228" s="67"/>
      <c r="DI228" s="67"/>
      <c r="DJ228" s="67"/>
      <c r="DK228" s="67"/>
      <c r="DL228" s="67"/>
      <c r="DM228" s="67"/>
      <c r="DN228" s="67"/>
      <c r="DO228" s="67"/>
      <c r="DP228" s="67"/>
      <c r="DQ228" s="67"/>
      <c r="DR228" s="67"/>
      <c r="DS228" s="67"/>
      <c r="DT228" s="68">
        <f t="shared" si="27"/>
        <v>0</v>
      </c>
      <c r="DU228" s="67"/>
      <c r="DV228" s="82"/>
      <c r="DW228" s="82"/>
      <c r="DX228" s="82"/>
      <c r="DY228" s="82"/>
      <c r="DZ228" s="82"/>
      <c r="EA228" s="82"/>
      <c r="EB228" s="82"/>
      <c r="EC228" s="82"/>
      <c r="ED228" s="82"/>
      <c r="EE228" s="82"/>
      <c r="EF228" s="82"/>
      <c r="EG228" s="82" t="s">
        <v>229</v>
      </c>
      <c r="EH228" s="82"/>
      <c r="EI228" s="82"/>
      <c r="EJ228" s="82"/>
      <c r="EK228" s="82"/>
      <c r="EL228" s="82"/>
      <c r="EM228" s="82"/>
      <c r="EN228" s="82"/>
      <c r="EO228" s="82"/>
      <c r="EP228" s="82"/>
      <c r="EQ228" s="82"/>
      <c r="ER228" s="82"/>
      <c r="ES228" s="82"/>
      <c r="ET228" s="82"/>
      <c r="EU228" s="82"/>
      <c r="EV228" s="82"/>
      <c r="EW228" s="82"/>
      <c r="EX228" s="82"/>
    </row>
    <row r="229" spans="1:154" ht="16" customHeight="1">
      <c r="A229" s="86">
        <v>2012</v>
      </c>
      <c r="B229" s="67" t="s">
        <v>7</v>
      </c>
      <c r="C229" s="67" t="str">
        <f t="shared" si="29"/>
        <v>2012Q2</v>
      </c>
      <c r="D229" s="67" t="s">
        <v>211</v>
      </c>
      <c r="E229" s="67" t="s">
        <v>212</v>
      </c>
      <c r="F229" s="67" t="s">
        <v>225</v>
      </c>
      <c r="G229" s="68" t="s">
        <v>47</v>
      </c>
      <c r="H229" s="68" t="s">
        <v>231</v>
      </c>
      <c r="I229" s="68" t="s">
        <v>441</v>
      </c>
      <c r="J229" s="67" t="str">
        <f t="shared" si="26"/>
        <v>2012Q2D8</v>
      </c>
      <c r="K229" s="79">
        <v>0</v>
      </c>
      <c r="L229" s="79">
        <v>0</v>
      </c>
      <c r="M229" s="67"/>
      <c r="N229" s="79">
        <v>0</v>
      </c>
      <c r="O229" s="79"/>
      <c r="P229" s="79">
        <v>0</v>
      </c>
      <c r="Q229" s="79"/>
      <c r="R229" s="68">
        <v>1314902.49</v>
      </c>
      <c r="S229" s="67"/>
      <c r="T229" s="67"/>
      <c r="U229" s="67"/>
      <c r="V229" s="67"/>
      <c r="W229" s="67"/>
      <c r="X229" s="67"/>
      <c r="Y229" s="67"/>
      <c r="Z229" s="79">
        <v>0</v>
      </c>
      <c r="AA229" s="79">
        <v>0</v>
      </c>
      <c r="AB229" s="79">
        <v>0</v>
      </c>
      <c r="AC229" s="67">
        <v>1756724</v>
      </c>
      <c r="AD229" s="68">
        <f t="shared" si="32"/>
        <v>1756724</v>
      </c>
      <c r="AE229" s="67"/>
      <c r="AF229" s="79"/>
      <c r="AG229" s="67"/>
      <c r="AH229" s="67"/>
      <c r="AI229" s="67"/>
      <c r="AJ229" s="67"/>
      <c r="AK229" s="67"/>
      <c r="AL229" s="67">
        <v>0</v>
      </c>
      <c r="AM229" s="67"/>
      <c r="AN229" s="67">
        <v>0</v>
      </c>
      <c r="AO229" s="67">
        <v>0</v>
      </c>
      <c r="AP229" s="67">
        <v>0</v>
      </c>
      <c r="AQ229" s="67">
        <v>0</v>
      </c>
      <c r="AR229" s="67">
        <v>0</v>
      </c>
      <c r="AS229" s="67"/>
      <c r="AT229" s="67">
        <v>0</v>
      </c>
      <c r="AU229" s="67">
        <v>0</v>
      </c>
      <c r="AV229" s="67"/>
      <c r="AW229" s="67">
        <v>0</v>
      </c>
      <c r="AX229" s="67">
        <v>0</v>
      </c>
      <c r="AY229" s="67">
        <v>0</v>
      </c>
      <c r="AZ229" s="67">
        <v>0</v>
      </c>
      <c r="BA229" s="67">
        <v>0</v>
      </c>
      <c r="BB229" s="67">
        <v>0</v>
      </c>
      <c r="BC229" s="67">
        <v>0</v>
      </c>
      <c r="BD229" s="67">
        <v>0</v>
      </c>
      <c r="BE229" s="67">
        <v>0</v>
      </c>
      <c r="BF229" s="67">
        <v>0</v>
      </c>
      <c r="BG229" s="67">
        <v>0</v>
      </c>
      <c r="BH229" s="67">
        <v>0</v>
      </c>
      <c r="BI229" s="67">
        <v>0</v>
      </c>
      <c r="BJ229" s="73">
        <v>0</v>
      </c>
      <c r="BK229" s="68">
        <f t="shared" si="28"/>
        <v>0</v>
      </c>
      <c r="BL229" s="67">
        <v>0</v>
      </c>
      <c r="BM229" s="67">
        <v>0</v>
      </c>
      <c r="BN229" s="67">
        <f t="shared" si="34"/>
        <v>0</v>
      </c>
      <c r="BO229" s="67"/>
      <c r="BP229" s="67"/>
      <c r="BQ229" s="67"/>
      <c r="BR229" s="67">
        <v>2585</v>
      </c>
      <c r="BS229" s="67">
        <v>86</v>
      </c>
      <c r="BT229" s="67">
        <v>0</v>
      </c>
      <c r="BU229" s="67">
        <v>0</v>
      </c>
      <c r="BV229" s="67"/>
      <c r="BW229" s="67">
        <v>0</v>
      </c>
      <c r="BX229" s="67">
        <v>0</v>
      </c>
      <c r="BY229" s="67">
        <f t="shared" si="31"/>
        <v>2671</v>
      </c>
      <c r="BZ229" s="79">
        <v>34.704583999999997</v>
      </c>
      <c r="CA229" s="79">
        <v>32.643500000000003</v>
      </c>
      <c r="CB229" s="79">
        <v>14.538970000000001</v>
      </c>
      <c r="CC229" s="79">
        <v>45.847351000000003</v>
      </c>
      <c r="CD229" s="79">
        <v>0.08</v>
      </c>
      <c r="CE229" s="79">
        <v>0</v>
      </c>
      <c r="CF229" s="79">
        <v>0</v>
      </c>
      <c r="CG229" s="79"/>
      <c r="CH229" s="79"/>
      <c r="CI229" s="79"/>
      <c r="CJ229" s="79"/>
      <c r="CK229" s="79"/>
      <c r="CL229" s="79">
        <f t="shared" si="30"/>
        <v>127.81440500000001</v>
      </c>
      <c r="CM229" s="79"/>
      <c r="CN229" s="79"/>
      <c r="CO229" s="79"/>
      <c r="CP229" s="79"/>
      <c r="CQ229" s="79"/>
      <c r="CR229" s="79"/>
      <c r="CS229" s="79"/>
      <c r="CT229" s="79"/>
      <c r="CU229" s="79"/>
      <c r="CV229" s="79"/>
      <c r="CW229" s="79"/>
      <c r="CX229" s="79"/>
      <c r="CY229" s="79"/>
      <c r="CZ229" s="79"/>
      <c r="DA229" s="79"/>
      <c r="DB229" s="79"/>
      <c r="DC229" s="79"/>
      <c r="DD229" s="67"/>
      <c r="DE229" s="67"/>
      <c r="DF229" s="67"/>
      <c r="DG229" s="67"/>
      <c r="DH229" s="67"/>
      <c r="DI229" s="67"/>
      <c r="DJ229" s="67"/>
      <c r="DK229" s="67"/>
      <c r="DL229" s="67"/>
      <c r="DM229" s="67"/>
      <c r="DN229" s="67"/>
      <c r="DO229" s="67"/>
      <c r="DP229" s="67"/>
      <c r="DQ229" s="67"/>
      <c r="DR229" s="67"/>
      <c r="DS229" s="67"/>
      <c r="DT229" s="68">
        <f t="shared" si="27"/>
        <v>0</v>
      </c>
      <c r="DU229" s="67"/>
      <c r="DV229" s="82"/>
      <c r="DW229" s="82"/>
      <c r="DX229" s="82"/>
      <c r="DY229" s="82"/>
      <c r="DZ229" s="82"/>
      <c r="EA229" s="82"/>
      <c r="EB229" s="82"/>
      <c r="EC229" s="82"/>
      <c r="ED229" s="82"/>
      <c r="EE229" s="82"/>
      <c r="EF229" s="82"/>
      <c r="EG229" s="82" t="s">
        <v>229</v>
      </c>
      <c r="EH229" s="82"/>
      <c r="EI229" s="82"/>
      <c r="EJ229" s="82"/>
      <c r="EK229" s="82"/>
      <c r="EL229" s="82"/>
      <c r="EM229" s="82"/>
      <c r="EN229" s="82"/>
      <c r="EO229" s="82"/>
      <c r="EP229" s="82"/>
      <c r="EQ229" s="82"/>
      <c r="ER229" s="82"/>
      <c r="ES229" s="82"/>
      <c r="ET229" s="82"/>
      <c r="EU229" s="82"/>
      <c r="EV229" s="82"/>
      <c r="EW229" s="82"/>
      <c r="EX229" s="82"/>
    </row>
    <row r="230" spans="1:154" ht="16" customHeight="1">
      <c r="A230" s="86">
        <v>2012</v>
      </c>
      <c r="B230" s="67" t="s">
        <v>7</v>
      </c>
      <c r="C230" s="67" t="str">
        <f t="shared" si="29"/>
        <v>2012Q2</v>
      </c>
      <c r="D230" s="67" t="s">
        <v>211</v>
      </c>
      <c r="E230" s="67" t="s">
        <v>212</v>
      </c>
      <c r="F230" s="67" t="s">
        <v>226</v>
      </c>
      <c r="G230" s="68" t="s">
        <v>29</v>
      </c>
      <c r="H230" s="68" t="s">
        <v>29</v>
      </c>
      <c r="I230" s="68" t="s">
        <v>447</v>
      </c>
      <c r="J230" s="67" t="str">
        <f t="shared" si="26"/>
        <v>2012Q2D12</v>
      </c>
      <c r="K230" s="79">
        <v>381285</v>
      </c>
      <c r="L230" s="79">
        <v>225305</v>
      </c>
      <c r="M230" s="67">
        <v>0</v>
      </c>
      <c r="N230" s="79">
        <v>0</v>
      </c>
      <c r="O230" s="79"/>
      <c r="P230" s="79">
        <v>0</v>
      </c>
      <c r="Q230" s="79"/>
      <c r="R230" s="68">
        <v>606590</v>
      </c>
      <c r="S230" s="67"/>
      <c r="T230" s="67"/>
      <c r="U230" s="67"/>
      <c r="V230" s="67"/>
      <c r="W230" s="67"/>
      <c r="X230" s="67"/>
      <c r="Y230" s="67"/>
      <c r="Z230" s="79">
        <v>0</v>
      </c>
      <c r="AA230" s="79">
        <v>0</v>
      </c>
      <c r="AB230" s="79">
        <v>0</v>
      </c>
      <c r="AC230" s="67">
        <v>1242551</v>
      </c>
      <c r="AD230" s="68">
        <f t="shared" si="32"/>
        <v>1242551</v>
      </c>
      <c r="AE230" s="67"/>
      <c r="AF230" s="79"/>
      <c r="AG230" s="67"/>
      <c r="AH230" s="67"/>
      <c r="AI230" s="67"/>
      <c r="AJ230" s="67"/>
      <c r="AK230" s="67"/>
      <c r="AL230" s="67">
        <v>0</v>
      </c>
      <c r="AM230" s="67"/>
      <c r="AN230" s="67">
        <v>0</v>
      </c>
      <c r="AO230" s="67">
        <v>0</v>
      </c>
      <c r="AP230" s="67">
        <v>16</v>
      </c>
      <c r="AQ230" s="67">
        <v>9</v>
      </c>
      <c r="AR230" s="67">
        <v>0</v>
      </c>
      <c r="AS230" s="67"/>
      <c r="AT230" s="67">
        <v>5</v>
      </c>
      <c r="AU230" s="67">
        <v>0</v>
      </c>
      <c r="AV230" s="67"/>
      <c r="AW230" s="67">
        <v>0</v>
      </c>
      <c r="AX230" s="67">
        <v>2</v>
      </c>
      <c r="AY230" s="67">
        <v>0</v>
      </c>
      <c r="AZ230" s="67">
        <v>0</v>
      </c>
      <c r="BA230" s="67">
        <v>0</v>
      </c>
      <c r="BB230" s="67">
        <v>0</v>
      </c>
      <c r="BC230" s="67">
        <v>0</v>
      </c>
      <c r="BD230" s="67">
        <v>0</v>
      </c>
      <c r="BE230" s="67">
        <v>0</v>
      </c>
      <c r="BF230" s="67">
        <v>0</v>
      </c>
      <c r="BG230" s="67">
        <v>0</v>
      </c>
      <c r="BH230" s="67">
        <v>0</v>
      </c>
      <c r="BI230" s="67">
        <v>0</v>
      </c>
      <c r="BJ230" s="73">
        <v>1850</v>
      </c>
      <c r="BK230" s="68">
        <f t="shared" si="28"/>
        <v>32</v>
      </c>
      <c r="BL230" s="67">
        <v>0</v>
      </c>
      <c r="BM230" s="67">
        <v>11</v>
      </c>
      <c r="BN230" s="67">
        <f t="shared" si="34"/>
        <v>11</v>
      </c>
      <c r="BO230" s="67"/>
      <c r="BP230" s="67"/>
      <c r="BQ230" s="67"/>
      <c r="BR230" s="67">
        <v>1894</v>
      </c>
      <c r="BS230" s="67">
        <v>79</v>
      </c>
      <c r="BT230" s="67">
        <v>0</v>
      </c>
      <c r="BU230" s="67">
        <v>0</v>
      </c>
      <c r="BV230" s="67"/>
      <c r="BW230" s="67">
        <v>0</v>
      </c>
      <c r="BX230" s="67">
        <v>0</v>
      </c>
      <c r="BY230" s="67">
        <f t="shared" si="31"/>
        <v>1973</v>
      </c>
      <c r="BZ230" s="79">
        <v>34.545000000000002</v>
      </c>
      <c r="CA230" s="79">
        <v>12.801</v>
      </c>
      <c r="CB230" s="79">
        <v>5.78</v>
      </c>
      <c r="CC230" s="79">
        <v>26.545000000000002</v>
      </c>
      <c r="CD230" s="79">
        <v>33.241</v>
      </c>
      <c r="CE230" s="79">
        <v>0</v>
      </c>
      <c r="CF230" s="79">
        <v>0</v>
      </c>
      <c r="CG230" s="79"/>
      <c r="CH230" s="79"/>
      <c r="CI230" s="79"/>
      <c r="CJ230" s="79"/>
      <c r="CK230" s="79"/>
      <c r="CL230" s="79">
        <f t="shared" si="30"/>
        <v>112.91200000000001</v>
      </c>
      <c r="CM230" s="79"/>
      <c r="CN230" s="79"/>
      <c r="CO230" s="79"/>
      <c r="CP230" s="79"/>
      <c r="CQ230" s="79"/>
      <c r="CR230" s="79"/>
      <c r="CS230" s="79"/>
      <c r="CT230" s="79"/>
      <c r="CU230" s="79"/>
      <c r="CV230" s="79"/>
      <c r="CW230" s="79"/>
      <c r="CX230" s="79"/>
      <c r="CY230" s="79"/>
      <c r="CZ230" s="79"/>
      <c r="DA230" s="79"/>
      <c r="DB230" s="79"/>
      <c r="DC230" s="79"/>
      <c r="DD230" s="67"/>
      <c r="DE230" s="67"/>
      <c r="DF230" s="67"/>
      <c r="DG230" s="67"/>
      <c r="DH230" s="67"/>
      <c r="DI230" s="67"/>
      <c r="DJ230" s="67"/>
      <c r="DK230" s="67"/>
      <c r="DL230" s="67"/>
      <c r="DM230" s="67"/>
      <c r="DN230" s="67"/>
      <c r="DO230" s="67"/>
      <c r="DP230" s="67"/>
      <c r="DQ230" s="67"/>
      <c r="DR230" s="67"/>
      <c r="DS230" s="67"/>
      <c r="DT230" s="68">
        <f t="shared" si="27"/>
        <v>0</v>
      </c>
      <c r="DU230" s="67"/>
      <c r="DV230" s="82"/>
      <c r="DW230" s="82"/>
      <c r="DX230" s="82"/>
      <c r="DY230" s="82"/>
      <c r="DZ230" s="82"/>
      <c r="EA230" s="82"/>
      <c r="EB230" s="82"/>
      <c r="EC230" s="82"/>
      <c r="ED230" s="82"/>
      <c r="EE230" s="82"/>
      <c r="EF230" s="82"/>
      <c r="EG230" s="82" t="s">
        <v>229</v>
      </c>
      <c r="EH230" s="82"/>
      <c r="EI230" s="82"/>
      <c r="EJ230" s="82"/>
      <c r="EK230" s="82"/>
      <c r="EL230" s="82"/>
      <c r="EM230" s="82"/>
      <c r="EN230" s="82"/>
      <c r="EO230" s="82"/>
      <c r="EP230" s="82"/>
      <c r="EQ230" s="82"/>
      <c r="ER230" s="82"/>
      <c r="ES230" s="82"/>
      <c r="ET230" s="82"/>
      <c r="EU230" s="82"/>
      <c r="EV230" s="82"/>
      <c r="EW230" s="82"/>
      <c r="EX230" s="82"/>
    </row>
    <row r="231" spans="1:154" ht="16" customHeight="1">
      <c r="A231" s="86">
        <v>2012</v>
      </c>
      <c r="B231" s="67" t="s">
        <v>7</v>
      </c>
      <c r="C231" s="67" t="str">
        <f t="shared" si="29"/>
        <v>2012Q2</v>
      </c>
      <c r="D231" s="67" t="s">
        <v>211</v>
      </c>
      <c r="E231" s="67" t="s">
        <v>212</v>
      </c>
      <c r="F231" s="67" t="s">
        <v>228</v>
      </c>
      <c r="G231" s="68" t="s">
        <v>28</v>
      </c>
      <c r="H231" s="68" t="s">
        <v>28</v>
      </c>
      <c r="I231" s="68" t="s">
        <v>445</v>
      </c>
      <c r="J231" s="67" t="str">
        <f t="shared" ref="J231:J294" si="35">C231&amp;I231</f>
        <v>2012Q2D10</v>
      </c>
      <c r="K231" s="79">
        <v>245808</v>
      </c>
      <c r="L231" s="79">
        <v>24309</v>
      </c>
      <c r="M231" s="67">
        <v>0</v>
      </c>
      <c r="N231" s="79">
        <v>0</v>
      </c>
      <c r="O231" s="79"/>
      <c r="P231" s="79">
        <v>0</v>
      </c>
      <c r="Q231" s="79"/>
      <c r="R231" s="68">
        <v>270117</v>
      </c>
      <c r="S231" s="67"/>
      <c r="T231" s="67"/>
      <c r="U231" s="67"/>
      <c r="V231" s="67"/>
      <c r="W231" s="67"/>
      <c r="X231" s="67"/>
      <c r="Y231" s="67"/>
      <c r="Z231" s="79">
        <v>0</v>
      </c>
      <c r="AA231" s="79">
        <v>0</v>
      </c>
      <c r="AB231" s="79">
        <v>0</v>
      </c>
      <c r="AC231" s="67">
        <v>330704</v>
      </c>
      <c r="AD231" s="68">
        <f t="shared" si="32"/>
        <v>330704</v>
      </c>
      <c r="AE231" s="67"/>
      <c r="AF231" s="79"/>
      <c r="AG231" s="67"/>
      <c r="AH231" s="67"/>
      <c r="AI231" s="67"/>
      <c r="AJ231" s="67"/>
      <c r="AK231" s="67"/>
      <c r="AL231" s="67">
        <v>0</v>
      </c>
      <c r="AM231" s="67"/>
      <c r="AN231" s="67">
        <v>0</v>
      </c>
      <c r="AO231" s="67">
        <v>0</v>
      </c>
      <c r="AP231" s="67">
        <v>3</v>
      </c>
      <c r="AQ231" s="67">
        <v>10</v>
      </c>
      <c r="AR231" s="67">
        <v>0</v>
      </c>
      <c r="AS231" s="67"/>
      <c r="AT231" s="67">
        <v>6</v>
      </c>
      <c r="AU231" s="67">
        <v>0</v>
      </c>
      <c r="AV231" s="67"/>
      <c r="AW231" s="67">
        <v>3</v>
      </c>
      <c r="AX231" s="67">
        <v>1</v>
      </c>
      <c r="AY231" s="67">
        <v>0</v>
      </c>
      <c r="AZ231" s="67">
        <v>2</v>
      </c>
      <c r="BA231" s="67">
        <v>0</v>
      </c>
      <c r="BB231" s="67">
        <v>0</v>
      </c>
      <c r="BC231" s="67">
        <v>0</v>
      </c>
      <c r="BD231" s="67">
        <v>0</v>
      </c>
      <c r="BE231" s="67">
        <v>0</v>
      </c>
      <c r="BF231" s="67">
        <v>0</v>
      </c>
      <c r="BG231" s="67">
        <v>0</v>
      </c>
      <c r="BH231" s="67">
        <v>0</v>
      </c>
      <c r="BI231" s="67">
        <v>0</v>
      </c>
      <c r="BJ231" s="73">
        <v>2655</v>
      </c>
      <c r="BK231" s="68">
        <f t="shared" si="28"/>
        <v>25</v>
      </c>
      <c r="BL231" s="67">
        <v>0</v>
      </c>
      <c r="BM231" s="67">
        <v>8</v>
      </c>
      <c r="BN231" s="67">
        <f t="shared" si="34"/>
        <v>8</v>
      </c>
      <c r="BO231" s="67"/>
      <c r="BP231" s="67"/>
      <c r="BQ231" s="67"/>
      <c r="BR231" s="67">
        <v>0</v>
      </c>
      <c r="BS231" s="67">
        <v>0</v>
      </c>
      <c r="BT231" s="67">
        <v>0</v>
      </c>
      <c r="BU231" s="67">
        <v>0</v>
      </c>
      <c r="BV231" s="67"/>
      <c r="BW231" s="67">
        <v>0</v>
      </c>
      <c r="BX231" s="67">
        <v>0</v>
      </c>
      <c r="BY231" s="67">
        <f t="shared" si="31"/>
        <v>0</v>
      </c>
      <c r="BZ231" s="79">
        <v>16.057700000000001</v>
      </c>
      <c r="CA231" s="79">
        <v>13.7575</v>
      </c>
      <c r="CB231" s="79">
        <v>5.6356000000000002</v>
      </c>
      <c r="CC231" s="79">
        <v>22.761286999999999</v>
      </c>
      <c r="CD231" s="79">
        <v>0</v>
      </c>
      <c r="CE231" s="79">
        <v>0</v>
      </c>
      <c r="CF231" s="79">
        <v>0</v>
      </c>
      <c r="CG231" s="79"/>
      <c r="CH231" s="79"/>
      <c r="CI231" s="79"/>
      <c r="CJ231" s="79"/>
      <c r="CK231" s="79"/>
      <c r="CL231" s="79">
        <f t="shared" si="30"/>
        <v>58.212086999999997</v>
      </c>
      <c r="CM231" s="79"/>
      <c r="CN231" s="79"/>
      <c r="CO231" s="79"/>
      <c r="CP231" s="79"/>
      <c r="CQ231" s="79"/>
      <c r="CR231" s="79"/>
      <c r="CS231" s="79"/>
      <c r="CT231" s="79"/>
      <c r="CU231" s="79"/>
      <c r="CV231" s="79"/>
      <c r="CW231" s="79"/>
      <c r="CX231" s="79"/>
      <c r="CY231" s="79"/>
      <c r="CZ231" s="79"/>
      <c r="DA231" s="79"/>
      <c r="DB231" s="79"/>
      <c r="DC231" s="79"/>
      <c r="DD231" s="67"/>
      <c r="DE231" s="67"/>
      <c r="DF231" s="67"/>
      <c r="DG231" s="67"/>
      <c r="DH231" s="67"/>
      <c r="DI231" s="67"/>
      <c r="DJ231" s="67"/>
      <c r="DK231" s="67"/>
      <c r="DL231" s="67"/>
      <c r="DM231" s="67"/>
      <c r="DN231" s="67"/>
      <c r="DO231" s="67"/>
      <c r="DP231" s="67"/>
      <c r="DQ231" s="67"/>
      <c r="DR231" s="67"/>
      <c r="DS231" s="67"/>
      <c r="DT231" s="68">
        <f t="shared" si="27"/>
        <v>0</v>
      </c>
      <c r="DU231" s="67"/>
      <c r="DV231" s="82"/>
      <c r="DW231" s="82"/>
      <c r="DX231" s="82"/>
      <c r="DY231" s="82"/>
      <c r="DZ231" s="82"/>
      <c r="EA231" s="82"/>
      <c r="EB231" s="82"/>
      <c r="EC231" s="82"/>
      <c r="ED231" s="82"/>
      <c r="EE231" s="82"/>
      <c r="EF231" s="82"/>
      <c r="EG231" s="82" t="s">
        <v>229</v>
      </c>
      <c r="EH231" s="82"/>
      <c r="EI231" s="82"/>
      <c r="EJ231" s="82"/>
      <c r="EK231" s="82"/>
      <c r="EL231" s="82"/>
      <c r="EM231" s="82"/>
      <c r="EN231" s="82"/>
      <c r="EO231" s="82"/>
      <c r="EP231" s="82"/>
      <c r="EQ231" s="82"/>
      <c r="ER231" s="82"/>
      <c r="ES231" s="82"/>
      <c r="ET231" s="82"/>
      <c r="EU231" s="82"/>
      <c r="EV231" s="82"/>
      <c r="EW231" s="82"/>
      <c r="EX231" s="82"/>
    </row>
    <row r="232" spans="1:154" ht="16" customHeight="1">
      <c r="A232" s="86">
        <v>2012</v>
      </c>
      <c r="B232" s="67" t="s">
        <v>7</v>
      </c>
      <c r="C232" s="67" t="str">
        <f t="shared" si="29"/>
        <v>2012Q2</v>
      </c>
      <c r="D232" s="67" t="s">
        <v>211</v>
      </c>
      <c r="E232" s="67" t="s">
        <v>212</v>
      </c>
      <c r="F232" s="67" t="s">
        <v>213</v>
      </c>
      <c r="G232" s="68" t="s">
        <v>33</v>
      </c>
      <c r="H232" s="68" t="s">
        <v>33</v>
      </c>
      <c r="I232" s="68" t="s">
        <v>446</v>
      </c>
      <c r="J232" s="67" t="str">
        <f t="shared" si="35"/>
        <v>2012Q2D11</v>
      </c>
      <c r="K232" s="79">
        <v>0</v>
      </c>
      <c r="L232" s="79">
        <v>0</v>
      </c>
      <c r="M232" s="67"/>
      <c r="N232" s="79">
        <v>0</v>
      </c>
      <c r="O232" s="79"/>
      <c r="P232" s="79">
        <v>0</v>
      </c>
      <c r="Q232" s="79"/>
      <c r="R232" s="68">
        <v>0</v>
      </c>
      <c r="S232" s="67"/>
      <c r="T232" s="67"/>
      <c r="U232" s="67"/>
      <c r="V232" s="67"/>
      <c r="W232" s="67"/>
      <c r="X232" s="67"/>
      <c r="Y232" s="67"/>
      <c r="Z232" s="79">
        <v>0</v>
      </c>
      <c r="AA232" s="79">
        <v>0</v>
      </c>
      <c r="AB232" s="79">
        <v>0</v>
      </c>
      <c r="AC232" s="67">
        <v>0</v>
      </c>
      <c r="AD232" s="68">
        <f t="shared" si="32"/>
        <v>0</v>
      </c>
      <c r="AE232" s="67"/>
      <c r="AF232" s="79"/>
      <c r="AG232" s="67"/>
      <c r="AH232" s="67"/>
      <c r="AI232" s="67"/>
      <c r="AJ232" s="67"/>
      <c r="AK232" s="67"/>
      <c r="AL232" s="67">
        <v>0</v>
      </c>
      <c r="AM232" s="67"/>
      <c r="AN232" s="67">
        <v>0</v>
      </c>
      <c r="AO232" s="67">
        <v>0</v>
      </c>
      <c r="AP232" s="67">
        <v>0</v>
      </c>
      <c r="AQ232" s="67">
        <v>0</v>
      </c>
      <c r="AR232" s="67">
        <v>0</v>
      </c>
      <c r="AS232" s="67"/>
      <c r="AT232" s="67">
        <v>0</v>
      </c>
      <c r="AU232" s="67">
        <v>0</v>
      </c>
      <c r="AV232" s="67"/>
      <c r="AW232" s="67">
        <v>0</v>
      </c>
      <c r="AX232" s="67">
        <v>0</v>
      </c>
      <c r="AY232" s="67">
        <v>0</v>
      </c>
      <c r="AZ232" s="67">
        <v>0</v>
      </c>
      <c r="BA232" s="67">
        <v>0</v>
      </c>
      <c r="BB232" s="67">
        <v>0</v>
      </c>
      <c r="BC232" s="67">
        <v>0</v>
      </c>
      <c r="BD232" s="67">
        <v>0</v>
      </c>
      <c r="BE232" s="67">
        <v>0</v>
      </c>
      <c r="BF232" s="67">
        <v>0</v>
      </c>
      <c r="BG232" s="67">
        <v>0</v>
      </c>
      <c r="BH232" s="67">
        <v>0</v>
      </c>
      <c r="BI232" s="67">
        <v>0</v>
      </c>
      <c r="BJ232" s="73">
        <v>0</v>
      </c>
      <c r="BK232" s="68">
        <f t="shared" si="28"/>
        <v>0</v>
      </c>
      <c r="BL232" s="67">
        <v>0</v>
      </c>
      <c r="BM232" s="67">
        <v>0</v>
      </c>
      <c r="BN232" s="67">
        <f t="shared" si="34"/>
        <v>0</v>
      </c>
      <c r="BO232" s="67"/>
      <c r="BP232" s="67"/>
      <c r="BQ232" s="67"/>
      <c r="BR232" s="67">
        <v>0</v>
      </c>
      <c r="BS232" s="67">
        <v>0</v>
      </c>
      <c r="BT232" s="67">
        <v>0</v>
      </c>
      <c r="BU232" s="67">
        <v>0</v>
      </c>
      <c r="BV232" s="67"/>
      <c r="BW232" s="67">
        <v>0</v>
      </c>
      <c r="BX232" s="67">
        <v>0</v>
      </c>
      <c r="BY232" s="67">
        <f t="shared" si="31"/>
        <v>0</v>
      </c>
      <c r="BZ232" s="79">
        <v>0</v>
      </c>
      <c r="CA232" s="79">
        <v>0</v>
      </c>
      <c r="CB232" s="79">
        <v>0</v>
      </c>
      <c r="CC232" s="79">
        <v>0</v>
      </c>
      <c r="CD232" s="79">
        <v>0</v>
      </c>
      <c r="CE232" s="79">
        <v>0</v>
      </c>
      <c r="CF232" s="79">
        <v>0</v>
      </c>
      <c r="CG232" s="79"/>
      <c r="CH232" s="79"/>
      <c r="CI232" s="79"/>
      <c r="CJ232" s="79"/>
      <c r="CK232" s="79"/>
      <c r="CL232" s="79">
        <f t="shared" si="30"/>
        <v>0</v>
      </c>
      <c r="CM232" s="79"/>
      <c r="CN232" s="79"/>
      <c r="CO232" s="79"/>
      <c r="CP232" s="79"/>
      <c r="CQ232" s="79"/>
      <c r="CR232" s="79"/>
      <c r="CS232" s="79"/>
      <c r="CT232" s="79"/>
      <c r="CU232" s="79"/>
      <c r="CV232" s="79"/>
      <c r="CW232" s="79"/>
      <c r="CX232" s="79"/>
      <c r="CY232" s="79"/>
      <c r="CZ232" s="79"/>
      <c r="DA232" s="79"/>
      <c r="DB232" s="79"/>
      <c r="DC232" s="79"/>
      <c r="DD232" s="67"/>
      <c r="DE232" s="67"/>
      <c r="DF232" s="67"/>
      <c r="DG232" s="67"/>
      <c r="DH232" s="67"/>
      <c r="DI232" s="67"/>
      <c r="DJ232" s="67"/>
      <c r="DK232" s="67"/>
      <c r="DL232" s="67"/>
      <c r="DM232" s="67"/>
      <c r="DN232" s="67"/>
      <c r="DO232" s="67"/>
      <c r="DP232" s="67"/>
      <c r="DQ232" s="67"/>
      <c r="DR232" s="67"/>
      <c r="DS232" s="67"/>
      <c r="DT232" s="68">
        <f t="shared" ref="DT232:DT295" si="36">SUM(DQ232,DR232,DS232)</f>
        <v>0</v>
      </c>
      <c r="DU232" s="67"/>
      <c r="DV232" s="82"/>
      <c r="DW232" s="82"/>
      <c r="DX232" s="82"/>
      <c r="DY232" s="82"/>
      <c r="DZ232" s="82"/>
      <c r="EA232" s="82"/>
      <c r="EB232" s="82"/>
      <c r="EC232" s="82"/>
      <c r="ED232" s="82"/>
      <c r="EE232" s="82"/>
      <c r="EF232" s="82"/>
      <c r="EG232" s="82" t="s">
        <v>229</v>
      </c>
      <c r="EH232" s="82"/>
      <c r="EI232" s="82"/>
      <c r="EJ232" s="82"/>
      <c r="EK232" s="82"/>
      <c r="EL232" s="82"/>
      <c r="EM232" s="82"/>
      <c r="EN232" s="82"/>
      <c r="EO232" s="82"/>
      <c r="EP232" s="82"/>
      <c r="EQ232" s="82"/>
      <c r="ER232" s="82"/>
      <c r="ES232" s="82"/>
      <c r="ET232" s="82"/>
      <c r="EU232" s="82"/>
      <c r="EV232" s="82"/>
      <c r="EW232" s="82"/>
      <c r="EX232" s="82"/>
    </row>
    <row r="233" spans="1:154" ht="16" customHeight="1">
      <c r="A233" s="86">
        <v>2012</v>
      </c>
      <c r="B233" s="67" t="s">
        <v>7</v>
      </c>
      <c r="C233" s="67" t="str">
        <f t="shared" si="29"/>
        <v>2012Q2</v>
      </c>
      <c r="D233" s="67" t="s">
        <v>211</v>
      </c>
      <c r="E233" s="67" t="s">
        <v>212</v>
      </c>
      <c r="F233" s="67" t="s">
        <v>215</v>
      </c>
      <c r="G233" s="67" t="s">
        <v>239</v>
      </c>
      <c r="H233" s="68" t="s">
        <v>239</v>
      </c>
      <c r="I233" s="68" t="s">
        <v>449</v>
      </c>
      <c r="J233" s="67" t="str">
        <f t="shared" si="35"/>
        <v>2012Q2D14</v>
      </c>
      <c r="K233" s="78">
        <v>114029000</v>
      </c>
      <c r="L233" s="78">
        <v>55458000</v>
      </c>
      <c r="M233" s="67">
        <v>80186000</v>
      </c>
      <c r="N233" s="67">
        <v>227509000</v>
      </c>
      <c r="O233" s="67"/>
      <c r="P233" s="67">
        <v>390000</v>
      </c>
      <c r="Q233" s="79"/>
      <c r="R233" s="67">
        <v>477572000</v>
      </c>
      <c r="S233" s="79"/>
      <c r="T233" s="79"/>
      <c r="U233" s="79"/>
      <c r="V233" s="79"/>
      <c r="W233" s="79"/>
      <c r="X233" s="79"/>
      <c r="Y233" s="79"/>
      <c r="Z233" s="79">
        <v>187559187</v>
      </c>
      <c r="AA233" s="79">
        <v>327872857</v>
      </c>
      <c r="AB233" s="79">
        <v>134936737</v>
      </c>
      <c r="AC233" s="67">
        <v>0</v>
      </c>
      <c r="AD233" s="67">
        <f t="shared" si="32"/>
        <v>650368781</v>
      </c>
      <c r="AE233" s="79"/>
      <c r="AF233" s="79"/>
      <c r="AG233" s="79"/>
      <c r="AH233" s="79"/>
      <c r="AI233" s="79"/>
      <c r="AJ233" s="79"/>
      <c r="AK233" s="67"/>
      <c r="AL233" s="67">
        <v>15</v>
      </c>
      <c r="AM233" s="67"/>
      <c r="AN233" s="67">
        <v>0</v>
      </c>
      <c r="AO233" s="67">
        <v>49</v>
      </c>
      <c r="AP233" s="67">
        <v>715</v>
      </c>
      <c r="AQ233" s="67">
        <v>1420</v>
      </c>
      <c r="AR233" s="67">
        <v>0</v>
      </c>
      <c r="AS233" s="67"/>
      <c r="AT233" s="67">
        <v>1300</v>
      </c>
      <c r="AU233" s="67">
        <v>24</v>
      </c>
      <c r="AV233" s="67"/>
      <c r="AW233" s="67">
        <v>1022</v>
      </c>
      <c r="AX233" s="67">
        <v>0</v>
      </c>
      <c r="AY233" s="67">
        <v>32</v>
      </c>
      <c r="AZ233" s="67">
        <v>782</v>
      </c>
      <c r="BA233" s="67">
        <v>0</v>
      </c>
      <c r="BB233" s="67">
        <v>4</v>
      </c>
      <c r="BC233" s="67">
        <v>402</v>
      </c>
      <c r="BD233" s="67">
        <v>0</v>
      </c>
      <c r="BE233" s="67">
        <v>0</v>
      </c>
      <c r="BF233" s="67">
        <v>35</v>
      </c>
      <c r="BG233" s="67">
        <v>13</v>
      </c>
      <c r="BH233" s="67">
        <v>0</v>
      </c>
      <c r="BI233" s="67">
        <v>126</v>
      </c>
      <c r="BJ233" s="73">
        <v>1044064</v>
      </c>
      <c r="BK233" s="68">
        <f t="shared" si="28"/>
        <v>5939</v>
      </c>
      <c r="BL233" s="78">
        <v>11</v>
      </c>
      <c r="BM233" s="78">
        <v>1299</v>
      </c>
      <c r="BN233" s="78">
        <f t="shared" si="34"/>
        <v>1310</v>
      </c>
      <c r="BO233" s="78"/>
      <c r="BP233" s="78"/>
      <c r="BQ233" s="78"/>
      <c r="BR233" s="67">
        <v>430055</v>
      </c>
      <c r="BS233" s="67">
        <v>36886</v>
      </c>
      <c r="BT233" s="67">
        <v>1672</v>
      </c>
      <c r="BU233" s="67">
        <v>381</v>
      </c>
      <c r="BV233" s="67"/>
      <c r="BW233" s="67">
        <v>334</v>
      </c>
      <c r="BX233" s="79"/>
      <c r="BY233" s="67">
        <f t="shared" si="31"/>
        <v>469328</v>
      </c>
      <c r="BZ233" s="79"/>
      <c r="CA233" s="79"/>
      <c r="CB233" s="79"/>
      <c r="CC233" s="79"/>
      <c r="CD233" s="79"/>
      <c r="CE233" s="79"/>
      <c r="CF233" s="79"/>
      <c r="CG233" s="79"/>
      <c r="CH233" s="79"/>
      <c r="CI233" s="79"/>
      <c r="CJ233" s="79"/>
      <c r="CK233" s="79"/>
      <c r="CL233" s="67">
        <f t="shared" si="30"/>
        <v>0</v>
      </c>
      <c r="CM233" s="79"/>
      <c r="CN233" s="79"/>
      <c r="CO233" s="79"/>
      <c r="CP233" s="79"/>
      <c r="CQ233" s="79"/>
      <c r="CR233" s="79"/>
      <c r="CS233" s="79"/>
      <c r="CT233" s="79"/>
      <c r="CU233" s="79"/>
      <c r="CV233" s="79"/>
      <c r="CW233" s="79"/>
      <c r="CX233" s="79"/>
      <c r="CY233" s="79"/>
      <c r="CZ233" s="79"/>
      <c r="DA233" s="79"/>
      <c r="DB233" s="79"/>
      <c r="DC233" s="79"/>
      <c r="DD233" s="79"/>
      <c r="DE233" s="79"/>
      <c r="DF233" s="79"/>
      <c r="DG233" s="79"/>
      <c r="DH233" s="79"/>
      <c r="DI233" s="79"/>
      <c r="DJ233" s="79"/>
      <c r="DK233" s="79"/>
      <c r="DL233" s="79"/>
      <c r="DM233" s="79"/>
      <c r="DN233" s="79"/>
      <c r="DO233" s="79"/>
      <c r="DP233" s="79"/>
      <c r="DQ233" s="79"/>
      <c r="DR233" s="79"/>
      <c r="DS233" s="79"/>
      <c r="DT233" s="68">
        <f t="shared" si="36"/>
        <v>0</v>
      </c>
      <c r="DU233" s="79"/>
      <c r="DV233" s="77"/>
      <c r="DW233" s="77"/>
      <c r="DX233" s="77"/>
      <c r="DY233" s="77"/>
      <c r="DZ233" s="77"/>
      <c r="EA233" s="77"/>
      <c r="EB233" s="77"/>
      <c r="EC233" s="77"/>
      <c r="ED233" s="77"/>
      <c r="EE233" s="77"/>
      <c r="EF233" s="77"/>
      <c r="EG233" s="77"/>
      <c r="EH233" s="77"/>
      <c r="EI233" s="77"/>
      <c r="EJ233" s="77"/>
      <c r="EK233" s="77"/>
      <c r="EL233" s="77"/>
      <c r="EM233" s="77"/>
      <c r="EN233" s="77"/>
      <c r="EO233" s="77"/>
      <c r="EP233" s="77"/>
      <c r="EQ233" s="77"/>
      <c r="ER233" s="77"/>
      <c r="ES233" s="77"/>
      <c r="ET233" s="77"/>
      <c r="EU233" s="77"/>
      <c r="EV233" s="77"/>
      <c r="EW233" s="77"/>
      <c r="EX233" s="77"/>
    </row>
    <row r="234" spans="1:154" ht="16" customHeight="1">
      <c r="A234" s="86">
        <v>2012</v>
      </c>
      <c r="B234" s="67" t="s">
        <v>6</v>
      </c>
      <c r="C234" s="67" t="str">
        <f t="shared" si="29"/>
        <v>2012Q1</v>
      </c>
      <c r="D234" s="67" t="s">
        <v>211</v>
      </c>
      <c r="E234" s="67" t="s">
        <v>212</v>
      </c>
      <c r="F234" s="67" t="s">
        <v>231</v>
      </c>
      <c r="G234" s="68" t="s">
        <v>231</v>
      </c>
      <c r="H234" s="68" t="s">
        <v>231</v>
      </c>
      <c r="I234" s="68" t="s">
        <v>448</v>
      </c>
      <c r="J234" s="67" t="str">
        <f t="shared" si="35"/>
        <v>2012Q1D13</v>
      </c>
      <c r="K234" s="79">
        <v>0</v>
      </c>
      <c r="L234" s="79">
        <v>0</v>
      </c>
      <c r="M234" s="67"/>
      <c r="N234" s="79">
        <v>0</v>
      </c>
      <c r="O234" s="79"/>
      <c r="P234" s="79">
        <v>0</v>
      </c>
      <c r="Q234" s="79"/>
      <c r="R234" s="68">
        <v>0</v>
      </c>
      <c r="S234" s="67"/>
      <c r="T234" s="67"/>
      <c r="U234" s="67"/>
      <c r="V234" s="67"/>
      <c r="W234" s="67"/>
      <c r="X234" s="67"/>
      <c r="Y234" s="67"/>
      <c r="Z234" s="79">
        <v>0</v>
      </c>
      <c r="AA234" s="79">
        <v>0</v>
      </c>
      <c r="AB234" s="79">
        <v>0</v>
      </c>
      <c r="AC234" s="67">
        <v>0</v>
      </c>
      <c r="AD234" s="68">
        <f t="shared" si="32"/>
        <v>0</v>
      </c>
      <c r="AE234" s="67"/>
      <c r="AF234" s="79"/>
      <c r="AG234" s="67"/>
      <c r="AH234" s="67"/>
      <c r="AI234" s="67"/>
      <c r="AJ234" s="67"/>
      <c r="AK234" s="67"/>
      <c r="AL234" s="67">
        <v>0</v>
      </c>
      <c r="AM234" s="67"/>
      <c r="AN234" s="67">
        <v>0</v>
      </c>
      <c r="AO234" s="67">
        <v>0</v>
      </c>
      <c r="AP234" s="67">
        <v>0</v>
      </c>
      <c r="AQ234" s="67">
        <v>0</v>
      </c>
      <c r="AR234" s="67">
        <v>0</v>
      </c>
      <c r="AS234" s="67"/>
      <c r="AT234" s="67">
        <v>0</v>
      </c>
      <c r="AU234" s="67">
        <v>0</v>
      </c>
      <c r="AV234" s="67"/>
      <c r="AW234" s="67">
        <v>0</v>
      </c>
      <c r="AX234" s="67">
        <v>0</v>
      </c>
      <c r="AY234" s="67">
        <v>0</v>
      </c>
      <c r="AZ234" s="67">
        <v>0</v>
      </c>
      <c r="BA234" s="67">
        <v>0</v>
      </c>
      <c r="BB234" s="67">
        <v>0</v>
      </c>
      <c r="BC234" s="67">
        <v>0</v>
      </c>
      <c r="BD234" s="67">
        <v>0</v>
      </c>
      <c r="BE234" s="67">
        <v>0</v>
      </c>
      <c r="BF234" s="67">
        <v>0</v>
      </c>
      <c r="BG234" s="67">
        <v>0</v>
      </c>
      <c r="BH234" s="67">
        <v>0</v>
      </c>
      <c r="BI234" s="67">
        <v>0</v>
      </c>
      <c r="BJ234" s="73">
        <v>0</v>
      </c>
      <c r="BK234" s="68">
        <f t="shared" si="28"/>
        <v>0</v>
      </c>
      <c r="BL234" s="67">
        <v>0</v>
      </c>
      <c r="BM234" s="67">
        <v>0</v>
      </c>
      <c r="BN234" s="67">
        <f t="shared" si="34"/>
        <v>0</v>
      </c>
      <c r="BO234" s="67"/>
      <c r="BP234" s="67"/>
      <c r="BQ234" s="67"/>
      <c r="BR234" s="67">
        <v>0</v>
      </c>
      <c r="BS234" s="67">
        <v>0</v>
      </c>
      <c r="BT234" s="67">
        <v>0</v>
      </c>
      <c r="BU234" s="67">
        <v>0</v>
      </c>
      <c r="BV234" s="67"/>
      <c r="BW234" s="67">
        <v>0</v>
      </c>
      <c r="BX234" s="67">
        <v>0</v>
      </c>
      <c r="BY234" s="67">
        <f t="shared" si="31"/>
        <v>0</v>
      </c>
      <c r="BZ234" s="79">
        <v>0</v>
      </c>
      <c r="CA234" s="79">
        <v>0</v>
      </c>
      <c r="CB234" s="79">
        <v>0</v>
      </c>
      <c r="CC234" s="79">
        <v>0</v>
      </c>
      <c r="CD234" s="79">
        <v>0</v>
      </c>
      <c r="CE234" s="79">
        <v>0</v>
      </c>
      <c r="CF234" s="79">
        <v>0</v>
      </c>
      <c r="CG234" s="79"/>
      <c r="CH234" s="79"/>
      <c r="CI234" s="79"/>
      <c r="CJ234" s="79"/>
      <c r="CK234" s="79"/>
      <c r="CL234" s="79">
        <f t="shared" si="30"/>
        <v>0</v>
      </c>
      <c r="CM234" s="79"/>
      <c r="CN234" s="79"/>
      <c r="CO234" s="79"/>
      <c r="CP234" s="79"/>
      <c r="CQ234" s="79"/>
      <c r="CR234" s="79"/>
      <c r="CS234" s="79"/>
      <c r="CT234" s="79"/>
      <c r="CU234" s="79"/>
      <c r="CV234" s="79"/>
      <c r="CW234" s="79"/>
      <c r="CX234" s="79"/>
      <c r="CY234" s="79"/>
      <c r="CZ234" s="79"/>
      <c r="DA234" s="79"/>
      <c r="DB234" s="79"/>
      <c r="DC234" s="79"/>
      <c r="DD234" s="67"/>
      <c r="DE234" s="67"/>
      <c r="DF234" s="67"/>
      <c r="DG234" s="67"/>
      <c r="DH234" s="67"/>
      <c r="DI234" s="67"/>
      <c r="DJ234" s="67"/>
      <c r="DK234" s="67"/>
      <c r="DL234" s="67"/>
      <c r="DM234" s="67"/>
      <c r="DN234" s="67"/>
      <c r="DO234" s="67"/>
      <c r="DP234" s="67"/>
      <c r="DQ234" s="67"/>
      <c r="DR234" s="67"/>
      <c r="DS234" s="67"/>
      <c r="DT234" s="68">
        <f t="shared" si="36"/>
        <v>0</v>
      </c>
      <c r="DU234" s="67"/>
      <c r="DV234" s="82"/>
      <c r="DW234" s="82"/>
      <c r="DX234" s="82"/>
      <c r="DY234" s="82"/>
      <c r="DZ234" s="82"/>
      <c r="EA234" s="82"/>
      <c r="EB234" s="82"/>
      <c r="EC234" s="82"/>
      <c r="ED234" s="82"/>
      <c r="EE234" s="82"/>
      <c r="EF234" s="82"/>
      <c r="EG234" s="82" t="s">
        <v>231</v>
      </c>
      <c r="EH234" s="82"/>
      <c r="EI234" s="82"/>
      <c r="EJ234" s="82"/>
      <c r="EK234" s="82"/>
      <c r="EL234" s="82"/>
      <c r="EM234" s="82"/>
      <c r="EN234" s="82"/>
      <c r="EO234" s="82"/>
      <c r="EP234" s="82"/>
      <c r="EQ234" s="82"/>
      <c r="ER234" s="82"/>
      <c r="ES234" s="82"/>
      <c r="ET234" s="82"/>
      <c r="EU234" s="82"/>
      <c r="EV234" s="82"/>
      <c r="EW234" s="82"/>
      <c r="EX234" s="82"/>
    </row>
    <row r="235" spans="1:154" ht="16" customHeight="1">
      <c r="A235" s="86">
        <v>2012</v>
      </c>
      <c r="B235" s="67" t="s">
        <v>6</v>
      </c>
      <c r="C235" s="67" t="str">
        <f t="shared" si="29"/>
        <v>2012Q1</v>
      </c>
      <c r="D235" s="67" t="s">
        <v>211</v>
      </c>
      <c r="E235" s="67" t="s">
        <v>212</v>
      </c>
      <c r="F235" s="67" t="s">
        <v>224</v>
      </c>
      <c r="G235" s="68" t="s">
        <v>46</v>
      </c>
      <c r="H235" s="68" t="s">
        <v>231</v>
      </c>
      <c r="I235" s="68" t="s">
        <v>440</v>
      </c>
      <c r="J235" s="67" t="str">
        <f t="shared" si="35"/>
        <v>2012Q1D7</v>
      </c>
      <c r="K235" s="79">
        <v>0</v>
      </c>
      <c r="L235" s="79">
        <v>0</v>
      </c>
      <c r="M235" s="67"/>
      <c r="N235" s="79">
        <v>0</v>
      </c>
      <c r="O235" s="79"/>
      <c r="P235" s="79">
        <v>0</v>
      </c>
      <c r="Q235" s="79"/>
      <c r="R235" s="68">
        <v>701551.97</v>
      </c>
      <c r="S235" s="67"/>
      <c r="T235" s="67"/>
      <c r="U235" s="67"/>
      <c r="V235" s="67"/>
      <c r="W235" s="67"/>
      <c r="X235" s="67"/>
      <c r="Y235" s="67"/>
      <c r="Z235" s="79">
        <v>0</v>
      </c>
      <c r="AA235" s="79">
        <v>0</v>
      </c>
      <c r="AB235" s="79">
        <v>0</v>
      </c>
      <c r="AC235" s="67">
        <v>1079202</v>
      </c>
      <c r="AD235" s="68">
        <f t="shared" si="32"/>
        <v>1079202</v>
      </c>
      <c r="AE235" s="67"/>
      <c r="AF235" s="79"/>
      <c r="AG235" s="67"/>
      <c r="AH235" s="67"/>
      <c r="AI235" s="67"/>
      <c r="AJ235" s="67"/>
      <c r="AK235" s="67"/>
      <c r="AL235" s="67">
        <v>0</v>
      </c>
      <c r="AM235" s="67"/>
      <c r="AN235" s="67">
        <v>0</v>
      </c>
      <c r="AO235" s="67">
        <v>0</v>
      </c>
      <c r="AP235" s="67">
        <v>16</v>
      </c>
      <c r="AQ235" s="67">
        <v>9</v>
      </c>
      <c r="AR235" s="67">
        <v>0</v>
      </c>
      <c r="AS235" s="67"/>
      <c r="AT235" s="67">
        <v>5</v>
      </c>
      <c r="AU235" s="67">
        <v>0</v>
      </c>
      <c r="AV235" s="67"/>
      <c r="AW235" s="67">
        <v>0</v>
      </c>
      <c r="AX235" s="67">
        <v>2</v>
      </c>
      <c r="AY235" s="67">
        <v>0</v>
      </c>
      <c r="AZ235" s="67">
        <v>0</v>
      </c>
      <c r="BA235" s="67">
        <v>0</v>
      </c>
      <c r="BB235" s="67">
        <v>0</v>
      </c>
      <c r="BC235" s="67">
        <v>0</v>
      </c>
      <c r="BD235" s="67">
        <v>0</v>
      </c>
      <c r="BE235" s="67">
        <v>0</v>
      </c>
      <c r="BF235" s="67">
        <v>0</v>
      </c>
      <c r="BG235" s="67">
        <v>0</v>
      </c>
      <c r="BH235" s="67">
        <v>0</v>
      </c>
      <c r="BI235" s="67">
        <v>0</v>
      </c>
      <c r="BJ235" s="73">
        <v>1850</v>
      </c>
      <c r="BK235" s="68">
        <f t="shared" si="28"/>
        <v>32</v>
      </c>
      <c r="BL235" s="67">
        <v>0</v>
      </c>
      <c r="BM235" s="67">
        <v>0</v>
      </c>
      <c r="BN235" s="67">
        <f t="shared" si="34"/>
        <v>0</v>
      </c>
      <c r="BO235" s="67"/>
      <c r="BP235" s="67"/>
      <c r="BQ235" s="67"/>
      <c r="BR235" s="67">
        <v>1337</v>
      </c>
      <c r="BS235" s="67">
        <v>50</v>
      </c>
      <c r="BT235" s="67">
        <v>0</v>
      </c>
      <c r="BU235" s="67">
        <v>0</v>
      </c>
      <c r="BV235" s="67"/>
      <c r="BW235" s="67">
        <v>0</v>
      </c>
      <c r="BX235" s="67">
        <v>0</v>
      </c>
      <c r="BY235" s="67">
        <f t="shared" si="31"/>
        <v>1387</v>
      </c>
      <c r="BZ235" s="79">
        <v>17.606764999999999</v>
      </c>
      <c r="CA235" s="79">
        <v>0.33100000000000002</v>
      </c>
      <c r="CB235" s="79">
        <v>8.0557999999999996</v>
      </c>
      <c r="CC235" s="79">
        <v>8.2337000000000007</v>
      </c>
      <c r="CD235" s="79">
        <v>0</v>
      </c>
      <c r="CE235" s="79">
        <v>0</v>
      </c>
      <c r="CF235" s="79">
        <v>0</v>
      </c>
      <c r="CG235" s="79"/>
      <c r="CH235" s="79"/>
      <c r="CI235" s="79"/>
      <c r="CJ235" s="79"/>
      <c r="CK235" s="79"/>
      <c r="CL235" s="79">
        <f t="shared" si="30"/>
        <v>34.227264999999996</v>
      </c>
      <c r="CM235" s="79"/>
      <c r="CN235" s="79"/>
      <c r="CO235" s="79"/>
      <c r="CP235" s="79"/>
      <c r="CQ235" s="79"/>
      <c r="CR235" s="79"/>
      <c r="CS235" s="79"/>
      <c r="CT235" s="79"/>
      <c r="CU235" s="79"/>
      <c r="CV235" s="79"/>
      <c r="CW235" s="79"/>
      <c r="CX235" s="79"/>
      <c r="CY235" s="79"/>
      <c r="CZ235" s="79"/>
      <c r="DA235" s="79"/>
      <c r="DB235" s="79"/>
      <c r="DC235" s="79"/>
      <c r="DD235" s="67"/>
      <c r="DE235" s="67"/>
      <c r="DF235" s="67"/>
      <c r="DG235" s="67"/>
      <c r="DH235" s="67"/>
      <c r="DI235" s="67"/>
      <c r="DJ235" s="67"/>
      <c r="DK235" s="67"/>
      <c r="DL235" s="67"/>
      <c r="DM235" s="67"/>
      <c r="DN235" s="67"/>
      <c r="DO235" s="67"/>
      <c r="DP235" s="67"/>
      <c r="DQ235" s="67"/>
      <c r="DR235" s="67"/>
      <c r="DS235" s="67"/>
      <c r="DT235" s="68">
        <f t="shared" si="36"/>
        <v>0</v>
      </c>
      <c r="DU235" s="67"/>
      <c r="DV235" s="82"/>
      <c r="DW235" s="82"/>
      <c r="DX235" s="82"/>
      <c r="DY235" s="82"/>
      <c r="DZ235" s="82"/>
      <c r="EA235" s="82"/>
      <c r="EB235" s="82"/>
      <c r="EC235" s="82"/>
      <c r="ED235" s="82"/>
      <c r="EE235" s="82"/>
      <c r="EF235" s="82"/>
      <c r="EG235" s="82" t="s">
        <v>229</v>
      </c>
      <c r="EH235" s="82"/>
      <c r="EI235" s="82"/>
      <c r="EJ235" s="82"/>
      <c r="EK235" s="82"/>
      <c r="EL235" s="82"/>
      <c r="EM235" s="82"/>
      <c r="EN235" s="82"/>
      <c r="EO235" s="82"/>
      <c r="EP235" s="82"/>
      <c r="EQ235" s="82"/>
      <c r="ER235" s="82"/>
      <c r="ES235" s="82"/>
      <c r="ET235" s="82"/>
      <c r="EU235" s="82"/>
      <c r="EV235" s="82"/>
      <c r="EW235" s="82"/>
      <c r="EX235" s="82"/>
    </row>
    <row r="236" spans="1:154" ht="16" customHeight="1">
      <c r="A236" s="86">
        <v>2012</v>
      </c>
      <c r="B236" s="67" t="s">
        <v>6</v>
      </c>
      <c r="C236" s="67" t="str">
        <f t="shared" si="29"/>
        <v>2012Q1</v>
      </c>
      <c r="D236" s="67" t="s">
        <v>211</v>
      </c>
      <c r="E236" s="67" t="s">
        <v>212</v>
      </c>
      <c r="F236" s="67" t="s">
        <v>223</v>
      </c>
      <c r="G236" s="68" t="s">
        <v>45</v>
      </c>
      <c r="H236" s="68" t="s">
        <v>231</v>
      </c>
      <c r="I236" s="68" t="s">
        <v>439</v>
      </c>
      <c r="J236" s="67" t="str">
        <f t="shared" si="35"/>
        <v>2012Q1D6</v>
      </c>
      <c r="K236" s="79">
        <v>0</v>
      </c>
      <c r="L236" s="79">
        <v>0</v>
      </c>
      <c r="M236" s="67"/>
      <c r="N236" s="79">
        <v>0</v>
      </c>
      <c r="O236" s="79"/>
      <c r="P236" s="79">
        <v>0</v>
      </c>
      <c r="Q236" s="79"/>
      <c r="R236" s="68">
        <v>906976.33</v>
      </c>
      <c r="S236" s="67"/>
      <c r="T236" s="67"/>
      <c r="U236" s="67"/>
      <c r="V236" s="67"/>
      <c r="W236" s="67"/>
      <c r="X236" s="67"/>
      <c r="Y236" s="67"/>
      <c r="Z236" s="79">
        <v>0</v>
      </c>
      <c r="AA236" s="79">
        <v>0</v>
      </c>
      <c r="AB236" s="79">
        <v>0</v>
      </c>
      <c r="AC236" s="67">
        <v>1122925</v>
      </c>
      <c r="AD236" s="68">
        <f t="shared" si="32"/>
        <v>1122925</v>
      </c>
      <c r="AE236" s="67"/>
      <c r="AF236" s="79"/>
      <c r="AG236" s="67"/>
      <c r="AH236" s="67"/>
      <c r="AI236" s="67"/>
      <c r="AJ236" s="67"/>
      <c r="AK236" s="67"/>
      <c r="AL236" s="67">
        <v>0</v>
      </c>
      <c r="AM236" s="67"/>
      <c r="AN236" s="67">
        <v>0</v>
      </c>
      <c r="AO236" s="67">
        <v>0</v>
      </c>
      <c r="AP236" s="67">
        <v>0</v>
      </c>
      <c r="AQ236" s="67">
        <v>0</v>
      </c>
      <c r="AR236" s="67">
        <v>0</v>
      </c>
      <c r="AS236" s="67"/>
      <c r="AT236" s="67">
        <v>0</v>
      </c>
      <c r="AU236" s="67">
        <v>0</v>
      </c>
      <c r="AV236" s="67"/>
      <c r="AW236" s="67">
        <v>0</v>
      </c>
      <c r="AX236" s="67">
        <v>0</v>
      </c>
      <c r="AY236" s="67">
        <v>0</v>
      </c>
      <c r="AZ236" s="67">
        <v>0</v>
      </c>
      <c r="BA236" s="67">
        <v>0</v>
      </c>
      <c r="BB236" s="67">
        <v>0</v>
      </c>
      <c r="BC236" s="67">
        <v>0</v>
      </c>
      <c r="BD236" s="67">
        <v>0</v>
      </c>
      <c r="BE236" s="67">
        <v>0</v>
      </c>
      <c r="BF236" s="67">
        <v>0</v>
      </c>
      <c r="BG236" s="67">
        <v>0</v>
      </c>
      <c r="BH236" s="67">
        <v>0</v>
      </c>
      <c r="BI236" s="67">
        <v>0</v>
      </c>
      <c r="BJ236" s="73">
        <v>0</v>
      </c>
      <c r="BK236" s="68">
        <f t="shared" si="28"/>
        <v>0</v>
      </c>
      <c r="BL236" s="67">
        <v>0</v>
      </c>
      <c r="BM236" s="67">
        <v>0</v>
      </c>
      <c r="BN236" s="67">
        <f t="shared" si="34"/>
        <v>0</v>
      </c>
      <c r="BO236" s="67"/>
      <c r="BP236" s="67"/>
      <c r="BQ236" s="67"/>
      <c r="BR236" s="67">
        <v>2262</v>
      </c>
      <c r="BS236" s="67">
        <v>69</v>
      </c>
      <c r="BT236" s="67">
        <v>0</v>
      </c>
      <c r="BU236" s="67">
        <v>0</v>
      </c>
      <c r="BV236" s="67"/>
      <c r="BW236" s="67">
        <v>0</v>
      </c>
      <c r="BX236" s="67">
        <v>0</v>
      </c>
      <c r="BY236" s="67">
        <f t="shared" si="31"/>
        <v>2331</v>
      </c>
      <c r="BZ236" s="79">
        <v>37.878053999999999</v>
      </c>
      <c r="CA236" s="79">
        <v>0.90800000000000003</v>
      </c>
      <c r="CB236" s="79">
        <v>33.470770000000002</v>
      </c>
      <c r="CC236" s="79">
        <v>49.7727</v>
      </c>
      <c r="CD236" s="79">
        <v>0</v>
      </c>
      <c r="CE236" s="79">
        <v>0</v>
      </c>
      <c r="CF236" s="79">
        <v>0</v>
      </c>
      <c r="CG236" s="79"/>
      <c r="CH236" s="79"/>
      <c r="CI236" s="79"/>
      <c r="CJ236" s="79"/>
      <c r="CK236" s="79"/>
      <c r="CL236" s="79">
        <f t="shared" si="30"/>
        <v>122.02952399999999</v>
      </c>
      <c r="CM236" s="79"/>
      <c r="CN236" s="79"/>
      <c r="CO236" s="79"/>
      <c r="CP236" s="79"/>
      <c r="CQ236" s="79"/>
      <c r="CR236" s="79"/>
      <c r="CS236" s="79"/>
      <c r="CT236" s="79"/>
      <c r="CU236" s="79"/>
      <c r="CV236" s="79"/>
      <c r="CW236" s="79"/>
      <c r="CX236" s="79"/>
      <c r="CY236" s="79"/>
      <c r="CZ236" s="79"/>
      <c r="DA236" s="79"/>
      <c r="DB236" s="79"/>
      <c r="DC236" s="79"/>
      <c r="DD236" s="67"/>
      <c r="DE236" s="67"/>
      <c r="DF236" s="67"/>
      <c r="DG236" s="67"/>
      <c r="DH236" s="67"/>
      <c r="DI236" s="67"/>
      <c r="DJ236" s="67"/>
      <c r="DK236" s="67"/>
      <c r="DL236" s="67"/>
      <c r="DM236" s="67"/>
      <c r="DN236" s="67"/>
      <c r="DO236" s="67"/>
      <c r="DP236" s="67"/>
      <c r="DQ236" s="67"/>
      <c r="DR236" s="67"/>
      <c r="DS236" s="67"/>
      <c r="DT236" s="68">
        <f t="shared" si="36"/>
        <v>0</v>
      </c>
      <c r="DU236" s="67"/>
      <c r="DV236" s="82"/>
      <c r="DW236" s="82"/>
      <c r="DX236" s="82"/>
      <c r="DY236" s="82"/>
      <c r="DZ236" s="82"/>
      <c r="EA236" s="82"/>
      <c r="EB236" s="82"/>
      <c r="EC236" s="82"/>
      <c r="ED236" s="82"/>
      <c r="EE236" s="82"/>
      <c r="EF236" s="82"/>
      <c r="EG236" s="82" t="s">
        <v>229</v>
      </c>
      <c r="EH236" s="82"/>
      <c r="EI236" s="82"/>
      <c r="EJ236" s="82"/>
      <c r="EK236" s="82"/>
      <c r="EL236" s="82"/>
      <c r="EM236" s="82"/>
      <c r="EN236" s="82"/>
      <c r="EO236" s="82"/>
      <c r="EP236" s="82"/>
      <c r="EQ236" s="82"/>
      <c r="ER236" s="82"/>
      <c r="ES236" s="82"/>
      <c r="ET236" s="82"/>
      <c r="EU236" s="82"/>
      <c r="EV236" s="82"/>
      <c r="EW236" s="82"/>
      <c r="EX236" s="82"/>
    </row>
    <row r="237" spans="1:154" ht="16" customHeight="1">
      <c r="A237" s="86">
        <v>2012</v>
      </c>
      <c r="B237" s="67" t="s">
        <v>6</v>
      </c>
      <c r="C237" s="67" t="str">
        <f t="shared" si="29"/>
        <v>2012Q1</v>
      </c>
      <c r="D237" s="67" t="s">
        <v>211</v>
      </c>
      <c r="E237" s="67" t="s">
        <v>212</v>
      </c>
      <c r="F237" s="67" t="s">
        <v>227</v>
      </c>
      <c r="G237" s="68" t="s">
        <v>13</v>
      </c>
      <c r="H237" s="68" t="s">
        <v>13</v>
      </c>
      <c r="I237" s="68" t="s">
        <v>444</v>
      </c>
      <c r="J237" s="67" t="str">
        <f t="shared" si="35"/>
        <v>2012Q1D9</v>
      </c>
      <c r="K237" s="79">
        <v>191266</v>
      </c>
      <c r="L237" s="79">
        <v>0</v>
      </c>
      <c r="M237" s="67">
        <v>0</v>
      </c>
      <c r="N237" s="79">
        <v>0</v>
      </c>
      <c r="O237" s="79"/>
      <c r="P237" s="79">
        <v>0</v>
      </c>
      <c r="Q237" s="79"/>
      <c r="R237" s="68">
        <v>191266</v>
      </c>
      <c r="S237" s="67"/>
      <c r="T237" s="67"/>
      <c r="U237" s="67"/>
      <c r="V237" s="67"/>
      <c r="W237" s="67"/>
      <c r="X237" s="67"/>
      <c r="Y237" s="67"/>
      <c r="Z237" s="79">
        <v>0</v>
      </c>
      <c r="AA237" s="79">
        <v>0</v>
      </c>
      <c r="AB237" s="79">
        <v>0</v>
      </c>
      <c r="AC237" s="67">
        <v>268711</v>
      </c>
      <c r="AD237" s="68">
        <f t="shared" si="32"/>
        <v>268711</v>
      </c>
      <c r="AE237" s="67"/>
      <c r="AF237" s="79"/>
      <c r="AG237" s="67"/>
      <c r="AH237" s="67"/>
      <c r="AI237" s="67"/>
      <c r="AJ237" s="67"/>
      <c r="AK237" s="67"/>
      <c r="AL237" s="67">
        <v>0</v>
      </c>
      <c r="AM237" s="67"/>
      <c r="AN237" s="67">
        <v>0</v>
      </c>
      <c r="AO237" s="67">
        <v>0</v>
      </c>
      <c r="AP237" s="67">
        <v>0</v>
      </c>
      <c r="AQ237" s="67">
        <v>9</v>
      </c>
      <c r="AR237" s="67">
        <v>0</v>
      </c>
      <c r="AS237" s="67"/>
      <c r="AT237" s="67">
        <v>12</v>
      </c>
      <c r="AU237" s="67">
        <v>0</v>
      </c>
      <c r="AV237" s="67"/>
      <c r="AW237" s="67">
        <v>0</v>
      </c>
      <c r="AX237" s="67">
        <v>0</v>
      </c>
      <c r="AY237" s="67">
        <v>0</v>
      </c>
      <c r="AZ237" s="67">
        <v>0</v>
      </c>
      <c r="BA237" s="67">
        <v>0</v>
      </c>
      <c r="BB237" s="67">
        <v>0</v>
      </c>
      <c r="BC237" s="67">
        <v>0</v>
      </c>
      <c r="BD237" s="67">
        <v>0</v>
      </c>
      <c r="BE237" s="67">
        <v>0</v>
      </c>
      <c r="BF237" s="67">
        <v>0</v>
      </c>
      <c r="BG237" s="67">
        <v>0</v>
      </c>
      <c r="BH237" s="67">
        <v>0</v>
      </c>
      <c r="BI237" s="67">
        <v>0</v>
      </c>
      <c r="BJ237" s="73">
        <v>1650</v>
      </c>
      <c r="BK237" s="68">
        <f t="shared" si="28"/>
        <v>21</v>
      </c>
      <c r="BL237" s="67">
        <v>0</v>
      </c>
      <c r="BM237" s="67">
        <v>8</v>
      </c>
      <c r="BN237" s="67">
        <f t="shared" si="34"/>
        <v>8</v>
      </c>
      <c r="BO237" s="67"/>
      <c r="BP237" s="67"/>
      <c r="BQ237" s="67"/>
      <c r="BR237" s="67">
        <v>0</v>
      </c>
      <c r="BS237" s="67">
        <v>0</v>
      </c>
      <c r="BT237" s="67">
        <v>0</v>
      </c>
      <c r="BU237" s="67">
        <v>0</v>
      </c>
      <c r="BV237" s="67"/>
      <c r="BW237" s="67">
        <v>0</v>
      </c>
      <c r="BX237" s="67">
        <v>0</v>
      </c>
      <c r="BY237" s="67">
        <f t="shared" si="31"/>
        <v>0</v>
      </c>
      <c r="BZ237" s="79">
        <v>14.858000000000001</v>
      </c>
      <c r="CA237" s="79">
        <v>0.83050000000000002</v>
      </c>
      <c r="CB237" s="79">
        <v>13.165800000000001</v>
      </c>
      <c r="CC237" s="79">
        <v>41.036225999999999</v>
      </c>
      <c r="CD237" s="79">
        <v>0</v>
      </c>
      <c r="CE237" s="79">
        <v>0</v>
      </c>
      <c r="CF237" s="79">
        <v>0</v>
      </c>
      <c r="CG237" s="79"/>
      <c r="CH237" s="79"/>
      <c r="CI237" s="79"/>
      <c r="CJ237" s="79"/>
      <c r="CK237" s="79"/>
      <c r="CL237" s="79">
        <f t="shared" si="30"/>
        <v>69.890525999999994</v>
      </c>
      <c r="CM237" s="79"/>
      <c r="CN237" s="79"/>
      <c r="CO237" s="79"/>
      <c r="CP237" s="79"/>
      <c r="CQ237" s="79"/>
      <c r="CR237" s="79"/>
      <c r="CS237" s="79"/>
      <c r="CT237" s="79"/>
      <c r="CU237" s="79"/>
      <c r="CV237" s="79"/>
      <c r="CW237" s="79"/>
      <c r="CX237" s="79"/>
      <c r="CY237" s="79"/>
      <c r="CZ237" s="79"/>
      <c r="DA237" s="79"/>
      <c r="DB237" s="79"/>
      <c r="DC237" s="79"/>
      <c r="DD237" s="67"/>
      <c r="DE237" s="67"/>
      <c r="DF237" s="67"/>
      <c r="DG237" s="67"/>
      <c r="DH237" s="67"/>
      <c r="DI237" s="67"/>
      <c r="DJ237" s="67"/>
      <c r="DK237" s="67"/>
      <c r="DL237" s="67"/>
      <c r="DM237" s="67"/>
      <c r="DN237" s="67"/>
      <c r="DO237" s="67"/>
      <c r="DP237" s="67"/>
      <c r="DQ237" s="67"/>
      <c r="DR237" s="67"/>
      <c r="DS237" s="67"/>
      <c r="DT237" s="68">
        <f t="shared" si="36"/>
        <v>0</v>
      </c>
      <c r="DU237" s="67"/>
      <c r="DV237" s="82"/>
      <c r="DW237" s="82"/>
      <c r="DX237" s="82"/>
      <c r="DY237" s="82"/>
      <c r="DZ237" s="82"/>
      <c r="EA237" s="82"/>
      <c r="EB237" s="82"/>
      <c r="EC237" s="82"/>
      <c r="ED237" s="82"/>
      <c r="EE237" s="82"/>
      <c r="EF237" s="82"/>
      <c r="EG237" s="82" t="s">
        <v>229</v>
      </c>
      <c r="EH237" s="82"/>
      <c r="EI237" s="82"/>
      <c r="EJ237" s="82"/>
      <c r="EK237" s="82"/>
      <c r="EL237" s="82"/>
      <c r="EM237" s="82"/>
      <c r="EN237" s="82"/>
      <c r="EO237" s="82"/>
      <c r="EP237" s="82"/>
      <c r="EQ237" s="82"/>
      <c r="ER237" s="82"/>
      <c r="ES237" s="82"/>
      <c r="ET237" s="82"/>
      <c r="EU237" s="82"/>
      <c r="EV237" s="82"/>
      <c r="EW237" s="82"/>
      <c r="EX237" s="82"/>
    </row>
    <row r="238" spans="1:154" ht="16" customHeight="1">
      <c r="A238" s="86">
        <v>2012</v>
      </c>
      <c r="B238" s="67" t="s">
        <v>6</v>
      </c>
      <c r="C238" s="67" t="str">
        <f t="shared" si="29"/>
        <v>2012Q1</v>
      </c>
      <c r="D238" s="67" t="s">
        <v>211</v>
      </c>
      <c r="E238" s="67" t="s">
        <v>212</v>
      </c>
      <c r="F238" s="67" t="s">
        <v>225</v>
      </c>
      <c r="G238" s="68" t="s">
        <v>47</v>
      </c>
      <c r="H238" s="68" t="s">
        <v>231</v>
      </c>
      <c r="I238" s="68" t="s">
        <v>441</v>
      </c>
      <c r="J238" s="67" t="str">
        <f t="shared" si="35"/>
        <v>2012Q1D8</v>
      </c>
      <c r="K238" s="79">
        <v>0</v>
      </c>
      <c r="L238" s="79">
        <v>0</v>
      </c>
      <c r="M238" s="67"/>
      <c r="N238" s="79">
        <v>0</v>
      </c>
      <c r="O238" s="79"/>
      <c r="P238" s="79">
        <v>0</v>
      </c>
      <c r="Q238" s="79"/>
      <c r="R238" s="68">
        <v>832359.69</v>
      </c>
      <c r="S238" s="67"/>
      <c r="T238" s="67"/>
      <c r="U238" s="67"/>
      <c r="V238" s="67"/>
      <c r="W238" s="67"/>
      <c r="X238" s="67"/>
      <c r="Y238" s="67"/>
      <c r="Z238" s="79">
        <v>0</v>
      </c>
      <c r="AA238" s="79">
        <v>0</v>
      </c>
      <c r="AB238" s="79">
        <v>0</v>
      </c>
      <c r="AC238" s="67">
        <v>1156150</v>
      </c>
      <c r="AD238" s="68">
        <f t="shared" si="32"/>
        <v>1156150</v>
      </c>
      <c r="AE238" s="67"/>
      <c r="AF238" s="79"/>
      <c r="AG238" s="67"/>
      <c r="AH238" s="67"/>
      <c r="AI238" s="67"/>
      <c r="AJ238" s="67"/>
      <c r="AK238" s="67"/>
      <c r="AL238" s="67">
        <v>0</v>
      </c>
      <c r="AM238" s="67"/>
      <c r="AN238" s="67">
        <v>0</v>
      </c>
      <c r="AO238" s="67">
        <v>0</v>
      </c>
      <c r="AP238" s="67">
        <v>0</v>
      </c>
      <c r="AQ238" s="67">
        <v>0</v>
      </c>
      <c r="AR238" s="67">
        <v>0</v>
      </c>
      <c r="AS238" s="67"/>
      <c r="AT238" s="67">
        <v>0</v>
      </c>
      <c r="AU238" s="67">
        <v>0</v>
      </c>
      <c r="AV238" s="67"/>
      <c r="AW238" s="67">
        <v>0</v>
      </c>
      <c r="AX238" s="67">
        <v>0</v>
      </c>
      <c r="AY238" s="67">
        <v>0</v>
      </c>
      <c r="AZ238" s="67">
        <v>0</v>
      </c>
      <c r="BA238" s="67">
        <v>0</v>
      </c>
      <c r="BB238" s="67">
        <v>0</v>
      </c>
      <c r="BC238" s="67">
        <v>0</v>
      </c>
      <c r="BD238" s="67">
        <v>0</v>
      </c>
      <c r="BE238" s="67">
        <v>0</v>
      </c>
      <c r="BF238" s="67">
        <v>0</v>
      </c>
      <c r="BG238" s="67">
        <v>0</v>
      </c>
      <c r="BH238" s="67">
        <v>0</v>
      </c>
      <c r="BI238" s="67">
        <v>0</v>
      </c>
      <c r="BJ238" s="73">
        <v>0</v>
      </c>
      <c r="BK238" s="68">
        <f t="shared" si="28"/>
        <v>0</v>
      </c>
      <c r="BL238" s="67">
        <v>0</v>
      </c>
      <c r="BM238" s="67">
        <v>0</v>
      </c>
      <c r="BN238" s="67">
        <f t="shared" si="34"/>
        <v>0</v>
      </c>
      <c r="BO238" s="67"/>
      <c r="BP238" s="67"/>
      <c r="BQ238" s="67"/>
      <c r="BR238" s="67">
        <v>2321</v>
      </c>
      <c r="BS238" s="67">
        <v>81</v>
      </c>
      <c r="BT238" s="67">
        <v>0</v>
      </c>
      <c r="BU238" s="67">
        <v>0</v>
      </c>
      <c r="BV238" s="67"/>
      <c r="BW238" s="67">
        <v>0</v>
      </c>
      <c r="BX238" s="67">
        <v>0</v>
      </c>
      <c r="BY238" s="67">
        <f t="shared" si="31"/>
        <v>2402</v>
      </c>
      <c r="BZ238" s="79">
        <v>37.878053999999999</v>
      </c>
      <c r="CA238" s="79">
        <v>0.90800000000000003</v>
      </c>
      <c r="CB238" s="79">
        <v>33.470770000000002</v>
      </c>
      <c r="CC238" s="79">
        <v>49.7727</v>
      </c>
      <c r="CD238" s="79">
        <v>0</v>
      </c>
      <c r="CE238" s="79">
        <v>0</v>
      </c>
      <c r="CF238" s="79">
        <v>0</v>
      </c>
      <c r="CG238" s="79"/>
      <c r="CH238" s="79"/>
      <c r="CI238" s="79"/>
      <c r="CJ238" s="79"/>
      <c r="CK238" s="79"/>
      <c r="CL238" s="79">
        <f t="shared" si="30"/>
        <v>122.02952399999999</v>
      </c>
      <c r="CM238" s="79"/>
      <c r="CN238" s="79"/>
      <c r="CO238" s="79"/>
      <c r="CP238" s="79"/>
      <c r="CQ238" s="79"/>
      <c r="CR238" s="79"/>
      <c r="CS238" s="79"/>
      <c r="CT238" s="79"/>
      <c r="CU238" s="79"/>
      <c r="CV238" s="79"/>
      <c r="CW238" s="79"/>
      <c r="CX238" s="79"/>
      <c r="CY238" s="79"/>
      <c r="CZ238" s="79"/>
      <c r="DA238" s="79"/>
      <c r="DB238" s="79"/>
      <c r="DC238" s="79"/>
      <c r="DD238" s="67"/>
      <c r="DE238" s="67"/>
      <c r="DF238" s="67"/>
      <c r="DG238" s="67"/>
      <c r="DH238" s="67"/>
      <c r="DI238" s="67"/>
      <c r="DJ238" s="67"/>
      <c r="DK238" s="67"/>
      <c r="DL238" s="67"/>
      <c r="DM238" s="67"/>
      <c r="DN238" s="67"/>
      <c r="DO238" s="67"/>
      <c r="DP238" s="67"/>
      <c r="DQ238" s="67"/>
      <c r="DR238" s="67"/>
      <c r="DS238" s="67"/>
      <c r="DT238" s="68">
        <f t="shared" si="36"/>
        <v>0</v>
      </c>
      <c r="DU238" s="67"/>
      <c r="DV238" s="82"/>
      <c r="DW238" s="82"/>
      <c r="DX238" s="82"/>
      <c r="DY238" s="82"/>
      <c r="DZ238" s="82"/>
      <c r="EA238" s="82"/>
      <c r="EB238" s="82"/>
      <c r="EC238" s="82"/>
      <c r="ED238" s="82"/>
      <c r="EE238" s="82"/>
      <c r="EF238" s="82"/>
      <c r="EG238" s="82" t="s">
        <v>229</v>
      </c>
      <c r="EH238" s="82"/>
      <c r="EI238" s="82"/>
      <c r="EJ238" s="82"/>
      <c r="EK238" s="82"/>
      <c r="EL238" s="82"/>
      <c r="EM238" s="82"/>
      <c r="EN238" s="82"/>
      <c r="EO238" s="82"/>
      <c r="EP238" s="82"/>
      <c r="EQ238" s="82"/>
      <c r="ER238" s="82"/>
      <c r="ES238" s="82"/>
      <c r="ET238" s="82"/>
      <c r="EU238" s="82"/>
      <c r="EV238" s="82"/>
      <c r="EW238" s="82"/>
      <c r="EX238" s="82"/>
    </row>
    <row r="239" spans="1:154" ht="16" customHeight="1">
      <c r="A239" s="86">
        <v>2012</v>
      </c>
      <c r="B239" s="67" t="s">
        <v>6</v>
      </c>
      <c r="C239" s="67" t="str">
        <f t="shared" si="29"/>
        <v>2012Q1</v>
      </c>
      <c r="D239" s="67" t="s">
        <v>211</v>
      </c>
      <c r="E239" s="67" t="s">
        <v>212</v>
      </c>
      <c r="F239" s="67" t="s">
        <v>226</v>
      </c>
      <c r="G239" s="68" t="s">
        <v>29</v>
      </c>
      <c r="H239" s="68" t="s">
        <v>29</v>
      </c>
      <c r="I239" s="68" t="s">
        <v>447</v>
      </c>
      <c r="J239" s="67" t="str">
        <f t="shared" si="35"/>
        <v>2012Q1D12</v>
      </c>
      <c r="K239" s="79">
        <v>342270</v>
      </c>
      <c r="L239" s="79">
        <v>178915</v>
      </c>
      <c r="M239" s="67">
        <v>0</v>
      </c>
      <c r="N239" s="79">
        <v>0</v>
      </c>
      <c r="O239" s="79"/>
      <c r="P239" s="79">
        <v>0</v>
      </c>
      <c r="Q239" s="79"/>
      <c r="R239" s="68">
        <v>521185</v>
      </c>
      <c r="S239" s="67"/>
      <c r="T239" s="67"/>
      <c r="U239" s="67"/>
      <c r="V239" s="67"/>
      <c r="W239" s="67"/>
      <c r="X239" s="67"/>
      <c r="Y239" s="67"/>
      <c r="Z239" s="79">
        <v>0</v>
      </c>
      <c r="AA239" s="79">
        <v>0</v>
      </c>
      <c r="AB239" s="79">
        <v>0</v>
      </c>
      <c r="AC239" s="67">
        <v>1803579</v>
      </c>
      <c r="AD239" s="68">
        <f t="shared" si="32"/>
        <v>1803579</v>
      </c>
      <c r="AE239" s="67"/>
      <c r="AF239" s="79"/>
      <c r="AG239" s="67"/>
      <c r="AH239" s="67"/>
      <c r="AI239" s="67"/>
      <c r="AJ239" s="67"/>
      <c r="AK239" s="67"/>
      <c r="AL239" s="67">
        <v>0</v>
      </c>
      <c r="AM239" s="67"/>
      <c r="AN239" s="67">
        <v>0</v>
      </c>
      <c r="AO239" s="67">
        <v>0</v>
      </c>
      <c r="AP239" s="67">
        <v>16</v>
      </c>
      <c r="AQ239" s="67">
        <v>9</v>
      </c>
      <c r="AR239" s="67">
        <v>0</v>
      </c>
      <c r="AS239" s="67"/>
      <c r="AT239" s="67">
        <v>5</v>
      </c>
      <c r="AU239" s="67">
        <v>0</v>
      </c>
      <c r="AV239" s="67"/>
      <c r="AW239" s="67">
        <v>0</v>
      </c>
      <c r="AX239" s="67">
        <v>2</v>
      </c>
      <c r="AY239" s="67">
        <v>0</v>
      </c>
      <c r="AZ239" s="67">
        <v>0</v>
      </c>
      <c r="BA239" s="67">
        <v>0</v>
      </c>
      <c r="BB239" s="67">
        <v>0</v>
      </c>
      <c r="BC239" s="67">
        <v>0</v>
      </c>
      <c r="BD239" s="67">
        <v>0</v>
      </c>
      <c r="BE239" s="67">
        <v>0</v>
      </c>
      <c r="BF239" s="67">
        <v>0</v>
      </c>
      <c r="BG239" s="67">
        <v>0</v>
      </c>
      <c r="BH239" s="67">
        <v>0</v>
      </c>
      <c r="BI239" s="67">
        <v>0</v>
      </c>
      <c r="BJ239" s="73">
        <v>1850</v>
      </c>
      <c r="BK239" s="68">
        <f t="shared" si="28"/>
        <v>32</v>
      </c>
      <c r="BL239" s="67">
        <v>0</v>
      </c>
      <c r="BM239" s="67">
        <v>10</v>
      </c>
      <c r="BN239" s="67">
        <f t="shared" si="34"/>
        <v>10</v>
      </c>
      <c r="BO239" s="67"/>
      <c r="BP239" s="67"/>
      <c r="BQ239" s="67"/>
      <c r="BR239" s="67">
        <v>1894</v>
      </c>
      <c r="BS239" s="67">
        <v>77</v>
      </c>
      <c r="BT239" s="67">
        <v>0</v>
      </c>
      <c r="BU239" s="67">
        <v>0</v>
      </c>
      <c r="BV239" s="67"/>
      <c r="BW239" s="67">
        <v>0</v>
      </c>
      <c r="BX239" s="67">
        <v>0</v>
      </c>
      <c r="BY239" s="67">
        <f t="shared" si="31"/>
        <v>1971</v>
      </c>
      <c r="BZ239" s="79">
        <v>27.117000000000001</v>
      </c>
      <c r="CA239" s="79">
        <v>25.917000000000002</v>
      </c>
      <c r="CB239" s="79">
        <v>13.121</v>
      </c>
      <c r="CC239" s="79">
        <v>24.417000000000002</v>
      </c>
      <c r="CD239" s="79">
        <v>10.180999999999999</v>
      </c>
      <c r="CE239" s="79">
        <v>0</v>
      </c>
      <c r="CF239" s="79">
        <v>0</v>
      </c>
      <c r="CG239" s="79"/>
      <c r="CH239" s="79"/>
      <c r="CI239" s="79"/>
      <c r="CJ239" s="79"/>
      <c r="CK239" s="79"/>
      <c r="CL239" s="79">
        <f t="shared" si="30"/>
        <v>100.753</v>
      </c>
      <c r="CM239" s="79"/>
      <c r="CN239" s="79"/>
      <c r="CO239" s="79"/>
      <c r="CP239" s="79"/>
      <c r="CQ239" s="79"/>
      <c r="CR239" s="79"/>
      <c r="CS239" s="79"/>
      <c r="CT239" s="79"/>
      <c r="CU239" s="79"/>
      <c r="CV239" s="79"/>
      <c r="CW239" s="79"/>
      <c r="CX239" s="79"/>
      <c r="CY239" s="79"/>
      <c r="CZ239" s="79"/>
      <c r="DA239" s="79"/>
      <c r="DB239" s="79"/>
      <c r="DC239" s="79"/>
      <c r="DD239" s="67"/>
      <c r="DE239" s="67"/>
      <c r="DF239" s="67"/>
      <c r="DG239" s="67"/>
      <c r="DH239" s="67"/>
      <c r="DI239" s="67"/>
      <c r="DJ239" s="67"/>
      <c r="DK239" s="67"/>
      <c r="DL239" s="67"/>
      <c r="DM239" s="67"/>
      <c r="DN239" s="67"/>
      <c r="DO239" s="67"/>
      <c r="DP239" s="67"/>
      <c r="DQ239" s="67"/>
      <c r="DR239" s="67"/>
      <c r="DS239" s="67"/>
      <c r="DT239" s="68">
        <f t="shared" si="36"/>
        <v>0</v>
      </c>
      <c r="DU239" s="67"/>
      <c r="DV239" s="82"/>
      <c r="DW239" s="82"/>
      <c r="DX239" s="82"/>
      <c r="DY239" s="82"/>
      <c r="DZ239" s="82"/>
      <c r="EA239" s="82"/>
      <c r="EB239" s="82"/>
      <c r="EC239" s="82"/>
      <c r="ED239" s="82"/>
      <c r="EE239" s="82"/>
      <c r="EF239" s="82"/>
      <c r="EG239" s="82" t="s">
        <v>229</v>
      </c>
      <c r="EH239" s="82"/>
      <c r="EI239" s="82"/>
      <c r="EJ239" s="82"/>
      <c r="EK239" s="82"/>
      <c r="EL239" s="82"/>
      <c r="EM239" s="82"/>
      <c r="EN239" s="82"/>
      <c r="EO239" s="82"/>
      <c r="EP239" s="82"/>
      <c r="EQ239" s="82"/>
      <c r="ER239" s="82"/>
      <c r="ES239" s="82"/>
      <c r="ET239" s="82"/>
      <c r="EU239" s="82"/>
      <c r="EV239" s="82"/>
      <c r="EW239" s="82"/>
      <c r="EX239" s="82"/>
    </row>
    <row r="240" spans="1:154" ht="16" customHeight="1">
      <c r="A240" s="86">
        <v>2012</v>
      </c>
      <c r="B240" s="67" t="s">
        <v>6</v>
      </c>
      <c r="C240" s="67" t="str">
        <f t="shared" si="29"/>
        <v>2012Q1</v>
      </c>
      <c r="D240" s="67" t="s">
        <v>211</v>
      </c>
      <c r="E240" s="67" t="s">
        <v>212</v>
      </c>
      <c r="F240" s="67" t="s">
        <v>228</v>
      </c>
      <c r="G240" s="68" t="s">
        <v>28</v>
      </c>
      <c r="H240" s="68" t="s">
        <v>28</v>
      </c>
      <c r="I240" s="68" t="s">
        <v>445</v>
      </c>
      <c r="J240" s="67" t="str">
        <f t="shared" si="35"/>
        <v>2012Q1D10</v>
      </c>
      <c r="K240" s="79">
        <v>244887</v>
      </c>
      <c r="L240" s="79">
        <v>25052</v>
      </c>
      <c r="M240" s="67">
        <v>0</v>
      </c>
      <c r="N240" s="79">
        <v>0</v>
      </c>
      <c r="O240" s="79"/>
      <c r="P240" s="79">
        <v>0</v>
      </c>
      <c r="Q240" s="79"/>
      <c r="R240" s="68">
        <v>269939</v>
      </c>
      <c r="S240" s="67"/>
      <c r="T240" s="67"/>
      <c r="U240" s="67"/>
      <c r="V240" s="67"/>
      <c r="W240" s="67"/>
      <c r="X240" s="67"/>
      <c r="Y240" s="67"/>
      <c r="Z240" s="79">
        <v>0</v>
      </c>
      <c r="AA240" s="79">
        <v>0</v>
      </c>
      <c r="AB240" s="79">
        <v>0</v>
      </c>
      <c r="AC240" s="67">
        <v>319923</v>
      </c>
      <c r="AD240" s="68">
        <f t="shared" si="32"/>
        <v>319923</v>
      </c>
      <c r="AE240" s="67"/>
      <c r="AF240" s="79"/>
      <c r="AG240" s="67"/>
      <c r="AH240" s="67"/>
      <c r="AI240" s="67"/>
      <c r="AJ240" s="67"/>
      <c r="AK240" s="67"/>
      <c r="AL240" s="67">
        <v>0</v>
      </c>
      <c r="AM240" s="67"/>
      <c r="AN240" s="67">
        <v>0</v>
      </c>
      <c r="AO240" s="67">
        <v>0</v>
      </c>
      <c r="AP240" s="67">
        <v>3</v>
      </c>
      <c r="AQ240" s="67">
        <v>9</v>
      </c>
      <c r="AR240" s="67">
        <v>0</v>
      </c>
      <c r="AS240" s="67"/>
      <c r="AT240" s="67">
        <v>5</v>
      </c>
      <c r="AU240" s="67">
        <v>0</v>
      </c>
      <c r="AV240" s="67"/>
      <c r="AW240" s="67">
        <v>2</v>
      </c>
      <c r="AX240" s="67">
        <v>1</v>
      </c>
      <c r="AY240" s="67">
        <v>0</v>
      </c>
      <c r="AZ240" s="67">
        <v>2</v>
      </c>
      <c r="BA240" s="67">
        <v>0</v>
      </c>
      <c r="BB240" s="67">
        <v>0</v>
      </c>
      <c r="BC240" s="67">
        <v>0</v>
      </c>
      <c r="BD240" s="67">
        <v>0</v>
      </c>
      <c r="BE240" s="67">
        <v>0</v>
      </c>
      <c r="BF240" s="67">
        <v>0</v>
      </c>
      <c r="BG240" s="67">
        <v>0</v>
      </c>
      <c r="BH240" s="67">
        <v>0</v>
      </c>
      <c r="BI240" s="67">
        <v>0</v>
      </c>
      <c r="BJ240" s="73">
        <v>2305</v>
      </c>
      <c r="BK240" s="68">
        <f t="shared" si="28"/>
        <v>22</v>
      </c>
      <c r="BL240" s="67">
        <v>0</v>
      </c>
      <c r="BM240" s="67">
        <v>7</v>
      </c>
      <c r="BN240" s="67">
        <f t="shared" si="34"/>
        <v>7</v>
      </c>
      <c r="BO240" s="67"/>
      <c r="BP240" s="67"/>
      <c r="BQ240" s="67"/>
      <c r="BR240" s="67">
        <v>0</v>
      </c>
      <c r="BS240" s="67">
        <v>0</v>
      </c>
      <c r="BT240" s="67">
        <v>0</v>
      </c>
      <c r="BU240" s="67">
        <v>0</v>
      </c>
      <c r="BV240" s="67"/>
      <c r="BW240" s="67">
        <v>0</v>
      </c>
      <c r="BX240" s="67">
        <v>0</v>
      </c>
      <c r="BY240" s="67">
        <f t="shared" si="31"/>
        <v>0</v>
      </c>
      <c r="BZ240" s="79">
        <v>22.805099999999999</v>
      </c>
      <c r="CA240" s="79">
        <v>10.71</v>
      </c>
      <c r="CB240" s="79">
        <v>4.3404999999999996</v>
      </c>
      <c r="CC240" s="79">
        <v>12.5014</v>
      </c>
      <c r="CD240" s="79">
        <v>0</v>
      </c>
      <c r="CE240" s="79">
        <v>0</v>
      </c>
      <c r="CF240" s="79">
        <v>0</v>
      </c>
      <c r="CG240" s="79"/>
      <c r="CH240" s="79"/>
      <c r="CI240" s="79"/>
      <c r="CJ240" s="79"/>
      <c r="CK240" s="79"/>
      <c r="CL240" s="79">
        <f t="shared" si="30"/>
        <v>50.356999999999999</v>
      </c>
      <c r="CM240" s="79"/>
      <c r="CN240" s="79"/>
      <c r="CO240" s="79"/>
      <c r="CP240" s="79"/>
      <c r="CQ240" s="79"/>
      <c r="CR240" s="79"/>
      <c r="CS240" s="79"/>
      <c r="CT240" s="79"/>
      <c r="CU240" s="79"/>
      <c r="CV240" s="79"/>
      <c r="CW240" s="79"/>
      <c r="CX240" s="79"/>
      <c r="CY240" s="79"/>
      <c r="CZ240" s="79"/>
      <c r="DA240" s="79"/>
      <c r="DB240" s="79"/>
      <c r="DC240" s="79"/>
      <c r="DD240" s="67"/>
      <c r="DE240" s="67"/>
      <c r="DF240" s="67"/>
      <c r="DG240" s="67"/>
      <c r="DH240" s="67"/>
      <c r="DI240" s="67"/>
      <c r="DJ240" s="67"/>
      <c r="DK240" s="67"/>
      <c r="DL240" s="67"/>
      <c r="DM240" s="67"/>
      <c r="DN240" s="67"/>
      <c r="DO240" s="67"/>
      <c r="DP240" s="67"/>
      <c r="DQ240" s="67"/>
      <c r="DR240" s="67"/>
      <c r="DS240" s="67"/>
      <c r="DT240" s="68">
        <f t="shared" si="36"/>
        <v>0</v>
      </c>
      <c r="DU240" s="67"/>
      <c r="DV240" s="82"/>
      <c r="DW240" s="82"/>
      <c r="DX240" s="82"/>
      <c r="DY240" s="82"/>
      <c r="DZ240" s="82"/>
      <c r="EA240" s="82"/>
      <c r="EB240" s="82"/>
      <c r="EC240" s="82"/>
      <c r="ED240" s="82"/>
      <c r="EE240" s="82"/>
      <c r="EF240" s="82"/>
      <c r="EG240" s="82" t="s">
        <v>229</v>
      </c>
      <c r="EH240" s="82"/>
      <c r="EI240" s="82"/>
      <c r="EJ240" s="82"/>
      <c r="EK240" s="82"/>
      <c r="EL240" s="82"/>
      <c r="EM240" s="82"/>
      <c r="EN240" s="82"/>
      <c r="EO240" s="82"/>
      <c r="EP240" s="82"/>
      <c r="EQ240" s="82"/>
      <c r="ER240" s="82"/>
      <c r="ES240" s="82"/>
      <c r="ET240" s="82"/>
      <c r="EU240" s="82"/>
      <c r="EV240" s="82"/>
      <c r="EW240" s="82"/>
      <c r="EX240" s="82"/>
    </row>
    <row r="241" spans="1:154" ht="16" customHeight="1">
      <c r="A241" s="86">
        <v>2012</v>
      </c>
      <c r="B241" s="67" t="s">
        <v>6</v>
      </c>
      <c r="C241" s="67" t="str">
        <f t="shared" si="29"/>
        <v>2012Q1</v>
      </c>
      <c r="D241" s="67" t="s">
        <v>211</v>
      </c>
      <c r="E241" s="67" t="s">
        <v>212</v>
      </c>
      <c r="F241" s="67" t="s">
        <v>213</v>
      </c>
      <c r="G241" s="68" t="s">
        <v>33</v>
      </c>
      <c r="H241" s="68" t="s">
        <v>33</v>
      </c>
      <c r="I241" s="68" t="s">
        <v>446</v>
      </c>
      <c r="J241" s="67" t="str">
        <f t="shared" si="35"/>
        <v>2012Q1D11</v>
      </c>
      <c r="K241" s="79">
        <v>0</v>
      </c>
      <c r="L241" s="79">
        <v>0</v>
      </c>
      <c r="M241" s="67"/>
      <c r="N241" s="79">
        <v>0</v>
      </c>
      <c r="O241" s="79"/>
      <c r="P241" s="79">
        <v>0</v>
      </c>
      <c r="Q241" s="79"/>
      <c r="R241" s="68">
        <v>0</v>
      </c>
      <c r="S241" s="67"/>
      <c r="T241" s="67"/>
      <c r="U241" s="67"/>
      <c r="V241" s="67"/>
      <c r="W241" s="67"/>
      <c r="X241" s="67"/>
      <c r="Y241" s="67"/>
      <c r="Z241" s="79">
        <v>0</v>
      </c>
      <c r="AA241" s="79">
        <v>0</v>
      </c>
      <c r="AB241" s="79">
        <v>0</v>
      </c>
      <c r="AC241" s="67">
        <v>0</v>
      </c>
      <c r="AD241" s="68">
        <f t="shared" si="32"/>
        <v>0</v>
      </c>
      <c r="AE241" s="67"/>
      <c r="AF241" s="79"/>
      <c r="AG241" s="67"/>
      <c r="AH241" s="67"/>
      <c r="AI241" s="67"/>
      <c r="AJ241" s="67"/>
      <c r="AK241" s="67"/>
      <c r="AL241" s="67">
        <v>0</v>
      </c>
      <c r="AM241" s="67"/>
      <c r="AN241" s="67">
        <v>0</v>
      </c>
      <c r="AO241" s="67">
        <v>0</v>
      </c>
      <c r="AP241" s="67">
        <v>0</v>
      </c>
      <c r="AQ241" s="67">
        <v>0</v>
      </c>
      <c r="AR241" s="67">
        <v>0</v>
      </c>
      <c r="AS241" s="67"/>
      <c r="AT241" s="67">
        <v>0</v>
      </c>
      <c r="AU241" s="67">
        <v>0</v>
      </c>
      <c r="AV241" s="67"/>
      <c r="AW241" s="67">
        <v>0</v>
      </c>
      <c r="AX241" s="67">
        <v>0</v>
      </c>
      <c r="AY241" s="67">
        <v>0</v>
      </c>
      <c r="AZ241" s="67">
        <v>0</v>
      </c>
      <c r="BA241" s="67">
        <v>0</v>
      </c>
      <c r="BB241" s="67">
        <v>0</v>
      </c>
      <c r="BC241" s="67">
        <v>0</v>
      </c>
      <c r="BD241" s="67">
        <v>0</v>
      </c>
      <c r="BE241" s="67">
        <v>0</v>
      </c>
      <c r="BF241" s="67">
        <v>0</v>
      </c>
      <c r="BG241" s="67">
        <v>0</v>
      </c>
      <c r="BH241" s="67">
        <v>0</v>
      </c>
      <c r="BI241" s="67">
        <v>0</v>
      </c>
      <c r="BJ241" s="73">
        <v>0</v>
      </c>
      <c r="BK241" s="68">
        <f t="shared" si="28"/>
        <v>0</v>
      </c>
      <c r="BL241" s="67">
        <v>0</v>
      </c>
      <c r="BM241" s="67">
        <v>0</v>
      </c>
      <c r="BN241" s="67">
        <f t="shared" si="34"/>
        <v>0</v>
      </c>
      <c r="BO241" s="67"/>
      <c r="BP241" s="67"/>
      <c r="BQ241" s="67"/>
      <c r="BR241" s="67">
        <v>0</v>
      </c>
      <c r="BS241" s="67">
        <v>0</v>
      </c>
      <c r="BT241" s="67">
        <v>0</v>
      </c>
      <c r="BU241" s="67">
        <v>0</v>
      </c>
      <c r="BV241" s="67"/>
      <c r="BW241" s="67">
        <v>0</v>
      </c>
      <c r="BX241" s="67">
        <v>0</v>
      </c>
      <c r="BY241" s="67">
        <f t="shared" si="31"/>
        <v>0</v>
      </c>
      <c r="BZ241" s="79">
        <v>0</v>
      </c>
      <c r="CA241" s="79">
        <v>0</v>
      </c>
      <c r="CB241" s="79">
        <v>0</v>
      </c>
      <c r="CC241" s="79">
        <v>0</v>
      </c>
      <c r="CD241" s="79">
        <v>0</v>
      </c>
      <c r="CE241" s="79">
        <v>0</v>
      </c>
      <c r="CF241" s="79">
        <v>0</v>
      </c>
      <c r="CG241" s="79"/>
      <c r="CH241" s="79"/>
      <c r="CI241" s="79"/>
      <c r="CJ241" s="79"/>
      <c r="CK241" s="79"/>
      <c r="CL241" s="79">
        <f t="shared" si="30"/>
        <v>0</v>
      </c>
      <c r="CM241" s="79"/>
      <c r="CN241" s="79"/>
      <c r="CO241" s="79"/>
      <c r="CP241" s="79"/>
      <c r="CQ241" s="79"/>
      <c r="CR241" s="79"/>
      <c r="CS241" s="79"/>
      <c r="CT241" s="79"/>
      <c r="CU241" s="79"/>
      <c r="CV241" s="79"/>
      <c r="CW241" s="79"/>
      <c r="CX241" s="79"/>
      <c r="CY241" s="79"/>
      <c r="CZ241" s="79"/>
      <c r="DA241" s="79"/>
      <c r="DB241" s="79"/>
      <c r="DC241" s="79"/>
      <c r="DD241" s="67"/>
      <c r="DE241" s="67"/>
      <c r="DF241" s="67"/>
      <c r="DG241" s="67"/>
      <c r="DH241" s="67"/>
      <c r="DI241" s="67"/>
      <c r="DJ241" s="67"/>
      <c r="DK241" s="67"/>
      <c r="DL241" s="67"/>
      <c r="DM241" s="67"/>
      <c r="DN241" s="67"/>
      <c r="DO241" s="67"/>
      <c r="DP241" s="67"/>
      <c r="DQ241" s="67"/>
      <c r="DR241" s="67"/>
      <c r="DS241" s="67"/>
      <c r="DT241" s="68">
        <f t="shared" si="36"/>
        <v>0</v>
      </c>
      <c r="DU241" s="67"/>
      <c r="DV241" s="82"/>
      <c r="DW241" s="82"/>
      <c r="DX241" s="82"/>
      <c r="DY241" s="82"/>
      <c r="DZ241" s="82"/>
      <c r="EA241" s="82"/>
      <c r="EB241" s="82"/>
      <c r="EC241" s="82"/>
      <c r="ED241" s="82"/>
      <c r="EE241" s="82"/>
      <c r="EF241" s="82"/>
      <c r="EG241" s="82" t="s">
        <v>229</v>
      </c>
      <c r="EH241" s="82"/>
      <c r="EI241" s="82"/>
      <c r="EJ241" s="82"/>
      <c r="EK241" s="82"/>
      <c r="EL241" s="82"/>
      <c r="EM241" s="82"/>
      <c r="EN241" s="82"/>
      <c r="EO241" s="82"/>
      <c r="EP241" s="82"/>
      <c r="EQ241" s="82"/>
      <c r="ER241" s="82"/>
      <c r="ES241" s="82"/>
      <c r="ET241" s="82"/>
      <c r="EU241" s="82"/>
      <c r="EV241" s="82"/>
      <c r="EW241" s="82"/>
      <c r="EX241" s="82"/>
    </row>
    <row r="242" spans="1:154" ht="16" customHeight="1">
      <c r="A242" s="86">
        <v>2012</v>
      </c>
      <c r="B242" s="67" t="s">
        <v>6</v>
      </c>
      <c r="C242" s="67" t="str">
        <f t="shared" si="29"/>
        <v>2012Q1</v>
      </c>
      <c r="D242" s="67" t="s">
        <v>211</v>
      </c>
      <c r="E242" s="67" t="s">
        <v>212</v>
      </c>
      <c r="F242" s="67" t="s">
        <v>215</v>
      </c>
      <c r="G242" s="67" t="s">
        <v>239</v>
      </c>
      <c r="H242" s="68" t="s">
        <v>239</v>
      </c>
      <c r="I242" s="68" t="s">
        <v>449</v>
      </c>
      <c r="J242" s="67" t="str">
        <f t="shared" si="35"/>
        <v>2012Q1D14</v>
      </c>
      <c r="K242" s="78">
        <v>106217000</v>
      </c>
      <c r="L242" s="78">
        <v>54306000</v>
      </c>
      <c r="M242" s="67">
        <v>77357000</v>
      </c>
      <c r="N242" s="67">
        <v>219420000</v>
      </c>
      <c r="O242" s="67"/>
      <c r="P242" s="67">
        <v>207000</v>
      </c>
      <c r="Q242" s="79"/>
      <c r="R242" s="67">
        <v>457507000</v>
      </c>
      <c r="S242" s="79"/>
      <c r="T242" s="79"/>
      <c r="U242" s="79"/>
      <c r="V242" s="79"/>
      <c r="W242" s="79"/>
      <c r="X242" s="79"/>
      <c r="Y242" s="79"/>
      <c r="Z242" s="79">
        <v>167892592.87209201</v>
      </c>
      <c r="AA242" s="79">
        <v>313605632.80249602</v>
      </c>
      <c r="AB242" s="79">
        <v>129031593.32541201</v>
      </c>
      <c r="AC242" s="67">
        <v>0</v>
      </c>
      <c r="AD242" s="67">
        <f t="shared" si="32"/>
        <v>610529819</v>
      </c>
      <c r="AE242" s="79"/>
      <c r="AF242" s="79"/>
      <c r="AG242" s="79"/>
      <c r="AH242" s="79"/>
      <c r="AI242" s="79"/>
      <c r="AJ242" s="79"/>
      <c r="AK242" s="67"/>
      <c r="AL242" s="67">
        <v>15</v>
      </c>
      <c r="AM242" s="67"/>
      <c r="AN242" s="67">
        <v>0</v>
      </c>
      <c r="AO242" s="67">
        <v>49</v>
      </c>
      <c r="AP242" s="67">
        <v>715</v>
      </c>
      <c r="AQ242" s="67">
        <v>1408</v>
      </c>
      <c r="AR242" s="67">
        <v>0</v>
      </c>
      <c r="AS242" s="67"/>
      <c r="AT242" s="67">
        <v>1299</v>
      </c>
      <c r="AU242" s="67">
        <v>24</v>
      </c>
      <c r="AV242" s="67"/>
      <c r="AW242" s="67">
        <v>1021</v>
      </c>
      <c r="AX242" s="67">
        <v>0</v>
      </c>
      <c r="AY242" s="67">
        <v>32</v>
      </c>
      <c r="AZ242" s="67">
        <v>781</v>
      </c>
      <c r="BA242" s="67">
        <v>0</v>
      </c>
      <c r="BB242" s="67">
        <v>4</v>
      </c>
      <c r="BC242" s="67">
        <v>399</v>
      </c>
      <c r="BD242" s="67">
        <v>0</v>
      </c>
      <c r="BE242" s="67">
        <v>0</v>
      </c>
      <c r="BF242" s="67">
        <v>35</v>
      </c>
      <c r="BG242" s="67">
        <v>13</v>
      </c>
      <c r="BH242" s="67">
        <v>0</v>
      </c>
      <c r="BI242" s="67">
        <v>126</v>
      </c>
      <c r="BJ242" s="73">
        <v>1041349</v>
      </c>
      <c r="BK242" s="68">
        <f t="shared" si="28"/>
        <v>5921</v>
      </c>
      <c r="BL242" s="78">
        <v>12</v>
      </c>
      <c r="BM242" s="78">
        <v>1278</v>
      </c>
      <c r="BN242" s="78">
        <f t="shared" si="34"/>
        <v>1290</v>
      </c>
      <c r="BO242" s="78"/>
      <c r="BP242" s="78"/>
      <c r="BQ242" s="78"/>
      <c r="BR242" s="67">
        <v>418215</v>
      </c>
      <c r="BS242" s="67">
        <v>37280</v>
      </c>
      <c r="BT242" s="67">
        <v>1695</v>
      </c>
      <c r="BU242" s="67">
        <v>380</v>
      </c>
      <c r="BV242" s="67"/>
      <c r="BW242" s="67">
        <v>332</v>
      </c>
      <c r="BX242" s="79"/>
      <c r="BY242" s="67">
        <f t="shared" si="31"/>
        <v>457902</v>
      </c>
      <c r="BZ242" s="79"/>
      <c r="CA242" s="79"/>
      <c r="CB242" s="79"/>
      <c r="CC242" s="79"/>
      <c r="CD242" s="79"/>
      <c r="CE242" s="79"/>
      <c r="CF242" s="79"/>
      <c r="CG242" s="79"/>
      <c r="CH242" s="79"/>
      <c r="CI242" s="79"/>
      <c r="CJ242" s="79"/>
      <c r="CK242" s="79"/>
      <c r="CL242" s="67">
        <f t="shared" si="30"/>
        <v>0</v>
      </c>
      <c r="CM242" s="79"/>
      <c r="CN242" s="79"/>
      <c r="CO242" s="79"/>
      <c r="CP242" s="79"/>
      <c r="CQ242" s="79"/>
      <c r="CR242" s="79"/>
      <c r="CS242" s="79"/>
      <c r="CT242" s="79"/>
      <c r="CU242" s="79"/>
      <c r="CV242" s="79"/>
      <c r="CW242" s="79"/>
      <c r="CX242" s="79"/>
      <c r="CY242" s="79"/>
      <c r="CZ242" s="79"/>
      <c r="DA242" s="79"/>
      <c r="DB242" s="79"/>
      <c r="DC242" s="79"/>
      <c r="DD242" s="79"/>
      <c r="DE242" s="79"/>
      <c r="DF242" s="79"/>
      <c r="DG242" s="79"/>
      <c r="DH242" s="79"/>
      <c r="DI242" s="79"/>
      <c r="DJ242" s="79"/>
      <c r="DK242" s="79"/>
      <c r="DL242" s="79"/>
      <c r="DM242" s="79"/>
      <c r="DN242" s="79"/>
      <c r="DO242" s="79"/>
      <c r="DP242" s="79"/>
      <c r="DQ242" s="79"/>
      <c r="DR242" s="79"/>
      <c r="DS242" s="79"/>
      <c r="DT242" s="68">
        <f t="shared" si="36"/>
        <v>0</v>
      </c>
      <c r="DU242" s="79"/>
      <c r="DV242" s="77"/>
      <c r="DW242" s="77"/>
      <c r="DX242" s="77"/>
      <c r="DY242" s="77"/>
      <c r="DZ242" s="77"/>
      <c r="EA242" s="77"/>
      <c r="EB242" s="77"/>
      <c r="EC242" s="77"/>
      <c r="ED242" s="77"/>
      <c r="EE242" s="77"/>
      <c r="EF242" s="77"/>
      <c r="EG242" s="77"/>
      <c r="EH242" s="77"/>
      <c r="EI242" s="77"/>
      <c r="EJ242" s="77"/>
      <c r="EK242" s="77"/>
      <c r="EL242" s="77"/>
      <c r="EM242" s="77"/>
      <c r="EN242" s="77"/>
      <c r="EO242" s="77"/>
      <c r="EP242" s="77"/>
      <c r="EQ242" s="77"/>
      <c r="ER242" s="77"/>
      <c r="ES242" s="77"/>
      <c r="ET242" s="77"/>
      <c r="EU242" s="77"/>
      <c r="EV242" s="77"/>
      <c r="EW242" s="77"/>
      <c r="EX242" s="77"/>
    </row>
    <row r="243" spans="1:154" ht="16" customHeight="1">
      <c r="A243" s="86">
        <v>2011</v>
      </c>
      <c r="B243" s="67" t="s">
        <v>9</v>
      </c>
      <c r="C243" s="67" t="str">
        <f t="shared" si="29"/>
        <v>2011Q4</v>
      </c>
      <c r="D243" s="67" t="s">
        <v>211</v>
      </c>
      <c r="E243" s="67" t="s">
        <v>212</v>
      </c>
      <c r="F243" s="67" t="s">
        <v>231</v>
      </c>
      <c r="G243" s="68" t="s">
        <v>231</v>
      </c>
      <c r="H243" s="68" t="s">
        <v>231</v>
      </c>
      <c r="I243" s="68" t="s">
        <v>448</v>
      </c>
      <c r="J243" s="67" t="str">
        <f t="shared" si="35"/>
        <v>2011Q4D13</v>
      </c>
      <c r="K243" s="79">
        <v>0</v>
      </c>
      <c r="L243" s="79">
        <v>0</v>
      </c>
      <c r="M243" s="67"/>
      <c r="N243" s="79">
        <v>0</v>
      </c>
      <c r="O243" s="79"/>
      <c r="P243" s="79">
        <v>0</v>
      </c>
      <c r="Q243" s="79"/>
      <c r="R243" s="68">
        <v>0</v>
      </c>
      <c r="S243" s="67"/>
      <c r="T243" s="67"/>
      <c r="U243" s="67"/>
      <c r="V243" s="67"/>
      <c r="W243" s="67"/>
      <c r="X243" s="67"/>
      <c r="Y243" s="67"/>
      <c r="Z243" s="79">
        <v>0</v>
      </c>
      <c r="AA243" s="79">
        <v>0</v>
      </c>
      <c r="AB243" s="79">
        <v>0</v>
      </c>
      <c r="AC243" s="67">
        <v>0</v>
      </c>
      <c r="AD243" s="68">
        <f t="shared" si="32"/>
        <v>0</v>
      </c>
      <c r="AE243" s="67"/>
      <c r="AF243" s="79"/>
      <c r="AG243" s="67"/>
      <c r="AH243" s="67"/>
      <c r="AI243" s="67"/>
      <c r="AJ243" s="67"/>
      <c r="AK243" s="67"/>
      <c r="AL243" s="67">
        <v>0</v>
      </c>
      <c r="AM243" s="67"/>
      <c r="AN243" s="67">
        <v>0</v>
      </c>
      <c r="AO243" s="67">
        <v>0</v>
      </c>
      <c r="AP243" s="67">
        <v>0</v>
      </c>
      <c r="AQ243" s="67">
        <v>0</v>
      </c>
      <c r="AR243" s="67">
        <v>0</v>
      </c>
      <c r="AS243" s="67"/>
      <c r="AT243" s="67">
        <v>0</v>
      </c>
      <c r="AU243" s="67">
        <v>0</v>
      </c>
      <c r="AV243" s="67"/>
      <c r="AW243" s="67">
        <v>0</v>
      </c>
      <c r="AX243" s="67">
        <v>0</v>
      </c>
      <c r="AY243" s="67">
        <v>0</v>
      </c>
      <c r="AZ243" s="67">
        <v>0</v>
      </c>
      <c r="BA243" s="67">
        <v>0</v>
      </c>
      <c r="BB243" s="67">
        <v>0</v>
      </c>
      <c r="BC243" s="67">
        <v>0</v>
      </c>
      <c r="BD243" s="67">
        <v>0</v>
      </c>
      <c r="BE243" s="67">
        <v>0</v>
      </c>
      <c r="BF243" s="67">
        <v>0</v>
      </c>
      <c r="BG243" s="67">
        <v>0</v>
      </c>
      <c r="BH243" s="67">
        <v>0</v>
      </c>
      <c r="BI243" s="67">
        <v>0</v>
      </c>
      <c r="BJ243" s="73">
        <v>0</v>
      </c>
      <c r="BK243" s="68">
        <f t="shared" si="28"/>
        <v>0</v>
      </c>
      <c r="BL243" s="67">
        <v>0</v>
      </c>
      <c r="BM243" s="67">
        <v>0</v>
      </c>
      <c r="BN243" s="67">
        <f t="shared" si="34"/>
        <v>0</v>
      </c>
      <c r="BO243" s="67"/>
      <c r="BP243" s="67"/>
      <c r="BQ243" s="67"/>
      <c r="BR243" s="67">
        <v>0</v>
      </c>
      <c r="BS243" s="67">
        <v>0</v>
      </c>
      <c r="BT243" s="67">
        <v>0</v>
      </c>
      <c r="BU243" s="67">
        <v>0</v>
      </c>
      <c r="BV243" s="67"/>
      <c r="BW243" s="67">
        <v>0</v>
      </c>
      <c r="BX243" s="67">
        <v>0</v>
      </c>
      <c r="BY243" s="67">
        <f t="shared" si="31"/>
        <v>0</v>
      </c>
      <c r="BZ243" s="79">
        <v>0</v>
      </c>
      <c r="CA243" s="79">
        <v>0</v>
      </c>
      <c r="CB243" s="79">
        <v>0</v>
      </c>
      <c r="CC243" s="79">
        <v>0</v>
      </c>
      <c r="CD243" s="79">
        <v>0</v>
      </c>
      <c r="CE243" s="79">
        <v>0</v>
      </c>
      <c r="CF243" s="79">
        <v>0</v>
      </c>
      <c r="CG243" s="79"/>
      <c r="CH243" s="79"/>
      <c r="CI243" s="79"/>
      <c r="CJ243" s="79"/>
      <c r="CK243" s="79"/>
      <c r="CL243" s="79">
        <f t="shared" si="30"/>
        <v>0</v>
      </c>
      <c r="CM243" s="79"/>
      <c r="CN243" s="79"/>
      <c r="CO243" s="79"/>
      <c r="CP243" s="79"/>
      <c r="CQ243" s="79"/>
      <c r="CR243" s="79"/>
      <c r="CS243" s="79"/>
      <c r="CT243" s="79"/>
      <c r="CU243" s="79"/>
      <c r="CV243" s="79"/>
      <c r="CW243" s="79"/>
      <c r="CX243" s="79"/>
      <c r="CY243" s="79"/>
      <c r="CZ243" s="79"/>
      <c r="DA243" s="79"/>
      <c r="DB243" s="79"/>
      <c r="DC243" s="79"/>
      <c r="DD243" s="67"/>
      <c r="DE243" s="67"/>
      <c r="DF243" s="67"/>
      <c r="DG243" s="67"/>
      <c r="DH243" s="67"/>
      <c r="DI243" s="67"/>
      <c r="DJ243" s="67"/>
      <c r="DK243" s="67"/>
      <c r="DL243" s="67"/>
      <c r="DM243" s="67"/>
      <c r="DN243" s="67"/>
      <c r="DO243" s="67"/>
      <c r="DP243" s="67"/>
      <c r="DQ243" s="67"/>
      <c r="DR243" s="67"/>
      <c r="DS243" s="67"/>
      <c r="DT243" s="68">
        <f t="shared" si="36"/>
        <v>0</v>
      </c>
      <c r="DU243" s="67"/>
      <c r="DV243" s="82"/>
      <c r="DW243" s="82"/>
      <c r="DX243" s="82"/>
      <c r="DY243" s="82"/>
      <c r="DZ243" s="82"/>
      <c r="EA243" s="82"/>
      <c r="EB243" s="82"/>
      <c r="EC243" s="82"/>
      <c r="ED243" s="82"/>
      <c r="EE243" s="82"/>
      <c r="EF243" s="82"/>
      <c r="EG243" s="82" t="s">
        <v>231</v>
      </c>
      <c r="EH243" s="82"/>
      <c r="EI243" s="82"/>
      <c r="EJ243" s="82"/>
      <c r="EK243" s="82"/>
      <c r="EL243" s="82"/>
      <c r="EM243" s="82"/>
      <c r="EN243" s="82"/>
      <c r="EO243" s="82"/>
      <c r="EP243" s="82"/>
      <c r="EQ243" s="82"/>
      <c r="ER243" s="82"/>
      <c r="ES243" s="82"/>
      <c r="ET243" s="82"/>
      <c r="EU243" s="82"/>
      <c r="EV243" s="82"/>
      <c r="EW243" s="82"/>
      <c r="EX243" s="82"/>
    </row>
    <row r="244" spans="1:154" ht="16" customHeight="1">
      <c r="A244" s="86">
        <v>2011</v>
      </c>
      <c r="B244" s="67" t="s">
        <v>9</v>
      </c>
      <c r="C244" s="67" t="str">
        <f t="shared" si="29"/>
        <v>2011Q4</v>
      </c>
      <c r="D244" s="67" t="s">
        <v>211</v>
      </c>
      <c r="E244" s="67" t="s">
        <v>212</v>
      </c>
      <c r="F244" s="67" t="s">
        <v>224</v>
      </c>
      <c r="G244" s="68" t="s">
        <v>46</v>
      </c>
      <c r="H244" s="68" t="s">
        <v>231</v>
      </c>
      <c r="I244" s="68" t="s">
        <v>440</v>
      </c>
      <c r="J244" s="67" t="str">
        <f t="shared" si="35"/>
        <v>2011Q4D7</v>
      </c>
      <c r="K244" s="79">
        <v>0</v>
      </c>
      <c r="L244" s="79">
        <v>0</v>
      </c>
      <c r="M244" s="67"/>
      <c r="N244" s="79">
        <v>0</v>
      </c>
      <c r="O244" s="79"/>
      <c r="P244" s="79">
        <v>0</v>
      </c>
      <c r="Q244" s="79"/>
      <c r="R244" s="68">
        <v>875286.82</v>
      </c>
      <c r="S244" s="67"/>
      <c r="T244" s="67"/>
      <c r="U244" s="67"/>
      <c r="V244" s="67"/>
      <c r="W244" s="67"/>
      <c r="X244" s="67"/>
      <c r="Y244" s="67"/>
      <c r="Z244" s="79">
        <v>0</v>
      </c>
      <c r="AA244" s="79">
        <v>0</v>
      </c>
      <c r="AB244" s="79">
        <v>0</v>
      </c>
      <c r="AC244" s="67">
        <v>1063297</v>
      </c>
      <c r="AD244" s="68">
        <f t="shared" si="32"/>
        <v>1063297</v>
      </c>
      <c r="AE244" s="67"/>
      <c r="AF244" s="79"/>
      <c r="AG244" s="67"/>
      <c r="AH244" s="67"/>
      <c r="AI244" s="67"/>
      <c r="AJ244" s="67"/>
      <c r="AK244" s="67"/>
      <c r="AL244" s="67">
        <v>0</v>
      </c>
      <c r="AM244" s="67"/>
      <c r="AN244" s="67">
        <v>0</v>
      </c>
      <c r="AO244" s="67">
        <v>0</v>
      </c>
      <c r="AP244" s="67">
        <v>0</v>
      </c>
      <c r="AQ244" s="67">
        <v>0</v>
      </c>
      <c r="AR244" s="67">
        <v>0</v>
      </c>
      <c r="AS244" s="67"/>
      <c r="AT244" s="67">
        <v>0</v>
      </c>
      <c r="AU244" s="67">
        <v>0</v>
      </c>
      <c r="AV244" s="67"/>
      <c r="AW244" s="67">
        <v>0</v>
      </c>
      <c r="AX244" s="67">
        <v>0</v>
      </c>
      <c r="AY244" s="67">
        <v>0</v>
      </c>
      <c r="AZ244" s="67">
        <v>0</v>
      </c>
      <c r="BA244" s="67">
        <v>0</v>
      </c>
      <c r="BB244" s="67">
        <v>0</v>
      </c>
      <c r="BC244" s="67">
        <v>0</v>
      </c>
      <c r="BD244" s="67">
        <v>0</v>
      </c>
      <c r="BE244" s="67">
        <v>0</v>
      </c>
      <c r="BF244" s="67">
        <v>0</v>
      </c>
      <c r="BG244" s="67">
        <v>0</v>
      </c>
      <c r="BH244" s="67">
        <v>0</v>
      </c>
      <c r="BI244" s="67">
        <v>0</v>
      </c>
      <c r="BJ244" s="73">
        <v>0</v>
      </c>
      <c r="BK244" s="68">
        <f t="shared" si="28"/>
        <v>0</v>
      </c>
      <c r="BL244" s="67">
        <v>0</v>
      </c>
      <c r="BM244" s="67">
        <v>0</v>
      </c>
      <c r="BN244" s="67">
        <f t="shared" si="34"/>
        <v>0</v>
      </c>
      <c r="BO244" s="67"/>
      <c r="BP244" s="67"/>
      <c r="BQ244" s="67"/>
      <c r="BR244" s="67">
        <v>1278</v>
      </c>
      <c r="BS244" s="67">
        <v>50</v>
      </c>
      <c r="BT244" s="67">
        <v>0</v>
      </c>
      <c r="BU244" s="67">
        <v>0</v>
      </c>
      <c r="BV244" s="67"/>
      <c r="BW244" s="67">
        <v>0</v>
      </c>
      <c r="BX244" s="67">
        <v>0</v>
      </c>
      <c r="BY244" s="67">
        <f t="shared" si="31"/>
        <v>1328</v>
      </c>
      <c r="BZ244" s="79">
        <v>16.986794</v>
      </c>
      <c r="CA244" s="79">
        <v>0.28799999999999998</v>
      </c>
      <c r="CB244" s="79">
        <v>8.8514999999999997</v>
      </c>
      <c r="CC244" s="79">
        <v>6.31175</v>
      </c>
      <c r="CD244" s="79">
        <v>0</v>
      </c>
      <c r="CE244" s="79">
        <v>0</v>
      </c>
      <c r="CF244" s="79">
        <v>0</v>
      </c>
      <c r="CG244" s="79"/>
      <c r="CH244" s="79"/>
      <c r="CI244" s="79"/>
      <c r="CJ244" s="79"/>
      <c r="CK244" s="79"/>
      <c r="CL244" s="79">
        <f t="shared" si="30"/>
        <v>32.438044000000005</v>
      </c>
      <c r="CM244" s="79"/>
      <c r="CN244" s="79"/>
      <c r="CO244" s="79"/>
      <c r="CP244" s="79"/>
      <c r="CQ244" s="79"/>
      <c r="CR244" s="79"/>
      <c r="CS244" s="79"/>
      <c r="CT244" s="79"/>
      <c r="CU244" s="79"/>
      <c r="CV244" s="79"/>
      <c r="CW244" s="79"/>
      <c r="CX244" s="79"/>
      <c r="CY244" s="79"/>
      <c r="CZ244" s="79"/>
      <c r="DA244" s="79"/>
      <c r="DB244" s="79"/>
      <c r="DC244" s="79"/>
      <c r="DD244" s="67"/>
      <c r="DE244" s="67"/>
      <c r="DF244" s="67"/>
      <c r="DG244" s="67"/>
      <c r="DH244" s="67"/>
      <c r="DI244" s="67"/>
      <c r="DJ244" s="67"/>
      <c r="DK244" s="67"/>
      <c r="DL244" s="67"/>
      <c r="DM244" s="67"/>
      <c r="DN244" s="67"/>
      <c r="DO244" s="67"/>
      <c r="DP244" s="67"/>
      <c r="DQ244" s="67"/>
      <c r="DR244" s="67"/>
      <c r="DS244" s="67"/>
      <c r="DT244" s="68">
        <f t="shared" si="36"/>
        <v>0</v>
      </c>
      <c r="DU244" s="67"/>
      <c r="DV244" s="82"/>
      <c r="DW244" s="82"/>
      <c r="DX244" s="82"/>
      <c r="DY244" s="82"/>
      <c r="DZ244" s="82"/>
      <c r="EA244" s="82"/>
      <c r="EB244" s="82"/>
      <c r="EC244" s="82"/>
      <c r="ED244" s="82"/>
      <c r="EE244" s="82"/>
      <c r="EF244" s="82"/>
      <c r="EG244" s="82" t="s">
        <v>229</v>
      </c>
      <c r="EH244" s="82"/>
      <c r="EI244" s="82"/>
      <c r="EJ244" s="82"/>
      <c r="EK244" s="82"/>
      <c r="EL244" s="82"/>
      <c r="EM244" s="82"/>
      <c r="EN244" s="82"/>
      <c r="EO244" s="82"/>
      <c r="EP244" s="82"/>
      <c r="EQ244" s="82"/>
      <c r="ER244" s="82"/>
      <c r="ES244" s="82"/>
      <c r="ET244" s="82"/>
      <c r="EU244" s="82"/>
      <c r="EV244" s="82"/>
      <c r="EW244" s="82"/>
      <c r="EX244" s="82"/>
    </row>
    <row r="245" spans="1:154" ht="16" customHeight="1">
      <c r="A245" s="86">
        <v>2011</v>
      </c>
      <c r="B245" s="67" t="s">
        <v>9</v>
      </c>
      <c r="C245" s="67" t="str">
        <f t="shared" si="29"/>
        <v>2011Q4</v>
      </c>
      <c r="D245" s="67" t="s">
        <v>211</v>
      </c>
      <c r="E245" s="67" t="s">
        <v>212</v>
      </c>
      <c r="F245" s="67" t="s">
        <v>223</v>
      </c>
      <c r="G245" s="68" t="s">
        <v>45</v>
      </c>
      <c r="H245" s="68" t="s">
        <v>231</v>
      </c>
      <c r="I245" s="68" t="s">
        <v>439</v>
      </c>
      <c r="J245" s="67" t="str">
        <f t="shared" si="35"/>
        <v>2011Q4D6</v>
      </c>
      <c r="K245" s="79">
        <v>0</v>
      </c>
      <c r="L245" s="79">
        <v>0</v>
      </c>
      <c r="M245" s="67"/>
      <c r="N245" s="79">
        <v>0</v>
      </c>
      <c r="O245" s="79"/>
      <c r="P245" s="79">
        <v>0</v>
      </c>
      <c r="Q245" s="79"/>
      <c r="R245" s="68">
        <v>742044.09</v>
      </c>
      <c r="S245" s="67"/>
      <c r="T245" s="67"/>
      <c r="U245" s="67"/>
      <c r="V245" s="67"/>
      <c r="W245" s="67"/>
      <c r="X245" s="67"/>
      <c r="Y245" s="67"/>
      <c r="Z245" s="79">
        <v>0</v>
      </c>
      <c r="AA245" s="79">
        <v>0</v>
      </c>
      <c r="AB245" s="79">
        <v>0</v>
      </c>
      <c r="AC245" s="67">
        <v>1013243</v>
      </c>
      <c r="AD245" s="68">
        <f t="shared" si="32"/>
        <v>1013243</v>
      </c>
      <c r="AE245" s="67"/>
      <c r="AF245" s="79"/>
      <c r="AG245" s="67"/>
      <c r="AH245" s="67"/>
      <c r="AI245" s="67"/>
      <c r="AJ245" s="67"/>
      <c r="AK245" s="67"/>
      <c r="AL245" s="67">
        <v>0</v>
      </c>
      <c r="AM245" s="67"/>
      <c r="AN245" s="67">
        <v>0</v>
      </c>
      <c r="AO245" s="67">
        <v>0</v>
      </c>
      <c r="AP245" s="67">
        <v>0</v>
      </c>
      <c r="AQ245" s="67">
        <v>0</v>
      </c>
      <c r="AR245" s="67">
        <v>0</v>
      </c>
      <c r="AS245" s="67"/>
      <c r="AT245" s="67">
        <v>0</v>
      </c>
      <c r="AU245" s="67">
        <v>0</v>
      </c>
      <c r="AV245" s="67"/>
      <c r="AW245" s="67">
        <v>0</v>
      </c>
      <c r="AX245" s="67">
        <v>0</v>
      </c>
      <c r="AY245" s="67">
        <v>0</v>
      </c>
      <c r="AZ245" s="67">
        <v>0</v>
      </c>
      <c r="BA245" s="67">
        <v>0</v>
      </c>
      <c r="BB245" s="67">
        <v>0</v>
      </c>
      <c r="BC245" s="67">
        <v>0</v>
      </c>
      <c r="BD245" s="67">
        <v>0</v>
      </c>
      <c r="BE245" s="67">
        <v>0</v>
      </c>
      <c r="BF245" s="67">
        <v>0</v>
      </c>
      <c r="BG245" s="67">
        <v>0</v>
      </c>
      <c r="BH245" s="67">
        <v>0</v>
      </c>
      <c r="BI245" s="67">
        <v>0</v>
      </c>
      <c r="BJ245" s="73">
        <v>0</v>
      </c>
      <c r="BK245" s="68">
        <f t="shared" ref="BK245:BK308" si="37">SUM(AK245:BI245)</f>
        <v>0</v>
      </c>
      <c r="BL245" s="67">
        <v>0</v>
      </c>
      <c r="BM245" s="67">
        <v>0</v>
      </c>
      <c r="BN245" s="67">
        <f t="shared" si="34"/>
        <v>0</v>
      </c>
      <c r="BO245" s="67"/>
      <c r="BP245" s="67"/>
      <c r="BQ245" s="67"/>
      <c r="BR245" s="67">
        <v>2176</v>
      </c>
      <c r="BS245" s="67">
        <v>144</v>
      </c>
      <c r="BT245" s="67">
        <v>0</v>
      </c>
      <c r="BU245" s="67">
        <v>0</v>
      </c>
      <c r="BV245" s="67"/>
      <c r="BW245" s="67">
        <v>0</v>
      </c>
      <c r="BX245" s="67">
        <v>0</v>
      </c>
      <c r="BY245" s="67">
        <f t="shared" si="31"/>
        <v>2320</v>
      </c>
      <c r="BZ245" s="79">
        <v>32.147987999999998</v>
      </c>
      <c r="CA245" s="79">
        <v>2.5999999999999999E-2</v>
      </c>
      <c r="CB245" s="79">
        <v>10.115</v>
      </c>
      <c r="CC245" s="79">
        <v>6.6927000000000003</v>
      </c>
      <c r="CD245" s="79">
        <v>0</v>
      </c>
      <c r="CE245" s="79">
        <v>0</v>
      </c>
      <c r="CF245" s="79">
        <v>0</v>
      </c>
      <c r="CG245" s="79"/>
      <c r="CH245" s="79"/>
      <c r="CI245" s="79"/>
      <c r="CJ245" s="79"/>
      <c r="CK245" s="79"/>
      <c r="CL245" s="79">
        <f t="shared" si="30"/>
        <v>48.981688000000005</v>
      </c>
      <c r="CM245" s="79"/>
      <c r="CN245" s="79"/>
      <c r="CO245" s="79"/>
      <c r="CP245" s="79"/>
      <c r="CQ245" s="79"/>
      <c r="CR245" s="79"/>
      <c r="CS245" s="79"/>
      <c r="CT245" s="79"/>
      <c r="CU245" s="79"/>
      <c r="CV245" s="79"/>
      <c r="CW245" s="79"/>
      <c r="CX245" s="79"/>
      <c r="CY245" s="79"/>
      <c r="CZ245" s="79"/>
      <c r="DA245" s="79"/>
      <c r="DB245" s="79"/>
      <c r="DC245" s="79"/>
      <c r="DD245" s="67"/>
      <c r="DE245" s="67"/>
      <c r="DF245" s="67"/>
      <c r="DG245" s="67"/>
      <c r="DH245" s="67"/>
      <c r="DI245" s="67"/>
      <c r="DJ245" s="67"/>
      <c r="DK245" s="67"/>
      <c r="DL245" s="67"/>
      <c r="DM245" s="67"/>
      <c r="DN245" s="67"/>
      <c r="DO245" s="67"/>
      <c r="DP245" s="67"/>
      <c r="DQ245" s="67"/>
      <c r="DR245" s="67"/>
      <c r="DS245" s="67"/>
      <c r="DT245" s="68">
        <f t="shared" si="36"/>
        <v>0</v>
      </c>
      <c r="DU245" s="67"/>
      <c r="DV245" s="82"/>
      <c r="DW245" s="82"/>
      <c r="DX245" s="82"/>
      <c r="DY245" s="82"/>
      <c r="DZ245" s="82"/>
      <c r="EA245" s="82"/>
      <c r="EB245" s="82"/>
      <c r="EC245" s="82"/>
      <c r="ED245" s="82"/>
      <c r="EE245" s="82"/>
      <c r="EF245" s="82"/>
      <c r="EG245" s="82" t="s">
        <v>229</v>
      </c>
      <c r="EH245" s="82"/>
      <c r="EI245" s="82"/>
      <c r="EJ245" s="82"/>
      <c r="EK245" s="82"/>
      <c r="EL245" s="82"/>
      <c r="EM245" s="82"/>
      <c r="EN245" s="82"/>
      <c r="EO245" s="82"/>
      <c r="EP245" s="82"/>
      <c r="EQ245" s="82"/>
      <c r="ER245" s="82"/>
      <c r="ES245" s="82"/>
      <c r="ET245" s="82"/>
      <c r="EU245" s="82"/>
      <c r="EV245" s="82"/>
      <c r="EW245" s="82"/>
      <c r="EX245" s="82"/>
    </row>
    <row r="246" spans="1:154" ht="16" customHeight="1">
      <c r="A246" s="86">
        <v>2011</v>
      </c>
      <c r="B246" s="67" t="s">
        <v>9</v>
      </c>
      <c r="C246" s="67" t="str">
        <f t="shared" si="29"/>
        <v>2011Q4</v>
      </c>
      <c r="D246" s="67" t="s">
        <v>211</v>
      </c>
      <c r="E246" s="67" t="s">
        <v>212</v>
      </c>
      <c r="F246" s="67" t="s">
        <v>227</v>
      </c>
      <c r="G246" s="68" t="s">
        <v>13</v>
      </c>
      <c r="H246" s="68" t="s">
        <v>13</v>
      </c>
      <c r="I246" s="68" t="s">
        <v>444</v>
      </c>
      <c r="J246" s="67" t="str">
        <f t="shared" si="35"/>
        <v>2011Q4D9</v>
      </c>
      <c r="K246" s="79">
        <v>0</v>
      </c>
      <c r="L246" s="79">
        <v>0</v>
      </c>
      <c r="M246" s="67"/>
      <c r="N246" s="79">
        <v>0</v>
      </c>
      <c r="O246" s="79"/>
      <c r="P246" s="79">
        <v>0</v>
      </c>
      <c r="Q246" s="79"/>
      <c r="R246" s="68">
        <v>0</v>
      </c>
      <c r="S246" s="67"/>
      <c r="T246" s="67"/>
      <c r="U246" s="67"/>
      <c r="V246" s="67"/>
      <c r="W246" s="67"/>
      <c r="X246" s="67"/>
      <c r="Y246" s="67"/>
      <c r="Z246" s="79">
        <v>0</v>
      </c>
      <c r="AA246" s="79">
        <v>0</v>
      </c>
      <c r="AB246" s="79">
        <v>0</v>
      </c>
      <c r="AC246" s="67">
        <v>0</v>
      </c>
      <c r="AD246" s="68">
        <f t="shared" si="32"/>
        <v>0</v>
      </c>
      <c r="AE246" s="67"/>
      <c r="AF246" s="79"/>
      <c r="AG246" s="67"/>
      <c r="AH246" s="67"/>
      <c r="AI246" s="67"/>
      <c r="AJ246" s="67"/>
      <c r="AK246" s="67"/>
      <c r="AL246" s="67">
        <v>0</v>
      </c>
      <c r="AM246" s="67"/>
      <c r="AN246" s="67">
        <v>0</v>
      </c>
      <c r="AO246" s="67">
        <v>0</v>
      </c>
      <c r="AP246" s="67">
        <v>0</v>
      </c>
      <c r="AQ246" s="67">
        <v>0</v>
      </c>
      <c r="AR246" s="67">
        <v>0</v>
      </c>
      <c r="AS246" s="67"/>
      <c r="AT246" s="67">
        <v>0</v>
      </c>
      <c r="AU246" s="67">
        <v>0</v>
      </c>
      <c r="AV246" s="67"/>
      <c r="AW246" s="67">
        <v>0</v>
      </c>
      <c r="AX246" s="67">
        <v>0</v>
      </c>
      <c r="AY246" s="67">
        <v>0</v>
      </c>
      <c r="AZ246" s="67">
        <v>0</v>
      </c>
      <c r="BA246" s="67">
        <v>0</v>
      </c>
      <c r="BB246" s="67">
        <v>0</v>
      </c>
      <c r="BC246" s="67">
        <v>0</v>
      </c>
      <c r="BD246" s="67">
        <v>0</v>
      </c>
      <c r="BE246" s="67">
        <v>0</v>
      </c>
      <c r="BF246" s="67">
        <v>0</v>
      </c>
      <c r="BG246" s="67">
        <v>0</v>
      </c>
      <c r="BH246" s="67">
        <v>0</v>
      </c>
      <c r="BI246" s="67">
        <v>0</v>
      </c>
      <c r="BJ246" s="73">
        <v>0</v>
      </c>
      <c r="BK246" s="68">
        <f t="shared" si="37"/>
        <v>0</v>
      </c>
      <c r="BL246" s="67">
        <v>0</v>
      </c>
      <c r="BM246" s="67">
        <v>0</v>
      </c>
      <c r="BN246" s="67">
        <f t="shared" si="34"/>
        <v>0</v>
      </c>
      <c r="BO246" s="67"/>
      <c r="BP246" s="67"/>
      <c r="BQ246" s="67"/>
      <c r="BR246" s="67">
        <v>992</v>
      </c>
      <c r="BS246" s="67">
        <v>0</v>
      </c>
      <c r="BT246" s="67">
        <v>0</v>
      </c>
      <c r="BU246" s="67">
        <v>0</v>
      </c>
      <c r="BV246" s="67"/>
      <c r="BW246" s="67">
        <v>0</v>
      </c>
      <c r="BX246" s="67">
        <v>0</v>
      </c>
      <c r="BY246" s="67">
        <f t="shared" si="31"/>
        <v>992</v>
      </c>
      <c r="BZ246" s="79">
        <v>14.667999999999999</v>
      </c>
      <c r="CA246" s="79">
        <v>0.39500000000000002</v>
      </c>
      <c r="CB246" s="79">
        <v>16.556000000000001</v>
      </c>
      <c r="CC246" s="79">
        <v>63.735345000000002</v>
      </c>
      <c r="CD246" s="79">
        <v>0</v>
      </c>
      <c r="CE246" s="79">
        <v>0</v>
      </c>
      <c r="CF246" s="79">
        <v>0</v>
      </c>
      <c r="CG246" s="79"/>
      <c r="CH246" s="79"/>
      <c r="CI246" s="79"/>
      <c r="CJ246" s="79"/>
      <c r="CK246" s="79"/>
      <c r="CL246" s="79">
        <f t="shared" si="30"/>
        <v>95.354344999999995</v>
      </c>
      <c r="CM246" s="79"/>
      <c r="CN246" s="79"/>
      <c r="CO246" s="79"/>
      <c r="CP246" s="79"/>
      <c r="CQ246" s="79"/>
      <c r="CR246" s="79"/>
      <c r="CS246" s="79"/>
      <c r="CT246" s="79"/>
      <c r="CU246" s="79"/>
      <c r="CV246" s="79"/>
      <c r="CW246" s="79"/>
      <c r="CX246" s="79"/>
      <c r="CY246" s="79"/>
      <c r="CZ246" s="79"/>
      <c r="DA246" s="79"/>
      <c r="DB246" s="79"/>
      <c r="DC246" s="79"/>
      <c r="DD246" s="67"/>
      <c r="DE246" s="67"/>
      <c r="DF246" s="67"/>
      <c r="DG246" s="67"/>
      <c r="DH246" s="67"/>
      <c r="DI246" s="67"/>
      <c r="DJ246" s="67"/>
      <c r="DK246" s="67"/>
      <c r="DL246" s="67"/>
      <c r="DM246" s="67"/>
      <c r="DN246" s="67"/>
      <c r="DO246" s="67"/>
      <c r="DP246" s="67"/>
      <c r="DQ246" s="67"/>
      <c r="DR246" s="67"/>
      <c r="DS246" s="67"/>
      <c r="DT246" s="68">
        <f t="shared" si="36"/>
        <v>0</v>
      </c>
      <c r="DU246" s="67"/>
      <c r="DV246" s="82"/>
      <c r="DW246" s="82"/>
      <c r="DX246" s="82"/>
      <c r="DY246" s="82"/>
      <c r="DZ246" s="82"/>
      <c r="EA246" s="82"/>
      <c r="EB246" s="82"/>
      <c r="EC246" s="82"/>
      <c r="ED246" s="82"/>
      <c r="EE246" s="82"/>
      <c r="EF246" s="82"/>
      <c r="EG246" s="82" t="s">
        <v>229</v>
      </c>
      <c r="EH246" s="82"/>
      <c r="EI246" s="82"/>
      <c r="EJ246" s="82"/>
      <c r="EK246" s="82"/>
      <c r="EL246" s="82"/>
      <c r="EM246" s="82"/>
      <c r="EN246" s="82"/>
      <c r="EO246" s="82"/>
      <c r="EP246" s="82"/>
      <c r="EQ246" s="82"/>
      <c r="ER246" s="82"/>
      <c r="ES246" s="82"/>
      <c r="ET246" s="82"/>
      <c r="EU246" s="82"/>
      <c r="EV246" s="82"/>
      <c r="EW246" s="82"/>
      <c r="EX246" s="82"/>
    </row>
    <row r="247" spans="1:154" ht="16" customHeight="1">
      <c r="A247" s="86">
        <v>2011</v>
      </c>
      <c r="B247" s="67" t="s">
        <v>9</v>
      </c>
      <c r="C247" s="67" t="str">
        <f t="shared" si="29"/>
        <v>2011Q4</v>
      </c>
      <c r="D247" s="67" t="s">
        <v>211</v>
      </c>
      <c r="E247" s="67" t="s">
        <v>212</v>
      </c>
      <c r="F247" s="67" t="s">
        <v>225</v>
      </c>
      <c r="G247" s="68" t="s">
        <v>47</v>
      </c>
      <c r="H247" s="68" t="s">
        <v>231</v>
      </c>
      <c r="I247" s="68" t="s">
        <v>441</v>
      </c>
      <c r="J247" s="67" t="str">
        <f t="shared" si="35"/>
        <v>2011Q4D8</v>
      </c>
      <c r="K247" s="79">
        <v>0</v>
      </c>
      <c r="L247" s="79">
        <v>0</v>
      </c>
      <c r="M247" s="67"/>
      <c r="N247" s="79">
        <v>0</v>
      </c>
      <c r="O247" s="79"/>
      <c r="P247" s="79">
        <v>0</v>
      </c>
      <c r="Q247" s="79"/>
      <c r="R247" s="68">
        <v>1213812.99</v>
      </c>
      <c r="S247" s="67"/>
      <c r="T247" s="67"/>
      <c r="U247" s="67"/>
      <c r="V247" s="67"/>
      <c r="W247" s="67"/>
      <c r="X247" s="67"/>
      <c r="Y247" s="67"/>
      <c r="Z247" s="79">
        <v>0</v>
      </c>
      <c r="AA247" s="79">
        <v>0</v>
      </c>
      <c r="AB247" s="79">
        <v>0</v>
      </c>
      <c r="AC247" s="67">
        <v>1646682</v>
      </c>
      <c r="AD247" s="68">
        <f t="shared" si="32"/>
        <v>1646682</v>
      </c>
      <c r="AE247" s="67"/>
      <c r="AF247" s="79"/>
      <c r="AG247" s="67"/>
      <c r="AH247" s="67"/>
      <c r="AI247" s="67"/>
      <c r="AJ247" s="67"/>
      <c r="AK247" s="67"/>
      <c r="AL247" s="67">
        <v>0</v>
      </c>
      <c r="AM247" s="67"/>
      <c r="AN247" s="67">
        <v>0</v>
      </c>
      <c r="AO247" s="67">
        <v>0</v>
      </c>
      <c r="AP247" s="67">
        <v>0</v>
      </c>
      <c r="AQ247" s="67">
        <v>0</v>
      </c>
      <c r="AR247" s="67">
        <v>0</v>
      </c>
      <c r="AS247" s="67"/>
      <c r="AT247" s="67">
        <v>0</v>
      </c>
      <c r="AU247" s="67">
        <v>0</v>
      </c>
      <c r="AV247" s="67"/>
      <c r="AW247" s="67">
        <v>0</v>
      </c>
      <c r="AX247" s="67">
        <v>0</v>
      </c>
      <c r="AY247" s="67">
        <v>0</v>
      </c>
      <c r="AZ247" s="67">
        <v>0</v>
      </c>
      <c r="BA247" s="67">
        <v>0</v>
      </c>
      <c r="BB247" s="67">
        <v>0</v>
      </c>
      <c r="BC247" s="67">
        <v>0</v>
      </c>
      <c r="BD247" s="67">
        <v>0</v>
      </c>
      <c r="BE247" s="67">
        <v>0</v>
      </c>
      <c r="BF247" s="67">
        <v>0</v>
      </c>
      <c r="BG247" s="67">
        <v>0</v>
      </c>
      <c r="BH247" s="67">
        <v>0</v>
      </c>
      <c r="BI247" s="67">
        <v>0</v>
      </c>
      <c r="BJ247" s="73">
        <v>0</v>
      </c>
      <c r="BK247" s="68">
        <f t="shared" si="37"/>
        <v>0</v>
      </c>
      <c r="BL247" s="67">
        <v>0</v>
      </c>
      <c r="BM247" s="67">
        <v>0</v>
      </c>
      <c r="BN247" s="67">
        <f t="shared" si="34"/>
        <v>0</v>
      </c>
      <c r="BO247" s="67"/>
      <c r="BP247" s="67"/>
      <c r="BQ247" s="67"/>
      <c r="BR247" s="67">
        <v>1999</v>
      </c>
      <c r="BS247" s="67">
        <v>76</v>
      </c>
      <c r="BT247" s="67">
        <v>0</v>
      </c>
      <c r="BU247" s="67">
        <v>0</v>
      </c>
      <c r="BV247" s="67"/>
      <c r="BW247" s="67">
        <v>0</v>
      </c>
      <c r="BX247" s="67">
        <v>0</v>
      </c>
      <c r="BY247" s="67">
        <f t="shared" si="31"/>
        <v>2075</v>
      </c>
      <c r="BZ247" s="79">
        <v>25.025297999999999</v>
      </c>
      <c r="CA247" s="79">
        <v>4.1660000000000004</v>
      </c>
      <c r="CB247" s="79">
        <v>8.6084999999999994</v>
      </c>
      <c r="CC247" s="79">
        <v>7.26295</v>
      </c>
      <c r="CD247" s="79">
        <v>0</v>
      </c>
      <c r="CE247" s="79">
        <v>0</v>
      </c>
      <c r="CF247" s="79">
        <v>0</v>
      </c>
      <c r="CG247" s="79"/>
      <c r="CH247" s="79"/>
      <c r="CI247" s="79"/>
      <c r="CJ247" s="79"/>
      <c r="CK247" s="79"/>
      <c r="CL247" s="79">
        <f t="shared" si="30"/>
        <v>45.062747999999999</v>
      </c>
      <c r="CM247" s="79"/>
      <c r="CN247" s="79"/>
      <c r="CO247" s="79"/>
      <c r="CP247" s="79"/>
      <c r="CQ247" s="79"/>
      <c r="CR247" s="79"/>
      <c r="CS247" s="79"/>
      <c r="CT247" s="79"/>
      <c r="CU247" s="79"/>
      <c r="CV247" s="79"/>
      <c r="CW247" s="79"/>
      <c r="CX247" s="79"/>
      <c r="CY247" s="79"/>
      <c r="CZ247" s="79"/>
      <c r="DA247" s="79"/>
      <c r="DB247" s="79"/>
      <c r="DC247" s="79"/>
      <c r="DD247" s="67"/>
      <c r="DE247" s="67"/>
      <c r="DF247" s="67"/>
      <c r="DG247" s="67"/>
      <c r="DH247" s="67"/>
      <c r="DI247" s="67"/>
      <c r="DJ247" s="67"/>
      <c r="DK247" s="67"/>
      <c r="DL247" s="67"/>
      <c r="DM247" s="67"/>
      <c r="DN247" s="67"/>
      <c r="DO247" s="67"/>
      <c r="DP247" s="67"/>
      <c r="DQ247" s="67"/>
      <c r="DR247" s="67"/>
      <c r="DS247" s="67"/>
      <c r="DT247" s="68">
        <f t="shared" si="36"/>
        <v>0</v>
      </c>
      <c r="DU247" s="67"/>
      <c r="DV247" s="82"/>
      <c r="DW247" s="82"/>
      <c r="DX247" s="82"/>
      <c r="DY247" s="82"/>
      <c r="DZ247" s="82"/>
      <c r="EA247" s="82"/>
      <c r="EB247" s="82"/>
      <c r="EC247" s="82"/>
      <c r="ED247" s="82"/>
      <c r="EE247" s="82"/>
      <c r="EF247" s="82"/>
      <c r="EG247" s="82" t="s">
        <v>229</v>
      </c>
      <c r="EH247" s="82"/>
      <c r="EI247" s="82"/>
      <c r="EJ247" s="82"/>
      <c r="EK247" s="82"/>
      <c r="EL247" s="82"/>
      <c r="EM247" s="82"/>
      <c r="EN247" s="82"/>
      <c r="EO247" s="82"/>
      <c r="EP247" s="82"/>
      <c r="EQ247" s="82"/>
      <c r="ER247" s="82"/>
      <c r="ES247" s="82"/>
      <c r="ET247" s="82"/>
      <c r="EU247" s="82"/>
      <c r="EV247" s="82"/>
      <c r="EW247" s="82"/>
      <c r="EX247" s="82"/>
    </row>
    <row r="248" spans="1:154" ht="16" customHeight="1">
      <c r="A248" s="86">
        <v>2011</v>
      </c>
      <c r="B248" s="67" t="s">
        <v>9</v>
      </c>
      <c r="C248" s="67" t="str">
        <f t="shared" si="29"/>
        <v>2011Q4</v>
      </c>
      <c r="D248" s="67" t="s">
        <v>211</v>
      </c>
      <c r="E248" s="67" t="s">
        <v>212</v>
      </c>
      <c r="F248" s="67" t="s">
        <v>226</v>
      </c>
      <c r="G248" s="68" t="s">
        <v>29</v>
      </c>
      <c r="H248" s="68" t="s">
        <v>29</v>
      </c>
      <c r="I248" s="68" t="s">
        <v>447</v>
      </c>
      <c r="J248" s="67" t="str">
        <f t="shared" si="35"/>
        <v>2011Q4D12</v>
      </c>
      <c r="K248" s="79">
        <v>324245</v>
      </c>
      <c r="L248" s="79">
        <v>200867.5</v>
      </c>
      <c r="M248" s="67">
        <v>0</v>
      </c>
      <c r="N248" s="79">
        <v>0</v>
      </c>
      <c r="O248" s="79"/>
      <c r="P248" s="79">
        <v>0</v>
      </c>
      <c r="Q248" s="79"/>
      <c r="R248" s="68">
        <v>525112.5</v>
      </c>
      <c r="S248" s="67"/>
      <c r="T248" s="67"/>
      <c r="U248" s="67"/>
      <c r="V248" s="67"/>
      <c r="W248" s="67"/>
      <c r="X248" s="67"/>
      <c r="Y248" s="67"/>
      <c r="Z248" s="79">
        <v>0</v>
      </c>
      <c r="AA248" s="79">
        <v>0</v>
      </c>
      <c r="AB248" s="79">
        <v>0</v>
      </c>
      <c r="AC248" s="67">
        <v>1474897</v>
      </c>
      <c r="AD248" s="68">
        <f t="shared" si="32"/>
        <v>1474897</v>
      </c>
      <c r="AE248" s="67"/>
      <c r="AF248" s="79"/>
      <c r="AG248" s="67"/>
      <c r="AH248" s="67"/>
      <c r="AI248" s="67"/>
      <c r="AJ248" s="67"/>
      <c r="AK248" s="67"/>
      <c r="AL248" s="67">
        <v>0</v>
      </c>
      <c r="AM248" s="67"/>
      <c r="AN248" s="67">
        <v>0</v>
      </c>
      <c r="AO248" s="67">
        <v>0</v>
      </c>
      <c r="AP248" s="67">
        <v>0</v>
      </c>
      <c r="AQ248" s="67">
        <v>0</v>
      </c>
      <c r="AR248" s="67">
        <v>0</v>
      </c>
      <c r="AS248" s="67"/>
      <c r="AT248" s="67">
        <v>0</v>
      </c>
      <c r="AU248" s="67">
        <v>0</v>
      </c>
      <c r="AV248" s="67"/>
      <c r="AW248" s="67">
        <v>0</v>
      </c>
      <c r="AX248" s="67">
        <v>0</v>
      </c>
      <c r="AY248" s="67">
        <v>0</v>
      </c>
      <c r="AZ248" s="67">
        <v>0</v>
      </c>
      <c r="BA248" s="67">
        <v>0</v>
      </c>
      <c r="BB248" s="67">
        <v>0</v>
      </c>
      <c r="BC248" s="67">
        <v>0</v>
      </c>
      <c r="BD248" s="67">
        <v>0</v>
      </c>
      <c r="BE248" s="67">
        <v>0</v>
      </c>
      <c r="BF248" s="67">
        <v>0</v>
      </c>
      <c r="BG248" s="67">
        <v>0</v>
      </c>
      <c r="BH248" s="67">
        <v>0</v>
      </c>
      <c r="BI248" s="67">
        <v>0</v>
      </c>
      <c r="BJ248" s="73">
        <v>0</v>
      </c>
      <c r="BK248" s="68">
        <f t="shared" si="37"/>
        <v>0</v>
      </c>
      <c r="BL248" s="67">
        <v>0</v>
      </c>
      <c r="BM248" s="67">
        <v>10</v>
      </c>
      <c r="BN248" s="67">
        <f t="shared" si="34"/>
        <v>10</v>
      </c>
      <c r="BO248" s="67"/>
      <c r="BP248" s="67"/>
      <c r="BQ248" s="67"/>
      <c r="BR248" s="67">
        <v>1868</v>
      </c>
      <c r="BS248" s="67">
        <v>74</v>
      </c>
      <c r="BT248" s="67">
        <v>0</v>
      </c>
      <c r="BU248" s="67">
        <v>0</v>
      </c>
      <c r="BV248" s="67"/>
      <c r="BW248" s="67">
        <v>0</v>
      </c>
      <c r="BX248" s="67">
        <v>0</v>
      </c>
      <c r="BY248" s="67">
        <f t="shared" si="31"/>
        <v>1942</v>
      </c>
      <c r="BZ248" s="79">
        <v>19.524999999999999</v>
      </c>
      <c r="CA248" s="79">
        <v>6.8879999999999999</v>
      </c>
      <c r="CB248" s="79">
        <v>11.385999999999999</v>
      </c>
      <c r="CC248" s="79">
        <v>24.33</v>
      </c>
      <c r="CD248" s="79">
        <v>1.49</v>
      </c>
      <c r="CE248" s="79">
        <v>0</v>
      </c>
      <c r="CF248" s="79">
        <v>0</v>
      </c>
      <c r="CG248" s="79"/>
      <c r="CH248" s="79"/>
      <c r="CI248" s="79"/>
      <c r="CJ248" s="79"/>
      <c r="CK248" s="79"/>
      <c r="CL248" s="79">
        <f t="shared" si="30"/>
        <v>63.618999999999993</v>
      </c>
      <c r="CM248" s="79"/>
      <c r="CN248" s="79"/>
      <c r="CO248" s="79"/>
      <c r="CP248" s="79"/>
      <c r="CQ248" s="79"/>
      <c r="CR248" s="79"/>
      <c r="CS248" s="79"/>
      <c r="CT248" s="79"/>
      <c r="CU248" s="79"/>
      <c r="CV248" s="79"/>
      <c r="CW248" s="79"/>
      <c r="CX248" s="79"/>
      <c r="CY248" s="79"/>
      <c r="CZ248" s="79"/>
      <c r="DA248" s="79"/>
      <c r="DB248" s="79"/>
      <c r="DC248" s="79"/>
      <c r="DD248" s="67"/>
      <c r="DE248" s="67"/>
      <c r="DF248" s="67"/>
      <c r="DG248" s="67"/>
      <c r="DH248" s="67"/>
      <c r="DI248" s="67"/>
      <c r="DJ248" s="67"/>
      <c r="DK248" s="67"/>
      <c r="DL248" s="67"/>
      <c r="DM248" s="67"/>
      <c r="DN248" s="67"/>
      <c r="DO248" s="67"/>
      <c r="DP248" s="67"/>
      <c r="DQ248" s="67"/>
      <c r="DR248" s="67"/>
      <c r="DS248" s="67"/>
      <c r="DT248" s="68">
        <f t="shared" si="36"/>
        <v>0</v>
      </c>
      <c r="DU248" s="67"/>
      <c r="DV248" s="82"/>
      <c r="DW248" s="82"/>
      <c r="DX248" s="82"/>
      <c r="DY248" s="82"/>
      <c r="DZ248" s="82"/>
      <c r="EA248" s="82"/>
      <c r="EB248" s="82"/>
      <c r="EC248" s="82"/>
      <c r="ED248" s="82"/>
      <c r="EE248" s="82"/>
      <c r="EF248" s="82"/>
      <c r="EG248" s="82" t="s">
        <v>229</v>
      </c>
      <c r="EH248" s="82"/>
      <c r="EI248" s="82"/>
      <c r="EJ248" s="82"/>
      <c r="EK248" s="82"/>
      <c r="EL248" s="82"/>
      <c r="EM248" s="82"/>
      <c r="EN248" s="82"/>
      <c r="EO248" s="82"/>
      <c r="EP248" s="82"/>
      <c r="EQ248" s="82"/>
      <c r="ER248" s="82"/>
      <c r="ES248" s="82"/>
      <c r="ET248" s="82"/>
      <c r="EU248" s="82"/>
      <c r="EV248" s="82"/>
      <c r="EW248" s="82"/>
      <c r="EX248" s="82"/>
    </row>
    <row r="249" spans="1:154" ht="16" customHeight="1">
      <c r="A249" s="86">
        <v>2011</v>
      </c>
      <c r="B249" s="67" t="s">
        <v>9</v>
      </c>
      <c r="C249" s="67" t="str">
        <f t="shared" ref="C249:C312" si="38">CONCATENATE(A249,B249)</f>
        <v>2011Q4</v>
      </c>
      <c r="D249" s="67" t="s">
        <v>211</v>
      </c>
      <c r="E249" s="67" t="s">
        <v>212</v>
      </c>
      <c r="F249" s="67" t="s">
        <v>228</v>
      </c>
      <c r="G249" s="68" t="s">
        <v>28</v>
      </c>
      <c r="H249" s="68" t="s">
        <v>28</v>
      </c>
      <c r="I249" s="68" t="s">
        <v>445</v>
      </c>
      <c r="J249" s="67" t="str">
        <f t="shared" si="35"/>
        <v>2011Q4D10</v>
      </c>
      <c r="K249" s="79">
        <v>249939</v>
      </c>
      <c r="L249" s="79">
        <v>23412</v>
      </c>
      <c r="M249" s="67">
        <v>0</v>
      </c>
      <c r="N249" s="79">
        <v>0</v>
      </c>
      <c r="O249" s="79"/>
      <c r="P249" s="79">
        <v>0</v>
      </c>
      <c r="Q249" s="79"/>
      <c r="R249" s="68">
        <v>273351</v>
      </c>
      <c r="S249" s="67"/>
      <c r="T249" s="67"/>
      <c r="U249" s="67"/>
      <c r="V249" s="67"/>
      <c r="W249" s="67"/>
      <c r="X249" s="67"/>
      <c r="Y249" s="67"/>
      <c r="Z249" s="79">
        <v>0</v>
      </c>
      <c r="AA249" s="79">
        <v>0</v>
      </c>
      <c r="AB249" s="79">
        <v>0</v>
      </c>
      <c r="AC249" s="67">
        <v>309189</v>
      </c>
      <c r="AD249" s="68">
        <f t="shared" si="32"/>
        <v>309189</v>
      </c>
      <c r="AE249" s="67"/>
      <c r="AF249" s="79"/>
      <c r="AG249" s="67"/>
      <c r="AH249" s="67"/>
      <c r="AI249" s="67"/>
      <c r="AJ249" s="67"/>
      <c r="AK249" s="67"/>
      <c r="AL249" s="67">
        <v>0</v>
      </c>
      <c r="AM249" s="67"/>
      <c r="AN249" s="67">
        <v>0</v>
      </c>
      <c r="AO249" s="67">
        <v>0</v>
      </c>
      <c r="AP249" s="67">
        <v>3</v>
      </c>
      <c r="AQ249" s="67">
        <v>6</v>
      </c>
      <c r="AR249" s="67">
        <v>0</v>
      </c>
      <c r="AS249" s="67"/>
      <c r="AT249" s="67">
        <v>6</v>
      </c>
      <c r="AU249" s="67">
        <v>0</v>
      </c>
      <c r="AV249" s="67"/>
      <c r="AW249" s="67">
        <v>2</v>
      </c>
      <c r="AX249" s="67">
        <v>1</v>
      </c>
      <c r="AY249" s="67">
        <v>0</v>
      </c>
      <c r="AZ249" s="67">
        <v>2</v>
      </c>
      <c r="BA249" s="67">
        <v>0</v>
      </c>
      <c r="BB249" s="67">
        <v>0</v>
      </c>
      <c r="BC249" s="67">
        <v>0</v>
      </c>
      <c r="BD249" s="67">
        <v>0</v>
      </c>
      <c r="BE249" s="67">
        <v>0</v>
      </c>
      <c r="BF249" s="67">
        <v>0</v>
      </c>
      <c r="BG249" s="67">
        <v>0</v>
      </c>
      <c r="BH249" s="67">
        <v>0</v>
      </c>
      <c r="BI249" s="67">
        <v>0</v>
      </c>
      <c r="BJ249" s="73">
        <v>2255</v>
      </c>
      <c r="BK249" s="68">
        <f t="shared" si="37"/>
        <v>20</v>
      </c>
      <c r="BL249" s="67">
        <v>0</v>
      </c>
      <c r="BM249" s="67">
        <v>7</v>
      </c>
      <c r="BN249" s="67">
        <f t="shared" si="34"/>
        <v>7</v>
      </c>
      <c r="BO249" s="67"/>
      <c r="BP249" s="67"/>
      <c r="BQ249" s="67"/>
      <c r="BR249" s="67">
        <v>946</v>
      </c>
      <c r="BS249" s="67">
        <v>18</v>
      </c>
      <c r="BT249" s="67">
        <v>0</v>
      </c>
      <c r="BU249" s="67">
        <v>0</v>
      </c>
      <c r="BV249" s="67"/>
      <c r="BW249" s="67">
        <v>0</v>
      </c>
      <c r="BX249" s="67">
        <v>0</v>
      </c>
      <c r="BY249" s="67">
        <f t="shared" si="31"/>
        <v>964</v>
      </c>
      <c r="BZ249" s="79">
        <v>22.567299999999999</v>
      </c>
      <c r="CA249" s="79">
        <v>10.5715</v>
      </c>
      <c r="CB249" s="79">
        <v>3.9420000000000002</v>
      </c>
      <c r="CC249" s="79">
        <v>13.454000000000001</v>
      </c>
      <c r="CD249" s="79">
        <v>0</v>
      </c>
      <c r="CE249" s="79">
        <v>0</v>
      </c>
      <c r="CF249" s="79">
        <v>0</v>
      </c>
      <c r="CG249" s="79"/>
      <c r="CH249" s="79"/>
      <c r="CI249" s="79"/>
      <c r="CJ249" s="79"/>
      <c r="CK249" s="79"/>
      <c r="CL249" s="79">
        <f t="shared" ref="CL249:CL312" si="39">SUM(BZ249:CK249)</f>
        <v>50.534800000000004</v>
      </c>
      <c r="CM249" s="79"/>
      <c r="CN249" s="79"/>
      <c r="CO249" s="79"/>
      <c r="CP249" s="79"/>
      <c r="CQ249" s="79"/>
      <c r="CR249" s="79"/>
      <c r="CS249" s="79"/>
      <c r="CT249" s="79"/>
      <c r="CU249" s="79"/>
      <c r="CV249" s="79"/>
      <c r="CW249" s="79"/>
      <c r="CX249" s="79"/>
      <c r="CY249" s="79"/>
      <c r="CZ249" s="79"/>
      <c r="DA249" s="79"/>
      <c r="DB249" s="79"/>
      <c r="DC249" s="79"/>
      <c r="DD249" s="67"/>
      <c r="DE249" s="67"/>
      <c r="DF249" s="67"/>
      <c r="DG249" s="67"/>
      <c r="DH249" s="67"/>
      <c r="DI249" s="67"/>
      <c r="DJ249" s="67"/>
      <c r="DK249" s="67"/>
      <c r="DL249" s="67"/>
      <c r="DM249" s="67"/>
      <c r="DN249" s="67"/>
      <c r="DO249" s="67"/>
      <c r="DP249" s="67"/>
      <c r="DQ249" s="67"/>
      <c r="DR249" s="67"/>
      <c r="DS249" s="67"/>
      <c r="DT249" s="68">
        <f t="shared" si="36"/>
        <v>0</v>
      </c>
      <c r="DU249" s="67"/>
      <c r="DV249" s="82"/>
      <c r="DW249" s="82"/>
      <c r="DX249" s="82"/>
      <c r="DY249" s="82"/>
      <c r="DZ249" s="82"/>
      <c r="EA249" s="82"/>
      <c r="EB249" s="82"/>
      <c r="EC249" s="82"/>
      <c r="ED249" s="82"/>
      <c r="EE249" s="82"/>
      <c r="EF249" s="82"/>
      <c r="EG249" s="82" t="s">
        <v>229</v>
      </c>
      <c r="EH249" s="82"/>
      <c r="EI249" s="82"/>
      <c r="EJ249" s="82"/>
      <c r="EK249" s="82"/>
      <c r="EL249" s="82"/>
      <c r="EM249" s="82"/>
      <c r="EN249" s="82"/>
      <c r="EO249" s="82"/>
      <c r="EP249" s="82"/>
      <c r="EQ249" s="82"/>
      <c r="ER249" s="82"/>
      <c r="ES249" s="82"/>
      <c r="ET249" s="82"/>
      <c r="EU249" s="82"/>
      <c r="EV249" s="82"/>
      <c r="EW249" s="82"/>
      <c r="EX249" s="82"/>
    </row>
    <row r="250" spans="1:154" ht="16" customHeight="1">
      <c r="A250" s="86">
        <v>2011</v>
      </c>
      <c r="B250" s="67" t="s">
        <v>9</v>
      </c>
      <c r="C250" s="67" t="str">
        <f t="shared" si="38"/>
        <v>2011Q4</v>
      </c>
      <c r="D250" s="67" t="s">
        <v>211</v>
      </c>
      <c r="E250" s="67" t="s">
        <v>212</v>
      </c>
      <c r="F250" s="67" t="s">
        <v>213</v>
      </c>
      <c r="G250" s="68" t="s">
        <v>33</v>
      </c>
      <c r="H250" s="68" t="s">
        <v>33</v>
      </c>
      <c r="I250" s="68" t="s">
        <v>446</v>
      </c>
      <c r="J250" s="67" t="str">
        <f t="shared" si="35"/>
        <v>2011Q4D11</v>
      </c>
      <c r="K250" s="79">
        <v>0</v>
      </c>
      <c r="L250" s="79">
        <v>0</v>
      </c>
      <c r="M250" s="67"/>
      <c r="N250" s="79">
        <v>0</v>
      </c>
      <c r="O250" s="79"/>
      <c r="P250" s="79">
        <v>0</v>
      </c>
      <c r="Q250" s="79"/>
      <c r="R250" s="68">
        <v>0</v>
      </c>
      <c r="S250" s="67"/>
      <c r="T250" s="67"/>
      <c r="U250" s="67"/>
      <c r="V250" s="67"/>
      <c r="W250" s="67"/>
      <c r="X250" s="67"/>
      <c r="Y250" s="67"/>
      <c r="Z250" s="79">
        <v>0</v>
      </c>
      <c r="AA250" s="79">
        <v>0</v>
      </c>
      <c r="AB250" s="79">
        <v>0</v>
      </c>
      <c r="AC250" s="67">
        <v>0</v>
      </c>
      <c r="AD250" s="68">
        <f t="shared" si="32"/>
        <v>0</v>
      </c>
      <c r="AE250" s="67"/>
      <c r="AF250" s="79"/>
      <c r="AG250" s="67"/>
      <c r="AH250" s="67"/>
      <c r="AI250" s="67"/>
      <c r="AJ250" s="67"/>
      <c r="AK250" s="67"/>
      <c r="AL250" s="67">
        <v>0</v>
      </c>
      <c r="AM250" s="67"/>
      <c r="AN250" s="67">
        <v>0</v>
      </c>
      <c r="AO250" s="67">
        <v>0</v>
      </c>
      <c r="AP250" s="67">
        <v>0</v>
      </c>
      <c r="AQ250" s="67">
        <v>0</v>
      </c>
      <c r="AR250" s="67">
        <v>0</v>
      </c>
      <c r="AS250" s="67"/>
      <c r="AT250" s="67">
        <v>0</v>
      </c>
      <c r="AU250" s="67">
        <v>0</v>
      </c>
      <c r="AV250" s="67"/>
      <c r="AW250" s="67">
        <v>0</v>
      </c>
      <c r="AX250" s="67">
        <v>0</v>
      </c>
      <c r="AY250" s="67">
        <v>0</v>
      </c>
      <c r="AZ250" s="67">
        <v>0</v>
      </c>
      <c r="BA250" s="67">
        <v>0</v>
      </c>
      <c r="BB250" s="67">
        <v>0</v>
      </c>
      <c r="BC250" s="67">
        <v>0</v>
      </c>
      <c r="BD250" s="67">
        <v>0</v>
      </c>
      <c r="BE250" s="67">
        <v>0</v>
      </c>
      <c r="BF250" s="67">
        <v>0</v>
      </c>
      <c r="BG250" s="67">
        <v>0</v>
      </c>
      <c r="BH250" s="67">
        <v>0</v>
      </c>
      <c r="BI250" s="67">
        <v>0</v>
      </c>
      <c r="BJ250" s="73">
        <v>0</v>
      </c>
      <c r="BK250" s="68">
        <f t="shared" si="37"/>
        <v>0</v>
      </c>
      <c r="BL250" s="67">
        <v>0</v>
      </c>
      <c r="BM250" s="67">
        <v>0</v>
      </c>
      <c r="BN250" s="67">
        <f t="shared" si="34"/>
        <v>0</v>
      </c>
      <c r="BO250" s="67"/>
      <c r="BP250" s="67"/>
      <c r="BQ250" s="67"/>
      <c r="BR250" s="67">
        <v>0</v>
      </c>
      <c r="BS250" s="67">
        <v>0</v>
      </c>
      <c r="BT250" s="67">
        <v>0</v>
      </c>
      <c r="BU250" s="67">
        <v>0</v>
      </c>
      <c r="BV250" s="67"/>
      <c r="BW250" s="67">
        <v>0</v>
      </c>
      <c r="BX250" s="67">
        <v>0</v>
      </c>
      <c r="BY250" s="67">
        <f t="shared" si="31"/>
        <v>0</v>
      </c>
      <c r="BZ250" s="79">
        <v>0</v>
      </c>
      <c r="CA250" s="79">
        <v>0</v>
      </c>
      <c r="CB250" s="79">
        <v>0</v>
      </c>
      <c r="CC250" s="79">
        <v>0</v>
      </c>
      <c r="CD250" s="79">
        <v>0</v>
      </c>
      <c r="CE250" s="79">
        <v>0</v>
      </c>
      <c r="CF250" s="79">
        <v>0</v>
      </c>
      <c r="CG250" s="79"/>
      <c r="CH250" s="79"/>
      <c r="CI250" s="79"/>
      <c r="CJ250" s="79"/>
      <c r="CK250" s="79"/>
      <c r="CL250" s="79">
        <f t="shared" si="39"/>
        <v>0</v>
      </c>
      <c r="CM250" s="79"/>
      <c r="CN250" s="79"/>
      <c r="CO250" s="79"/>
      <c r="CP250" s="79"/>
      <c r="CQ250" s="79"/>
      <c r="CR250" s="79"/>
      <c r="CS250" s="79"/>
      <c r="CT250" s="79"/>
      <c r="CU250" s="79"/>
      <c r="CV250" s="79"/>
      <c r="CW250" s="79"/>
      <c r="CX250" s="79"/>
      <c r="CY250" s="79"/>
      <c r="CZ250" s="79"/>
      <c r="DA250" s="79"/>
      <c r="DB250" s="79"/>
      <c r="DC250" s="79"/>
      <c r="DD250" s="67"/>
      <c r="DE250" s="67"/>
      <c r="DF250" s="67"/>
      <c r="DG250" s="67"/>
      <c r="DH250" s="67"/>
      <c r="DI250" s="67"/>
      <c r="DJ250" s="67"/>
      <c r="DK250" s="67"/>
      <c r="DL250" s="67"/>
      <c r="DM250" s="67"/>
      <c r="DN250" s="67"/>
      <c r="DO250" s="67"/>
      <c r="DP250" s="67"/>
      <c r="DQ250" s="67"/>
      <c r="DR250" s="67"/>
      <c r="DS250" s="67"/>
      <c r="DT250" s="68">
        <f t="shared" si="36"/>
        <v>0</v>
      </c>
      <c r="DU250" s="67"/>
      <c r="DV250" s="82"/>
      <c r="DW250" s="82"/>
      <c r="DX250" s="82"/>
      <c r="DY250" s="82"/>
      <c r="DZ250" s="82"/>
      <c r="EA250" s="82"/>
      <c r="EB250" s="82"/>
      <c r="EC250" s="82"/>
      <c r="ED250" s="82"/>
      <c r="EE250" s="82"/>
      <c r="EF250" s="82"/>
      <c r="EG250" s="82" t="s">
        <v>229</v>
      </c>
      <c r="EH250" s="82"/>
      <c r="EI250" s="82"/>
      <c r="EJ250" s="82"/>
      <c r="EK250" s="82"/>
      <c r="EL250" s="82"/>
      <c r="EM250" s="82"/>
      <c r="EN250" s="82"/>
      <c r="EO250" s="82"/>
      <c r="EP250" s="82"/>
      <c r="EQ250" s="82"/>
      <c r="ER250" s="82"/>
      <c r="ES250" s="82"/>
      <c r="ET250" s="82"/>
      <c r="EU250" s="82"/>
      <c r="EV250" s="82"/>
      <c r="EW250" s="82"/>
      <c r="EX250" s="82"/>
    </row>
    <row r="251" spans="1:154" ht="16" customHeight="1">
      <c r="A251" s="86">
        <v>2011</v>
      </c>
      <c r="B251" s="67" t="s">
        <v>9</v>
      </c>
      <c r="C251" s="67" t="str">
        <f t="shared" si="38"/>
        <v>2011Q4</v>
      </c>
      <c r="D251" s="67" t="s">
        <v>211</v>
      </c>
      <c r="E251" s="67" t="s">
        <v>212</v>
      </c>
      <c r="F251" s="67" t="s">
        <v>215</v>
      </c>
      <c r="G251" s="67" t="s">
        <v>239</v>
      </c>
      <c r="H251" s="68" t="s">
        <v>239</v>
      </c>
      <c r="I251" s="68" t="s">
        <v>449</v>
      </c>
      <c r="J251" s="67" t="str">
        <f t="shared" si="35"/>
        <v>2011Q4D14</v>
      </c>
      <c r="K251" s="78">
        <v>96444000</v>
      </c>
      <c r="L251" s="78">
        <v>50624000</v>
      </c>
      <c r="M251" s="67">
        <v>71902000</v>
      </c>
      <c r="N251" s="67">
        <v>210454000</v>
      </c>
      <c r="O251" s="67"/>
      <c r="P251" s="67">
        <v>370000</v>
      </c>
      <c r="Q251" s="79"/>
      <c r="R251" s="67">
        <v>429794000</v>
      </c>
      <c r="S251" s="79"/>
      <c r="T251" s="79"/>
      <c r="U251" s="79"/>
      <c r="V251" s="79"/>
      <c r="W251" s="79"/>
      <c r="X251" s="79"/>
      <c r="Y251" s="79"/>
      <c r="Z251" s="79">
        <v>153413978</v>
      </c>
      <c r="AA251" s="79">
        <v>301925846</v>
      </c>
      <c r="AB251" s="79">
        <v>120944633</v>
      </c>
      <c r="AC251" s="67">
        <v>0</v>
      </c>
      <c r="AD251" s="67">
        <f t="shared" si="32"/>
        <v>576284457</v>
      </c>
      <c r="AE251" s="79"/>
      <c r="AF251" s="79"/>
      <c r="AG251" s="79"/>
      <c r="AH251" s="79"/>
      <c r="AI251" s="79"/>
      <c r="AJ251" s="79"/>
      <c r="AK251" s="67"/>
      <c r="AL251" s="67">
        <v>15</v>
      </c>
      <c r="AM251" s="67"/>
      <c r="AN251" s="67">
        <v>0</v>
      </c>
      <c r="AO251" s="67">
        <v>49</v>
      </c>
      <c r="AP251" s="67">
        <v>715</v>
      </c>
      <c r="AQ251" s="67">
        <v>1395</v>
      </c>
      <c r="AR251" s="67">
        <v>3</v>
      </c>
      <c r="AS251" s="67"/>
      <c r="AT251" s="67">
        <v>1295</v>
      </c>
      <c r="AU251" s="67">
        <v>24</v>
      </c>
      <c r="AV251" s="67"/>
      <c r="AW251" s="67">
        <v>1019</v>
      </c>
      <c r="AX251" s="67">
        <v>0</v>
      </c>
      <c r="AY251" s="67">
        <v>32</v>
      </c>
      <c r="AZ251" s="67">
        <v>778</v>
      </c>
      <c r="BA251" s="67">
        <v>0</v>
      </c>
      <c r="BB251" s="67">
        <v>4</v>
      </c>
      <c r="BC251" s="67">
        <v>397</v>
      </c>
      <c r="BD251" s="67">
        <v>0</v>
      </c>
      <c r="BE251" s="67">
        <v>0</v>
      </c>
      <c r="BF251" s="67">
        <v>35</v>
      </c>
      <c r="BG251" s="67">
        <v>13</v>
      </c>
      <c r="BH251" s="67">
        <v>0</v>
      </c>
      <c r="BI251" s="67">
        <v>126</v>
      </c>
      <c r="BJ251" s="73">
        <v>1038143</v>
      </c>
      <c r="BK251" s="68">
        <f t="shared" si="37"/>
        <v>5900</v>
      </c>
      <c r="BL251" s="78">
        <v>13</v>
      </c>
      <c r="BM251" s="78">
        <v>1200</v>
      </c>
      <c r="BN251" s="78">
        <f t="shared" si="34"/>
        <v>1213</v>
      </c>
      <c r="BO251" s="78"/>
      <c r="BP251" s="78"/>
      <c r="BQ251" s="78"/>
      <c r="BR251" s="67">
        <v>419025</v>
      </c>
      <c r="BS251" s="67">
        <v>36438</v>
      </c>
      <c r="BT251" s="67">
        <v>1653</v>
      </c>
      <c r="BU251" s="67">
        <v>365</v>
      </c>
      <c r="BV251" s="67"/>
      <c r="BW251" s="67">
        <v>327</v>
      </c>
      <c r="BX251" s="79"/>
      <c r="BY251" s="67">
        <f t="shared" si="31"/>
        <v>457808</v>
      </c>
      <c r="BZ251" s="79"/>
      <c r="CA251" s="79"/>
      <c r="CB251" s="79"/>
      <c r="CC251" s="79"/>
      <c r="CD251" s="79"/>
      <c r="CE251" s="79"/>
      <c r="CF251" s="79"/>
      <c r="CG251" s="79"/>
      <c r="CH251" s="79"/>
      <c r="CI251" s="79"/>
      <c r="CJ251" s="79"/>
      <c r="CK251" s="79"/>
      <c r="CL251" s="67">
        <f t="shared" si="39"/>
        <v>0</v>
      </c>
      <c r="CM251" s="79"/>
      <c r="CN251" s="79"/>
      <c r="CO251" s="79"/>
      <c r="CP251" s="79"/>
      <c r="CQ251" s="79"/>
      <c r="CR251" s="79"/>
      <c r="CS251" s="79"/>
      <c r="CT251" s="79"/>
      <c r="CU251" s="79"/>
      <c r="CV251" s="79"/>
      <c r="CW251" s="79"/>
      <c r="CX251" s="79"/>
      <c r="CY251" s="79"/>
      <c r="CZ251" s="79"/>
      <c r="DA251" s="79"/>
      <c r="DB251" s="79"/>
      <c r="DC251" s="79"/>
      <c r="DD251" s="79"/>
      <c r="DE251" s="79"/>
      <c r="DF251" s="79"/>
      <c r="DG251" s="79"/>
      <c r="DH251" s="79"/>
      <c r="DI251" s="79"/>
      <c r="DJ251" s="79"/>
      <c r="DK251" s="79"/>
      <c r="DL251" s="79"/>
      <c r="DM251" s="79"/>
      <c r="DN251" s="79"/>
      <c r="DO251" s="79"/>
      <c r="DP251" s="79"/>
      <c r="DQ251" s="79"/>
      <c r="DR251" s="79"/>
      <c r="DS251" s="79"/>
      <c r="DT251" s="68">
        <f t="shared" si="36"/>
        <v>0</v>
      </c>
      <c r="DU251" s="79"/>
      <c r="DV251" s="77"/>
      <c r="DW251" s="77"/>
      <c r="DX251" s="77"/>
      <c r="DY251" s="77"/>
      <c r="DZ251" s="77"/>
      <c r="EA251" s="77"/>
      <c r="EB251" s="77"/>
      <c r="EC251" s="77"/>
      <c r="ED251" s="77"/>
      <c r="EE251" s="77"/>
      <c r="EF251" s="77"/>
      <c r="EG251" s="77"/>
      <c r="EH251" s="77"/>
      <c r="EI251" s="77"/>
      <c r="EJ251" s="77"/>
      <c r="EK251" s="77"/>
      <c r="EL251" s="77"/>
      <c r="EM251" s="77"/>
      <c r="EN251" s="77"/>
      <c r="EO251" s="77"/>
      <c r="EP251" s="77"/>
      <c r="EQ251" s="77"/>
      <c r="ER251" s="77"/>
      <c r="ES251" s="77"/>
      <c r="ET251" s="77"/>
      <c r="EU251" s="77"/>
      <c r="EV251" s="77"/>
      <c r="EW251" s="77"/>
      <c r="EX251" s="77"/>
    </row>
    <row r="252" spans="1:154" ht="16" customHeight="1">
      <c r="A252" s="86">
        <v>2011</v>
      </c>
      <c r="B252" s="67" t="s">
        <v>8</v>
      </c>
      <c r="C252" s="67" t="str">
        <f t="shared" si="38"/>
        <v>2011Q3</v>
      </c>
      <c r="D252" s="67" t="s">
        <v>211</v>
      </c>
      <c r="E252" s="67" t="s">
        <v>212</v>
      </c>
      <c r="F252" s="67" t="s">
        <v>231</v>
      </c>
      <c r="G252" s="68" t="s">
        <v>231</v>
      </c>
      <c r="H252" s="68" t="s">
        <v>231</v>
      </c>
      <c r="I252" s="68" t="s">
        <v>448</v>
      </c>
      <c r="J252" s="67" t="str">
        <f t="shared" si="35"/>
        <v>2011Q3D13</v>
      </c>
      <c r="K252" s="79">
        <v>0</v>
      </c>
      <c r="L252" s="79">
        <v>0</v>
      </c>
      <c r="M252" s="67"/>
      <c r="N252" s="79">
        <v>0</v>
      </c>
      <c r="O252" s="79"/>
      <c r="P252" s="79">
        <v>0</v>
      </c>
      <c r="Q252" s="79"/>
      <c r="R252" s="68">
        <v>0</v>
      </c>
      <c r="S252" s="67"/>
      <c r="T252" s="67"/>
      <c r="U252" s="67"/>
      <c r="V252" s="67"/>
      <c r="W252" s="67"/>
      <c r="X252" s="67"/>
      <c r="Y252" s="67"/>
      <c r="Z252" s="79">
        <v>0</v>
      </c>
      <c r="AA252" s="79">
        <v>0</v>
      </c>
      <c r="AB252" s="79">
        <v>0</v>
      </c>
      <c r="AC252" s="67">
        <v>0</v>
      </c>
      <c r="AD252" s="68">
        <f t="shared" si="32"/>
        <v>0</v>
      </c>
      <c r="AE252" s="67"/>
      <c r="AF252" s="79"/>
      <c r="AG252" s="67"/>
      <c r="AH252" s="67"/>
      <c r="AI252" s="67"/>
      <c r="AJ252" s="67"/>
      <c r="AK252" s="67"/>
      <c r="AL252" s="67">
        <v>0</v>
      </c>
      <c r="AM252" s="67"/>
      <c r="AN252" s="67">
        <v>0</v>
      </c>
      <c r="AO252" s="67">
        <v>0</v>
      </c>
      <c r="AP252" s="67">
        <v>0</v>
      </c>
      <c r="AQ252" s="67">
        <v>0</v>
      </c>
      <c r="AR252" s="67">
        <v>0</v>
      </c>
      <c r="AS252" s="67"/>
      <c r="AT252" s="67">
        <v>0</v>
      </c>
      <c r="AU252" s="67">
        <v>0</v>
      </c>
      <c r="AV252" s="67"/>
      <c r="AW252" s="67">
        <v>0</v>
      </c>
      <c r="AX252" s="67">
        <v>0</v>
      </c>
      <c r="AY252" s="67">
        <v>0</v>
      </c>
      <c r="AZ252" s="67">
        <v>0</v>
      </c>
      <c r="BA252" s="67">
        <v>0</v>
      </c>
      <c r="BB252" s="67">
        <v>0</v>
      </c>
      <c r="BC252" s="67">
        <v>0</v>
      </c>
      <c r="BD252" s="67">
        <v>0</v>
      </c>
      <c r="BE252" s="67">
        <v>0</v>
      </c>
      <c r="BF252" s="67">
        <v>0</v>
      </c>
      <c r="BG252" s="67">
        <v>0</v>
      </c>
      <c r="BH252" s="67">
        <v>0</v>
      </c>
      <c r="BI252" s="67">
        <v>0</v>
      </c>
      <c r="BJ252" s="73">
        <v>0</v>
      </c>
      <c r="BK252" s="68">
        <f t="shared" si="37"/>
        <v>0</v>
      </c>
      <c r="BL252" s="67">
        <v>0</v>
      </c>
      <c r="BM252" s="67">
        <v>0</v>
      </c>
      <c r="BN252" s="67">
        <f t="shared" si="34"/>
        <v>0</v>
      </c>
      <c r="BO252" s="67"/>
      <c r="BP252" s="67"/>
      <c r="BQ252" s="67"/>
      <c r="BR252" s="67">
        <v>0</v>
      </c>
      <c r="BS252" s="67">
        <v>0</v>
      </c>
      <c r="BT252" s="67">
        <v>0</v>
      </c>
      <c r="BU252" s="67">
        <v>0</v>
      </c>
      <c r="BV252" s="67"/>
      <c r="BW252" s="67">
        <v>0</v>
      </c>
      <c r="BX252" s="67">
        <v>0</v>
      </c>
      <c r="BY252" s="67">
        <f t="shared" si="31"/>
        <v>0</v>
      </c>
      <c r="BZ252" s="79">
        <v>0</v>
      </c>
      <c r="CA252" s="79">
        <v>0</v>
      </c>
      <c r="CB252" s="79">
        <v>0</v>
      </c>
      <c r="CC252" s="79">
        <v>0</v>
      </c>
      <c r="CD252" s="79">
        <v>0</v>
      </c>
      <c r="CE252" s="79">
        <v>0</v>
      </c>
      <c r="CF252" s="79">
        <v>0</v>
      </c>
      <c r="CG252" s="79"/>
      <c r="CH252" s="79"/>
      <c r="CI252" s="79"/>
      <c r="CJ252" s="79"/>
      <c r="CK252" s="79"/>
      <c r="CL252" s="79">
        <f t="shared" si="39"/>
        <v>0</v>
      </c>
      <c r="CM252" s="79"/>
      <c r="CN252" s="79"/>
      <c r="CO252" s="79"/>
      <c r="CP252" s="79"/>
      <c r="CQ252" s="79"/>
      <c r="CR252" s="79"/>
      <c r="CS252" s="79"/>
      <c r="CT252" s="79"/>
      <c r="CU252" s="79"/>
      <c r="CV252" s="79"/>
      <c r="CW252" s="79"/>
      <c r="CX252" s="79"/>
      <c r="CY252" s="79"/>
      <c r="CZ252" s="79"/>
      <c r="DA252" s="79"/>
      <c r="DB252" s="79"/>
      <c r="DC252" s="79"/>
      <c r="DD252" s="67"/>
      <c r="DE252" s="67"/>
      <c r="DF252" s="67"/>
      <c r="DG252" s="67"/>
      <c r="DH252" s="67"/>
      <c r="DI252" s="67"/>
      <c r="DJ252" s="67"/>
      <c r="DK252" s="67"/>
      <c r="DL252" s="67"/>
      <c r="DM252" s="67"/>
      <c r="DN252" s="67"/>
      <c r="DO252" s="67"/>
      <c r="DP252" s="67"/>
      <c r="DQ252" s="67"/>
      <c r="DR252" s="67"/>
      <c r="DS252" s="67"/>
      <c r="DT252" s="68">
        <f t="shared" si="36"/>
        <v>0</v>
      </c>
      <c r="DU252" s="67"/>
      <c r="DV252" s="82"/>
      <c r="DW252" s="82"/>
      <c r="DX252" s="82"/>
      <c r="DY252" s="82"/>
      <c r="DZ252" s="82"/>
      <c r="EA252" s="82"/>
      <c r="EB252" s="82"/>
      <c r="EC252" s="82"/>
      <c r="ED252" s="82"/>
      <c r="EE252" s="82"/>
      <c r="EF252" s="82"/>
      <c r="EG252" s="82" t="s">
        <v>231</v>
      </c>
      <c r="EH252" s="82"/>
      <c r="EI252" s="82"/>
      <c r="EJ252" s="82"/>
      <c r="EK252" s="82"/>
      <c r="EL252" s="82"/>
      <c r="EM252" s="82"/>
      <c r="EN252" s="82"/>
      <c r="EO252" s="82"/>
      <c r="EP252" s="82"/>
      <c r="EQ252" s="82"/>
      <c r="ER252" s="82"/>
      <c r="ES252" s="82"/>
      <c r="ET252" s="82"/>
      <c r="EU252" s="82"/>
      <c r="EV252" s="82"/>
      <c r="EW252" s="82"/>
      <c r="EX252" s="82"/>
    </row>
    <row r="253" spans="1:154" ht="16" customHeight="1">
      <c r="A253" s="86">
        <v>2011</v>
      </c>
      <c r="B253" s="67" t="s">
        <v>8</v>
      </c>
      <c r="C253" s="67" t="str">
        <f t="shared" si="38"/>
        <v>2011Q3</v>
      </c>
      <c r="D253" s="67" t="s">
        <v>211</v>
      </c>
      <c r="E253" s="67" t="s">
        <v>212</v>
      </c>
      <c r="F253" s="67" t="s">
        <v>224</v>
      </c>
      <c r="G253" s="68" t="s">
        <v>46</v>
      </c>
      <c r="H253" s="68" t="s">
        <v>231</v>
      </c>
      <c r="I253" s="68" t="s">
        <v>440</v>
      </c>
      <c r="J253" s="67" t="str">
        <f t="shared" si="35"/>
        <v>2011Q3D7</v>
      </c>
      <c r="K253" s="79">
        <v>0</v>
      </c>
      <c r="L253" s="79">
        <v>0</v>
      </c>
      <c r="M253" s="67"/>
      <c r="N253" s="79">
        <v>0</v>
      </c>
      <c r="O253" s="79"/>
      <c r="P253" s="79">
        <v>0</v>
      </c>
      <c r="Q253" s="79"/>
      <c r="R253" s="68">
        <v>676167.41</v>
      </c>
      <c r="S253" s="67"/>
      <c r="T253" s="67"/>
      <c r="U253" s="67"/>
      <c r="V253" s="67"/>
      <c r="W253" s="67"/>
      <c r="X253" s="67"/>
      <c r="Y253" s="67"/>
      <c r="Z253" s="79">
        <v>0</v>
      </c>
      <c r="AA253" s="79">
        <v>0</v>
      </c>
      <c r="AB253" s="79">
        <v>0</v>
      </c>
      <c r="AC253" s="67">
        <v>1200908</v>
      </c>
      <c r="AD253" s="68">
        <f t="shared" si="32"/>
        <v>1200908</v>
      </c>
      <c r="AE253" s="67"/>
      <c r="AF253" s="79"/>
      <c r="AG253" s="67"/>
      <c r="AH253" s="67"/>
      <c r="AI253" s="67"/>
      <c r="AJ253" s="67"/>
      <c r="AK253" s="67"/>
      <c r="AL253" s="67">
        <v>0</v>
      </c>
      <c r="AM253" s="67"/>
      <c r="AN253" s="67">
        <v>0</v>
      </c>
      <c r="AO253" s="67">
        <v>0</v>
      </c>
      <c r="AP253" s="67">
        <v>0</v>
      </c>
      <c r="AQ253" s="67">
        <v>0</v>
      </c>
      <c r="AR253" s="67">
        <v>0</v>
      </c>
      <c r="AS253" s="67"/>
      <c r="AT253" s="67">
        <v>0</v>
      </c>
      <c r="AU253" s="67">
        <v>0</v>
      </c>
      <c r="AV253" s="67"/>
      <c r="AW253" s="67">
        <v>0</v>
      </c>
      <c r="AX253" s="67">
        <v>0</v>
      </c>
      <c r="AY253" s="67">
        <v>0</v>
      </c>
      <c r="AZ253" s="67">
        <v>0</v>
      </c>
      <c r="BA253" s="67">
        <v>0</v>
      </c>
      <c r="BB253" s="67">
        <v>0</v>
      </c>
      <c r="BC253" s="67">
        <v>0</v>
      </c>
      <c r="BD253" s="67">
        <v>0</v>
      </c>
      <c r="BE253" s="67">
        <v>0</v>
      </c>
      <c r="BF253" s="67">
        <v>0</v>
      </c>
      <c r="BG253" s="67">
        <v>0</v>
      </c>
      <c r="BH253" s="67">
        <v>0</v>
      </c>
      <c r="BI253" s="67">
        <v>0</v>
      </c>
      <c r="BJ253" s="73">
        <v>0</v>
      </c>
      <c r="BK253" s="68">
        <f t="shared" si="37"/>
        <v>0</v>
      </c>
      <c r="BL253" s="67">
        <v>0</v>
      </c>
      <c r="BM253" s="67">
        <v>0</v>
      </c>
      <c r="BN253" s="67">
        <f t="shared" si="34"/>
        <v>0</v>
      </c>
      <c r="BO253" s="67"/>
      <c r="BP253" s="67"/>
      <c r="BQ253" s="67"/>
      <c r="BR253" s="67">
        <v>1189</v>
      </c>
      <c r="BS253" s="67">
        <v>45</v>
      </c>
      <c r="BT253" s="67">
        <v>0</v>
      </c>
      <c r="BU253" s="67">
        <v>0</v>
      </c>
      <c r="BV253" s="67"/>
      <c r="BW253" s="67">
        <v>0</v>
      </c>
      <c r="BX253" s="67">
        <v>0</v>
      </c>
      <c r="BY253" s="67">
        <f t="shared" si="31"/>
        <v>1234</v>
      </c>
      <c r="BZ253" s="79">
        <v>19.271629000000001</v>
      </c>
      <c r="CA253" s="79">
        <v>5.8520000000000003</v>
      </c>
      <c r="CB253" s="79">
        <v>15.145994999999999</v>
      </c>
      <c r="CC253" s="79">
        <v>6.0350999999999999</v>
      </c>
      <c r="CD253" s="79">
        <v>0</v>
      </c>
      <c r="CE253" s="79">
        <v>0</v>
      </c>
      <c r="CF253" s="79">
        <v>0</v>
      </c>
      <c r="CG253" s="79"/>
      <c r="CH253" s="79"/>
      <c r="CI253" s="79"/>
      <c r="CJ253" s="79"/>
      <c r="CK253" s="79"/>
      <c r="CL253" s="79">
        <f t="shared" si="39"/>
        <v>46.304724</v>
      </c>
      <c r="CM253" s="79"/>
      <c r="CN253" s="79"/>
      <c r="CO253" s="79"/>
      <c r="CP253" s="79"/>
      <c r="CQ253" s="79"/>
      <c r="CR253" s="79"/>
      <c r="CS253" s="79"/>
      <c r="CT253" s="79"/>
      <c r="CU253" s="79"/>
      <c r="CV253" s="79"/>
      <c r="CW253" s="79"/>
      <c r="CX253" s="79"/>
      <c r="CY253" s="79"/>
      <c r="CZ253" s="79"/>
      <c r="DA253" s="79"/>
      <c r="DB253" s="79"/>
      <c r="DC253" s="79"/>
      <c r="DD253" s="67"/>
      <c r="DE253" s="67"/>
      <c r="DF253" s="67"/>
      <c r="DG253" s="67"/>
      <c r="DH253" s="67"/>
      <c r="DI253" s="67"/>
      <c r="DJ253" s="67"/>
      <c r="DK253" s="67"/>
      <c r="DL253" s="67"/>
      <c r="DM253" s="67"/>
      <c r="DN253" s="67"/>
      <c r="DO253" s="67"/>
      <c r="DP253" s="67"/>
      <c r="DQ253" s="67"/>
      <c r="DR253" s="67"/>
      <c r="DS253" s="67"/>
      <c r="DT253" s="68">
        <f t="shared" si="36"/>
        <v>0</v>
      </c>
      <c r="DU253" s="67"/>
      <c r="DV253" s="82"/>
      <c r="DW253" s="82"/>
      <c r="DX253" s="82"/>
      <c r="DY253" s="82"/>
      <c r="DZ253" s="82"/>
      <c r="EA253" s="82"/>
      <c r="EB253" s="82"/>
      <c r="EC253" s="82"/>
      <c r="ED253" s="82"/>
      <c r="EE253" s="82"/>
      <c r="EF253" s="82"/>
      <c r="EG253" s="82" t="s">
        <v>229</v>
      </c>
      <c r="EH253" s="82"/>
      <c r="EI253" s="82"/>
      <c r="EJ253" s="82"/>
      <c r="EK253" s="82"/>
      <c r="EL253" s="82"/>
      <c r="EM253" s="82"/>
      <c r="EN253" s="82"/>
      <c r="EO253" s="82"/>
      <c r="EP253" s="82"/>
      <c r="EQ253" s="82"/>
      <c r="ER253" s="82"/>
      <c r="ES253" s="82"/>
      <c r="ET253" s="82"/>
      <c r="EU253" s="82"/>
      <c r="EV253" s="82"/>
      <c r="EW253" s="82"/>
      <c r="EX253" s="82"/>
    </row>
    <row r="254" spans="1:154" ht="16" customHeight="1">
      <c r="A254" s="86">
        <v>2011</v>
      </c>
      <c r="B254" s="67" t="s">
        <v>8</v>
      </c>
      <c r="C254" s="67" t="str">
        <f t="shared" si="38"/>
        <v>2011Q3</v>
      </c>
      <c r="D254" s="67" t="s">
        <v>211</v>
      </c>
      <c r="E254" s="67" t="s">
        <v>212</v>
      </c>
      <c r="F254" s="67" t="s">
        <v>223</v>
      </c>
      <c r="G254" s="68" t="s">
        <v>45</v>
      </c>
      <c r="H254" s="68" t="s">
        <v>231</v>
      </c>
      <c r="I254" s="68" t="s">
        <v>439</v>
      </c>
      <c r="J254" s="67" t="str">
        <f t="shared" si="35"/>
        <v>2011Q3D6</v>
      </c>
      <c r="K254" s="79">
        <v>0</v>
      </c>
      <c r="L254" s="79">
        <v>0</v>
      </c>
      <c r="M254" s="67"/>
      <c r="N254" s="79">
        <v>0</v>
      </c>
      <c r="O254" s="79"/>
      <c r="P254" s="79">
        <v>0</v>
      </c>
      <c r="Q254" s="79"/>
      <c r="R254" s="68">
        <v>735686.25</v>
      </c>
      <c r="S254" s="67"/>
      <c r="T254" s="67"/>
      <c r="U254" s="67"/>
      <c r="V254" s="67"/>
      <c r="W254" s="67"/>
      <c r="X254" s="67"/>
      <c r="Y254" s="67"/>
      <c r="Z254" s="79">
        <v>0</v>
      </c>
      <c r="AA254" s="79">
        <v>0</v>
      </c>
      <c r="AB254" s="79">
        <v>0</v>
      </c>
      <c r="AC254" s="67">
        <v>930356</v>
      </c>
      <c r="AD254" s="68">
        <f t="shared" si="32"/>
        <v>930356</v>
      </c>
      <c r="AE254" s="67"/>
      <c r="AF254" s="79"/>
      <c r="AG254" s="67"/>
      <c r="AH254" s="67"/>
      <c r="AI254" s="67"/>
      <c r="AJ254" s="67"/>
      <c r="AK254" s="67"/>
      <c r="AL254" s="67">
        <v>0</v>
      </c>
      <c r="AM254" s="67"/>
      <c r="AN254" s="67">
        <v>0</v>
      </c>
      <c r="AO254" s="67">
        <v>0</v>
      </c>
      <c r="AP254" s="67">
        <v>0</v>
      </c>
      <c r="AQ254" s="67">
        <v>0</v>
      </c>
      <c r="AR254" s="67">
        <v>0</v>
      </c>
      <c r="AS254" s="67"/>
      <c r="AT254" s="67">
        <v>0</v>
      </c>
      <c r="AU254" s="67">
        <v>0</v>
      </c>
      <c r="AV254" s="67"/>
      <c r="AW254" s="67">
        <v>0</v>
      </c>
      <c r="AX254" s="67">
        <v>0</v>
      </c>
      <c r="AY254" s="67">
        <v>0</v>
      </c>
      <c r="AZ254" s="67">
        <v>0</v>
      </c>
      <c r="BA254" s="67">
        <v>0</v>
      </c>
      <c r="BB254" s="67">
        <v>0</v>
      </c>
      <c r="BC254" s="67">
        <v>0</v>
      </c>
      <c r="BD254" s="67">
        <v>0</v>
      </c>
      <c r="BE254" s="67">
        <v>0</v>
      </c>
      <c r="BF254" s="67">
        <v>0</v>
      </c>
      <c r="BG254" s="67">
        <v>0</v>
      </c>
      <c r="BH254" s="67">
        <v>0</v>
      </c>
      <c r="BI254" s="67">
        <v>0</v>
      </c>
      <c r="BJ254" s="73">
        <v>0</v>
      </c>
      <c r="BK254" s="68">
        <f t="shared" si="37"/>
        <v>0</v>
      </c>
      <c r="BL254" s="67">
        <v>0</v>
      </c>
      <c r="BM254" s="67">
        <v>0</v>
      </c>
      <c r="BN254" s="67">
        <f t="shared" si="34"/>
        <v>0</v>
      </c>
      <c r="BO254" s="67"/>
      <c r="BP254" s="67"/>
      <c r="BQ254" s="67"/>
      <c r="BR254" s="67">
        <v>1975</v>
      </c>
      <c r="BS254" s="67">
        <v>142</v>
      </c>
      <c r="BT254" s="67">
        <v>0</v>
      </c>
      <c r="BU254" s="67">
        <v>0</v>
      </c>
      <c r="BV254" s="67"/>
      <c r="BW254" s="67">
        <v>0</v>
      </c>
      <c r="BX254" s="67">
        <v>0</v>
      </c>
      <c r="BY254" s="67">
        <f t="shared" si="31"/>
        <v>2117</v>
      </c>
      <c r="BZ254" s="79">
        <v>6.9584999999999999</v>
      </c>
      <c r="CA254" s="79">
        <v>0.1</v>
      </c>
      <c r="CB254" s="79">
        <v>18.084873999999999</v>
      </c>
      <c r="CC254" s="79">
        <v>15.3451</v>
      </c>
      <c r="CD254" s="79">
        <v>0</v>
      </c>
      <c r="CE254" s="79">
        <v>0</v>
      </c>
      <c r="CF254" s="79">
        <v>0</v>
      </c>
      <c r="CG254" s="79"/>
      <c r="CH254" s="79"/>
      <c r="CI254" s="79"/>
      <c r="CJ254" s="79"/>
      <c r="CK254" s="79"/>
      <c r="CL254" s="79">
        <f t="shared" si="39"/>
        <v>40.488473999999997</v>
      </c>
      <c r="CM254" s="79"/>
      <c r="CN254" s="79"/>
      <c r="CO254" s="79"/>
      <c r="CP254" s="79"/>
      <c r="CQ254" s="79"/>
      <c r="CR254" s="79"/>
      <c r="CS254" s="79"/>
      <c r="CT254" s="79"/>
      <c r="CU254" s="79"/>
      <c r="CV254" s="79"/>
      <c r="CW254" s="79"/>
      <c r="CX254" s="79"/>
      <c r="CY254" s="79"/>
      <c r="CZ254" s="79"/>
      <c r="DA254" s="79"/>
      <c r="DB254" s="79"/>
      <c r="DC254" s="79"/>
      <c r="DD254" s="67"/>
      <c r="DE254" s="67"/>
      <c r="DF254" s="67"/>
      <c r="DG254" s="67"/>
      <c r="DH254" s="67"/>
      <c r="DI254" s="67"/>
      <c r="DJ254" s="67"/>
      <c r="DK254" s="67"/>
      <c r="DL254" s="67"/>
      <c r="DM254" s="67"/>
      <c r="DN254" s="67"/>
      <c r="DO254" s="67"/>
      <c r="DP254" s="67"/>
      <c r="DQ254" s="67"/>
      <c r="DR254" s="67"/>
      <c r="DS254" s="67"/>
      <c r="DT254" s="68">
        <f t="shared" si="36"/>
        <v>0</v>
      </c>
      <c r="DU254" s="67"/>
      <c r="DV254" s="82"/>
      <c r="DW254" s="82"/>
      <c r="DX254" s="82"/>
      <c r="DY254" s="82"/>
      <c r="DZ254" s="82"/>
      <c r="EA254" s="82"/>
      <c r="EB254" s="82"/>
      <c r="EC254" s="82"/>
      <c r="ED254" s="82"/>
      <c r="EE254" s="82"/>
      <c r="EF254" s="82"/>
      <c r="EG254" s="82" t="s">
        <v>229</v>
      </c>
      <c r="EH254" s="82"/>
      <c r="EI254" s="82"/>
      <c r="EJ254" s="82"/>
      <c r="EK254" s="82"/>
      <c r="EL254" s="82"/>
      <c r="EM254" s="82"/>
      <c r="EN254" s="82"/>
      <c r="EO254" s="82"/>
      <c r="EP254" s="82"/>
      <c r="EQ254" s="82"/>
      <c r="ER254" s="82"/>
      <c r="ES254" s="82"/>
      <c r="ET254" s="82"/>
      <c r="EU254" s="82"/>
      <c r="EV254" s="82"/>
      <c r="EW254" s="82"/>
      <c r="EX254" s="82"/>
    </row>
    <row r="255" spans="1:154" ht="16" customHeight="1">
      <c r="A255" s="86">
        <v>2011</v>
      </c>
      <c r="B255" s="67" t="s">
        <v>8</v>
      </c>
      <c r="C255" s="67" t="str">
        <f t="shared" si="38"/>
        <v>2011Q3</v>
      </c>
      <c r="D255" s="67" t="s">
        <v>211</v>
      </c>
      <c r="E255" s="67" t="s">
        <v>212</v>
      </c>
      <c r="F255" s="67" t="s">
        <v>227</v>
      </c>
      <c r="G255" s="68" t="s">
        <v>13</v>
      </c>
      <c r="H255" s="68" t="s">
        <v>13</v>
      </c>
      <c r="I255" s="68" t="s">
        <v>444</v>
      </c>
      <c r="J255" s="67" t="str">
        <f t="shared" si="35"/>
        <v>2011Q3D9</v>
      </c>
      <c r="K255" s="79">
        <v>0</v>
      </c>
      <c r="L255" s="79">
        <v>0</v>
      </c>
      <c r="M255" s="67"/>
      <c r="N255" s="79">
        <v>0</v>
      </c>
      <c r="O255" s="79"/>
      <c r="P255" s="79">
        <v>0</v>
      </c>
      <c r="Q255" s="79"/>
      <c r="R255" s="68">
        <v>0</v>
      </c>
      <c r="S255" s="67"/>
      <c r="T255" s="67"/>
      <c r="U255" s="67"/>
      <c r="V255" s="67"/>
      <c r="W255" s="67"/>
      <c r="X255" s="67"/>
      <c r="Y255" s="67"/>
      <c r="Z255" s="79">
        <v>0</v>
      </c>
      <c r="AA255" s="79">
        <v>0</v>
      </c>
      <c r="AB255" s="79">
        <v>0</v>
      </c>
      <c r="AC255" s="67">
        <v>0</v>
      </c>
      <c r="AD255" s="68">
        <f t="shared" si="32"/>
        <v>0</v>
      </c>
      <c r="AE255" s="67"/>
      <c r="AF255" s="79"/>
      <c r="AG255" s="67"/>
      <c r="AH255" s="67"/>
      <c r="AI255" s="67"/>
      <c r="AJ255" s="67"/>
      <c r="AK255" s="67"/>
      <c r="AL255" s="67">
        <v>0</v>
      </c>
      <c r="AM255" s="67"/>
      <c r="AN255" s="67">
        <v>0</v>
      </c>
      <c r="AO255" s="67">
        <v>0</v>
      </c>
      <c r="AP255" s="67">
        <v>0</v>
      </c>
      <c r="AQ255" s="67">
        <v>0</v>
      </c>
      <c r="AR255" s="67">
        <v>0</v>
      </c>
      <c r="AS255" s="67"/>
      <c r="AT255" s="67">
        <v>0</v>
      </c>
      <c r="AU255" s="67">
        <v>0</v>
      </c>
      <c r="AV255" s="67"/>
      <c r="AW255" s="67">
        <v>0</v>
      </c>
      <c r="AX255" s="67">
        <v>0</v>
      </c>
      <c r="AY255" s="67">
        <v>0</v>
      </c>
      <c r="AZ255" s="67">
        <v>0</v>
      </c>
      <c r="BA255" s="67">
        <v>0</v>
      </c>
      <c r="BB255" s="67">
        <v>0</v>
      </c>
      <c r="BC255" s="67">
        <v>0</v>
      </c>
      <c r="BD255" s="67">
        <v>0</v>
      </c>
      <c r="BE255" s="67">
        <v>0</v>
      </c>
      <c r="BF255" s="67">
        <v>0</v>
      </c>
      <c r="BG255" s="67">
        <v>0</v>
      </c>
      <c r="BH255" s="67">
        <v>0</v>
      </c>
      <c r="BI255" s="67">
        <v>0</v>
      </c>
      <c r="BJ255" s="73">
        <v>0</v>
      </c>
      <c r="BK255" s="68">
        <f t="shared" si="37"/>
        <v>0</v>
      </c>
      <c r="BL255" s="67">
        <v>0</v>
      </c>
      <c r="BM255" s="67">
        <v>0</v>
      </c>
      <c r="BN255" s="67">
        <f t="shared" si="34"/>
        <v>0</v>
      </c>
      <c r="BO255" s="67"/>
      <c r="BP255" s="67"/>
      <c r="BQ255" s="67"/>
      <c r="BR255" s="67">
        <v>0</v>
      </c>
      <c r="BS255" s="67">
        <v>0</v>
      </c>
      <c r="BT255" s="67">
        <v>0</v>
      </c>
      <c r="BU255" s="67">
        <v>0</v>
      </c>
      <c r="BV255" s="67"/>
      <c r="BW255" s="67">
        <v>0</v>
      </c>
      <c r="BX255" s="67">
        <v>0</v>
      </c>
      <c r="BY255" s="67">
        <f t="shared" si="31"/>
        <v>0</v>
      </c>
      <c r="BZ255" s="79">
        <v>22.99</v>
      </c>
      <c r="CA255" s="79">
        <v>0.2167</v>
      </c>
      <c r="CB255" s="79">
        <v>13.481</v>
      </c>
      <c r="CC255" s="79">
        <v>6.8360000000000003</v>
      </c>
      <c r="CD255" s="79">
        <v>0</v>
      </c>
      <c r="CE255" s="79">
        <v>0</v>
      </c>
      <c r="CF255" s="79">
        <v>0</v>
      </c>
      <c r="CG255" s="79"/>
      <c r="CH255" s="79"/>
      <c r="CI255" s="79"/>
      <c r="CJ255" s="79"/>
      <c r="CK255" s="79"/>
      <c r="CL255" s="79">
        <f t="shared" si="39"/>
        <v>43.523699999999998</v>
      </c>
      <c r="CM255" s="79"/>
      <c r="CN255" s="79"/>
      <c r="CO255" s="79"/>
      <c r="CP255" s="79"/>
      <c r="CQ255" s="79"/>
      <c r="CR255" s="79"/>
      <c r="CS255" s="79"/>
      <c r="CT255" s="79"/>
      <c r="CU255" s="79"/>
      <c r="CV255" s="79"/>
      <c r="CW255" s="79"/>
      <c r="CX255" s="79"/>
      <c r="CY255" s="79"/>
      <c r="CZ255" s="79"/>
      <c r="DA255" s="79"/>
      <c r="DB255" s="79"/>
      <c r="DC255" s="79"/>
      <c r="DD255" s="67"/>
      <c r="DE255" s="67"/>
      <c r="DF255" s="67"/>
      <c r="DG255" s="67"/>
      <c r="DH255" s="67"/>
      <c r="DI255" s="67"/>
      <c r="DJ255" s="67"/>
      <c r="DK255" s="67"/>
      <c r="DL255" s="67"/>
      <c r="DM255" s="67"/>
      <c r="DN255" s="67"/>
      <c r="DO255" s="67"/>
      <c r="DP255" s="67"/>
      <c r="DQ255" s="67"/>
      <c r="DR255" s="67"/>
      <c r="DS255" s="67"/>
      <c r="DT255" s="68">
        <f t="shared" si="36"/>
        <v>0</v>
      </c>
      <c r="DU255" s="67"/>
      <c r="DV255" s="82"/>
      <c r="DW255" s="82"/>
      <c r="DX255" s="82"/>
      <c r="DY255" s="82"/>
      <c r="DZ255" s="82"/>
      <c r="EA255" s="82"/>
      <c r="EB255" s="82"/>
      <c r="EC255" s="82"/>
      <c r="ED255" s="82"/>
      <c r="EE255" s="82"/>
      <c r="EF255" s="82"/>
      <c r="EG255" s="82" t="s">
        <v>229</v>
      </c>
      <c r="EH255" s="82"/>
      <c r="EI255" s="82"/>
      <c r="EJ255" s="82"/>
      <c r="EK255" s="82"/>
      <c r="EL255" s="82"/>
      <c r="EM255" s="82"/>
      <c r="EN255" s="82"/>
      <c r="EO255" s="82"/>
      <c r="EP255" s="82"/>
      <c r="EQ255" s="82"/>
      <c r="ER255" s="82"/>
      <c r="ES255" s="82"/>
      <c r="ET255" s="82"/>
      <c r="EU255" s="82"/>
      <c r="EV255" s="82"/>
      <c r="EW255" s="82"/>
      <c r="EX255" s="82"/>
    </row>
    <row r="256" spans="1:154" ht="16" customHeight="1">
      <c r="A256" s="86">
        <v>2011</v>
      </c>
      <c r="B256" s="67" t="s">
        <v>8</v>
      </c>
      <c r="C256" s="67" t="str">
        <f t="shared" si="38"/>
        <v>2011Q3</v>
      </c>
      <c r="D256" s="67" t="s">
        <v>211</v>
      </c>
      <c r="E256" s="67" t="s">
        <v>212</v>
      </c>
      <c r="F256" s="67" t="s">
        <v>225</v>
      </c>
      <c r="G256" s="68" t="s">
        <v>47</v>
      </c>
      <c r="H256" s="68" t="s">
        <v>231</v>
      </c>
      <c r="I256" s="68" t="s">
        <v>441</v>
      </c>
      <c r="J256" s="67" t="str">
        <f t="shared" si="35"/>
        <v>2011Q3D8</v>
      </c>
      <c r="K256" s="79">
        <v>0</v>
      </c>
      <c r="L256" s="79">
        <v>0</v>
      </c>
      <c r="M256" s="67"/>
      <c r="N256" s="79">
        <v>0</v>
      </c>
      <c r="O256" s="79"/>
      <c r="P256" s="79">
        <v>0</v>
      </c>
      <c r="Q256" s="79"/>
      <c r="R256" s="68">
        <v>1009058.7</v>
      </c>
      <c r="S256" s="67"/>
      <c r="T256" s="67"/>
      <c r="U256" s="67"/>
      <c r="V256" s="67"/>
      <c r="W256" s="67"/>
      <c r="X256" s="67"/>
      <c r="Y256" s="67"/>
      <c r="Z256" s="79">
        <v>0</v>
      </c>
      <c r="AA256" s="79">
        <v>0</v>
      </c>
      <c r="AB256" s="79">
        <v>0</v>
      </c>
      <c r="AC256" s="67">
        <v>1267649</v>
      </c>
      <c r="AD256" s="68">
        <f t="shared" si="32"/>
        <v>1267649</v>
      </c>
      <c r="AE256" s="67"/>
      <c r="AF256" s="79"/>
      <c r="AG256" s="67"/>
      <c r="AH256" s="67"/>
      <c r="AI256" s="67"/>
      <c r="AJ256" s="67"/>
      <c r="AK256" s="67"/>
      <c r="AL256" s="67">
        <v>0</v>
      </c>
      <c r="AM256" s="67"/>
      <c r="AN256" s="67">
        <v>0</v>
      </c>
      <c r="AO256" s="67">
        <v>0</v>
      </c>
      <c r="AP256" s="67">
        <v>0</v>
      </c>
      <c r="AQ256" s="67">
        <v>0</v>
      </c>
      <c r="AR256" s="67">
        <v>0</v>
      </c>
      <c r="AS256" s="67"/>
      <c r="AT256" s="67">
        <v>0</v>
      </c>
      <c r="AU256" s="67">
        <v>0</v>
      </c>
      <c r="AV256" s="67"/>
      <c r="AW256" s="67">
        <v>0</v>
      </c>
      <c r="AX256" s="67">
        <v>0</v>
      </c>
      <c r="AY256" s="67">
        <v>0</v>
      </c>
      <c r="AZ256" s="67">
        <v>0</v>
      </c>
      <c r="BA256" s="67">
        <v>0</v>
      </c>
      <c r="BB256" s="67">
        <v>0</v>
      </c>
      <c r="BC256" s="67">
        <v>0</v>
      </c>
      <c r="BD256" s="67">
        <v>0</v>
      </c>
      <c r="BE256" s="67">
        <v>0</v>
      </c>
      <c r="BF256" s="67">
        <v>0</v>
      </c>
      <c r="BG256" s="67">
        <v>0</v>
      </c>
      <c r="BH256" s="67">
        <v>0</v>
      </c>
      <c r="BI256" s="67">
        <v>0</v>
      </c>
      <c r="BJ256" s="73">
        <v>0</v>
      </c>
      <c r="BK256" s="68">
        <f t="shared" si="37"/>
        <v>0</v>
      </c>
      <c r="BL256" s="67">
        <v>0</v>
      </c>
      <c r="BM256" s="67">
        <v>0</v>
      </c>
      <c r="BN256" s="67">
        <f t="shared" si="34"/>
        <v>0</v>
      </c>
      <c r="BO256" s="67"/>
      <c r="BP256" s="67"/>
      <c r="BQ256" s="67"/>
      <c r="BR256" s="67">
        <v>1871</v>
      </c>
      <c r="BS256" s="67">
        <v>67</v>
      </c>
      <c r="BT256" s="67">
        <v>0</v>
      </c>
      <c r="BU256" s="67">
        <v>0</v>
      </c>
      <c r="BV256" s="67"/>
      <c r="BW256" s="67">
        <v>0</v>
      </c>
      <c r="BX256" s="67">
        <v>0</v>
      </c>
      <c r="BY256" s="67">
        <f t="shared" ref="BY256:BY319" si="40">SUM(BR256:BW256)</f>
        <v>1938</v>
      </c>
      <c r="BZ256" s="79">
        <v>4.3634000000000004</v>
      </c>
      <c r="CA256" s="79">
        <v>15.027100000000001</v>
      </c>
      <c r="CB256" s="79">
        <v>9.1494999999999997</v>
      </c>
      <c r="CC256" s="79">
        <v>10.8428</v>
      </c>
      <c r="CD256" s="79">
        <v>0</v>
      </c>
      <c r="CE256" s="79">
        <v>0</v>
      </c>
      <c r="CF256" s="79">
        <v>0</v>
      </c>
      <c r="CG256" s="79"/>
      <c r="CH256" s="79"/>
      <c r="CI256" s="79"/>
      <c r="CJ256" s="79"/>
      <c r="CK256" s="79"/>
      <c r="CL256" s="79">
        <f t="shared" si="39"/>
        <v>39.382800000000003</v>
      </c>
      <c r="CM256" s="79"/>
      <c r="CN256" s="79"/>
      <c r="CO256" s="79"/>
      <c r="CP256" s="79"/>
      <c r="CQ256" s="79"/>
      <c r="CR256" s="79"/>
      <c r="CS256" s="79"/>
      <c r="CT256" s="79"/>
      <c r="CU256" s="79"/>
      <c r="CV256" s="79"/>
      <c r="CW256" s="79"/>
      <c r="CX256" s="79"/>
      <c r="CY256" s="79"/>
      <c r="CZ256" s="79"/>
      <c r="DA256" s="79"/>
      <c r="DB256" s="79"/>
      <c r="DC256" s="79"/>
      <c r="DD256" s="67"/>
      <c r="DE256" s="67"/>
      <c r="DF256" s="67"/>
      <c r="DG256" s="67"/>
      <c r="DH256" s="67"/>
      <c r="DI256" s="67"/>
      <c r="DJ256" s="67"/>
      <c r="DK256" s="67"/>
      <c r="DL256" s="67"/>
      <c r="DM256" s="67"/>
      <c r="DN256" s="67"/>
      <c r="DO256" s="67"/>
      <c r="DP256" s="67"/>
      <c r="DQ256" s="67"/>
      <c r="DR256" s="67"/>
      <c r="DS256" s="67"/>
      <c r="DT256" s="68">
        <f t="shared" si="36"/>
        <v>0</v>
      </c>
      <c r="DU256" s="67"/>
      <c r="DV256" s="82"/>
      <c r="DW256" s="82"/>
      <c r="DX256" s="82"/>
      <c r="DY256" s="82"/>
      <c r="DZ256" s="82"/>
      <c r="EA256" s="82"/>
      <c r="EB256" s="82"/>
      <c r="EC256" s="82"/>
      <c r="ED256" s="82"/>
      <c r="EE256" s="82"/>
      <c r="EF256" s="82"/>
      <c r="EG256" s="82" t="s">
        <v>229</v>
      </c>
      <c r="EH256" s="82"/>
      <c r="EI256" s="82"/>
      <c r="EJ256" s="82"/>
      <c r="EK256" s="82"/>
      <c r="EL256" s="82"/>
      <c r="EM256" s="82"/>
      <c r="EN256" s="82"/>
      <c r="EO256" s="82"/>
      <c r="EP256" s="82"/>
      <c r="EQ256" s="82"/>
      <c r="ER256" s="82"/>
      <c r="ES256" s="82"/>
      <c r="ET256" s="82"/>
      <c r="EU256" s="82"/>
      <c r="EV256" s="82"/>
      <c r="EW256" s="82"/>
      <c r="EX256" s="82"/>
    </row>
    <row r="257" spans="1:154" ht="16" customHeight="1">
      <c r="A257" s="86">
        <v>2011</v>
      </c>
      <c r="B257" s="67" t="s">
        <v>8</v>
      </c>
      <c r="C257" s="67" t="str">
        <f t="shared" si="38"/>
        <v>2011Q3</v>
      </c>
      <c r="D257" s="67" t="s">
        <v>211</v>
      </c>
      <c r="E257" s="67" t="s">
        <v>212</v>
      </c>
      <c r="F257" s="67" t="s">
        <v>226</v>
      </c>
      <c r="G257" s="68" t="s">
        <v>29</v>
      </c>
      <c r="H257" s="68" t="s">
        <v>29</v>
      </c>
      <c r="I257" s="68" t="s">
        <v>447</v>
      </c>
      <c r="J257" s="67" t="str">
        <f t="shared" si="35"/>
        <v>2011Q3D12</v>
      </c>
      <c r="K257" s="79">
        <v>275857.5</v>
      </c>
      <c r="L257" s="79">
        <v>187220</v>
      </c>
      <c r="M257" s="67">
        <v>0</v>
      </c>
      <c r="N257" s="79">
        <v>0</v>
      </c>
      <c r="O257" s="79"/>
      <c r="P257" s="79">
        <v>0</v>
      </c>
      <c r="Q257" s="79"/>
      <c r="R257" s="68">
        <v>463077.5</v>
      </c>
      <c r="S257" s="67"/>
      <c r="T257" s="67"/>
      <c r="U257" s="67"/>
      <c r="V257" s="67"/>
      <c r="W257" s="67"/>
      <c r="X257" s="67"/>
      <c r="Y257" s="67"/>
      <c r="Z257" s="79">
        <v>0</v>
      </c>
      <c r="AA257" s="79">
        <v>0</v>
      </c>
      <c r="AB257" s="79">
        <v>0</v>
      </c>
      <c r="AC257" s="67">
        <v>836431</v>
      </c>
      <c r="AD257" s="68">
        <f t="shared" si="32"/>
        <v>836431</v>
      </c>
      <c r="AE257" s="67"/>
      <c r="AF257" s="79"/>
      <c r="AG257" s="67"/>
      <c r="AH257" s="67"/>
      <c r="AI257" s="67"/>
      <c r="AJ257" s="67"/>
      <c r="AK257" s="67"/>
      <c r="AL257" s="67">
        <v>0</v>
      </c>
      <c r="AM257" s="67"/>
      <c r="AN257" s="67">
        <v>0</v>
      </c>
      <c r="AO257" s="67">
        <v>0</v>
      </c>
      <c r="AP257" s="67">
        <v>15</v>
      </c>
      <c r="AQ257" s="67">
        <v>8</v>
      </c>
      <c r="AR257" s="67">
        <v>0</v>
      </c>
      <c r="AS257" s="67"/>
      <c r="AT257" s="67">
        <v>4</v>
      </c>
      <c r="AU257" s="67">
        <v>0</v>
      </c>
      <c r="AV257" s="67"/>
      <c r="AW257" s="67">
        <v>0</v>
      </c>
      <c r="AX257" s="67">
        <v>0</v>
      </c>
      <c r="AY257" s="67">
        <v>0</v>
      </c>
      <c r="AZ257" s="67">
        <v>2</v>
      </c>
      <c r="BA257" s="67">
        <v>0</v>
      </c>
      <c r="BB257" s="67">
        <v>0</v>
      </c>
      <c r="BC257" s="67">
        <v>0</v>
      </c>
      <c r="BD257" s="67">
        <v>1</v>
      </c>
      <c r="BE257" s="67">
        <v>0</v>
      </c>
      <c r="BF257" s="67">
        <v>0</v>
      </c>
      <c r="BG257" s="67">
        <v>0</v>
      </c>
      <c r="BH257" s="67">
        <v>0</v>
      </c>
      <c r="BI257" s="67">
        <v>0</v>
      </c>
      <c r="BJ257" s="73">
        <v>2305</v>
      </c>
      <c r="BK257" s="68">
        <f t="shared" si="37"/>
        <v>30</v>
      </c>
      <c r="BL257" s="67">
        <v>0</v>
      </c>
      <c r="BM257" s="67">
        <v>9</v>
      </c>
      <c r="BN257" s="67">
        <f t="shared" si="34"/>
        <v>9</v>
      </c>
      <c r="BO257" s="67"/>
      <c r="BP257" s="67"/>
      <c r="BQ257" s="67"/>
      <c r="BR257" s="67">
        <v>1848</v>
      </c>
      <c r="BS257" s="67">
        <v>71</v>
      </c>
      <c r="BT257" s="67">
        <v>0</v>
      </c>
      <c r="BU257" s="67">
        <v>0</v>
      </c>
      <c r="BV257" s="67"/>
      <c r="BW257" s="67">
        <v>0</v>
      </c>
      <c r="BX257" s="67">
        <v>0</v>
      </c>
      <c r="BY257" s="67">
        <f t="shared" si="40"/>
        <v>1919</v>
      </c>
      <c r="BZ257" s="79">
        <v>16.920999999999999</v>
      </c>
      <c r="CA257" s="79">
        <v>7.7320000000000002</v>
      </c>
      <c r="CB257" s="79">
        <v>5.4640000000000004</v>
      </c>
      <c r="CC257" s="79">
        <v>27.428000000000001</v>
      </c>
      <c r="CD257" s="79">
        <v>0.77200000000000002</v>
      </c>
      <c r="CE257" s="79">
        <v>0</v>
      </c>
      <c r="CF257" s="79">
        <v>0</v>
      </c>
      <c r="CG257" s="79"/>
      <c r="CH257" s="79"/>
      <c r="CI257" s="79"/>
      <c r="CJ257" s="79"/>
      <c r="CK257" s="79"/>
      <c r="CL257" s="79">
        <f t="shared" si="39"/>
        <v>58.317</v>
      </c>
      <c r="CM257" s="79"/>
      <c r="CN257" s="79"/>
      <c r="CO257" s="79"/>
      <c r="CP257" s="79"/>
      <c r="CQ257" s="79"/>
      <c r="CR257" s="79"/>
      <c r="CS257" s="79"/>
      <c r="CT257" s="79"/>
      <c r="CU257" s="79"/>
      <c r="CV257" s="79"/>
      <c r="CW257" s="79"/>
      <c r="CX257" s="79"/>
      <c r="CY257" s="79"/>
      <c r="CZ257" s="79"/>
      <c r="DA257" s="79"/>
      <c r="DB257" s="79"/>
      <c r="DC257" s="79"/>
      <c r="DD257" s="67"/>
      <c r="DE257" s="67"/>
      <c r="DF257" s="67"/>
      <c r="DG257" s="67"/>
      <c r="DH257" s="67"/>
      <c r="DI257" s="67"/>
      <c r="DJ257" s="67"/>
      <c r="DK257" s="67"/>
      <c r="DL257" s="67"/>
      <c r="DM257" s="67"/>
      <c r="DN257" s="67"/>
      <c r="DO257" s="67"/>
      <c r="DP257" s="67"/>
      <c r="DQ257" s="67"/>
      <c r="DR257" s="67"/>
      <c r="DS257" s="67"/>
      <c r="DT257" s="68">
        <f t="shared" si="36"/>
        <v>0</v>
      </c>
      <c r="DU257" s="67"/>
      <c r="DV257" s="82"/>
      <c r="DW257" s="82"/>
      <c r="DX257" s="82"/>
      <c r="DY257" s="82"/>
      <c r="DZ257" s="82"/>
      <c r="EA257" s="82"/>
      <c r="EB257" s="82"/>
      <c r="EC257" s="82"/>
      <c r="ED257" s="82"/>
      <c r="EE257" s="82"/>
      <c r="EF257" s="82"/>
      <c r="EG257" s="82" t="s">
        <v>229</v>
      </c>
      <c r="EH257" s="82"/>
      <c r="EI257" s="82"/>
      <c r="EJ257" s="82"/>
      <c r="EK257" s="82"/>
      <c r="EL257" s="82"/>
      <c r="EM257" s="82"/>
      <c r="EN257" s="82"/>
      <c r="EO257" s="82"/>
      <c r="EP257" s="82"/>
      <c r="EQ257" s="82"/>
      <c r="ER257" s="82"/>
      <c r="ES257" s="82"/>
      <c r="ET257" s="82"/>
      <c r="EU257" s="82"/>
      <c r="EV257" s="82"/>
      <c r="EW257" s="82"/>
      <c r="EX257" s="82"/>
    </row>
    <row r="258" spans="1:154" ht="16" customHeight="1">
      <c r="A258" s="86">
        <v>2011</v>
      </c>
      <c r="B258" s="67" t="s">
        <v>8</v>
      </c>
      <c r="C258" s="67" t="str">
        <f t="shared" si="38"/>
        <v>2011Q3</v>
      </c>
      <c r="D258" s="67" t="s">
        <v>211</v>
      </c>
      <c r="E258" s="67" t="s">
        <v>212</v>
      </c>
      <c r="F258" s="67" t="s">
        <v>228</v>
      </c>
      <c r="G258" s="68" t="s">
        <v>28</v>
      </c>
      <c r="H258" s="68" t="s">
        <v>28</v>
      </c>
      <c r="I258" s="68" t="s">
        <v>445</v>
      </c>
      <c r="J258" s="67" t="str">
        <f t="shared" si="35"/>
        <v>2011Q3D10</v>
      </c>
      <c r="K258" s="79">
        <v>202100</v>
      </c>
      <c r="L258" s="79">
        <v>22717</v>
      </c>
      <c r="M258" s="67">
        <v>0</v>
      </c>
      <c r="N258" s="79">
        <v>0</v>
      </c>
      <c r="O258" s="79"/>
      <c r="P258" s="79">
        <v>0</v>
      </c>
      <c r="Q258" s="79"/>
      <c r="R258" s="68">
        <v>224817</v>
      </c>
      <c r="S258" s="67"/>
      <c r="T258" s="67"/>
      <c r="U258" s="67"/>
      <c r="V258" s="67"/>
      <c r="W258" s="67"/>
      <c r="X258" s="67"/>
      <c r="Y258" s="67"/>
      <c r="Z258" s="79">
        <v>0</v>
      </c>
      <c r="AA258" s="79">
        <v>0</v>
      </c>
      <c r="AB258" s="79">
        <v>0</v>
      </c>
      <c r="AC258" s="67">
        <v>261182</v>
      </c>
      <c r="AD258" s="68">
        <f t="shared" si="32"/>
        <v>261182</v>
      </c>
      <c r="AE258" s="67"/>
      <c r="AF258" s="79"/>
      <c r="AG258" s="67"/>
      <c r="AH258" s="67"/>
      <c r="AI258" s="67"/>
      <c r="AJ258" s="67"/>
      <c r="AK258" s="67"/>
      <c r="AL258" s="67">
        <v>0</v>
      </c>
      <c r="AM258" s="67"/>
      <c r="AN258" s="67">
        <v>0</v>
      </c>
      <c r="AO258" s="67">
        <v>0</v>
      </c>
      <c r="AP258" s="67">
        <v>1</v>
      </c>
      <c r="AQ258" s="67">
        <v>5</v>
      </c>
      <c r="AR258" s="67">
        <v>0</v>
      </c>
      <c r="AS258" s="67"/>
      <c r="AT258" s="67">
        <v>3</v>
      </c>
      <c r="AU258" s="67">
        <v>0</v>
      </c>
      <c r="AV258" s="67"/>
      <c r="AW258" s="67">
        <v>3</v>
      </c>
      <c r="AX258" s="67">
        <v>1</v>
      </c>
      <c r="AY258" s="67">
        <v>0</v>
      </c>
      <c r="AZ258" s="67">
        <v>2</v>
      </c>
      <c r="BA258" s="67">
        <v>0</v>
      </c>
      <c r="BB258" s="67">
        <v>0</v>
      </c>
      <c r="BC258" s="67">
        <v>0</v>
      </c>
      <c r="BD258" s="67">
        <v>0</v>
      </c>
      <c r="BE258" s="67">
        <v>0</v>
      </c>
      <c r="BF258" s="67">
        <v>0</v>
      </c>
      <c r="BG258" s="67">
        <v>0</v>
      </c>
      <c r="BH258" s="67">
        <v>0</v>
      </c>
      <c r="BI258" s="67">
        <v>0</v>
      </c>
      <c r="BJ258" s="73">
        <v>2055</v>
      </c>
      <c r="BK258" s="68">
        <f t="shared" si="37"/>
        <v>15</v>
      </c>
      <c r="BL258" s="67">
        <v>0</v>
      </c>
      <c r="BM258" s="67">
        <v>8</v>
      </c>
      <c r="BN258" s="67">
        <f t="shared" si="34"/>
        <v>8</v>
      </c>
      <c r="BO258" s="67"/>
      <c r="BP258" s="67"/>
      <c r="BQ258" s="67"/>
      <c r="BR258" s="67">
        <v>29</v>
      </c>
      <c r="BS258" s="67">
        <v>0</v>
      </c>
      <c r="BT258" s="67">
        <v>0</v>
      </c>
      <c r="BU258" s="67">
        <v>0</v>
      </c>
      <c r="BV258" s="67"/>
      <c r="BW258" s="67">
        <v>0</v>
      </c>
      <c r="BX258" s="67">
        <v>0</v>
      </c>
      <c r="BY258" s="67">
        <f t="shared" si="40"/>
        <v>29</v>
      </c>
      <c r="BZ258" s="79">
        <v>14.4315</v>
      </c>
      <c r="CA258" s="79">
        <v>7.2545000000000002</v>
      </c>
      <c r="CB258" s="79">
        <v>2.1006</v>
      </c>
      <c r="CC258" s="79">
        <v>4.3952999999999998</v>
      </c>
      <c r="CD258" s="79">
        <v>0</v>
      </c>
      <c r="CE258" s="79">
        <v>0</v>
      </c>
      <c r="CF258" s="79">
        <v>0</v>
      </c>
      <c r="CG258" s="79"/>
      <c r="CH258" s="79"/>
      <c r="CI258" s="79"/>
      <c r="CJ258" s="79"/>
      <c r="CK258" s="79"/>
      <c r="CL258" s="79">
        <f t="shared" si="39"/>
        <v>28.181899999999999</v>
      </c>
      <c r="CM258" s="79"/>
      <c r="CN258" s="79"/>
      <c r="CO258" s="79"/>
      <c r="CP258" s="79"/>
      <c r="CQ258" s="79"/>
      <c r="CR258" s="79"/>
      <c r="CS258" s="79"/>
      <c r="CT258" s="79"/>
      <c r="CU258" s="79"/>
      <c r="CV258" s="79"/>
      <c r="CW258" s="79"/>
      <c r="CX258" s="79"/>
      <c r="CY258" s="79"/>
      <c r="CZ258" s="79"/>
      <c r="DA258" s="79"/>
      <c r="DB258" s="79"/>
      <c r="DC258" s="79"/>
      <c r="DD258" s="67"/>
      <c r="DE258" s="67"/>
      <c r="DF258" s="67"/>
      <c r="DG258" s="67"/>
      <c r="DH258" s="67"/>
      <c r="DI258" s="67"/>
      <c r="DJ258" s="67"/>
      <c r="DK258" s="67"/>
      <c r="DL258" s="67"/>
      <c r="DM258" s="67"/>
      <c r="DN258" s="67"/>
      <c r="DO258" s="67"/>
      <c r="DP258" s="67"/>
      <c r="DQ258" s="67"/>
      <c r="DR258" s="67"/>
      <c r="DS258" s="67"/>
      <c r="DT258" s="68">
        <f t="shared" si="36"/>
        <v>0</v>
      </c>
      <c r="DU258" s="67"/>
      <c r="DV258" s="82"/>
      <c r="DW258" s="82"/>
      <c r="DX258" s="82"/>
      <c r="DY258" s="82"/>
      <c r="DZ258" s="82"/>
      <c r="EA258" s="82"/>
      <c r="EB258" s="82"/>
      <c r="EC258" s="82"/>
      <c r="ED258" s="82"/>
      <c r="EE258" s="82"/>
      <c r="EF258" s="82"/>
      <c r="EG258" s="82" t="s">
        <v>229</v>
      </c>
      <c r="EH258" s="82"/>
      <c r="EI258" s="82"/>
      <c r="EJ258" s="82"/>
      <c r="EK258" s="82"/>
      <c r="EL258" s="82"/>
      <c r="EM258" s="82"/>
      <c r="EN258" s="82"/>
      <c r="EO258" s="82"/>
      <c r="EP258" s="82"/>
      <c r="EQ258" s="82"/>
      <c r="ER258" s="82"/>
      <c r="ES258" s="82"/>
      <c r="ET258" s="82"/>
      <c r="EU258" s="82"/>
      <c r="EV258" s="82"/>
      <c r="EW258" s="82"/>
      <c r="EX258" s="82"/>
    </row>
    <row r="259" spans="1:154" ht="16" customHeight="1">
      <c r="A259" s="86">
        <v>2011</v>
      </c>
      <c r="B259" s="67" t="s">
        <v>8</v>
      </c>
      <c r="C259" s="67" t="str">
        <f t="shared" si="38"/>
        <v>2011Q3</v>
      </c>
      <c r="D259" s="67" t="s">
        <v>211</v>
      </c>
      <c r="E259" s="67" t="s">
        <v>212</v>
      </c>
      <c r="F259" s="67" t="s">
        <v>213</v>
      </c>
      <c r="G259" s="68" t="s">
        <v>33</v>
      </c>
      <c r="H259" s="68" t="s">
        <v>33</v>
      </c>
      <c r="I259" s="68" t="s">
        <v>446</v>
      </c>
      <c r="J259" s="67" t="str">
        <f t="shared" si="35"/>
        <v>2011Q3D11</v>
      </c>
      <c r="K259" s="79">
        <v>0</v>
      </c>
      <c r="L259" s="79">
        <v>0</v>
      </c>
      <c r="M259" s="67"/>
      <c r="N259" s="79">
        <v>0</v>
      </c>
      <c r="O259" s="79"/>
      <c r="P259" s="79">
        <v>0</v>
      </c>
      <c r="Q259" s="79"/>
      <c r="R259" s="68">
        <v>0</v>
      </c>
      <c r="S259" s="67"/>
      <c r="T259" s="67"/>
      <c r="U259" s="67"/>
      <c r="V259" s="67"/>
      <c r="W259" s="67"/>
      <c r="X259" s="67"/>
      <c r="Y259" s="67"/>
      <c r="Z259" s="79">
        <v>0</v>
      </c>
      <c r="AA259" s="79">
        <v>0</v>
      </c>
      <c r="AB259" s="79">
        <v>0</v>
      </c>
      <c r="AC259" s="67">
        <v>0</v>
      </c>
      <c r="AD259" s="68">
        <f t="shared" si="32"/>
        <v>0</v>
      </c>
      <c r="AE259" s="67"/>
      <c r="AF259" s="79"/>
      <c r="AG259" s="67"/>
      <c r="AH259" s="67"/>
      <c r="AI259" s="67"/>
      <c r="AJ259" s="67"/>
      <c r="AK259" s="67"/>
      <c r="AL259" s="67">
        <v>0</v>
      </c>
      <c r="AM259" s="67"/>
      <c r="AN259" s="67">
        <v>0</v>
      </c>
      <c r="AO259" s="67">
        <v>0</v>
      </c>
      <c r="AP259" s="67">
        <v>0</v>
      </c>
      <c r="AQ259" s="67">
        <v>0</v>
      </c>
      <c r="AR259" s="67">
        <v>0</v>
      </c>
      <c r="AS259" s="67"/>
      <c r="AT259" s="67">
        <v>0</v>
      </c>
      <c r="AU259" s="67">
        <v>0</v>
      </c>
      <c r="AV259" s="67"/>
      <c r="AW259" s="67">
        <v>0</v>
      </c>
      <c r="AX259" s="67">
        <v>0</v>
      </c>
      <c r="AY259" s="67">
        <v>0</v>
      </c>
      <c r="AZ259" s="67">
        <v>0</v>
      </c>
      <c r="BA259" s="67">
        <v>0</v>
      </c>
      <c r="BB259" s="67">
        <v>0</v>
      </c>
      <c r="BC259" s="67">
        <v>0</v>
      </c>
      <c r="BD259" s="67">
        <v>0</v>
      </c>
      <c r="BE259" s="67">
        <v>0</v>
      </c>
      <c r="BF259" s="67">
        <v>0</v>
      </c>
      <c r="BG259" s="67">
        <v>0</v>
      </c>
      <c r="BH259" s="67">
        <v>0</v>
      </c>
      <c r="BI259" s="67">
        <v>0</v>
      </c>
      <c r="BJ259" s="73">
        <v>0</v>
      </c>
      <c r="BK259" s="68">
        <f t="shared" si="37"/>
        <v>0</v>
      </c>
      <c r="BL259" s="67">
        <v>0</v>
      </c>
      <c r="BM259" s="67">
        <v>0</v>
      </c>
      <c r="BN259" s="67">
        <f t="shared" si="34"/>
        <v>0</v>
      </c>
      <c r="BO259" s="67"/>
      <c r="BP259" s="67"/>
      <c r="BQ259" s="67"/>
      <c r="BR259" s="67">
        <v>0</v>
      </c>
      <c r="BS259" s="67">
        <v>0</v>
      </c>
      <c r="BT259" s="67">
        <v>0</v>
      </c>
      <c r="BU259" s="67">
        <v>0</v>
      </c>
      <c r="BV259" s="67"/>
      <c r="BW259" s="67">
        <v>0</v>
      </c>
      <c r="BX259" s="67">
        <v>0</v>
      </c>
      <c r="BY259" s="67">
        <f t="shared" si="40"/>
        <v>0</v>
      </c>
      <c r="BZ259" s="79">
        <v>0</v>
      </c>
      <c r="CA259" s="79">
        <v>0</v>
      </c>
      <c r="CB259" s="79">
        <v>0</v>
      </c>
      <c r="CC259" s="79">
        <v>0</v>
      </c>
      <c r="CD259" s="79">
        <v>0</v>
      </c>
      <c r="CE259" s="79">
        <v>0</v>
      </c>
      <c r="CF259" s="79">
        <v>0</v>
      </c>
      <c r="CG259" s="79"/>
      <c r="CH259" s="79"/>
      <c r="CI259" s="79"/>
      <c r="CJ259" s="79"/>
      <c r="CK259" s="79"/>
      <c r="CL259" s="79">
        <f t="shared" si="39"/>
        <v>0</v>
      </c>
      <c r="CM259" s="79"/>
      <c r="CN259" s="79"/>
      <c r="CO259" s="79"/>
      <c r="CP259" s="79"/>
      <c r="CQ259" s="79"/>
      <c r="CR259" s="79"/>
      <c r="CS259" s="79"/>
      <c r="CT259" s="79"/>
      <c r="CU259" s="79"/>
      <c r="CV259" s="79"/>
      <c r="CW259" s="79"/>
      <c r="CX259" s="79"/>
      <c r="CY259" s="79"/>
      <c r="CZ259" s="79"/>
      <c r="DA259" s="79"/>
      <c r="DB259" s="79"/>
      <c r="DC259" s="79"/>
      <c r="DD259" s="67"/>
      <c r="DE259" s="67"/>
      <c r="DF259" s="67"/>
      <c r="DG259" s="67"/>
      <c r="DH259" s="67"/>
      <c r="DI259" s="67"/>
      <c r="DJ259" s="67"/>
      <c r="DK259" s="67"/>
      <c r="DL259" s="67"/>
      <c r="DM259" s="67"/>
      <c r="DN259" s="67"/>
      <c r="DO259" s="67"/>
      <c r="DP259" s="67"/>
      <c r="DQ259" s="67"/>
      <c r="DR259" s="67"/>
      <c r="DS259" s="67"/>
      <c r="DT259" s="68">
        <f t="shared" si="36"/>
        <v>0</v>
      </c>
      <c r="DU259" s="67"/>
      <c r="DV259" s="82"/>
      <c r="DW259" s="82"/>
      <c r="DX259" s="82"/>
      <c r="DY259" s="82"/>
      <c r="DZ259" s="82"/>
      <c r="EA259" s="82"/>
      <c r="EB259" s="82"/>
      <c r="EC259" s="82"/>
      <c r="ED259" s="82"/>
      <c r="EE259" s="82"/>
      <c r="EF259" s="82"/>
      <c r="EG259" s="82" t="s">
        <v>229</v>
      </c>
      <c r="EH259" s="82"/>
      <c r="EI259" s="82"/>
      <c r="EJ259" s="82"/>
      <c r="EK259" s="82"/>
      <c r="EL259" s="82"/>
      <c r="EM259" s="82"/>
      <c r="EN259" s="82"/>
      <c r="EO259" s="82"/>
      <c r="EP259" s="82"/>
      <c r="EQ259" s="82"/>
      <c r="ER259" s="82"/>
      <c r="ES259" s="82"/>
      <c r="ET259" s="82"/>
      <c r="EU259" s="82"/>
      <c r="EV259" s="82"/>
      <c r="EW259" s="82"/>
      <c r="EX259" s="82"/>
    </row>
    <row r="260" spans="1:154" ht="16" customHeight="1">
      <c r="A260" s="86">
        <v>2011</v>
      </c>
      <c r="B260" s="67" t="s">
        <v>8</v>
      </c>
      <c r="C260" s="67" t="str">
        <f t="shared" si="38"/>
        <v>2011Q3</v>
      </c>
      <c r="D260" s="67" t="s">
        <v>211</v>
      </c>
      <c r="E260" s="67" t="s">
        <v>212</v>
      </c>
      <c r="F260" s="67" t="s">
        <v>215</v>
      </c>
      <c r="G260" s="67" t="s">
        <v>239</v>
      </c>
      <c r="H260" s="68" t="s">
        <v>239</v>
      </c>
      <c r="I260" s="68" t="s">
        <v>449</v>
      </c>
      <c r="J260" s="67" t="str">
        <f t="shared" si="35"/>
        <v>2011Q3D14</v>
      </c>
      <c r="K260" s="78">
        <v>99730000</v>
      </c>
      <c r="L260" s="78">
        <v>53633000</v>
      </c>
      <c r="M260" s="67">
        <v>70058000</v>
      </c>
      <c r="N260" s="67">
        <v>219767000</v>
      </c>
      <c r="O260" s="67"/>
      <c r="P260" s="67">
        <v>369000</v>
      </c>
      <c r="Q260" s="79"/>
      <c r="R260" s="67">
        <v>443557000</v>
      </c>
      <c r="S260" s="79"/>
      <c r="T260" s="79"/>
      <c r="U260" s="79"/>
      <c r="V260" s="79"/>
      <c r="W260" s="79"/>
      <c r="X260" s="79"/>
      <c r="Y260" s="79"/>
      <c r="Z260" s="79">
        <v>159806087</v>
      </c>
      <c r="AA260" s="79">
        <v>312510320</v>
      </c>
      <c r="AB260" s="79">
        <v>123634197</v>
      </c>
      <c r="AC260" s="67">
        <v>0</v>
      </c>
      <c r="AD260" s="67">
        <f t="shared" ref="AD260:AD323" si="41">SUM(Z260:AC260)</f>
        <v>595950604</v>
      </c>
      <c r="AE260" s="79"/>
      <c r="AF260" s="79"/>
      <c r="AG260" s="79"/>
      <c r="AH260" s="79"/>
      <c r="AI260" s="79"/>
      <c r="AJ260" s="79"/>
      <c r="AK260" s="67"/>
      <c r="AL260" s="67">
        <v>15</v>
      </c>
      <c r="AM260" s="67"/>
      <c r="AN260" s="67">
        <v>0</v>
      </c>
      <c r="AO260" s="67">
        <v>49</v>
      </c>
      <c r="AP260" s="67">
        <v>715</v>
      </c>
      <c r="AQ260" s="67">
        <v>1372</v>
      </c>
      <c r="AR260" s="67">
        <v>3</v>
      </c>
      <c r="AS260" s="67"/>
      <c r="AT260" s="67">
        <v>1285</v>
      </c>
      <c r="AU260" s="67">
        <v>24</v>
      </c>
      <c r="AV260" s="67"/>
      <c r="AW260" s="67">
        <v>1017</v>
      </c>
      <c r="AX260" s="67">
        <v>0</v>
      </c>
      <c r="AY260" s="67">
        <v>32</v>
      </c>
      <c r="AZ260" s="67">
        <v>777</v>
      </c>
      <c r="BA260" s="67">
        <v>0</v>
      </c>
      <c r="BB260" s="67">
        <v>4</v>
      </c>
      <c r="BC260" s="67">
        <v>396</v>
      </c>
      <c r="BD260" s="67">
        <v>0</v>
      </c>
      <c r="BE260" s="67">
        <v>0</v>
      </c>
      <c r="BF260" s="67">
        <v>35</v>
      </c>
      <c r="BG260" s="67">
        <v>13</v>
      </c>
      <c r="BH260" s="67">
        <v>0</v>
      </c>
      <c r="BI260" s="67">
        <v>126</v>
      </c>
      <c r="BJ260" s="73">
        <v>1034778</v>
      </c>
      <c r="BK260" s="68">
        <f t="shared" si="37"/>
        <v>5863</v>
      </c>
      <c r="BL260" s="78">
        <v>14</v>
      </c>
      <c r="BM260" s="78">
        <v>1201</v>
      </c>
      <c r="BN260" s="78">
        <f t="shared" si="34"/>
        <v>1215</v>
      </c>
      <c r="BO260" s="78"/>
      <c r="BP260" s="78"/>
      <c r="BQ260" s="78"/>
      <c r="BR260" s="67">
        <v>384551</v>
      </c>
      <c r="BS260" s="67">
        <v>32508</v>
      </c>
      <c r="BT260" s="67">
        <v>1496</v>
      </c>
      <c r="BU260" s="67">
        <v>354</v>
      </c>
      <c r="BV260" s="67"/>
      <c r="BW260" s="67">
        <v>258</v>
      </c>
      <c r="BX260" s="79"/>
      <c r="BY260" s="67">
        <f t="shared" si="40"/>
        <v>419167</v>
      </c>
      <c r="BZ260" s="79"/>
      <c r="CA260" s="79"/>
      <c r="CB260" s="79"/>
      <c r="CC260" s="79"/>
      <c r="CD260" s="79"/>
      <c r="CE260" s="79"/>
      <c r="CF260" s="79"/>
      <c r="CG260" s="79"/>
      <c r="CH260" s="79"/>
      <c r="CI260" s="79"/>
      <c r="CJ260" s="79"/>
      <c r="CK260" s="79"/>
      <c r="CL260" s="67">
        <f t="shared" si="39"/>
        <v>0</v>
      </c>
      <c r="CM260" s="79"/>
      <c r="CN260" s="79"/>
      <c r="CO260" s="79"/>
      <c r="CP260" s="79"/>
      <c r="CQ260" s="79"/>
      <c r="CR260" s="79"/>
      <c r="CS260" s="79"/>
      <c r="CT260" s="79"/>
      <c r="CU260" s="79"/>
      <c r="CV260" s="79"/>
      <c r="CW260" s="79"/>
      <c r="CX260" s="79"/>
      <c r="CY260" s="79"/>
      <c r="CZ260" s="79"/>
      <c r="DA260" s="79"/>
      <c r="DB260" s="79"/>
      <c r="DC260" s="79"/>
      <c r="DD260" s="79"/>
      <c r="DE260" s="79"/>
      <c r="DF260" s="79"/>
      <c r="DG260" s="79"/>
      <c r="DH260" s="79"/>
      <c r="DI260" s="79"/>
      <c r="DJ260" s="79"/>
      <c r="DK260" s="79"/>
      <c r="DL260" s="79"/>
      <c r="DM260" s="79"/>
      <c r="DN260" s="79"/>
      <c r="DO260" s="79"/>
      <c r="DP260" s="79"/>
      <c r="DQ260" s="79"/>
      <c r="DR260" s="79"/>
      <c r="DS260" s="79"/>
      <c r="DT260" s="68">
        <f t="shared" si="36"/>
        <v>0</v>
      </c>
      <c r="DU260" s="79"/>
      <c r="DV260" s="77"/>
      <c r="DW260" s="77"/>
      <c r="DX260" s="77"/>
      <c r="DY260" s="77"/>
      <c r="DZ260" s="77"/>
      <c r="EA260" s="77"/>
      <c r="EB260" s="77"/>
      <c r="EC260" s="77"/>
      <c r="ED260" s="77"/>
      <c r="EE260" s="77"/>
      <c r="EF260" s="77"/>
      <c r="EG260" s="77"/>
      <c r="EH260" s="77"/>
      <c r="EI260" s="77"/>
      <c r="EJ260" s="77"/>
      <c r="EK260" s="77"/>
      <c r="EL260" s="77"/>
      <c r="EM260" s="77"/>
      <c r="EN260" s="77"/>
      <c r="EO260" s="77"/>
      <c r="EP260" s="77"/>
      <c r="EQ260" s="77"/>
      <c r="ER260" s="77"/>
      <c r="ES260" s="77"/>
      <c r="ET260" s="77"/>
      <c r="EU260" s="77"/>
      <c r="EV260" s="77"/>
      <c r="EW260" s="77"/>
      <c r="EX260" s="77"/>
    </row>
    <row r="261" spans="1:154" ht="16" customHeight="1">
      <c r="A261" s="86">
        <v>2011</v>
      </c>
      <c r="B261" s="67" t="s">
        <v>7</v>
      </c>
      <c r="C261" s="67" t="str">
        <f t="shared" si="38"/>
        <v>2011Q2</v>
      </c>
      <c r="D261" s="67" t="s">
        <v>211</v>
      </c>
      <c r="E261" s="67" t="s">
        <v>212</v>
      </c>
      <c r="F261" s="67" t="s">
        <v>231</v>
      </c>
      <c r="G261" s="68" t="s">
        <v>231</v>
      </c>
      <c r="H261" s="68" t="s">
        <v>231</v>
      </c>
      <c r="I261" s="68" t="s">
        <v>448</v>
      </c>
      <c r="J261" s="67" t="str">
        <f t="shared" si="35"/>
        <v>2011Q2D13</v>
      </c>
      <c r="K261" s="79">
        <v>0</v>
      </c>
      <c r="L261" s="79">
        <v>0</v>
      </c>
      <c r="M261" s="67"/>
      <c r="N261" s="79">
        <v>0</v>
      </c>
      <c r="O261" s="79"/>
      <c r="P261" s="79">
        <v>0</v>
      </c>
      <c r="Q261" s="79"/>
      <c r="R261" s="68">
        <v>0</v>
      </c>
      <c r="S261" s="67"/>
      <c r="T261" s="67"/>
      <c r="U261" s="67"/>
      <c r="V261" s="67"/>
      <c r="W261" s="67"/>
      <c r="X261" s="67"/>
      <c r="Y261" s="67"/>
      <c r="Z261" s="79">
        <v>0</v>
      </c>
      <c r="AA261" s="79">
        <v>0</v>
      </c>
      <c r="AB261" s="79">
        <v>0</v>
      </c>
      <c r="AC261" s="67">
        <v>0</v>
      </c>
      <c r="AD261" s="68">
        <f t="shared" si="41"/>
        <v>0</v>
      </c>
      <c r="AE261" s="67"/>
      <c r="AF261" s="79"/>
      <c r="AG261" s="67"/>
      <c r="AH261" s="67"/>
      <c r="AI261" s="67"/>
      <c r="AJ261" s="67"/>
      <c r="AK261" s="67"/>
      <c r="AL261" s="67">
        <v>0</v>
      </c>
      <c r="AM261" s="67"/>
      <c r="AN261" s="67">
        <v>0</v>
      </c>
      <c r="AO261" s="67">
        <v>0</v>
      </c>
      <c r="AP261" s="67">
        <v>0</v>
      </c>
      <c r="AQ261" s="67">
        <v>0</v>
      </c>
      <c r="AR261" s="67">
        <v>0</v>
      </c>
      <c r="AS261" s="67"/>
      <c r="AT261" s="67">
        <v>0</v>
      </c>
      <c r="AU261" s="67">
        <v>0</v>
      </c>
      <c r="AV261" s="67"/>
      <c r="AW261" s="67">
        <v>0</v>
      </c>
      <c r="AX261" s="67">
        <v>0</v>
      </c>
      <c r="AY261" s="67">
        <v>0</v>
      </c>
      <c r="AZ261" s="67">
        <v>0</v>
      </c>
      <c r="BA261" s="67">
        <v>0</v>
      </c>
      <c r="BB261" s="67">
        <v>0</v>
      </c>
      <c r="BC261" s="67">
        <v>0</v>
      </c>
      <c r="BD261" s="67">
        <v>0</v>
      </c>
      <c r="BE261" s="67">
        <v>0</v>
      </c>
      <c r="BF261" s="67">
        <v>0</v>
      </c>
      <c r="BG261" s="67">
        <v>0</v>
      </c>
      <c r="BH261" s="67">
        <v>0</v>
      </c>
      <c r="BI261" s="67">
        <v>0</v>
      </c>
      <c r="BJ261" s="73">
        <v>0</v>
      </c>
      <c r="BK261" s="68">
        <f t="shared" si="37"/>
        <v>0</v>
      </c>
      <c r="BL261" s="67">
        <v>0</v>
      </c>
      <c r="BM261" s="67">
        <v>0</v>
      </c>
      <c r="BN261" s="67">
        <f t="shared" si="34"/>
        <v>0</v>
      </c>
      <c r="BO261" s="67"/>
      <c r="BP261" s="67"/>
      <c r="BQ261" s="67"/>
      <c r="BR261" s="67">
        <v>0</v>
      </c>
      <c r="BS261" s="67">
        <v>0</v>
      </c>
      <c r="BT261" s="67">
        <v>0</v>
      </c>
      <c r="BU261" s="67">
        <v>0</v>
      </c>
      <c r="BV261" s="67"/>
      <c r="BW261" s="67">
        <v>0</v>
      </c>
      <c r="BX261" s="67">
        <v>0</v>
      </c>
      <c r="BY261" s="67">
        <f t="shared" si="40"/>
        <v>0</v>
      </c>
      <c r="BZ261" s="79">
        <v>0</v>
      </c>
      <c r="CA261" s="79">
        <v>0</v>
      </c>
      <c r="CB261" s="79">
        <v>0</v>
      </c>
      <c r="CC261" s="79">
        <v>0</v>
      </c>
      <c r="CD261" s="79">
        <v>0</v>
      </c>
      <c r="CE261" s="79">
        <v>0</v>
      </c>
      <c r="CF261" s="79">
        <v>0</v>
      </c>
      <c r="CG261" s="79"/>
      <c r="CH261" s="79"/>
      <c r="CI261" s="79"/>
      <c r="CJ261" s="79"/>
      <c r="CK261" s="79"/>
      <c r="CL261" s="79">
        <f t="shared" si="39"/>
        <v>0</v>
      </c>
      <c r="CM261" s="79"/>
      <c r="CN261" s="79"/>
      <c r="CO261" s="79"/>
      <c r="CP261" s="79"/>
      <c r="CQ261" s="79"/>
      <c r="CR261" s="79"/>
      <c r="CS261" s="79"/>
      <c r="CT261" s="79"/>
      <c r="CU261" s="79"/>
      <c r="CV261" s="79"/>
      <c r="CW261" s="79"/>
      <c r="CX261" s="79"/>
      <c r="CY261" s="79"/>
      <c r="CZ261" s="79"/>
      <c r="DA261" s="79"/>
      <c r="DB261" s="79"/>
      <c r="DC261" s="79"/>
      <c r="DD261" s="67"/>
      <c r="DE261" s="67"/>
      <c r="DF261" s="67"/>
      <c r="DG261" s="67"/>
      <c r="DH261" s="67"/>
      <c r="DI261" s="67"/>
      <c r="DJ261" s="67"/>
      <c r="DK261" s="67"/>
      <c r="DL261" s="67"/>
      <c r="DM261" s="67"/>
      <c r="DN261" s="67"/>
      <c r="DO261" s="67"/>
      <c r="DP261" s="67"/>
      <c r="DQ261" s="67"/>
      <c r="DR261" s="67"/>
      <c r="DS261" s="67"/>
      <c r="DT261" s="68">
        <f t="shared" si="36"/>
        <v>0</v>
      </c>
      <c r="DU261" s="67"/>
      <c r="DV261" s="82"/>
      <c r="DW261" s="82"/>
      <c r="DX261" s="82"/>
      <c r="DY261" s="82"/>
      <c r="DZ261" s="82"/>
      <c r="EA261" s="82"/>
      <c r="EB261" s="82"/>
      <c r="EC261" s="82"/>
      <c r="ED261" s="82"/>
      <c r="EE261" s="82"/>
      <c r="EF261" s="82"/>
      <c r="EG261" s="82" t="s">
        <v>231</v>
      </c>
      <c r="EH261" s="82"/>
      <c r="EI261" s="82"/>
      <c r="EJ261" s="82"/>
      <c r="EK261" s="82"/>
      <c r="EL261" s="82"/>
      <c r="EM261" s="82"/>
      <c r="EN261" s="82"/>
      <c r="EO261" s="82"/>
      <c r="EP261" s="82"/>
      <c r="EQ261" s="82"/>
      <c r="ER261" s="82"/>
      <c r="ES261" s="82"/>
      <c r="ET261" s="82"/>
      <c r="EU261" s="82"/>
      <c r="EV261" s="82"/>
      <c r="EW261" s="82"/>
      <c r="EX261" s="82"/>
    </row>
    <row r="262" spans="1:154" ht="16" customHeight="1">
      <c r="A262" s="86">
        <v>2011</v>
      </c>
      <c r="B262" s="67" t="s">
        <v>7</v>
      </c>
      <c r="C262" s="67" t="str">
        <f t="shared" si="38"/>
        <v>2011Q2</v>
      </c>
      <c r="D262" s="67" t="s">
        <v>211</v>
      </c>
      <c r="E262" s="67" t="s">
        <v>212</v>
      </c>
      <c r="F262" s="67" t="s">
        <v>224</v>
      </c>
      <c r="G262" s="68" t="s">
        <v>46</v>
      </c>
      <c r="H262" s="68" t="s">
        <v>231</v>
      </c>
      <c r="I262" s="68" t="s">
        <v>440</v>
      </c>
      <c r="J262" s="67" t="str">
        <f t="shared" si="35"/>
        <v>2011Q2D7</v>
      </c>
      <c r="K262" s="79">
        <v>0</v>
      </c>
      <c r="L262" s="79">
        <v>0</v>
      </c>
      <c r="M262" s="67"/>
      <c r="N262" s="79">
        <v>0</v>
      </c>
      <c r="O262" s="79"/>
      <c r="P262" s="79">
        <v>0</v>
      </c>
      <c r="Q262" s="79"/>
      <c r="R262" s="68">
        <v>747500.98</v>
      </c>
      <c r="S262" s="67"/>
      <c r="T262" s="67"/>
      <c r="U262" s="67"/>
      <c r="V262" s="67"/>
      <c r="W262" s="67"/>
      <c r="X262" s="67"/>
      <c r="Y262" s="67"/>
      <c r="Z262" s="79">
        <v>0</v>
      </c>
      <c r="AA262" s="79">
        <v>0</v>
      </c>
      <c r="AB262" s="79">
        <v>0</v>
      </c>
      <c r="AC262" s="67">
        <v>1204520</v>
      </c>
      <c r="AD262" s="68">
        <f t="shared" si="41"/>
        <v>1204520</v>
      </c>
      <c r="AE262" s="67"/>
      <c r="AF262" s="79"/>
      <c r="AG262" s="67"/>
      <c r="AH262" s="67"/>
      <c r="AI262" s="67"/>
      <c r="AJ262" s="67"/>
      <c r="AK262" s="67"/>
      <c r="AL262" s="67">
        <v>0</v>
      </c>
      <c r="AM262" s="67"/>
      <c r="AN262" s="67">
        <v>0</v>
      </c>
      <c r="AO262" s="67">
        <v>0</v>
      </c>
      <c r="AP262" s="67">
        <v>6</v>
      </c>
      <c r="AQ262" s="67">
        <v>15</v>
      </c>
      <c r="AR262" s="67">
        <v>0</v>
      </c>
      <c r="AS262" s="67"/>
      <c r="AT262" s="67">
        <v>12</v>
      </c>
      <c r="AU262" s="67">
        <v>0</v>
      </c>
      <c r="AV262" s="67"/>
      <c r="AW262" s="67">
        <v>0</v>
      </c>
      <c r="AX262" s="67">
        <v>0</v>
      </c>
      <c r="AY262" s="67">
        <v>0</v>
      </c>
      <c r="AZ262" s="67">
        <v>0</v>
      </c>
      <c r="BA262" s="67">
        <v>0</v>
      </c>
      <c r="BB262" s="67">
        <v>0</v>
      </c>
      <c r="BC262" s="67">
        <v>0</v>
      </c>
      <c r="BD262" s="67">
        <v>0</v>
      </c>
      <c r="BE262" s="67">
        <v>0</v>
      </c>
      <c r="BF262" s="67">
        <v>0</v>
      </c>
      <c r="BG262" s="67">
        <v>0</v>
      </c>
      <c r="BH262" s="67">
        <v>0</v>
      </c>
      <c r="BI262" s="67">
        <v>0</v>
      </c>
      <c r="BJ262" s="73">
        <v>2100</v>
      </c>
      <c r="BK262" s="68">
        <f t="shared" si="37"/>
        <v>33</v>
      </c>
      <c r="BL262" s="67">
        <v>0</v>
      </c>
      <c r="BM262" s="67">
        <v>0</v>
      </c>
      <c r="BN262" s="67">
        <f t="shared" si="34"/>
        <v>0</v>
      </c>
      <c r="BO262" s="67"/>
      <c r="BP262" s="67"/>
      <c r="BQ262" s="67"/>
      <c r="BR262" s="67">
        <v>1157</v>
      </c>
      <c r="BS262" s="67">
        <v>44</v>
      </c>
      <c r="BT262" s="67">
        <v>0</v>
      </c>
      <c r="BU262" s="67">
        <v>0</v>
      </c>
      <c r="BV262" s="67"/>
      <c r="BW262" s="67">
        <v>0</v>
      </c>
      <c r="BX262" s="67">
        <v>0</v>
      </c>
      <c r="BY262" s="67">
        <f t="shared" si="40"/>
        <v>1201</v>
      </c>
      <c r="BZ262" s="79">
        <v>13.314329000000001</v>
      </c>
      <c r="CA262" s="79">
        <v>5.2729999999999997</v>
      </c>
      <c r="CB262" s="79">
        <v>6.2172000000000001</v>
      </c>
      <c r="CC262" s="79">
        <v>5.5004</v>
      </c>
      <c r="CD262" s="79">
        <v>0</v>
      </c>
      <c r="CE262" s="79">
        <v>0</v>
      </c>
      <c r="CF262" s="79">
        <v>0</v>
      </c>
      <c r="CG262" s="79"/>
      <c r="CH262" s="79"/>
      <c r="CI262" s="79"/>
      <c r="CJ262" s="79"/>
      <c r="CK262" s="79"/>
      <c r="CL262" s="79">
        <f t="shared" si="39"/>
        <v>30.304929000000001</v>
      </c>
      <c r="CM262" s="79"/>
      <c r="CN262" s="79"/>
      <c r="CO262" s="79"/>
      <c r="CP262" s="79"/>
      <c r="CQ262" s="79"/>
      <c r="CR262" s="79"/>
      <c r="CS262" s="79"/>
      <c r="CT262" s="79"/>
      <c r="CU262" s="79"/>
      <c r="CV262" s="79"/>
      <c r="CW262" s="79"/>
      <c r="CX262" s="79"/>
      <c r="CY262" s="79"/>
      <c r="CZ262" s="79"/>
      <c r="DA262" s="79"/>
      <c r="DB262" s="79"/>
      <c r="DC262" s="79"/>
      <c r="DD262" s="67"/>
      <c r="DE262" s="67"/>
      <c r="DF262" s="67"/>
      <c r="DG262" s="67"/>
      <c r="DH262" s="67"/>
      <c r="DI262" s="67"/>
      <c r="DJ262" s="67"/>
      <c r="DK262" s="67"/>
      <c r="DL262" s="67"/>
      <c r="DM262" s="67"/>
      <c r="DN262" s="67"/>
      <c r="DO262" s="67"/>
      <c r="DP262" s="67"/>
      <c r="DQ262" s="67"/>
      <c r="DR262" s="67"/>
      <c r="DS262" s="67"/>
      <c r="DT262" s="68">
        <f t="shared" si="36"/>
        <v>0</v>
      </c>
      <c r="DU262" s="67"/>
      <c r="DV262" s="82"/>
      <c r="DW262" s="82"/>
      <c r="DX262" s="82"/>
      <c r="DY262" s="82"/>
      <c r="DZ262" s="82"/>
      <c r="EA262" s="82"/>
      <c r="EB262" s="82"/>
      <c r="EC262" s="82"/>
      <c r="ED262" s="82"/>
      <c r="EE262" s="82"/>
      <c r="EF262" s="82"/>
      <c r="EG262" s="82" t="s">
        <v>229</v>
      </c>
      <c r="EH262" s="82"/>
      <c r="EI262" s="82"/>
      <c r="EJ262" s="82"/>
      <c r="EK262" s="82"/>
      <c r="EL262" s="82"/>
      <c r="EM262" s="82"/>
      <c r="EN262" s="82"/>
      <c r="EO262" s="82"/>
      <c r="EP262" s="82"/>
      <c r="EQ262" s="82"/>
      <c r="ER262" s="82"/>
      <c r="ES262" s="82"/>
      <c r="ET262" s="82"/>
      <c r="EU262" s="82"/>
      <c r="EV262" s="82"/>
      <c r="EW262" s="82"/>
      <c r="EX262" s="82"/>
    </row>
    <row r="263" spans="1:154" ht="16" customHeight="1">
      <c r="A263" s="86">
        <v>2011</v>
      </c>
      <c r="B263" s="67" t="s">
        <v>7</v>
      </c>
      <c r="C263" s="67" t="str">
        <f t="shared" si="38"/>
        <v>2011Q2</v>
      </c>
      <c r="D263" s="67" t="s">
        <v>211</v>
      </c>
      <c r="E263" s="67" t="s">
        <v>212</v>
      </c>
      <c r="F263" s="67" t="s">
        <v>223</v>
      </c>
      <c r="G263" s="68" t="s">
        <v>45</v>
      </c>
      <c r="H263" s="68" t="s">
        <v>231</v>
      </c>
      <c r="I263" s="68" t="s">
        <v>439</v>
      </c>
      <c r="J263" s="67" t="str">
        <f t="shared" si="35"/>
        <v>2011Q2D6</v>
      </c>
      <c r="K263" s="79">
        <v>0</v>
      </c>
      <c r="L263" s="79">
        <v>0</v>
      </c>
      <c r="M263" s="67"/>
      <c r="N263" s="79">
        <v>0</v>
      </c>
      <c r="O263" s="79"/>
      <c r="P263" s="79">
        <v>0</v>
      </c>
      <c r="Q263" s="79"/>
      <c r="R263" s="68">
        <v>645608.53</v>
      </c>
      <c r="S263" s="67"/>
      <c r="T263" s="67"/>
      <c r="U263" s="67"/>
      <c r="V263" s="67"/>
      <c r="W263" s="67"/>
      <c r="X263" s="67"/>
      <c r="Y263" s="67"/>
      <c r="Z263" s="79">
        <v>0</v>
      </c>
      <c r="AA263" s="79">
        <v>0</v>
      </c>
      <c r="AB263" s="79">
        <v>0</v>
      </c>
      <c r="AC263" s="67">
        <v>846916</v>
      </c>
      <c r="AD263" s="68">
        <f t="shared" si="41"/>
        <v>846916</v>
      </c>
      <c r="AE263" s="67"/>
      <c r="AF263" s="79"/>
      <c r="AG263" s="67"/>
      <c r="AH263" s="67"/>
      <c r="AI263" s="67"/>
      <c r="AJ263" s="67"/>
      <c r="AK263" s="67"/>
      <c r="AL263" s="67">
        <v>0</v>
      </c>
      <c r="AM263" s="67"/>
      <c r="AN263" s="67">
        <v>0</v>
      </c>
      <c r="AO263" s="67">
        <v>0</v>
      </c>
      <c r="AP263" s="67">
        <v>0</v>
      </c>
      <c r="AQ263" s="67">
        <v>0</v>
      </c>
      <c r="AR263" s="67">
        <v>0</v>
      </c>
      <c r="AS263" s="67"/>
      <c r="AT263" s="67">
        <v>0</v>
      </c>
      <c r="AU263" s="67">
        <v>0</v>
      </c>
      <c r="AV263" s="67"/>
      <c r="AW263" s="67">
        <v>0</v>
      </c>
      <c r="AX263" s="67">
        <v>0</v>
      </c>
      <c r="AY263" s="67">
        <v>0</v>
      </c>
      <c r="AZ263" s="67">
        <v>0</v>
      </c>
      <c r="BA263" s="67">
        <v>0</v>
      </c>
      <c r="BB263" s="67">
        <v>0</v>
      </c>
      <c r="BC263" s="67">
        <v>0</v>
      </c>
      <c r="BD263" s="67">
        <v>0</v>
      </c>
      <c r="BE263" s="67">
        <v>0</v>
      </c>
      <c r="BF263" s="67">
        <v>0</v>
      </c>
      <c r="BG263" s="67">
        <v>0</v>
      </c>
      <c r="BH263" s="67">
        <v>0</v>
      </c>
      <c r="BI263" s="67">
        <v>0</v>
      </c>
      <c r="BJ263" s="73">
        <v>0</v>
      </c>
      <c r="BK263" s="68">
        <f t="shared" si="37"/>
        <v>0</v>
      </c>
      <c r="BL263" s="67">
        <v>0</v>
      </c>
      <c r="BM263" s="67">
        <v>0</v>
      </c>
      <c r="BN263" s="67">
        <f t="shared" si="34"/>
        <v>0</v>
      </c>
      <c r="BO263" s="67"/>
      <c r="BP263" s="67"/>
      <c r="BQ263" s="67"/>
      <c r="BR263" s="67">
        <v>1788</v>
      </c>
      <c r="BS263" s="67">
        <v>56</v>
      </c>
      <c r="BT263" s="67">
        <v>0</v>
      </c>
      <c r="BU263" s="67">
        <v>0</v>
      </c>
      <c r="BV263" s="67"/>
      <c r="BW263" s="67">
        <v>0</v>
      </c>
      <c r="BX263" s="67">
        <v>0</v>
      </c>
      <c r="BY263" s="67">
        <f t="shared" si="40"/>
        <v>1844</v>
      </c>
      <c r="BZ263" s="79">
        <v>39.696874999999999</v>
      </c>
      <c r="CA263" s="79">
        <v>16.7865</v>
      </c>
      <c r="CB263" s="79">
        <v>32.169069999999998</v>
      </c>
      <c r="CC263" s="79">
        <v>20.773599999999998</v>
      </c>
      <c r="CD263" s="79">
        <v>0</v>
      </c>
      <c r="CE263" s="79">
        <v>0</v>
      </c>
      <c r="CF263" s="79">
        <v>0</v>
      </c>
      <c r="CG263" s="79"/>
      <c r="CH263" s="79"/>
      <c r="CI263" s="79"/>
      <c r="CJ263" s="79"/>
      <c r="CK263" s="79"/>
      <c r="CL263" s="79">
        <f t="shared" si="39"/>
        <v>109.426045</v>
      </c>
      <c r="CM263" s="79"/>
      <c r="CN263" s="79"/>
      <c r="CO263" s="79"/>
      <c r="CP263" s="79"/>
      <c r="CQ263" s="79"/>
      <c r="CR263" s="79"/>
      <c r="CS263" s="79"/>
      <c r="CT263" s="79"/>
      <c r="CU263" s="79"/>
      <c r="CV263" s="79"/>
      <c r="CW263" s="79"/>
      <c r="CX263" s="79"/>
      <c r="CY263" s="79"/>
      <c r="CZ263" s="79"/>
      <c r="DA263" s="79"/>
      <c r="DB263" s="79"/>
      <c r="DC263" s="79"/>
      <c r="DD263" s="67"/>
      <c r="DE263" s="67"/>
      <c r="DF263" s="67"/>
      <c r="DG263" s="67"/>
      <c r="DH263" s="67"/>
      <c r="DI263" s="67"/>
      <c r="DJ263" s="67"/>
      <c r="DK263" s="67"/>
      <c r="DL263" s="67"/>
      <c r="DM263" s="67"/>
      <c r="DN263" s="67"/>
      <c r="DO263" s="67"/>
      <c r="DP263" s="67"/>
      <c r="DQ263" s="67"/>
      <c r="DR263" s="67"/>
      <c r="DS263" s="67"/>
      <c r="DT263" s="68">
        <f t="shared" si="36"/>
        <v>0</v>
      </c>
      <c r="DU263" s="67"/>
      <c r="DV263" s="82"/>
      <c r="DW263" s="82"/>
      <c r="DX263" s="82"/>
      <c r="DY263" s="82"/>
      <c r="DZ263" s="82"/>
      <c r="EA263" s="82"/>
      <c r="EB263" s="82"/>
      <c r="EC263" s="82"/>
      <c r="ED263" s="82"/>
      <c r="EE263" s="82"/>
      <c r="EF263" s="82"/>
      <c r="EG263" s="82" t="s">
        <v>229</v>
      </c>
      <c r="EH263" s="82"/>
      <c r="EI263" s="82"/>
      <c r="EJ263" s="82"/>
      <c r="EK263" s="82"/>
      <c r="EL263" s="82"/>
      <c r="EM263" s="82"/>
      <c r="EN263" s="82"/>
      <c r="EO263" s="82"/>
      <c r="EP263" s="82"/>
      <c r="EQ263" s="82"/>
      <c r="ER263" s="82"/>
      <c r="ES263" s="82"/>
      <c r="ET263" s="82"/>
      <c r="EU263" s="82"/>
      <c r="EV263" s="82"/>
      <c r="EW263" s="82"/>
      <c r="EX263" s="82"/>
    </row>
    <row r="264" spans="1:154" ht="16" customHeight="1">
      <c r="A264" s="86">
        <v>2011</v>
      </c>
      <c r="B264" s="67" t="s">
        <v>7</v>
      </c>
      <c r="C264" s="67" t="str">
        <f t="shared" si="38"/>
        <v>2011Q2</v>
      </c>
      <c r="D264" s="67" t="s">
        <v>211</v>
      </c>
      <c r="E264" s="67" t="s">
        <v>212</v>
      </c>
      <c r="F264" s="67" t="s">
        <v>227</v>
      </c>
      <c r="G264" s="68" t="s">
        <v>13</v>
      </c>
      <c r="H264" s="68" t="s">
        <v>13</v>
      </c>
      <c r="I264" s="68" t="s">
        <v>444</v>
      </c>
      <c r="J264" s="67" t="str">
        <f t="shared" si="35"/>
        <v>2011Q2D9</v>
      </c>
      <c r="K264" s="79">
        <v>227898.79700000002</v>
      </c>
      <c r="L264" s="79"/>
      <c r="M264" s="67">
        <v>0</v>
      </c>
      <c r="N264" s="79">
        <v>0</v>
      </c>
      <c r="O264" s="79"/>
      <c r="P264" s="79">
        <v>0</v>
      </c>
      <c r="Q264" s="79"/>
      <c r="R264" s="68">
        <v>227898.79700000002</v>
      </c>
      <c r="S264" s="67">
        <v>49.156500000000001</v>
      </c>
      <c r="T264" s="67"/>
      <c r="U264" s="67"/>
      <c r="V264" s="67"/>
      <c r="W264" s="67"/>
      <c r="X264" s="67"/>
      <c r="Y264" s="67"/>
      <c r="Z264" s="79">
        <v>0</v>
      </c>
      <c r="AA264" s="79">
        <v>0</v>
      </c>
      <c r="AB264" s="79">
        <v>0</v>
      </c>
      <c r="AC264" s="67">
        <v>0</v>
      </c>
      <c r="AD264" s="68">
        <f t="shared" si="41"/>
        <v>0</v>
      </c>
      <c r="AE264" s="67"/>
      <c r="AF264" s="79"/>
      <c r="AG264" s="67"/>
      <c r="AH264" s="67"/>
      <c r="AI264" s="67"/>
      <c r="AJ264" s="67"/>
      <c r="AK264" s="67"/>
      <c r="AL264" s="67">
        <v>0</v>
      </c>
      <c r="AM264" s="67"/>
      <c r="AN264" s="67">
        <v>0</v>
      </c>
      <c r="AO264" s="67">
        <v>0</v>
      </c>
      <c r="AP264" s="67">
        <v>0</v>
      </c>
      <c r="AQ264" s="67">
        <v>9</v>
      </c>
      <c r="AR264" s="67">
        <v>0</v>
      </c>
      <c r="AS264" s="67"/>
      <c r="AT264" s="67">
        <v>12</v>
      </c>
      <c r="AU264" s="67">
        <v>0</v>
      </c>
      <c r="AV264" s="67"/>
      <c r="AW264" s="67">
        <v>0</v>
      </c>
      <c r="AX264" s="67">
        <v>0</v>
      </c>
      <c r="AY264" s="67">
        <v>0</v>
      </c>
      <c r="AZ264" s="67">
        <v>0</v>
      </c>
      <c r="BA264" s="67">
        <v>0</v>
      </c>
      <c r="BB264" s="67">
        <v>0</v>
      </c>
      <c r="BC264" s="67">
        <v>0</v>
      </c>
      <c r="BD264" s="67">
        <v>0</v>
      </c>
      <c r="BE264" s="67">
        <v>0</v>
      </c>
      <c r="BF264" s="67">
        <v>0</v>
      </c>
      <c r="BG264" s="67">
        <v>0</v>
      </c>
      <c r="BH264" s="67">
        <v>0</v>
      </c>
      <c r="BI264" s="67">
        <v>0</v>
      </c>
      <c r="BJ264" s="73">
        <v>1650</v>
      </c>
      <c r="BK264" s="68">
        <f t="shared" si="37"/>
        <v>21</v>
      </c>
      <c r="BL264" s="67">
        <v>0</v>
      </c>
      <c r="BM264" s="67">
        <v>7</v>
      </c>
      <c r="BN264" s="67">
        <f t="shared" si="34"/>
        <v>7</v>
      </c>
      <c r="BO264" s="67"/>
      <c r="BP264" s="67"/>
      <c r="BQ264" s="67"/>
      <c r="BR264" s="67">
        <v>0</v>
      </c>
      <c r="BS264" s="67">
        <v>0</v>
      </c>
      <c r="BT264" s="67">
        <v>0</v>
      </c>
      <c r="BU264" s="67">
        <v>0</v>
      </c>
      <c r="BV264" s="67"/>
      <c r="BW264" s="67">
        <v>0</v>
      </c>
      <c r="BX264" s="67">
        <v>0</v>
      </c>
      <c r="BY264" s="67">
        <f t="shared" si="40"/>
        <v>0</v>
      </c>
      <c r="BZ264" s="79">
        <v>24.09</v>
      </c>
      <c r="CA264" s="79">
        <v>0.90349999999999997</v>
      </c>
      <c r="CB264" s="79">
        <v>7.2130000000000001</v>
      </c>
      <c r="CC264" s="79">
        <v>9.5014000000000003</v>
      </c>
      <c r="CD264" s="79">
        <v>0</v>
      </c>
      <c r="CE264" s="79">
        <v>0</v>
      </c>
      <c r="CF264" s="79">
        <v>0</v>
      </c>
      <c r="CG264" s="79"/>
      <c r="CH264" s="79"/>
      <c r="CI264" s="79"/>
      <c r="CJ264" s="79"/>
      <c r="CK264" s="79"/>
      <c r="CL264" s="79">
        <f t="shared" si="39"/>
        <v>41.707899999999995</v>
      </c>
      <c r="CM264" s="79"/>
      <c r="CN264" s="79"/>
      <c r="CO264" s="79"/>
      <c r="CP264" s="79"/>
      <c r="CQ264" s="79"/>
      <c r="CR264" s="79"/>
      <c r="CS264" s="79"/>
      <c r="CT264" s="79"/>
      <c r="CU264" s="79"/>
      <c r="CV264" s="79"/>
      <c r="CW264" s="79"/>
      <c r="CX264" s="79"/>
      <c r="CY264" s="79"/>
      <c r="CZ264" s="79"/>
      <c r="DA264" s="79"/>
      <c r="DB264" s="79"/>
      <c r="DC264" s="79"/>
      <c r="DD264" s="67"/>
      <c r="DE264" s="67"/>
      <c r="DF264" s="67"/>
      <c r="DG264" s="67"/>
      <c r="DH264" s="67"/>
      <c r="DI264" s="67"/>
      <c r="DJ264" s="67"/>
      <c r="DK264" s="67"/>
      <c r="DL264" s="67"/>
      <c r="DM264" s="67"/>
      <c r="DN264" s="67"/>
      <c r="DO264" s="67"/>
      <c r="DP264" s="67"/>
      <c r="DQ264" s="67"/>
      <c r="DR264" s="67"/>
      <c r="DS264" s="67"/>
      <c r="DT264" s="68">
        <f t="shared" si="36"/>
        <v>0</v>
      </c>
      <c r="DU264" s="67"/>
      <c r="DV264" s="82"/>
      <c r="DW264" s="82"/>
      <c r="DX264" s="82"/>
      <c r="DY264" s="82"/>
      <c r="DZ264" s="82"/>
      <c r="EA264" s="82"/>
      <c r="EB264" s="82"/>
      <c r="EC264" s="82"/>
      <c r="ED264" s="82"/>
      <c r="EE264" s="82"/>
      <c r="EF264" s="82"/>
      <c r="EG264" s="82" t="s">
        <v>229</v>
      </c>
      <c r="EH264" s="82"/>
      <c r="EI264" s="82"/>
      <c r="EJ264" s="82"/>
      <c r="EK264" s="82"/>
      <c r="EL264" s="82"/>
      <c r="EM264" s="82"/>
      <c r="EN264" s="82"/>
      <c r="EO264" s="82"/>
      <c r="EP264" s="82"/>
      <c r="EQ264" s="82"/>
      <c r="ER264" s="82"/>
      <c r="ES264" s="82"/>
      <c r="ET264" s="82"/>
      <c r="EU264" s="82"/>
      <c r="EV264" s="82"/>
      <c r="EW264" s="82"/>
      <c r="EX264" s="82"/>
    </row>
    <row r="265" spans="1:154" ht="16" customHeight="1">
      <c r="A265" s="86">
        <v>2011</v>
      </c>
      <c r="B265" s="67" t="s">
        <v>7</v>
      </c>
      <c r="C265" s="67" t="str">
        <f t="shared" si="38"/>
        <v>2011Q2</v>
      </c>
      <c r="D265" s="67" t="s">
        <v>211</v>
      </c>
      <c r="E265" s="67" t="s">
        <v>212</v>
      </c>
      <c r="F265" s="67" t="s">
        <v>225</v>
      </c>
      <c r="G265" s="68" t="s">
        <v>47</v>
      </c>
      <c r="H265" s="68" t="s">
        <v>231</v>
      </c>
      <c r="I265" s="68" t="s">
        <v>441</v>
      </c>
      <c r="J265" s="67" t="str">
        <f t="shared" si="35"/>
        <v>2011Q2D8</v>
      </c>
      <c r="K265" s="79">
        <v>0</v>
      </c>
      <c r="L265" s="79">
        <v>0</v>
      </c>
      <c r="M265" s="67"/>
      <c r="N265" s="79">
        <v>0</v>
      </c>
      <c r="O265" s="79"/>
      <c r="P265" s="79">
        <v>0</v>
      </c>
      <c r="Q265" s="79"/>
      <c r="R265" s="68">
        <v>1130927.2</v>
      </c>
      <c r="S265" s="67"/>
      <c r="T265" s="67"/>
      <c r="U265" s="67"/>
      <c r="V265" s="67"/>
      <c r="W265" s="67"/>
      <c r="X265" s="67"/>
      <c r="Y265" s="67"/>
      <c r="Z265" s="79">
        <v>0</v>
      </c>
      <c r="AA265" s="79">
        <v>0</v>
      </c>
      <c r="AB265" s="79">
        <v>0</v>
      </c>
      <c r="AC265" s="67">
        <v>1476952</v>
      </c>
      <c r="AD265" s="68">
        <f t="shared" si="41"/>
        <v>1476952</v>
      </c>
      <c r="AE265" s="67"/>
      <c r="AF265" s="79"/>
      <c r="AG265" s="67"/>
      <c r="AH265" s="67"/>
      <c r="AI265" s="67"/>
      <c r="AJ265" s="67"/>
      <c r="AK265" s="67"/>
      <c r="AL265" s="67">
        <v>0</v>
      </c>
      <c r="AM265" s="67"/>
      <c r="AN265" s="67">
        <v>0</v>
      </c>
      <c r="AO265" s="67">
        <v>0</v>
      </c>
      <c r="AP265" s="67">
        <v>0</v>
      </c>
      <c r="AQ265" s="67">
        <v>0</v>
      </c>
      <c r="AR265" s="67">
        <v>0</v>
      </c>
      <c r="AS265" s="67"/>
      <c r="AT265" s="67">
        <v>0</v>
      </c>
      <c r="AU265" s="67">
        <v>0</v>
      </c>
      <c r="AV265" s="67"/>
      <c r="AW265" s="67">
        <v>0</v>
      </c>
      <c r="AX265" s="67">
        <v>0</v>
      </c>
      <c r="AY265" s="67">
        <v>0</v>
      </c>
      <c r="AZ265" s="67">
        <v>0</v>
      </c>
      <c r="BA265" s="67">
        <v>0</v>
      </c>
      <c r="BB265" s="67">
        <v>0</v>
      </c>
      <c r="BC265" s="67">
        <v>0</v>
      </c>
      <c r="BD265" s="67">
        <v>0</v>
      </c>
      <c r="BE265" s="67">
        <v>0</v>
      </c>
      <c r="BF265" s="67">
        <v>0</v>
      </c>
      <c r="BG265" s="67">
        <v>0</v>
      </c>
      <c r="BH265" s="67">
        <v>0</v>
      </c>
      <c r="BI265" s="67">
        <v>0</v>
      </c>
      <c r="BJ265" s="73">
        <v>0</v>
      </c>
      <c r="BK265" s="68">
        <f t="shared" si="37"/>
        <v>0</v>
      </c>
      <c r="BL265" s="67">
        <v>0</v>
      </c>
      <c r="BM265" s="67">
        <v>0</v>
      </c>
      <c r="BN265" s="67">
        <f t="shared" si="34"/>
        <v>0</v>
      </c>
      <c r="BO265" s="67"/>
      <c r="BP265" s="67"/>
      <c r="BQ265" s="67"/>
      <c r="BR265" s="67">
        <v>1779</v>
      </c>
      <c r="BS265" s="67">
        <v>57</v>
      </c>
      <c r="BT265" s="67">
        <v>0</v>
      </c>
      <c r="BU265" s="67">
        <v>0</v>
      </c>
      <c r="BV265" s="67"/>
      <c r="BW265" s="67">
        <v>0</v>
      </c>
      <c r="BX265" s="67">
        <v>0</v>
      </c>
      <c r="BY265" s="67">
        <f t="shared" si="40"/>
        <v>1836</v>
      </c>
      <c r="BZ265" s="79">
        <v>36.095184000000003</v>
      </c>
      <c r="CA265" s="79">
        <v>3.7697500000000002</v>
      </c>
      <c r="CB265" s="79">
        <v>24.239350000000002</v>
      </c>
      <c r="CC265" s="79">
        <v>26.434899999999999</v>
      </c>
      <c r="CD265" s="79">
        <v>0</v>
      </c>
      <c r="CE265" s="79">
        <v>0</v>
      </c>
      <c r="CF265" s="79">
        <v>0</v>
      </c>
      <c r="CG265" s="79"/>
      <c r="CH265" s="79"/>
      <c r="CI265" s="79"/>
      <c r="CJ265" s="79"/>
      <c r="CK265" s="79"/>
      <c r="CL265" s="79">
        <f t="shared" si="39"/>
        <v>90.539184000000006</v>
      </c>
      <c r="CM265" s="79"/>
      <c r="CN265" s="79"/>
      <c r="CO265" s="79"/>
      <c r="CP265" s="79"/>
      <c r="CQ265" s="79"/>
      <c r="CR265" s="79"/>
      <c r="CS265" s="79"/>
      <c r="CT265" s="79"/>
      <c r="CU265" s="79"/>
      <c r="CV265" s="79"/>
      <c r="CW265" s="79"/>
      <c r="CX265" s="79"/>
      <c r="CY265" s="79"/>
      <c r="CZ265" s="79"/>
      <c r="DA265" s="79"/>
      <c r="DB265" s="79"/>
      <c r="DC265" s="79"/>
      <c r="DD265" s="67"/>
      <c r="DE265" s="67"/>
      <c r="DF265" s="67"/>
      <c r="DG265" s="67"/>
      <c r="DH265" s="67"/>
      <c r="DI265" s="67"/>
      <c r="DJ265" s="67"/>
      <c r="DK265" s="67"/>
      <c r="DL265" s="67"/>
      <c r="DM265" s="67"/>
      <c r="DN265" s="67"/>
      <c r="DO265" s="67"/>
      <c r="DP265" s="67"/>
      <c r="DQ265" s="67"/>
      <c r="DR265" s="67"/>
      <c r="DS265" s="67"/>
      <c r="DT265" s="68">
        <f t="shared" si="36"/>
        <v>0</v>
      </c>
      <c r="DU265" s="67"/>
      <c r="DV265" s="82"/>
      <c r="DW265" s="82"/>
      <c r="DX265" s="82"/>
      <c r="DY265" s="82"/>
      <c r="DZ265" s="82"/>
      <c r="EA265" s="82"/>
      <c r="EB265" s="82"/>
      <c r="EC265" s="82"/>
      <c r="ED265" s="82"/>
      <c r="EE265" s="82"/>
      <c r="EF265" s="82"/>
      <c r="EG265" s="82" t="s">
        <v>229</v>
      </c>
      <c r="EH265" s="82"/>
      <c r="EI265" s="82"/>
      <c r="EJ265" s="82"/>
      <c r="EK265" s="82"/>
      <c r="EL265" s="82"/>
      <c r="EM265" s="82"/>
      <c r="EN265" s="82"/>
      <c r="EO265" s="82"/>
      <c r="EP265" s="82"/>
      <c r="EQ265" s="82"/>
      <c r="ER265" s="82"/>
      <c r="ES265" s="82"/>
      <c r="ET265" s="82"/>
      <c r="EU265" s="82"/>
      <c r="EV265" s="82"/>
      <c r="EW265" s="82"/>
      <c r="EX265" s="82"/>
    </row>
    <row r="266" spans="1:154" ht="16" customHeight="1">
      <c r="A266" s="86">
        <v>2011</v>
      </c>
      <c r="B266" s="67" t="s">
        <v>7</v>
      </c>
      <c r="C266" s="67" t="str">
        <f t="shared" si="38"/>
        <v>2011Q2</v>
      </c>
      <c r="D266" s="67" t="s">
        <v>211</v>
      </c>
      <c r="E266" s="67" t="s">
        <v>212</v>
      </c>
      <c r="F266" s="67" t="s">
        <v>226</v>
      </c>
      <c r="G266" s="68" t="s">
        <v>29</v>
      </c>
      <c r="H266" s="68" t="s">
        <v>29</v>
      </c>
      <c r="I266" s="68" t="s">
        <v>447</v>
      </c>
      <c r="J266" s="67" t="str">
        <f t="shared" si="35"/>
        <v>2011Q2D12</v>
      </c>
      <c r="K266" s="79">
        <v>208270</v>
      </c>
      <c r="L266" s="79">
        <v>214880</v>
      </c>
      <c r="M266" s="67">
        <v>0</v>
      </c>
      <c r="N266" s="79">
        <v>0</v>
      </c>
      <c r="O266" s="79"/>
      <c r="P266" s="79">
        <v>0</v>
      </c>
      <c r="Q266" s="79"/>
      <c r="R266" s="68">
        <v>423150</v>
      </c>
      <c r="S266" s="67"/>
      <c r="T266" s="67"/>
      <c r="U266" s="67"/>
      <c r="V266" s="67"/>
      <c r="W266" s="67"/>
      <c r="X266" s="67"/>
      <c r="Y266" s="67"/>
      <c r="Z266" s="79">
        <v>0</v>
      </c>
      <c r="AA266" s="79">
        <v>0</v>
      </c>
      <c r="AB266" s="79">
        <v>0</v>
      </c>
      <c r="AC266" s="67">
        <v>1031735</v>
      </c>
      <c r="AD266" s="68">
        <f t="shared" si="41"/>
        <v>1031735</v>
      </c>
      <c r="AE266" s="67"/>
      <c r="AF266" s="79"/>
      <c r="AG266" s="67"/>
      <c r="AH266" s="67"/>
      <c r="AI266" s="67"/>
      <c r="AJ266" s="67"/>
      <c r="AK266" s="67"/>
      <c r="AL266" s="67">
        <v>0</v>
      </c>
      <c r="AM266" s="67"/>
      <c r="AN266" s="67">
        <v>0</v>
      </c>
      <c r="AO266" s="67">
        <v>0</v>
      </c>
      <c r="AP266" s="67">
        <v>0</v>
      </c>
      <c r="AQ266" s="67">
        <v>0</v>
      </c>
      <c r="AR266" s="67">
        <v>0</v>
      </c>
      <c r="AS266" s="67"/>
      <c r="AT266" s="67">
        <v>0</v>
      </c>
      <c r="AU266" s="67">
        <v>0</v>
      </c>
      <c r="AV266" s="67"/>
      <c r="AW266" s="67">
        <v>0</v>
      </c>
      <c r="AX266" s="67">
        <v>0</v>
      </c>
      <c r="AY266" s="67">
        <v>0</v>
      </c>
      <c r="AZ266" s="67">
        <v>0</v>
      </c>
      <c r="BA266" s="67">
        <v>0</v>
      </c>
      <c r="BB266" s="67">
        <v>0</v>
      </c>
      <c r="BC266" s="67">
        <v>0</v>
      </c>
      <c r="BD266" s="67">
        <v>0</v>
      </c>
      <c r="BE266" s="67">
        <v>0</v>
      </c>
      <c r="BF266" s="67">
        <v>0</v>
      </c>
      <c r="BG266" s="67">
        <v>0</v>
      </c>
      <c r="BH266" s="67">
        <v>0</v>
      </c>
      <c r="BI266" s="67">
        <v>0</v>
      </c>
      <c r="BJ266" s="73">
        <v>0</v>
      </c>
      <c r="BK266" s="68">
        <f t="shared" si="37"/>
        <v>0</v>
      </c>
      <c r="BL266" s="67">
        <v>0</v>
      </c>
      <c r="BM266" s="67">
        <v>9</v>
      </c>
      <c r="BN266" s="67">
        <f t="shared" si="34"/>
        <v>9</v>
      </c>
      <c r="BO266" s="67"/>
      <c r="BP266" s="67"/>
      <c r="BQ266" s="67"/>
      <c r="BR266" s="67">
        <v>1823</v>
      </c>
      <c r="BS266" s="67">
        <v>60</v>
      </c>
      <c r="BT266" s="67">
        <v>0</v>
      </c>
      <c r="BU266" s="67">
        <v>0</v>
      </c>
      <c r="BV266" s="67"/>
      <c r="BW266" s="67">
        <v>0</v>
      </c>
      <c r="BX266" s="67">
        <v>0</v>
      </c>
      <c r="BY266" s="67">
        <f t="shared" si="40"/>
        <v>1883</v>
      </c>
      <c r="BZ266" s="79">
        <v>18.257000000000001</v>
      </c>
      <c r="CA266" s="79">
        <v>28.518000000000001</v>
      </c>
      <c r="CB266" s="79">
        <v>2.827</v>
      </c>
      <c r="CC266" s="79">
        <v>26.257000000000001</v>
      </c>
      <c r="CD266" s="79">
        <v>1.0553999999999999</v>
      </c>
      <c r="CE266" s="79">
        <v>0</v>
      </c>
      <c r="CF266" s="79">
        <v>0</v>
      </c>
      <c r="CG266" s="79"/>
      <c r="CH266" s="79"/>
      <c r="CI266" s="79"/>
      <c r="CJ266" s="79"/>
      <c r="CK266" s="79"/>
      <c r="CL266" s="79">
        <f t="shared" si="39"/>
        <v>76.914400000000015</v>
      </c>
      <c r="CM266" s="79"/>
      <c r="CN266" s="79"/>
      <c r="CO266" s="79"/>
      <c r="CP266" s="79"/>
      <c r="CQ266" s="79"/>
      <c r="CR266" s="79"/>
      <c r="CS266" s="79"/>
      <c r="CT266" s="79"/>
      <c r="CU266" s="79"/>
      <c r="CV266" s="79"/>
      <c r="CW266" s="79"/>
      <c r="CX266" s="79"/>
      <c r="CY266" s="79"/>
      <c r="CZ266" s="79"/>
      <c r="DA266" s="79"/>
      <c r="DB266" s="79"/>
      <c r="DC266" s="79"/>
      <c r="DD266" s="67"/>
      <c r="DE266" s="67"/>
      <c r="DF266" s="67"/>
      <c r="DG266" s="67"/>
      <c r="DH266" s="67"/>
      <c r="DI266" s="67"/>
      <c r="DJ266" s="67"/>
      <c r="DK266" s="67"/>
      <c r="DL266" s="67"/>
      <c r="DM266" s="67"/>
      <c r="DN266" s="67"/>
      <c r="DO266" s="67"/>
      <c r="DP266" s="67"/>
      <c r="DQ266" s="67"/>
      <c r="DR266" s="67"/>
      <c r="DS266" s="67"/>
      <c r="DT266" s="68">
        <f t="shared" si="36"/>
        <v>0</v>
      </c>
      <c r="DU266" s="67"/>
      <c r="DV266" s="82"/>
      <c r="DW266" s="82"/>
      <c r="DX266" s="82"/>
      <c r="DY266" s="82"/>
      <c r="DZ266" s="82"/>
      <c r="EA266" s="82"/>
      <c r="EB266" s="82"/>
      <c r="EC266" s="82"/>
      <c r="ED266" s="82"/>
      <c r="EE266" s="82"/>
      <c r="EF266" s="82"/>
      <c r="EG266" s="82" t="s">
        <v>229</v>
      </c>
      <c r="EH266" s="82"/>
      <c r="EI266" s="82"/>
      <c r="EJ266" s="82"/>
      <c r="EK266" s="82"/>
      <c r="EL266" s="82"/>
      <c r="EM266" s="82"/>
      <c r="EN266" s="82"/>
      <c r="EO266" s="82"/>
      <c r="EP266" s="82"/>
      <c r="EQ266" s="82"/>
      <c r="ER266" s="82"/>
      <c r="ES266" s="82"/>
      <c r="ET266" s="82"/>
      <c r="EU266" s="82"/>
      <c r="EV266" s="82"/>
      <c r="EW266" s="82"/>
      <c r="EX266" s="82"/>
    </row>
    <row r="267" spans="1:154" ht="16" customHeight="1">
      <c r="A267" s="86">
        <v>2011</v>
      </c>
      <c r="B267" s="67" t="s">
        <v>7</v>
      </c>
      <c r="C267" s="67" t="str">
        <f t="shared" si="38"/>
        <v>2011Q2</v>
      </c>
      <c r="D267" s="67" t="s">
        <v>211</v>
      </c>
      <c r="E267" s="67" t="s">
        <v>212</v>
      </c>
      <c r="F267" s="67" t="s">
        <v>228</v>
      </c>
      <c r="G267" s="68" t="s">
        <v>28</v>
      </c>
      <c r="H267" s="68" t="s">
        <v>28</v>
      </c>
      <c r="I267" s="68" t="s">
        <v>445</v>
      </c>
      <c r="J267" s="67" t="str">
        <f t="shared" si="35"/>
        <v>2011Q2D10</v>
      </c>
      <c r="K267" s="79">
        <v>228622</v>
      </c>
      <c r="L267" s="79">
        <v>21838</v>
      </c>
      <c r="M267" s="67">
        <v>0</v>
      </c>
      <c r="N267" s="79">
        <v>0</v>
      </c>
      <c r="O267" s="79"/>
      <c r="P267" s="79">
        <v>0</v>
      </c>
      <c r="Q267" s="79"/>
      <c r="R267" s="68">
        <v>250460</v>
      </c>
      <c r="S267" s="67"/>
      <c r="T267" s="67"/>
      <c r="U267" s="67"/>
      <c r="V267" s="67"/>
      <c r="W267" s="67"/>
      <c r="X267" s="67"/>
      <c r="Y267" s="67"/>
      <c r="Z267" s="79">
        <v>0</v>
      </c>
      <c r="AA267" s="79">
        <v>0</v>
      </c>
      <c r="AB267" s="79">
        <v>0</v>
      </c>
      <c r="AC267" s="67">
        <v>295000</v>
      </c>
      <c r="AD267" s="68">
        <f t="shared" si="41"/>
        <v>295000</v>
      </c>
      <c r="AE267" s="67"/>
      <c r="AF267" s="79"/>
      <c r="AG267" s="67"/>
      <c r="AH267" s="67"/>
      <c r="AI267" s="67"/>
      <c r="AJ267" s="67"/>
      <c r="AK267" s="67"/>
      <c r="AL267" s="67">
        <v>0</v>
      </c>
      <c r="AM267" s="67"/>
      <c r="AN267" s="67">
        <v>0</v>
      </c>
      <c r="AO267" s="67">
        <v>0</v>
      </c>
      <c r="AP267" s="67">
        <v>1</v>
      </c>
      <c r="AQ267" s="67">
        <v>5</v>
      </c>
      <c r="AR267" s="67">
        <v>0</v>
      </c>
      <c r="AS267" s="67"/>
      <c r="AT267" s="67">
        <v>6</v>
      </c>
      <c r="AU267" s="67">
        <v>0</v>
      </c>
      <c r="AV267" s="67"/>
      <c r="AW267" s="67">
        <v>3</v>
      </c>
      <c r="AX267" s="67">
        <v>1</v>
      </c>
      <c r="AY267" s="67">
        <v>0</v>
      </c>
      <c r="AZ267" s="67">
        <v>2</v>
      </c>
      <c r="BA267" s="67">
        <v>0</v>
      </c>
      <c r="BB267" s="67">
        <v>0</v>
      </c>
      <c r="BC267" s="67">
        <v>0</v>
      </c>
      <c r="BD267" s="67">
        <v>0</v>
      </c>
      <c r="BE267" s="67">
        <v>0</v>
      </c>
      <c r="BF267" s="67">
        <v>0</v>
      </c>
      <c r="BG267" s="67">
        <v>0</v>
      </c>
      <c r="BH267" s="67">
        <v>0</v>
      </c>
      <c r="BI267" s="67">
        <v>0</v>
      </c>
      <c r="BJ267" s="73">
        <v>2355</v>
      </c>
      <c r="BK267" s="68">
        <f t="shared" si="37"/>
        <v>18</v>
      </c>
      <c r="BL267" s="67">
        <v>0</v>
      </c>
      <c r="BM267" s="67">
        <v>8</v>
      </c>
      <c r="BN267" s="67">
        <f t="shared" si="34"/>
        <v>8</v>
      </c>
      <c r="BO267" s="67"/>
      <c r="BP267" s="67"/>
      <c r="BQ267" s="67"/>
      <c r="BR267" s="67">
        <v>23</v>
      </c>
      <c r="BS267" s="67">
        <v>0</v>
      </c>
      <c r="BT267" s="67">
        <v>0</v>
      </c>
      <c r="BU267" s="67">
        <v>0</v>
      </c>
      <c r="BV267" s="67"/>
      <c r="BW267" s="67">
        <v>0</v>
      </c>
      <c r="BX267" s="67">
        <v>0</v>
      </c>
      <c r="BY267" s="67">
        <f t="shared" si="40"/>
        <v>23</v>
      </c>
      <c r="BZ267" s="79">
        <v>17.619499999999999</v>
      </c>
      <c r="CA267" s="79">
        <v>7.9683000000000002</v>
      </c>
      <c r="CB267" s="79">
        <v>2.2410000000000001</v>
      </c>
      <c r="CC267" s="79">
        <v>4.008</v>
      </c>
      <c r="CD267" s="79">
        <v>0</v>
      </c>
      <c r="CE267" s="79">
        <v>0</v>
      </c>
      <c r="CF267" s="79">
        <v>0</v>
      </c>
      <c r="CG267" s="79"/>
      <c r="CH267" s="79"/>
      <c r="CI267" s="79"/>
      <c r="CJ267" s="79"/>
      <c r="CK267" s="79"/>
      <c r="CL267" s="79">
        <f t="shared" si="39"/>
        <v>31.836799999999997</v>
      </c>
      <c r="CM267" s="79"/>
      <c r="CN267" s="79"/>
      <c r="CO267" s="79"/>
      <c r="CP267" s="79"/>
      <c r="CQ267" s="79"/>
      <c r="CR267" s="79"/>
      <c r="CS267" s="79"/>
      <c r="CT267" s="79"/>
      <c r="CU267" s="79"/>
      <c r="CV267" s="79"/>
      <c r="CW267" s="79"/>
      <c r="CX267" s="79"/>
      <c r="CY267" s="79"/>
      <c r="CZ267" s="79"/>
      <c r="DA267" s="79"/>
      <c r="DB267" s="79"/>
      <c r="DC267" s="79"/>
      <c r="DD267" s="67"/>
      <c r="DE267" s="67"/>
      <c r="DF267" s="67"/>
      <c r="DG267" s="67"/>
      <c r="DH267" s="67"/>
      <c r="DI267" s="67"/>
      <c r="DJ267" s="67"/>
      <c r="DK267" s="67"/>
      <c r="DL267" s="67"/>
      <c r="DM267" s="67"/>
      <c r="DN267" s="67"/>
      <c r="DO267" s="67"/>
      <c r="DP267" s="67"/>
      <c r="DQ267" s="67"/>
      <c r="DR267" s="67"/>
      <c r="DS267" s="67"/>
      <c r="DT267" s="68">
        <f t="shared" si="36"/>
        <v>0</v>
      </c>
      <c r="DU267" s="67"/>
      <c r="DV267" s="82"/>
      <c r="DW267" s="82"/>
      <c r="DX267" s="82"/>
      <c r="DY267" s="82"/>
      <c r="DZ267" s="82"/>
      <c r="EA267" s="82"/>
      <c r="EB267" s="82"/>
      <c r="EC267" s="82"/>
      <c r="ED267" s="82"/>
      <c r="EE267" s="82"/>
      <c r="EF267" s="82"/>
      <c r="EG267" s="82" t="s">
        <v>229</v>
      </c>
      <c r="EH267" s="82"/>
      <c r="EI267" s="82"/>
      <c r="EJ267" s="82"/>
      <c r="EK267" s="82"/>
      <c r="EL267" s="82"/>
      <c r="EM267" s="82"/>
      <c r="EN267" s="82"/>
      <c r="EO267" s="82"/>
      <c r="EP267" s="82"/>
      <c r="EQ267" s="82"/>
      <c r="ER267" s="82"/>
      <c r="ES267" s="82"/>
      <c r="ET267" s="82"/>
      <c r="EU267" s="82"/>
      <c r="EV267" s="82"/>
      <c r="EW267" s="82"/>
      <c r="EX267" s="82"/>
    </row>
    <row r="268" spans="1:154" ht="16" customHeight="1">
      <c r="A268" s="86">
        <v>2011</v>
      </c>
      <c r="B268" s="67" t="s">
        <v>7</v>
      </c>
      <c r="C268" s="67" t="str">
        <f t="shared" si="38"/>
        <v>2011Q2</v>
      </c>
      <c r="D268" s="67" t="s">
        <v>211</v>
      </c>
      <c r="E268" s="67" t="s">
        <v>212</v>
      </c>
      <c r="F268" s="67" t="s">
        <v>213</v>
      </c>
      <c r="G268" s="68" t="s">
        <v>33</v>
      </c>
      <c r="H268" s="68" t="s">
        <v>33</v>
      </c>
      <c r="I268" s="68" t="s">
        <v>446</v>
      </c>
      <c r="J268" s="67" t="str">
        <f t="shared" si="35"/>
        <v>2011Q2D11</v>
      </c>
      <c r="K268" s="79">
        <v>0</v>
      </c>
      <c r="L268" s="79">
        <v>0</v>
      </c>
      <c r="M268" s="67"/>
      <c r="N268" s="79">
        <v>0</v>
      </c>
      <c r="O268" s="79"/>
      <c r="P268" s="79">
        <v>0</v>
      </c>
      <c r="Q268" s="79"/>
      <c r="R268" s="68">
        <v>0</v>
      </c>
      <c r="S268" s="67"/>
      <c r="T268" s="67"/>
      <c r="U268" s="67"/>
      <c r="V268" s="67"/>
      <c r="W268" s="67"/>
      <c r="X268" s="67"/>
      <c r="Y268" s="67"/>
      <c r="Z268" s="79">
        <v>0</v>
      </c>
      <c r="AA268" s="79">
        <v>0</v>
      </c>
      <c r="AB268" s="79">
        <v>0</v>
      </c>
      <c r="AC268" s="67">
        <v>0</v>
      </c>
      <c r="AD268" s="68">
        <f t="shared" si="41"/>
        <v>0</v>
      </c>
      <c r="AE268" s="67"/>
      <c r="AF268" s="79"/>
      <c r="AG268" s="67"/>
      <c r="AH268" s="67"/>
      <c r="AI268" s="67"/>
      <c r="AJ268" s="67"/>
      <c r="AK268" s="67"/>
      <c r="AL268" s="67">
        <v>0</v>
      </c>
      <c r="AM268" s="67"/>
      <c r="AN268" s="67">
        <v>0</v>
      </c>
      <c r="AO268" s="67">
        <v>0</v>
      </c>
      <c r="AP268" s="67">
        <v>0</v>
      </c>
      <c r="AQ268" s="67">
        <v>0</v>
      </c>
      <c r="AR268" s="67">
        <v>0</v>
      </c>
      <c r="AS268" s="67"/>
      <c r="AT268" s="67">
        <v>0</v>
      </c>
      <c r="AU268" s="67">
        <v>0</v>
      </c>
      <c r="AV268" s="67"/>
      <c r="AW268" s="67">
        <v>0</v>
      </c>
      <c r="AX268" s="67">
        <v>0</v>
      </c>
      <c r="AY268" s="67">
        <v>0</v>
      </c>
      <c r="AZ268" s="67">
        <v>0</v>
      </c>
      <c r="BA268" s="67">
        <v>0</v>
      </c>
      <c r="BB268" s="67">
        <v>0</v>
      </c>
      <c r="BC268" s="67">
        <v>0</v>
      </c>
      <c r="BD268" s="67">
        <v>0</v>
      </c>
      <c r="BE268" s="67">
        <v>0</v>
      </c>
      <c r="BF268" s="67">
        <v>0</v>
      </c>
      <c r="BG268" s="67">
        <v>0</v>
      </c>
      <c r="BH268" s="67">
        <v>0</v>
      </c>
      <c r="BI268" s="67">
        <v>0</v>
      </c>
      <c r="BJ268" s="73">
        <v>0</v>
      </c>
      <c r="BK268" s="68">
        <f t="shared" si="37"/>
        <v>0</v>
      </c>
      <c r="BL268" s="67">
        <v>0</v>
      </c>
      <c r="BM268" s="67">
        <v>0</v>
      </c>
      <c r="BN268" s="67">
        <f t="shared" si="34"/>
        <v>0</v>
      </c>
      <c r="BO268" s="67"/>
      <c r="BP268" s="67"/>
      <c r="BQ268" s="67"/>
      <c r="BR268" s="67">
        <v>0</v>
      </c>
      <c r="BS268" s="67">
        <v>0</v>
      </c>
      <c r="BT268" s="67">
        <v>0</v>
      </c>
      <c r="BU268" s="67">
        <v>0</v>
      </c>
      <c r="BV268" s="67"/>
      <c r="BW268" s="67">
        <v>0</v>
      </c>
      <c r="BX268" s="67">
        <v>0</v>
      </c>
      <c r="BY268" s="67">
        <f t="shared" si="40"/>
        <v>0</v>
      </c>
      <c r="BZ268" s="79">
        <v>0</v>
      </c>
      <c r="CA268" s="79">
        <v>0</v>
      </c>
      <c r="CB268" s="79">
        <v>0</v>
      </c>
      <c r="CC268" s="79">
        <v>0</v>
      </c>
      <c r="CD268" s="79">
        <v>0</v>
      </c>
      <c r="CE268" s="79">
        <v>0</v>
      </c>
      <c r="CF268" s="79">
        <v>0</v>
      </c>
      <c r="CG268" s="79"/>
      <c r="CH268" s="79"/>
      <c r="CI268" s="79"/>
      <c r="CJ268" s="79"/>
      <c r="CK268" s="79"/>
      <c r="CL268" s="79">
        <f t="shared" si="39"/>
        <v>0</v>
      </c>
      <c r="CM268" s="79"/>
      <c r="CN268" s="79"/>
      <c r="CO268" s="79"/>
      <c r="CP268" s="79"/>
      <c r="CQ268" s="79"/>
      <c r="CR268" s="79"/>
      <c r="CS268" s="79"/>
      <c r="CT268" s="79"/>
      <c r="CU268" s="79"/>
      <c r="CV268" s="79"/>
      <c r="CW268" s="79"/>
      <c r="CX268" s="79"/>
      <c r="CY268" s="79"/>
      <c r="CZ268" s="79"/>
      <c r="DA268" s="79"/>
      <c r="DB268" s="79"/>
      <c r="DC268" s="79"/>
      <c r="DD268" s="67"/>
      <c r="DE268" s="67"/>
      <c r="DF268" s="67"/>
      <c r="DG268" s="67"/>
      <c r="DH268" s="67"/>
      <c r="DI268" s="67"/>
      <c r="DJ268" s="67"/>
      <c r="DK268" s="67"/>
      <c r="DL268" s="67"/>
      <c r="DM268" s="67"/>
      <c r="DN268" s="67"/>
      <c r="DO268" s="67"/>
      <c r="DP268" s="67"/>
      <c r="DQ268" s="67"/>
      <c r="DR268" s="67"/>
      <c r="DS268" s="67"/>
      <c r="DT268" s="68">
        <f t="shared" si="36"/>
        <v>0</v>
      </c>
      <c r="DU268" s="67"/>
      <c r="DV268" s="82"/>
      <c r="DW268" s="82"/>
      <c r="DX268" s="82"/>
      <c r="DY268" s="82"/>
      <c r="DZ268" s="82"/>
      <c r="EA268" s="82"/>
      <c r="EB268" s="82"/>
      <c r="EC268" s="82"/>
      <c r="ED268" s="82"/>
      <c r="EE268" s="82"/>
      <c r="EF268" s="82"/>
      <c r="EG268" s="82" t="s">
        <v>229</v>
      </c>
      <c r="EH268" s="82"/>
      <c r="EI268" s="82"/>
      <c r="EJ268" s="82"/>
      <c r="EK268" s="82"/>
      <c r="EL268" s="82"/>
      <c r="EM268" s="82"/>
      <c r="EN268" s="82"/>
      <c r="EO268" s="82"/>
      <c r="EP268" s="82"/>
      <c r="EQ268" s="82"/>
      <c r="ER268" s="82"/>
      <c r="ES268" s="82"/>
      <c r="ET268" s="82"/>
      <c r="EU268" s="82"/>
      <c r="EV268" s="82"/>
      <c r="EW268" s="82"/>
      <c r="EX268" s="82"/>
    </row>
    <row r="269" spans="1:154" ht="16" customHeight="1">
      <c r="A269" s="86">
        <v>2011</v>
      </c>
      <c r="B269" s="67" t="s">
        <v>7</v>
      </c>
      <c r="C269" s="67" t="str">
        <f t="shared" si="38"/>
        <v>2011Q2</v>
      </c>
      <c r="D269" s="67" t="s">
        <v>211</v>
      </c>
      <c r="E269" s="67" t="s">
        <v>212</v>
      </c>
      <c r="F269" s="67" t="s">
        <v>215</v>
      </c>
      <c r="G269" s="67" t="s">
        <v>239</v>
      </c>
      <c r="H269" s="68" t="s">
        <v>239</v>
      </c>
      <c r="I269" s="68" t="s">
        <v>449</v>
      </c>
      <c r="J269" s="67" t="str">
        <f t="shared" si="35"/>
        <v>2011Q2D14</v>
      </c>
      <c r="K269" s="78">
        <v>104457000</v>
      </c>
      <c r="L269" s="78">
        <v>55842000</v>
      </c>
      <c r="M269" s="67">
        <v>72441000</v>
      </c>
      <c r="N269" s="67">
        <v>206893000</v>
      </c>
      <c r="O269" s="67"/>
      <c r="P269" s="67">
        <v>458000</v>
      </c>
      <c r="Q269" s="79"/>
      <c r="R269" s="67">
        <v>440091000</v>
      </c>
      <c r="S269" s="79"/>
      <c r="T269" s="79"/>
      <c r="U269" s="79"/>
      <c r="V269" s="79"/>
      <c r="W269" s="79"/>
      <c r="X269" s="79"/>
      <c r="Y269" s="79"/>
      <c r="Z269" s="79">
        <v>176477870</v>
      </c>
      <c r="AA269" s="79">
        <v>302637682</v>
      </c>
      <c r="AB269" s="79">
        <v>132394498</v>
      </c>
      <c r="AC269" s="67">
        <v>0</v>
      </c>
      <c r="AD269" s="67">
        <f t="shared" si="41"/>
        <v>611510050</v>
      </c>
      <c r="AE269" s="79"/>
      <c r="AF269" s="79"/>
      <c r="AG269" s="79"/>
      <c r="AH269" s="79"/>
      <c r="AI269" s="79"/>
      <c r="AJ269" s="79"/>
      <c r="AK269" s="67"/>
      <c r="AL269" s="67">
        <v>15</v>
      </c>
      <c r="AM269" s="67"/>
      <c r="AN269" s="67">
        <v>0</v>
      </c>
      <c r="AO269" s="67">
        <v>49</v>
      </c>
      <c r="AP269" s="67">
        <v>715</v>
      </c>
      <c r="AQ269" s="67">
        <v>1350</v>
      </c>
      <c r="AR269" s="67">
        <v>3</v>
      </c>
      <c r="AS269" s="67"/>
      <c r="AT269" s="67">
        <v>1281</v>
      </c>
      <c r="AU269" s="67">
        <v>24</v>
      </c>
      <c r="AV269" s="67"/>
      <c r="AW269" s="67">
        <v>1015</v>
      </c>
      <c r="AX269" s="67">
        <v>0</v>
      </c>
      <c r="AY269" s="67">
        <v>32</v>
      </c>
      <c r="AZ269" s="67">
        <v>777</v>
      </c>
      <c r="BA269" s="67">
        <v>0</v>
      </c>
      <c r="BB269" s="67">
        <v>4</v>
      </c>
      <c r="BC269" s="67">
        <v>395</v>
      </c>
      <c r="BD269" s="67">
        <v>0</v>
      </c>
      <c r="BE269" s="67">
        <v>0</v>
      </c>
      <c r="BF269" s="67">
        <v>35</v>
      </c>
      <c r="BG269" s="67">
        <v>13</v>
      </c>
      <c r="BH269" s="67">
        <v>0</v>
      </c>
      <c r="BI269" s="67">
        <v>126</v>
      </c>
      <c r="BJ269" s="73">
        <v>1032378</v>
      </c>
      <c r="BK269" s="68">
        <f t="shared" si="37"/>
        <v>5834</v>
      </c>
      <c r="BL269" s="78">
        <v>14</v>
      </c>
      <c r="BM269" s="78">
        <v>1189</v>
      </c>
      <c r="BN269" s="78">
        <f t="shared" si="34"/>
        <v>1203</v>
      </c>
      <c r="BO269" s="78"/>
      <c r="BP269" s="78"/>
      <c r="BQ269" s="78"/>
      <c r="BR269" s="67">
        <v>379300</v>
      </c>
      <c r="BS269" s="67">
        <v>32435</v>
      </c>
      <c r="BT269" s="67">
        <v>1403</v>
      </c>
      <c r="BU269" s="67">
        <v>335</v>
      </c>
      <c r="BV269" s="67"/>
      <c r="BW269" s="67">
        <v>267</v>
      </c>
      <c r="BX269" s="79"/>
      <c r="BY269" s="67">
        <f t="shared" si="40"/>
        <v>413740</v>
      </c>
      <c r="BZ269" s="79"/>
      <c r="CA269" s="79"/>
      <c r="CB269" s="79"/>
      <c r="CC269" s="79"/>
      <c r="CD269" s="79"/>
      <c r="CE269" s="79"/>
      <c r="CF269" s="79"/>
      <c r="CG269" s="79"/>
      <c r="CH269" s="79"/>
      <c r="CI269" s="79"/>
      <c r="CJ269" s="79"/>
      <c r="CK269" s="79"/>
      <c r="CL269" s="67">
        <f t="shared" si="39"/>
        <v>0</v>
      </c>
      <c r="CM269" s="79"/>
      <c r="CN269" s="79"/>
      <c r="CO269" s="79"/>
      <c r="CP269" s="79"/>
      <c r="CQ269" s="79"/>
      <c r="CR269" s="79"/>
      <c r="CS269" s="79"/>
      <c r="CT269" s="79"/>
      <c r="CU269" s="79"/>
      <c r="CV269" s="79"/>
      <c r="CW269" s="79"/>
      <c r="CX269" s="79"/>
      <c r="CY269" s="79"/>
      <c r="CZ269" s="79"/>
      <c r="DA269" s="79"/>
      <c r="DB269" s="79"/>
      <c r="DC269" s="79"/>
      <c r="DD269" s="79"/>
      <c r="DE269" s="79"/>
      <c r="DF269" s="79"/>
      <c r="DG269" s="79"/>
      <c r="DH269" s="79"/>
      <c r="DI269" s="79"/>
      <c r="DJ269" s="79"/>
      <c r="DK269" s="79"/>
      <c r="DL269" s="79"/>
      <c r="DM269" s="79"/>
      <c r="DN269" s="79"/>
      <c r="DO269" s="79"/>
      <c r="DP269" s="79"/>
      <c r="DQ269" s="79"/>
      <c r="DR269" s="79"/>
      <c r="DS269" s="79"/>
      <c r="DT269" s="68">
        <f t="shared" si="36"/>
        <v>0</v>
      </c>
      <c r="DU269" s="79"/>
      <c r="DV269" s="77"/>
      <c r="DW269" s="77"/>
      <c r="DX269" s="77"/>
      <c r="DY269" s="77"/>
      <c r="DZ269" s="77"/>
      <c r="EA269" s="77"/>
      <c r="EB269" s="77"/>
      <c r="EC269" s="77"/>
      <c r="ED269" s="77"/>
      <c r="EE269" s="77"/>
      <c r="EF269" s="77"/>
      <c r="EG269" s="77"/>
      <c r="EH269" s="77"/>
      <c r="EI269" s="77"/>
      <c r="EJ269" s="77"/>
      <c r="EK269" s="77"/>
      <c r="EL269" s="77"/>
      <c r="EM269" s="77"/>
      <c r="EN269" s="77"/>
      <c r="EO269" s="77"/>
      <c r="EP269" s="77"/>
      <c r="EQ269" s="77"/>
      <c r="ER269" s="77"/>
      <c r="ES269" s="77"/>
      <c r="ET269" s="77"/>
      <c r="EU269" s="77"/>
      <c r="EV269" s="77"/>
      <c r="EW269" s="77"/>
      <c r="EX269" s="77"/>
    </row>
    <row r="270" spans="1:154" ht="16" customHeight="1">
      <c r="A270" s="86">
        <v>2011</v>
      </c>
      <c r="B270" s="67" t="s">
        <v>6</v>
      </c>
      <c r="C270" s="67" t="str">
        <f t="shared" si="38"/>
        <v>2011Q1</v>
      </c>
      <c r="D270" s="67" t="s">
        <v>211</v>
      </c>
      <c r="E270" s="67" t="s">
        <v>212</v>
      </c>
      <c r="F270" s="67" t="s">
        <v>231</v>
      </c>
      <c r="G270" s="68" t="s">
        <v>231</v>
      </c>
      <c r="H270" s="68" t="s">
        <v>231</v>
      </c>
      <c r="I270" s="68" t="s">
        <v>448</v>
      </c>
      <c r="J270" s="67" t="str">
        <f t="shared" si="35"/>
        <v>2011Q1D13</v>
      </c>
      <c r="K270" s="79">
        <v>0</v>
      </c>
      <c r="L270" s="79">
        <v>0</v>
      </c>
      <c r="M270" s="67"/>
      <c r="N270" s="79">
        <v>0</v>
      </c>
      <c r="O270" s="79"/>
      <c r="P270" s="79">
        <v>0</v>
      </c>
      <c r="Q270" s="79"/>
      <c r="R270" s="68">
        <v>0</v>
      </c>
      <c r="S270" s="67"/>
      <c r="T270" s="67"/>
      <c r="U270" s="67"/>
      <c r="V270" s="67"/>
      <c r="W270" s="67"/>
      <c r="X270" s="67"/>
      <c r="Y270" s="67"/>
      <c r="Z270" s="79">
        <v>0</v>
      </c>
      <c r="AA270" s="79">
        <v>0</v>
      </c>
      <c r="AB270" s="79">
        <v>0</v>
      </c>
      <c r="AC270" s="67">
        <v>0</v>
      </c>
      <c r="AD270" s="68">
        <f t="shared" si="41"/>
        <v>0</v>
      </c>
      <c r="AE270" s="67"/>
      <c r="AF270" s="79"/>
      <c r="AG270" s="67"/>
      <c r="AH270" s="67"/>
      <c r="AI270" s="67"/>
      <c r="AJ270" s="67"/>
      <c r="AK270" s="67"/>
      <c r="AL270" s="67">
        <v>0</v>
      </c>
      <c r="AM270" s="67"/>
      <c r="AN270" s="67">
        <v>0</v>
      </c>
      <c r="AO270" s="67">
        <v>0</v>
      </c>
      <c r="AP270" s="67">
        <v>0</v>
      </c>
      <c r="AQ270" s="67">
        <v>0</v>
      </c>
      <c r="AR270" s="67">
        <v>0</v>
      </c>
      <c r="AS270" s="67"/>
      <c r="AT270" s="67">
        <v>0</v>
      </c>
      <c r="AU270" s="67">
        <v>0</v>
      </c>
      <c r="AV270" s="67"/>
      <c r="AW270" s="67">
        <v>0</v>
      </c>
      <c r="AX270" s="67">
        <v>0</v>
      </c>
      <c r="AY270" s="67">
        <v>0</v>
      </c>
      <c r="AZ270" s="67">
        <v>0</v>
      </c>
      <c r="BA270" s="67">
        <v>0</v>
      </c>
      <c r="BB270" s="67">
        <v>0</v>
      </c>
      <c r="BC270" s="67">
        <v>0</v>
      </c>
      <c r="BD270" s="67">
        <v>0</v>
      </c>
      <c r="BE270" s="67">
        <v>0</v>
      </c>
      <c r="BF270" s="67">
        <v>0</v>
      </c>
      <c r="BG270" s="67">
        <v>0</v>
      </c>
      <c r="BH270" s="67">
        <v>0</v>
      </c>
      <c r="BI270" s="67">
        <v>0</v>
      </c>
      <c r="BJ270" s="73">
        <v>0</v>
      </c>
      <c r="BK270" s="68">
        <f t="shared" si="37"/>
        <v>0</v>
      </c>
      <c r="BL270" s="67">
        <v>0</v>
      </c>
      <c r="BM270" s="67">
        <v>0</v>
      </c>
      <c r="BN270" s="67">
        <f t="shared" si="34"/>
        <v>0</v>
      </c>
      <c r="BO270" s="67"/>
      <c r="BP270" s="67"/>
      <c r="BQ270" s="67"/>
      <c r="BR270" s="67">
        <v>0</v>
      </c>
      <c r="BS270" s="67">
        <v>0</v>
      </c>
      <c r="BT270" s="67">
        <v>0</v>
      </c>
      <c r="BU270" s="67">
        <v>0</v>
      </c>
      <c r="BV270" s="67"/>
      <c r="BW270" s="67">
        <v>0</v>
      </c>
      <c r="BX270" s="67">
        <v>0</v>
      </c>
      <c r="BY270" s="67">
        <f t="shared" si="40"/>
        <v>0</v>
      </c>
      <c r="BZ270" s="79">
        <v>0</v>
      </c>
      <c r="CA270" s="79">
        <v>0</v>
      </c>
      <c r="CB270" s="79">
        <v>0</v>
      </c>
      <c r="CC270" s="79">
        <v>0</v>
      </c>
      <c r="CD270" s="79">
        <v>0</v>
      </c>
      <c r="CE270" s="79">
        <v>0</v>
      </c>
      <c r="CF270" s="79">
        <v>0</v>
      </c>
      <c r="CG270" s="79"/>
      <c r="CH270" s="79"/>
      <c r="CI270" s="79"/>
      <c r="CJ270" s="79"/>
      <c r="CK270" s="79"/>
      <c r="CL270" s="79">
        <f t="shared" si="39"/>
        <v>0</v>
      </c>
      <c r="CM270" s="79"/>
      <c r="CN270" s="79"/>
      <c r="CO270" s="79"/>
      <c r="CP270" s="79"/>
      <c r="CQ270" s="79"/>
      <c r="CR270" s="79"/>
      <c r="CS270" s="79"/>
      <c r="CT270" s="79"/>
      <c r="CU270" s="79"/>
      <c r="CV270" s="79"/>
      <c r="CW270" s="79"/>
      <c r="CX270" s="79"/>
      <c r="CY270" s="79"/>
      <c r="CZ270" s="79"/>
      <c r="DA270" s="79"/>
      <c r="DB270" s="79"/>
      <c r="DC270" s="79"/>
      <c r="DD270" s="67"/>
      <c r="DE270" s="67"/>
      <c r="DF270" s="67"/>
      <c r="DG270" s="67"/>
      <c r="DH270" s="67"/>
      <c r="DI270" s="67"/>
      <c r="DJ270" s="67"/>
      <c r="DK270" s="67"/>
      <c r="DL270" s="67"/>
      <c r="DM270" s="67"/>
      <c r="DN270" s="67"/>
      <c r="DO270" s="67"/>
      <c r="DP270" s="67"/>
      <c r="DQ270" s="67"/>
      <c r="DR270" s="67"/>
      <c r="DS270" s="67"/>
      <c r="DT270" s="68">
        <f t="shared" si="36"/>
        <v>0</v>
      </c>
      <c r="DU270" s="67"/>
      <c r="DV270" s="82"/>
      <c r="DW270" s="82"/>
      <c r="DX270" s="82"/>
      <c r="DY270" s="82"/>
      <c r="DZ270" s="82"/>
      <c r="EA270" s="82"/>
      <c r="EB270" s="82"/>
      <c r="EC270" s="82"/>
      <c r="ED270" s="82"/>
      <c r="EE270" s="82"/>
      <c r="EF270" s="82"/>
      <c r="EG270" s="82" t="s">
        <v>231</v>
      </c>
      <c r="EH270" s="82"/>
      <c r="EI270" s="82"/>
      <c r="EJ270" s="82"/>
      <c r="EK270" s="82"/>
      <c r="EL270" s="82"/>
      <c r="EM270" s="82"/>
      <c r="EN270" s="82"/>
      <c r="EO270" s="82"/>
      <c r="EP270" s="82"/>
      <c r="EQ270" s="82"/>
      <c r="ER270" s="82"/>
      <c r="ES270" s="82"/>
      <c r="ET270" s="82"/>
      <c r="EU270" s="82"/>
      <c r="EV270" s="82"/>
      <c r="EW270" s="82"/>
      <c r="EX270" s="82"/>
    </row>
    <row r="271" spans="1:154" ht="16" customHeight="1">
      <c r="A271" s="86">
        <v>2011</v>
      </c>
      <c r="B271" s="67" t="s">
        <v>6</v>
      </c>
      <c r="C271" s="67" t="str">
        <f t="shared" si="38"/>
        <v>2011Q1</v>
      </c>
      <c r="D271" s="67" t="s">
        <v>211</v>
      </c>
      <c r="E271" s="67" t="s">
        <v>212</v>
      </c>
      <c r="F271" s="67" t="s">
        <v>224</v>
      </c>
      <c r="G271" s="68" t="s">
        <v>46</v>
      </c>
      <c r="H271" s="68" t="s">
        <v>231</v>
      </c>
      <c r="I271" s="68" t="s">
        <v>440</v>
      </c>
      <c r="J271" s="67" t="str">
        <f t="shared" si="35"/>
        <v>2011Q1D7</v>
      </c>
      <c r="K271" s="79">
        <v>0</v>
      </c>
      <c r="L271" s="79">
        <v>0</v>
      </c>
      <c r="M271" s="67"/>
      <c r="N271" s="79">
        <v>0</v>
      </c>
      <c r="O271" s="79"/>
      <c r="P271" s="79">
        <v>0</v>
      </c>
      <c r="Q271" s="79"/>
      <c r="R271" s="68">
        <v>595230.9</v>
      </c>
      <c r="S271" s="67"/>
      <c r="T271" s="67"/>
      <c r="U271" s="67"/>
      <c r="V271" s="67"/>
      <c r="W271" s="67"/>
      <c r="X271" s="67"/>
      <c r="Y271" s="67"/>
      <c r="Z271" s="79">
        <v>0</v>
      </c>
      <c r="AA271" s="79">
        <v>0</v>
      </c>
      <c r="AB271" s="79">
        <v>0</v>
      </c>
      <c r="AC271" s="67">
        <v>893420</v>
      </c>
      <c r="AD271" s="68">
        <f t="shared" si="41"/>
        <v>893420</v>
      </c>
      <c r="AE271" s="67"/>
      <c r="AF271" s="79"/>
      <c r="AG271" s="67"/>
      <c r="AH271" s="67"/>
      <c r="AI271" s="67"/>
      <c r="AJ271" s="67"/>
      <c r="AK271" s="67"/>
      <c r="AL271" s="67">
        <v>0</v>
      </c>
      <c r="AM271" s="67"/>
      <c r="AN271" s="67">
        <v>0</v>
      </c>
      <c r="AO271" s="67">
        <v>0</v>
      </c>
      <c r="AP271" s="67">
        <v>0</v>
      </c>
      <c r="AQ271" s="67">
        <v>0</v>
      </c>
      <c r="AR271" s="67">
        <v>0</v>
      </c>
      <c r="AS271" s="67"/>
      <c r="AT271" s="67">
        <v>0</v>
      </c>
      <c r="AU271" s="67">
        <v>0</v>
      </c>
      <c r="AV271" s="67"/>
      <c r="AW271" s="67">
        <v>0</v>
      </c>
      <c r="AX271" s="67">
        <v>0</v>
      </c>
      <c r="AY271" s="67">
        <v>0</v>
      </c>
      <c r="AZ271" s="67">
        <v>0</v>
      </c>
      <c r="BA271" s="67">
        <v>0</v>
      </c>
      <c r="BB271" s="67">
        <v>0</v>
      </c>
      <c r="BC271" s="67">
        <v>0</v>
      </c>
      <c r="BD271" s="67">
        <v>0</v>
      </c>
      <c r="BE271" s="67">
        <v>0</v>
      </c>
      <c r="BF271" s="67">
        <v>0</v>
      </c>
      <c r="BG271" s="67">
        <v>0</v>
      </c>
      <c r="BH271" s="67">
        <v>0</v>
      </c>
      <c r="BI271" s="67">
        <v>0</v>
      </c>
      <c r="BJ271" s="73">
        <v>0</v>
      </c>
      <c r="BK271" s="68">
        <f t="shared" si="37"/>
        <v>0</v>
      </c>
      <c r="BL271" s="67">
        <v>0</v>
      </c>
      <c r="BM271" s="67">
        <v>0</v>
      </c>
      <c r="BN271" s="67">
        <f t="shared" si="34"/>
        <v>0</v>
      </c>
      <c r="BO271" s="67"/>
      <c r="BP271" s="67"/>
      <c r="BQ271" s="67"/>
      <c r="BR271" s="67">
        <v>1061</v>
      </c>
      <c r="BS271" s="67">
        <v>42</v>
      </c>
      <c r="BT271" s="67">
        <v>0</v>
      </c>
      <c r="BU271" s="67">
        <v>0</v>
      </c>
      <c r="BV271" s="67"/>
      <c r="BW271" s="67">
        <v>0</v>
      </c>
      <c r="BX271" s="67">
        <v>0</v>
      </c>
      <c r="BY271" s="67">
        <f t="shared" si="40"/>
        <v>1103</v>
      </c>
      <c r="BZ271" s="79">
        <v>17.376228999999999</v>
      </c>
      <c r="CA271" s="79">
        <v>1.1759999999999999</v>
      </c>
      <c r="CB271" s="79">
        <v>12.835900000000001</v>
      </c>
      <c r="CC271" s="79">
        <v>4.5970000000000004</v>
      </c>
      <c r="CD271" s="79">
        <v>0</v>
      </c>
      <c r="CE271" s="79">
        <v>0</v>
      </c>
      <c r="CF271" s="79">
        <v>0</v>
      </c>
      <c r="CG271" s="79"/>
      <c r="CH271" s="79"/>
      <c r="CI271" s="79"/>
      <c r="CJ271" s="79"/>
      <c r="CK271" s="79"/>
      <c r="CL271" s="79">
        <f t="shared" si="39"/>
        <v>35.985129000000001</v>
      </c>
      <c r="CM271" s="79"/>
      <c r="CN271" s="79"/>
      <c r="CO271" s="79"/>
      <c r="CP271" s="79"/>
      <c r="CQ271" s="79"/>
      <c r="CR271" s="79"/>
      <c r="CS271" s="79"/>
      <c r="CT271" s="79"/>
      <c r="CU271" s="79"/>
      <c r="CV271" s="79"/>
      <c r="CW271" s="79"/>
      <c r="CX271" s="79"/>
      <c r="CY271" s="79"/>
      <c r="CZ271" s="79"/>
      <c r="DA271" s="79"/>
      <c r="DB271" s="79"/>
      <c r="DC271" s="79"/>
      <c r="DD271" s="67"/>
      <c r="DE271" s="67"/>
      <c r="DF271" s="67"/>
      <c r="DG271" s="67"/>
      <c r="DH271" s="67"/>
      <c r="DI271" s="67"/>
      <c r="DJ271" s="67"/>
      <c r="DK271" s="67"/>
      <c r="DL271" s="67"/>
      <c r="DM271" s="67"/>
      <c r="DN271" s="67"/>
      <c r="DO271" s="67"/>
      <c r="DP271" s="67"/>
      <c r="DQ271" s="67"/>
      <c r="DR271" s="67"/>
      <c r="DS271" s="67"/>
      <c r="DT271" s="68">
        <f t="shared" si="36"/>
        <v>0</v>
      </c>
      <c r="DU271" s="67"/>
      <c r="DV271" s="82"/>
      <c r="DW271" s="82"/>
      <c r="DX271" s="82"/>
      <c r="DY271" s="82"/>
      <c r="DZ271" s="82"/>
      <c r="EA271" s="82"/>
      <c r="EB271" s="82"/>
      <c r="EC271" s="82"/>
      <c r="ED271" s="82"/>
      <c r="EE271" s="82"/>
      <c r="EF271" s="82"/>
      <c r="EG271" s="82" t="s">
        <v>229</v>
      </c>
      <c r="EH271" s="82"/>
      <c r="EI271" s="82"/>
      <c r="EJ271" s="82"/>
      <c r="EK271" s="82"/>
      <c r="EL271" s="82"/>
      <c r="EM271" s="82"/>
      <c r="EN271" s="82"/>
      <c r="EO271" s="82"/>
      <c r="EP271" s="82"/>
      <c r="EQ271" s="82"/>
      <c r="ER271" s="82"/>
      <c r="ES271" s="82"/>
      <c r="ET271" s="82"/>
      <c r="EU271" s="82"/>
      <c r="EV271" s="82"/>
      <c r="EW271" s="82"/>
      <c r="EX271" s="82"/>
    </row>
    <row r="272" spans="1:154" ht="16" customHeight="1">
      <c r="A272" s="86">
        <v>2011</v>
      </c>
      <c r="B272" s="67" t="s">
        <v>6</v>
      </c>
      <c r="C272" s="67" t="str">
        <f t="shared" si="38"/>
        <v>2011Q1</v>
      </c>
      <c r="D272" s="67" t="s">
        <v>211</v>
      </c>
      <c r="E272" s="67" t="s">
        <v>212</v>
      </c>
      <c r="F272" s="67" t="s">
        <v>223</v>
      </c>
      <c r="G272" s="68" t="s">
        <v>45</v>
      </c>
      <c r="H272" s="68" t="s">
        <v>231</v>
      </c>
      <c r="I272" s="68" t="s">
        <v>439</v>
      </c>
      <c r="J272" s="67" t="str">
        <f t="shared" si="35"/>
        <v>2011Q1D6</v>
      </c>
      <c r="K272" s="79">
        <v>0</v>
      </c>
      <c r="L272" s="79">
        <v>0</v>
      </c>
      <c r="M272" s="67"/>
      <c r="N272" s="79">
        <v>0</v>
      </c>
      <c r="O272" s="79"/>
      <c r="P272" s="79">
        <v>0</v>
      </c>
      <c r="Q272" s="79"/>
      <c r="R272" s="68">
        <v>354652.18</v>
      </c>
      <c r="S272" s="67"/>
      <c r="T272" s="67"/>
      <c r="U272" s="67"/>
      <c r="V272" s="67"/>
      <c r="W272" s="67"/>
      <c r="X272" s="67"/>
      <c r="Y272" s="67"/>
      <c r="Z272" s="79">
        <v>0</v>
      </c>
      <c r="AA272" s="79">
        <v>0</v>
      </c>
      <c r="AB272" s="79">
        <v>0</v>
      </c>
      <c r="AC272" s="67">
        <v>520643</v>
      </c>
      <c r="AD272" s="68">
        <f t="shared" si="41"/>
        <v>520643</v>
      </c>
      <c r="AE272" s="67"/>
      <c r="AF272" s="79"/>
      <c r="AG272" s="67"/>
      <c r="AH272" s="67"/>
      <c r="AI272" s="67"/>
      <c r="AJ272" s="67"/>
      <c r="AK272" s="67"/>
      <c r="AL272" s="67">
        <v>0</v>
      </c>
      <c r="AM272" s="67"/>
      <c r="AN272" s="67">
        <v>0</v>
      </c>
      <c r="AO272" s="67">
        <v>0</v>
      </c>
      <c r="AP272" s="67">
        <v>0</v>
      </c>
      <c r="AQ272" s="67">
        <v>0</v>
      </c>
      <c r="AR272" s="67">
        <v>0</v>
      </c>
      <c r="AS272" s="67"/>
      <c r="AT272" s="67">
        <v>0</v>
      </c>
      <c r="AU272" s="67">
        <v>0</v>
      </c>
      <c r="AV272" s="67"/>
      <c r="AW272" s="67">
        <v>0</v>
      </c>
      <c r="AX272" s="67">
        <v>0</v>
      </c>
      <c r="AY272" s="67">
        <v>0</v>
      </c>
      <c r="AZ272" s="67">
        <v>0</v>
      </c>
      <c r="BA272" s="67">
        <v>0</v>
      </c>
      <c r="BB272" s="67">
        <v>0</v>
      </c>
      <c r="BC272" s="67">
        <v>0</v>
      </c>
      <c r="BD272" s="67">
        <v>0</v>
      </c>
      <c r="BE272" s="67">
        <v>0</v>
      </c>
      <c r="BF272" s="67">
        <v>0</v>
      </c>
      <c r="BG272" s="67">
        <v>0</v>
      </c>
      <c r="BH272" s="67">
        <v>0</v>
      </c>
      <c r="BI272" s="67">
        <v>0</v>
      </c>
      <c r="BJ272" s="73">
        <v>0</v>
      </c>
      <c r="BK272" s="68">
        <f t="shared" si="37"/>
        <v>0</v>
      </c>
      <c r="BL272" s="67">
        <v>0</v>
      </c>
      <c r="BM272" s="67">
        <v>0</v>
      </c>
      <c r="BN272" s="67">
        <f t="shared" ref="BN272:BN335" si="42">SUM(BL272:BM272)</f>
        <v>0</v>
      </c>
      <c r="BO272" s="67"/>
      <c r="BP272" s="67"/>
      <c r="BQ272" s="67"/>
      <c r="BR272" s="67">
        <v>1634</v>
      </c>
      <c r="BS272" s="67">
        <v>51</v>
      </c>
      <c r="BT272" s="67">
        <v>0</v>
      </c>
      <c r="BU272" s="67">
        <v>0</v>
      </c>
      <c r="BV272" s="67"/>
      <c r="BW272" s="67">
        <v>0</v>
      </c>
      <c r="BX272" s="67">
        <v>0</v>
      </c>
      <c r="BY272" s="67">
        <f t="shared" si="40"/>
        <v>1685</v>
      </c>
      <c r="BZ272" s="79">
        <v>34.585875000000001</v>
      </c>
      <c r="CA272" s="79">
        <v>0.23</v>
      </c>
      <c r="CB272" s="79">
        <v>19.927019000000001</v>
      </c>
      <c r="CC272" s="79">
        <v>18.394400000000001</v>
      </c>
      <c r="CD272" s="79">
        <v>0</v>
      </c>
      <c r="CE272" s="79">
        <v>0</v>
      </c>
      <c r="CF272" s="79">
        <v>0</v>
      </c>
      <c r="CG272" s="79"/>
      <c r="CH272" s="79"/>
      <c r="CI272" s="79"/>
      <c r="CJ272" s="79"/>
      <c r="CK272" s="79"/>
      <c r="CL272" s="79">
        <f t="shared" si="39"/>
        <v>73.137293999999997</v>
      </c>
      <c r="CM272" s="79"/>
      <c r="CN272" s="79"/>
      <c r="CO272" s="79"/>
      <c r="CP272" s="79"/>
      <c r="CQ272" s="79"/>
      <c r="CR272" s="79"/>
      <c r="CS272" s="79"/>
      <c r="CT272" s="79"/>
      <c r="CU272" s="79"/>
      <c r="CV272" s="79"/>
      <c r="CW272" s="79"/>
      <c r="CX272" s="79"/>
      <c r="CY272" s="79"/>
      <c r="CZ272" s="79"/>
      <c r="DA272" s="79"/>
      <c r="DB272" s="79"/>
      <c r="DC272" s="79"/>
      <c r="DD272" s="67"/>
      <c r="DE272" s="67"/>
      <c r="DF272" s="67"/>
      <c r="DG272" s="67"/>
      <c r="DH272" s="67"/>
      <c r="DI272" s="67"/>
      <c r="DJ272" s="67"/>
      <c r="DK272" s="67"/>
      <c r="DL272" s="67"/>
      <c r="DM272" s="67"/>
      <c r="DN272" s="67"/>
      <c r="DO272" s="67"/>
      <c r="DP272" s="67"/>
      <c r="DQ272" s="67"/>
      <c r="DR272" s="67"/>
      <c r="DS272" s="67"/>
      <c r="DT272" s="68">
        <f t="shared" si="36"/>
        <v>0</v>
      </c>
      <c r="DU272" s="67"/>
      <c r="DV272" s="82"/>
      <c r="DW272" s="82"/>
      <c r="DX272" s="82"/>
      <c r="DY272" s="82"/>
      <c r="DZ272" s="82"/>
      <c r="EA272" s="82"/>
      <c r="EB272" s="82"/>
      <c r="EC272" s="82"/>
      <c r="ED272" s="82"/>
      <c r="EE272" s="82"/>
      <c r="EF272" s="82"/>
      <c r="EG272" s="82" t="s">
        <v>229</v>
      </c>
      <c r="EH272" s="82"/>
      <c r="EI272" s="82"/>
      <c r="EJ272" s="82"/>
      <c r="EK272" s="82"/>
      <c r="EL272" s="82"/>
      <c r="EM272" s="82"/>
      <c r="EN272" s="82"/>
      <c r="EO272" s="82"/>
      <c r="EP272" s="82"/>
      <c r="EQ272" s="82"/>
      <c r="ER272" s="82"/>
      <c r="ES272" s="82"/>
      <c r="ET272" s="82"/>
      <c r="EU272" s="82"/>
      <c r="EV272" s="82"/>
      <c r="EW272" s="82"/>
      <c r="EX272" s="82"/>
    </row>
    <row r="273" spans="1:154" ht="16" customHeight="1">
      <c r="A273" s="86">
        <v>2011</v>
      </c>
      <c r="B273" s="67" t="s">
        <v>6</v>
      </c>
      <c r="C273" s="67" t="str">
        <f t="shared" si="38"/>
        <v>2011Q1</v>
      </c>
      <c r="D273" s="67" t="s">
        <v>211</v>
      </c>
      <c r="E273" s="67" t="s">
        <v>212</v>
      </c>
      <c r="F273" s="67" t="s">
        <v>227</v>
      </c>
      <c r="G273" s="68" t="s">
        <v>13</v>
      </c>
      <c r="H273" s="68" t="s">
        <v>13</v>
      </c>
      <c r="I273" s="68" t="s">
        <v>444</v>
      </c>
      <c r="J273" s="67" t="str">
        <f t="shared" si="35"/>
        <v>2011Q1D9</v>
      </c>
      <c r="K273" s="79">
        <v>0</v>
      </c>
      <c r="L273" s="79">
        <v>0</v>
      </c>
      <c r="M273" s="67"/>
      <c r="N273" s="79">
        <v>0</v>
      </c>
      <c r="O273" s="79"/>
      <c r="P273" s="79">
        <v>0</v>
      </c>
      <c r="Q273" s="79"/>
      <c r="R273" s="68">
        <v>0</v>
      </c>
      <c r="S273" s="67"/>
      <c r="T273" s="67"/>
      <c r="U273" s="67"/>
      <c r="V273" s="67"/>
      <c r="W273" s="67"/>
      <c r="X273" s="67"/>
      <c r="Y273" s="67"/>
      <c r="Z273" s="79">
        <v>0</v>
      </c>
      <c r="AA273" s="79">
        <v>0</v>
      </c>
      <c r="AB273" s="79">
        <v>0</v>
      </c>
      <c r="AC273" s="67">
        <v>0</v>
      </c>
      <c r="AD273" s="68">
        <f t="shared" si="41"/>
        <v>0</v>
      </c>
      <c r="AE273" s="67"/>
      <c r="AF273" s="79"/>
      <c r="AG273" s="67"/>
      <c r="AH273" s="67"/>
      <c r="AI273" s="67"/>
      <c r="AJ273" s="67"/>
      <c r="AK273" s="67"/>
      <c r="AL273" s="67">
        <v>0</v>
      </c>
      <c r="AM273" s="67"/>
      <c r="AN273" s="67">
        <v>0</v>
      </c>
      <c r="AO273" s="67">
        <v>0</v>
      </c>
      <c r="AP273" s="67">
        <v>0</v>
      </c>
      <c r="AQ273" s="67">
        <v>0</v>
      </c>
      <c r="AR273" s="67">
        <v>0</v>
      </c>
      <c r="AS273" s="67"/>
      <c r="AT273" s="67">
        <v>0</v>
      </c>
      <c r="AU273" s="67">
        <v>0</v>
      </c>
      <c r="AV273" s="67"/>
      <c r="AW273" s="67">
        <v>0</v>
      </c>
      <c r="AX273" s="67">
        <v>0</v>
      </c>
      <c r="AY273" s="67">
        <v>0</v>
      </c>
      <c r="AZ273" s="67">
        <v>0</v>
      </c>
      <c r="BA273" s="67">
        <v>0</v>
      </c>
      <c r="BB273" s="67">
        <v>0</v>
      </c>
      <c r="BC273" s="67">
        <v>0</v>
      </c>
      <c r="BD273" s="67">
        <v>0</v>
      </c>
      <c r="BE273" s="67">
        <v>0</v>
      </c>
      <c r="BF273" s="67">
        <v>0</v>
      </c>
      <c r="BG273" s="67">
        <v>0</v>
      </c>
      <c r="BH273" s="67">
        <v>0</v>
      </c>
      <c r="BI273" s="67">
        <v>0</v>
      </c>
      <c r="BJ273" s="73">
        <v>0</v>
      </c>
      <c r="BK273" s="68">
        <f t="shared" si="37"/>
        <v>0</v>
      </c>
      <c r="BL273" s="67">
        <v>0</v>
      </c>
      <c r="BM273" s="67">
        <v>0</v>
      </c>
      <c r="BN273" s="67">
        <f t="shared" si="42"/>
        <v>0</v>
      </c>
      <c r="BO273" s="67"/>
      <c r="BP273" s="67"/>
      <c r="BQ273" s="67"/>
      <c r="BR273" s="67">
        <v>0</v>
      </c>
      <c r="BS273" s="67">
        <v>0</v>
      </c>
      <c r="BT273" s="67">
        <v>0</v>
      </c>
      <c r="BU273" s="67">
        <v>0</v>
      </c>
      <c r="BV273" s="67"/>
      <c r="BW273" s="67">
        <v>0</v>
      </c>
      <c r="BX273" s="67">
        <v>0</v>
      </c>
      <c r="BY273" s="67">
        <f t="shared" si="40"/>
        <v>0</v>
      </c>
      <c r="BZ273" s="79">
        <v>23.49</v>
      </c>
      <c r="CA273" s="79">
        <v>0.44590000000000002</v>
      </c>
      <c r="CB273" s="79">
        <v>6.6360000000000001</v>
      </c>
      <c r="CC273" s="79">
        <v>14.1442</v>
      </c>
      <c r="CD273" s="79">
        <v>0</v>
      </c>
      <c r="CE273" s="79">
        <v>0</v>
      </c>
      <c r="CF273" s="79">
        <v>0</v>
      </c>
      <c r="CG273" s="79"/>
      <c r="CH273" s="79"/>
      <c r="CI273" s="79"/>
      <c r="CJ273" s="79"/>
      <c r="CK273" s="79"/>
      <c r="CL273" s="79">
        <f t="shared" si="39"/>
        <v>44.716099999999997</v>
      </c>
      <c r="CM273" s="79"/>
      <c r="CN273" s="79"/>
      <c r="CO273" s="79"/>
      <c r="CP273" s="79"/>
      <c r="CQ273" s="79"/>
      <c r="CR273" s="79"/>
      <c r="CS273" s="79"/>
      <c r="CT273" s="79"/>
      <c r="CU273" s="79"/>
      <c r="CV273" s="79"/>
      <c r="CW273" s="79"/>
      <c r="CX273" s="79"/>
      <c r="CY273" s="79"/>
      <c r="CZ273" s="79"/>
      <c r="DA273" s="79"/>
      <c r="DB273" s="79"/>
      <c r="DC273" s="79"/>
      <c r="DD273" s="67"/>
      <c r="DE273" s="67"/>
      <c r="DF273" s="67"/>
      <c r="DG273" s="67"/>
      <c r="DH273" s="67"/>
      <c r="DI273" s="67"/>
      <c r="DJ273" s="67"/>
      <c r="DK273" s="67"/>
      <c r="DL273" s="67"/>
      <c r="DM273" s="67"/>
      <c r="DN273" s="67"/>
      <c r="DO273" s="67"/>
      <c r="DP273" s="67"/>
      <c r="DQ273" s="67"/>
      <c r="DR273" s="67"/>
      <c r="DS273" s="67"/>
      <c r="DT273" s="68">
        <f t="shared" si="36"/>
        <v>0</v>
      </c>
      <c r="DU273" s="67"/>
      <c r="DV273" s="82"/>
      <c r="DW273" s="82"/>
      <c r="DX273" s="82"/>
      <c r="DY273" s="82"/>
      <c r="DZ273" s="82"/>
      <c r="EA273" s="82"/>
      <c r="EB273" s="82"/>
      <c r="EC273" s="82"/>
      <c r="ED273" s="82"/>
      <c r="EE273" s="82"/>
      <c r="EF273" s="82"/>
      <c r="EG273" s="82" t="s">
        <v>229</v>
      </c>
      <c r="EH273" s="82"/>
      <c r="EI273" s="82"/>
      <c r="EJ273" s="82"/>
      <c r="EK273" s="82"/>
      <c r="EL273" s="82"/>
      <c r="EM273" s="82"/>
      <c r="EN273" s="82"/>
      <c r="EO273" s="82"/>
      <c r="EP273" s="82"/>
      <c r="EQ273" s="82"/>
      <c r="ER273" s="82"/>
      <c r="ES273" s="82"/>
      <c r="ET273" s="82"/>
      <c r="EU273" s="82"/>
      <c r="EV273" s="82"/>
      <c r="EW273" s="82"/>
      <c r="EX273" s="82"/>
    </row>
    <row r="274" spans="1:154" ht="16" customHeight="1">
      <c r="A274" s="86">
        <v>2011</v>
      </c>
      <c r="B274" s="67" t="s">
        <v>6</v>
      </c>
      <c r="C274" s="67" t="str">
        <f t="shared" si="38"/>
        <v>2011Q1</v>
      </c>
      <c r="D274" s="67" t="s">
        <v>211</v>
      </c>
      <c r="E274" s="67" t="s">
        <v>212</v>
      </c>
      <c r="F274" s="67" t="s">
        <v>225</v>
      </c>
      <c r="G274" s="68" t="s">
        <v>47</v>
      </c>
      <c r="H274" s="68" t="s">
        <v>231</v>
      </c>
      <c r="I274" s="68" t="s">
        <v>441</v>
      </c>
      <c r="J274" s="67" t="str">
        <f t="shared" si="35"/>
        <v>2011Q1D8</v>
      </c>
      <c r="K274" s="79">
        <v>0</v>
      </c>
      <c r="L274" s="79">
        <v>0</v>
      </c>
      <c r="M274" s="67"/>
      <c r="N274" s="79">
        <v>0</v>
      </c>
      <c r="O274" s="79"/>
      <c r="P274" s="79">
        <v>0</v>
      </c>
      <c r="Q274" s="79"/>
      <c r="R274" s="68">
        <v>785682.26</v>
      </c>
      <c r="S274" s="67"/>
      <c r="T274" s="67"/>
      <c r="U274" s="67"/>
      <c r="V274" s="67"/>
      <c r="W274" s="67"/>
      <c r="X274" s="67"/>
      <c r="Y274" s="67"/>
      <c r="Z274" s="79">
        <v>0</v>
      </c>
      <c r="AA274" s="79">
        <v>0</v>
      </c>
      <c r="AB274" s="79">
        <v>0</v>
      </c>
      <c r="AC274" s="67">
        <v>1012709</v>
      </c>
      <c r="AD274" s="68">
        <f t="shared" si="41"/>
        <v>1012709</v>
      </c>
      <c r="AE274" s="67"/>
      <c r="AF274" s="79"/>
      <c r="AG274" s="67"/>
      <c r="AH274" s="67"/>
      <c r="AI274" s="67"/>
      <c r="AJ274" s="67"/>
      <c r="AK274" s="67"/>
      <c r="AL274" s="67">
        <v>0</v>
      </c>
      <c r="AM274" s="67"/>
      <c r="AN274" s="67">
        <v>0</v>
      </c>
      <c r="AO274" s="67">
        <v>0</v>
      </c>
      <c r="AP274" s="67">
        <v>0</v>
      </c>
      <c r="AQ274" s="67">
        <v>0</v>
      </c>
      <c r="AR274" s="67">
        <v>0</v>
      </c>
      <c r="AS274" s="67"/>
      <c r="AT274" s="67">
        <v>0</v>
      </c>
      <c r="AU274" s="67">
        <v>0</v>
      </c>
      <c r="AV274" s="67"/>
      <c r="AW274" s="67">
        <v>0</v>
      </c>
      <c r="AX274" s="67">
        <v>0</v>
      </c>
      <c r="AY274" s="67">
        <v>0</v>
      </c>
      <c r="AZ274" s="67">
        <v>0</v>
      </c>
      <c r="BA274" s="67">
        <v>0</v>
      </c>
      <c r="BB274" s="67">
        <v>0</v>
      </c>
      <c r="BC274" s="67">
        <v>0</v>
      </c>
      <c r="BD274" s="67">
        <v>0</v>
      </c>
      <c r="BE274" s="67">
        <v>0</v>
      </c>
      <c r="BF274" s="67">
        <v>0</v>
      </c>
      <c r="BG274" s="67">
        <v>0</v>
      </c>
      <c r="BH274" s="67">
        <v>0</v>
      </c>
      <c r="BI274" s="67">
        <v>0</v>
      </c>
      <c r="BJ274" s="73">
        <v>0</v>
      </c>
      <c r="BK274" s="68">
        <f t="shared" si="37"/>
        <v>0</v>
      </c>
      <c r="BL274" s="67">
        <v>0</v>
      </c>
      <c r="BM274" s="67">
        <v>0</v>
      </c>
      <c r="BN274" s="67">
        <f t="shared" si="42"/>
        <v>0</v>
      </c>
      <c r="BO274" s="67"/>
      <c r="BP274" s="67"/>
      <c r="BQ274" s="67"/>
      <c r="BR274" s="67">
        <v>1658</v>
      </c>
      <c r="BS274" s="67">
        <v>57</v>
      </c>
      <c r="BT274" s="67">
        <v>0</v>
      </c>
      <c r="BU274" s="67">
        <v>0</v>
      </c>
      <c r="BV274" s="67"/>
      <c r="BW274" s="67">
        <v>0</v>
      </c>
      <c r="BX274" s="67">
        <v>0</v>
      </c>
      <c r="BY274" s="67">
        <f t="shared" si="40"/>
        <v>1715</v>
      </c>
      <c r="BZ274" s="79">
        <v>25.817184000000001</v>
      </c>
      <c r="CA274" s="79">
        <v>3.38</v>
      </c>
      <c r="CB274" s="79">
        <v>16.078299999999999</v>
      </c>
      <c r="CC274" s="79">
        <v>16.798500000000001</v>
      </c>
      <c r="CD274" s="79">
        <v>0</v>
      </c>
      <c r="CE274" s="79">
        <v>0</v>
      </c>
      <c r="CF274" s="79">
        <v>0</v>
      </c>
      <c r="CG274" s="79"/>
      <c r="CH274" s="79"/>
      <c r="CI274" s="79"/>
      <c r="CJ274" s="79"/>
      <c r="CK274" s="79"/>
      <c r="CL274" s="79">
        <f t="shared" si="39"/>
        <v>62.073983999999996</v>
      </c>
      <c r="CM274" s="79"/>
      <c r="CN274" s="79"/>
      <c r="CO274" s="79"/>
      <c r="CP274" s="79"/>
      <c r="CQ274" s="79"/>
      <c r="CR274" s="79"/>
      <c r="CS274" s="79"/>
      <c r="CT274" s="79"/>
      <c r="CU274" s="79"/>
      <c r="CV274" s="79"/>
      <c r="CW274" s="79"/>
      <c r="CX274" s="79"/>
      <c r="CY274" s="79"/>
      <c r="CZ274" s="79"/>
      <c r="DA274" s="79"/>
      <c r="DB274" s="79"/>
      <c r="DC274" s="79"/>
      <c r="DD274" s="67"/>
      <c r="DE274" s="67"/>
      <c r="DF274" s="67"/>
      <c r="DG274" s="67"/>
      <c r="DH274" s="67"/>
      <c r="DI274" s="67"/>
      <c r="DJ274" s="67"/>
      <c r="DK274" s="67"/>
      <c r="DL274" s="67"/>
      <c r="DM274" s="67"/>
      <c r="DN274" s="67"/>
      <c r="DO274" s="67"/>
      <c r="DP274" s="67"/>
      <c r="DQ274" s="67"/>
      <c r="DR274" s="67"/>
      <c r="DS274" s="67"/>
      <c r="DT274" s="68">
        <f t="shared" si="36"/>
        <v>0</v>
      </c>
      <c r="DU274" s="67"/>
      <c r="DV274" s="82"/>
      <c r="DW274" s="82"/>
      <c r="DX274" s="82"/>
      <c r="DY274" s="82"/>
      <c r="DZ274" s="82"/>
      <c r="EA274" s="82"/>
      <c r="EB274" s="82"/>
      <c r="EC274" s="82"/>
      <c r="ED274" s="82"/>
      <c r="EE274" s="82"/>
      <c r="EF274" s="82"/>
      <c r="EG274" s="82" t="s">
        <v>229</v>
      </c>
      <c r="EH274" s="82"/>
      <c r="EI274" s="82"/>
      <c r="EJ274" s="82"/>
      <c r="EK274" s="82"/>
      <c r="EL274" s="82"/>
      <c r="EM274" s="82"/>
      <c r="EN274" s="82"/>
      <c r="EO274" s="82"/>
      <c r="EP274" s="82"/>
      <c r="EQ274" s="82"/>
      <c r="ER274" s="82"/>
      <c r="ES274" s="82"/>
      <c r="ET274" s="82"/>
      <c r="EU274" s="82"/>
      <c r="EV274" s="82"/>
      <c r="EW274" s="82"/>
      <c r="EX274" s="82"/>
    </row>
    <row r="275" spans="1:154" ht="16" customHeight="1">
      <c r="A275" s="86">
        <v>2011</v>
      </c>
      <c r="B275" s="67" t="s">
        <v>6</v>
      </c>
      <c r="C275" s="67" t="str">
        <f t="shared" si="38"/>
        <v>2011Q1</v>
      </c>
      <c r="D275" s="67" t="s">
        <v>211</v>
      </c>
      <c r="E275" s="67" t="s">
        <v>212</v>
      </c>
      <c r="F275" s="67" t="s">
        <v>226</v>
      </c>
      <c r="G275" s="68" t="s">
        <v>29</v>
      </c>
      <c r="H275" s="68" t="s">
        <v>29</v>
      </c>
      <c r="I275" s="68" t="s">
        <v>447</v>
      </c>
      <c r="J275" s="67" t="str">
        <f t="shared" si="35"/>
        <v>2011Q1D12</v>
      </c>
      <c r="K275" s="79">
        <v>230262.5</v>
      </c>
      <c r="L275" s="79">
        <v>143455</v>
      </c>
      <c r="M275" s="67">
        <v>0</v>
      </c>
      <c r="N275" s="79">
        <v>0</v>
      </c>
      <c r="O275" s="79"/>
      <c r="P275" s="79">
        <v>0</v>
      </c>
      <c r="Q275" s="79"/>
      <c r="R275" s="68">
        <v>373717.5</v>
      </c>
      <c r="S275" s="67"/>
      <c r="T275" s="67"/>
      <c r="U275" s="67"/>
      <c r="V275" s="67"/>
      <c r="W275" s="67"/>
      <c r="X275" s="67"/>
      <c r="Y275" s="67"/>
      <c r="Z275" s="79">
        <v>0</v>
      </c>
      <c r="AA275" s="79">
        <v>0</v>
      </c>
      <c r="AB275" s="79">
        <v>0</v>
      </c>
      <c r="AC275" s="67">
        <v>796176</v>
      </c>
      <c r="AD275" s="68">
        <f t="shared" si="41"/>
        <v>796176</v>
      </c>
      <c r="AE275" s="67"/>
      <c r="AF275" s="79"/>
      <c r="AG275" s="67"/>
      <c r="AH275" s="67"/>
      <c r="AI275" s="67"/>
      <c r="AJ275" s="67"/>
      <c r="AK275" s="67"/>
      <c r="AL275" s="67">
        <v>0</v>
      </c>
      <c r="AM275" s="67"/>
      <c r="AN275" s="67">
        <v>0</v>
      </c>
      <c r="AO275" s="67">
        <v>0</v>
      </c>
      <c r="AP275" s="67">
        <v>0</v>
      </c>
      <c r="AQ275" s="67">
        <v>0</v>
      </c>
      <c r="AR275" s="67">
        <v>0</v>
      </c>
      <c r="AS275" s="67"/>
      <c r="AT275" s="67">
        <v>0</v>
      </c>
      <c r="AU275" s="67">
        <v>0</v>
      </c>
      <c r="AV275" s="67"/>
      <c r="AW275" s="67">
        <v>0</v>
      </c>
      <c r="AX275" s="67">
        <v>0</v>
      </c>
      <c r="AY275" s="67">
        <v>0</v>
      </c>
      <c r="AZ275" s="67">
        <v>0</v>
      </c>
      <c r="BA275" s="67">
        <v>0</v>
      </c>
      <c r="BB275" s="67">
        <v>0</v>
      </c>
      <c r="BC275" s="67">
        <v>0</v>
      </c>
      <c r="BD275" s="67">
        <v>0</v>
      </c>
      <c r="BE275" s="67">
        <v>0</v>
      </c>
      <c r="BF275" s="67">
        <v>0</v>
      </c>
      <c r="BG275" s="67">
        <v>0</v>
      </c>
      <c r="BH275" s="67">
        <v>0</v>
      </c>
      <c r="BI275" s="67">
        <v>0</v>
      </c>
      <c r="BJ275" s="73">
        <v>0</v>
      </c>
      <c r="BK275" s="68">
        <f t="shared" si="37"/>
        <v>0</v>
      </c>
      <c r="BL275" s="67">
        <v>0</v>
      </c>
      <c r="BM275" s="67">
        <v>9</v>
      </c>
      <c r="BN275" s="67">
        <f t="shared" si="42"/>
        <v>9</v>
      </c>
      <c r="BO275" s="67"/>
      <c r="BP275" s="67"/>
      <c r="BQ275" s="67"/>
      <c r="BR275" s="67">
        <v>1776</v>
      </c>
      <c r="BS275" s="67">
        <v>56</v>
      </c>
      <c r="BT275" s="67">
        <v>0</v>
      </c>
      <c r="BU275" s="67">
        <v>0</v>
      </c>
      <c r="BV275" s="67"/>
      <c r="BW275" s="67">
        <v>0</v>
      </c>
      <c r="BX275" s="67">
        <v>0</v>
      </c>
      <c r="BY275" s="67">
        <f t="shared" si="40"/>
        <v>1832</v>
      </c>
      <c r="BZ275" s="79">
        <v>16.914999999999999</v>
      </c>
      <c r="CA275" s="79">
        <v>8.2560000000000002</v>
      </c>
      <c r="CB275" s="79">
        <v>16.184000000000001</v>
      </c>
      <c r="CC275" s="79">
        <v>29.006</v>
      </c>
      <c r="CD275" s="79">
        <v>2.5499999999999998</v>
      </c>
      <c r="CE275" s="79">
        <v>0</v>
      </c>
      <c r="CF275" s="79">
        <v>0</v>
      </c>
      <c r="CG275" s="79"/>
      <c r="CH275" s="79"/>
      <c r="CI275" s="79"/>
      <c r="CJ275" s="79"/>
      <c r="CK275" s="79"/>
      <c r="CL275" s="79">
        <f t="shared" si="39"/>
        <v>72.911000000000001</v>
      </c>
      <c r="CM275" s="79"/>
      <c r="CN275" s="79"/>
      <c r="CO275" s="79"/>
      <c r="CP275" s="79"/>
      <c r="CQ275" s="79"/>
      <c r="CR275" s="79"/>
      <c r="CS275" s="79"/>
      <c r="CT275" s="79"/>
      <c r="CU275" s="79"/>
      <c r="CV275" s="79"/>
      <c r="CW275" s="79"/>
      <c r="CX275" s="79"/>
      <c r="CY275" s="79"/>
      <c r="CZ275" s="79"/>
      <c r="DA275" s="79"/>
      <c r="DB275" s="79"/>
      <c r="DC275" s="79"/>
      <c r="DD275" s="67"/>
      <c r="DE275" s="67"/>
      <c r="DF275" s="67"/>
      <c r="DG275" s="67"/>
      <c r="DH275" s="67"/>
      <c r="DI275" s="67"/>
      <c r="DJ275" s="67"/>
      <c r="DK275" s="67"/>
      <c r="DL275" s="67"/>
      <c r="DM275" s="67"/>
      <c r="DN275" s="67"/>
      <c r="DO275" s="67"/>
      <c r="DP275" s="67"/>
      <c r="DQ275" s="67"/>
      <c r="DR275" s="67"/>
      <c r="DS275" s="67"/>
      <c r="DT275" s="68">
        <f t="shared" si="36"/>
        <v>0</v>
      </c>
      <c r="DU275" s="67"/>
      <c r="DV275" s="82"/>
      <c r="DW275" s="82"/>
      <c r="DX275" s="82"/>
      <c r="DY275" s="82"/>
      <c r="DZ275" s="82"/>
      <c r="EA275" s="82"/>
      <c r="EB275" s="82"/>
      <c r="EC275" s="82"/>
      <c r="ED275" s="82"/>
      <c r="EE275" s="82"/>
      <c r="EF275" s="82"/>
      <c r="EG275" s="82" t="s">
        <v>229</v>
      </c>
      <c r="EH275" s="82"/>
      <c r="EI275" s="82"/>
      <c r="EJ275" s="82"/>
      <c r="EK275" s="82"/>
      <c r="EL275" s="82"/>
      <c r="EM275" s="82"/>
      <c r="EN275" s="82"/>
      <c r="EO275" s="82"/>
      <c r="EP275" s="82"/>
      <c r="EQ275" s="82"/>
      <c r="ER275" s="82"/>
      <c r="ES275" s="82"/>
      <c r="ET275" s="82"/>
      <c r="EU275" s="82"/>
      <c r="EV275" s="82"/>
      <c r="EW275" s="82"/>
      <c r="EX275" s="82"/>
    </row>
    <row r="276" spans="1:154" ht="16" customHeight="1">
      <c r="A276" s="86">
        <v>2011</v>
      </c>
      <c r="B276" s="67" t="s">
        <v>6</v>
      </c>
      <c r="C276" s="67" t="str">
        <f t="shared" si="38"/>
        <v>2011Q1</v>
      </c>
      <c r="D276" s="67" t="s">
        <v>211</v>
      </c>
      <c r="E276" s="67" t="s">
        <v>212</v>
      </c>
      <c r="F276" s="67" t="s">
        <v>228</v>
      </c>
      <c r="G276" s="68" t="s">
        <v>28</v>
      </c>
      <c r="H276" s="68" t="s">
        <v>28</v>
      </c>
      <c r="I276" s="68" t="s">
        <v>445</v>
      </c>
      <c r="J276" s="67" t="str">
        <f t="shared" si="35"/>
        <v>2011Q1D10</v>
      </c>
      <c r="K276" s="79">
        <v>0</v>
      </c>
      <c r="L276" s="79">
        <v>0</v>
      </c>
      <c r="M276" s="67"/>
      <c r="N276" s="79">
        <v>0</v>
      </c>
      <c r="O276" s="79"/>
      <c r="P276" s="79">
        <v>0</v>
      </c>
      <c r="Q276" s="79"/>
      <c r="R276" s="68">
        <v>0</v>
      </c>
      <c r="S276" s="67"/>
      <c r="T276" s="67"/>
      <c r="U276" s="67"/>
      <c r="V276" s="67"/>
      <c r="W276" s="67"/>
      <c r="X276" s="67"/>
      <c r="Y276" s="67"/>
      <c r="Z276" s="79">
        <v>0</v>
      </c>
      <c r="AA276" s="79">
        <v>0</v>
      </c>
      <c r="AB276" s="79">
        <v>0</v>
      </c>
      <c r="AC276" s="67">
        <v>0</v>
      </c>
      <c r="AD276" s="68">
        <f t="shared" si="41"/>
        <v>0</v>
      </c>
      <c r="AE276" s="67"/>
      <c r="AF276" s="79"/>
      <c r="AG276" s="67"/>
      <c r="AH276" s="67"/>
      <c r="AI276" s="67"/>
      <c r="AJ276" s="67"/>
      <c r="AK276" s="67"/>
      <c r="AL276" s="67">
        <v>0</v>
      </c>
      <c r="AM276" s="67"/>
      <c r="AN276" s="67">
        <v>0</v>
      </c>
      <c r="AO276" s="67">
        <v>0</v>
      </c>
      <c r="AP276" s="67">
        <v>0</v>
      </c>
      <c r="AQ276" s="67">
        <v>0</v>
      </c>
      <c r="AR276" s="67">
        <v>0</v>
      </c>
      <c r="AS276" s="67"/>
      <c r="AT276" s="67">
        <v>0</v>
      </c>
      <c r="AU276" s="67">
        <v>0</v>
      </c>
      <c r="AV276" s="67"/>
      <c r="AW276" s="67">
        <v>0</v>
      </c>
      <c r="AX276" s="67">
        <v>0</v>
      </c>
      <c r="AY276" s="67">
        <v>0</v>
      </c>
      <c r="AZ276" s="67">
        <v>0</v>
      </c>
      <c r="BA276" s="67">
        <v>0</v>
      </c>
      <c r="BB276" s="67">
        <v>0</v>
      </c>
      <c r="BC276" s="67">
        <v>0</v>
      </c>
      <c r="BD276" s="67">
        <v>0</v>
      </c>
      <c r="BE276" s="67">
        <v>0</v>
      </c>
      <c r="BF276" s="67">
        <v>0</v>
      </c>
      <c r="BG276" s="67">
        <v>0</v>
      </c>
      <c r="BH276" s="67">
        <v>0</v>
      </c>
      <c r="BI276" s="67">
        <v>0</v>
      </c>
      <c r="BJ276" s="73">
        <v>0</v>
      </c>
      <c r="BK276" s="68">
        <f t="shared" si="37"/>
        <v>0</v>
      </c>
      <c r="BL276" s="67">
        <v>0</v>
      </c>
      <c r="BM276" s="67">
        <v>0</v>
      </c>
      <c r="BN276" s="67">
        <f t="shared" si="42"/>
        <v>0</v>
      </c>
      <c r="BO276" s="67"/>
      <c r="BP276" s="67"/>
      <c r="BQ276" s="67"/>
      <c r="BR276" s="67">
        <v>0</v>
      </c>
      <c r="BS276" s="67">
        <v>0</v>
      </c>
      <c r="BT276" s="67">
        <v>0</v>
      </c>
      <c r="BU276" s="67">
        <v>0</v>
      </c>
      <c r="BV276" s="67"/>
      <c r="BW276" s="67">
        <v>0</v>
      </c>
      <c r="BX276" s="67">
        <v>0</v>
      </c>
      <c r="BY276" s="67">
        <f t="shared" si="40"/>
        <v>0</v>
      </c>
      <c r="BZ276" s="79">
        <v>0</v>
      </c>
      <c r="CA276" s="79">
        <v>0</v>
      </c>
      <c r="CB276" s="79">
        <v>0</v>
      </c>
      <c r="CC276" s="79">
        <v>0</v>
      </c>
      <c r="CD276" s="79">
        <v>0</v>
      </c>
      <c r="CE276" s="79">
        <v>0</v>
      </c>
      <c r="CF276" s="79">
        <v>0</v>
      </c>
      <c r="CG276" s="79"/>
      <c r="CH276" s="79"/>
      <c r="CI276" s="79"/>
      <c r="CJ276" s="79"/>
      <c r="CK276" s="79"/>
      <c r="CL276" s="79">
        <f t="shared" si="39"/>
        <v>0</v>
      </c>
      <c r="CM276" s="79"/>
      <c r="CN276" s="79"/>
      <c r="CO276" s="79"/>
      <c r="CP276" s="79"/>
      <c r="CQ276" s="79"/>
      <c r="CR276" s="79"/>
      <c r="CS276" s="79"/>
      <c r="CT276" s="79"/>
      <c r="CU276" s="79"/>
      <c r="CV276" s="79"/>
      <c r="CW276" s="79"/>
      <c r="CX276" s="79"/>
      <c r="CY276" s="79"/>
      <c r="CZ276" s="79"/>
      <c r="DA276" s="79"/>
      <c r="DB276" s="79"/>
      <c r="DC276" s="79"/>
      <c r="DD276" s="67"/>
      <c r="DE276" s="67"/>
      <c r="DF276" s="67"/>
      <c r="DG276" s="67"/>
      <c r="DH276" s="67"/>
      <c r="DI276" s="67"/>
      <c r="DJ276" s="67"/>
      <c r="DK276" s="67"/>
      <c r="DL276" s="67"/>
      <c r="DM276" s="67"/>
      <c r="DN276" s="67"/>
      <c r="DO276" s="67"/>
      <c r="DP276" s="67"/>
      <c r="DQ276" s="67"/>
      <c r="DR276" s="67"/>
      <c r="DS276" s="67"/>
      <c r="DT276" s="68">
        <f t="shared" si="36"/>
        <v>0</v>
      </c>
      <c r="DU276" s="67"/>
      <c r="DV276" s="82"/>
      <c r="DW276" s="82"/>
      <c r="DX276" s="82"/>
      <c r="DY276" s="82"/>
      <c r="DZ276" s="82"/>
      <c r="EA276" s="82"/>
      <c r="EB276" s="82"/>
      <c r="EC276" s="82"/>
      <c r="ED276" s="82"/>
      <c r="EE276" s="82"/>
      <c r="EF276" s="82"/>
      <c r="EG276" s="82" t="s">
        <v>229</v>
      </c>
      <c r="EH276" s="82"/>
      <c r="EI276" s="82"/>
      <c r="EJ276" s="82"/>
      <c r="EK276" s="82"/>
      <c r="EL276" s="82"/>
      <c r="EM276" s="82"/>
      <c r="EN276" s="82"/>
      <c r="EO276" s="82"/>
      <c r="EP276" s="82"/>
      <c r="EQ276" s="82"/>
      <c r="ER276" s="82"/>
      <c r="ES276" s="82"/>
      <c r="ET276" s="82"/>
      <c r="EU276" s="82"/>
      <c r="EV276" s="82"/>
      <c r="EW276" s="82"/>
      <c r="EX276" s="82"/>
    </row>
    <row r="277" spans="1:154" ht="16" customHeight="1">
      <c r="A277" s="86">
        <v>2011</v>
      </c>
      <c r="B277" s="67" t="s">
        <v>6</v>
      </c>
      <c r="C277" s="67" t="str">
        <f t="shared" si="38"/>
        <v>2011Q1</v>
      </c>
      <c r="D277" s="67" t="s">
        <v>211</v>
      </c>
      <c r="E277" s="67" t="s">
        <v>212</v>
      </c>
      <c r="F277" s="67" t="s">
        <v>213</v>
      </c>
      <c r="G277" s="68" t="s">
        <v>33</v>
      </c>
      <c r="H277" s="68" t="s">
        <v>33</v>
      </c>
      <c r="I277" s="68" t="s">
        <v>446</v>
      </c>
      <c r="J277" s="67" t="str">
        <f t="shared" si="35"/>
        <v>2011Q1D11</v>
      </c>
      <c r="K277" s="79">
        <v>0</v>
      </c>
      <c r="L277" s="79">
        <v>0</v>
      </c>
      <c r="M277" s="67"/>
      <c r="N277" s="79">
        <v>0</v>
      </c>
      <c r="O277" s="79"/>
      <c r="P277" s="79">
        <v>0</v>
      </c>
      <c r="Q277" s="79"/>
      <c r="R277" s="68">
        <v>0</v>
      </c>
      <c r="S277" s="67"/>
      <c r="T277" s="67"/>
      <c r="U277" s="67"/>
      <c r="V277" s="67"/>
      <c r="W277" s="67"/>
      <c r="X277" s="67"/>
      <c r="Y277" s="67"/>
      <c r="Z277" s="79">
        <v>0</v>
      </c>
      <c r="AA277" s="79">
        <v>0</v>
      </c>
      <c r="AB277" s="79">
        <v>0</v>
      </c>
      <c r="AC277" s="67">
        <v>0</v>
      </c>
      <c r="AD277" s="68">
        <f t="shared" si="41"/>
        <v>0</v>
      </c>
      <c r="AE277" s="67"/>
      <c r="AF277" s="79"/>
      <c r="AG277" s="67"/>
      <c r="AH277" s="67"/>
      <c r="AI277" s="67"/>
      <c r="AJ277" s="67"/>
      <c r="AK277" s="67"/>
      <c r="AL277" s="67">
        <v>0</v>
      </c>
      <c r="AM277" s="67"/>
      <c r="AN277" s="67">
        <v>0</v>
      </c>
      <c r="AO277" s="67">
        <v>0</v>
      </c>
      <c r="AP277" s="67">
        <v>0</v>
      </c>
      <c r="AQ277" s="67">
        <v>0</v>
      </c>
      <c r="AR277" s="67">
        <v>0</v>
      </c>
      <c r="AS277" s="67"/>
      <c r="AT277" s="67">
        <v>0</v>
      </c>
      <c r="AU277" s="67">
        <v>0</v>
      </c>
      <c r="AV277" s="67"/>
      <c r="AW277" s="67">
        <v>0</v>
      </c>
      <c r="AX277" s="67">
        <v>0</v>
      </c>
      <c r="AY277" s="67">
        <v>0</v>
      </c>
      <c r="AZ277" s="67">
        <v>0</v>
      </c>
      <c r="BA277" s="67">
        <v>0</v>
      </c>
      <c r="BB277" s="67">
        <v>0</v>
      </c>
      <c r="BC277" s="67">
        <v>0</v>
      </c>
      <c r="BD277" s="67">
        <v>0</v>
      </c>
      <c r="BE277" s="67">
        <v>0</v>
      </c>
      <c r="BF277" s="67">
        <v>0</v>
      </c>
      <c r="BG277" s="67">
        <v>0</v>
      </c>
      <c r="BH277" s="67">
        <v>0</v>
      </c>
      <c r="BI277" s="67">
        <v>0</v>
      </c>
      <c r="BJ277" s="73">
        <v>0</v>
      </c>
      <c r="BK277" s="68">
        <f t="shared" si="37"/>
        <v>0</v>
      </c>
      <c r="BL277" s="67">
        <v>0</v>
      </c>
      <c r="BM277" s="67">
        <v>0</v>
      </c>
      <c r="BN277" s="67">
        <f t="shared" si="42"/>
        <v>0</v>
      </c>
      <c r="BO277" s="67"/>
      <c r="BP277" s="67"/>
      <c r="BQ277" s="67"/>
      <c r="BR277" s="67">
        <v>0</v>
      </c>
      <c r="BS277" s="67">
        <v>0</v>
      </c>
      <c r="BT277" s="67">
        <v>0</v>
      </c>
      <c r="BU277" s="67">
        <v>0</v>
      </c>
      <c r="BV277" s="67"/>
      <c r="BW277" s="67">
        <v>0</v>
      </c>
      <c r="BX277" s="67">
        <v>0</v>
      </c>
      <c r="BY277" s="67">
        <f t="shared" si="40"/>
        <v>0</v>
      </c>
      <c r="BZ277" s="79">
        <v>0</v>
      </c>
      <c r="CA277" s="79">
        <v>0</v>
      </c>
      <c r="CB277" s="79">
        <v>0</v>
      </c>
      <c r="CC277" s="79">
        <v>0</v>
      </c>
      <c r="CD277" s="79">
        <v>0</v>
      </c>
      <c r="CE277" s="79">
        <v>0</v>
      </c>
      <c r="CF277" s="79">
        <v>0</v>
      </c>
      <c r="CG277" s="79"/>
      <c r="CH277" s="79"/>
      <c r="CI277" s="79"/>
      <c r="CJ277" s="79"/>
      <c r="CK277" s="79"/>
      <c r="CL277" s="79">
        <f t="shared" si="39"/>
        <v>0</v>
      </c>
      <c r="CM277" s="79"/>
      <c r="CN277" s="79"/>
      <c r="CO277" s="79"/>
      <c r="CP277" s="79"/>
      <c r="CQ277" s="79"/>
      <c r="CR277" s="79"/>
      <c r="CS277" s="79"/>
      <c r="CT277" s="79"/>
      <c r="CU277" s="79"/>
      <c r="CV277" s="79"/>
      <c r="CW277" s="79"/>
      <c r="CX277" s="79"/>
      <c r="CY277" s="79"/>
      <c r="CZ277" s="79"/>
      <c r="DA277" s="79"/>
      <c r="DB277" s="79"/>
      <c r="DC277" s="79"/>
      <c r="DD277" s="67"/>
      <c r="DE277" s="67"/>
      <c r="DF277" s="67"/>
      <c r="DG277" s="67"/>
      <c r="DH277" s="67"/>
      <c r="DI277" s="67"/>
      <c r="DJ277" s="67"/>
      <c r="DK277" s="67"/>
      <c r="DL277" s="67"/>
      <c r="DM277" s="67"/>
      <c r="DN277" s="67"/>
      <c r="DO277" s="67"/>
      <c r="DP277" s="67"/>
      <c r="DQ277" s="67"/>
      <c r="DR277" s="67"/>
      <c r="DS277" s="67"/>
      <c r="DT277" s="68">
        <f t="shared" si="36"/>
        <v>0</v>
      </c>
      <c r="DU277" s="67"/>
      <c r="DV277" s="82"/>
      <c r="DW277" s="82"/>
      <c r="DX277" s="82"/>
      <c r="DY277" s="82"/>
      <c r="DZ277" s="82"/>
      <c r="EA277" s="82"/>
      <c r="EB277" s="82"/>
      <c r="EC277" s="82"/>
      <c r="ED277" s="82"/>
      <c r="EE277" s="82"/>
      <c r="EF277" s="82"/>
      <c r="EG277" s="82" t="s">
        <v>229</v>
      </c>
      <c r="EH277" s="82"/>
      <c r="EI277" s="82"/>
      <c r="EJ277" s="82"/>
      <c r="EK277" s="82"/>
      <c r="EL277" s="82"/>
      <c r="EM277" s="82"/>
      <c r="EN277" s="82"/>
      <c r="EO277" s="82"/>
      <c r="EP277" s="82"/>
      <c r="EQ277" s="82"/>
      <c r="ER277" s="82"/>
      <c r="ES277" s="82"/>
      <c r="ET277" s="82"/>
      <c r="EU277" s="82"/>
      <c r="EV277" s="82"/>
      <c r="EW277" s="82"/>
      <c r="EX277" s="82"/>
    </row>
    <row r="278" spans="1:154" ht="16" customHeight="1">
      <c r="A278" s="86">
        <v>2011</v>
      </c>
      <c r="B278" s="67" t="s">
        <v>6</v>
      </c>
      <c r="C278" s="67" t="str">
        <f t="shared" si="38"/>
        <v>2011Q1</v>
      </c>
      <c r="D278" s="67" t="s">
        <v>211</v>
      </c>
      <c r="E278" s="67" t="s">
        <v>212</v>
      </c>
      <c r="F278" s="67" t="s">
        <v>215</v>
      </c>
      <c r="G278" s="67" t="s">
        <v>239</v>
      </c>
      <c r="H278" s="68" t="s">
        <v>239</v>
      </c>
      <c r="I278" s="68" t="s">
        <v>449</v>
      </c>
      <c r="J278" s="67" t="str">
        <f t="shared" si="35"/>
        <v>2011Q1D14</v>
      </c>
      <c r="K278" s="78">
        <v>96784000</v>
      </c>
      <c r="L278" s="78">
        <v>53483000</v>
      </c>
      <c r="M278" s="67">
        <v>45813000</v>
      </c>
      <c r="N278" s="67">
        <v>222230000</v>
      </c>
      <c r="O278" s="67"/>
      <c r="P278" s="67">
        <v>224000</v>
      </c>
      <c r="Q278" s="79"/>
      <c r="R278" s="67">
        <v>418534000</v>
      </c>
      <c r="S278" s="79"/>
      <c r="T278" s="79"/>
      <c r="U278" s="79"/>
      <c r="V278" s="79"/>
      <c r="W278" s="79"/>
      <c r="X278" s="79"/>
      <c r="Y278" s="79"/>
      <c r="Z278" s="79">
        <v>179340183</v>
      </c>
      <c r="AA278" s="79">
        <v>297832448</v>
      </c>
      <c r="AB278" s="79">
        <v>126505693</v>
      </c>
      <c r="AC278" s="67">
        <v>0</v>
      </c>
      <c r="AD278" s="67">
        <f t="shared" si="41"/>
        <v>603678324</v>
      </c>
      <c r="AE278" s="79"/>
      <c r="AF278" s="79"/>
      <c r="AG278" s="79"/>
      <c r="AH278" s="79"/>
      <c r="AI278" s="79"/>
      <c r="AJ278" s="79"/>
      <c r="AK278" s="67"/>
      <c r="AL278" s="67">
        <v>15</v>
      </c>
      <c r="AM278" s="67"/>
      <c r="AN278" s="67">
        <v>0</v>
      </c>
      <c r="AO278" s="67">
        <v>49</v>
      </c>
      <c r="AP278" s="67">
        <v>715</v>
      </c>
      <c r="AQ278" s="67">
        <v>1313</v>
      </c>
      <c r="AR278" s="67">
        <v>3</v>
      </c>
      <c r="AS278" s="67"/>
      <c r="AT278" s="67">
        <v>1265</v>
      </c>
      <c r="AU278" s="67">
        <v>24</v>
      </c>
      <c r="AV278" s="67"/>
      <c r="AW278" s="67">
        <v>1002</v>
      </c>
      <c r="AX278" s="67">
        <v>0</v>
      </c>
      <c r="AY278" s="67">
        <v>32</v>
      </c>
      <c r="AZ278" s="67">
        <v>772</v>
      </c>
      <c r="BA278" s="67">
        <v>0</v>
      </c>
      <c r="BB278" s="67">
        <v>4</v>
      </c>
      <c r="BC278" s="67">
        <v>392</v>
      </c>
      <c r="BD278" s="67">
        <v>0</v>
      </c>
      <c r="BE278" s="67">
        <v>0</v>
      </c>
      <c r="BF278" s="67">
        <v>34</v>
      </c>
      <c r="BG278" s="67">
        <v>13</v>
      </c>
      <c r="BH278" s="67">
        <v>0</v>
      </c>
      <c r="BI278" s="67">
        <v>126</v>
      </c>
      <c r="BJ278" s="73">
        <v>1022623</v>
      </c>
      <c r="BK278" s="68">
        <f t="shared" si="37"/>
        <v>5759</v>
      </c>
      <c r="BL278" s="78">
        <v>14</v>
      </c>
      <c r="BM278" s="78">
        <v>1148</v>
      </c>
      <c r="BN278" s="78">
        <f t="shared" si="42"/>
        <v>1162</v>
      </c>
      <c r="BO278" s="78"/>
      <c r="BP278" s="78"/>
      <c r="BQ278" s="78"/>
      <c r="BR278" s="67">
        <v>355568</v>
      </c>
      <c r="BS278" s="67">
        <v>30469</v>
      </c>
      <c r="BT278" s="67">
        <v>1193</v>
      </c>
      <c r="BU278" s="67">
        <v>312</v>
      </c>
      <c r="BV278" s="67"/>
      <c r="BW278" s="67">
        <v>224</v>
      </c>
      <c r="BX278" s="79"/>
      <c r="BY278" s="67">
        <f t="shared" si="40"/>
        <v>387766</v>
      </c>
      <c r="BZ278" s="79"/>
      <c r="CA278" s="79"/>
      <c r="CB278" s="79"/>
      <c r="CC278" s="79"/>
      <c r="CD278" s="79"/>
      <c r="CE278" s="79"/>
      <c r="CF278" s="79"/>
      <c r="CG278" s="79"/>
      <c r="CH278" s="79"/>
      <c r="CI278" s="79"/>
      <c r="CJ278" s="79"/>
      <c r="CK278" s="79"/>
      <c r="CL278" s="67">
        <f t="shared" si="39"/>
        <v>0</v>
      </c>
      <c r="CM278" s="79"/>
      <c r="CN278" s="79"/>
      <c r="CO278" s="79"/>
      <c r="CP278" s="79"/>
      <c r="CQ278" s="79"/>
      <c r="CR278" s="79"/>
      <c r="CS278" s="79"/>
      <c r="CT278" s="79"/>
      <c r="CU278" s="79"/>
      <c r="CV278" s="79"/>
      <c r="CW278" s="79"/>
      <c r="CX278" s="79"/>
      <c r="CY278" s="79"/>
      <c r="CZ278" s="79"/>
      <c r="DA278" s="79"/>
      <c r="DB278" s="79"/>
      <c r="DC278" s="79"/>
      <c r="DD278" s="79"/>
      <c r="DE278" s="79"/>
      <c r="DF278" s="79"/>
      <c r="DG278" s="79"/>
      <c r="DH278" s="79"/>
      <c r="DI278" s="79"/>
      <c r="DJ278" s="79"/>
      <c r="DK278" s="79"/>
      <c r="DL278" s="79"/>
      <c r="DM278" s="79"/>
      <c r="DN278" s="79"/>
      <c r="DO278" s="79"/>
      <c r="DP278" s="79"/>
      <c r="DQ278" s="79"/>
      <c r="DR278" s="79"/>
      <c r="DS278" s="79"/>
      <c r="DT278" s="68">
        <f t="shared" si="36"/>
        <v>0</v>
      </c>
      <c r="DU278" s="79"/>
      <c r="DV278" s="77"/>
      <c r="DW278" s="77"/>
      <c r="DX278" s="77"/>
      <c r="DY278" s="77"/>
      <c r="DZ278" s="77"/>
      <c r="EA278" s="77"/>
      <c r="EB278" s="77"/>
      <c r="EC278" s="77"/>
      <c r="ED278" s="77"/>
      <c r="EE278" s="77"/>
      <c r="EF278" s="77"/>
      <c r="EG278" s="77"/>
      <c r="EH278" s="77"/>
      <c r="EI278" s="77"/>
      <c r="EJ278" s="77"/>
      <c r="EK278" s="77"/>
      <c r="EL278" s="77"/>
      <c r="EM278" s="77"/>
      <c r="EN278" s="77"/>
      <c r="EO278" s="77"/>
      <c r="EP278" s="77"/>
      <c r="EQ278" s="77"/>
      <c r="ER278" s="77"/>
      <c r="ES278" s="77"/>
      <c r="ET278" s="77"/>
      <c r="EU278" s="77"/>
      <c r="EV278" s="77"/>
      <c r="EW278" s="77"/>
      <c r="EX278" s="77"/>
    </row>
    <row r="279" spans="1:154" ht="16" customHeight="1">
      <c r="A279" s="86">
        <v>2010</v>
      </c>
      <c r="B279" s="67" t="s">
        <v>9</v>
      </c>
      <c r="C279" s="67" t="str">
        <f t="shared" si="38"/>
        <v>2010Q4</v>
      </c>
      <c r="D279" s="67" t="s">
        <v>211</v>
      </c>
      <c r="E279" s="67" t="s">
        <v>212</v>
      </c>
      <c r="F279" s="67" t="s">
        <v>231</v>
      </c>
      <c r="G279" s="68" t="s">
        <v>231</v>
      </c>
      <c r="H279" s="68" t="s">
        <v>231</v>
      </c>
      <c r="I279" s="68" t="s">
        <v>448</v>
      </c>
      <c r="J279" s="67" t="str">
        <f t="shared" si="35"/>
        <v>2010Q4D13</v>
      </c>
      <c r="K279" s="79">
        <v>0</v>
      </c>
      <c r="L279" s="79">
        <v>0</v>
      </c>
      <c r="M279" s="67"/>
      <c r="N279" s="79">
        <v>0</v>
      </c>
      <c r="O279" s="79"/>
      <c r="P279" s="79">
        <v>0</v>
      </c>
      <c r="Q279" s="79"/>
      <c r="R279" s="68">
        <v>0</v>
      </c>
      <c r="S279" s="67"/>
      <c r="T279" s="67"/>
      <c r="U279" s="67"/>
      <c r="V279" s="67"/>
      <c r="W279" s="67"/>
      <c r="X279" s="67"/>
      <c r="Y279" s="67"/>
      <c r="Z279" s="79">
        <v>0</v>
      </c>
      <c r="AA279" s="79">
        <v>0</v>
      </c>
      <c r="AB279" s="79">
        <v>0</v>
      </c>
      <c r="AC279" s="67">
        <v>0</v>
      </c>
      <c r="AD279" s="68">
        <f t="shared" si="41"/>
        <v>0</v>
      </c>
      <c r="AE279" s="67"/>
      <c r="AF279" s="79"/>
      <c r="AG279" s="67"/>
      <c r="AH279" s="67"/>
      <c r="AI279" s="67"/>
      <c r="AJ279" s="67"/>
      <c r="AK279" s="67"/>
      <c r="AL279" s="67">
        <v>0</v>
      </c>
      <c r="AM279" s="67"/>
      <c r="AN279" s="67">
        <v>0</v>
      </c>
      <c r="AO279" s="67">
        <v>0</v>
      </c>
      <c r="AP279" s="67">
        <v>0</v>
      </c>
      <c r="AQ279" s="67">
        <v>0</v>
      </c>
      <c r="AR279" s="67">
        <v>0</v>
      </c>
      <c r="AS279" s="67"/>
      <c r="AT279" s="67">
        <v>0</v>
      </c>
      <c r="AU279" s="67">
        <v>0</v>
      </c>
      <c r="AV279" s="67"/>
      <c r="AW279" s="67">
        <v>0</v>
      </c>
      <c r="AX279" s="67">
        <v>0</v>
      </c>
      <c r="AY279" s="67">
        <v>0</v>
      </c>
      <c r="AZ279" s="67">
        <v>0</v>
      </c>
      <c r="BA279" s="67">
        <v>0</v>
      </c>
      <c r="BB279" s="67">
        <v>0</v>
      </c>
      <c r="BC279" s="67">
        <v>0</v>
      </c>
      <c r="BD279" s="67">
        <v>0</v>
      </c>
      <c r="BE279" s="67">
        <v>0</v>
      </c>
      <c r="BF279" s="67">
        <v>0</v>
      </c>
      <c r="BG279" s="67">
        <v>0</v>
      </c>
      <c r="BH279" s="67">
        <v>0</v>
      </c>
      <c r="BI279" s="67">
        <v>0</v>
      </c>
      <c r="BJ279" s="73">
        <v>0</v>
      </c>
      <c r="BK279" s="68">
        <f t="shared" si="37"/>
        <v>0</v>
      </c>
      <c r="BL279" s="67">
        <v>0</v>
      </c>
      <c r="BM279" s="67">
        <v>0</v>
      </c>
      <c r="BN279" s="67">
        <f t="shared" si="42"/>
        <v>0</v>
      </c>
      <c r="BO279" s="67"/>
      <c r="BP279" s="67"/>
      <c r="BQ279" s="67"/>
      <c r="BR279" s="67">
        <v>0</v>
      </c>
      <c r="BS279" s="67">
        <v>0</v>
      </c>
      <c r="BT279" s="67">
        <v>0</v>
      </c>
      <c r="BU279" s="67">
        <v>0</v>
      </c>
      <c r="BV279" s="67"/>
      <c r="BW279" s="67">
        <v>0</v>
      </c>
      <c r="BX279" s="67">
        <v>0</v>
      </c>
      <c r="BY279" s="67">
        <f t="shared" si="40"/>
        <v>0</v>
      </c>
      <c r="BZ279" s="79">
        <v>0</v>
      </c>
      <c r="CA279" s="79">
        <v>0</v>
      </c>
      <c r="CB279" s="79">
        <v>0</v>
      </c>
      <c r="CC279" s="79">
        <v>0</v>
      </c>
      <c r="CD279" s="79">
        <v>0</v>
      </c>
      <c r="CE279" s="79">
        <v>0</v>
      </c>
      <c r="CF279" s="79">
        <v>0</v>
      </c>
      <c r="CG279" s="79"/>
      <c r="CH279" s="79"/>
      <c r="CI279" s="79"/>
      <c r="CJ279" s="79"/>
      <c r="CK279" s="79"/>
      <c r="CL279" s="79">
        <f t="shared" si="39"/>
        <v>0</v>
      </c>
      <c r="CM279" s="79"/>
      <c r="CN279" s="79"/>
      <c r="CO279" s="79"/>
      <c r="CP279" s="79"/>
      <c r="CQ279" s="79"/>
      <c r="CR279" s="79"/>
      <c r="CS279" s="79"/>
      <c r="CT279" s="79"/>
      <c r="CU279" s="79"/>
      <c r="CV279" s="79"/>
      <c r="CW279" s="79"/>
      <c r="CX279" s="79"/>
      <c r="CY279" s="79"/>
      <c r="CZ279" s="79"/>
      <c r="DA279" s="79"/>
      <c r="DB279" s="79"/>
      <c r="DC279" s="79"/>
      <c r="DD279" s="67"/>
      <c r="DE279" s="67"/>
      <c r="DF279" s="67"/>
      <c r="DG279" s="67"/>
      <c r="DH279" s="67"/>
      <c r="DI279" s="67"/>
      <c r="DJ279" s="67"/>
      <c r="DK279" s="67"/>
      <c r="DL279" s="67"/>
      <c r="DM279" s="67"/>
      <c r="DN279" s="67"/>
      <c r="DO279" s="67"/>
      <c r="DP279" s="67"/>
      <c r="DQ279" s="67"/>
      <c r="DR279" s="67"/>
      <c r="DS279" s="67"/>
      <c r="DT279" s="68">
        <f t="shared" si="36"/>
        <v>0</v>
      </c>
      <c r="DU279" s="67"/>
      <c r="DV279" s="82"/>
      <c r="DW279" s="82"/>
      <c r="DX279" s="82"/>
      <c r="DY279" s="82"/>
      <c r="DZ279" s="82"/>
      <c r="EA279" s="82"/>
      <c r="EB279" s="82"/>
      <c r="EC279" s="82"/>
      <c r="ED279" s="82"/>
      <c r="EE279" s="82"/>
      <c r="EF279" s="82"/>
      <c r="EG279" s="82" t="s">
        <v>231</v>
      </c>
      <c r="EH279" s="82"/>
      <c r="EI279" s="82"/>
      <c r="EJ279" s="82"/>
      <c r="EK279" s="82"/>
      <c r="EL279" s="82"/>
      <c r="EM279" s="82"/>
      <c r="EN279" s="82"/>
      <c r="EO279" s="82"/>
      <c r="EP279" s="82"/>
      <c r="EQ279" s="82"/>
      <c r="ER279" s="82"/>
      <c r="ES279" s="82"/>
      <c r="ET279" s="82"/>
      <c r="EU279" s="82"/>
      <c r="EV279" s="82"/>
      <c r="EW279" s="82"/>
      <c r="EX279" s="82"/>
    </row>
    <row r="280" spans="1:154" ht="16" customHeight="1">
      <c r="A280" s="86">
        <v>2010</v>
      </c>
      <c r="B280" s="67" t="s">
        <v>9</v>
      </c>
      <c r="C280" s="67" t="str">
        <f t="shared" si="38"/>
        <v>2010Q4</v>
      </c>
      <c r="D280" s="67" t="s">
        <v>211</v>
      </c>
      <c r="E280" s="67" t="s">
        <v>212</v>
      </c>
      <c r="F280" s="67" t="s">
        <v>224</v>
      </c>
      <c r="G280" s="68" t="s">
        <v>46</v>
      </c>
      <c r="H280" s="68" t="s">
        <v>231</v>
      </c>
      <c r="I280" s="68" t="s">
        <v>440</v>
      </c>
      <c r="J280" s="67" t="str">
        <f t="shared" si="35"/>
        <v>2010Q4D7</v>
      </c>
      <c r="K280" s="79">
        <v>0</v>
      </c>
      <c r="L280" s="79">
        <v>0</v>
      </c>
      <c r="M280" s="67"/>
      <c r="N280" s="79">
        <v>0</v>
      </c>
      <c r="O280" s="79"/>
      <c r="P280" s="79">
        <v>0</v>
      </c>
      <c r="Q280" s="79"/>
      <c r="R280" s="68">
        <v>717310.44</v>
      </c>
      <c r="S280" s="67"/>
      <c r="T280" s="67"/>
      <c r="U280" s="67"/>
      <c r="V280" s="67"/>
      <c r="W280" s="67"/>
      <c r="X280" s="67"/>
      <c r="Y280" s="67"/>
      <c r="Z280" s="79">
        <v>0</v>
      </c>
      <c r="AA280" s="79">
        <v>0</v>
      </c>
      <c r="AB280" s="79">
        <v>0</v>
      </c>
      <c r="AC280" s="67">
        <v>930000</v>
      </c>
      <c r="AD280" s="68">
        <f t="shared" si="41"/>
        <v>930000</v>
      </c>
      <c r="AE280" s="67"/>
      <c r="AF280" s="79"/>
      <c r="AG280" s="67"/>
      <c r="AH280" s="67"/>
      <c r="AI280" s="67"/>
      <c r="AJ280" s="67"/>
      <c r="AK280" s="67"/>
      <c r="AL280" s="67">
        <v>0</v>
      </c>
      <c r="AM280" s="67"/>
      <c r="AN280" s="67">
        <v>0</v>
      </c>
      <c r="AO280" s="67">
        <v>0</v>
      </c>
      <c r="AP280" s="67">
        <v>0</v>
      </c>
      <c r="AQ280" s="67">
        <v>0</v>
      </c>
      <c r="AR280" s="67">
        <v>0</v>
      </c>
      <c r="AS280" s="67"/>
      <c r="AT280" s="67">
        <v>0</v>
      </c>
      <c r="AU280" s="67">
        <v>0</v>
      </c>
      <c r="AV280" s="67"/>
      <c r="AW280" s="67">
        <v>0</v>
      </c>
      <c r="AX280" s="67">
        <v>0</v>
      </c>
      <c r="AY280" s="67">
        <v>0</v>
      </c>
      <c r="AZ280" s="67">
        <v>0</v>
      </c>
      <c r="BA280" s="67">
        <v>0</v>
      </c>
      <c r="BB280" s="67">
        <v>0</v>
      </c>
      <c r="BC280" s="67">
        <v>0</v>
      </c>
      <c r="BD280" s="67">
        <v>0</v>
      </c>
      <c r="BE280" s="67">
        <v>0</v>
      </c>
      <c r="BF280" s="67">
        <v>0</v>
      </c>
      <c r="BG280" s="67">
        <v>0</v>
      </c>
      <c r="BH280" s="67">
        <v>0</v>
      </c>
      <c r="BI280" s="67">
        <v>0</v>
      </c>
      <c r="BJ280" s="73">
        <v>0</v>
      </c>
      <c r="BK280" s="68">
        <f t="shared" si="37"/>
        <v>0</v>
      </c>
      <c r="BL280" s="67">
        <v>0</v>
      </c>
      <c r="BM280" s="67">
        <v>0</v>
      </c>
      <c r="BN280" s="67">
        <f t="shared" si="42"/>
        <v>0</v>
      </c>
      <c r="BO280" s="67"/>
      <c r="BP280" s="67"/>
      <c r="BQ280" s="67"/>
      <c r="BR280" s="67">
        <v>1062</v>
      </c>
      <c r="BS280" s="67">
        <v>38</v>
      </c>
      <c r="BT280" s="67">
        <v>0</v>
      </c>
      <c r="BU280" s="67">
        <v>0</v>
      </c>
      <c r="BV280" s="67"/>
      <c r="BW280" s="67">
        <v>0</v>
      </c>
      <c r="BX280" s="67">
        <v>0</v>
      </c>
      <c r="BY280" s="67">
        <f t="shared" si="40"/>
        <v>1100</v>
      </c>
      <c r="BZ280" s="79">
        <v>18.776572999999999</v>
      </c>
      <c r="CA280" s="79">
        <v>0.40600000000000003</v>
      </c>
      <c r="CB280" s="79">
        <v>13.86408224</v>
      </c>
      <c r="CC280" s="79">
        <v>9.4412199999999995</v>
      </c>
      <c r="CD280" s="79">
        <v>0</v>
      </c>
      <c r="CE280" s="79">
        <v>0</v>
      </c>
      <c r="CF280" s="79">
        <v>0</v>
      </c>
      <c r="CG280" s="79"/>
      <c r="CH280" s="79"/>
      <c r="CI280" s="79"/>
      <c r="CJ280" s="79"/>
      <c r="CK280" s="79"/>
      <c r="CL280" s="79">
        <f t="shared" si="39"/>
        <v>42.487875240000001</v>
      </c>
      <c r="CM280" s="79"/>
      <c r="CN280" s="79"/>
      <c r="CO280" s="79"/>
      <c r="CP280" s="79"/>
      <c r="CQ280" s="79"/>
      <c r="CR280" s="79"/>
      <c r="CS280" s="79"/>
      <c r="CT280" s="79"/>
      <c r="CU280" s="79"/>
      <c r="CV280" s="79"/>
      <c r="CW280" s="79"/>
      <c r="CX280" s="79"/>
      <c r="CY280" s="79"/>
      <c r="CZ280" s="79"/>
      <c r="DA280" s="79"/>
      <c r="DB280" s="79"/>
      <c r="DC280" s="79"/>
      <c r="DD280" s="67"/>
      <c r="DE280" s="67"/>
      <c r="DF280" s="67"/>
      <c r="DG280" s="67"/>
      <c r="DH280" s="67"/>
      <c r="DI280" s="67"/>
      <c r="DJ280" s="67"/>
      <c r="DK280" s="67"/>
      <c r="DL280" s="67"/>
      <c r="DM280" s="67"/>
      <c r="DN280" s="67"/>
      <c r="DO280" s="67"/>
      <c r="DP280" s="67"/>
      <c r="DQ280" s="67"/>
      <c r="DR280" s="67"/>
      <c r="DS280" s="67"/>
      <c r="DT280" s="68">
        <f t="shared" si="36"/>
        <v>0</v>
      </c>
      <c r="DU280" s="67"/>
      <c r="DV280" s="82"/>
      <c r="DW280" s="82"/>
      <c r="DX280" s="82"/>
      <c r="DY280" s="82"/>
      <c r="DZ280" s="82"/>
      <c r="EA280" s="82"/>
      <c r="EB280" s="82"/>
      <c r="EC280" s="82"/>
      <c r="ED280" s="82"/>
      <c r="EE280" s="82"/>
      <c r="EF280" s="82"/>
      <c r="EG280" s="82" t="s">
        <v>229</v>
      </c>
      <c r="EH280" s="82"/>
      <c r="EI280" s="82"/>
      <c r="EJ280" s="82"/>
      <c r="EK280" s="82"/>
      <c r="EL280" s="82"/>
      <c r="EM280" s="82"/>
      <c r="EN280" s="82"/>
      <c r="EO280" s="82"/>
      <c r="EP280" s="82"/>
      <c r="EQ280" s="82"/>
      <c r="ER280" s="82"/>
      <c r="ES280" s="82"/>
      <c r="ET280" s="82"/>
      <c r="EU280" s="82"/>
      <c r="EV280" s="82"/>
      <c r="EW280" s="82"/>
      <c r="EX280" s="82"/>
    </row>
    <row r="281" spans="1:154" ht="16" customHeight="1">
      <c r="A281" s="86">
        <v>2010</v>
      </c>
      <c r="B281" s="67" t="s">
        <v>9</v>
      </c>
      <c r="C281" s="67" t="str">
        <f t="shared" si="38"/>
        <v>2010Q4</v>
      </c>
      <c r="D281" s="67" t="s">
        <v>211</v>
      </c>
      <c r="E281" s="67" t="s">
        <v>212</v>
      </c>
      <c r="F281" s="67" t="s">
        <v>223</v>
      </c>
      <c r="G281" s="68" t="s">
        <v>45</v>
      </c>
      <c r="H281" s="68" t="s">
        <v>231</v>
      </c>
      <c r="I281" s="68" t="s">
        <v>439</v>
      </c>
      <c r="J281" s="67" t="str">
        <f t="shared" si="35"/>
        <v>2010Q4D6</v>
      </c>
      <c r="K281" s="79">
        <v>0</v>
      </c>
      <c r="L281" s="79">
        <v>0</v>
      </c>
      <c r="M281" s="67"/>
      <c r="N281" s="79">
        <v>0</v>
      </c>
      <c r="O281" s="79"/>
      <c r="P281" s="79">
        <v>0</v>
      </c>
      <c r="Q281" s="79"/>
      <c r="R281" s="68">
        <v>317501.18</v>
      </c>
      <c r="S281" s="67"/>
      <c r="T281" s="67"/>
      <c r="U281" s="67"/>
      <c r="V281" s="67"/>
      <c r="W281" s="67"/>
      <c r="X281" s="67"/>
      <c r="Y281" s="67"/>
      <c r="Z281" s="79">
        <v>0</v>
      </c>
      <c r="AA281" s="79">
        <v>0</v>
      </c>
      <c r="AB281" s="79">
        <v>0</v>
      </c>
      <c r="AC281" s="67">
        <v>441017</v>
      </c>
      <c r="AD281" s="68">
        <f t="shared" si="41"/>
        <v>441017</v>
      </c>
      <c r="AE281" s="67"/>
      <c r="AF281" s="79"/>
      <c r="AG281" s="67"/>
      <c r="AH281" s="67"/>
      <c r="AI281" s="67"/>
      <c r="AJ281" s="67"/>
      <c r="AK281" s="67"/>
      <c r="AL281" s="67">
        <v>0</v>
      </c>
      <c r="AM281" s="67"/>
      <c r="AN281" s="67">
        <v>0</v>
      </c>
      <c r="AO281" s="67">
        <v>0</v>
      </c>
      <c r="AP281" s="67">
        <v>0</v>
      </c>
      <c r="AQ281" s="67">
        <v>0</v>
      </c>
      <c r="AR281" s="67">
        <v>0</v>
      </c>
      <c r="AS281" s="67"/>
      <c r="AT281" s="67">
        <v>0</v>
      </c>
      <c r="AU281" s="67">
        <v>0</v>
      </c>
      <c r="AV281" s="67"/>
      <c r="AW281" s="67">
        <v>0</v>
      </c>
      <c r="AX281" s="67">
        <v>0</v>
      </c>
      <c r="AY281" s="67">
        <v>0</v>
      </c>
      <c r="AZ281" s="67">
        <v>0</v>
      </c>
      <c r="BA281" s="67">
        <v>0</v>
      </c>
      <c r="BB281" s="67">
        <v>0</v>
      </c>
      <c r="BC281" s="67">
        <v>0</v>
      </c>
      <c r="BD281" s="67">
        <v>0</v>
      </c>
      <c r="BE281" s="67">
        <v>0</v>
      </c>
      <c r="BF281" s="67">
        <v>0</v>
      </c>
      <c r="BG281" s="67">
        <v>0</v>
      </c>
      <c r="BH281" s="67">
        <v>0</v>
      </c>
      <c r="BI281" s="67">
        <v>0</v>
      </c>
      <c r="BJ281" s="73">
        <v>0</v>
      </c>
      <c r="BK281" s="68">
        <f t="shared" si="37"/>
        <v>0</v>
      </c>
      <c r="BL281" s="67">
        <v>0</v>
      </c>
      <c r="BM281" s="67">
        <v>0</v>
      </c>
      <c r="BN281" s="67">
        <f t="shared" si="42"/>
        <v>0</v>
      </c>
      <c r="BO281" s="67"/>
      <c r="BP281" s="67"/>
      <c r="BQ281" s="67"/>
      <c r="BR281" s="67">
        <v>1503</v>
      </c>
      <c r="BS281" s="67">
        <v>44</v>
      </c>
      <c r="BT281" s="67">
        <v>0</v>
      </c>
      <c r="BU281" s="67">
        <v>0</v>
      </c>
      <c r="BV281" s="67"/>
      <c r="BW281" s="67">
        <v>0</v>
      </c>
      <c r="BX281" s="67">
        <v>0</v>
      </c>
      <c r="BY281" s="67">
        <f t="shared" si="40"/>
        <v>1547</v>
      </c>
      <c r="BZ281" s="79">
        <v>31.649274999999999</v>
      </c>
      <c r="CA281" s="79">
        <v>2.1732999999999998</v>
      </c>
      <c r="CB281" s="79">
        <v>11.081899999999999</v>
      </c>
      <c r="CC281" s="79">
        <v>12.0626</v>
      </c>
      <c r="CD281" s="79">
        <v>0</v>
      </c>
      <c r="CE281" s="79">
        <v>0</v>
      </c>
      <c r="CF281" s="79">
        <v>0</v>
      </c>
      <c r="CG281" s="79"/>
      <c r="CH281" s="79"/>
      <c r="CI281" s="79"/>
      <c r="CJ281" s="79"/>
      <c r="CK281" s="79"/>
      <c r="CL281" s="79">
        <f t="shared" si="39"/>
        <v>56.967074999999994</v>
      </c>
      <c r="CM281" s="79"/>
      <c r="CN281" s="79"/>
      <c r="CO281" s="79"/>
      <c r="CP281" s="79"/>
      <c r="CQ281" s="79"/>
      <c r="CR281" s="79"/>
      <c r="CS281" s="79"/>
      <c r="CT281" s="79"/>
      <c r="CU281" s="79"/>
      <c r="CV281" s="79"/>
      <c r="CW281" s="79"/>
      <c r="CX281" s="79"/>
      <c r="CY281" s="79"/>
      <c r="CZ281" s="79"/>
      <c r="DA281" s="79"/>
      <c r="DB281" s="79"/>
      <c r="DC281" s="79"/>
      <c r="DD281" s="67"/>
      <c r="DE281" s="67"/>
      <c r="DF281" s="67"/>
      <c r="DG281" s="67"/>
      <c r="DH281" s="67"/>
      <c r="DI281" s="67"/>
      <c r="DJ281" s="67"/>
      <c r="DK281" s="67"/>
      <c r="DL281" s="67"/>
      <c r="DM281" s="67"/>
      <c r="DN281" s="67"/>
      <c r="DO281" s="67"/>
      <c r="DP281" s="67"/>
      <c r="DQ281" s="67"/>
      <c r="DR281" s="67"/>
      <c r="DS281" s="67"/>
      <c r="DT281" s="68">
        <f t="shared" si="36"/>
        <v>0</v>
      </c>
      <c r="DU281" s="67"/>
      <c r="DV281" s="82"/>
      <c r="DW281" s="82"/>
      <c r="DX281" s="82"/>
      <c r="DY281" s="82"/>
      <c r="DZ281" s="82"/>
      <c r="EA281" s="82"/>
      <c r="EB281" s="82"/>
      <c r="EC281" s="82"/>
      <c r="ED281" s="82"/>
      <c r="EE281" s="82"/>
      <c r="EF281" s="82"/>
      <c r="EG281" s="82" t="s">
        <v>229</v>
      </c>
      <c r="EH281" s="82"/>
      <c r="EI281" s="82"/>
      <c r="EJ281" s="82"/>
      <c r="EK281" s="82"/>
      <c r="EL281" s="82"/>
      <c r="EM281" s="82"/>
      <c r="EN281" s="82"/>
      <c r="EO281" s="82"/>
      <c r="EP281" s="82"/>
      <c r="EQ281" s="82"/>
      <c r="ER281" s="82"/>
      <c r="ES281" s="82"/>
      <c r="ET281" s="82"/>
      <c r="EU281" s="82"/>
      <c r="EV281" s="82"/>
      <c r="EW281" s="82"/>
      <c r="EX281" s="82"/>
    </row>
    <row r="282" spans="1:154" ht="16" customHeight="1">
      <c r="A282" s="86">
        <v>2010</v>
      </c>
      <c r="B282" s="67" t="s">
        <v>9</v>
      </c>
      <c r="C282" s="67" t="str">
        <f t="shared" si="38"/>
        <v>2010Q4</v>
      </c>
      <c r="D282" s="67" t="s">
        <v>211</v>
      </c>
      <c r="E282" s="67" t="s">
        <v>212</v>
      </c>
      <c r="F282" s="67" t="s">
        <v>227</v>
      </c>
      <c r="G282" s="68" t="s">
        <v>13</v>
      </c>
      <c r="H282" s="68" t="s">
        <v>13</v>
      </c>
      <c r="I282" s="68" t="s">
        <v>444</v>
      </c>
      <c r="J282" s="67" t="str">
        <f t="shared" si="35"/>
        <v>2010Q4D9</v>
      </c>
      <c r="K282" s="79">
        <v>0</v>
      </c>
      <c r="L282" s="79">
        <v>0</v>
      </c>
      <c r="M282" s="67"/>
      <c r="N282" s="79">
        <v>0</v>
      </c>
      <c r="O282" s="79"/>
      <c r="P282" s="79">
        <v>0</v>
      </c>
      <c r="Q282" s="79"/>
      <c r="R282" s="68">
        <v>0</v>
      </c>
      <c r="S282" s="67"/>
      <c r="T282" s="67"/>
      <c r="U282" s="67"/>
      <c r="V282" s="67"/>
      <c r="W282" s="67"/>
      <c r="X282" s="67"/>
      <c r="Y282" s="67"/>
      <c r="Z282" s="79">
        <v>0</v>
      </c>
      <c r="AA282" s="79">
        <v>0</v>
      </c>
      <c r="AB282" s="79">
        <v>0</v>
      </c>
      <c r="AC282" s="67">
        <v>0</v>
      </c>
      <c r="AD282" s="68">
        <f t="shared" si="41"/>
        <v>0</v>
      </c>
      <c r="AE282" s="67"/>
      <c r="AF282" s="79"/>
      <c r="AG282" s="67"/>
      <c r="AH282" s="67"/>
      <c r="AI282" s="67"/>
      <c r="AJ282" s="67"/>
      <c r="AK282" s="67"/>
      <c r="AL282" s="67">
        <v>0</v>
      </c>
      <c r="AM282" s="67"/>
      <c r="AN282" s="67">
        <v>0</v>
      </c>
      <c r="AO282" s="67">
        <v>0</v>
      </c>
      <c r="AP282" s="67">
        <v>1</v>
      </c>
      <c r="AQ282" s="67">
        <v>5</v>
      </c>
      <c r="AR282" s="67">
        <v>0</v>
      </c>
      <c r="AS282" s="67"/>
      <c r="AT282" s="67">
        <v>3</v>
      </c>
      <c r="AU282" s="67">
        <v>0</v>
      </c>
      <c r="AV282" s="67"/>
      <c r="AW282" s="67">
        <v>2</v>
      </c>
      <c r="AX282" s="67">
        <v>1</v>
      </c>
      <c r="AY282" s="67">
        <v>0</v>
      </c>
      <c r="AZ282" s="67">
        <v>2</v>
      </c>
      <c r="BA282" s="67">
        <v>0</v>
      </c>
      <c r="BB282" s="67">
        <v>0</v>
      </c>
      <c r="BC282" s="67">
        <v>0</v>
      </c>
      <c r="BD282" s="67">
        <v>0</v>
      </c>
      <c r="BE282" s="67">
        <v>0</v>
      </c>
      <c r="BF282" s="67">
        <v>0</v>
      </c>
      <c r="BG282" s="67">
        <v>0</v>
      </c>
      <c r="BH282" s="67">
        <v>0</v>
      </c>
      <c r="BI282" s="67">
        <v>0</v>
      </c>
      <c r="BJ282" s="73">
        <v>1855</v>
      </c>
      <c r="BK282" s="68">
        <f t="shared" si="37"/>
        <v>14</v>
      </c>
      <c r="BL282" s="67">
        <v>0</v>
      </c>
      <c r="BM282" s="67">
        <v>0</v>
      </c>
      <c r="BN282" s="67">
        <f t="shared" si="42"/>
        <v>0</v>
      </c>
      <c r="BO282" s="67"/>
      <c r="BP282" s="67"/>
      <c r="BQ282" s="67"/>
      <c r="BR282" s="67">
        <v>806</v>
      </c>
      <c r="BS282" s="67">
        <v>0</v>
      </c>
      <c r="BT282" s="67">
        <v>0</v>
      </c>
      <c r="BU282" s="67">
        <v>0</v>
      </c>
      <c r="BV282" s="67"/>
      <c r="BW282" s="67">
        <v>0</v>
      </c>
      <c r="BX282" s="67">
        <v>0</v>
      </c>
      <c r="BY282" s="67">
        <f t="shared" si="40"/>
        <v>806</v>
      </c>
      <c r="BZ282" s="79">
        <v>18.09</v>
      </c>
      <c r="CA282" s="79">
        <v>9.4824999999999999</v>
      </c>
      <c r="CB282" s="79">
        <v>4.1648899999999998</v>
      </c>
      <c r="CC282" s="79">
        <v>12.5665</v>
      </c>
      <c r="CD282" s="79">
        <v>0</v>
      </c>
      <c r="CE282" s="79">
        <v>0</v>
      </c>
      <c r="CF282" s="79">
        <v>0</v>
      </c>
      <c r="CG282" s="79"/>
      <c r="CH282" s="79"/>
      <c r="CI282" s="79"/>
      <c r="CJ282" s="79"/>
      <c r="CK282" s="79"/>
      <c r="CL282" s="79">
        <f t="shared" si="39"/>
        <v>44.303889999999996</v>
      </c>
      <c r="CM282" s="79"/>
      <c r="CN282" s="79"/>
      <c r="CO282" s="79"/>
      <c r="CP282" s="79"/>
      <c r="CQ282" s="79"/>
      <c r="CR282" s="79"/>
      <c r="CS282" s="79"/>
      <c r="CT282" s="79"/>
      <c r="CU282" s="79"/>
      <c r="CV282" s="79"/>
      <c r="CW282" s="79"/>
      <c r="CX282" s="79"/>
      <c r="CY282" s="79"/>
      <c r="CZ282" s="79"/>
      <c r="DA282" s="79"/>
      <c r="DB282" s="79"/>
      <c r="DC282" s="79"/>
      <c r="DD282" s="67"/>
      <c r="DE282" s="67"/>
      <c r="DF282" s="67"/>
      <c r="DG282" s="67"/>
      <c r="DH282" s="67"/>
      <c r="DI282" s="67"/>
      <c r="DJ282" s="67"/>
      <c r="DK282" s="67"/>
      <c r="DL282" s="67"/>
      <c r="DM282" s="67"/>
      <c r="DN282" s="67"/>
      <c r="DO282" s="67"/>
      <c r="DP282" s="67"/>
      <c r="DQ282" s="67"/>
      <c r="DR282" s="67"/>
      <c r="DS282" s="67"/>
      <c r="DT282" s="68">
        <f t="shared" si="36"/>
        <v>0</v>
      </c>
      <c r="DU282" s="67"/>
      <c r="DV282" s="82"/>
      <c r="DW282" s="82"/>
      <c r="DX282" s="82"/>
      <c r="DY282" s="82"/>
      <c r="DZ282" s="82"/>
      <c r="EA282" s="82"/>
      <c r="EB282" s="82"/>
      <c r="EC282" s="82"/>
      <c r="ED282" s="82"/>
      <c r="EE282" s="82"/>
      <c r="EF282" s="82"/>
      <c r="EG282" s="82" t="s">
        <v>229</v>
      </c>
      <c r="EH282" s="82"/>
      <c r="EI282" s="82"/>
      <c r="EJ282" s="82"/>
      <c r="EK282" s="82"/>
      <c r="EL282" s="82"/>
      <c r="EM282" s="82"/>
      <c r="EN282" s="82"/>
      <c r="EO282" s="82"/>
      <c r="EP282" s="82"/>
      <c r="EQ282" s="82"/>
      <c r="ER282" s="82"/>
      <c r="ES282" s="82"/>
      <c r="ET282" s="82"/>
      <c r="EU282" s="82"/>
      <c r="EV282" s="82"/>
      <c r="EW282" s="82"/>
      <c r="EX282" s="82"/>
    </row>
    <row r="283" spans="1:154" ht="16" customHeight="1">
      <c r="A283" s="86">
        <v>2010</v>
      </c>
      <c r="B283" s="67" t="s">
        <v>9</v>
      </c>
      <c r="C283" s="67" t="str">
        <f t="shared" si="38"/>
        <v>2010Q4</v>
      </c>
      <c r="D283" s="67" t="s">
        <v>211</v>
      </c>
      <c r="E283" s="67" t="s">
        <v>212</v>
      </c>
      <c r="F283" s="67" t="s">
        <v>225</v>
      </c>
      <c r="G283" s="68" t="s">
        <v>47</v>
      </c>
      <c r="H283" s="68" t="s">
        <v>231</v>
      </c>
      <c r="I283" s="68" t="s">
        <v>441</v>
      </c>
      <c r="J283" s="67" t="str">
        <f t="shared" si="35"/>
        <v>2010Q4D8</v>
      </c>
      <c r="K283" s="79">
        <v>0</v>
      </c>
      <c r="L283" s="79">
        <v>0</v>
      </c>
      <c r="M283" s="67"/>
      <c r="N283" s="79">
        <v>0</v>
      </c>
      <c r="O283" s="79"/>
      <c r="P283" s="79">
        <v>0</v>
      </c>
      <c r="Q283" s="79"/>
      <c r="R283" s="68">
        <v>957406.29</v>
      </c>
      <c r="S283" s="67"/>
      <c r="T283" s="67"/>
      <c r="U283" s="67"/>
      <c r="V283" s="67"/>
      <c r="W283" s="67"/>
      <c r="X283" s="67"/>
      <c r="Y283" s="67"/>
      <c r="Z283" s="79">
        <v>0</v>
      </c>
      <c r="AA283" s="79">
        <v>0</v>
      </c>
      <c r="AB283" s="79">
        <v>0</v>
      </c>
      <c r="AC283" s="67">
        <v>1278929</v>
      </c>
      <c r="AD283" s="68">
        <f t="shared" si="41"/>
        <v>1278929</v>
      </c>
      <c r="AE283" s="67"/>
      <c r="AF283" s="79"/>
      <c r="AG283" s="67"/>
      <c r="AH283" s="67"/>
      <c r="AI283" s="67"/>
      <c r="AJ283" s="67"/>
      <c r="AK283" s="67"/>
      <c r="AL283" s="67">
        <v>0</v>
      </c>
      <c r="AM283" s="67"/>
      <c r="AN283" s="67">
        <v>0</v>
      </c>
      <c r="AO283" s="67">
        <v>0</v>
      </c>
      <c r="AP283" s="67">
        <v>0</v>
      </c>
      <c r="AQ283" s="67">
        <v>0</v>
      </c>
      <c r="AR283" s="67">
        <v>0</v>
      </c>
      <c r="AS283" s="67"/>
      <c r="AT283" s="67">
        <v>0</v>
      </c>
      <c r="AU283" s="67">
        <v>0</v>
      </c>
      <c r="AV283" s="67"/>
      <c r="AW283" s="67">
        <v>0</v>
      </c>
      <c r="AX283" s="67">
        <v>0</v>
      </c>
      <c r="AY283" s="67">
        <v>0</v>
      </c>
      <c r="AZ283" s="67">
        <v>0</v>
      </c>
      <c r="BA283" s="67">
        <v>0</v>
      </c>
      <c r="BB283" s="67">
        <v>0</v>
      </c>
      <c r="BC283" s="67">
        <v>0</v>
      </c>
      <c r="BD283" s="67">
        <v>0</v>
      </c>
      <c r="BE283" s="67">
        <v>0</v>
      </c>
      <c r="BF283" s="67">
        <v>0</v>
      </c>
      <c r="BG283" s="67">
        <v>0</v>
      </c>
      <c r="BH283" s="67">
        <v>0</v>
      </c>
      <c r="BI283" s="67">
        <v>0</v>
      </c>
      <c r="BJ283" s="73">
        <v>0</v>
      </c>
      <c r="BK283" s="68">
        <f t="shared" si="37"/>
        <v>0</v>
      </c>
      <c r="BL283" s="67">
        <v>0</v>
      </c>
      <c r="BM283" s="67">
        <v>0</v>
      </c>
      <c r="BN283" s="67">
        <f t="shared" si="42"/>
        <v>0</v>
      </c>
      <c r="BO283" s="67"/>
      <c r="BP283" s="67"/>
      <c r="BQ283" s="67"/>
      <c r="BR283" s="67">
        <v>1847</v>
      </c>
      <c r="BS283" s="67">
        <v>69</v>
      </c>
      <c r="BT283" s="67">
        <v>0</v>
      </c>
      <c r="BU283" s="67">
        <v>0</v>
      </c>
      <c r="BV283" s="67"/>
      <c r="BW283" s="67">
        <v>0</v>
      </c>
      <c r="BX283" s="67">
        <v>0</v>
      </c>
      <c r="BY283" s="67">
        <f t="shared" si="40"/>
        <v>1916</v>
      </c>
      <c r="BZ283" s="79">
        <v>17.599074000000002</v>
      </c>
      <c r="CA283" s="79">
        <v>0</v>
      </c>
      <c r="CB283" s="79">
        <v>7.8936000000000002</v>
      </c>
      <c r="CC283" s="79">
        <v>7.9908000000000001</v>
      </c>
      <c r="CD283" s="79">
        <v>0</v>
      </c>
      <c r="CE283" s="79">
        <v>0</v>
      </c>
      <c r="CF283" s="79">
        <v>0</v>
      </c>
      <c r="CG283" s="79"/>
      <c r="CH283" s="79"/>
      <c r="CI283" s="79"/>
      <c r="CJ283" s="79"/>
      <c r="CK283" s="79"/>
      <c r="CL283" s="79">
        <f t="shared" si="39"/>
        <v>33.483474000000001</v>
      </c>
      <c r="CM283" s="79"/>
      <c r="CN283" s="79"/>
      <c r="CO283" s="79"/>
      <c r="CP283" s="79"/>
      <c r="CQ283" s="79"/>
      <c r="CR283" s="79"/>
      <c r="CS283" s="79"/>
      <c r="CT283" s="79"/>
      <c r="CU283" s="79"/>
      <c r="CV283" s="79"/>
      <c r="CW283" s="79"/>
      <c r="CX283" s="79"/>
      <c r="CY283" s="79"/>
      <c r="CZ283" s="79"/>
      <c r="DA283" s="79"/>
      <c r="DB283" s="79"/>
      <c r="DC283" s="79"/>
      <c r="DD283" s="67"/>
      <c r="DE283" s="67"/>
      <c r="DF283" s="67"/>
      <c r="DG283" s="67"/>
      <c r="DH283" s="67"/>
      <c r="DI283" s="67"/>
      <c r="DJ283" s="67"/>
      <c r="DK283" s="67"/>
      <c r="DL283" s="67"/>
      <c r="DM283" s="67"/>
      <c r="DN283" s="67"/>
      <c r="DO283" s="67"/>
      <c r="DP283" s="67"/>
      <c r="DQ283" s="67"/>
      <c r="DR283" s="67"/>
      <c r="DS283" s="67"/>
      <c r="DT283" s="68">
        <f t="shared" si="36"/>
        <v>0</v>
      </c>
      <c r="DU283" s="67"/>
      <c r="DV283" s="82"/>
      <c r="DW283" s="82"/>
      <c r="DX283" s="82"/>
      <c r="DY283" s="82"/>
      <c r="DZ283" s="82"/>
      <c r="EA283" s="82"/>
      <c r="EB283" s="82"/>
      <c r="EC283" s="82"/>
      <c r="ED283" s="82"/>
      <c r="EE283" s="82"/>
      <c r="EF283" s="82"/>
      <c r="EG283" s="82" t="s">
        <v>229</v>
      </c>
      <c r="EH283" s="82"/>
      <c r="EI283" s="82"/>
      <c r="EJ283" s="82"/>
      <c r="EK283" s="82"/>
      <c r="EL283" s="82"/>
      <c r="EM283" s="82"/>
      <c r="EN283" s="82"/>
      <c r="EO283" s="82"/>
      <c r="EP283" s="82"/>
      <c r="EQ283" s="82"/>
      <c r="ER283" s="82"/>
      <c r="ES283" s="82"/>
      <c r="ET283" s="82"/>
      <c r="EU283" s="82"/>
      <c r="EV283" s="82"/>
      <c r="EW283" s="82"/>
      <c r="EX283" s="82"/>
    </row>
    <row r="284" spans="1:154" ht="16" customHeight="1">
      <c r="A284" s="86">
        <v>2010</v>
      </c>
      <c r="B284" s="67" t="s">
        <v>9</v>
      </c>
      <c r="C284" s="67" t="str">
        <f t="shared" si="38"/>
        <v>2010Q4</v>
      </c>
      <c r="D284" s="67" t="s">
        <v>211</v>
      </c>
      <c r="E284" s="67" t="s">
        <v>212</v>
      </c>
      <c r="F284" s="67" t="s">
        <v>226</v>
      </c>
      <c r="G284" s="68" t="s">
        <v>29</v>
      </c>
      <c r="H284" s="68" t="s">
        <v>29</v>
      </c>
      <c r="I284" s="68" t="s">
        <v>447</v>
      </c>
      <c r="J284" s="67" t="str">
        <f t="shared" si="35"/>
        <v>2010Q4D12</v>
      </c>
      <c r="K284" s="79">
        <v>270137.5</v>
      </c>
      <c r="L284" s="79">
        <v>134897.5</v>
      </c>
      <c r="M284" s="67">
        <v>0</v>
      </c>
      <c r="N284" s="79">
        <v>0</v>
      </c>
      <c r="O284" s="79"/>
      <c r="P284" s="79">
        <v>0</v>
      </c>
      <c r="Q284" s="79"/>
      <c r="R284" s="68">
        <v>405035</v>
      </c>
      <c r="S284" s="67"/>
      <c r="T284" s="67"/>
      <c r="U284" s="67"/>
      <c r="V284" s="67"/>
      <c r="W284" s="67"/>
      <c r="X284" s="67"/>
      <c r="Y284" s="67"/>
      <c r="Z284" s="79">
        <v>0</v>
      </c>
      <c r="AA284" s="79">
        <v>0</v>
      </c>
      <c r="AB284" s="79">
        <v>0</v>
      </c>
      <c r="AC284" s="67">
        <v>698411</v>
      </c>
      <c r="AD284" s="68">
        <f t="shared" si="41"/>
        <v>698411</v>
      </c>
      <c r="AE284" s="67"/>
      <c r="AF284" s="79"/>
      <c r="AG284" s="67"/>
      <c r="AH284" s="67"/>
      <c r="AI284" s="67"/>
      <c r="AJ284" s="67"/>
      <c r="AK284" s="67"/>
      <c r="AL284" s="67">
        <v>0</v>
      </c>
      <c r="AM284" s="67"/>
      <c r="AN284" s="67">
        <v>0</v>
      </c>
      <c r="AO284" s="67">
        <v>0</v>
      </c>
      <c r="AP284" s="67">
        <v>0</v>
      </c>
      <c r="AQ284" s="67">
        <v>0</v>
      </c>
      <c r="AR284" s="67">
        <v>0</v>
      </c>
      <c r="AS284" s="67"/>
      <c r="AT284" s="67">
        <v>0</v>
      </c>
      <c r="AU284" s="67">
        <v>0</v>
      </c>
      <c r="AV284" s="67"/>
      <c r="AW284" s="67">
        <v>0</v>
      </c>
      <c r="AX284" s="67">
        <v>0</v>
      </c>
      <c r="AY284" s="67">
        <v>0</v>
      </c>
      <c r="AZ284" s="67">
        <v>0</v>
      </c>
      <c r="BA284" s="67">
        <v>0</v>
      </c>
      <c r="BB284" s="67">
        <v>0</v>
      </c>
      <c r="BC284" s="67">
        <v>0</v>
      </c>
      <c r="BD284" s="67">
        <v>0</v>
      </c>
      <c r="BE284" s="67">
        <v>0</v>
      </c>
      <c r="BF284" s="67">
        <v>0</v>
      </c>
      <c r="BG284" s="67">
        <v>0</v>
      </c>
      <c r="BH284" s="67">
        <v>0</v>
      </c>
      <c r="BI284" s="67">
        <v>0</v>
      </c>
      <c r="BJ284" s="73">
        <v>0</v>
      </c>
      <c r="BK284" s="68">
        <f t="shared" si="37"/>
        <v>0</v>
      </c>
      <c r="BL284" s="67">
        <v>0</v>
      </c>
      <c r="BM284" s="67">
        <v>9</v>
      </c>
      <c r="BN284" s="67">
        <f t="shared" si="42"/>
        <v>9</v>
      </c>
      <c r="BO284" s="67"/>
      <c r="BP284" s="67"/>
      <c r="BQ284" s="67"/>
      <c r="BR284" s="67">
        <v>1531</v>
      </c>
      <c r="BS284" s="67">
        <v>51</v>
      </c>
      <c r="BT284" s="67">
        <v>0</v>
      </c>
      <c r="BU284" s="67">
        <v>0</v>
      </c>
      <c r="BV284" s="67"/>
      <c r="BW284" s="67">
        <v>0</v>
      </c>
      <c r="BX284" s="67">
        <v>0</v>
      </c>
      <c r="BY284" s="67">
        <f t="shared" si="40"/>
        <v>1582</v>
      </c>
      <c r="BZ284" s="79">
        <v>20.872599999999998</v>
      </c>
      <c r="CA284" s="79">
        <v>44.587958</v>
      </c>
      <c r="CB284" s="79">
        <v>4.4388500000000004</v>
      </c>
      <c r="CC284" s="79">
        <v>-4.3448500000000001</v>
      </c>
      <c r="CD284" s="79">
        <v>0.3</v>
      </c>
      <c r="CE284" s="79">
        <v>0</v>
      </c>
      <c r="CF284" s="79">
        <v>0</v>
      </c>
      <c r="CG284" s="79"/>
      <c r="CH284" s="79"/>
      <c r="CI284" s="79"/>
      <c r="CJ284" s="79"/>
      <c r="CK284" s="79"/>
      <c r="CL284" s="79">
        <f t="shared" si="39"/>
        <v>65.854557999999997</v>
      </c>
      <c r="CM284" s="79"/>
      <c r="CN284" s="79"/>
      <c r="CO284" s="79"/>
      <c r="CP284" s="79"/>
      <c r="CQ284" s="79"/>
      <c r="CR284" s="79"/>
      <c r="CS284" s="79"/>
      <c r="CT284" s="79"/>
      <c r="CU284" s="79"/>
      <c r="CV284" s="79"/>
      <c r="CW284" s="79"/>
      <c r="CX284" s="79"/>
      <c r="CY284" s="79"/>
      <c r="CZ284" s="79"/>
      <c r="DA284" s="79"/>
      <c r="DB284" s="79"/>
      <c r="DC284" s="79"/>
      <c r="DD284" s="67"/>
      <c r="DE284" s="67"/>
      <c r="DF284" s="67"/>
      <c r="DG284" s="67"/>
      <c r="DH284" s="67"/>
      <c r="DI284" s="67"/>
      <c r="DJ284" s="67"/>
      <c r="DK284" s="67"/>
      <c r="DL284" s="67"/>
      <c r="DM284" s="67"/>
      <c r="DN284" s="67"/>
      <c r="DO284" s="67"/>
      <c r="DP284" s="67"/>
      <c r="DQ284" s="67"/>
      <c r="DR284" s="67"/>
      <c r="DS284" s="67"/>
      <c r="DT284" s="68">
        <f t="shared" si="36"/>
        <v>0</v>
      </c>
      <c r="DU284" s="67"/>
      <c r="DV284" s="82"/>
      <c r="DW284" s="82"/>
      <c r="DX284" s="82"/>
      <c r="DY284" s="82"/>
      <c r="DZ284" s="82"/>
      <c r="EA284" s="82"/>
      <c r="EB284" s="82"/>
      <c r="EC284" s="82"/>
      <c r="ED284" s="82"/>
      <c r="EE284" s="82"/>
      <c r="EF284" s="82"/>
      <c r="EG284" s="82" t="s">
        <v>229</v>
      </c>
      <c r="EH284" s="82"/>
      <c r="EI284" s="82"/>
      <c r="EJ284" s="82"/>
      <c r="EK284" s="82"/>
      <c r="EL284" s="82"/>
      <c r="EM284" s="82"/>
      <c r="EN284" s="82"/>
      <c r="EO284" s="82"/>
      <c r="EP284" s="82"/>
      <c r="EQ284" s="82"/>
      <c r="ER284" s="82"/>
      <c r="ES284" s="82"/>
      <c r="ET284" s="82"/>
      <c r="EU284" s="82"/>
      <c r="EV284" s="82"/>
      <c r="EW284" s="82"/>
      <c r="EX284" s="82"/>
    </row>
    <row r="285" spans="1:154" ht="16" customHeight="1">
      <c r="A285" s="86">
        <v>2010</v>
      </c>
      <c r="B285" s="67" t="s">
        <v>9</v>
      </c>
      <c r="C285" s="67" t="str">
        <f t="shared" si="38"/>
        <v>2010Q4</v>
      </c>
      <c r="D285" s="67" t="s">
        <v>211</v>
      </c>
      <c r="E285" s="67" t="s">
        <v>212</v>
      </c>
      <c r="F285" s="67" t="s">
        <v>228</v>
      </c>
      <c r="G285" s="68" t="s">
        <v>28</v>
      </c>
      <c r="H285" s="68" t="s">
        <v>28</v>
      </c>
      <c r="I285" s="68" t="s">
        <v>445</v>
      </c>
      <c r="J285" s="67" t="str">
        <f t="shared" si="35"/>
        <v>2010Q4D10</v>
      </c>
      <c r="K285" s="79">
        <v>187135</v>
      </c>
      <c r="L285" s="79">
        <v>17681</v>
      </c>
      <c r="M285" s="67">
        <v>0</v>
      </c>
      <c r="N285" s="79">
        <v>0</v>
      </c>
      <c r="O285" s="79"/>
      <c r="P285" s="79">
        <v>0</v>
      </c>
      <c r="Q285" s="79"/>
      <c r="R285" s="68">
        <v>204816</v>
      </c>
      <c r="S285" s="67"/>
      <c r="T285" s="67"/>
      <c r="U285" s="67"/>
      <c r="V285" s="67"/>
      <c r="W285" s="67"/>
      <c r="X285" s="67"/>
      <c r="Y285" s="67"/>
      <c r="Z285" s="79">
        <v>0</v>
      </c>
      <c r="AA285" s="79">
        <v>0</v>
      </c>
      <c r="AB285" s="79">
        <v>0</v>
      </c>
      <c r="AC285" s="67">
        <v>0</v>
      </c>
      <c r="AD285" s="68">
        <f t="shared" si="41"/>
        <v>0</v>
      </c>
      <c r="AE285" s="67"/>
      <c r="AF285" s="79"/>
      <c r="AG285" s="67"/>
      <c r="AH285" s="67"/>
      <c r="AI285" s="67"/>
      <c r="AJ285" s="67"/>
      <c r="AK285" s="67"/>
      <c r="AL285" s="67">
        <v>0</v>
      </c>
      <c r="AM285" s="67"/>
      <c r="AN285" s="67">
        <v>0</v>
      </c>
      <c r="AO285" s="67">
        <v>0</v>
      </c>
      <c r="AP285" s="67">
        <v>1</v>
      </c>
      <c r="AQ285" s="67">
        <v>5</v>
      </c>
      <c r="AR285" s="67">
        <v>0</v>
      </c>
      <c r="AS285" s="67"/>
      <c r="AT285" s="67">
        <v>3</v>
      </c>
      <c r="AU285" s="67">
        <v>0</v>
      </c>
      <c r="AV285" s="67"/>
      <c r="AW285" s="67">
        <v>2</v>
      </c>
      <c r="AX285" s="67">
        <v>1</v>
      </c>
      <c r="AY285" s="67">
        <v>0</v>
      </c>
      <c r="AZ285" s="67">
        <v>2</v>
      </c>
      <c r="BA285" s="67">
        <v>0</v>
      </c>
      <c r="BB285" s="67">
        <v>0</v>
      </c>
      <c r="BC285" s="67">
        <v>0</v>
      </c>
      <c r="BD285" s="67">
        <v>0</v>
      </c>
      <c r="BE285" s="67">
        <v>0</v>
      </c>
      <c r="BF285" s="67">
        <v>0</v>
      </c>
      <c r="BG285" s="67">
        <v>0</v>
      </c>
      <c r="BH285" s="67">
        <v>0</v>
      </c>
      <c r="BI285" s="67">
        <v>0</v>
      </c>
      <c r="BJ285" s="73">
        <v>1855</v>
      </c>
      <c r="BK285" s="68">
        <f t="shared" si="37"/>
        <v>14</v>
      </c>
      <c r="BL285" s="67">
        <v>0</v>
      </c>
      <c r="BM285" s="67">
        <v>12</v>
      </c>
      <c r="BN285" s="67">
        <f t="shared" si="42"/>
        <v>12</v>
      </c>
      <c r="BO285" s="67"/>
      <c r="BP285" s="67"/>
      <c r="BQ285" s="67"/>
      <c r="BR285" s="67">
        <v>868</v>
      </c>
      <c r="BS285" s="67">
        <v>17</v>
      </c>
      <c r="BT285" s="67">
        <v>0</v>
      </c>
      <c r="BU285" s="67">
        <v>0</v>
      </c>
      <c r="BV285" s="67"/>
      <c r="BW285" s="67">
        <v>0</v>
      </c>
      <c r="BX285" s="67">
        <v>0</v>
      </c>
      <c r="BY285" s="67">
        <f t="shared" si="40"/>
        <v>885</v>
      </c>
      <c r="BZ285" s="79">
        <v>12.23</v>
      </c>
      <c r="CA285" s="79">
        <v>5</v>
      </c>
      <c r="CB285" s="79">
        <v>3</v>
      </c>
      <c r="CC285" s="79">
        <v>6.2</v>
      </c>
      <c r="CD285" s="79">
        <v>0</v>
      </c>
      <c r="CE285" s="79">
        <v>0</v>
      </c>
      <c r="CF285" s="79">
        <v>0</v>
      </c>
      <c r="CG285" s="79"/>
      <c r="CH285" s="79"/>
      <c r="CI285" s="79"/>
      <c r="CJ285" s="79"/>
      <c r="CK285" s="79"/>
      <c r="CL285" s="79">
        <f t="shared" si="39"/>
        <v>26.43</v>
      </c>
      <c r="CM285" s="79"/>
      <c r="CN285" s="79"/>
      <c r="CO285" s="79"/>
      <c r="CP285" s="79"/>
      <c r="CQ285" s="79"/>
      <c r="CR285" s="79"/>
      <c r="CS285" s="79"/>
      <c r="CT285" s="79"/>
      <c r="CU285" s="79"/>
      <c r="CV285" s="79"/>
      <c r="CW285" s="79"/>
      <c r="CX285" s="79"/>
      <c r="CY285" s="79"/>
      <c r="CZ285" s="79"/>
      <c r="DA285" s="79"/>
      <c r="DB285" s="79"/>
      <c r="DC285" s="79"/>
      <c r="DD285" s="67"/>
      <c r="DE285" s="67"/>
      <c r="DF285" s="67"/>
      <c r="DG285" s="67"/>
      <c r="DH285" s="67"/>
      <c r="DI285" s="67"/>
      <c r="DJ285" s="67"/>
      <c r="DK285" s="67"/>
      <c r="DL285" s="67"/>
      <c r="DM285" s="67"/>
      <c r="DN285" s="67"/>
      <c r="DO285" s="67"/>
      <c r="DP285" s="67"/>
      <c r="DQ285" s="67"/>
      <c r="DR285" s="67"/>
      <c r="DS285" s="67"/>
      <c r="DT285" s="68">
        <f t="shared" si="36"/>
        <v>0</v>
      </c>
      <c r="DU285" s="67"/>
      <c r="DV285" s="82"/>
      <c r="DW285" s="82"/>
      <c r="DX285" s="82"/>
      <c r="DY285" s="82"/>
      <c r="DZ285" s="82"/>
      <c r="EA285" s="82"/>
      <c r="EB285" s="82"/>
      <c r="EC285" s="82"/>
      <c r="ED285" s="82"/>
      <c r="EE285" s="82"/>
      <c r="EF285" s="82"/>
      <c r="EG285" s="82" t="s">
        <v>229</v>
      </c>
      <c r="EH285" s="82"/>
      <c r="EI285" s="82"/>
      <c r="EJ285" s="82"/>
      <c r="EK285" s="82"/>
      <c r="EL285" s="82"/>
      <c r="EM285" s="82"/>
      <c r="EN285" s="82"/>
      <c r="EO285" s="82"/>
      <c r="EP285" s="82"/>
      <c r="EQ285" s="82"/>
      <c r="ER285" s="82"/>
      <c r="ES285" s="82"/>
      <c r="ET285" s="82"/>
      <c r="EU285" s="82"/>
      <c r="EV285" s="82"/>
      <c r="EW285" s="82"/>
      <c r="EX285" s="82"/>
    </row>
    <row r="286" spans="1:154">
      <c r="A286" s="86">
        <v>2010</v>
      </c>
      <c r="B286" s="67" t="s">
        <v>9</v>
      </c>
      <c r="C286" s="67" t="str">
        <f t="shared" si="38"/>
        <v>2010Q4</v>
      </c>
      <c r="D286" s="67" t="s">
        <v>211</v>
      </c>
      <c r="E286" s="67" t="s">
        <v>212</v>
      </c>
      <c r="F286" s="67" t="s">
        <v>213</v>
      </c>
      <c r="G286" s="68" t="s">
        <v>33</v>
      </c>
      <c r="H286" s="68" t="s">
        <v>33</v>
      </c>
      <c r="I286" s="68" t="s">
        <v>446</v>
      </c>
      <c r="J286" s="67" t="str">
        <f t="shared" si="35"/>
        <v>2010Q4D11</v>
      </c>
      <c r="K286" s="79">
        <v>0</v>
      </c>
      <c r="L286" s="79">
        <v>0</v>
      </c>
      <c r="M286" s="67"/>
      <c r="N286" s="79">
        <v>0</v>
      </c>
      <c r="O286" s="79"/>
      <c r="P286" s="79">
        <v>0</v>
      </c>
      <c r="Q286" s="79"/>
      <c r="R286" s="68">
        <v>0</v>
      </c>
      <c r="S286" s="67"/>
      <c r="T286" s="67"/>
      <c r="U286" s="67"/>
      <c r="V286" s="67"/>
      <c r="W286" s="67"/>
      <c r="X286" s="67"/>
      <c r="Y286" s="67"/>
      <c r="Z286" s="79">
        <v>0</v>
      </c>
      <c r="AA286" s="79">
        <v>0</v>
      </c>
      <c r="AB286" s="79">
        <v>0</v>
      </c>
      <c r="AC286" s="67">
        <v>0</v>
      </c>
      <c r="AD286" s="68">
        <f t="shared" si="41"/>
        <v>0</v>
      </c>
      <c r="AE286" s="67"/>
      <c r="AF286" s="79"/>
      <c r="AG286" s="67"/>
      <c r="AH286" s="67"/>
      <c r="AI286" s="67"/>
      <c r="AJ286" s="67"/>
      <c r="AK286" s="67"/>
      <c r="AL286" s="67">
        <v>0</v>
      </c>
      <c r="AM286" s="67"/>
      <c r="AN286" s="67">
        <v>0</v>
      </c>
      <c r="AO286" s="67">
        <v>0</v>
      </c>
      <c r="AP286" s="67">
        <v>0</v>
      </c>
      <c r="AQ286" s="67">
        <v>0</v>
      </c>
      <c r="AR286" s="67">
        <v>0</v>
      </c>
      <c r="AS286" s="67"/>
      <c r="AT286" s="67">
        <v>0</v>
      </c>
      <c r="AU286" s="67">
        <v>0</v>
      </c>
      <c r="AV286" s="67"/>
      <c r="AW286" s="67">
        <v>0</v>
      </c>
      <c r="AX286" s="67">
        <v>0</v>
      </c>
      <c r="AY286" s="67">
        <v>0</v>
      </c>
      <c r="AZ286" s="67">
        <v>0</v>
      </c>
      <c r="BA286" s="67">
        <v>0</v>
      </c>
      <c r="BB286" s="67">
        <v>0</v>
      </c>
      <c r="BC286" s="67">
        <v>0</v>
      </c>
      <c r="BD286" s="67">
        <v>0</v>
      </c>
      <c r="BE286" s="67">
        <v>0</v>
      </c>
      <c r="BF286" s="67">
        <v>0</v>
      </c>
      <c r="BG286" s="67">
        <v>0</v>
      </c>
      <c r="BH286" s="67">
        <v>0</v>
      </c>
      <c r="BI286" s="67">
        <v>0</v>
      </c>
      <c r="BJ286" s="73">
        <v>0</v>
      </c>
      <c r="BK286" s="68">
        <f t="shared" si="37"/>
        <v>0</v>
      </c>
      <c r="BL286" s="67">
        <v>0</v>
      </c>
      <c r="BM286" s="67">
        <v>0</v>
      </c>
      <c r="BN286" s="67">
        <f t="shared" si="42"/>
        <v>0</v>
      </c>
      <c r="BO286" s="67"/>
      <c r="BP286" s="67"/>
      <c r="BQ286" s="67"/>
      <c r="BR286" s="67">
        <v>0</v>
      </c>
      <c r="BS286" s="67">
        <v>0</v>
      </c>
      <c r="BT286" s="67">
        <v>0</v>
      </c>
      <c r="BU286" s="67">
        <v>0</v>
      </c>
      <c r="BV286" s="67"/>
      <c r="BW286" s="67">
        <v>0</v>
      </c>
      <c r="BX286" s="67">
        <v>0</v>
      </c>
      <c r="BY286" s="67">
        <f t="shared" si="40"/>
        <v>0</v>
      </c>
      <c r="BZ286" s="79">
        <v>0</v>
      </c>
      <c r="CA286" s="79">
        <v>0</v>
      </c>
      <c r="CB286" s="79">
        <v>0</v>
      </c>
      <c r="CC286" s="79">
        <v>0</v>
      </c>
      <c r="CD286" s="79">
        <v>0</v>
      </c>
      <c r="CE286" s="79">
        <v>0</v>
      </c>
      <c r="CF286" s="79">
        <v>0</v>
      </c>
      <c r="CG286" s="79"/>
      <c r="CH286" s="79"/>
      <c r="CI286" s="79"/>
      <c r="CJ286" s="79"/>
      <c r="CK286" s="79"/>
      <c r="CL286" s="79">
        <f t="shared" si="39"/>
        <v>0</v>
      </c>
      <c r="CM286" s="79"/>
      <c r="CN286" s="79"/>
      <c r="CO286" s="79"/>
      <c r="CP286" s="79"/>
      <c r="CQ286" s="79"/>
      <c r="CR286" s="79"/>
      <c r="CS286" s="79"/>
      <c r="CT286" s="79"/>
      <c r="CU286" s="79"/>
      <c r="CV286" s="79"/>
      <c r="CW286" s="79"/>
      <c r="CX286" s="79"/>
      <c r="CY286" s="79"/>
      <c r="CZ286" s="79"/>
      <c r="DA286" s="79"/>
      <c r="DB286" s="79"/>
      <c r="DC286" s="79"/>
      <c r="DD286" s="67"/>
      <c r="DE286" s="67"/>
      <c r="DF286" s="67"/>
      <c r="DG286" s="67"/>
      <c r="DH286" s="67"/>
      <c r="DI286" s="67"/>
      <c r="DJ286" s="67"/>
      <c r="DK286" s="67"/>
      <c r="DL286" s="67"/>
      <c r="DM286" s="67"/>
      <c r="DN286" s="67"/>
      <c r="DO286" s="67"/>
      <c r="DP286" s="67"/>
      <c r="DQ286" s="67"/>
      <c r="DR286" s="67"/>
      <c r="DS286" s="67"/>
      <c r="DT286" s="68">
        <f t="shared" si="36"/>
        <v>0</v>
      </c>
      <c r="DU286" s="67"/>
      <c r="DV286" s="82"/>
      <c r="DW286" s="82"/>
      <c r="DX286" s="82"/>
      <c r="DY286" s="82"/>
      <c r="DZ286" s="82"/>
      <c r="EA286" s="82"/>
      <c r="EB286" s="82"/>
      <c r="EC286" s="82"/>
      <c r="ED286" s="82"/>
      <c r="EE286" s="82"/>
      <c r="EF286" s="82"/>
      <c r="EG286" s="82" t="s">
        <v>229</v>
      </c>
      <c r="EH286" s="82"/>
      <c r="EI286" s="82"/>
      <c r="EJ286" s="82"/>
      <c r="EK286" s="82"/>
      <c r="EL286" s="82"/>
      <c r="EM286" s="82"/>
      <c r="EN286" s="82"/>
      <c r="EO286" s="82"/>
      <c r="EP286" s="82"/>
      <c r="EQ286" s="82"/>
      <c r="ER286" s="82"/>
      <c r="ES286" s="82"/>
      <c r="ET286" s="82"/>
      <c r="EU286" s="82"/>
      <c r="EV286" s="82"/>
      <c r="EW286" s="82"/>
      <c r="EX286" s="82"/>
    </row>
    <row r="287" spans="1:154">
      <c r="A287" s="86">
        <v>2010</v>
      </c>
      <c r="B287" s="67" t="s">
        <v>9</v>
      </c>
      <c r="C287" s="67" t="str">
        <f t="shared" si="38"/>
        <v>2010Q4</v>
      </c>
      <c r="D287" s="67" t="s">
        <v>211</v>
      </c>
      <c r="E287" s="67" t="s">
        <v>212</v>
      </c>
      <c r="F287" s="67" t="s">
        <v>215</v>
      </c>
      <c r="G287" s="67" t="s">
        <v>239</v>
      </c>
      <c r="H287" s="68" t="s">
        <v>239</v>
      </c>
      <c r="I287" s="68" t="s">
        <v>449</v>
      </c>
      <c r="J287" s="67" t="str">
        <f t="shared" si="35"/>
        <v>2010Q4D14</v>
      </c>
      <c r="K287" s="78">
        <v>104444540</v>
      </c>
      <c r="L287" s="78">
        <v>60629552</v>
      </c>
      <c r="M287" s="67">
        <v>66453739</v>
      </c>
      <c r="N287" s="67">
        <v>196596224</v>
      </c>
      <c r="O287" s="67"/>
      <c r="P287" s="67">
        <v>438940</v>
      </c>
      <c r="Q287" s="79"/>
      <c r="R287" s="67">
        <v>428562995</v>
      </c>
      <c r="S287" s="79"/>
      <c r="T287" s="79"/>
      <c r="U287" s="79"/>
      <c r="V287" s="79"/>
      <c r="W287" s="79"/>
      <c r="X287" s="79"/>
      <c r="Y287" s="79"/>
      <c r="Z287" s="79">
        <v>180649446</v>
      </c>
      <c r="AA287" s="79">
        <v>290973220</v>
      </c>
      <c r="AB287" s="79">
        <v>126842309</v>
      </c>
      <c r="AC287" s="67">
        <v>0</v>
      </c>
      <c r="AD287" s="67">
        <f t="shared" si="41"/>
        <v>598464975</v>
      </c>
      <c r="AE287" s="79"/>
      <c r="AF287" s="79"/>
      <c r="AG287" s="79"/>
      <c r="AH287" s="79"/>
      <c r="AI287" s="79"/>
      <c r="AJ287" s="79"/>
      <c r="AK287" s="67"/>
      <c r="AL287" s="67">
        <v>15</v>
      </c>
      <c r="AM287" s="67"/>
      <c r="AN287" s="67">
        <v>0</v>
      </c>
      <c r="AO287" s="67">
        <v>49</v>
      </c>
      <c r="AP287" s="67">
        <v>715</v>
      </c>
      <c r="AQ287" s="67">
        <v>1313</v>
      </c>
      <c r="AR287" s="67">
        <v>3</v>
      </c>
      <c r="AS287" s="67"/>
      <c r="AT287" s="67">
        <v>1265</v>
      </c>
      <c r="AU287" s="67">
        <v>24</v>
      </c>
      <c r="AV287" s="67"/>
      <c r="AW287" s="67">
        <v>1002</v>
      </c>
      <c r="AX287" s="67">
        <v>0</v>
      </c>
      <c r="AY287" s="67">
        <v>32</v>
      </c>
      <c r="AZ287" s="67">
        <v>772</v>
      </c>
      <c r="BA287" s="67">
        <v>0</v>
      </c>
      <c r="BB287" s="67">
        <v>4</v>
      </c>
      <c r="BC287" s="67">
        <v>392</v>
      </c>
      <c r="BD287" s="67">
        <v>0</v>
      </c>
      <c r="BE287" s="67">
        <v>0</v>
      </c>
      <c r="BF287" s="67">
        <v>34</v>
      </c>
      <c r="BG287" s="67">
        <v>13</v>
      </c>
      <c r="BH287" s="67">
        <v>0</v>
      </c>
      <c r="BI287" s="67">
        <v>126</v>
      </c>
      <c r="BJ287" s="73">
        <v>1022623</v>
      </c>
      <c r="BK287" s="68">
        <f t="shared" si="37"/>
        <v>5759</v>
      </c>
      <c r="BL287" s="78">
        <v>12</v>
      </c>
      <c r="BM287" s="78">
        <v>1104</v>
      </c>
      <c r="BN287" s="78">
        <f t="shared" si="42"/>
        <v>1116</v>
      </c>
      <c r="BO287" s="78"/>
      <c r="BP287" s="78"/>
      <c r="BQ287" s="78"/>
      <c r="BR287" s="67">
        <v>347433</v>
      </c>
      <c r="BS287" s="67">
        <v>28810</v>
      </c>
      <c r="BT287" s="67">
        <v>1194</v>
      </c>
      <c r="BU287" s="67">
        <v>324</v>
      </c>
      <c r="BV287" s="67"/>
      <c r="BW287" s="67">
        <v>195</v>
      </c>
      <c r="BX287" s="79"/>
      <c r="BY287" s="67">
        <f t="shared" si="40"/>
        <v>377956</v>
      </c>
      <c r="BZ287" s="79"/>
      <c r="CA287" s="79"/>
      <c r="CB287" s="79"/>
      <c r="CC287" s="79"/>
      <c r="CD287" s="79"/>
      <c r="CE287" s="79"/>
      <c r="CF287" s="79"/>
      <c r="CG287" s="79"/>
      <c r="CH287" s="79"/>
      <c r="CI287" s="79"/>
      <c r="CJ287" s="79"/>
      <c r="CK287" s="79"/>
      <c r="CL287" s="67">
        <f t="shared" si="39"/>
        <v>0</v>
      </c>
      <c r="CM287" s="79"/>
      <c r="CN287" s="79"/>
      <c r="CO287" s="79"/>
      <c r="CP287" s="79"/>
      <c r="CQ287" s="79"/>
      <c r="CR287" s="79"/>
      <c r="CS287" s="79"/>
      <c r="CT287" s="79"/>
      <c r="CU287" s="79"/>
      <c r="CV287" s="79"/>
      <c r="CW287" s="79"/>
      <c r="CX287" s="79"/>
      <c r="CY287" s="79"/>
      <c r="CZ287" s="79"/>
      <c r="DA287" s="79"/>
      <c r="DB287" s="79"/>
      <c r="DC287" s="79"/>
      <c r="DD287" s="79"/>
      <c r="DE287" s="79"/>
      <c r="DF287" s="79"/>
      <c r="DG287" s="79"/>
      <c r="DH287" s="79"/>
      <c r="DI287" s="79"/>
      <c r="DJ287" s="79"/>
      <c r="DK287" s="79"/>
      <c r="DL287" s="79"/>
      <c r="DM287" s="79"/>
      <c r="DN287" s="79"/>
      <c r="DO287" s="79"/>
      <c r="DP287" s="79"/>
      <c r="DQ287" s="79"/>
      <c r="DR287" s="79"/>
      <c r="DS287" s="79"/>
      <c r="DT287" s="68">
        <f t="shared" si="36"/>
        <v>0</v>
      </c>
      <c r="DU287" s="79"/>
      <c r="DV287" s="77"/>
      <c r="DW287" s="77"/>
      <c r="DX287" s="77"/>
      <c r="DY287" s="77"/>
      <c r="DZ287" s="77"/>
      <c r="EA287" s="77"/>
      <c r="EB287" s="77"/>
      <c r="EC287" s="77"/>
      <c r="ED287" s="77"/>
      <c r="EE287" s="77"/>
      <c r="EF287" s="77"/>
      <c r="EG287" s="77"/>
      <c r="EH287" s="77"/>
      <c r="EI287" s="77"/>
      <c r="EJ287" s="77"/>
      <c r="EK287" s="77"/>
      <c r="EL287" s="77"/>
      <c r="EM287" s="77"/>
      <c r="EN287" s="77"/>
      <c r="EO287" s="77"/>
      <c r="EP287" s="77"/>
      <c r="EQ287" s="77"/>
      <c r="ER287" s="77"/>
      <c r="ES287" s="77"/>
      <c r="ET287" s="77"/>
      <c r="EU287" s="77"/>
      <c r="EV287" s="77"/>
      <c r="EW287" s="77"/>
      <c r="EX287" s="77"/>
    </row>
    <row r="288" spans="1:154">
      <c r="A288" s="86">
        <v>2010</v>
      </c>
      <c r="B288" s="67" t="s">
        <v>8</v>
      </c>
      <c r="C288" s="67" t="str">
        <f t="shared" si="38"/>
        <v>2010Q3</v>
      </c>
      <c r="D288" s="67" t="s">
        <v>211</v>
      </c>
      <c r="E288" s="67" t="s">
        <v>212</v>
      </c>
      <c r="F288" s="67" t="s">
        <v>231</v>
      </c>
      <c r="G288" s="68" t="s">
        <v>231</v>
      </c>
      <c r="H288" s="68" t="s">
        <v>231</v>
      </c>
      <c r="I288" s="68" t="s">
        <v>448</v>
      </c>
      <c r="J288" s="67" t="str">
        <f t="shared" si="35"/>
        <v>2010Q3D13</v>
      </c>
      <c r="K288" s="79">
        <v>0</v>
      </c>
      <c r="L288" s="79">
        <v>0</v>
      </c>
      <c r="M288" s="67"/>
      <c r="N288" s="79">
        <v>0</v>
      </c>
      <c r="O288" s="79"/>
      <c r="P288" s="79">
        <v>0</v>
      </c>
      <c r="Q288" s="79"/>
      <c r="R288" s="68">
        <v>0</v>
      </c>
      <c r="S288" s="67"/>
      <c r="T288" s="67"/>
      <c r="U288" s="67"/>
      <c r="V288" s="67"/>
      <c r="W288" s="67"/>
      <c r="X288" s="67"/>
      <c r="Y288" s="67"/>
      <c r="Z288" s="79">
        <v>0</v>
      </c>
      <c r="AA288" s="79">
        <v>0</v>
      </c>
      <c r="AB288" s="79">
        <v>0</v>
      </c>
      <c r="AC288" s="67">
        <v>0</v>
      </c>
      <c r="AD288" s="68">
        <f t="shared" si="41"/>
        <v>0</v>
      </c>
      <c r="AE288" s="67"/>
      <c r="AF288" s="79"/>
      <c r="AG288" s="67"/>
      <c r="AH288" s="67"/>
      <c r="AI288" s="67"/>
      <c r="AJ288" s="67"/>
      <c r="AK288" s="67"/>
      <c r="AL288" s="67">
        <v>0</v>
      </c>
      <c r="AM288" s="67"/>
      <c r="AN288" s="67">
        <v>0</v>
      </c>
      <c r="AO288" s="67">
        <v>0</v>
      </c>
      <c r="AP288" s="67">
        <v>0</v>
      </c>
      <c r="AQ288" s="67">
        <v>0</v>
      </c>
      <c r="AR288" s="67">
        <v>0</v>
      </c>
      <c r="AS288" s="67"/>
      <c r="AT288" s="67">
        <v>0</v>
      </c>
      <c r="AU288" s="67">
        <v>0</v>
      </c>
      <c r="AV288" s="67"/>
      <c r="AW288" s="67">
        <v>0</v>
      </c>
      <c r="AX288" s="67">
        <v>0</v>
      </c>
      <c r="AY288" s="67">
        <v>0</v>
      </c>
      <c r="AZ288" s="67">
        <v>0</v>
      </c>
      <c r="BA288" s="67">
        <v>0</v>
      </c>
      <c r="BB288" s="67">
        <v>0</v>
      </c>
      <c r="BC288" s="67">
        <v>0</v>
      </c>
      <c r="BD288" s="67">
        <v>0</v>
      </c>
      <c r="BE288" s="67">
        <v>0</v>
      </c>
      <c r="BF288" s="67">
        <v>0</v>
      </c>
      <c r="BG288" s="67">
        <v>0</v>
      </c>
      <c r="BH288" s="67">
        <v>0</v>
      </c>
      <c r="BI288" s="67">
        <v>0</v>
      </c>
      <c r="BJ288" s="73">
        <v>0</v>
      </c>
      <c r="BK288" s="68">
        <f t="shared" si="37"/>
        <v>0</v>
      </c>
      <c r="BL288" s="67">
        <v>0</v>
      </c>
      <c r="BM288" s="67">
        <v>0</v>
      </c>
      <c r="BN288" s="67">
        <f t="shared" si="42"/>
        <v>0</v>
      </c>
      <c r="BO288" s="67"/>
      <c r="BP288" s="67"/>
      <c r="BQ288" s="67"/>
      <c r="BR288" s="67">
        <v>0</v>
      </c>
      <c r="BS288" s="67">
        <v>0</v>
      </c>
      <c r="BT288" s="67">
        <v>0</v>
      </c>
      <c r="BU288" s="67">
        <v>0</v>
      </c>
      <c r="BV288" s="67"/>
      <c r="BW288" s="67">
        <v>0</v>
      </c>
      <c r="BX288" s="67">
        <v>0</v>
      </c>
      <c r="BY288" s="67">
        <f t="shared" si="40"/>
        <v>0</v>
      </c>
      <c r="BZ288" s="79">
        <v>0</v>
      </c>
      <c r="CA288" s="79">
        <v>0</v>
      </c>
      <c r="CB288" s="79">
        <v>0</v>
      </c>
      <c r="CC288" s="79">
        <v>0</v>
      </c>
      <c r="CD288" s="79">
        <v>0</v>
      </c>
      <c r="CE288" s="79">
        <v>0</v>
      </c>
      <c r="CF288" s="79">
        <v>0</v>
      </c>
      <c r="CG288" s="79"/>
      <c r="CH288" s="79"/>
      <c r="CI288" s="79"/>
      <c r="CJ288" s="79"/>
      <c r="CK288" s="79"/>
      <c r="CL288" s="79">
        <f t="shared" si="39"/>
        <v>0</v>
      </c>
      <c r="CM288" s="79"/>
      <c r="CN288" s="79"/>
      <c r="CO288" s="79"/>
      <c r="CP288" s="79"/>
      <c r="CQ288" s="79"/>
      <c r="CR288" s="79"/>
      <c r="CS288" s="79"/>
      <c r="CT288" s="79"/>
      <c r="CU288" s="79"/>
      <c r="CV288" s="79"/>
      <c r="CW288" s="79"/>
      <c r="CX288" s="79"/>
      <c r="CY288" s="79"/>
      <c r="CZ288" s="79"/>
      <c r="DA288" s="79"/>
      <c r="DB288" s="79"/>
      <c r="DC288" s="79"/>
      <c r="DD288" s="67"/>
      <c r="DE288" s="67"/>
      <c r="DF288" s="67"/>
      <c r="DG288" s="67"/>
      <c r="DH288" s="67"/>
      <c r="DI288" s="67"/>
      <c r="DJ288" s="67"/>
      <c r="DK288" s="67"/>
      <c r="DL288" s="67"/>
      <c r="DM288" s="67"/>
      <c r="DN288" s="67"/>
      <c r="DO288" s="67"/>
      <c r="DP288" s="67"/>
      <c r="DQ288" s="67"/>
      <c r="DR288" s="67"/>
      <c r="DS288" s="67"/>
      <c r="DT288" s="68">
        <f t="shared" si="36"/>
        <v>0</v>
      </c>
      <c r="DU288" s="67"/>
      <c r="DV288" s="82"/>
      <c r="DW288" s="82"/>
      <c r="DX288" s="82"/>
      <c r="DY288" s="82"/>
      <c r="DZ288" s="82"/>
      <c r="EA288" s="82"/>
      <c r="EB288" s="82"/>
      <c r="EC288" s="82"/>
      <c r="ED288" s="82"/>
      <c r="EE288" s="82"/>
      <c r="EF288" s="82"/>
      <c r="EG288" s="82" t="s">
        <v>231</v>
      </c>
      <c r="EH288" s="82"/>
      <c r="EI288" s="82"/>
      <c r="EJ288" s="82"/>
      <c r="EK288" s="82"/>
      <c r="EL288" s="82"/>
      <c r="EM288" s="82"/>
      <c r="EN288" s="82"/>
      <c r="EO288" s="82"/>
      <c r="EP288" s="82"/>
      <c r="EQ288" s="82"/>
      <c r="ER288" s="82"/>
      <c r="ES288" s="82"/>
      <c r="ET288" s="82"/>
      <c r="EU288" s="82"/>
      <c r="EV288" s="82"/>
      <c r="EW288" s="82"/>
      <c r="EX288" s="82"/>
    </row>
    <row r="289" spans="1:154">
      <c r="A289" s="86">
        <v>2010</v>
      </c>
      <c r="B289" s="67" t="s">
        <v>8</v>
      </c>
      <c r="C289" s="67" t="str">
        <f t="shared" si="38"/>
        <v>2010Q3</v>
      </c>
      <c r="D289" s="67" t="s">
        <v>211</v>
      </c>
      <c r="E289" s="67" t="s">
        <v>212</v>
      </c>
      <c r="F289" s="67" t="s">
        <v>224</v>
      </c>
      <c r="G289" s="68" t="s">
        <v>46</v>
      </c>
      <c r="H289" s="68" t="s">
        <v>231</v>
      </c>
      <c r="I289" s="68" t="s">
        <v>440</v>
      </c>
      <c r="J289" s="67" t="str">
        <f t="shared" si="35"/>
        <v>2010Q3D7</v>
      </c>
      <c r="K289" s="79">
        <v>0</v>
      </c>
      <c r="L289" s="79">
        <v>0</v>
      </c>
      <c r="M289" s="67"/>
      <c r="N289" s="79">
        <v>0</v>
      </c>
      <c r="O289" s="79"/>
      <c r="P289" s="79">
        <v>0</v>
      </c>
      <c r="Q289" s="79"/>
      <c r="R289" s="68">
        <v>397125.48</v>
      </c>
      <c r="S289" s="67"/>
      <c r="T289" s="67"/>
      <c r="U289" s="67"/>
      <c r="V289" s="67"/>
      <c r="W289" s="67"/>
      <c r="X289" s="67"/>
      <c r="Y289" s="67"/>
      <c r="Z289" s="79">
        <v>0</v>
      </c>
      <c r="AA289" s="79">
        <v>0</v>
      </c>
      <c r="AB289" s="79">
        <v>0</v>
      </c>
      <c r="AC289" s="67">
        <v>577000</v>
      </c>
      <c r="AD289" s="68">
        <f t="shared" si="41"/>
        <v>577000</v>
      </c>
      <c r="AE289" s="67"/>
      <c r="AF289" s="79"/>
      <c r="AG289" s="67"/>
      <c r="AH289" s="67"/>
      <c r="AI289" s="67"/>
      <c r="AJ289" s="67"/>
      <c r="AK289" s="67"/>
      <c r="AL289" s="67">
        <v>0</v>
      </c>
      <c r="AM289" s="67"/>
      <c r="AN289" s="67">
        <v>0</v>
      </c>
      <c r="AO289" s="67">
        <v>0</v>
      </c>
      <c r="AP289" s="67">
        <v>0</v>
      </c>
      <c r="AQ289" s="67">
        <v>0</v>
      </c>
      <c r="AR289" s="67">
        <v>0</v>
      </c>
      <c r="AS289" s="67"/>
      <c r="AT289" s="67">
        <v>0</v>
      </c>
      <c r="AU289" s="67">
        <v>0</v>
      </c>
      <c r="AV289" s="67"/>
      <c r="AW289" s="67">
        <v>0</v>
      </c>
      <c r="AX289" s="67">
        <v>0</v>
      </c>
      <c r="AY289" s="67">
        <v>0</v>
      </c>
      <c r="AZ289" s="67">
        <v>0</v>
      </c>
      <c r="BA289" s="67">
        <v>0</v>
      </c>
      <c r="BB289" s="67">
        <v>0</v>
      </c>
      <c r="BC289" s="67">
        <v>0</v>
      </c>
      <c r="BD289" s="67">
        <v>0</v>
      </c>
      <c r="BE289" s="67">
        <v>0</v>
      </c>
      <c r="BF289" s="67">
        <v>0</v>
      </c>
      <c r="BG289" s="67">
        <v>0</v>
      </c>
      <c r="BH289" s="67">
        <v>0</v>
      </c>
      <c r="BI289" s="67">
        <v>0</v>
      </c>
      <c r="BJ289" s="73">
        <v>0</v>
      </c>
      <c r="BK289" s="68">
        <f t="shared" si="37"/>
        <v>0</v>
      </c>
      <c r="BL289" s="67">
        <v>0</v>
      </c>
      <c r="BM289" s="67">
        <v>0</v>
      </c>
      <c r="BN289" s="67">
        <f t="shared" si="42"/>
        <v>0</v>
      </c>
      <c r="BO289" s="67"/>
      <c r="BP289" s="67"/>
      <c r="BQ289" s="67"/>
      <c r="BR289" s="67">
        <v>951</v>
      </c>
      <c r="BS289" s="67">
        <v>33</v>
      </c>
      <c r="BT289" s="67">
        <v>0</v>
      </c>
      <c r="BU289" s="67">
        <v>0</v>
      </c>
      <c r="BV289" s="67"/>
      <c r="BW289" s="67">
        <v>0</v>
      </c>
      <c r="BX289" s="67">
        <v>0</v>
      </c>
      <c r="BY289" s="67">
        <f t="shared" si="40"/>
        <v>984</v>
      </c>
      <c r="BZ289" s="79">
        <v>17.702829000000001</v>
      </c>
      <c r="CA289" s="79">
        <v>3.7960449999999999</v>
      </c>
      <c r="CB289" s="79">
        <v>11.823171</v>
      </c>
      <c r="CC289" s="79">
        <v>8.6123200000000004</v>
      </c>
      <c r="CD289" s="79">
        <v>0</v>
      </c>
      <c r="CE289" s="79">
        <v>0</v>
      </c>
      <c r="CF289" s="79">
        <v>0</v>
      </c>
      <c r="CG289" s="79"/>
      <c r="CH289" s="79"/>
      <c r="CI289" s="79"/>
      <c r="CJ289" s="79"/>
      <c r="CK289" s="79"/>
      <c r="CL289" s="79">
        <f t="shared" si="39"/>
        <v>41.934365</v>
      </c>
      <c r="CM289" s="79"/>
      <c r="CN289" s="79"/>
      <c r="CO289" s="79"/>
      <c r="CP289" s="79"/>
      <c r="CQ289" s="79"/>
      <c r="CR289" s="79"/>
      <c r="CS289" s="79"/>
      <c r="CT289" s="79"/>
      <c r="CU289" s="79"/>
      <c r="CV289" s="79"/>
      <c r="CW289" s="79"/>
      <c r="CX289" s="79"/>
      <c r="CY289" s="79"/>
      <c r="CZ289" s="79"/>
      <c r="DA289" s="79"/>
      <c r="DB289" s="79"/>
      <c r="DC289" s="79"/>
      <c r="DD289" s="67"/>
      <c r="DE289" s="67"/>
      <c r="DF289" s="67"/>
      <c r="DG289" s="67"/>
      <c r="DH289" s="67"/>
      <c r="DI289" s="67"/>
      <c r="DJ289" s="67"/>
      <c r="DK289" s="67"/>
      <c r="DL289" s="67"/>
      <c r="DM289" s="67"/>
      <c r="DN289" s="67"/>
      <c r="DO289" s="67"/>
      <c r="DP289" s="67"/>
      <c r="DQ289" s="67"/>
      <c r="DR289" s="67"/>
      <c r="DS289" s="67"/>
      <c r="DT289" s="68">
        <f t="shared" si="36"/>
        <v>0</v>
      </c>
      <c r="DU289" s="67"/>
      <c r="DV289" s="82"/>
      <c r="DW289" s="82"/>
      <c r="DX289" s="82"/>
      <c r="DY289" s="82"/>
      <c r="DZ289" s="82"/>
      <c r="EA289" s="82"/>
      <c r="EB289" s="82"/>
      <c r="EC289" s="82"/>
      <c r="ED289" s="82"/>
      <c r="EE289" s="82"/>
      <c r="EF289" s="82"/>
      <c r="EG289" s="82" t="s">
        <v>229</v>
      </c>
      <c r="EH289" s="82"/>
      <c r="EI289" s="82"/>
      <c r="EJ289" s="82"/>
      <c r="EK289" s="82"/>
      <c r="EL289" s="82"/>
      <c r="EM289" s="82"/>
      <c r="EN289" s="82"/>
      <c r="EO289" s="82"/>
      <c r="EP289" s="82"/>
      <c r="EQ289" s="82"/>
      <c r="ER289" s="82"/>
      <c r="ES289" s="82"/>
      <c r="ET289" s="82"/>
      <c r="EU289" s="82"/>
      <c r="EV289" s="82"/>
      <c r="EW289" s="82"/>
      <c r="EX289" s="82"/>
    </row>
    <row r="290" spans="1:154">
      <c r="A290" s="86">
        <v>2010</v>
      </c>
      <c r="B290" s="67" t="s">
        <v>8</v>
      </c>
      <c r="C290" s="67" t="str">
        <f t="shared" si="38"/>
        <v>2010Q3</v>
      </c>
      <c r="D290" s="67" t="s">
        <v>211</v>
      </c>
      <c r="E290" s="67" t="s">
        <v>212</v>
      </c>
      <c r="F290" s="67" t="s">
        <v>223</v>
      </c>
      <c r="G290" s="68" t="s">
        <v>45</v>
      </c>
      <c r="H290" s="68" t="s">
        <v>231</v>
      </c>
      <c r="I290" s="68" t="s">
        <v>439</v>
      </c>
      <c r="J290" s="67" t="str">
        <f t="shared" si="35"/>
        <v>2010Q3D6</v>
      </c>
      <c r="K290" s="79">
        <v>0</v>
      </c>
      <c r="L290" s="79">
        <v>0</v>
      </c>
      <c r="M290" s="67"/>
      <c r="N290" s="79">
        <v>0</v>
      </c>
      <c r="O290" s="79"/>
      <c r="P290" s="79">
        <v>0</v>
      </c>
      <c r="Q290" s="79"/>
      <c r="R290" s="68">
        <v>315585.21000000002</v>
      </c>
      <c r="S290" s="67"/>
      <c r="T290" s="67"/>
      <c r="U290" s="67"/>
      <c r="V290" s="67"/>
      <c r="W290" s="67"/>
      <c r="X290" s="67"/>
      <c r="Y290" s="67"/>
      <c r="Z290" s="79">
        <v>0</v>
      </c>
      <c r="AA290" s="79">
        <v>0</v>
      </c>
      <c r="AB290" s="79">
        <v>0</v>
      </c>
      <c r="AC290" s="67">
        <v>417699</v>
      </c>
      <c r="AD290" s="68">
        <f t="shared" si="41"/>
        <v>417699</v>
      </c>
      <c r="AE290" s="67"/>
      <c r="AF290" s="79"/>
      <c r="AG290" s="67"/>
      <c r="AH290" s="67"/>
      <c r="AI290" s="67"/>
      <c r="AJ290" s="67"/>
      <c r="AK290" s="67"/>
      <c r="AL290" s="67">
        <v>0</v>
      </c>
      <c r="AM290" s="67"/>
      <c r="AN290" s="67">
        <v>0</v>
      </c>
      <c r="AO290" s="67">
        <v>0</v>
      </c>
      <c r="AP290" s="67">
        <v>0</v>
      </c>
      <c r="AQ290" s="67">
        <v>0</v>
      </c>
      <c r="AR290" s="67">
        <v>0</v>
      </c>
      <c r="AS290" s="67"/>
      <c r="AT290" s="67">
        <v>0</v>
      </c>
      <c r="AU290" s="67">
        <v>0</v>
      </c>
      <c r="AV290" s="67"/>
      <c r="AW290" s="67">
        <v>0</v>
      </c>
      <c r="AX290" s="67">
        <v>0</v>
      </c>
      <c r="AY290" s="67">
        <v>0</v>
      </c>
      <c r="AZ290" s="67">
        <v>0</v>
      </c>
      <c r="BA290" s="67">
        <v>0</v>
      </c>
      <c r="BB290" s="67">
        <v>0</v>
      </c>
      <c r="BC290" s="67">
        <v>0</v>
      </c>
      <c r="BD290" s="67">
        <v>0</v>
      </c>
      <c r="BE290" s="67">
        <v>0</v>
      </c>
      <c r="BF290" s="67">
        <v>0</v>
      </c>
      <c r="BG290" s="67">
        <v>0</v>
      </c>
      <c r="BH290" s="67">
        <v>0</v>
      </c>
      <c r="BI290" s="67">
        <v>0</v>
      </c>
      <c r="BJ290" s="73">
        <v>0</v>
      </c>
      <c r="BK290" s="68">
        <f t="shared" si="37"/>
        <v>0</v>
      </c>
      <c r="BL290" s="67">
        <v>0</v>
      </c>
      <c r="BM290" s="67">
        <v>0</v>
      </c>
      <c r="BN290" s="67">
        <f t="shared" si="42"/>
        <v>0</v>
      </c>
      <c r="BO290" s="67"/>
      <c r="BP290" s="67"/>
      <c r="BQ290" s="67"/>
      <c r="BR290" s="67">
        <v>1312</v>
      </c>
      <c r="BS290" s="67">
        <v>39</v>
      </c>
      <c r="BT290" s="67">
        <v>0</v>
      </c>
      <c r="BU290" s="67">
        <v>0</v>
      </c>
      <c r="BV290" s="67"/>
      <c r="BW290" s="67">
        <v>0</v>
      </c>
      <c r="BX290" s="67">
        <v>0</v>
      </c>
      <c r="BY290" s="67">
        <f t="shared" si="40"/>
        <v>1351</v>
      </c>
      <c r="BZ290" s="79">
        <v>31.352725</v>
      </c>
      <c r="CA290" s="79">
        <v>5.3209999999999997</v>
      </c>
      <c r="CB290" s="79">
        <v>13.652060000000001</v>
      </c>
      <c r="CC290" s="79">
        <v>16.364899999999999</v>
      </c>
      <c r="CD290" s="79">
        <v>0</v>
      </c>
      <c r="CE290" s="79">
        <v>0</v>
      </c>
      <c r="CF290" s="79">
        <v>0</v>
      </c>
      <c r="CG290" s="79"/>
      <c r="CH290" s="79"/>
      <c r="CI290" s="79"/>
      <c r="CJ290" s="79"/>
      <c r="CK290" s="79"/>
      <c r="CL290" s="79">
        <f t="shared" si="39"/>
        <v>66.690685000000002</v>
      </c>
      <c r="CM290" s="79"/>
      <c r="CN290" s="79"/>
      <c r="CO290" s="79"/>
      <c r="CP290" s="79"/>
      <c r="CQ290" s="79"/>
      <c r="CR290" s="79"/>
      <c r="CS290" s="79"/>
      <c r="CT290" s="79"/>
      <c r="CU290" s="79"/>
      <c r="CV290" s="79"/>
      <c r="CW290" s="79"/>
      <c r="CX290" s="79"/>
      <c r="CY290" s="79"/>
      <c r="CZ290" s="79"/>
      <c r="DA290" s="79"/>
      <c r="DB290" s="79"/>
      <c r="DC290" s="79"/>
      <c r="DD290" s="67"/>
      <c r="DE290" s="67"/>
      <c r="DF290" s="67"/>
      <c r="DG290" s="67"/>
      <c r="DH290" s="67"/>
      <c r="DI290" s="67"/>
      <c r="DJ290" s="67"/>
      <c r="DK290" s="67"/>
      <c r="DL290" s="67"/>
      <c r="DM290" s="67"/>
      <c r="DN290" s="67"/>
      <c r="DO290" s="67"/>
      <c r="DP290" s="67"/>
      <c r="DQ290" s="67"/>
      <c r="DR290" s="67"/>
      <c r="DS290" s="67"/>
      <c r="DT290" s="68">
        <f t="shared" si="36"/>
        <v>0</v>
      </c>
      <c r="DU290" s="67"/>
      <c r="DV290" s="82"/>
      <c r="DW290" s="82"/>
      <c r="DX290" s="82"/>
      <c r="DY290" s="82"/>
      <c r="DZ290" s="82"/>
      <c r="EA290" s="82"/>
      <c r="EB290" s="82"/>
      <c r="EC290" s="82"/>
      <c r="ED290" s="82"/>
      <c r="EE290" s="82"/>
      <c r="EF290" s="82"/>
      <c r="EG290" s="82" t="s">
        <v>229</v>
      </c>
      <c r="EH290" s="82"/>
      <c r="EI290" s="82"/>
      <c r="EJ290" s="82"/>
      <c r="EK290" s="82"/>
      <c r="EL290" s="82"/>
      <c r="EM290" s="82"/>
      <c r="EN290" s="82"/>
      <c r="EO290" s="82"/>
      <c r="EP290" s="82"/>
      <c r="EQ290" s="82"/>
      <c r="ER290" s="82"/>
      <c r="ES290" s="82"/>
      <c r="ET290" s="82"/>
      <c r="EU290" s="82"/>
      <c r="EV290" s="82"/>
      <c r="EW290" s="82"/>
      <c r="EX290" s="82"/>
    </row>
    <row r="291" spans="1:154" ht="24">
      <c r="A291" s="86">
        <v>2010</v>
      </c>
      <c r="B291" s="67" t="s">
        <v>8</v>
      </c>
      <c r="C291" s="67" t="str">
        <f t="shared" si="38"/>
        <v>2010Q3</v>
      </c>
      <c r="D291" s="67" t="s">
        <v>211</v>
      </c>
      <c r="E291" s="67" t="s">
        <v>212</v>
      </c>
      <c r="F291" s="67" t="s">
        <v>227</v>
      </c>
      <c r="G291" s="68" t="s">
        <v>13</v>
      </c>
      <c r="H291" s="68" t="s">
        <v>13</v>
      </c>
      <c r="I291" s="68" t="s">
        <v>444</v>
      </c>
      <c r="J291" s="67" t="str">
        <f t="shared" si="35"/>
        <v>2010Q3D9</v>
      </c>
      <c r="K291" s="79">
        <v>0</v>
      </c>
      <c r="L291" s="79">
        <v>0</v>
      </c>
      <c r="M291" s="67"/>
      <c r="N291" s="79">
        <v>0</v>
      </c>
      <c r="O291" s="79"/>
      <c r="P291" s="79">
        <v>0</v>
      </c>
      <c r="Q291" s="79"/>
      <c r="R291" s="68">
        <v>0</v>
      </c>
      <c r="S291" s="67"/>
      <c r="T291" s="67"/>
      <c r="U291" s="67"/>
      <c r="V291" s="67"/>
      <c r="W291" s="67"/>
      <c r="X291" s="67"/>
      <c r="Y291" s="67"/>
      <c r="Z291" s="79">
        <v>0</v>
      </c>
      <c r="AA291" s="79">
        <v>0</v>
      </c>
      <c r="AB291" s="79">
        <v>0</v>
      </c>
      <c r="AC291" s="67">
        <v>0</v>
      </c>
      <c r="AD291" s="68">
        <f t="shared" si="41"/>
        <v>0</v>
      </c>
      <c r="AE291" s="67"/>
      <c r="AF291" s="79"/>
      <c r="AG291" s="67"/>
      <c r="AH291" s="67"/>
      <c r="AI291" s="67"/>
      <c r="AJ291" s="67"/>
      <c r="AK291" s="67"/>
      <c r="AL291" s="67">
        <v>0</v>
      </c>
      <c r="AM291" s="67"/>
      <c r="AN291" s="67">
        <v>0</v>
      </c>
      <c r="AO291" s="67">
        <v>0</v>
      </c>
      <c r="AP291" s="67">
        <v>0</v>
      </c>
      <c r="AQ291" s="67">
        <v>0</v>
      </c>
      <c r="AR291" s="67">
        <v>0</v>
      </c>
      <c r="AS291" s="67"/>
      <c r="AT291" s="67">
        <v>0</v>
      </c>
      <c r="AU291" s="67">
        <v>0</v>
      </c>
      <c r="AV291" s="67"/>
      <c r="AW291" s="67">
        <v>0</v>
      </c>
      <c r="AX291" s="67">
        <v>0</v>
      </c>
      <c r="AY291" s="67">
        <v>0</v>
      </c>
      <c r="AZ291" s="67">
        <v>0</v>
      </c>
      <c r="BA291" s="67">
        <v>0</v>
      </c>
      <c r="BB291" s="67">
        <v>0</v>
      </c>
      <c r="BC291" s="67">
        <v>0</v>
      </c>
      <c r="BD291" s="67">
        <v>0</v>
      </c>
      <c r="BE291" s="67">
        <v>0</v>
      </c>
      <c r="BF291" s="67">
        <v>0</v>
      </c>
      <c r="BG291" s="67">
        <v>0</v>
      </c>
      <c r="BH291" s="67">
        <v>0</v>
      </c>
      <c r="BI291" s="67">
        <v>0</v>
      </c>
      <c r="BJ291" s="73">
        <v>0</v>
      </c>
      <c r="BK291" s="68">
        <f t="shared" si="37"/>
        <v>0</v>
      </c>
      <c r="BL291" s="67">
        <v>0</v>
      </c>
      <c r="BM291" s="67">
        <v>0</v>
      </c>
      <c r="BN291" s="67">
        <f t="shared" si="42"/>
        <v>0</v>
      </c>
      <c r="BO291" s="67"/>
      <c r="BP291" s="67"/>
      <c r="BQ291" s="67"/>
      <c r="BR291" s="67">
        <v>0</v>
      </c>
      <c r="BS291" s="67">
        <v>0</v>
      </c>
      <c r="BT291" s="67">
        <v>0</v>
      </c>
      <c r="BU291" s="67">
        <v>0</v>
      </c>
      <c r="BV291" s="67"/>
      <c r="BW291" s="67">
        <v>0</v>
      </c>
      <c r="BX291" s="67">
        <v>0</v>
      </c>
      <c r="BY291" s="67">
        <f t="shared" si="40"/>
        <v>0</v>
      </c>
      <c r="BZ291" s="79">
        <v>21.39</v>
      </c>
      <c r="CA291" s="79">
        <v>0.40250000000000002</v>
      </c>
      <c r="CB291" s="79">
        <v>4.6230000000000002</v>
      </c>
      <c r="CC291" s="79">
        <v>21.4834</v>
      </c>
      <c r="CD291" s="79">
        <v>0</v>
      </c>
      <c r="CE291" s="79">
        <v>0</v>
      </c>
      <c r="CF291" s="79">
        <v>0</v>
      </c>
      <c r="CG291" s="79"/>
      <c r="CH291" s="79"/>
      <c r="CI291" s="79"/>
      <c r="CJ291" s="79"/>
      <c r="CK291" s="79"/>
      <c r="CL291" s="79">
        <f t="shared" si="39"/>
        <v>47.898899999999998</v>
      </c>
      <c r="CM291" s="79"/>
      <c r="CN291" s="79"/>
      <c r="CO291" s="79"/>
      <c r="CP291" s="79"/>
      <c r="CQ291" s="79"/>
      <c r="CR291" s="79"/>
      <c r="CS291" s="79"/>
      <c r="CT291" s="79"/>
      <c r="CU291" s="79"/>
      <c r="CV291" s="79"/>
      <c r="CW291" s="79"/>
      <c r="CX291" s="79"/>
      <c r="CY291" s="79"/>
      <c r="CZ291" s="79"/>
      <c r="DA291" s="79"/>
      <c r="DB291" s="79"/>
      <c r="DC291" s="79"/>
      <c r="DD291" s="67"/>
      <c r="DE291" s="67"/>
      <c r="DF291" s="67"/>
      <c r="DG291" s="67"/>
      <c r="DH291" s="67"/>
      <c r="DI291" s="67"/>
      <c r="DJ291" s="67"/>
      <c r="DK291" s="67"/>
      <c r="DL291" s="67"/>
      <c r="DM291" s="67"/>
      <c r="DN291" s="67"/>
      <c r="DO291" s="67"/>
      <c r="DP291" s="67"/>
      <c r="DQ291" s="67"/>
      <c r="DR291" s="67"/>
      <c r="DS291" s="67"/>
      <c r="DT291" s="68">
        <f t="shared" si="36"/>
        <v>0</v>
      </c>
      <c r="DU291" s="67"/>
      <c r="DV291" s="82"/>
      <c r="DW291" s="82"/>
      <c r="DX291" s="82"/>
      <c r="DY291" s="82"/>
      <c r="DZ291" s="82"/>
      <c r="EA291" s="82"/>
      <c r="EB291" s="82"/>
      <c r="EC291" s="82"/>
      <c r="ED291" s="82"/>
      <c r="EE291" s="82"/>
      <c r="EF291" s="82"/>
      <c r="EG291" s="82" t="s">
        <v>229</v>
      </c>
      <c r="EH291" s="82"/>
      <c r="EI291" s="82"/>
      <c r="EJ291" s="82"/>
      <c r="EK291" s="82"/>
      <c r="EL291" s="82"/>
      <c r="EM291" s="82"/>
      <c r="EN291" s="82"/>
      <c r="EO291" s="82"/>
      <c r="EP291" s="82"/>
      <c r="EQ291" s="82"/>
      <c r="ER291" s="82"/>
      <c r="ES291" s="82"/>
      <c r="ET291" s="82"/>
      <c r="EU291" s="82"/>
      <c r="EV291" s="82"/>
      <c r="EW291" s="82"/>
      <c r="EX291" s="82"/>
    </row>
    <row r="292" spans="1:154">
      <c r="A292" s="86">
        <v>2010</v>
      </c>
      <c r="B292" s="67" t="s">
        <v>8</v>
      </c>
      <c r="C292" s="67" t="str">
        <f t="shared" si="38"/>
        <v>2010Q3</v>
      </c>
      <c r="D292" s="67" t="s">
        <v>211</v>
      </c>
      <c r="E292" s="67" t="s">
        <v>212</v>
      </c>
      <c r="F292" s="67" t="s">
        <v>225</v>
      </c>
      <c r="G292" s="68" t="s">
        <v>47</v>
      </c>
      <c r="H292" s="68" t="s">
        <v>231</v>
      </c>
      <c r="I292" s="68" t="s">
        <v>441</v>
      </c>
      <c r="J292" s="67" t="str">
        <f t="shared" si="35"/>
        <v>2010Q3D8</v>
      </c>
      <c r="K292" s="79">
        <v>0</v>
      </c>
      <c r="L292" s="79">
        <v>0</v>
      </c>
      <c r="M292" s="67"/>
      <c r="N292" s="79">
        <v>0</v>
      </c>
      <c r="O292" s="79"/>
      <c r="P292" s="79">
        <v>0</v>
      </c>
      <c r="Q292" s="79"/>
      <c r="R292" s="68">
        <v>810397.35</v>
      </c>
      <c r="S292" s="67"/>
      <c r="T292" s="67"/>
      <c r="U292" s="67"/>
      <c r="V292" s="67"/>
      <c r="W292" s="67"/>
      <c r="X292" s="67"/>
      <c r="Y292" s="67"/>
      <c r="Z292" s="79">
        <v>0</v>
      </c>
      <c r="AA292" s="79">
        <v>0</v>
      </c>
      <c r="AB292" s="79">
        <v>0</v>
      </c>
      <c r="AC292" s="67">
        <v>1119625</v>
      </c>
      <c r="AD292" s="68">
        <f t="shared" si="41"/>
        <v>1119625</v>
      </c>
      <c r="AE292" s="67"/>
      <c r="AF292" s="79"/>
      <c r="AG292" s="67"/>
      <c r="AH292" s="67"/>
      <c r="AI292" s="67"/>
      <c r="AJ292" s="67"/>
      <c r="AK292" s="67"/>
      <c r="AL292" s="67">
        <v>0</v>
      </c>
      <c r="AM292" s="67"/>
      <c r="AN292" s="67">
        <v>0</v>
      </c>
      <c r="AO292" s="67">
        <v>0</v>
      </c>
      <c r="AP292" s="67">
        <v>0</v>
      </c>
      <c r="AQ292" s="67">
        <v>0</v>
      </c>
      <c r="AR292" s="67">
        <v>0</v>
      </c>
      <c r="AS292" s="67"/>
      <c r="AT292" s="67">
        <v>0</v>
      </c>
      <c r="AU292" s="67">
        <v>0</v>
      </c>
      <c r="AV292" s="67"/>
      <c r="AW292" s="67">
        <v>0</v>
      </c>
      <c r="AX292" s="67">
        <v>0</v>
      </c>
      <c r="AY292" s="67">
        <v>0</v>
      </c>
      <c r="AZ292" s="67">
        <v>0</v>
      </c>
      <c r="BA292" s="67">
        <v>0</v>
      </c>
      <c r="BB292" s="67">
        <v>0</v>
      </c>
      <c r="BC292" s="67">
        <v>0</v>
      </c>
      <c r="BD292" s="67">
        <v>0</v>
      </c>
      <c r="BE292" s="67">
        <v>0</v>
      </c>
      <c r="BF292" s="67">
        <v>0</v>
      </c>
      <c r="BG292" s="67">
        <v>0</v>
      </c>
      <c r="BH292" s="67">
        <v>0</v>
      </c>
      <c r="BI292" s="67">
        <v>0</v>
      </c>
      <c r="BJ292" s="73">
        <v>0</v>
      </c>
      <c r="BK292" s="68">
        <f t="shared" si="37"/>
        <v>0</v>
      </c>
      <c r="BL292" s="67">
        <v>0</v>
      </c>
      <c r="BM292" s="67">
        <v>0</v>
      </c>
      <c r="BN292" s="67">
        <f t="shared" si="42"/>
        <v>0</v>
      </c>
      <c r="BO292" s="67"/>
      <c r="BP292" s="67"/>
      <c r="BQ292" s="67"/>
      <c r="BR292" s="67">
        <v>1729</v>
      </c>
      <c r="BS292" s="67">
        <v>63</v>
      </c>
      <c r="BT292" s="67">
        <v>0</v>
      </c>
      <c r="BU292" s="67">
        <v>0</v>
      </c>
      <c r="BV292" s="67"/>
      <c r="BW292" s="67">
        <v>0</v>
      </c>
      <c r="BX292" s="67">
        <v>0</v>
      </c>
      <c r="BY292" s="67">
        <f t="shared" si="40"/>
        <v>1792</v>
      </c>
      <c r="BZ292" s="79">
        <v>9.4218539999999997</v>
      </c>
      <c r="CA292" s="79">
        <v>1.63</v>
      </c>
      <c r="CB292" s="79">
        <v>7.6436500000000001</v>
      </c>
      <c r="CC292" s="79">
        <v>9.8447200000000006</v>
      </c>
      <c r="CD292" s="79">
        <v>0</v>
      </c>
      <c r="CE292" s="79">
        <v>0</v>
      </c>
      <c r="CF292" s="79">
        <v>0</v>
      </c>
      <c r="CG292" s="79"/>
      <c r="CH292" s="79"/>
      <c r="CI292" s="79"/>
      <c r="CJ292" s="79"/>
      <c r="CK292" s="79"/>
      <c r="CL292" s="79">
        <f t="shared" si="39"/>
        <v>28.540224000000002</v>
      </c>
      <c r="CM292" s="79"/>
      <c r="CN292" s="79"/>
      <c r="CO292" s="79"/>
      <c r="CP292" s="79"/>
      <c r="CQ292" s="79"/>
      <c r="CR292" s="79"/>
      <c r="CS292" s="79"/>
      <c r="CT292" s="79"/>
      <c r="CU292" s="79"/>
      <c r="CV292" s="79"/>
      <c r="CW292" s="79"/>
      <c r="CX292" s="79"/>
      <c r="CY292" s="79"/>
      <c r="CZ292" s="79"/>
      <c r="DA292" s="79"/>
      <c r="DB292" s="79"/>
      <c r="DC292" s="79"/>
      <c r="DD292" s="67"/>
      <c r="DE292" s="67"/>
      <c r="DF292" s="67"/>
      <c r="DG292" s="67"/>
      <c r="DH292" s="67"/>
      <c r="DI292" s="67"/>
      <c r="DJ292" s="67"/>
      <c r="DK292" s="67"/>
      <c r="DL292" s="67"/>
      <c r="DM292" s="67"/>
      <c r="DN292" s="67"/>
      <c r="DO292" s="67"/>
      <c r="DP292" s="67"/>
      <c r="DQ292" s="67"/>
      <c r="DR292" s="67"/>
      <c r="DS292" s="67"/>
      <c r="DT292" s="68">
        <f t="shared" si="36"/>
        <v>0</v>
      </c>
      <c r="DU292" s="67"/>
      <c r="DV292" s="82"/>
      <c r="DW292" s="82"/>
      <c r="DX292" s="82"/>
      <c r="DY292" s="82"/>
      <c r="DZ292" s="82"/>
      <c r="EA292" s="82"/>
      <c r="EB292" s="82"/>
      <c r="EC292" s="82"/>
      <c r="ED292" s="82"/>
      <c r="EE292" s="82"/>
      <c r="EF292" s="82"/>
      <c r="EG292" s="82" t="s">
        <v>229</v>
      </c>
      <c r="EH292" s="82"/>
      <c r="EI292" s="82"/>
      <c r="EJ292" s="82"/>
      <c r="EK292" s="82"/>
      <c r="EL292" s="82"/>
      <c r="EM292" s="82"/>
      <c r="EN292" s="82"/>
      <c r="EO292" s="82"/>
      <c r="EP292" s="82"/>
      <c r="EQ292" s="82"/>
      <c r="ER292" s="82"/>
      <c r="ES292" s="82"/>
      <c r="ET292" s="82"/>
      <c r="EU292" s="82"/>
      <c r="EV292" s="82"/>
      <c r="EW292" s="82"/>
      <c r="EX292" s="82"/>
    </row>
    <row r="293" spans="1:154">
      <c r="A293" s="86">
        <v>2010</v>
      </c>
      <c r="B293" s="67" t="s">
        <v>8</v>
      </c>
      <c r="C293" s="67" t="str">
        <f t="shared" si="38"/>
        <v>2010Q3</v>
      </c>
      <c r="D293" s="67" t="s">
        <v>211</v>
      </c>
      <c r="E293" s="67" t="s">
        <v>212</v>
      </c>
      <c r="F293" s="67" t="s">
        <v>226</v>
      </c>
      <c r="G293" s="68" t="s">
        <v>29</v>
      </c>
      <c r="H293" s="68" t="s">
        <v>29</v>
      </c>
      <c r="I293" s="68" t="s">
        <v>447</v>
      </c>
      <c r="J293" s="67" t="str">
        <f t="shared" si="35"/>
        <v>2010Q3D12</v>
      </c>
      <c r="K293" s="79">
        <v>231847.5</v>
      </c>
      <c r="L293" s="79">
        <v>173467.5</v>
      </c>
      <c r="M293" s="67">
        <v>0</v>
      </c>
      <c r="N293" s="79">
        <v>0</v>
      </c>
      <c r="O293" s="79"/>
      <c r="P293" s="79">
        <v>0</v>
      </c>
      <c r="Q293" s="79"/>
      <c r="R293" s="68">
        <v>405315</v>
      </c>
      <c r="S293" s="67"/>
      <c r="T293" s="67"/>
      <c r="U293" s="67"/>
      <c r="V293" s="67"/>
      <c r="W293" s="67"/>
      <c r="X293" s="67"/>
      <c r="Y293" s="67"/>
      <c r="Z293" s="79">
        <v>0</v>
      </c>
      <c r="AA293" s="79">
        <v>0</v>
      </c>
      <c r="AB293" s="79">
        <v>0</v>
      </c>
      <c r="AC293" s="67">
        <v>472758</v>
      </c>
      <c r="AD293" s="68">
        <f t="shared" si="41"/>
        <v>472758</v>
      </c>
      <c r="AE293" s="67"/>
      <c r="AF293" s="79"/>
      <c r="AG293" s="67"/>
      <c r="AH293" s="67"/>
      <c r="AI293" s="67"/>
      <c r="AJ293" s="67"/>
      <c r="AK293" s="67"/>
      <c r="AL293" s="67">
        <v>0</v>
      </c>
      <c r="AM293" s="67"/>
      <c r="AN293" s="67">
        <v>0</v>
      </c>
      <c r="AO293" s="67">
        <v>0</v>
      </c>
      <c r="AP293" s="67">
        <v>0</v>
      </c>
      <c r="AQ293" s="67">
        <v>0</v>
      </c>
      <c r="AR293" s="67">
        <v>0</v>
      </c>
      <c r="AS293" s="67"/>
      <c r="AT293" s="67">
        <v>0</v>
      </c>
      <c r="AU293" s="67">
        <v>0</v>
      </c>
      <c r="AV293" s="67"/>
      <c r="AW293" s="67">
        <v>0</v>
      </c>
      <c r="AX293" s="67">
        <v>0</v>
      </c>
      <c r="AY293" s="67">
        <v>0</v>
      </c>
      <c r="AZ293" s="67">
        <v>0</v>
      </c>
      <c r="BA293" s="67">
        <v>0</v>
      </c>
      <c r="BB293" s="67">
        <v>0</v>
      </c>
      <c r="BC293" s="67">
        <v>0</v>
      </c>
      <c r="BD293" s="67">
        <v>0</v>
      </c>
      <c r="BE293" s="67">
        <v>0</v>
      </c>
      <c r="BF293" s="67">
        <v>0</v>
      </c>
      <c r="BG293" s="67">
        <v>0</v>
      </c>
      <c r="BH293" s="67">
        <v>0</v>
      </c>
      <c r="BI293" s="67">
        <v>0</v>
      </c>
      <c r="BJ293" s="73">
        <v>0</v>
      </c>
      <c r="BK293" s="68">
        <f t="shared" si="37"/>
        <v>0</v>
      </c>
      <c r="BL293" s="67">
        <v>0</v>
      </c>
      <c r="BM293" s="67">
        <v>9</v>
      </c>
      <c r="BN293" s="67">
        <f t="shared" si="42"/>
        <v>9</v>
      </c>
      <c r="BO293" s="67"/>
      <c r="BP293" s="67"/>
      <c r="BQ293" s="67"/>
      <c r="BR293" s="67">
        <v>1221</v>
      </c>
      <c r="BS293" s="67">
        <v>41</v>
      </c>
      <c r="BT293" s="67">
        <v>0</v>
      </c>
      <c r="BU293" s="67">
        <v>0</v>
      </c>
      <c r="BV293" s="67"/>
      <c r="BW293" s="67">
        <v>0</v>
      </c>
      <c r="BX293" s="67">
        <v>0</v>
      </c>
      <c r="BY293" s="67">
        <f t="shared" si="40"/>
        <v>1262</v>
      </c>
      <c r="BZ293" s="79">
        <v>24.889088000000001</v>
      </c>
      <c r="CA293" s="79">
        <v>1.3401000000000001</v>
      </c>
      <c r="CB293" s="79">
        <v>4.0496999999999996</v>
      </c>
      <c r="CC293" s="79">
        <v>8.0222599999999993</v>
      </c>
      <c r="CD293" s="79">
        <v>0.105</v>
      </c>
      <c r="CE293" s="79">
        <v>0</v>
      </c>
      <c r="CF293" s="79">
        <v>0</v>
      </c>
      <c r="CG293" s="79"/>
      <c r="CH293" s="79"/>
      <c r="CI293" s="79"/>
      <c r="CJ293" s="79"/>
      <c r="CK293" s="79"/>
      <c r="CL293" s="79">
        <f t="shared" si="39"/>
        <v>38.406147999999995</v>
      </c>
      <c r="CM293" s="79"/>
      <c r="CN293" s="79"/>
      <c r="CO293" s="79"/>
      <c r="CP293" s="79"/>
      <c r="CQ293" s="79"/>
      <c r="CR293" s="79"/>
      <c r="CS293" s="79"/>
      <c r="CT293" s="79"/>
      <c r="CU293" s="79"/>
      <c r="CV293" s="79"/>
      <c r="CW293" s="79"/>
      <c r="CX293" s="79"/>
      <c r="CY293" s="79"/>
      <c r="CZ293" s="79"/>
      <c r="DA293" s="79"/>
      <c r="DB293" s="79"/>
      <c r="DC293" s="79"/>
      <c r="DD293" s="67"/>
      <c r="DE293" s="67"/>
      <c r="DF293" s="67"/>
      <c r="DG293" s="67"/>
      <c r="DH293" s="67"/>
      <c r="DI293" s="67"/>
      <c r="DJ293" s="67"/>
      <c r="DK293" s="67"/>
      <c r="DL293" s="67"/>
      <c r="DM293" s="67"/>
      <c r="DN293" s="67"/>
      <c r="DO293" s="67"/>
      <c r="DP293" s="67"/>
      <c r="DQ293" s="67"/>
      <c r="DR293" s="67"/>
      <c r="DS293" s="67"/>
      <c r="DT293" s="68">
        <f t="shared" si="36"/>
        <v>0</v>
      </c>
      <c r="DU293" s="67"/>
      <c r="DV293" s="82"/>
      <c r="DW293" s="82"/>
      <c r="DX293" s="82"/>
      <c r="DY293" s="82"/>
      <c r="DZ293" s="82"/>
      <c r="EA293" s="82"/>
      <c r="EB293" s="82"/>
      <c r="EC293" s="82"/>
      <c r="ED293" s="82"/>
      <c r="EE293" s="82"/>
      <c r="EF293" s="82"/>
      <c r="EG293" s="82" t="s">
        <v>229</v>
      </c>
      <c r="EH293" s="82"/>
      <c r="EI293" s="82"/>
      <c r="EJ293" s="82"/>
      <c r="EK293" s="82"/>
      <c r="EL293" s="82"/>
      <c r="EM293" s="82"/>
      <c r="EN293" s="82"/>
      <c r="EO293" s="82"/>
      <c r="EP293" s="82"/>
      <c r="EQ293" s="82"/>
      <c r="ER293" s="82"/>
      <c r="ES293" s="82"/>
      <c r="ET293" s="82"/>
      <c r="EU293" s="82"/>
      <c r="EV293" s="82"/>
      <c r="EW293" s="82"/>
      <c r="EX293" s="82"/>
    </row>
    <row r="294" spans="1:154">
      <c r="A294" s="86">
        <v>2010</v>
      </c>
      <c r="B294" s="67" t="s">
        <v>8</v>
      </c>
      <c r="C294" s="67" t="str">
        <f t="shared" si="38"/>
        <v>2010Q3</v>
      </c>
      <c r="D294" s="67" t="s">
        <v>211</v>
      </c>
      <c r="E294" s="67" t="s">
        <v>212</v>
      </c>
      <c r="F294" s="67" t="s">
        <v>228</v>
      </c>
      <c r="G294" s="68" t="s">
        <v>28</v>
      </c>
      <c r="H294" s="68" t="s">
        <v>28</v>
      </c>
      <c r="I294" s="68" t="s">
        <v>445</v>
      </c>
      <c r="J294" s="67" t="str">
        <f t="shared" si="35"/>
        <v>2010Q3D10</v>
      </c>
      <c r="K294" s="79">
        <v>0</v>
      </c>
      <c r="L294" s="79">
        <v>0</v>
      </c>
      <c r="M294" s="67"/>
      <c r="N294" s="79">
        <v>0</v>
      </c>
      <c r="O294" s="79"/>
      <c r="P294" s="79">
        <v>0</v>
      </c>
      <c r="Q294" s="79"/>
      <c r="R294" s="68">
        <v>0</v>
      </c>
      <c r="S294" s="67"/>
      <c r="T294" s="67"/>
      <c r="U294" s="67"/>
      <c r="V294" s="67"/>
      <c r="W294" s="67"/>
      <c r="X294" s="67"/>
      <c r="Y294" s="67"/>
      <c r="Z294" s="79">
        <v>0</v>
      </c>
      <c r="AA294" s="79">
        <v>0</v>
      </c>
      <c r="AB294" s="79">
        <v>0</v>
      </c>
      <c r="AC294" s="67">
        <v>0</v>
      </c>
      <c r="AD294" s="68">
        <f t="shared" si="41"/>
        <v>0</v>
      </c>
      <c r="AE294" s="67"/>
      <c r="AF294" s="79"/>
      <c r="AG294" s="67"/>
      <c r="AH294" s="67"/>
      <c r="AI294" s="67"/>
      <c r="AJ294" s="67"/>
      <c r="AK294" s="67"/>
      <c r="AL294" s="67">
        <v>0</v>
      </c>
      <c r="AM294" s="67"/>
      <c r="AN294" s="67">
        <v>0</v>
      </c>
      <c r="AO294" s="67">
        <v>0</v>
      </c>
      <c r="AP294" s="67">
        <v>0</v>
      </c>
      <c r="AQ294" s="67">
        <v>0</v>
      </c>
      <c r="AR294" s="67">
        <v>0</v>
      </c>
      <c r="AS294" s="67"/>
      <c r="AT294" s="67">
        <v>0</v>
      </c>
      <c r="AU294" s="67">
        <v>0</v>
      </c>
      <c r="AV294" s="67"/>
      <c r="AW294" s="67">
        <v>0</v>
      </c>
      <c r="AX294" s="67">
        <v>0</v>
      </c>
      <c r="AY294" s="67">
        <v>0</v>
      </c>
      <c r="AZ294" s="67">
        <v>0</v>
      </c>
      <c r="BA294" s="67">
        <v>0</v>
      </c>
      <c r="BB294" s="67">
        <v>0</v>
      </c>
      <c r="BC294" s="67">
        <v>0</v>
      </c>
      <c r="BD294" s="67">
        <v>0</v>
      </c>
      <c r="BE294" s="67">
        <v>0</v>
      </c>
      <c r="BF294" s="67">
        <v>0</v>
      </c>
      <c r="BG294" s="67">
        <v>0</v>
      </c>
      <c r="BH294" s="67">
        <v>0</v>
      </c>
      <c r="BI294" s="67">
        <v>0</v>
      </c>
      <c r="BJ294" s="73">
        <v>0</v>
      </c>
      <c r="BK294" s="68">
        <f t="shared" si="37"/>
        <v>0</v>
      </c>
      <c r="BL294" s="67">
        <v>0</v>
      </c>
      <c r="BM294" s="67">
        <v>0</v>
      </c>
      <c r="BN294" s="67">
        <f t="shared" si="42"/>
        <v>0</v>
      </c>
      <c r="BO294" s="67"/>
      <c r="BP294" s="67"/>
      <c r="BQ294" s="67"/>
      <c r="BR294" s="67">
        <v>0</v>
      </c>
      <c r="BS294" s="67">
        <v>0</v>
      </c>
      <c r="BT294" s="67">
        <v>0</v>
      </c>
      <c r="BU294" s="67">
        <v>0</v>
      </c>
      <c r="BV294" s="67"/>
      <c r="BW294" s="67">
        <v>0</v>
      </c>
      <c r="BX294" s="67">
        <v>0</v>
      </c>
      <c r="BY294" s="67">
        <f t="shared" si="40"/>
        <v>0</v>
      </c>
      <c r="BZ294" s="79">
        <v>0</v>
      </c>
      <c r="CA294" s="79">
        <v>0</v>
      </c>
      <c r="CB294" s="79">
        <v>0</v>
      </c>
      <c r="CC294" s="79">
        <v>0</v>
      </c>
      <c r="CD294" s="79">
        <v>0</v>
      </c>
      <c r="CE294" s="79">
        <v>0</v>
      </c>
      <c r="CF294" s="79">
        <v>0</v>
      </c>
      <c r="CG294" s="79"/>
      <c r="CH294" s="79"/>
      <c r="CI294" s="79"/>
      <c r="CJ294" s="79"/>
      <c r="CK294" s="79"/>
      <c r="CL294" s="79">
        <f t="shared" si="39"/>
        <v>0</v>
      </c>
      <c r="CM294" s="79"/>
      <c r="CN294" s="79"/>
      <c r="CO294" s="79"/>
      <c r="CP294" s="79"/>
      <c r="CQ294" s="79"/>
      <c r="CR294" s="79"/>
      <c r="CS294" s="79"/>
      <c r="CT294" s="79"/>
      <c r="CU294" s="79"/>
      <c r="CV294" s="79"/>
      <c r="CW294" s="79"/>
      <c r="CX294" s="79"/>
      <c r="CY294" s="79"/>
      <c r="CZ294" s="79"/>
      <c r="DA294" s="79"/>
      <c r="DB294" s="79"/>
      <c r="DC294" s="79"/>
      <c r="DD294" s="67"/>
      <c r="DE294" s="67"/>
      <c r="DF294" s="67"/>
      <c r="DG294" s="67"/>
      <c r="DH294" s="67"/>
      <c r="DI294" s="67"/>
      <c r="DJ294" s="67"/>
      <c r="DK294" s="67"/>
      <c r="DL294" s="67"/>
      <c r="DM294" s="67"/>
      <c r="DN294" s="67"/>
      <c r="DO294" s="67"/>
      <c r="DP294" s="67"/>
      <c r="DQ294" s="67"/>
      <c r="DR294" s="67"/>
      <c r="DS294" s="67"/>
      <c r="DT294" s="68">
        <f t="shared" si="36"/>
        <v>0</v>
      </c>
      <c r="DU294" s="67"/>
      <c r="DV294" s="82"/>
      <c r="DW294" s="82"/>
      <c r="DX294" s="82"/>
      <c r="DY294" s="82"/>
      <c r="DZ294" s="82"/>
      <c r="EA294" s="82"/>
      <c r="EB294" s="82"/>
      <c r="EC294" s="82"/>
      <c r="ED294" s="82"/>
      <c r="EE294" s="82"/>
      <c r="EF294" s="82"/>
      <c r="EG294" s="82" t="s">
        <v>229</v>
      </c>
      <c r="EH294" s="82"/>
      <c r="EI294" s="82"/>
      <c r="EJ294" s="82"/>
      <c r="EK294" s="82"/>
      <c r="EL294" s="82"/>
      <c r="EM294" s="82"/>
      <c r="EN294" s="82"/>
      <c r="EO294" s="82"/>
      <c r="EP294" s="82"/>
      <c r="EQ294" s="82"/>
      <c r="ER294" s="82"/>
      <c r="ES294" s="82"/>
      <c r="ET294" s="82"/>
      <c r="EU294" s="82"/>
      <c r="EV294" s="82"/>
      <c r="EW294" s="82"/>
      <c r="EX294" s="82"/>
    </row>
    <row r="295" spans="1:154">
      <c r="A295" s="86">
        <v>2010</v>
      </c>
      <c r="B295" s="67" t="s">
        <v>8</v>
      </c>
      <c r="C295" s="67" t="str">
        <f t="shared" si="38"/>
        <v>2010Q3</v>
      </c>
      <c r="D295" s="67" t="s">
        <v>211</v>
      </c>
      <c r="E295" s="67" t="s">
        <v>212</v>
      </c>
      <c r="F295" s="67" t="s">
        <v>213</v>
      </c>
      <c r="G295" s="68" t="s">
        <v>33</v>
      </c>
      <c r="H295" s="68" t="s">
        <v>33</v>
      </c>
      <c r="I295" s="68" t="s">
        <v>446</v>
      </c>
      <c r="J295" s="67" t="str">
        <f t="shared" ref="J295:J358" si="43">C295&amp;I295</f>
        <v>2010Q3D11</v>
      </c>
      <c r="K295" s="79">
        <v>0</v>
      </c>
      <c r="L295" s="79">
        <v>0</v>
      </c>
      <c r="M295" s="67"/>
      <c r="N295" s="79">
        <v>0</v>
      </c>
      <c r="O295" s="79"/>
      <c r="P295" s="79">
        <v>0</v>
      </c>
      <c r="Q295" s="79"/>
      <c r="R295" s="68">
        <v>0</v>
      </c>
      <c r="S295" s="67"/>
      <c r="T295" s="67"/>
      <c r="U295" s="67"/>
      <c r="V295" s="67"/>
      <c r="W295" s="67"/>
      <c r="X295" s="67"/>
      <c r="Y295" s="67"/>
      <c r="Z295" s="79">
        <v>0</v>
      </c>
      <c r="AA295" s="79">
        <v>0</v>
      </c>
      <c r="AB295" s="79">
        <v>0</v>
      </c>
      <c r="AC295" s="67">
        <v>0</v>
      </c>
      <c r="AD295" s="68">
        <f t="shared" si="41"/>
        <v>0</v>
      </c>
      <c r="AE295" s="67"/>
      <c r="AF295" s="79"/>
      <c r="AG295" s="67"/>
      <c r="AH295" s="67"/>
      <c r="AI295" s="67"/>
      <c r="AJ295" s="67"/>
      <c r="AK295" s="67"/>
      <c r="AL295" s="67">
        <v>0</v>
      </c>
      <c r="AM295" s="67"/>
      <c r="AN295" s="67">
        <v>0</v>
      </c>
      <c r="AO295" s="67">
        <v>0</v>
      </c>
      <c r="AP295" s="67">
        <v>0</v>
      </c>
      <c r="AQ295" s="67">
        <v>0</v>
      </c>
      <c r="AR295" s="67">
        <v>0</v>
      </c>
      <c r="AS295" s="67"/>
      <c r="AT295" s="67">
        <v>0</v>
      </c>
      <c r="AU295" s="67">
        <v>0</v>
      </c>
      <c r="AV295" s="67"/>
      <c r="AW295" s="67">
        <v>0</v>
      </c>
      <c r="AX295" s="67">
        <v>0</v>
      </c>
      <c r="AY295" s="67">
        <v>0</v>
      </c>
      <c r="AZ295" s="67">
        <v>0</v>
      </c>
      <c r="BA295" s="67">
        <v>0</v>
      </c>
      <c r="BB295" s="67">
        <v>0</v>
      </c>
      <c r="BC295" s="67">
        <v>0</v>
      </c>
      <c r="BD295" s="67">
        <v>0</v>
      </c>
      <c r="BE295" s="67">
        <v>0</v>
      </c>
      <c r="BF295" s="67">
        <v>0</v>
      </c>
      <c r="BG295" s="67">
        <v>0</v>
      </c>
      <c r="BH295" s="67">
        <v>0</v>
      </c>
      <c r="BI295" s="67">
        <v>0</v>
      </c>
      <c r="BJ295" s="73">
        <v>0</v>
      </c>
      <c r="BK295" s="68">
        <f t="shared" si="37"/>
        <v>0</v>
      </c>
      <c r="BL295" s="67">
        <v>0</v>
      </c>
      <c r="BM295" s="67">
        <v>0</v>
      </c>
      <c r="BN295" s="67">
        <f t="shared" si="42"/>
        <v>0</v>
      </c>
      <c r="BO295" s="67"/>
      <c r="BP295" s="67"/>
      <c r="BQ295" s="67"/>
      <c r="BR295" s="67">
        <v>0</v>
      </c>
      <c r="BS295" s="67">
        <v>0</v>
      </c>
      <c r="BT295" s="67">
        <v>0</v>
      </c>
      <c r="BU295" s="67">
        <v>0</v>
      </c>
      <c r="BV295" s="67"/>
      <c r="BW295" s="67">
        <v>0</v>
      </c>
      <c r="BX295" s="67">
        <v>0</v>
      </c>
      <c r="BY295" s="67">
        <f t="shared" si="40"/>
        <v>0</v>
      </c>
      <c r="BZ295" s="79">
        <v>0</v>
      </c>
      <c r="CA295" s="79">
        <v>0</v>
      </c>
      <c r="CB295" s="79">
        <v>0</v>
      </c>
      <c r="CC295" s="79">
        <v>0</v>
      </c>
      <c r="CD295" s="79">
        <v>0</v>
      </c>
      <c r="CE295" s="79">
        <v>0</v>
      </c>
      <c r="CF295" s="79">
        <v>0</v>
      </c>
      <c r="CG295" s="79"/>
      <c r="CH295" s="79"/>
      <c r="CI295" s="79"/>
      <c r="CJ295" s="79"/>
      <c r="CK295" s="79"/>
      <c r="CL295" s="79">
        <f t="shared" si="39"/>
        <v>0</v>
      </c>
      <c r="CM295" s="79"/>
      <c r="CN295" s="79"/>
      <c r="CO295" s="79"/>
      <c r="CP295" s="79"/>
      <c r="CQ295" s="79"/>
      <c r="CR295" s="79"/>
      <c r="CS295" s="79"/>
      <c r="CT295" s="79"/>
      <c r="CU295" s="79"/>
      <c r="CV295" s="79"/>
      <c r="CW295" s="79"/>
      <c r="CX295" s="79"/>
      <c r="CY295" s="79"/>
      <c r="CZ295" s="79"/>
      <c r="DA295" s="79"/>
      <c r="DB295" s="79"/>
      <c r="DC295" s="79"/>
      <c r="DD295" s="67"/>
      <c r="DE295" s="67"/>
      <c r="DF295" s="67"/>
      <c r="DG295" s="67"/>
      <c r="DH295" s="67"/>
      <c r="DI295" s="67"/>
      <c r="DJ295" s="67"/>
      <c r="DK295" s="67"/>
      <c r="DL295" s="67"/>
      <c r="DM295" s="67"/>
      <c r="DN295" s="67"/>
      <c r="DO295" s="67"/>
      <c r="DP295" s="67"/>
      <c r="DQ295" s="67"/>
      <c r="DR295" s="67"/>
      <c r="DS295" s="67"/>
      <c r="DT295" s="68">
        <f t="shared" si="36"/>
        <v>0</v>
      </c>
      <c r="DU295" s="67"/>
      <c r="DV295" s="82"/>
      <c r="DW295" s="82"/>
      <c r="DX295" s="82"/>
      <c r="DY295" s="82"/>
      <c r="DZ295" s="82"/>
      <c r="EA295" s="82"/>
      <c r="EB295" s="82"/>
      <c r="EC295" s="82"/>
      <c r="ED295" s="82"/>
      <c r="EE295" s="82"/>
      <c r="EF295" s="82"/>
      <c r="EG295" s="82" t="s">
        <v>229</v>
      </c>
      <c r="EH295" s="82"/>
      <c r="EI295" s="82"/>
      <c r="EJ295" s="82"/>
      <c r="EK295" s="82"/>
      <c r="EL295" s="82"/>
      <c r="EM295" s="82"/>
      <c r="EN295" s="82"/>
      <c r="EO295" s="82"/>
      <c r="EP295" s="82"/>
      <c r="EQ295" s="82"/>
      <c r="ER295" s="82"/>
      <c r="ES295" s="82"/>
      <c r="ET295" s="82"/>
      <c r="EU295" s="82"/>
      <c r="EV295" s="82"/>
      <c r="EW295" s="82"/>
      <c r="EX295" s="82"/>
    </row>
    <row r="296" spans="1:154">
      <c r="A296" s="86">
        <v>2010</v>
      </c>
      <c r="B296" s="67" t="s">
        <v>8</v>
      </c>
      <c r="C296" s="67" t="str">
        <f t="shared" si="38"/>
        <v>2010Q3</v>
      </c>
      <c r="D296" s="67" t="s">
        <v>211</v>
      </c>
      <c r="E296" s="67" t="s">
        <v>212</v>
      </c>
      <c r="F296" s="67" t="s">
        <v>215</v>
      </c>
      <c r="G296" s="67" t="s">
        <v>239</v>
      </c>
      <c r="H296" s="68" t="s">
        <v>239</v>
      </c>
      <c r="I296" s="68" t="s">
        <v>449</v>
      </c>
      <c r="J296" s="67" t="str">
        <f t="shared" si="43"/>
        <v>2010Q3D14</v>
      </c>
      <c r="K296" s="78">
        <v>104560056</v>
      </c>
      <c r="L296" s="78">
        <v>59495783</v>
      </c>
      <c r="M296" s="67">
        <v>66219588</v>
      </c>
      <c r="N296" s="67">
        <v>187585128</v>
      </c>
      <c r="O296" s="67"/>
      <c r="P296" s="67">
        <v>651157</v>
      </c>
      <c r="Q296" s="79"/>
      <c r="R296" s="67">
        <v>418511712</v>
      </c>
      <c r="S296" s="79"/>
      <c r="T296" s="79"/>
      <c r="U296" s="79"/>
      <c r="V296" s="79"/>
      <c r="W296" s="79"/>
      <c r="X296" s="79"/>
      <c r="Y296" s="79"/>
      <c r="Z296" s="79">
        <v>179947000</v>
      </c>
      <c r="AA296" s="79">
        <v>288186000</v>
      </c>
      <c r="AB296" s="79">
        <v>122572000</v>
      </c>
      <c r="AC296" s="67">
        <v>0</v>
      </c>
      <c r="AD296" s="67">
        <f t="shared" si="41"/>
        <v>590705000</v>
      </c>
      <c r="AE296" s="79"/>
      <c r="AF296" s="79"/>
      <c r="AG296" s="79"/>
      <c r="AH296" s="79"/>
      <c r="AI296" s="79"/>
      <c r="AJ296" s="79"/>
      <c r="AK296" s="67"/>
      <c r="AL296" s="67">
        <v>15</v>
      </c>
      <c r="AM296" s="67"/>
      <c r="AN296" s="67">
        <v>0</v>
      </c>
      <c r="AO296" s="67">
        <v>49</v>
      </c>
      <c r="AP296" s="67">
        <v>715</v>
      </c>
      <c r="AQ296" s="67">
        <v>1271</v>
      </c>
      <c r="AR296" s="67">
        <v>3</v>
      </c>
      <c r="AS296" s="67"/>
      <c r="AT296" s="67">
        <v>1251</v>
      </c>
      <c r="AU296" s="67">
        <v>24</v>
      </c>
      <c r="AV296" s="67"/>
      <c r="AW296" s="67">
        <v>998</v>
      </c>
      <c r="AX296" s="67">
        <v>0</v>
      </c>
      <c r="AY296" s="67">
        <v>32</v>
      </c>
      <c r="AZ296" s="67">
        <v>772</v>
      </c>
      <c r="BA296" s="67">
        <v>0</v>
      </c>
      <c r="BB296" s="67">
        <v>4</v>
      </c>
      <c r="BC296" s="67">
        <v>389</v>
      </c>
      <c r="BD296" s="67">
        <v>0</v>
      </c>
      <c r="BE296" s="67">
        <v>0</v>
      </c>
      <c r="BF296" s="67">
        <v>34</v>
      </c>
      <c r="BG296" s="67">
        <v>13</v>
      </c>
      <c r="BH296" s="67">
        <v>0</v>
      </c>
      <c r="BI296" s="67">
        <v>126</v>
      </c>
      <c r="BJ296" s="73">
        <v>1016823</v>
      </c>
      <c r="BK296" s="68">
        <f t="shared" si="37"/>
        <v>5696</v>
      </c>
      <c r="BL296" s="78">
        <v>12</v>
      </c>
      <c r="BM296" s="78">
        <v>1104</v>
      </c>
      <c r="BN296" s="78">
        <f t="shared" si="42"/>
        <v>1116</v>
      </c>
      <c r="BO296" s="78"/>
      <c r="BP296" s="78"/>
      <c r="BQ296" s="78"/>
      <c r="BR296" s="67">
        <v>338491</v>
      </c>
      <c r="BS296" s="67">
        <v>27968</v>
      </c>
      <c r="BT296" s="67">
        <v>1120</v>
      </c>
      <c r="BU296" s="67">
        <v>287</v>
      </c>
      <c r="BV296" s="67"/>
      <c r="BW296" s="67">
        <v>182</v>
      </c>
      <c r="BX296" s="79"/>
      <c r="BY296" s="67">
        <f t="shared" si="40"/>
        <v>368048</v>
      </c>
      <c r="BZ296" s="79"/>
      <c r="CA296" s="79"/>
      <c r="CB296" s="79"/>
      <c r="CC296" s="79"/>
      <c r="CD296" s="79"/>
      <c r="CE296" s="79"/>
      <c r="CF296" s="79"/>
      <c r="CG296" s="79"/>
      <c r="CH296" s="79"/>
      <c r="CI296" s="79"/>
      <c r="CJ296" s="79"/>
      <c r="CK296" s="79"/>
      <c r="CL296" s="67">
        <f t="shared" si="39"/>
        <v>0</v>
      </c>
      <c r="CM296" s="79"/>
      <c r="CN296" s="79"/>
      <c r="CO296" s="79"/>
      <c r="CP296" s="79"/>
      <c r="CQ296" s="79"/>
      <c r="CR296" s="79"/>
      <c r="CS296" s="79"/>
      <c r="CT296" s="79"/>
      <c r="CU296" s="79"/>
      <c r="CV296" s="79"/>
      <c r="CW296" s="79"/>
      <c r="CX296" s="79"/>
      <c r="CY296" s="79"/>
      <c r="CZ296" s="79"/>
      <c r="DA296" s="79"/>
      <c r="DB296" s="79"/>
      <c r="DC296" s="79"/>
      <c r="DD296" s="79"/>
      <c r="DE296" s="79"/>
      <c r="DF296" s="79"/>
      <c r="DG296" s="79"/>
      <c r="DH296" s="79"/>
      <c r="DI296" s="79"/>
      <c r="DJ296" s="79"/>
      <c r="DK296" s="79"/>
      <c r="DL296" s="79"/>
      <c r="DM296" s="79"/>
      <c r="DN296" s="79"/>
      <c r="DO296" s="79"/>
      <c r="DP296" s="79"/>
      <c r="DQ296" s="79"/>
      <c r="DR296" s="79"/>
      <c r="DS296" s="79"/>
      <c r="DT296" s="68">
        <f t="shared" ref="DT296:DT359" si="44">SUM(DQ296,DR296,DS296)</f>
        <v>0</v>
      </c>
      <c r="DU296" s="79"/>
      <c r="DV296" s="77"/>
      <c r="DW296" s="77"/>
      <c r="DX296" s="77"/>
      <c r="DY296" s="77"/>
      <c r="DZ296" s="77"/>
      <c r="EA296" s="77"/>
      <c r="EB296" s="77"/>
      <c r="EC296" s="77"/>
      <c r="ED296" s="77"/>
      <c r="EE296" s="77"/>
      <c r="EF296" s="77"/>
      <c r="EG296" s="77"/>
      <c r="EH296" s="77"/>
      <c r="EI296" s="77"/>
      <c r="EJ296" s="77"/>
      <c r="EK296" s="77"/>
      <c r="EL296" s="77"/>
      <c r="EM296" s="77"/>
      <c r="EN296" s="77"/>
      <c r="EO296" s="77"/>
      <c r="EP296" s="77"/>
      <c r="EQ296" s="77"/>
      <c r="ER296" s="77"/>
      <c r="ES296" s="77"/>
      <c r="ET296" s="77"/>
      <c r="EU296" s="77"/>
      <c r="EV296" s="77"/>
      <c r="EW296" s="77"/>
      <c r="EX296" s="77"/>
    </row>
    <row r="297" spans="1:154">
      <c r="A297" s="86">
        <v>2010</v>
      </c>
      <c r="B297" s="67" t="s">
        <v>7</v>
      </c>
      <c r="C297" s="67" t="str">
        <f t="shared" si="38"/>
        <v>2010Q2</v>
      </c>
      <c r="D297" s="67" t="s">
        <v>211</v>
      </c>
      <c r="E297" s="67" t="s">
        <v>212</v>
      </c>
      <c r="F297" s="67" t="s">
        <v>231</v>
      </c>
      <c r="G297" s="68" t="s">
        <v>231</v>
      </c>
      <c r="H297" s="68" t="s">
        <v>231</v>
      </c>
      <c r="I297" s="68" t="s">
        <v>448</v>
      </c>
      <c r="J297" s="67" t="str">
        <f t="shared" si="43"/>
        <v>2010Q2D13</v>
      </c>
      <c r="K297" s="79">
        <v>0</v>
      </c>
      <c r="L297" s="79">
        <v>0</v>
      </c>
      <c r="M297" s="67"/>
      <c r="N297" s="79">
        <v>0</v>
      </c>
      <c r="O297" s="79"/>
      <c r="P297" s="79">
        <v>0</v>
      </c>
      <c r="Q297" s="79"/>
      <c r="R297" s="68">
        <v>0</v>
      </c>
      <c r="S297" s="67"/>
      <c r="T297" s="67"/>
      <c r="U297" s="67"/>
      <c r="V297" s="67"/>
      <c r="W297" s="67"/>
      <c r="X297" s="67"/>
      <c r="Y297" s="67"/>
      <c r="Z297" s="79">
        <v>0</v>
      </c>
      <c r="AA297" s="79">
        <v>0</v>
      </c>
      <c r="AB297" s="79">
        <v>0</v>
      </c>
      <c r="AC297" s="67">
        <v>0</v>
      </c>
      <c r="AD297" s="68">
        <f t="shared" si="41"/>
        <v>0</v>
      </c>
      <c r="AE297" s="67"/>
      <c r="AF297" s="79"/>
      <c r="AG297" s="67"/>
      <c r="AH297" s="67"/>
      <c r="AI297" s="67"/>
      <c r="AJ297" s="67"/>
      <c r="AK297" s="67"/>
      <c r="AL297" s="67">
        <v>0</v>
      </c>
      <c r="AM297" s="67"/>
      <c r="AN297" s="67">
        <v>0</v>
      </c>
      <c r="AO297" s="67">
        <v>0</v>
      </c>
      <c r="AP297" s="67">
        <v>0</v>
      </c>
      <c r="AQ297" s="67">
        <v>0</v>
      </c>
      <c r="AR297" s="67">
        <v>0</v>
      </c>
      <c r="AS297" s="67"/>
      <c r="AT297" s="67">
        <v>0</v>
      </c>
      <c r="AU297" s="67">
        <v>0</v>
      </c>
      <c r="AV297" s="67"/>
      <c r="AW297" s="67">
        <v>0</v>
      </c>
      <c r="AX297" s="67">
        <v>0</v>
      </c>
      <c r="AY297" s="67">
        <v>0</v>
      </c>
      <c r="AZ297" s="67">
        <v>0</v>
      </c>
      <c r="BA297" s="67">
        <v>0</v>
      </c>
      <c r="BB297" s="67">
        <v>0</v>
      </c>
      <c r="BC297" s="67">
        <v>0</v>
      </c>
      <c r="BD297" s="67">
        <v>0</v>
      </c>
      <c r="BE297" s="67">
        <v>0</v>
      </c>
      <c r="BF297" s="67">
        <v>0</v>
      </c>
      <c r="BG297" s="67">
        <v>0</v>
      </c>
      <c r="BH297" s="67">
        <v>0</v>
      </c>
      <c r="BI297" s="67">
        <v>0</v>
      </c>
      <c r="BJ297" s="73">
        <v>0</v>
      </c>
      <c r="BK297" s="68">
        <f t="shared" si="37"/>
        <v>0</v>
      </c>
      <c r="BL297" s="67">
        <v>0</v>
      </c>
      <c r="BM297" s="67">
        <v>0</v>
      </c>
      <c r="BN297" s="67">
        <f t="shared" si="42"/>
        <v>0</v>
      </c>
      <c r="BO297" s="67"/>
      <c r="BP297" s="67"/>
      <c r="BQ297" s="67"/>
      <c r="BR297" s="67">
        <v>0</v>
      </c>
      <c r="BS297" s="67">
        <v>0</v>
      </c>
      <c r="BT297" s="67">
        <v>0</v>
      </c>
      <c r="BU297" s="67">
        <v>0</v>
      </c>
      <c r="BV297" s="67"/>
      <c r="BW297" s="67">
        <v>0</v>
      </c>
      <c r="BX297" s="67">
        <v>0</v>
      </c>
      <c r="BY297" s="67">
        <f t="shared" si="40"/>
        <v>0</v>
      </c>
      <c r="BZ297" s="79">
        <v>0</v>
      </c>
      <c r="CA297" s="79">
        <v>0</v>
      </c>
      <c r="CB297" s="79">
        <v>0</v>
      </c>
      <c r="CC297" s="79">
        <v>0</v>
      </c>
      <c r="CD297" s="79">
        <v>0</v>
      </c>
      <c r="CE297" s="79">
        <v>0</v>
      </c>
      <c r="CF297" s="79">
        <v>0</v>
      </c>
      <c r="CG297" s="79"/>
      <c r="CH297" s="79"/>
      <c r="CI297" s="79"/>
      <c r="CJ297" s="79"/>
      <c r="CK297" s="79"/>
      <c r="CL297" s="79">
        <f t="shared" si="39"/>
        <v>0</v>
      </c>
      <c r="CM297" s="79"/>
      <c r="CN297" s="79"/>
      <c r="CO297" s="79"/>
      <c r="CP297" s="79"/>
      <c r="CQ297" s="79"/>
      <c r="CR297" s="79"/>
      <c r="CS297" s="79"/>
      <c r="CT297" s="79"/>
      <c r="CU297" s="79"/>
      <c r="CV297" s="79"/>
      <c r="CW297" s="79"/>
      <c r="CX297" s="79"/>
      <c r="CY297" s="79"/>
      <c r="CZ297" s="79"/>
      <c r="DA297" s="79"/>
      <c r="DB297" s="79"/>
      <c r="DC297" s="79"/>
      <c r="DD297" s="67"/>
      <c r="DE297" s="67"/>
      <c r="DF297" s="67"/>
      <c r="DG297" s="67"/>
      <c r="DH297" s="67"/>
      <c r="DI297" s="67"/>
      <c r="DJ297" s="67"/>
      <c r="DK297" s="67"/>
      <c r="DL297" s="67"/>
      <c r="DM297" s="67"/>
      <c r="DN297" s="67"/>
      <c r="DO297" s="67"/>
      <c r="DP297" s="67"/>
      <c r="DQ297" s="67"/>
      <c r="DR297" s="67"/>
      <c r="DS297" s="67"/>
      <c r="DT297" s="68">
        <f t="shared" si="44"/>
        <v>0</v>
      </c>
      <c r="DU297" s="67"/>
      <c r="DV297" s="82"/>
      <c r="DW297" s="82"/>
      <c r="DX297" s="82"/>
      <c r="DY297" s="82"/>
      <c r="DZ297" s="82"/>
      <c r="EA297" s="82"/>
      <c r="EB297" s="82"/>
      <c r="EC297" s="82"/>
      <c r="ED297" s="82"/>
      <c r="EE297" s="82"/>
      <c r="EF297" s="82"/>
      <c r="EG297" s="82" t="s">
        <v>231</v>
      </c>
      <c r="EH297" s="82"/>
      <c r="EI297" s="82"/>
      <c r="EJ297" s="82"/>
      <c r="EK297" s="82"/>
      <c r="EL297" s="82"/>
      <c r="EM297" s="82"/>
      <c r="EN297" s="82"/>
      <c r="EO297" s="82"/>
      <c r="EP297" s="82"/>
      <c r="EQ297" s="82"/>
      <c r="ER297" s="82"/>
      <c r="ES297" s="82"/>
      <c r="ET297" s="82"/>
      <c r="EU297" s="82"/>
      <c r="EV297" s="82"/>
      <c r="EW297" s="82"/>
      <c r="EX297" s="82"/>
    </row>
    <row r="298" spans="1:154">
      <c r="A298" s="86">
        <v>2010</v>
      </c>
      <c r="B298" s="67" t="s">
        <v>7</v>
      </c>
      <c r="C298" s="67" t="str">
        <f t="shared" si="38"/>
        <v>2010Q2</v>
      </c>
      <c r="D298" s="67" t="s">
        <v>211</v>
      </c>
      <c r="E298" s="67" t="s">
        <v>212</v>
      </c>
      <c r="F298" s="67" t="s">
        <v>224</v>
      </c>
      <c r="G298" s="68" t="s">
        <v>46</v>
      </c>
      <c r="H298" s="68" t="s">
        <v>231</v>
      </c>
      <c r="I298" s="68" t="s">
        <v>440</v>
      </c>
      <c r="J298" s="67" t="str">
        <f t="shared" si="43"/>
        <v>2010Q2D7</v>
      </c>
      <c r="K298" s="79">
        <v>0</v>
      </c>
      <c r="L298" s="79">
        <v>0</v>
      </c>
      <c r="M298" s="67"/>
      <c r="N298" s="79">
        <v>0</v>
      </c>
      <c r="O298" s="79"/>
      <c r="P298" s="79">
        <v>0</v>
      </c>
      <c r="Q298" s="79"/>
      <c r="R298" s="68">
        <v>678308.57</v>
      </c>
      <c r="S298" s="67"/>
      <c r="T298" s="67"/>
      <c r="U298" s="67"/>
      <c r="V298" s="67"/>
      <c r="W298" s="67"/>
      <c r="X298" s="67"/>
      <c r="Y298" s="67"/>
      <c r="Z298" s="79">
        <v>0</v>
      </c>
      <c r="AA298" s="79">
        <v>0</v>
      </c>
      <c r="AB298" s="79">
        <v>0</v>
      </c>
      <c r="AC298" s="67">
        <v>845000</v>
      </c>
      <c r="AD298" s="68">
        <f t="shared" si="41"/>
        <v>845000</v>
      </c>
      <c r="AE298" s="67"/>
      <c r="AF298" s="79"/>
      <c r="AG298" s="67"/>
      <c r="AH298" s="67"/>
      <c r="AI298" s="67"/>
      <c r="AJ298" s="67"/>
      <c r="AK298" s="67"/>
      <c r="AL298" s="67">
        <v>0</v>
      </c>
      <c r="AM298" s="67"/>
      <c r="AN298" s="67">
        <v>0</v>
      </c>
      <c r="AO298" s="67">
        <v>0</v>
      </c>
      <c r="AP298" s="67">
        <v>0</v>
      </c>
      <c r="AQ298" s="67">
        <v>0</v>
      </c>
      <c r="AR298" s="67">
        <v>0</v>
      </c>
      <c r="AS298" s="67"/>
      <c r="AT298" s="67">
        <v>0</v>
      </c>
      <c r="AU298" s="67">
        <v>0</v>
      </c>
      <c r="AV298" s="67"/>
      <c r="AW298" s="67">
        <v>0</v>
      </c>
      <c r="AX298" s="67">
        <v>0</v>
      </c>
      <c r="AY298" s="67">
        <v>0</v>
      </c>
      <c r="AZ298" s="67">
        <v>0</v>
      </c>
      <c r="BA298" s="67">
        <v>0</v>
      </c>
      <c r="BB298" s="67">
        <v>0</v>
      </c>
      <c r="BC298" s="67">
        <v>0</v>
      </c>
      <c r="BD298" s="67">
        <v>0</v>
      </c>
      <c r="BE298" s="67">
        <v>0</v>
      </c>
      <c r="BF298" s="67">
        <v>0</v>
      </c>
      <c r="BG298" s="67">
        <v>0</v>
      </c>
      <c r="BH298" s="67">
        <v>0</v>
      </c>
      <c r="BI298" s="67">
        <v>0</v>
      </c>
      <c r="BJ298" s="73">
        <v>0</v>
      </c>
      <c r="BK298" s="68">
        <f t="shared" si="37"/>
        <v>0</v>
      </c>
      <c r="BL298" s="67">
        <v>0</v>
      </c>
      <c r="BM298" s="67">
        <v>0</v>
      </c>
      <c r="BN298" s="67">
        <f t="shared" si="42"/>
        <v>0</v>
      </c>
      <c r="BO298" s="67"/>
      <c r="BP298" s="67"/>
      <c r="BQ298" s="67"/>
      <c r="BR298" s="67">
        <v>895</v>
      </c>
      <c r="BS298" s="67">
        <v>31</v>
      </c>
      <c r="BT298" s="67">
        <v>0</v>
      </c>
      <c r="BU298" s="67">
        <v>0</v>
      </c>
      <c r="BV298" s="67"/>
      <c r="BW298" s="67">
        <v>0</v>
      </c>
      <c r="BX298" s="67">
        <v>0</v>
      </c>
      <c r="BY298" s="67">
        <f t="shared" si="40"/>
        <v>926</v>
      </c>
      <c r="BZ298" s="79">
        <v>18.663829</v>
      </c>
      <c r="CA298" s="79">
        <v>1.68</v>
      </c>
      <c r="CB298" s="79">
        <v>12.696680000000001</v>
      </c>
      <c r="CC298" s="79">
        <v>12.237299999999999</v>
      </c>
      <c r="CD298" s="79">
        <v>0</v>
      </c>
      <c r="CE298" s="79">
        <v>0</v>
      </c>
      <c r="CF298" s="79">
        <v>0</v>
      </c>
      <c r="CG298" s="79"/>
      <c r="CH298" s="79"/>
      <c r="CI298" s="79"/>
      <c r="CJ298" s="79"/>
      <c r="CK298" s="79"/>
      <c r="CL298" s="79">
        <f t="shared" si="39"/>
        <v>45.277808999999998</v>
      </c>
      <c r="CM298" s="79"/>
      <c r="CN298" s="79"/>
      <c r="CO298" s="79"/>
      <c r="CP298" s="79"/>
      <c r="CQ298" s="79"/>
      <c r="CR298" s="79"/>
      <c r="CS298" s="79"/>
      <c r="CT298" s="79"/>
      <c r="CU298" s="79"/>
      <c r="CV298" s="79"/>
      <c r="CW298" s="79"/>
      <c r="CX298" s="79"/>
      <c r="CY298" s="79"/>
      <c r="CZ298" s="79"/>
      <c r="DA298" s="79"/>
      <c r="DB298" s="79"/>
      <c r="DC298" s="79"/>
      <c r="DD298" s="67"/>
      <c r="DE298" s="67"/>
      <c r="DF298" s="67"/>
      <c r="DG298" s="67"/>
      <c r="DH298" s="67"/>
      <c r="DI298" s="67"/>
      <c r="DJ298" s="67"/>
      <c r="DK298" s="67"/>
      <c r="DL298" s="67"/>
      <c r="DM298" s="67"/>
      <c r="DN298" s="67"/>
      <c r="DO298" s="67"/>
      <c r="DP298" s="67"/>
      <c r="DQ298" s="67"/>
      <c r="DR298" s="67"/>
      <c r="DS298" s="67"/>
      <c r="DT298" s="68">
        <f t="shared" si="44"/>
        <v>0</v>
      </c>
      <c r="DU298" s="67"/>
      <c r="DV298" s="82"/>
      <c r="DW298" s="82"/>
      <c r="DX298" s="82"/>
      <c r="DY298" s="82"/>
      <c r="DZ298" s="82"/>
      <c r="EA298" s="82"/>
      <c r="EB298" s="82"/>
      <c r="EC298" s="82"/>
      <c r="ED298" s="82"/>
      <c r="EE298" s="82"/>
      <c r="EF298" s="82"/>
      <c r="EG298" s="82" t="s">
        <v>229</v>
      </c>
      <c r="EH298" s="82"/>
      <c r="EI298" s="82"/>
      <c r="EJ298" s="82"/>
      <c r="EK298" s="82"/>
      <c r="EL298" s="82"/>
      <c r="EM298" s="82"/>
      <c r="EN298" s="82"/>
      <c r="EO298" s="82"/>
      <c r="EP298" s="82"/>
      <c r="EQ298" s="82"/>
      <c r="ER298" s="82"/>
      <c r="ES298" s="82"/>
      <c r="ET298" s="82"/>
      <c r="EU298" s="82"/>
      <c r="EV298" s="82"/>
      <c r="EW298" s="82"/>
      <c r="EX298" s="82"/>
    </row>
    <row r="299" spans="1:154">
      <c r="A299" s="86">
        <v>2010</v>
      </c>
      <c r="B299" s="67" t="s">
        <v>7</v>
      </c>
      <c r="C299" s="67" t="str">
        <f t="shared" si="38"/>
        <v>2010Q2</v>
      </c>
      <c r="D299" s="67" t="s">
        <v>211</v>
      </c>
      <c r="E299" s="67" t="s">
        <v>212</v>
      </c>
      <c r="F299" s="67" t="s">
        <v>223</v>
      </c>
      <c r="G299" s="68" t="s">
        <v>45</v>
      </c>
      <c r="H299" s="68" t="s">
        <v>231</v>
      </c>
      <c r="I299" s="68" t="s">
        <v>439</v>
      </c>
      <c r="J299" s="67" t="str">
        <f t="shared" si="43"/>
        <v>2010Q2D6</v>
      </c>
      <c r="K299" s="79">
        <v>0</v>
      </c>
      <c r="L299" s="79">
        <v>0</v>
      </c>
      <c r="M299" s="67"/>
      <c r="N299" s="79">
        <v>0</v>
      </c>
      <c r="O299" s="79"/>
      <c r="P299" s="79">
        <v>0</v>
      </c>
      <c r="Q299" s="79"/>
      <c r="R299" s="68">
        <v>254362.88</v>
      </c>
      <c r="S299" s="67"/>
      <c r="T299" s="67"/>
      <c r="U299" s="67"/>
      <c r="V299" s="67"/>
      <c r="W299" s="67"/>
      <c r="X299" s="67"/>
      <c r="Y299" s="67"/>
      <c r="Z299" s="79">
        <v>0</v>
      </c>
      <c r="AA299" s="79">
        <v>0</v>
      </c>
      <c r="AB299" s="79">
        <v>0</v>
      </c>
      <c r="AC299" s="67">
        <v>378076</v>
      </c>
      <c r="AD299" s="68">
        <f t="shared" si="41"/>
        <v>378076</v>
      </c>
      <c r="AE299" s="67"/>
      <c r="AF299" s="79"/>
      <c r="AG299" s="67"/>
      <c r="AH299" s="67"/>
      <c r="AI299" s="67"/>
      <c r="AJ299" s="67"/>
      <c r="AK299" s="67"/>
      <c r="AL299" s="67">
        <v>0</v>
      </c>
      <c r="AM299" s="67"/>
      <c r="AN299" s="67">
        <v>0</v>
      </c>
      <c r="AO299" s="67">
        <v>0</v>
      </c>
      <c r="AP299" s="67">
        <v>0</v>
      </c>
      <c r="AQ299" s="67">
        <v>0</v>
      </c>
      <c r="AR299" s="67">
        <v>0</v>
      </c>
      <c r="AS299" s="67"/>
      <c r="AT299" s="67">
        <v>0</v>
      </c>
      <c r="AU299" s="67">
        <v>0</v>
      </c>
      <c r="AV299" s="67"/>
      <c r="AW299" s="67">
        <v>0</v>
      </c>
      <c r="AX299" s="67">
        <v>0</v>
      </c>
      <c r="AY299" s="67">
        <v>0</v>
      </c>
      <c r="AZ299" s="67">
        <v>0</v>
      </c>
      <c r="BA299" s="67">
        <v>0</v>
      </c>
      <c r="BB299" s="67">
        <v>0</v>
      </c>
      <c r="BC299" s="67">
        <v>0</v>
      </c>
      <c r="BD299" s="67">
        <v>0</v>
      </c>
      <c r="BE299" s="67">
        <v>0</v>
      </c>
      <c r="BF299" s="67">
        <v>0</v>
      </c>
      <c r="BG299" s="67">
        <v>0</v>
      </c>
      <c r="BH299" s="67">
        <v>0</v>
      </c>
      <c r="BI299" s="67">
        <v>0</v>
      </c>
      <c r="BJ299" s="73">
        <v>0</v>
      </c>
      <c r="BK299" s="68">
        <f t="shared" si="37"/>
        <v>0</v>
      </c>
      <c r="BL299" s="67">
        <v>0</v>
      </c>
      <c r="BM299" s="67">
        <v>0</v>
      </c>
      <c r="BN299" s="67">
        <f t="shared" si="42"/>
        <v>0</v>
      </c>
      <c r="BO299" s="67"/>
      <c r="BP299" s="67"/>
      <c r="BQ299" s="67"/>
      <c r="BR299" s="67">
        <v>1119</v>
      </c>
      <c r="BS299" s="67">
        <v>37</v>
      </c>
      <c r="BT299" s="67">
        <v>0</v>
      </c>
      <c r="BU299" s="67">
        <v>0</v>
      </c>
      <c r="BV299" s="67"/>
      <c r="BW299" s="67">
        <v>0</v>
      </c>
      <c r="BX299" s="67">
        <v>0</v>
      </c>
      <c r="BY299" s="67">
        <f t="shared" si="40"/>
        <v>1156</v>
      </c>
      <c r="BZ299" s="79">
        <v>36.908968000000002</v>
      </c>
      <c r="CA299" s="79">
        <v>12.944699999999999</v>
      </c>
      <c r="CB299" s="79">
        <v>19.372440000000001</v>
      </c>
      <c r="CC299" s="79">
        <v>18.416785000000001</v>
      </c>
      <c r="CD299" s="79">
        <v>0</v>
      </c>
      <c r="CE299" s="79">
        <v>0</v>
      </c>
      <c r="CF299" s="79">
        <v>0</v>
      </c>
      <c r="CG299" s="79"/>
      <c r="CH299" s="79"/>
      <c r="CI299" s="79"/>
      <c r="CJ299" s="79"/>
      <c r="CK299" s="79"/>
      <c r="CL299" s="79">
        <f t="shared" si="39"/>
        <v>87.642893000000001</v>
      </c>
      <c r="CM299" s="79"/>
      <c r="CN299" s="79"/>
      <c r="CO299" s="79"/>
      <c r="CP299" s="79"/>
      <c r="CQ299" s="79"/>
      <c r="CR299" s="79"/>
      <c r="CS299" s="79"/>
      <c r="CT299" s="79"/>
      <c r="CU299" s="79"/>
      <c r="CV299" s="79"/>
      <c r="CW299" s="79"/>
      <c r="CX299" s="79"/>
      <c r="CY299" s="79"/>
      <c r="CZ299" s="79"/>
      <c r="DA299" s="79"/>
      <c r="DB299" s="79"/>
      <c r="DC299" s="79"/>
      <c r="DD299" s="67"/>
      <c r="DE299" s="67"/>
      <c r="DF299" s="67"/>
      <c r="DG299" s="67"/>
      <c r="DH299" s="67"/>
      <c r="DI299" s="67"/>
      <c r="DJ299" s="67"/>
      <c r="DK299" s="67"/>
      <c r="DL299" s="67"/>
      <c r="DM299" s="67"/>
      <c r="DN299" s="67"/>
      <c r="DO299" s="67"/>
      <c r="DP299" s="67"/>
      <c r="DQ299" s="67"/>
      <c r="DR299" s="67"/>
      <c r="DS299" s="67"/>
      <c r="DT299" s="68">
        <f t="shared" si="44"/>
        <v>0</v>
      </c>
      <c r="DU299" s="67"/>
      <c r="DV299" s="82"/>
      <c r="DW299" s="82"/>
      <c r="DX299" s="82"/>
      <c r="DY299" s="82"/>
      <c r="DZ299" s="82"/>
      <c r="EA299" s="82"/>
      <c r="EB299" s="82"/>
      <c r="EC299" s="82"/>
      <c r="ED299" s="82"/>
      <c r="EE299" s="82"/>
      <c r="EF299" s="82"/>
      <c r="EG299" s="82" t="s">
        <v>229</v>
      </c>
      <c r="EH299" s="82"/>
      <c r="EI299" s="82"/>
      <c r="EJ299" s="82"/>
      <c r="EK299" s="82"/>
      <c r="EL299" s="82"/>
      <c r="EM299" s="82"/>
      <c r="EN299" s="82"/>
      <c r="EO299" s="82"/>
      <c r="EP299" s="82"/>
      <c r="EQ299" s="82"/>
      <c r="ER299" s="82"/>
      <c r="ES299" s="82"/>
      <c r="ET299" s="82"/>
      <c r="EU299" s="82"/>
      <c r="EV299" s="82"/>
      <c r="EW299" s="82"/>
      <c r="EX299" s="82"/>
    </row>
    <row r="300" spans="1:154" ht="24">
      <c r="A300" s="86">
        <v>2010</v>
      </c>
      <c r="B300" s="67" t="s">
        <v>7</v>
      </c>
      <c r="C300" s="67" t="str">
        <f t="shared" si="38"/>
        <v>2010Q2</v>
      </c>
      <c r="D300" s="67" t="s">
        <v>211</v>
      </c>
      <c r="E300" s="67" t="s">
        <v>212</v>
      </c>
      <c r="F300" s="67" t="s">
        <v>227</v>
      </c>
      <c r="G300" s="68" t="s">
        <v>13</v>
      </c>
      <c r="H300" s="68" t="s">
        <v>13</v>
      </c>
      <c r="I300" s="68" t="s">
        <v>444</v>
      </c>
      <c r="J300" s="67" t="str">
        <f t="shared" si="43"/>
        <v>2010Q2D9</v>
      </c>
      <c r="K300" s="79">
        <v>0</v>
      </c>
      <c r="L300" s="79">
        <v>0</v>
      </c>
      <c r="M300" s="67"/>
      <c r="N300" s="79">
        <v>0</v>
      </c>
      <c r="O300" s="79"/>
      <c r="P300" s="79">
        <v>0</v>
      </c>
      <c r="Q300" s="79"/>
      <c r="R300" s="68">
        <v>0</v>
      </c>
      <c r="S300" s="67"/>
      <c r="T300" s="67"/>
      <c r="U300" s="67"/>
      <c r="V300" s="67"/>
      <c r="W300" s="67"/>
      <c r="X300" s="67"/>
      <c r="Y300" s="67"/>
      <c r="Z300" s="79">
        <v>0</v>
      </c>
      <c r="AA300" s="79">
        <v>0</v>
      </c>
      <c r="AB300" s="79">
        <v>0</v>
      </c>
      <c r="AC300" s="67">
        <v>0</v>
      </c>
      <c r="AD300" s="68">
        <f t="shared" si="41"/>
        <v>0</v>
      </c>
      <c r="AE300" s="67"/>
      <c r="AF300" s="79"/>
      <c r="AG300" s="67"/>
      <c r="AH300" s="67"/>
      <c r="AI300" s="67"/>
      <c r="AJ300" s="67"/>
      <c r="AK300" s="67"/>
      <c r="AL300" s="67">
        <v>0</v>
      </c>
      <c r="AM300" s="67"/>
      <c r="AN300" s="67">
        <v>0</v>
      </c>
      <c r="AO300" s="67">
        <v>0</v>
      </c>
      <c r="AP300" s="67">
        <v>0</v>
      </c>
      <c r="AQ300" s="67">
        <v>0</v>
      </c>
      <c r="AR300" s="67">
        <v>0</v>
      </c>
      <c r="AS300" s="67"/>
      <c r="AT300" s="67">
        <v>0</v>
      </c>
      <c r="AU300" s="67">
        <v>0</v>
      </c>
      <c r="AV300" s="67"/>
      <c r="AW300" s="67">
        <v>0</v>
      </c>
      <c r="AX300" s="67">
        <v>0</v>
      </c>
      <c r="AY300" s="67">
        <v>0</v>
      </c>
      <c r="AZ300" s="67">
        <v>0</v>
      </c>
      <c r="BA300" s="67">
        <v>0</v>
      </c>
      <c r="BB300" s="67">
        <v>0</v>
      </c>
      <c r="BC300" s="67">
        <v>0</v>
      </c>
      <c r="BD300" s="67">
        <v>0</v>
      </c>
      <c r="BE300" s="67">
        <v>0</v>
      </c>
      <c r="BF300" s="67">
        <v>0</v>
      </c>
      <c r="BG300" s="67">
        <v>0</v>
      </c>
      <c r="BH300" s="67">
        <v>0</v>
      </c>
      <c r="BI300" s="67">
        <v>0</v>
      </c>
      <c r="BJ300" s="73">
        <v>0</v>
      </c>
      <c r="BK300" s="68">
        <f t="shared" si="37"/>
        <v>0</v>
      </c>
      <c r="BL300" s="67">
        <v>0</v>
      </c>
      <c r="BM300" s="67">
        <v>0</v>
      </c>
      <c r="BN300" s="67">
        <f t="shared" si="42"/>
        <v>0</v>
      </c>
      <c r="BO300" s="67"/>
      <c r="BP300" s="67"/>
      <c r="BQ300" s="67"/>
      <c r="BR300" s="67">
        <v>0</v>
      </c>
      <c r="BS300" s="67">
        <v>0</v>
      </c>
      <c r="BT300" s="67">
        <v>0</v>
      </c>
      <c r="BU300" s="67">
        <v>0</v>
      </c>
      <c r="BV300" s="67"/>
      <c r="BW300" s="67">
        <v>0</v>
      </c>
      <c r="BX300" s="67">
        <v>0</v>
      </c>
      <c r="BY300" s="67">
        <f t="shared" si="40"/>
        <v>0</v>
      </c>
      <c r="BZ300" s="79">
        <v>24.09</v>
      </c>
      <c r="CA300" s="79">
        <v>0.53580000000000005</v>
      </c>
      <c r="CB300" s="79">
        <v>4.9219499999999998</v>
      </c>
      <c r="CC300" s="79">
        <v>55.119750000000003</v>
      </c>
      <c r="CD300" s="79">
        <v>0</v>
      </c>
      <c r="CE300" s="79">
        <v>0</v>
      </c>
      <c r="CF300" s="79">
        <v>0</v>
      </c>
      <c r="CG300" s="79"/>
      <c r="CH300" s="79"/>
      <c r="CI300" s="79"/>
      <c r="CJ300" s="79"/>
      <c r="CK300" s="79"/>
      <c r="CL300" s="79">
        <f t="shared" si="39"/>
        <v>84.667500000000004</v>
      </c>
      <c r="CM300" s="79"/>
      <c r="CN300" s="79"/>
      <c r="CO300" s="79"/>
      <c r="CP300" s="79"/>
      <c r="CQ300" s="79"/>
      <c r="CR300" s="79"/>
      <c r="CS300" s="79"/>
      <c r="CT300" s="79"/>
      <c r="CU300" s="79"/>
      <c r="CV300" s="79"/>
      <c r="CW300" s="79"/>
      <c r="CX300" s="79"/>
      <c r="CY300" s="79"/>
      <c r="CZ300" s="79"/>
      <c r="DA300" s="79"/>
      <c r="DB300" s="79"/>
      <c r="DC300" s="79"/>
      <c r="DD300" s="67"/>
      <c r="DE300" s="67"/>
      <c r="DF300" s="67"/>
      <c r="DG300" s="67"/>
      <c r="DH300" s="67"/>
      <c r="DI300" s="67"/>
      <c r="DJ300" s="67"/>
      <c r="DK300" s="67"/>
      <c r="DL300" s="67"/>
      <c r="DM300" s="67"/>
      <c r="DN300" s="67"/>
      <c r="DO300" s="67"/>
      <c r="DP300" s="67"/>
      <c r="DQ300" s="67"/>
      <c r="DR300" s="67"/>
      <c r="DS300" s="67"/>
      <c r="DT300" s="68">
        <f t="shared" si="44"/>
        <v>0</v>
      </c>
      <c r="DU300" s="67"/>
      <c r="DV300" s="82"/>
      <c r="DW300" s="82"/>
      <c r="DX300" s="82"/>
      <c r="DY300" s="82"/>
      <c r="DZ300" s="82"/>
      <c r="EA300" s="82"/>
      <c r="EB300" s="82"/>
      <c r="EC300" s="82"/>
      <c r="ED300" s="82"/>
      <c r="EE300" s="82"/>
      <c r="EF300" s="82"/>
      <c r="EG300" s="82" t="s">
        <v>229</v>
      </c>
      <c r="EH300" s="82"/>
      <c r="EI300" s="82"/>
      <c r="EJ300" s="82"/>
      <c r="EK300" s="82"/>
      <c r="EL300" s="82"/>
      <c r="EM300" s="82"/>
      <c r="EN300" s="82"/>
      <c r="EO300" s="82"/>
      <c r="EP300" s="82"/>
      <c r="EQ300" s="82"/>
      <c r="ER300" s="82"/>
      <c r="ES300" s="82"/>
      <c r="ET300" s="82"/>
      <c r="EU300" s="82"/>
      <c r="EV300" s="82"/>
      <c r="EW300" s="82"/>
      <c r="EX300" s="82"/>
    </row>
    <row r="301" spans="1:154">
      <c r="A301" s="86">
        <v>2010</v>
      </c>
      <c r="B301" s="67" t="s">
        <v>7</v>
      </c>
      <c r="C301" s="67" t="str">
        <f t="shared" si="38"/>
        <v>2010Q2</v>
      </c>
      <c r="D301" s="67" t="s">
        <v>211</v>
      </c>
      <c r="E301" s="67" t="s">
        <v>212</v>
      </c>
      <c r="F301" s="67" t="s">
        <v>225</v>
      </c>
      <c r="G301" s="68" t="s">
        <v>47</v>
      </c>
      <c r="H301" s="68" t="s">
        <v>231</v>
      </c>
      <c r="I301" s="68" t="s">
        <v>441</v>
      </c>
      <c r="J301" s="67" t="str">
        <f t="shared" si="43"/>
        <v>2010Q2D8</v>
      </c>
      <c r="K301" s="79">
        <v>0</v>
      </c>
      <c r="L301" s="79">
        <v>0</v>
      </c>
      <c r="M301" s="67"/>
      <c r="N301" s="79">
        <v>0</v>
      </c>
      <c r="O301" s="79"/>
      <c r="P301" s="79">
        <v>0</v>
      </c>
      <c r="Q301" s="79"/>
      <c r="R301" s="68">
        <v>978787.34</v>
      </c>
      <c r="S301" s="67"/>
      <c r="T301" s="67"/>
      <c r="U301" s="67"/>
      <c r="V301" s="67"/>
      <c r="W301" s="67"/>
      <c r="X301" s="67"/>
      <c r="Y301" s="67"/>
      <c r="Z301" s="79">
        <v>0</v>
      </c>
      <c r="AA301" s="79">
        <v>0</v>
      </c>
      <c r="AB301" s="79">
        <v>0</v>
      </c>
      <c r="AC301" s="67">
        <v>1318826</v>
      </c>
      <c r="AD301" s="68">
        <f t="shared" si="41"/>
        <v>1318826</v>
      </c>
      <c r="AE301" s="67"/>
      <c r="AF301" s="79"/>
      <c r="AG301" s="67"/>
      <c r="AH301" s="67"/>
      <c r="AI301" s="67"/>
      <c r="AJ301" s="67"/>
      <c r="AK301" s="67"/>
      <c r="AL301" s="67">
        <v>0</v>
      </c>
      <c r="AM301" s="67"/>
      <c r="AN301" s="67">
        <v>0</v>
      </c>
      <c r="AO301" s="67">
        <v>0</v>
      </c>
      <c r="AP301" s="67">
        <v>0</v>
      </c>
      <c r="AQ301" s="67">
        <v>0</v>
      </c>
      <c r="AR301" s="67">
        <v>0</v>
      </c>
      <c r="AS301" s="67"/>
      <c r="AT301" s="67">
        <v>0</v>
      </c>
      <c r="AU301" s="67">
        <v>0</v>
      </c>
      <c r="AV301" s="67"/>
      <c r="AW301" s="67">
        <v>0</v>
      </c>
      <c r="AX301" s="67">
        <v>0</v>
      </c>
      <c r="AY301" s="67">
        <v>0</v>
      </c>
      <c r="AZ301" s="67">
        <v>0</v>
      </c>
      <c r="BA301" s="67">
        <v>0</v>
      </c>
      <c r="BB301" s="67">
        <v>0</v>
      </c>
      <c r="BC301" s="67">
        <v>0</v>
      </c>
      <c r="BD301" s="67">
        <v>0</v>
      </c>
      <c r="BE301" s="67">
        <v>0</v>
      </c>
      <c r="BF301" s="67">
        <v>0</v>
      </c>
      <c r="BG301" s="67">
        <v>0</v>
      </c>
      <c r="BH301" s="67">
        <v>0</v>
      </c>
      <c r="BI301" s="67">
        <v>0</v>
      </c>
      <c r="BJ301" s="73">
        <v>0</v>
      </c>
      <c r="BK301" s="68">
        <f t="shared" si="37"/>
        <v>0</v>
      </c>
      <c r="BL301" s="67">
        <v>0</v>
      </c>
      <c r="BM301" s="67">
        <v>0</v>
      </c>
      <c r="BN301" s="67">
        <f t="shared" si="42"/>
        <v>0</v>
      </c>
      <c r="BO301" s="67"/>
      <c r="BP301" s="67"/>
      <c r="BQ301" s="67"/>
      <c r="BR301" s="67">
        <v>1649</v>
      </c>
      <c r="BS301" s="67">
        <v>60</v>
      </c>
      <c r="BT301" s="67">
        <v>0</v>
      </c>
      <c r="BU301" s="67">
        <v>0</v>
      </c>
      <c r="BV301" s="67"/>
      <c r="BW301" s="67">
        <v>0</v>
      </c>
      <c r="BX301" s="67">
        <v>0</v>
      </c>
      <c r="BY301" s="67">
        <f t="shared" si="40"/>
        <v>1709</v>
      </c>
      <c r="BZ301" s="79">
        <v>8.7244539999999997</v>
      </c>
      <c r="CA301" s="79">
        <v>0</v>
      </c>
      <c r="CB301" s="79">
        <v>17.363099999999999</v>
      </c>
      <c r="CC301" s="79">
        <v>16.680599999999998</v>
      </c>
      <c r="CD301" s="79">
        <v>0</v>
      </c>
      <c r="CE301" s="79">
        <v>0</v>
      </c>
      <c r="CF301" s="79">
        <v>0</v>
      </c>
      <c r="CG301" s="79"/>
      <c r="CH301" s="79"/>
      <c r="CI301" s="79"/>
      <c r="CJ301" s="79"/>
      <c r="CK301" s="79"/>
      <c r="CL301" s="79">
        <f t="shared" si="39"/>
        <v>42.768153999999996</v>
      </c>
      <c r="CM301" s="79"/>
      <c r="CN301" s="79"/>
      <c r="CO301" s="79"/>
      <c r="CP301" s="79"/>
      <c r="CQ301" s="79"/>
      <c r="CR301" s="79"/>
      <c r="CS301" s="79"/>
      <c r="CT301" s="79"/>
      <c r="CU301" s="79"/>
      <c r="CV301" s="79"/>
      <c r="CW301" s="79"/>
      <c r="CX301" s="79"/>
      <c r="CY301" s="79"/>
      <c r="CZ301" s="79"/>
      <c r="DA301" s="79"/>
      <c r="DB301" s="79"/>
      <c r="DC301" s="79"/>
      <c r="DD301" s="67"/>
      <c r="DE301" s="67"/>
      <c r="DF301" s="67"/>
      <c r="DG301" s="67"/>
      <c r="DH301" s="67"/>
      <c r="DI301" s="67"/>
      <c r="DJ301" s="67"/>
      <c r="DK301" s="67"/>
      <c r="DL301" s="67"/>
      <c r="DM301" s="67"/>
      <c r="DN301" s="67"/>
      <c r="DO301" s="67"/>
      <c r="DP301" s="67"/>
      <c r="DQ301" s="67"/>
      <c r="DR301" s="67"/>
      <c r="DS301" s="67"/>
      <c r="DT301" s="68">
        <f t="shared" si="44"/>
        <v>0</v>
      </c>
      <c r="DU301" s="67"/>
      <c r="DV301" s="82"/>
      <c r="DW301" s="82"/>
      <c r="DX301" s="82"/>
      <c r="DY301" s="82"/>
      <c r="DZ301" s="82"/>
      <c r="EA301" s="82"/>
      <c r="EB301" s="82"/>
      <c r="EC301" s="82"/>
      <c r="ED301" s="82"/>
      <c r="EE301" s="82"/>
      <c r="EF301" s="82"/>
      <c r="EG301" s="82" t="s">
        <v>229</v>
      </c>
      <c r="EH301" s="82"/>
      <c r="EI301" s="82"/>
      <c r="EJ301" s="82"/>
      <c r="EK301" s="82"/>
      <c r="EL301" s="82"/>
      <c r="EM301" s="82"/>
      <c r="EN301" s="82"/>
      <c r="EO301" s="82"/>
      <c r="EP301" s="82"/>
      <c r="EQ301" s="82"/>
      <c r="ER301" s="82"/>
      <c r="ES301" s="82"/>
      <c r="ET301" s="82"/>
      <c r="EU301" s="82"/>
      <c r="EV301" s="82"/>
      <c r="EW301" s="82"/>
      <c r="EX301" s="82"/>
    </row>
    <row r="302" spans="1:154">
      <c r="A302" s="86">
        <v>2010</v>
      </c>
      <c r="B302" s="67" t="s">
        <v>7</v>
      </c>
      <c r="C302" s="67" t="str">
        <f t="shared" si="38"/>
        <v>2010Q2</v>
      </c>
      <c r="D302" s="67" t="s">
        <v>211</v>
      </c>
      <c r="E302" s="67" t="s">
        <v>212</v>
      </c>
      <c r="F302" s="67" t="s">
        <v>226</v>
      </c>
      <c r="G302" s="68" t="s">
        <v>29</v>
      </c>
      <c r="H302" s="68" t="s">
        <v>29</v>
      </c>
      <c r="I302" s="68" t="s">
        <v>447</v>
      </c>
      <c r="J302" s="67" t="str">
        <f t="shared" si="43"/>
        <v>2010Q2D12</v>
      </c>
      <c r="K302" s="79">
        <v>248307.5</v>
      </c>
      <c r="L302" s="79">
        <v>177937.5</v>
      </c>
      <c r="M302" s="67">
        <v>0</v>
      </c>
      <c r="N302" s="79">
        <v>0</v>
      </c>
      <c r="O302" s="79"/>
      <c r="P302" s="79">
        <v>0</v>
      </c>
      <c r="Q302" s="79"/>
      <c r="R302" s="68">
        <v>426245</v>
      </c>
      <c r="S302" s="67"/>
      <c r="T302" s="67"/>
      <c r="U302" s="67"/>
      <c r="V302" s="67"/>
      <c r="W302" s="67"/>
      <c r="X302" s="67"/>
      <c r="Y302" s="67"/>
      <c r="Z302" s="79">
        <v>0</v>
      </c>
      <c r="AA302" s="79">
        <v>0</v>
      </c>
      <c r="AB302" s="79">
        <v>0</v>
      </c>
      <c r="AC302" s="67">
        <v>206741</v>
      </c>
      <c r="AD302" s="68">
        <f t="shared" si="41"/>
        <v>206741</v>
      </c>
      <c r="AE302" s="67"/>
      <c r="AF302" s="79"/>
      <c r="AG302" s="67"/>
      <c r="AH302" s="67"/>
      <c r="AI302" s="67"/>
      <c r="AJ302" s="67"/>
      <c r="AK302" s="67"/>
      <c r="AL302" s="67">
        <v>0</v>
      </c>
      <c r="AM302" s="67"/>
      <c r="AN302" s="67">
        <v>0</v>
      </c>
      <c r="AO302" s="67">
        <v>0</v>
      </c>
      <c r="AP302" s="67">
        <v>0</v>
      </c>
      <c r="AQ302" s="67">
        <v>0</v>
      </c>
      <c r="AR302" s="67">
        <v>0</v>
      </c>
      <c r="AS302" s="67"/>
      <c r="AT302" s="67">
        <v>0</v>
      </c>
      <c r="AU302" s="67">
        <v>0</v>
      </c>
      <c r="AV302" s="67"/>
      <c r="AW302" s="67">
        <v>0</v>
      </c>
      <c r="AX302" s="67">
        <v>0</v>
      </c>
      <c r="AY302" s="67">
        <v>0</v>
      </c>
      <c r="AZ302" s="67">
        <v>0</v>
      </c>
      <c r="BA302" s="67">
        <v>0</v>
      </c>
      <c r="BB302" s="67">
        <v>0</v>
      </c>
      <c r="BC302" s="67">
        <v>0</v>
      </c>
      <c r="BD302" s="67">
        <v>0</v>
      </c>
      <c r="BE302" s="67">
        <v>0</v>
      </c>
      <c r="BF302" s="67">
        <v>0</v>
      </c>
      <c r="BG302" s="67">
        <v>0</v>
      </c>
      <c r="BH302" s="67">
        <v>0</v>
      </c>
      <c r="BI302" s="67">
        <v>0</v>
      </c>
      <c r="BJ302" s="73">
        <v>0</v>
      </c>
      <c r="BK302" s="68">
        <f t="shared" si="37"/>
        <v>0</v>
      </c>
      <c r="BL302" s="67">
        <v>0</v>
      </c>
      <c r="BM302" s="67">
        <v>9</v>
      </c>
      <c r="BN302" s="67">
        <f t="shared" si="42"/>
        <v>9</v>
      </c>
      <c r="BO302" s="67"/>
      <c r="BP302" s="67"/>
      <c r="BQ302" s="67"/>
      <c r="BR302" s="67">
        <v>1021</v>
      </c>
      <c r="BS302" s="67">
        <v>30</v>
      </c>
      <c r="BT302" s="67">
        <v>0</v>
      </c>
      <c r="BU302" s="67">
        <v>0</v>
      </c>
      <c r="BV302" s="67"/>
      <c r="BW302" s="67">
        <v>0</v>
      </c>
      <c r="BX302" s="67">
        <v>0</v>
      </c>
      <c r="BY302" s="67">
        <f t="shared" si="40"/>
        <v>1051</v>
      </c>
      <c r="BZ302" s="79">
        <v>20.396260000000002</v>
      </c>
      <c r="CA302" s="79">
        <v>5.3658580000000002</v>
      </c>
      <c r="CB302" s="79">
        <v>8.8956979999999994</v>
      </c>
      <c r="CC302" s="79">
        <v>15.933532</v>
      </c>
      <c r="CD302" s="79">
        <v>0.316</v>
      </c>
      <c r="CE302" s="79">
        <v>0</v>
      </c>
      <c r="CF302" s="79">
        <v>0</v>
      </c>
      <c r="CG302" s="79"/>
      <c r="CH302" s="79"/>
      <c r="CI302" s="79"/>
      <c r="CJ302" s="79"/>
      <c r="CK302" s="79"/>
      <c r="CL302" s="79">
        <f t="shared" si="39"/>
        <v>50.907347999999999</v>
      </c>
      <c r="CM302" s="79"/>
      <c r="CN302" s="79"/>
      <c r="CO302" s="79"/>
      <c r="CP302" s="79"/>
      <c r="CQ302" s="79"/>
      <c r="CR302" s="79"/>
      <c r="CS302" s="79"/>
      <c r="CT302" s="79"/>
      <c r="CU302" s="79"/>
      <c r="CV302" s="79"/>
      <c r="CW302" s="79"/>
      <c r="CX302" s="79"/>
      <c r="CY302" s="79"/>
      <c r="CZ302" s="79"/>
      <c r="DA302" s="79"/>
      <c r="DB302" s="79"/>
      <c r="DC302" s="79"/>
      <c r="DD302" s="67"/>
      <c r="DE302" s="67"/>
      <c r="DF302" s="67"/>
      <c r="DG302" s="67"/>
      <c r="DH302" s="67"/>
      <c r="DI302" s="67"/>
      <c r="DJ302" s="67"/>
      <c r="DK302" s="67"/>
      <c r="DL302" s="67"/>
      <c r="DM302" s="67"/>
      <c r="DN302" s="67"/>
      <c r="DO302" s="67"/>
      <c r="DP302" s="67"/>
      <c r="DQ302" s="67"/>
      <c r="DR302" s="67"/>
      <c r="DS302" s="67"/>
      <c r="DT302" s="68">
        <f t="shared" si="44"/>
        <v>0</v>
      </c>
      <c r="DU302" s="67"/>
      <c r="DV302" s="82"/>
      <c r="DW302" s="82"/>
      <c r="DX302" s="82"/>
      <c r="DY302" s="82"/>
      <c r="DZ302" s="82"/>
      <c r="EA302" s="82"/>
      <c r="EB302" s="82"/>
      <c r="EC302" s="82"/>
      <c r="ED302" s="82"/>
      <c r="EE302" s="82"/>
      <c r="EF302" s="82"/>
      <c r="EG302" s="82" t="s">
        <v>229</v>
      </c>
      <c r="EH302" s="82"/>
      <c r="EI302" s="82"/>
      <c r="EJ302" s="82"/>
      <c r="EK302" s="82"/>
      <c r="EL302" s="82"/>
      <c r="EM302" s="82"/>
      <c r="EN302" s="82"/>
      <c r="EO302" s="82"/>
      <c r="EP302" s="82"/>
      <c r="EQ302" s="82"/>
      <c r="ER302" s="82"/>
      <c r="ES302" s="82"/>
      <c r="ET302" s="82"/>
      <c r="EU302" s="82"/>
      <c r="EV302" s="82"/>
      <c r="EW302" s="82"/>
      <c r="EX302" s="82"/>
    </row>
    <row r="303" spans="1:154">
      <c r="A303" s="86">
        <v>2010</v>
      </c>
      <c r="B303" s="67" t="s">
        <v>7</v>
      </c>
      <c r="C303" s="67" t="str">
        <f t="shared" si="38"/>
        <v>2010Q2</v>
      </c>
      <c r="D303" s="67" t="s">
        <v>211</v>
      </c>
      <c r="E303" s="67" t="s">
        <v>212</v>
      </c>
      <c r="F303" s="67" t="s">
        <v>228</v>
      </c>
      <c r="G303" s="68" t="s">
        <v>28</v>
      </c>
      <c r="H303" s="68" t="s">
        <v>28</v>
      </c>
      <c r="I303" s="68" t="s">
        <v>445</v>
      </c>
      <c r="J303" s="67" t="str">
        <f t="shared" si="43"/>
        <v>2010Q2D10</v>
      </c>
      <c r="K303" s="79">
        <v>0</v>
      </c>
      <c r="L303" s="79">
        <v>0</v>
      </c>
      <c r="M303" s="67"/>
      <c r="N303" s="79">
        <v>0</v>
      </c>
      <c r="O303" s="79"/>
      <c r="P303" s="79">
        <v>0</v>
      </c>
      <c r="Q303" s="79"/>
      <c r="R303" s="68">
        <v>0</v>
      </c>
      <c r="S303" s="67"/>
      <c r="T303" s="67"/>
      <c r="U303" s="67"/>
      <c r="V303" s="67"/>
      <c r="W303" s="67"/>
      <c r="X303" s="67"/>
      <c r="Y303" s="67"/>
      <c r="Z303" s="79">
        <v>0</v>
      </c>
      <c r="AA303" s="79">
        <v>0</v>
      </c>
      <c r="AB303" s="79">
        <v>0</v>
      </c>
      <c r="AC303" s="67">
        <v>0</v>
      </c>
      <c r="AD303" s="68">
        <f t="shared" si="41"/>
        <v>0</v>
      </c>
      <c r="AE303" s="67"/>
      <c r="AF303" s="79"/>
      <c r="AG303" s="67"/>
      <c r="AH303" s="67"/>
      <c r="AI303" s="67"/>
      <c r="AJ303" s="67"/>
      <c r="AK303" s="67"/>
      <c r="AL303" s="67">
        <v>0</v>
      </c>
      <c r="AM303" s="67"/>
      <c r="AN303" s="67">
        <v>0</v>
      </c>
      <c r="AO303" s="67">
        <v>0</v>
      </c>
      <c r="AP303" s="67">
        <v>0</v>
      </c>
      <c r="AQ303" s="67">
        <v>0</v>
      </c>
      <c r="AR303" s="67">
        <v>0</v>
      </c>
      <c r="AS303" s="67"/>
      <c r="AT303" s="67">
        <v>0</v>
      </c>
      <c r="AU303" s="67">
        <v>0</v>
      </c>
      <c r="AV303" s="67"/>
      <c r="AW303" s="67">
        <v>0</v>
      </c>
      <c r="AX303" s="67">
        <v>0</v>
      </c>
      <c r="AY303" s="67">
        <v>0</v>
      </c>
      <c r="AZ303" s="67">
        <v>0</v>
      </c>
      <c r="BA303" s="67">
        <v>0</v>
      </c>
      <c r="BB303" s="67">
        <v>0</v>
      </c>
      <c r="BC303" s="67">
        <v>0</v>
      </c>
      <c r="BD303" s="67">
        <v>0</v>
      </c>
      <c r="BE303" s="67">
        <v>0</v>
      </c>
      <c r="BF303" s="67">
        <v>0</v>
      </c>
      <c r="BG303" s="67">
        <v>0</v>
      </c>
      <c r="BH303" s="67">
        <v>0</v>
      </c>
      <c r="BI303" s="67">
        <v>0</v>
      </c>
      <c r="BJ303" s="73">
        <v>0</v>
      </c>
      <c r="BK303" s="68">
        <f t="shared" si="37"/>
        <v>0</v>
      </c>
      <c r="BL303" s="67">
        <v>0</v>
      </c>
      <c r="BM303" s="67">
        <v>0</v>
      </c>
      <c r="BN303" s="67">
        <f t="shared" si="42"/>
        <v>0</v>
      </c>
      <c r="BO303" s="67"/>
      <c r="BP303" s="67"/>
      <c r="BQ303" s="67"/>
      <c r="BR303" s="67">
        <v>0</v>
      </c>
      <c r="BS303" s="67">
        <v>0</v>
      </c>
      <c r="BT303" s="67">
        <v>0</v>
      </c>
      <c r="BU303" s="67">
        <v>0</v>
      </c>
      <c r="BV303" s="67"/>
      <c r="BW303" s="67">
        <v>0</v>
      </c>
      <c r="BX303" s="67">
        <v>0</v>
      </c>
      <c r="BY303" s="67">
        <f t="shared" si="40"/>
        <v>0</v>
      </c>
      <c r="BZ303" s="79">
        <v>0</v>
      </c>
      <c r="CA303" s="79">
        <v>0</v>
      </c>
      <c r="CB303" s="79"/>
      <c r="CC303" s="79">
        <v>0</v>
      </c>
      <c r="CD303" s="79">
        <v>0</v>
      </c>
      <c r="CE303" s="79">
        <v>0</v>
      </c>
      <c r="CF303" s="79">
        <v>0</v>
      </c>
      <c r="CG303" s="79"/>
      <c r="CH303" s="79"/>
      <c r="CI303" s="79"/>
      <c r="CJ303" s="79"/>
      <c r="CK303" s="79"/>
      <c r="CL303" s="79">
        <f t="shared" si="39"/>
        <v>0</v>
      </c>
      <c r="CM303" s="79"/>
      <c r="CN303" s="79"/>
      <c r="CO303" s="79"/>
      <c r="CP303" s="79"/>
      <c r="CQ303" s="79"/>
      <c r="CR303" s="79"/>
      <c r="CS303" s="79"/>
      <c r="CT303" s="79"/>
      <c r="CU303" s="79"/>
      <c r="CV303" s="79"/>
      <c r="CW303" s="79"/>
      <c r="CX303" s="79"/>
      <c r="CY303" s="79"/>
      <c r="CZ303" s="79"/>
      <c r="DA303" s="79"/>
      <c r="DB303" s="79"/>
      <c r="DC303" s="79"/>
      <c r="DD303" s="67"/>
      <c r="DE303" s="67"/>
      <c r="DF303" s="67"/>
      <c r="DG303" s="67"/>
      <c r="DH303" s="67"/>
      <c r="DI303" s="67"/>
      <c r="DJ303" s="67"/>
      <c r="DK303" s="67"/>
      <c r="DL303" s="67"/>
      <c r="DM303" s="67"/>
      <c r="DN303" s="67"/>
      <c r="DO303" s="67"/>
      <c r="DP303" s="67"/>
      <c r="DQ303" s="67"/>
      <c r="DR303" s="67"/>
      <c r="DS303" s="67"/>
      <c r="DT303" s="68">
        <f t="shared" si="44"/>
        <v>0</v>
      </c>
      <c r="DU303" s="67"/>
      <c r="DV303" s="82"/>
      <c r="DW303" s="82"/>
      <c r="DX303" s="82"/>
      <c r="DY303" s="82"/>
      <c r="DZ303" s="82"/>
      <c r="EA303" s="82"/>
      <c r="EB303" s="82"/>
      <c r="EC303" s="82"/>
      <c r="ED303" s="82"/>
      <c r="EE303" s="82"/>
      <c r="EF303" s="82"/>
      <c r="EG303" s="82" t="s">
        <v>229</v>
      </c>
      <c r="EH303" s="82"/>
      <c r="EI303" s="82"/>
      <c r="EJ303" s="82"/>
      <c r="EK303" s="82"/>
      <c r="EL303" s="82"/>
      <c r="EM303" s="82"/>
      <c r="EN303" s="82"/>
      <c r="EO303" s="82"/>
      <c r="EP303" s="82"/>
      <c r="EQ303" s="82"/>
      <c r="ER303" s="82"/>
      <c r="ES303" s="82"/>
      <c r="ET303" s="82"/>
      <c r="EU303" s="82"/>
      <c r="EV303" s="82"/>
      <c r="EW303" s="82"/>
      <c r="EX303" s="82"/>
    </row>
    <row r="304" spans="1:154">
      <c r="A304" s="86">
        <v>2010</v>
      </c>
      <c r="B304" s="67" t="s">
        <v>7</v>
      </c>
      <c r="C304" s="67" t="str">
        <f t="shared" si="38"/>
        <v>2010Q2</v>
      </c>
      <c r="D304" s="67" t="s">
        <v>211</v>
      </c>
      <c r="E304" s="67" t="s">
        <v>212</v>
      </c>
      <c r="F304" s="67" t="s">
        <v>213</v>
      </c>
      <c r="G304" s="68" t="s">
        <v>33</v>
      </c>
      <c r="H304" s="68" t="s">
        <v>33</v>
      </c>
      <c r="I304" s="68" t="s">
        <v>446</v>
      </c>
      <c r="J304" s="67" t="str">
        <f t="shared" si="43"/>
        <v>2010Q2D11</v>
      </c>
      <c r="K304" s="79">
        <v>0</v>
      </c>
      <c r="L304" s="79">
        <v>0</v>
      </c>
      <c r="M304" s="67"/>
      <c r="N304" s="79">
        <v>0</v>
      </c>
      <c r="O304" s="79"/>
      <c r="P304" s="79">
        <v>0</v>
      </c>
      <c r="Q304" s="79"/>
      <c r="R304" s="68">
        <v>0</v>
      </c>
      <c r="S304" s="67"/>
      <c r="T304" s="67"/>
      <c r="U304" s="67"/>
      <c r="V304" s="67"/>
      <c r="W304" s="67"/>
      <c r="X304" s="67"/>
      <c r="Y304" s="67"/>
      <c r="Z304" s="79">
        <v>0</v>
      </c>
      <c r="AA304" s="79">
        <v>0</v>
      </c>
      <c r="AB304" s="79">
        <v>0</v>
      </c>
      <c r="AC304" s="67">
        <v>0</v>
      </c>
      <c r="AD304" s="68">
        <f t="shared" si="41"/>
        <v>0</v>
      </c>
      <c r="AE304" s="67"/>
      <c r="AF304" s="79"/>
      <c r="AG304" s="67"/>
      <c r="AH304" s="67"/>
      <c r="AI304" s="67"/>
      <c r="AJ304" s="67"/>
      <c r="AK304" s="67"/>
      <c r="AL304" s="67">
        <v>0</v>
      </c>
      <c r="AM304" s="67"/>
      <c r="AN304" s="67">
        <v>0</v>
      </c>
      <c r="AO304" s="67">
        <v>0</v>
      </c>
      <c r="AP304" s="67">
        <v>0</v>
      </c>
      <c r="AQ304" s="67">
        <v>0</v>
      </c>
      <c r="AR304" s="67">
        <v>0</v>
      </c>
      <c r="AS304" s="67"/>
      <c r="AT304" s="67">
        <v>0</v>
      </c>
      <c r="AU304" s="67">
        <v>0</v>
      </c>
      <c r="AV304" s="67"/>
      <c r="AW304" s="67">
        <v>0</v>
      </c>
      <c r="AX304" s="67">
        <v>0</v>
      </c>
      <c r="AY304" s="67">
        <v>0</v>
      </c>
      <c r="AZ304" s="67">
        <v>0</v>
      </c>
      <c r="BA304" s="67">
        <v>0</v>
      </c>
      <c r="BB304" s="67">
        <v>0</v>
      </c>
      <c r="BC304" s="67">
        <v>0</v>
      </c>
      <c r="BD304" s="67">
        <v>0</v>
      </c>
      <c r="BE304" s="67">
        <v>0</v>
      </c>
      <c r="BF304" s="67">
        <v>0</v>
      </c>
      <c r="BG304" s="67">
        <v>0</v>
      </c>
      <c r="BH304" s="67">
        <v>0</v>
      </c>
      <c r="BI304" s="67">
        <v>0</v>
      </c>
      <c r="BJ304" s="73">
        <v>0</v>
      </c>
      <c r="BK304" s="68">
        <f t="shared" si="37"/>
        <v>0</v>
      </c>
      <c r="BL304" s="67">
        <v>0</v>
      </c>
      <c r="BM304" s="67">
        <v>0</v>
      </c>
      <c r="BN304" s="67">
        <f t="shared" si="42"/>
        <v>0</v>
      </c>
      <c r="BO304" s="67"/>
      <c r="BP304" s="67"/>
      <c r="BQ304" s="67"/>
      <c r="BR304" s="67">
        <v>0</v>
      </c>
      <c r="BS304" s="67">
        <v>0</v>
      </c>
      <c r="BT304" s="67">
        <v>0</v>
      </c>
      <c r="BU304" s="67">
        <v>0</v>
      </c>
      <c r="BV304" s="67"/>
      <c r="BW304" s="67">
        <v>0</v>
      </c>
      <c r="BX304" s="67">
        <v>0</v>
      </c>
      <c r="BY304" s="67">
        <f t="shared" si="40"/>
        <v>0</v>
      </c>
      <c r="BZ304" s="79">
        <v>0</v>
      </c>
      <c r="CA304" s="79">
        <v>0</v>
      </c>
      <c r="CB304" s="79">
        <v>0</v>
      </c>
      <c r="CC304" s="79">
        <v>0</v>
      </c>
      <c r="CD304" s="79">
        <v>0</v>
      </c>
      <c r="CE304" s="79">
        <v>0</v>
      </c>
      <c r="CF304" s="79">
        <v>0</v>
      </c>
      <c r="CG304" s="79"/>
      <c r="CH304" s="79"/>
      <c r="CI304" s="79"/>
      <c r="CJ304" s="79"/>
      <c r="CK304" s="79"/>
      <c r="CL304" s="79">
        <f t="shared" si="39"/>
        <v>0</v>
      </c>
      <c r="CM304" s="79"/>
      <c r="CN304" s="79"/>
      <c r="CO304" s="79"/>
      <c r="CP304" s="79"/>
      <c r="CQ304" s="79"/>
      <c r="CR304" s="79"/>
      <c r="CS304" s="79"/>
      <c r="CT304" s="79"/>
      <c r="CU304" s="79"/>
      <c r="CV304" s="79"/>
      <c r="CW304" s="79"/>
      <c r="CX304" s="79"/>
      <c r="CY304" s="79"/>
      <c r="CZ304" s="79"/>
      <c r="DA304" s="79"/>
      <c r="DB304" s="79"/>
      <c r="DC304" s="79"/>
      <c r="DD304" s="67"/>
      <c r="DE304" s="67"/>
      <c r="DF304" s="67"/>
      <c r="DG304" s="67"/>
      <c r="DH304" s="67"/>
      <c r="DI304" s="67"/>
      <c r="DJ304" s="67"/>
      <c r="DK304" s="67"/>
      <c r="DL304" s="67"/>
      <c r="DM304" s="67"/>
      <c r="DN304" s="67"/>
      <c r="DO304" s="67"/>
      <c r="DP304" s="67"/>
      <c r="DQ304" s="67"/>
      <c r="DR304" s="67"/>
      <c r="DS304" s="67"/>
      <c r="DT304" s="68">
        <f t="shared" si="44"/>
        <v>0</v>
      </c>
      <c r="DU304" s="67"/>
      <c r="DV304" s="82"/>
      <c r="DW304" s="82"/>
      <c r="DX304" s="82"/>
      <c r="DY304" s="82"/>
      <c r="DZ304" s="82"/>
      <c r="EA304" s="82"/>
      <c r="EB304" s="82"/>
      <c r="EC304" s="82"/>
      <c r="ED304" s="82"/>
      <c r="EE304" s="82"/>
      <c r="EF304" s="82"/>
      <c r="EG304" s="82" t="s">
        <v>229</v>
      </c>
      <c r="EH304" s="82"/>
      <c r="EI304" s="82"/>
      <c r="EJ304" s="82"/>
      <c r="EK304" s="82"/>
      <c r="EL304" s="82"/>
      <c r="EM304" s="82"/>
      <c r="EN304" s="82"/>
      <c r="EO304" s="82"/>
      <c r="EP304" s="82"/>
      <c r="EQ304" s="82"/>
      <c r="ER304" s="82"/>
      <c r="ES304" s="82"/>
      <c r="ET304" s="82"/>
      <c r="EU304" s="82"/>
      <c r="EV304" s="82"/>
      <c r="EW304" s="82"/>
      <c r="EX304" s="82"/>
    </row>
    <row r="305" spans="1:154">
      <c r="A305" s="86">
        <v>2010</v>
      </c>
      <c r="B305" s="67" t="s">
        <v>7</v>
      </c>
      <c r="C305" s="67" t="str">
        <f t="shared" si="38"/>
        <v>2010Q2</v>
      </c>
      <c r="D305" s="67" t="s">
        <v>211</v>
      </c>
      <c r="E305" s="67" t="s">
        <v>212</v>
      </c>
      <c r="F305" s="67" t="s">
        <v>215</v>
      </c>
      <c r="G305" s="67" t="s">
        <v>239</v>
      </c>
      <c r="H305" s="68" t="s">
        <v>239</v>
      </c>
      <c r="I305" s="68" t="s">
        <v>449</v>
      </c>
      <c r="J305" s="67" t="str">
        <f t="shared" si="43"/>
        <v>2010Q2D14</v>
      </c>
      <c r="K305" s="78">
        <v>102554794</v>
      </c>
      <c r="L305" s="78">
        <v>57941128</v>
      </c>
      <c r="M305" s="67">
        <v>63144972</v>
      </c>
      <c r="N305" s="67">
        <v>172706424</v>
      </c>
      <c r="O305" s="67"/>
      <c r="P305" s="67">
        <v>710731</v>
      </c>
      <c r="Q305" s="79"/>
      <c r="R305" s="67">
        <v>397058049</v>
      </c>
      <c r="S305" s="79"/>
      <c r="T305" s="79"/>
      <c r="U305" s="79"/>
      <c r="V305" s="79"/>
      <c r="W305" s="79"/>
      <c r="X305" s="79"/>
      <c r="Y305" s="79"/>
      <c r="Z305" s="79">
        <v>171524395</v>
      </c>
      <c r="AA305" s="79">
        <v>286533819</v>
      </c>
      <c r="AB305" s="79">
        <v>121160043</v>
      </c>
      <c r="AC305" s="67">
        <v>0</v>
      </c>
      <c r="AD305" s="67">
        <f t="shared" si="41"/>
        <v>579218257</v>
      </c>
      <c r="AE305" s="79"/>
      <c r="AF305" s="79"/>
      <c r="AG305" s="79"/>
      <c r="AH305" s="79"/>
      <c r="AI305" s="79"/>
      <c r="AJ305" s="79"/>
      <c r="AK305" s="67"/>
      <c r="AL305" s="67">
        <v>15</v>
      </c>
      <c r="AM305" s="67"/>
      <c r="AN305" s="67">
        <v>0</v>
      </c>
      <c r="AO305" s="67">
        <v>49</v>
      </c>
      <c r="AP305" s="67">
        <v>715</v>
      </c>
      <c r="AQ305" s="67">
        <v>1271</v>
      </c>
      <c r="AR305" s="67">
        <v>3</v>
      </c>
      <c r="AS305" s="67"/>
      <c r="AT305" s="67">
        <v>1251</v>
      </c>
      <c r="AU305" s="67">
        <v>24</v>
      </c>
      <c r="AV305" s="67"/>
      <c r="AW305" s="67">
        <v>998</v>
      </c>
      <c r="AX305" s="67">
        <v>0</v>
      </c>
      <c r="AY305" s="67">
        <v>32</v>
      </c>
      <c r="AZ305" s="67">
        <v>771</v>
      </c>
      <c r="BA305" s="67">
        <v>0</v>
      </c>
      <c r="BB305" s="67">
        <v>4</v>
      </c>
      <c r="BC305" s="67">
        <v>386</v>
      </c>
      <c r="BD305" s="67">
        <v>0</v>
      </c>
      <c r="BE305" s="67">
        <v>0</v>
      </c>
      <c r="BF305" s="67">
        <v>34</v>
      </c>
      <c r="BG305" s="67">
        <v>13</v>
      </c>
      <c r="BH305" s="67">
        <v>0</v>
      </c>
      <c r="BI305" s="67">
        <v>126</v>
      </c>
      <c r="BJ305" s="73">
        <v>1015008</v>
      </c>
      <c r="BK305" s="68">
        <f t="shared" si="37"/>
        <v>5692</v>
      </c>
      <c r="BL305" s="78">
        <v>13</v>
      </c>
      <c r="BM305" s="78">
        <v>1136</v>
      </c>
      <c r="BN305" s="78">
        <f t="shared" si="42"/>
        <v>1149</v>
      </c>
      <c r="BO305" s="78"/>
      <c r="BP305" s="78"/>
      <c r="BQ305" s="78"/>
      <c r="BR305" s="67">
        <v>295549</v>
      </c>
      <c r="BS305" s="67">
        <v>26068</v>
      </c>
      <c r="BT305" s="67">
        <v>1062</v>
      </c>
      <c r="BU305" s="67">
        <v>240</v>
      </c>
      <c r="BV305" s="67"/>
      <c r="BW305" s="67">
        <v>217</v>
      </c>
      <c r="BX305" s="79"/>
      <c r="BY305" s="67">
        <f t="shared" si="40"/>
        <v>323136</v>
      </c>
      <c r="BZ305" s="79"/>
      <c r="CA305" s="79"/>
      <c r="CB305" s="79"/>
      <c r="CC305" s="79"/>
      <c r="CD305" s="79"/>
      <c r="CE305" s="79"/>
      <c r="CF305" s="79"/>
      <c r="CG305" s="79"/>
      <c r="CH305" s="79"/>
      <c r="CI305" s="79"/>
      <c r="CJ305" s="79"/>
      <c r="CK305" s="79"/>
      <c r="CL305" s="67">
        <f t="shared" si="39"/>
        <v>0</v>
      </c>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68">
        <f t="shared" si="44"/>
        <v>0</v>
      </c>
      <c r="DU305" s="79"/>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row>
    <row r="306" spans="1:154">
      <c r="A306" s="86">
        <v>2010</v>
      </c>
      <c r="B306" s="67" t="s">
        <v>6</v>
      </c>
      <c r="C306" s="67" t="str">
        <f t="shared" si="38"/>
        <v>2010Q1</v>
      </c>
      <c r="D306" s="67" t="s">
        <v>211</v>
      </c>
      <c r="E306" s="67" t="s">
        <v>212</v>
      </c>
      <c r="F306" s="67" t="s">
        <v>231</v>
      </c>
      <c r="G306" s="68" t="s">
        <v>231</v>
      </c>
      <c r="H306" s="68" t="s">
        <v>231</v>
      </c>
      <c r="I306" s="68" t="s">
        <v>448</v>
      </c>
      <c r="J306" s="67" t="str">
        <f t="shared" si="43"/>
        <v>2010Q1D13</v>
      </c>
      <c r="K306" s="79">
        <v>0</v>
      </c>
      <c r="L306" s="79">
        <v>0</v>
      </c>
      <c r="M306" s="67"/>
      <c r="N306" s="79">
        <v>0</v>
      </c>
      <c r="O306" s="79"/>
      <c r="P306" s="79">
        <v>0</v>
      </c>
      <c r="Q306" s="79"/>
      <c r="R306" s="68">
        <v>0</v>
      </c>
      <c r="S306" s="67"/>
      <c r="T306" s="67"/>
      <c r="U306" s="67"/>
      <c r="V306" s="67"/>
      <c r="W306" s="67"/>
      <c r="X306" s="67"/>
      <c r="Y306" s="67"/>
      <c r="Z306" s="79">
        <v>0</v>
      </c>
      <c r="AA306" s="79">
        <v>0</v>
      </c>
      <c r="AB306" s="79">
        <v>0</v>
      </c>
      <c r="AC306" s="67">
        <v>0</v>
      </c>
      <c r="AD306" s="68">
        <f t="shared" si="41"/>
        <v>0</v>
      </c>
      <c r="AE306" s="67"/>
      <c r="AF306" s="79"/>
      <c r="AG306" s="67"/>
      <c r="AH306" s="67"/>
      <c r="AI306" s="67"/>
      <c r="AJ306" s="67"/>
      <c r="AK306" s="67"/>
      <c r="AL306" s="67">
        <v>0</v>
      </c>
      <c r="AM306" s="67"/>
      <c r="AN306" s="67">
        <v>0</v>
      </c>
      <c r="AO306" s="67">
        <v>0</v>
      </c>
      <c r="AP306" s="67">
        <v>0</v>
      </c>
      <c r="AQ306" s="67">
        <v>0</v>
      </c>
      <c r="AR306" s="67">
        <v>0</v>
      </c>
      <c r="AS306" s="67"/>
      <c r="AT306" s="67">
        <v>0</v>
      </c>
      <c r="AU306" s="67">
        <v>0</v>
      </c>
      <c r="AV306" s="67"/>
      <c r="AW306" s="67">
        <v>0</v>
      </c>
      <c r="AX306" s="67">
        <v>0</v>
      </c>
      <c r="AY306" s="67">
        <v>0</v>
      </c>
      <c r="AZ306" s="67">
        <v>0</v>
      </c>
      <c r="BA306" s="67">
        <v>0</v>
      </c>
      <c r="BB306" s="67">
        <v>0</v>
      </c>
      <c r="BC306" s="67">
        <v>0</v>
      </c>
      <c r="BD306" s="67">
        <v>0</v>
      </c>
      <c r="BE306" s="67">
        <v>0</v>
      </c>
      <c r="BF306" s="67">
        <v>0</v>
      </c>
      <c r="BG306" s="67">
        <v>0</v>
      </c>
      <c r="BH306" s="67">
        <v>0</v>
      </c>
      <c r="BI306" s="67">
        <v>0</v>
      </c>
      <c r="BJ306" s="73">
        <v>0</v>
      </c>
      <c r="BK306" s="68">
        <f t="shared" si="37"/>
        <v>0</v>
      </c>
      <c r="BL306" s="67">
        <v>0</v>
      </c>
      <c r="BM306" s="67">
        <v>0</v>
      </c>
      <c r="BN306" s="67">
        <f t="shared" si="42"/>
        <v>0</v>
      </c>
      <c r="BO306" s="67"/>
      <c r="BP306" s="67"/>
      <c r="BQ306" s="67"/>
      <c r="BR306" s="67">
        <v>0</v>
      </c>
      <c r="BS306" s="67">
        <v>0</v>
      </c>
      <c r="BT306" s="67">
        <v>0</v>
      </c>
      <c r="BU306" s="67">
        <v>0</v>
      </c>
      <c r="BV306" s="67"/>
      <c r="BW306" s="67">
        <v>0</v>
      </c>
      <c r="BX306" s="67">
        <v>0</v>
      </c>
      <c r="BY306" s="67">
        <f t="shared" si="40"/>
        <v>0</v>
      </c>
      <c r="BZ306" s="79">
        <v>0</v>
      </c>
      <c r="CA306" s="79">
        <v>0</v>
      </c>
      <c r="CB306" s="79">
        <v>0</v>
      </c>
      <c r="CC306" s="79">
        <v>0</v>
      </c>
      <c r="CD306" s="79">
        <v>0</v>
      </c>
      <c r="CE306" s="79">
        <v>0</v>
      </c>
      <c r="CF306" s="79">
        <v>0</v>
      </c>
      <c r="CG306" s="79"/>
      <c r="CH306" s="79"/>
      <c r="CI306" s="79"/>
      <c r="CJ306" s="79"/>
      <c r="CK306" s="79"/>
      <c r="CL306" s="79">
        <f t="shared" si="39"/>
        <v>0</v>
      </c>
      <c r="CM306" s="79"/>
      <c r="CN306" s="79"/>
      <c r="CO306" s="79"/>
      <c r="CP306" s="79"/>
      <c r="CQ306" s="79"/>
      <c r="CR306" s="79"/>
      <c r="CS306" s="79"/>
      <c r="CT306" s="79"/>
      <c r="CU306" s="79"/>
      <c r="CV306" s="79"/>
      <c r="CW306" s="79"/>
      <c r="CX306" s="79"/>
      <c r="CY306" s="79"/>
      <c r="CZ306" s="79"/>
      <c r="DA306" s="79"/>
      <c r="DB306" s="79"/>
      <c r="DC306" s="79"/>
      <c r="DD306" s="67"/>
      <c r="DE306" s="67"/>
      <c r="DF306" s="67"/>
      <c r="DG306" s="67"/>
      <c r="DH306" s="67"/>
      <c r="DI306" s="67"/>
      <c r="DJ306" s="67"/>
      <c r="DK306" s="67"/>
      <c r="DL306" s="67"/>
      <c r="DM306" s="67"/>
      <c r="DN306" s="67"/>
      <c r="DO306" s="67"/>
      <c r="DP306" s="67"/>
      <c r="DQ306" s="67"/>
      <c r="DR306" s="67"/>
      <c r="DS306" s="67"/>
      <c r="DT306" s="68">
        <f t="shared" si="44"/>
        <v>0</v>
      </c>
      <c r="DU306" s="67"/>
      <c r="DV306" s="82"/>
      <c r="DW306" s="82"/>
      <c r="DX306" s="82"/>
      <c r="DY306" s="82"/>
      <c r="DZ306" s="82"/>
      <c r="EA306" s="82"/>
      <c r="EB306" s="82"/>
      <c r="EC306" s="82"/>
      <c r="ED306" s="82"/>
      <c r="EE306" s="82"/>
      <c r="EF306" s="82"/>
      <c r="EG306" s="82" t="s">
        <v>231</v>
      </c>
      <c r="EH306" s="82"/>
      <c r="EI306" s="82"/>
      <c r="EJ306" s="82"/>
      <c r="EK306" s="82"/>
      <c r="EL306" s="82"/>
      <c r="EM306" s="82"/>
      <c r="EN306" s="82"/>
      <c r="EO306" s="82"/>
      <c r="EP306" s="82"/>
      <c r="EQ306" s="82"/>
      <c r="ER306" s="82"/>
      <c r="ES306" s="82"/>
      <c r="ET306" s="82"/>
      <c r="EU306" s="82"/>
      <c r="EV306" s="82"/>
      <c r="EW306" s="82"/>
      <c r="EX306" s="82"/>
    </row>
    <row r="307" spans="1:154">
      <c r="A307" s="86">
        <v>2010</v>
      </c>
      <c r="B307" s="67" t="s">
        <v>6</v>
      </c>
      <c r="C307" s="67" t="str">
        <f t="shared" si="38"/>
        <v>2010Q1</v>
      </c>
      <c r="D307" s="67" t="s">
        <v>211</v>
      </c>
      <c r="E307" s="67" t="s">
        <v>212</v>
      </c>
      <c r="F307" s="67" t="s">
        <v>224</v>
      </c>
      <c r="G307" s="68" t="s">
        <v>46</v>
      </c>
      <c r="H307" s="68" t="s">
        <v>231</v>
      </c>
      <c r="I307" s="68" t="s">
        <v>440</v>
      </c>
      <c r="J307" s="67" t="str">
        <f t="shared" si="43"/>
        <v>2010Q1D7</v>
      </c>
      <c r="K307" s="79">
        <v>0</v>
      </c>
      <c r="L307" s="79">
        <v>0</v>
      </c>
      <c r="M307" s="67"/>
      <c r="N307" s="79">
        <v>0</v>
      </c>
      <c r="O307" s="79"/>
      <c r="P307" s="79">
        <v>0</v>
      </c>
      <c r="Q307" s="79"/>
      <c r="R307" s="68">
        <v>629977.73</v>
      </c>
      <c r="S307" s="67"/>
      <c r="T307" s="67"/>
      <c r="U307" s="67"/>
      <c r="V307" s="67"/>
      <c r="W307" s="67"/>
      <c r="X307" s="67"/>
      <c r="Y307" s="67"/>
      <c r="Z307" s="79">
        <v>0</v>
      </c>
      <c r="AA307" s="79">
        <v>0</v>
      </c>
      <c r="AB307" s="79">
        <v>0</v>
      </c>
      <c r="AC307" s="67">
        <v>725484</v>
      </c>
      <c r="AD307" s="68">
        <f t="shared" si="41"/>
        <v>725484</v>
      </c>
      <c r="AE307" s="67"/>
      <c r="AF307" s="79"/>
      <c r="AG307" s="67"/>
      <c r="AH307" s="67"/>
      <c r="AI307" s="67"/>
      <c r="AJ307" s="67"/>
      <c r="AK307" s="67"/>
      <c r="AL307" s="67">
        <v>0</v>
      </c>
      <c r="AM307" s="67"/>
      <c r="AN307" s="67">
        <v>0</v>
      </c>
      <c r="AO307" s="67">
        <v>0</v>
      </c>
      <c r="AP307" s="67">
        <v>0</v>
      </c>
      <c r="AQ307" s="67">
        <v>0</v>
      </c>
      <c r="AR307" s="67">
        <v>0</v>
      </c>
      <c r="AS307" s="67"/>
      <c r="AT307" s="67">
        <v>0</v>
      </c>
      <c r="AU307" s="67">
        <v>0</v>
      </c>
      <c r="AV307" s="67"/>
      <c r="AW307" s="67">
        <v>0</v>
      </c>
      <c r="AX307" s="67">
        <v>0</v>
      </c>
      <c r="AY307" s="67">
        <v>0</v>
      </c>
      <c r="AZ307" s="67">
        <v>0</v>
      </c>
      <c r="BA307" s="67">
        <v>0</v>
      </c>
      <c r="BB307" s="67">
        <v>0</v>
      </c>
      <c r="BC307" s="67">
        <v>0</v>
      </c>
      <c r="BD307" s="67">
        <v>0</v>
      </c>
      <c r="BE307" s="67">
        <v>0</v>
      </c>
      <c r="BF307" s="67">
        <v>0</v>
      </c>
      <c r="BG307" s="67">
        <v>0</v>
      </c>
      <c r="BH307" s="67">
        <v>0</v>
      </c>
      <c r="BI307" s="67">
        <v>0</v>
      </c>
      <c r="BJ307" s="73">
        <v>0</v>
      </c>
      <c r="BK307" s="68">
        <f t="shared" si="37"/>
        <v>0</v>
      </c>
      <c r="BL307" s="67">
        <v>0</v>
      </c>
      <c r="BM307" s="67">
        <v>0</v>
      </c>
      <c r="BN307" s="67">
        <f t="shared" si="42"/>
        <v>0</v>
      </c>
      <c r="BO307" s="67"/>
      <c r="BP307" s="67"/>
      <c r="BQ307" s="67"/>
      <c r="BR307" s="67">
        <v>822</v>
      </c>
      <c r="BS307" s="67">
        <v>31</v>
      </c>
      <c r="BT307" s="67">
        <v>0</v>
      </c>
      <c r="BU307" s="67">
        <v>0</v>
      </c>
      <c r="BV307" s="67"/>
      <c r="BW307" s="67">
        <v>0</v>
      </c>
      <c r="BX307" s="67">
        <v>0</v>
      </c>
      <c r="BY307" s="67">
        <f t="shared" si="40"/>
        <v>853</v>
      </c>
      <c r="BZ307" s="79">
        <v>19.875829</v>
      </c>
      <c r="CA307" s="79">
        <v>0</v>
      </c>
      <c r="CB307" s="79">
        <v>8.19</v>
      </c>
      <c r="CC307" s="79">
        <v>64.550399999999996</v>
      </c>
      <c r="CD307" s="79">
        <v>0</v>
      </c>
      <c r="CE307" s="79">
        <v>0</v>
      </c>
      <c r="CF307" s="79">
        <v>0</v>
      </c>
      <c r="CG307" s="79"/>
      <c r="CH307" s="79"/>
      <c r="CI307" s="79"/>
      <c r="CJ307" s="79"/>
      <c r="CK307" s="79"/>
      <c r="CL307" s="79">
        <f t="shared" si="39"/>
        <v>92.616229000000004</v>
      </c>
      <c r="CM307" s="79"/>
      <c r="CN307" s="79"/>
      <c r="CO307" s="79"/>
      <c r="CP307" s="79"/>
      <c r="CQ307" s="79"/>
      <c r="CR307" s="79"/>
      <c r="CS307" s="79"/>
      <c r="CT307" s="79"/>
      <c r="CU307" s="79"/>
      <c r="CV307" s="79"/>
      <c r="CW307" s="79"/>
      <c r="CX307" s="79"/>
      <c r="CY307" s="79"/>
      <c r="CZ307" s="79"/>
      <c r="DA307" s="79"/>
      <c r="DB307" s="79"/>
      <c r="DC307" s="79"/>
      <c r="DD307" s="67"/>
      <c r="DE307" s="67"/>
      <c r="DF307" s="67"/>
      <c r="DG307" s="67"/>
      <c r="DH307" s="67"/>
      <c r="DI307" s="67"/>
      <c r="DJ307" s="67"/>
      <c r="DK307" s="67"/>
      <c r="DL307" s="67"/>
      <c r="DM307" s="67"/>
      <c r="DN307" s="67"/>
      <c r="DO307" s="67"/>
      <c r="DP307" s="67"/>
      <c r="DQ307" s="67"/>
      <c r="DR307" s="67"/>
      <c r="DS307" s="67"/>
      <c r="DT307" s="68">
        <f t="shared" si="44"/>
        <v>0</v>
      </c>
      <c r="DU307" s="67"/>
      <c r="DV307" s="82"/>
      <c r="DW307" s="82"/>
      <c r="DX307" s="82"/>
      <c r="DY307" s="82"/>
      <c r="DZ307" s="82"/>
      <c r="EA307" s="82"/>
      <c r="EB307" s="82"/>
      <c r="EC307" s="82"/>
      <c r="ED307" s="82"/>
      <c r="EE307" s="82"/>
      <c r="EF307" s="82"/>
      <c r="EG307" s="82" t="s">
        <v>229</v>
      </c>
      <c r="EH307" s="82"/>
      <c r="EI307" s="82"/>
      <c r="EJ307" s="82"/>
      <c r="EK307" s="82"/>
      <c r="EL307" s="82"/>
      <c r="EM307" s="82"/>
      <c r="EN307" s="82"/>
      <c r="EO307" s="82"/>
      <c r="EP307" s="82"/>
      <c r="EQ307" s="82"/>
      <c r="ER307" s="82"/>
      <c r="ES307" s="82"/>
      <c r="ET307" s="82"/>
      <c r="EU307" s="82"/>
      <c r="EV307" s="82"/>
      <c r="EW307" s="82"/>
      <c r="EX307" s="82"/>
    </row>
    <row r="308" spans="1:154">
      <c r="A308" s="86">
        <v>2010</v>
      </c>
      <c r="B308" s="67" t="s">
        <v>6</v>
      </c>
      <c r="C308" s="67" t="str">
        <f t="shared" si="38"/>
        <v>2010Q1</v>
      </c>
      <c r="D308" s="67" t="s">
        <v>211</v>
      </c>
      <c r="E308" s="67" t="s">
        <v>212</v>
      </c>
      <c r="F308" s="67" t="s">
        <v>223</v>
      </c>
      <c r="G308" s="68" t="s">
        <v>45</v>
      </c>
      <c r="H308" s="68" t="s">
        <v>231</v>
      </c>
      <c r="I308" s="68" t="s">
        <v>439</v>
      </c>
      <c r="J308" s="67" t="str">
        <f t="shared" si="43"/>
        <v>2010Q1D6</v>
      </c>
      <c r="K308" s="79">
        <v>0</v>
      </c>
      <c r="L308" s="79">
        <v>0</v>
      </c>
      <c r="M308" s="67"/>
      <c r="N308" s="79">
        <v>0</v>
      </c>
      <c r="O308" s="79"/>
      <c r="P308" s="79">
        <v>0</v>
      </c>
      <c r="Q308" s="79"/>
      <c r="R308" s="68">
        <v>188063.17</v>
      </c>
      <c r="S308" s="67"/>
      <c r="T308" s="67"/>
      <c r="U308" s="67"/>
      <c r="V308" s="67"/>
      <c r="W308" s="67"/>
      <c r="X308" s="67"/>
      <c r="Y308" s="67"/>
      <c r="Z308" s="79">
        <v>0</v>
      </c>
      <c r="AA308" s="79">
        <v>0</v>
      </c>
      <c r="AB308" s="79">
        <v>0</v>
      </c>
      <c r="AC308" s="67">
        <v>267124</v>
      </c>
      <c r="AD308" s="68">
        <f t="shared" si="41"/>
        <v>267124</v>
      </c>
      <c r="AE308" s="67"/>
      <c r="AF308" s="79"/>
      <c r="AG308" s="67"/>
      <c r="AH308" s="67"/>
      <c r="AI308" s="67"/>
      <c r="AJ308" s="67"/>
      <c r="AK308" s="67"/>
      <c r="AL308" s="67">
        <v>0</v>
      </c>
      <c r="AM308" s="67"/>
      <c r="AN308" s="67">
        <v>0</v>
      </c>
      <c r="AO308" s="67">
        <v>0</v>
      </c>
      <c r="AP308" s="67">
        <v>0</v>
      </c>
      <c r="AQ308" s="67">
        <v>0</v>
      </c>
      <c r="AR308" s="67">
        <v>0</v>
      </c>
      <c r="AS308" s="67"/>
      <c r="AT308" s="67">
        <v>0</v>
      </c>
      <c r="AU308" s="67">
        <v>0</v>
      </c>
      <c r="AV308" s="67"/>
      <c r="AW308" s="67">
        <v>0</v>
      </c>
      <c r="AX308" s="67">
        <v>0</v>
      </c>
      <c r="AY308" s="67">
        <v>0</v>
      </c>
      <c r="AZ308" s="67">
        <v>0</v>
      </c>
      <c r="BA308" s="67">
        <v>0</v>
      </c>
      <c r="BB308" s="67">
        <v>0</v>
      </c>
      <c r="BC308" s="67">
        <v>0</v>
      </c>
      <c r="BD308" s="67">
        <v>0</v>
      </c>
      <c r="BE308" s="67">
        <v>0</v>
      </c>
      <c r="BF308" s="67">
        <v>0</v>
      </c>
      <c r="BG308" s="67">
        <v>0</v>
      </c>
      <c r="BH308" s="67">
        <v>0</v>
      </c>
      <c r="BI308" s="67">
        <v>0</v>
      </c>
      <c r="BJ308" s="73">
        <v>0</v>
      </c>
      <c r="BK308" s="68">
        <f t="shared" si="37"/>
        <v>0</v>
      </c>
      <c r="BL308" s="67">
        <v>0</v>
      </c>
      <c r="BM308" s="67">
        <v>0</v>
      </c>
      <c r="BN308" s="67">
        <f t="shared" si="42"/>
        <v>0</v>
      </c>
      <c r="BO308" s="67"/>
      <c r="BP308" s="67"/>
      <c r="BQ308" s="67"/>
      <c r="BR308" s="67">
        <v>945</v>
      </c>
      <c r="BS308" s="67">
        <v>31</v>
      </c>
      <c r="BT308" s="67">
        <v>0</v>
      </c>
      <c r="BU308" s="67">
        <v>0</v>
      </c>
      <c r="BV308" s="67"/>
      <c r="BW308" s="67">
        <v>0</v>
      </c>
      <c r="BX308" s="67">
        <v>0</v>
      </c>
      <c r="BY308" s="67">
        <f t="shared" si="40"/>
        <v>976</v>
      </c>
      <c r="BZ308" s="79">
        <v>46.514474999999997</v>
      </c>
      <c r="CA308" s="79">
        <v>18.8123</v>
      </c>
      <c r="CB308" s="79">
        <v>25.04645</v>
      </c>
      <c r="CC308" s="79">
        <v>35.914999999999999</v>
      </c>
      <c r="CD308" s="79">
        <v>0</v>
      </c>
      <c r="CE308" s="79">
        <v>0</v>
      </c>
      <c r="CF308" s="79">
        <v>0</v>
      </c>
      <c r="CG308" s="79"/>
      <c r="CH308" s="79"/>
      <c r="CI308" s="79"/>
      <c r="CJ308" s="79"/>
      <c r="CK308" s="79"/>
      <c r="CL308" s="79">
        <f t="shared" si="39"/>
        <v>126.28822499999998</v>
      </c>
      <c r="CM308" s="79"/>
      <c r="CN308" s="79"/>
      <c r="CO308" s="79"/>
      <c r="CP308" s="79"/>
      <c r="CQ308" s="79"/>
      <c r="CR308" s="79"/>
      <c r="CS308" s="79"/>
      <c r="CT308" s="79"/>
      <c r="CU308" s="79"/>
      <c r="CV308" s="79"/>
      <c r="CW308" s="79"/>
      <c r="CX308" s="79"/>
      <c r="CY308" s="79"/>
      <c r="CZ308" s="79"/>
      <c r="DA308" s="79"/>
      <c r="DB308" s="79"/>
      <c r="DC308" s="79"/>
      <c r="DD308" s="67"/>
      <c r="DE308" s="67"/>
      <c r="DF308" s="67"/>
      <c r="DG308" s="67"/>
      <c r="DH308" s="67"/>
      <c r="DI308" s="67"/>
      <c r="DJ308" s="67"/>
      <c r="DK308" s="67"/>
      <c r="DL308" s="67"/>
      <c r="DM308" s="67"/>
      <c r="DN308" s="67"/>
      <c r="DO308" s="67"/>
      <c r="DP308" s="67"/>
      <c r="DQ308" s="67"/>
      <c r="DR308" s="67"/>
      <c r="DS308" s="67"/>
      <c r="DT308" s="68">
        <f t="shared" si="44"/>
        <v>0</v>
      </c>
      <c r="DU308" s="67"/>
      <c r="DV308" s="82"/>
      <c r="DW308" s="82"/>
      <c r="DX308" s="82"/>
      <c r="DY308" s="82"/>
      <c r="DZ308" s="82"/>
      <c r="EA308" s="82"/>
      <c r="EB308" s="82"/>
      <c r="EC308" s="82"/>
      <c r="ED308" s="82"/>
      <c r="EE308" s="82"/>
      <c r="EF308" s="82"/>
      <c r="EG308" s="82" t="s">
        <v>229</v>
      </c>
      <c r="EH308" s="82"/>
      <c r="EI308" s="82"/>
      <c r="EJ308" s="82"/>
      <c r="EK308" s="82"/>
      <c r="EL308" s="82"/>
      <c r="EM308" s="82"/>
      <c r="EN308" s="82"/>
      <c r="EO308" s="82"/>
      <c r="EP308" s="82"/>
      <c r="EQ308" s="82"/>
      <c r="ER308" s="82"/>
      <c r="ES308" s="82"/>
      <c r="ET308" s="82"/>
      <c r="EU308" s="82"/>
      <c r="EV308" s="82"/>
      <c r="EW308" s="82"/>
      <c r="EX308" s="82"/>
    </row>
    <row r="309" spans="1:154">
      <c r="A309" s="86">
        <v>2010</v>
      </c>
      <c r="B309" s="67" t="s">
        <v>6</v>
      </c>
      <c r="C309" s="67" t="str">
        <f t="shared" si="38"/>
        <v>2010Q1</v>
      </c>
      <c r="D309" s="67" t="s">
        <v>211</v>
      </c>
      <c r="E309" s="67" t="s">
        <v>212</v>
      </c>
      <c r="F309" s="67" t="s">
        <v>225</v>
      </c>
      <c r="G309" s="68" t="s">
        <v>47</v>
      </c>
      <c r="H309" s="68" t="s">
        <v>231</v>
      </c>
      <c r="I309" s="68" t="s">
        <v>441</v>
      </c>
      <c r="J309" s="67" t="str">
        <f t="shared" si="43"/>
        <v>2010Q1D8</v>
      </c>
      <c r="K309" s="79">
        <v>0</v>
      </c>
      <c r="L309" s="79">
        <v>0</v>
      </c>
      <c r="M309" s="67"/>
      <c r="N309" s="79">
        <v>0</v>
      </c>
      <c r="O309" s="79"/>
      <c r="P309" s="79">
        <v>0</v>
      </c>
      <c r="Q309" s="79"/>
      <c r="R309" s="68">
        <v>920295.52</v>
      </c>
      <c r="S309" s="67"/>
      <c r="T309" s="67"/>
      <c r="U309" s="67"/>
      <c r="V309" s="67"/>
      <c r="W309" s="67"/>
      <c r="X309" s="67"/>
      <c r="Y309" s="67">
        <v>377.46425026999998</v>
      </c>
      <c r="Z309" s="79">
        <v>0</v>
      </c>
      <c r="AA309" s="79">
        <v>0</v>
      </c>
      <c r="AB309" s="79">
        <v>0</v>
      </c>
      <c r="AC309" s="67">
        <v>1200413</v>
      </c>
      <c r="AD309" s="68">
        <f t="shared" si="41"/>
        <v>1200413</v>
      </c>
      <c r="AE309" s="67"/>
      <c r="AF309" s="79">
        <v>183.325299</v>
      </c>
      <c r="AG309" s="67"/>
      <c r="AH309" s="67"/>
      <c r="AI309" s="67"/>
      <c r="AJ309" s="67"/>
      <c r="AK309" s="67"/>
      <c r="AL309" s="67">
        <v>0</v>
      </c>
      <c r="AM309" s="67"/>
      <c r="AN309" s="67">
        <v>0</v>
      </c>
      <c r="AO309" s="67">
        <v>0</v>
      </c>
      <c r="AP309" s="67">
        <v>0</v>
      </c>
      <c r="AQ309" s="67">
        <v>0</v>
      </c>
      <c r="AR309" s="67">
        <v>0</v>
      </c>
      <c r="AS309" s="67"/>
      <c r="AT309" s="67">
        <v>0</v>
      </c>
      <c r="AU309" s="67">
        <v>0</v>
      </c>
      <c r="AV309" s="67"/>
      <c r="AW309" s="67">
        <v>0</v>
      </c>
      <c r="AX309" s="67">
        <v>0</v>
      </c>
      <c r="AY309" s="67">
        <v>0</v>
      </c>
      <c r="AZ309" s="67">
        <v>0</v>
      </c>
      <c r="BA309" s="67">
        <v>0</v>
      </c>
      <c r="BB309" s="67">
        <v>0</v>
      </c>
      <c r="BC309" s="67">
        <v>0</v>
      </c>
      <c r="BD309" s="67">
        <v>0</v>
      </c>
      <c r="BE309" s="67">
        <v>0</v>
      </c>
      <c r="BF309" s="67">
        <v>0</v>
      </c>
      <c r="BG309" s="67">
        <v>0</v>
      </c>
      <c r="BH309" s="67">
        <v>0</v>
      </c>
      <c r="BI309" s="67">
        <v>0</v>
      </c>
      <c r="BJ309" s="73">
        <v>0</v>
      </c>
      <c r="BK309" s="68">
        <f t="shared" ref="BK309:BK372" si="45">SUM(AK309:BI309)</f>
        <v>0</v>
      </c>
      <c r="BL309" s="67">
        <v>0</v>
      </c>
      <c r="BM309" s="67">
        <v>0</v>
      </c>
      <c r="BN309" s="67">
        <f t="shared" si="42"/>
        <v>0</v>
      </c>
      <c r="BO309" s="67"/>
      <c r="BP309" s="67"/>
      <c r="BQ309" s="67"/>
      <c r="BR309" s="67">
        <v>1556</v>
      </c>
      <c r="BS309" s="67">
        <v>50</v>
      </c>
      <c r="BT309" s="67">
        <v>0</v>
      </c>
      <c r="BU309" s="67">
        <v>0</v>
      </c>
      <c r="BV309" s="67"/>
      <c r="BW309" s="67">
        <v>0</v>
      </c>
      <c r="BX309" s="67">
        <v>0</v>
      </c>
      <c r="BY309" s="67">
        <f t="shared" si="40"/>
        <v>1606</v>
      </c>
      <c r="BZ309" s="79">
        <v>14.067634</v>
      </c>
      <c r="CA309" s="79">
        <v>0</v>
      </c>
      <c r="CB309" s="79">
        <v>8.1433999999999997</v>
      </c>
      <c r="CC309" s="79">
        <v>6.9703499999999998</v>
      </c>
      <c r="CD309" s="79">
        <v>0</v>
      </c>
      <c r="CE309" s="79">
        <v>0</v>
      </c>
      <c r="CF309" s="79">
        <v>0</v>
      </c>
      <c r="CG309" s="79"/>
      <c r="CH309" s="79"/>
      <c r="CI309" s="79"/>
      <c r="CJ309" s="79"/>
      <c r="CK309" s="79"/>
      <c r="CL309" s="79">
        <f t="shared" si="39"/>
        <v>29.181383999999998</v>
      </c>
      <c r="CM309" s="79"/>
      <c r="CN309" s="79"/>
      <c r="CO309" s="79"/>
      <c r="CP309" s="79"/>
      <c r="CQ309" s="79"/>
      <c r="CR309" s="79"/>
      <c r="CS309" s="79"/>
      <c r="CT309" s="79"/>
      <c r="CU309" s="79"/>
      <c r="CV309" s="79"/>
      <c r="CW309" s="79"/>
      <c r="CX309" s="79"/>
      <c r="CY309" s="79"/>
      <c r="CZ309" s="79"/>
      <c r="DA309" s="79"/>
      <c r="DB309" s="79"/>
      <c r="DC309" s="79"/>
      <c r="DD309" s="67"/>
      <c r="DE309" s="67"/>
      <c r="DF309" s="67"/>
      <c r="DG309" s="67"/>
      <c r="DH309" s="67"/>
      <c r="DI309" s="67"/>
      <c r="DJ309" s="67"/>
      <c r="DK309" s="67"/>
      <c r="DL309" s="67"/>
      <c r="DM309" s="67"/>
      <c r="DN309" s="67"/>
      <c r="DO309" s="67"/>
      <c r="DP309" s="67"/>
      <c r="DQ309" s="67"/>
      <c r="DR309" s="67"/>
      <c r="DS309" s="67"/>
      <c r="DT309" s="68">
        <f t="shared" si="44"/>
        <v>0</v>
      </c>
      <c r="DU309" s="67"/>
      <c r="DV309" s="82"/>
      <c r="DW309" s="82"/>
      <c r="DX309" s="82"/>
      <c r="DY309" s="82"/>
      <c r="DZ309" s="82"/>
      <c r="EA309" s="82"/>
      <c r="EB309" s="82"/>
      <c r="EC309" s="82"/>
      <c r="ED309" s="82"/>
      <c r="EE309" s="82"/>
      <c r="EF309" s="82"/>
      <c r="EG309" s="82" t="s">
        <v>229</v>
      </c>
      <c r="EH309" s="82"/>
      <c r="EI309" s="82"/>
      <c r="EJ309" s="82"/>
      <c r="EK309" s="82"/>
      <c r="EL309" s="82"/>
      <c r="EM309" s="82"/>
      <c r="EN309" s="82"/>
      <c r="EO309" s="82"/>
      <c r="EP309" s="82"/>
      <c r="EQ309" s="82"/>
      <c r="ER309" s="82"/>
      <c r="ES309" s="82"/>
      <c r="ET309" s="82"/>
      <c r="EU309" s="82"/>
      <c r="EV309" s="82"/>
      <c r="EW309" s="82"/>
      <c r="EX309" s="82"/>
    </row>
    <row r="310" spans="1:154">
      <c r="A310" s="86">
        <v>2010</v>
      </c>
      <c r="B310" s="67" t="s">
        <v>6</v>
      </c>
      <c r="C310" s="67" t="str">
        <f t="shared" si="38"/>
        <v>2010Q1</v>
      </c>
      <c r="D310" s="67" t="s">
        <v>211</v>
      </c>
      <c r="E310" s="67" t="s">
        <v>212</v>
      </c>
      <c r="F310" s="67" t="s">
        <v>226</v>
      </c>
      <c r="G310" s="68" t="s">
        <v>29</v>
      </c>
      <c r="H310" s="68" t="s">
        <v>29</v>
      </c>
      <c r="I310" s="68" t="s">
        <v>447</v>
      </c>
      <c r="J310" s="67" t="str">
        <f t="shared" si="43"/>
        <v>2010Q1D12</v>
      </c>
      <c r="K310" s="79">
        <v>268952.5</v>
      </c>
      <c r="L310" s="79">
        <v>142957.5</v>
      </c>
      <c r="M310" s="67">
        <v>0</v>
      </c>
      <c r="N310" s="79">
        <v>0</v>
      </c>
      <c r="O310" s="79"/>
      <c r="P310" s="79">
        <v>0</v>
      </c>
      <c r="Q310" s="79"/>
      <c r="R310" s="68">
        <v>411910</v>
      </c>
      <c r="S310" s="67"/>
      <c r="T310" s="67"/>
      <c r="U310" s="67"/>
      <c r="V310" s="67"/>
      <c r="W310" s="67"/>
      <c r="X310" s="67"/>
      <c r="Y310" s="67"/>
      <c r="Z310" s="79">
        <v>0</v>
      </c>
      <c r="AA310" s="79">
        <v>0</v>
      </c>
      <c r="AB310" s="79">
        <v>0</v>
      </c>
      <c r="AC310" s="67">
        <v>171991</v>
      </c>
      <c r="AD310" s="68">
        <f t="shared" si="41"/>
        <v>171991</v>
      </c>
      <c r="AE310" s="67"/>
      <c r="AF310" s="79"/>
      <c r="AG310" s="67"/>
      <c r="AH310" s="67"/>
      <c r="AI310" s="67"/>
      <c r="AJ310" s="67"/>
      <c r="AK310" s="67"/>
      <c r="AL310" s="67">
        <v>0</v>
      </c>
      <c r="AM310" s="67"/>
      <c r="AN310" s="67">
        <v>0</v>
      </c>
      <c r="AO310" s="67">
        <v>0</v>
      </c>
      <c r="AP310" s="67">
        <v>0</v>
      </c>
      <c r="AQ310" s="67">
        <v>0</v>
      </c>
      <c r="AR310" s="67">
        <v>0</v>
      </c>
      <c r="AS310" s="67"/>
      <c r="AT310" s="67">
        <v>0</v>
      </c>
      <c r="AU310" s="67">
        <v>0</v>
      </c>
      <c r="AV310" s="67"/>
      <c r="AW310" s="67">
        <v>0</v>
      </c>
      <c r="AX310" s="67">
        <v>0</v>
      </c>
      <c r="AY310" s="67">
        <v>0</v>
      </c>
      <c r="AZ310" s="67">
        <v>0</v>
      </c>
      <c r="BA310" s="67">
        <v>0</v>
      </c>
      <c r="BB310" s="67">
        <v>0</v>
      </c>
      <c r="BC310" s="67">
        <v>0</v>
      </c>
      <c r="BD310" s="67">
        <v>0</v>
      </c>
      <c r="BE310" s="67">
        <v>0</v>
      </c>
      <c r="BF310" s="67">
        <v>0</v>
      </c>
      <c r="BG310" s="67">
        <v>0</v>
      </c>
      <c r="BH310" s="67">
        <v>0</v>
      </c>
      <c r="BI310" s="67">
        <v>0</v>
      </c>
      <c r="BJ310" s="73">
        <v>0</v>
      </c>
      <c r="BK310" s="68">
        <f t="shared" si="45"/>
        <v>0</v>
      </c>
      <c r="BL310" s="67">
        <v>0</v>
      </c>
      <c r="BM310" s="67">
        <v>9</v>
      </c>
      <c r="BN310" s="67">
        <f t="shared" si="42"/>
        <v>9</v>
      </c>
      <c r="BO310" s="67"/>
      <c r="BP310" s="67"/>
      <c r="BQ310" s="67"/>
      <c r="BR310" s="67">
        <v>925</v>
      </c>
      <c r="BS310" s="67">
        <v>28</v>
      </c>
      <c r="BT310" s="67">
        <v>0</v>
      </c>
      <c r="BU310" s="67">
        <v>0</v>
      </c>
      <c r="BV310" s="67"/>
      <c r="BW310" s="67">
        <v>0</v>
      </c>
      <c r="BX310" s="67">
        <v>0</v>
      </c>
      <c r="BY310" s="67">
        <f t="shared" si="40"/>
        <v>953</v>
      </c>
      <c r="BZ310" s="79">
        <v>18.021450000000002</v>
      </c>
      <c r="CA310" s="79">
        <v>0</v>
      </c>
      <c r="CB310" s="79">
        <v>2.9371999999999998</v>
      </c>
      <c r="CC310" s="79">
        <v>4.7399800000000001</v>
      </c>
      <c r="CD310" s="79">
        <v>0.25900000000000001</v>
      </c>
      <c r="CE310" s="79">
        <v>0</v>
      </c>
      <c r="CF310" s="79">
        <v>0</v>
      </c>
      <c r="CG310" s="79"/>
      <c r="CH310" s="79"/>
      <c r="CI310" s="79"/>
      <c r="CJ310" s="79"/>
      <c r="CK310" s="79"/>
      <c r="CL310" s="79">
        <f t="shared" si="39"/>
        <v>25.957630000000002</v>
      </c>
      <c r="CM310" s="79"/>
      <c r="CN310" s="79"/>
      <c r="CO310" s="79"/>
      <c r="CP310" s="79"/>
      <c r="CQ310" s="79"/>
      <c r="CR310" s="79"/>
      <c r="CS310" s="79"/>
      <c r="CT310" s="79"/>
      <c r="CU310" s="79"/>
      <c r="CV310" s="79"/>
      <c r="CW310" s="79"/>
      <c r="CX310" s="79"/>
      <c r="CY310" s="79"/>
      <c r="CZ310" s="79"/>
      <c r="DA310" s="79"/>
      <c r="DB310" s="79"/>
      <c r="DC310" s="79"/>
      <c r="DD310" s="67"/>
      <c r="DE310" s="67"/>
      <c r="DF310" s="67"/>
      <c r="DG310" s="67"/>
      <c r="DH310" s="67"/>
      <c r="DI310" s="67"/>
      <c r="DJ310" s="67"/>
      <c r="DK310" s="67"/>
      <c r="DL310" s="67"/>
      <c r="DM310" s="67"/>
      <c r="DN310" s="67"/>
      <c r="DO310" s="67"/>
      <c r="DP310" s="67"/>
      <c r="DQ310" s="67"/>
      <c r="DR310" s="67"/>
      <c r="DS310" s="67"/>
      <c r="DT310" s="68">
        <f t="shared" si="44"/>
        <v>0</v>
      </c>
      <c r="DU310" s="67"/>
      <c r="DV310" s="82"/>
      <c r="DW310" s="82"/>
      <c r="DX310" s="82"/>
      <c r="DY310" s="82"/>
      <c r="DZ310" s="82"/>
      <c r="EA310" s="82"/>
      <c r="EB310" s="82"/>
      <c r="EC310" s="82"/>
      <c r="ED310" s="82"/>
      <c r="EE310" s="82"/>
      <c r="EF310" s="82"/>
      <c r="EG310" s="82" t="s">
        <v>229</v>
      </c>
      <c r="EH310" s="82"/>
      <c r="EI310" s="82"/>
      <c r="EJ310" s="82"/>
      <c r="EK310" s="82"/>
      <c r="EL310" s="82"/>
      <c r="EM310" s="82"/>
      <c r="EN310" s="82"/>
      <c r="EO310" s="82"/>
      <c r="EP310" s="82"/>
      <c r="EQ310" s="82"/>
      <c r="ER310" s="82"/>
      <c r="ES310" s="82"/>
      <c r="ET310" s="82"/>
      <c r="EU310" s="82"/>
      <c r="EV310" s="82"/>
      <c r="EW310" s="82"/>
      <c r="EX310" s="82"/>
    </row>
    <row r="311" spans="1:154">
      <c r="A311" s="86">
        <v>2010</v>
      </c>
      <c r="B311" s="67" t="s">
        <v>6</v>
      </c>
      <c r="C311" s="67" t="str">
        <f t="shared" si="38"/>
        <v>2010Q1</v>
      </c>
      <c r="D311" s="67" t="s">
        <v>211</v>
      </c>
      <c r="E311" s="67" t="s">
        <v>212</v>
      </c>
      <c r="F311" s="67" t="s">
        <v>228</v>
      </c>
      <c r="G311" s="68" t="s">
        <v>28</v>
      </c>
      <c r="H311" s="68" t="s">
        <v>28</v>
      </c>
      <c r="I311" s="68" t="s">
        <v>445</v>
      </c>
      <c r="J311" s="67" t="str">
        <f t="shared" si="43"/>
        <v>2010Q1D10</v>
      </c>
      <c r="K311" s="79">
        <v>0</v>
      </c>
      <c r="L311" s="79">
        <v>0</v>
      </c>
      <c r="M311" s="67"/>
      <c r="N311" s="79">
        <v>0</v>
      </c>
      <c r="O311" s="79"/>
      <c r="P311" s="79">
        <v>0</v>
      </c>
      <c r="Q311" s="79"/>
      <c r="R311" s="68">
        <v>0</v>
      </c>
      <c r="S311" s="67"/>
      <c r="T311" s="67"/>
      <c r="U311" s="67"/>
      <c r="V311" s="67"/>
      <c r="W311" s="67"/>
      <c r="X311" s="67"/>
      <c r="Y311" s="67"/>
      <c r="Z311" s="79">
        <v>0</v>
      </c>
      <c r="AA311" s="79">
        <v>0</v>
      </c>
      <c r="AB311" s="79">
        <v>0</v>
      </c>
      <c r="AC311" s="67">
        <v>0</v>
      </c>
      <c r="AD311" s="68">
        <f t="shared" si="41"/>
        <v>0</v>
      </c>
      <c r="AE311" s="67"/>
      <c r="AF311" s="79"/>
      <c r="AG311" s="67"/>
      <c r="AH311" s="67"/>
      <c r="AI311" s="67"/>
      <c r="AJ311" s="67"/>
      <c r="AK311" s="67"/>
      <c r="AL311" s="67">
        <v>0</v>
      </c>
      <c r="AM311" s="67"/>
      <c r="AN311" s="67">
        <v>0</v>
      </c>
      <c r="AO311" s="67">
        <v>0</v>
      </c>
      <c r="AP311" s="67">
        <v>0</v>
      </c>
      <c r="AQ311" s="67">
        <v>0</v>
      </c>
      <c r="AR311" s="67">
        <v>0</v>
      </c>
      <c r="AS311" s="67"/>
      <c r="AT311" s="67">
        <v>0</v>
      </c>
      <c r="AU311" s="67">
        <v>0</v>
      </c>
      <c r="AV311" s="67"/>
      <c r="AW311" s="67">
        <v>0</v>
      </c>
      <c r="AX311" s="67">
        <v>0</v>
      </c>
      <c r="AY311" s="67">
        <v>0</v>
      </c>
      <c r="AZ311" s="67">
        <v>0</v>
      </c>
      <c r="BA311" s="67">
        <v>0</v>
      </c>
      <c r="BB311" s="67">
        <v>0</v>
      </c>
      <c r="BC311" s="67">
        <v>0</v>
      </c>
      <c r="BD311" s="67">
        <v>0</v>
      </c>
      <c r="BE311" s="67">
        <v>0</v>
      </c>
      <c r="BF311" s="67">
        <v>0</v>
      </c>
      <c r="BG311" s="67">
        <v>0</v>
      </c>
      <c r="BH311" s="67">
        <v>0</v>
      </c>
      <c r="BI311" s="67">
        <v>0</v>
      </c>
      <c r="BJ311" s="73">
        <v>0</v>
      </c>
      <c r="BK311" s="68">
        <f t="shared" si="45"/>
        <v>0</v>
      </c>
      <c r="BL311" s="67">
        <v>0</v>
      </c>
      <c r="BM311" s="67">
        <v>0</v>
      </c>
      <c r="BN311" s="67">
        <f t="shared" si="42"/>
        <v>0</v>
      </c>
      <c r="BO311" s="67"/>
      <c r="BP311" s="67"/>
      <c r="BQ311" s="67"/>
      <c r="BR311" s="67">
        <v>0</v>
      </c>
      <c r="BS311" s="67">
        <v>0</v>
      </c>
      <c r="BT311" s="67">
        <v>0</v>
      </c>
      <c r="BU311" s="67">
        <v>0</v>
      </c>
      <c r="BV311" s="67"/>
      <c r="BW311" s="67">
        <v>0</v>
      </c>
      <c r="BX311" s="67">
        <v>0</v>
      </c>
      <c r="BY311" s="67">
        <f t="shared" si="40"/>
        <v>0</v>
      </c>
      <c r="BZ311" s="79">
        <v>0</v>
      </c>
      <c r="CA311" s="79">
        <v>0</v>
      </c>
      <c r="CB311" s="79">
        <v>0</v>
      </c>
      <c r="CC311" s="79">
        <v>0</v>
      </c>
      <c r="CD311" s="79">
        <v>0</v>
      </c>
      <c r="CE311" s="79">
        <v>0</v>
      </c>
      <c r="CF311" s="79">
        <v>0</v>
      </c>
      <c r="CG311" s="79"/>
      <c r="CH311" s="79"/>
      <c r="CI311" s="79"/>
      <c r="CJ311" s="79"/>
      <c r="CK311" s="79"/>
      <c r="CL311" s="79">
        <f t="shared" si="39"/>
        <v>0</v>
      </c>
      <c r="CM311" s="79"/>
      <c r="CN311" s="79"/>
      <c r="CO311" s="79"/>
      <c r="CP311" s="79"/>
      <c r="CQ311" s="79"/>
      <c r="CR311" s="79"/>
      <c r="CS311" s="79"/>
      <c r="CT311" s="79"/>
      <c r="CU311" s="79"/>
      <c r="CV311" s="79"/>
      <c r="CW311" s="79"/>
      <c r="CX311" s="79"/>
      <c r="CY311" s="79"/>
      <c r="CZ311" s="79"/>
      <c r="DA311" s="79"/>
      <c r="DB311" s="79"/>
      <c r="DC311" s="79"/>
      <c r="DD311" s="67"/>
      <c r="DE311" s="67"/>
      <c r="DF311" s="67"/>
      <c r="DG311" s="67"/>
      <c r="DH311" s="67"/>
      <c r="DI311" s="67"/>
      <c r="DJ311" s="67"/>
      <c r="DK311" s="67"/>
      <c r="DL311" s="67"/>
      <c r="DM311" s="67"/>
      <c r="DN311" s="67"/>
      <c r="DO311" s="67"/>
      <c r="DP311" s="67"/>
      <c r="DQ311" s="67"/>
      <c r="DR311" s="67"/>
      <c r="DS311" s="67"/>
      <c r="DT311" s="68">
        <f t="shared" si="44"/>
        <v>0</v>
      </c>
      <c r="DU311" s="67"/>
      <c r="DV311" s="82"/>
      <c r="DW311" s="82"/>
      <c r="DX311" s="82"/>
      <c r="DY311" s="82"/>
      <c r="DZ311" s="82"/>
      <c r="EA311" s="82"/>
      <c r="EB311" s="82"/>
      <c r="EC311" s="82"/>
      <c r="ED311" s="82"/>
      <c r="EE311" s="82"/>
      <c r="EF311" s="82"/>
      <c r="EG311" s="82" t="s">
        <v>229</v>
      </c>
      <c r="EH311" s="82"/>
      <c r="EI311" s="82"/>
      <c r="EJ311" s="82"/>
      <c r="EK311" s="82"/>
      <c r="EL311" s="82"/>
      <c r="EM311" s="82"/>
      <c r="EN311" s="82"/>
      <c r="EO311" s="82"/>
      <c r="EP311" s="82"/>
      <c r="EQ311" s="82"/>
      <c r="ER311" s="82"/>
      <c r="ES311" s="82"/>
      <c r="ET311" s="82"/>
      <c r="EU311" s="82"/>
      <c r="EV311" s="82"/>
      <c r="EW311" s="82"/>
      <c r="EX311" s="82"/>
    </row>
    <row r="312" spans="1:154">
      <c r="A312" s="86">
        <v>2010</v>
      </c>
      <c r="B312" s="67" t="s">
        <v>6</v>
      </c>
      <c r="C312" s="67" t="str">
        <f t="shared" si="38"/>
        <v>2010Q1</v>
      </c>
      <c r="D312" s="67" t="s">
        <v>211</v>
      </c>
      <c r="E312" s="67" t="s">
        <v>212</v>
      </c>
      <c r="F312" s="67" t="s">
        <v>213</v>
      </c>
      <c r="G312" s="68" t="s">
        <v>33</v>
      </c>
      <c r="H312" s="68" t="s">
        <v>33</v>
      </c>
      <c r="I312" s="68" t="s">
        <v>446</v>
      </c>
      <c r="J312" s="67" t="str">
        <f t="shared" si="43"/>
        <v>2010Q1D11</v>
      </c>
      <c r="K312" s="79">
        <v>0</v>
      </c>
      <c r="L312" s="79">
        <v>0</v>
      </c>
      <c r="M312" s="67"/>
      <c r="N312" s="79">
        <v>0</v>
      </c>
      <c r="O312" s="79"/>
      <c r="P312" s="79">
        <v>0</v>
      </c>
      <c r="Q312" s="79"/>
      <c r="R312" s="68">
        <v>0</v>
      </c>
      <c r="S312" s="67"/>
      <c r="T312" s="67"/>
      <c r="U312" s="67"/>
      <c r="V312" s="67"/>
      <c r="W312" s="67"/>
      <c r="X312" s="67"/>
      <c r="Y312" s="67"/>
      <c r="Z312" s="79">
        <v>0</v>
      </c>
      <c r="AA312" s="79">
        <v>0</v>
      </c>
      <c r="AB312" s="79">
        <v>0</v>
      </c>
      <c r="AC312" s="67">
        <v>0</v>
      </c>
      <c r="AD312" s="68">
        <f t="shared" si="41"/>
        <v>0</v>
      </c>
      <c r="AE312" s="67"/>
      <c r="AF312" s="79"/>
      <c r="AG312" s="67"/>
      <c r="AH312" s="67"/>
      <c r="AI312" s="67"/>
      <c r="AJ312" s="67"/>
      <c r="AK312" s="67"/>
      <c r="AL312" s="67">
        <v>0</v>
      </c>
      <c r="AM312" s="67"/>
      <c r="AN312" s="67">
        <v>0</v>
      </c>
      <c r="AO312" s="67">
        <v>0</v>
      </c>
      <c r="AP312" s="67">
        <v>0</v>
      </c>
      <c r="AQ312" s="67">
        <v>0</v>
      </c>
      <c r="AR312" s="67">
        <v>0</v>
      </c>
      <c r="AS312" s="67"/>
      <c r="AT312" s="67">
        <v>0</v>
      </c>
      <c r="AU312" s="67">
        <v>0</v>
      </c>
      <c r="AV312" s="67"/>
      <c r="AW312" s="67">
        <v>0</v>
      </c>
      <c r="AX312" s="67">
        <v>0</v>
      </c>
      <c r="AY312" s="67">
        <v>0</v>
      </c>
      <c r="AZ312" s="67">
        <v>0</v>
      </c>
      <c r="BA312" s="67">
        <v>0</v>
      </c>
      <c r="BB312" s="67">
        <v>0</v>
      </c>
      <c r="BC312" s="67">
        <v>0</v>
      </c>
      <c r="BD312" s="67">
        <v>0</v>
      </c>
      <c r="BE312" s="67">
        <v>0</v>
      </c>
      <c r="BF312" s="67">
        <v>0</v>
      </c>
      <c r="BG312" s="67">
        <v>0</v>
      </c>
      <c r="BH312" s="67">
        <v>0</v>
      </c>
      <c r="BI312" s="67">
        <v>0</v>
      </c>
      <c r="BJ312" s="73">
        <v>0</v>
      </c>
      <c r="BK312" s="68">
        <f t="shared" si="45"/>
        <v>0</v>
      </c>
      <c r="BL312" s="67">
        <v>0</v>
      </c>
      <c r="BM312" s="67">
        <v>0</v>
      </c>
      <c r="BN312" s="67">
        <f t="shared" si="42"/>
        <v>0</v>
      </c>
      <c r="BO312" s="67"/>
      <c r="BP312" s="67"/>
      <c r="BQ312" s="67"/>
      <c r="BR312" s="67">
        <v>0</v>
      </c>
      <c r="BS312" s="67">
        <v>0</v>
      </c>
      <c r="BT312" s="67">
        <v>0</v>
      </c>
      <c r="BU312" s="67">
        <v>0</v>
      </c>
      <c r="BV312" s="67"/>
      <c r="BW312" s="67">
        <v>0</v>
      </c>
      <c r="BX312" s="67">
        <v>0</v>
      </c>
      <c r="BY312" s="67">
        <f t="shared" si="40"/>
        <v>0</v>
      </c>
      <c r="BZ312" s="79">
        <v>0</v>
      </c>
      <c r="CA312" s="79">
        <v>0</v>
      </c>
      <c r="CB312" s="79">
        <v>0</v>
      </c>
      <c r="CC312" s="79">
        <v>0</v>
      </c>
      <c r="CD312" s="79">
        <v>0</v>
      </c>
      <c r="CE312" s="79">
        <v>0</v>
      </c>
      <c r="CF312" s="79">
        <v>0</v>
      </c>
      <c r="CG312" s="79"/>
      <c r="CH312" s="79"/>
      <c r="CI312" s="79"/>
      <c r="CJ312" s="79"/>
      <c r="CK312" s="79"/>
      <c r="CL312" s="79">
        <f t="shared" si="39"/>
        <v>0</v>
      </c>
      <c r="CM312" s="79"/>
      <c r="CN312" s="79"/>
      <c r="CO312" s="79"/>
      <c r="CP312" s="79"/>
      <c r="CQ312" s="79"/>
      <c r="CR312" s="79"/>
      <c r="CS312" s="79"/>
      <c r="CT312" s="79"/>
      <c r="CU312" s="79"/>
      <c r="CV312" s="79"/>
      <c r="CW312" s="79"/>
      <c r="CX312" s="79"/>
      <c r="CY312" s="79"/>
      <c r="CZ312" s="79"/>
      <c r="DA312" s="79"/>
      <c r="DB312" s="79"/>
      <c r="DC312" s="79"/>
      <c r="DD312" s="67"/>
      <c r="DE312" s="67"/>
      <c r="DF312" s="67"/>
      <c r="DG312" s="67"/>
      <c r="DH312" s="67"/>
      <c r="DI312" s="67"/>
      <c r="DJ312" s="67"/>
      <c r="DK312" s="67"/>
      <c r="DL312" s="67"/>
      <c r="DM312" s="67"/>
      <c r="DN312" s="67"/>
      <c r="DO312" s="67"/>
      <c r="DP312" s="67"/>
      <c r="DQ312" s="67"/>
      <c r="DR312" s="67"/>
      <c r="DS312" s="67"/>
      <c r="DT312" s="68">
        <f t="shared" si="44"/>
        <v>0</v>
      </c>
      <c r="DU312" s="67"/>
      <c r="DV312" s="82"/>
      <c r="DW312" s="82"/>
      <c r="DX312" s="82"/>
      <c r="DY312" s="82"/>
      <c r="DZ312" s="82"/>
      <c r="EA312" s="82"/>
      <c r="EB312" s="82"/>
      <c r="EC312" s="82"/>
      <c r="ED312" s="82"/>
      <c r="EE312" s="82"/>
      <c r="EF312" s="82"/>
      <c r="EG312" s="82" t="s">
        <v>229</v>
      </c>
      <c r="EH312" s="82"/>
      <c r="EI312" s="82"/>
      <c r="EJ312" s="82"/>
      <c r="EK312" s="82"/>
      <c r="EL312" s="82"/>
      <c r="EM312" s="82"/>
      <c r="EN312" s="82"/>
      <c r="EO312" s="82"/>
      <c r="EP312" s="82"/>
      <c r="EQ312" s="82"/>
      <c r="ER312" s="82"/>
      <c r="ES312" s="82"/>
      <c r="ET312" s="82"/>
      <c r="EU312" s="82"/>
      <c r="EV312" s="82"/>
      <c r="EW312" s="82"/>
      <c r="EX312" s="82"/>
    </row>
    <row r="313" spans="1:154">
      <c r="A313" s="86">
        <v>2010</v>
      </c>
      <c r="B313" s="67" t="s">
        <v>6</v>
      </c>
      <c r="C313" s="67" t="str">
        <f t="shared" ref="C313:C376" si="46">CONCATENATE(A313,B313)</f>
        <v>2010Q1</v>
      </c>
      <c r="D313" s="67" t="s">
        <v>211</v>
      </c>
      <c r="E313" s="67" t="s">
        <v>212</v>
      </c>
      <c r="F313" s="67" t="s">
        <v>215</v>
      </c>
      <c r="G313" s="67" t="s">
        <v>239</v>
      </c>
      <c r="H313" s="68" t="s">
        <v>239</v>
      </c>
      <c r="I313" s="68" t="s">
        <v>449</v>
      </c>
      <c r="J313" s="67" t="str">
        <f t="shared" si="43"/>
        <v>2010Q1D14</v>
      </c>
      <c r="K313" s="78">
        <v>106299800</v>
      </c>
      <c r="L313" s="78">
        <v>61808396</v>
      </c>
      <c r="M313" s="67">
        <v>60353914</v>
      </c>
      <c r="N313" s="67">
        <v>154378567</v>
      </c>
      <c r="O313" s="67"/>
      <c r="P313" s="67">
        <v>562329</v>
      </c>
      <c r="Q313" s="79"/>
      <c r="R313" s="67">
        <v>383403006</v>
      </c>
      <c r="S313" s="79"/>
      <c r="T313" s="79"/>
      <c r="U313" s="79"/>
      <c r="V313" s="79"/>
      <c r="W313" s="79"/>
      <c r="X313" s="79"/>
      <c r="Y313" s="79"/>
      <c r="Z313" s="79">
        <v>189252200</v>
      </c>
      <c r="AA313" s="79">
        <v>259220400</v>
      </c>
      <c r="AB313" s="79">
        <v>106964800</v>
      </c>
      <c r="AC313" s="67">
        <v>0</v>
      </c>
      <c r="AD313" s="67">
        <f t="shared" si="41"/>
        <v>555437400</v>
      </c>
      <c r="AE313" s="79"/>
      <c r="AF313" s="79"/>
      <c r="AG313" s="79"/>
      <c r="AH313" s="79"/>
      <c r="AI313" s="79"/>
      <c r="AJ313" s="79"/>
      <c r="AK313" s="67"/>
      <c r="AL313" s="67">
        <v>15</v>
      </c>
      <c r="AM313" s="67"/>
      <c r="AN313" s="67">
        <v>0</v>
      </c>
      <c r="AO313" s="67">
        <v>49</v>
      </c>
      <c r="AP313" s="67">
        <v>715</v>
      </c>
      <c r="AQ313" s="67">
        <v>1255</v>
      </c>
      <c r="AR313" s="67">
        <v>3</v>
      </c>
      <c r="AS313" s="67"/>
      <c r="AT313" s="67">
        <v>1247</v>
      </c>
      <c r="AU313" s="67">
        <v>24</v>
      </c>
      <c r="AV313" s="67"/>
      <c r="AW313" s="67">
        <v>996</v>
      </c>
      <c r="AX313" s="67">
        <v>0</v>
      </c>
      <c r="AY313" s="67">
        <v>32</v>
      </c>
      <c r="AZ313" s="67">
        <v>769</v>
      </c>
      <c r="BA313" s="67">
        <v>0</v>
      </c>
      <c r="BB313" s="67">
        <v>4</v>
      </c>
      <c r="BC313" s="67">
        <v>385</v>
      </c>
      <c r="BD313" s="67">
        <v>0</v>
      </c>
      <c r="BE313" s="67">
        <v>0</v>
      </c>
      <c r="BF313" s="67">
        <v>34</v>
      </c>
      <c r="BG313" s="67">
        <v>13</v>
      </c>
      <c r="BH313" s="67">
        <v>0</v>
      </c>
      <c r="BI313" s="67">
        <v>126</v>
      </c>
      <c r="BJ313" s="73">
        <v>1012278</v>
      </c>
      <c r="BK313" s="68">
        <f t="shared" si="45"/>
        <v>5667</v>
      </c>
      <c r="BL313" s="78">
        <v>12</v>
      </c>
      <c r="BM313" s="78">
        <v>1119</v>
      </c>
      <c r="BN313" s="78">
        <f t="shared" si="42"/>
        <v>1131</v>
      </c>
      <c r="BO313" s="78"/>
      <c r="BP313" s="78"/>
      <c r="BQ313" s="78"/>
      <c r="BR313" s="67">
        <v>322109</v>
      </c>
      <c r="BS313" s="67">
        <v>26870</v>
      </c>
      <c r="BT313" s="67">
        <v>1033</v>
      </c>
      <c r="BU313" s="67">
        <v>200</v>
      </c>
      <c r="BV313" s="67"/>
      <c r="BW313" s="67">
        <v>196</v>
      </c>
      <c r="BX313" s="79"/>
      <c r="BY313" s="67">
        <f t="shared" si="40"/>
        <v>350408</v>
      </c>
      <c r="BZ313" s="79"/>
      <c r="CA313" s="79"/>
      <c r="CB313" s="79"/>
      <c r="CC313" s="79"/>
      <c r="CD313" s="79"/>
      <c r="CE313" s="79"/>
      <c r="CF313" s="79"/>
      <c r="CG313" s="79"/>
      <c r="CH313" s="79"/>
      <c r="CI313" s="79"/>
      <c r="CJ313" s="79"/>
      <c r="CK313" s="79"/>
      <c r="CL313" s="67">
        <f t="shared" ref="CL313:CL376" si="47">SUM(BZ313:CK313)</f>
        <v>0</v>
      </c>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68">
        <f t="shared" si="44"/>
        <v>0</v>
      </c>
      <c r="DU313" s="79"/>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row>
    <row r="314" spans="1:154">
      <c r="A314" s="86">
        <v>2009</v>
      </c>
      <c r="B314" s="67" t="s">
        <v>9</v>
      </c>
      <c r="C314" s="67" t="str">
        <f t="shared" si="46"/>
        <v>2009Q4</v>
      </c>
      <c r="D314" s="67" t="s">
        <v>211</v>
      </c>
      <c r="E314" s="67" t="s">
        <v>212</v>
      </c>
      <c r="F314" s="67" t="s">
        <v>231</v>
      </c>
      <c r="G314" s="68" t="s">
        <v>231</v>
      </c>
      <c r="H314" s="68" t="s">
        <v>231</v>
      </c>
      <c r="I314" s="68" t="s">
        <v>448</v>
      </c>
      <c r="J314" s="67" t="str">
        <f t="shared" si="43"/>
        <v>2009Q4D13</v>
      </c>
      <c r="K314" s="79">
        <v>0</v>
      </c>
      <c r="L314" s="79">
        <v>0</v>
      </c>
      <c r="M314" s="67"/>
      <c r="N314" s="79">
        <v>0</v>
      </c>
      <c r="O314" s="79"/>
      <c r="P314" s="79">
        <v>0</v>
      </c>
      <c r="Q314" s="79"/>
      <c r="R314" s="68">
        <v>0</v>
      </c>
      <c r="S314" s="67"/>
      <c r="T314" s="67"/>
      <c r="U314" s="67"/>
      <c r="V314" s="67"/>
      <c r="W314" s="67"/>
      <c r="X314" s="67"/>
      <c r="Y314" s="67"/>
      <c r="Z314" s="79">
        <v>0</v>
      </c>
      <c r="AA314" s="79">
        <v>0</v>
      </c>
      <c r="AB314" s="79">
        <v>0</v>
      </c>
      <c r="AC314" s="67">
        <v>0</v>
      </c>
      <c r="AD314" s="68">
        <f t="shared" si="41"/>
        <v>0</v>
      </c>
      <c r="AE314" s="67"/>
      <c r="AF314" s="79"/>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73">
        <v>0</v>
      </c>
      <c r="BK314" s="68">
        <f t="shared" si="45"/>
        <v>0</v>
      </c>
      <c r="BL314" s="67">
        <v>0</v>
      </c>
      <c r="BM314" s="67">
        <v>0</v>
      </c>
      <c r="BN314" s="67">
        <f t="shared" si="42"/>
        <v>0</v>
      </c>
      <c r="BO314" s="67"/>
      <c r="BP314" s="67"/>
      <c r="BQ314" s="67"/>
      <c r="BR314" s="67">
        <v>0</v>
      </c>
      <c r="BS314" s="67">
        <v>0</v>
      </c>
      <c r="BT314" s="67">
        <v>0</v>
      </c>
      <c r="BU314" s="67">
        <v>0</v>
      </c>
      <c r="BV314" s="67"/>
      <c r="BW314" s="67">
        <v>0</v>
      </c>
      <c r="BX314" s="67">
        <v>0</v>
      </c>
      <c r="BY314" s="67">
        <f t="shared" si="40"/>
        <v>0</v>
      </c>
      <c r="BZ314" s="79">
        <v>0</v>
      </c>
      <c r="CA314" s="79">
        <v>0</v>
      </c>
      <c r="CB314" s="79">
        <v>0</v>
      </c>
      <c r="CC314" s="79">
        <v>0</v>
      </c>
      <c r="CD314" s="79">
        <v>0</v>
      </c>
      <c r="CE314" s="79">
        <v>0</v>
      </c>
      <c r="CF314" s="79">
        <v>0</v>
      </c>
      <c r="CG314" s="79"/>
      <c r="CH314" s="79"/>
      <c r="CI314" s="79"/>
      <c r="CJ314" s="79"/>
      <c r="CK314" s="79"/>
      <c r="CL314" s="79">
        <f t="shared" si="47"/>
        <v>0</v>
      </c>
      <c r="CM314" s="79"/>
      <c r="CN314" s="79"/>
      <c r="CO314" s="79"/>
      <c r="CP314" s="79"/>
      <c r="CQ314" s="79"/>
      <c r="CR314" s="79"/>
      <c r="CS314" s="79"/>
      <c r="CT314" s="79"/>
      <c r="CU314" s="79"/>
      <c r="CV314" s="79"/>
      <c r="CW314" s="79"/>
      <c r="CX314" s="79"/>
      <c r="CY314" s="79"/>
      <c r="CZ314" s="79"/>
      <c r="DA314" s="79"/>
      <c r="DB314" s="79"/>
      <c r="DC314" s="79"/>
      <c r="DD314" s="67"/>
      <c r="DE314" s="67"/>
      <c r="DF314" s="67"/>
      <c r="DG314" s="67"/>
      <c r="DH314" s="67"/>
      <c r="DI314" s="67"/>
      <c r="DJ314" s="67"/>
      <c r="DK314" s="67"/>
      <c r="DL314" s="67"/>
      <c r="DM314" s="67"/>
      <c r="DN314" s="67"/>
      <c r="DO314" s="67"/>
      <c r="DP314" s="67"/>
      <c r="DQ314" s="67"/>
      <c r="DR314" s="67"/>
      <c r="DS314" s="67"/>
      <c r="DT314" s="68">
        <f t="shared" si="44"/>
        <v>0</v>
      </c>
      <c r="DU314" s="67"/>
      <c r="DV314" s="82"/>
      <c r="DW314" s="82"/>
      <c r="DX314" s="82"/>
      <c r="DY314" s="82"/>
      <c r="DZ314" s="82"/>
      <c r="EA314" s="82"/>
      <c r="EB314" s="82"/>
      <c r="EC314" s="82"/>
      <c r="ED314" s="82"/>
      <c r="EE314" s="82"/>
      <c r="EF314" s="82"/>
      <c r="EG314" s="82" t="s">
        <v>231</v>
      </c>
      <c r="EH314" s="82"/>
      <c r="EI314" s="82"/>
      <c r="EJ314" s="82"/>
      <c r="EK314" s="82"/>
      <c r="EL314" s="82"/>
      <c r="EM314" s="82"/>
      <c r="EN314" s="82"/>
      <c r="EO314" s="82"/>
      <c r="EP314" s="82"/>
      <c r="EQ314" s="82"/>
      <c r="ER314" s="82"/>
      <c r="ES314" s="82"/>
      <c r="ET314" s="82"/>
      <c r="EU314" s="82"/>
      <c r="EV314" s="82"/>
      <c r="EW314" s="82"/>
      <c r="EX314" s="82"/>
    </row>
    <row r="315" spans="1:154" s="27" customFormat="1">
      <c r="A315" s="86">
        <v>2009</v>
      </c>
      <c r="B315" s="67" t="s">
        <v>9</v>
      </c>
      <c r="C315" s="67" t="str">
        <f t="shared" si="46"/>
        <v>2009Q4</v>
      </c>
      <c r="D315" s="67" t="s">
        <v>211</v>
      </c>
      <c r="E315" s="67" t="s">
        <v>212</v>
      </c>
      <c r="F315" s="67" t="s">
        <v>224</v>
      </c>
      <c r="G315" s="68" t="s">
        <v>46</v>
      </c>
      <c r="H315" s="68" t="s">
        <v>231</v>
      </c>
      <c r="I315" s="68" t="s">
        <v>440</v>
      </c>
      <c r="J315" s="67" t="str">
        <f t="shared" si="43"/>
        <v>2009Q4D7</v>
      </c>
      <c r="K315" s="79">
        <v>0</v>
      </c>
      <c r="L315" s="79">
        <v>0</v>
      </c>
      <c r="M315" s="67"/>
      <c r="N315" s="79">
        <v>0</v>
      </c>
      <c r="O315" s="79"/>
      <c r="P315" s="79">
        <v>0</v>
      </c>
      <c r="Q315" s="79"/>
      <c r="R315" s="68">
        <v>548062.48</v>
      </c>
      <c r="S315" s="67"/>
      <c r="T315" s="67"/>
      <c r="U315" s="67"/>
      <c r="V315" s="67"/>
      <c r="W315" s="67"/>
      <c r="X315" s="67"/>
      <c r="Y315" s="67"/>
      <c r="Z315" s="79">
        <v>0</v>
      </c>
      <c r="AA315" s="79">
        <v>0</v>
      </c>
      <c r="AB315" s="79">
        <v>0</v>
      </c>
      <c r="AC315" s="67">
        <v>490949</v>
      </c>
      <c r="AD315" s="68">
        <f t="shared" si="41"/>
        <v>490949</v>
      </c>
      <c r="AE315" s="67"/>
      <c r="AF315" s="79"/>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73">
        <v>0</v>
      </c>
      <c r="BK315" s="68">
        <f t="shared" si="45"/>
        <v>0</v>
      </c>
      <c r="BL315" s="67">
        <v>0</v>
      </c>
      <c r="BM315" s="67">
        <v>0</v>
      </c>
      <c r="BN315" s="67">
        <f t="shared" si="42"/>
        <v>0</v>
      </c>
      <c r="BO315" s="67"/>
      <c r="BP315" s="67"/>
      <c r="BQ315" s="67"/>
      <c r="BR315" s="67">
        <v>741</v>
      </c>
      <c r="BS315" s="67">
        <v>27</v>
      </c>
      <c r="BT315" s="67">
        <v>0</v>
      </c>
      <c r="BU315" s="67">
        <v>0</v>
      </c>
      <c r="BV315" s="67"/>
      <c r="BW315" s="67">
        <v>0</v>
      </c>
      <c r="BX315" s="67">
        <v>0</v>
      </c>
      <c r="BY315" s="67">
        <f t="shared" si="40"/>
        <v>768</v>
      </c>
      <c r="BZ315" s="79">
        <v>14.36708</v>
      </c>
      <c r="CA315" s="79">
        <v>0</v>
      </c>
      <c r="CB315" s="79">
        <v>6.2515499999999999</v>
      </c>
      <c r="CC315" s="79">
        <v>7.5392000000000001</v>
      </c>
      <c r="CD315" s="79">
        <v>0</v>
      </c>
      <c r="CE315" s="79">
        <v>0</v>
      </c>
      <c r="CF315" s="79">
        <v>0</v>
      </c>
      <c r="CG315" s="79"/>
      <c r="CH315" s="79"/>
      <c r="CI315" s="79"/>
      <c r="CJ315" s="79"/>
      <c r="CK315" s="79"/>
      <c r="CL315" s="79">
        <f t="shared" si="47"/>
        <v>28.157830000000001</v>
      </c>
      <c r="CM315" s="79"/>
      <c r="CN315" s="79"/>
      <c r="CO315" s="79"/>
      <c r="CP315" s="79"/>
      <c r="CQ315" s="79"/>
      <c r="CR315" s="79"/>
      <c r="CS315" s="79"/>
      <c r="CT315" s="79"/>
      <c r="CU315" s="79"/>
      <c r="CV315" s="79"/>
      <c r="CW315" s="79"/>
      <c r="CX315" s="79"/>
      <c r="CY315" s="79"/>
      <c r="CZ315" s="79"/>
      <c r="DA315" s="79"/>
      <c r="DB315" s="79"/>
      <c r="DC315" s="79"/>
      <c r="DD315" s="67"/>
      <c r="DE315" s="67"/>
      <c r="DF315" s="67"/>
      <c r="DG315" s="67"/>
      <c r="DH315" s="67"/>
      <c r="DI315" s="67"/>
      <c r="DJ315" s="67"/>
      <c r="DK315" s="67"/>
      <c r="DL315" s="67"/>
      <c r="DM315" s="67"/>
      <c r="DN315" s="67"/>
      <c r="DO315" s="67"/>
      <c r="DP315" s="67"/>
      <c r="DQ315" s="67"/>
      <c r="DR315" s="67"/>
      <c r="DS315" s="67"/>
      <c r="DT315" s="68">
        <f t="shared" si="44"/>
        <v>0</v>
      </c>
      <c r="DU315" s="67"/>
      <c r="DV315" s="82"/>
      <c r="DW315" s="82"/>
      <c r="DX315" s="82"/>
      <c r="DY315" s="82"/>
      <c r="DZ315" s="82"/>
      <c r="EA315" s="82"/>
      <c r="EB315" s="82"/>
      <c r="EC315" s="82"/>
      <c r="ED315" s="82"/>
      <c r="EE315" s="82"/>
      <c r="EF315" s="82"/>
      <c r="EG315" s="82" t="s">
        <v>229</v>
      </c>
      <c r="EH315" s="82"/>
      <c r="EI315" s="82"/>
      <c r="EJ315" s="82"/>
      <c r="EK315" s="82"/>
      <c r="EL315" s="82"/>
      <c r="EM315" s="82"/>
      <c r="EN315" s="82"/>
      <c r="EO315" s="82"/>
      <c r="EP315" s="82"/>
      <c r="EQ315" s="82"/>
      <c r="ER315" s="82"/>
      <c r="ES315" s="82"/>
      <c r="ET315" s="82"/>
      <c r="EU315" s="82"/>
      <c r="EV315" s="82"/>
      <c r="EW315" s="82"/>
      <c r="EX315" s="82"/>
    </row>
    <row r="316" spans="1:154">
      <c r="A316" s="86">
        <v>2009</v>
      </c>
      <c r="B316" s="67" t="s">
        <v>9</v>
      </c>
      <c r="C316" s="67" t="str">
        <f t="shared" si="46"/>
        <v>2009Q4</v>
      </c>
      <c r="D316" s="67" t="s">
        <v>211</v>
      </c>
      <c r="E316" s="67" t="s">
        <v>212</v>
      </c>
      <c r="F316" s="67" t="s">
        <v>223</v>
      </c>
      <c r="G316" s="68" t="s">
        <v>45</v>
      </c>
      <c r="H316" s="68" t="s">
        <v>231</v>
      </c>
      <c r="I316" s="68" t="s">
        <v>439</v>
      </c>
      <c r="J316" s="67" t="str">
        <f t="shared" si="43"/>
        <v>2009Q4D6</v>
      </c>
      <c r="K316" s="79">
        <v>0</v>
      </c>
      <c r="L316" s="79">
        <v>0</v>
      </c>
      <c r="M316" s="67"/>
      <c r="N316" s="79">
        <v>0</v>
      </c>
      <c r="O316" s="79"/>
      <c r="P316" s="79">
        <v>0</v>
      </c>
      <c r="Q316" s="79"/>
      <c r="R316" s="68">
        <v>148994.28</v>
      </c>
      <c r="S316" s="67"/>
      <c r="T316" s="67"/>
      <c r="U316" s="67"/>
      <c r="V316" s="67"/>
      <c r="W316" s="67"/>
      <c r="X316" s="67"/>
      <c r="Y316" s="67"/>
      <c r="Z316" s="79">
        <v>0</v>
      </c>
      <c r="AA316" s="79">
        <v>0</v>
      </c>
      <c r="AB316" s="79">
        <v>0</v>
      </c>
      <c r="AC316" s="67">
        <v>226299</v>
      </c>
      <c r="AD316" s="68">
        <f t="shared" si="41"/>
        <v>226299</v>
      </c>
      <c r="AE316" s="67"/>
      <c r="AF316" s="79"/>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73">
        <v>0</v>
      </c>
      <c r="BK316" s="68">
        <f t="shared" si="45"/>
        <v>0</v>
      </c>
      <c r="BL316" s="67">
        <v>0</v>
      </c>
      <c r="BM316" s="67">
        <v>0</v>
      </c>
      <c r="BN316" s="67">
        <f t="shared" si="42"/>
        <v>0</v>
      </c>
      <c r="BO316" s="67"/>
      <c r="BP316" s="67"/>
      <c r="BQ316" s="67"/>
      <c r="BR316" s="67">
        <v>702</v>
      </c>
      <c r="BS316" s="67">
        <v>17</v>
      </c>
      <c r="BT316" s="67">
        <v>0</v>
      </c>
      <c r="BU316" s="67">
        <v>0</v>
      </c>
      <c r="BV316" s="67"/>
      <c r="BW316" s="67">
        <v>0</v>
      </c>
      <c r="BX316" s="67">
        <v>0</v>
      </c>
      <c r="BY316" s="67">
        <f t="shared" si="40"/>
        <v>719</v>
      </c>
      <c r="BZ316" s="79">
        <v>19.2715</v>
      </c>
      <c r="CA316" s="79">
        <v>4.7374999999999998</v>
      </c>
      <c r="CB316" s="79">
        <v>5.7673500000000004</v>
      </c>
      <c r="CC316" s="79">
        <v>7.7054499999999999</v>
      </c>
      <c r="CD316" s="79">
        <v>0</v>
      </c>
      <c r="CE316" s="79">
        <v>0</v>
      </c>
      <c r="CF316" s="79">
        <v>0</v>
      </c>
      <c r="CG316" s="79"/>
      <c r="CH316" s="79"/>
      <c r="CI316" s="79"/>
      <c r="CJ316" s="79"/>
      <c r="CK316" s="79"/>
      <c r="CL316" s="79">
        <f t="shared" si="47"/>
        <v>37.4818</v>
      </c>
      <c r="CM316" s="79"/>
      <c r="CN316" s="79"/>
      <c r="CO316" s="79"/>
      <c r="CP316" s="79"/>
      <c r="CQ316" s="79"/>
      <c r="CR316" s="79"/>
      <c r="CS316" s="79"/>
      <c r="CT316" s="79"/>
      <c r="CU316" s="79"/>
      <c r="CV316" s="79"/>
      <c r="CW316" s="79"/>
      <c r="CX316" s="79"/>
      <c r="CY316" s="79"/>
      <c r="CZ316" s="79"/>
      <c r="DA316" s="79"/>
      <c r="DB316" s="79"/>
      <c r="DC316" s="79"/>
      <c r="DD316" s="67"/>
      <c r="DE316" s="67"/>
      <c r="DF316" s="67"/>
      <c r="DG316" s="67"/>
      <c r="DH316" s="67"/>
      <c r="DI316" s="67"/>
      <c r="DJ316" s="67"/>
      <c r="DK316" s="67"/>
      <c r="DL316" s="67"/>
      <c r="DM316" s="67"/>
      <c r="DN316" s="67"/>
      <c r="DO316" s="67"/>
      <c r="DP316" s="67"/>
      <c r="DQ316" s="67"/>
      <c r="DR316" s="67"/>
      <c r="DS316" s="67"/>
      <c r="DT316" s="68">
        <f t="shared" si="44"/>
        <v>0</v>
      </c>
      <c r="DU316" s="67"/>
      <c r="DV316" s="82"/>
      <c r="DW316" s="82"/>
      <c r="DX316" s="82"/>
      <c r="DY316" s="82"/>
      <c r="DZ316" s="82"/>
      <c r="EA316" s="82"/>
      <c r="EB316" s="82"/>
      <c r="EC316" s="82"/>
      <c r="ED316" s="82"/>
      <c r="EE316" s="82"/>
      <c r="EF316" s="82"/>
      <c r="EG316" s="82" t="s">
        <v>229</v>
      </c>
      <c r="EH316" s="82"/>
      <c r="EI316" s="82"/>
      <c r="EJ316" s="82"/>
      <c r="EK316" s="82"/>
      <c r="EL316" s="82"/>
      <c r="EM316" s="82"/>
      <c r="EN316" s="82"/>
      <c r="EO316" s="82"/>
      <c r="EP316" s="82"/>
      <c r="EQ316" s="82"/>
      <c r="ER316" s="82"/>
      <c r="ES316" s="82"/>
      <c r="ET316" s="82"/>
      <c r="EU316" s="82"/>
      <c r="EV316" s="82"/>
      <c r="EW316" s="82"/>
      <c r="EX316" s="82"/>
    </row>
    <row r="317" spans="1:154">
      <c r="A317" s="86">
        <v>2009</v>
      </c>
      <c r="B317" s="67" t="s">
        <v>9</v>
      </c>
      <c r="C317" s="67" t="str">
        <f t="shared" si="46"/>
        <v>2009Q4</v>
      </c>
      <c r="D317" s="67" t="s">
        <v>211</v>
      </c>
      <c r="E317" s="67" t="s">
        <v>212</v>
      </c>
      <c r="F317" s="67" t="s">
        <v>225</v>
      </c>
      <c r="G317" s="68" t="s">
        <v>47</v>
      </c>
      <c r="H317" s="68" t="s">
        <v>231</v>
      </c>
      <c r="I317" s="68" t="s">
        <v>441</v>
      </c>
      <c r="J317" s="67" t="str">
        <f t="shared" si="43"/>
        <v>2009Q4D8</v>
      </c>
      <c r="K317" s="79">
        <v>209894.37799999997</v>
      </c>
      <c r="L317" s="79">
        <v>547060.0120000001</v>
      </c>
      <c r="M317" s="67"/>
      <c r="N317" s="79">
        <v>0</v>
      </c>
      <c r="O317" s="79"/>
      <c r="P317" s="79">
        <v>0</v>
      </c>
      <c r="Q317" s="79"/>
      <c r="R317" s="68">
        <v>756954.39000000013</v>
      </c>
      <c r="S317" s="67"/>
      <c r="T317" s="67"/>
      <c r="U317" s="67"/>
      <c r="V317" s="67"/>
      <c r="W317" s="67"/>
      <c r="X317" s="67"/>
      <c r="Y317" s="67">
        <v>296.18664186000001</v>
      </c>
      <c r="Z317" s="79">
        <v>0</v>
      </c>
      <c r="AA317" s="79">
        <v>0</v>
      </c>
      <c r="AB317" s="79">
        <v>0</v>
      </c>
      <c r="AC317" s="67">
        <v>904995</v>
      </c>
      <c r="AD317" s="68">
        <f t="shared" si="41"/>
        <v>904995</v>
      </c>
      <c r="AE317" s="67"/>
      <c r="AF317" s="79"/>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73">
        <v>0</v>
      </c>
      <c r="BK317" s="68">
        <f t="shared" si="45"/>
        <v>0</v>
      </c>
      <c r="BL317" s="67">
        <v>0</v>
      </c>
      <c r="BM317" s="67">
        <v>0</v>
      </c>
      <c r="BN317" s="67">
        <f t="shared" si="42"/>
        <v>0</v>
      </c>
      <c r="BO317" s="67"/>
      <c r="BP317" s="67"/>
      <c r="BQ317" s="67"/>
      <c r="BR317" s="67">
        <v>1474</v>
      </c>
      <c r="BS317" s="67">
        <v>43</v>
      </c>
      <c r="BT317" s="67">
        <v>0</v>
      </c>
      <c r="BU317" s="67">
        <v>0</v>
      </c>
      <c r="BV317" s="67"/>
      <c r="BW317" s="67">
        <v>0</v>
      </c>
      <c r="BX317" s="67">
        <v>0</v>
      </c>
      <c r="BY317" s="67">
        <f t="shared" si="40"/>
        <v>1517</v>
      </c>
      <c r="BZ317" s="79">
        <v>26.762779999999999</v>
      </c>
      <c r="CA317" s="79">
        <v>0</v>
      </c>
      <c r="CB317" s="79">
        <v>21.730250000000002</v>
      </c>
      <c r="CC317" s="79">
        <v>17.176331000000001</v>
      </c>
      <c r="CD317" s="79">
        <v>0</v>
      </c>
      <c r="CE317" s="79">
        <v>0</v>
      </c>
      <c r="CF317" s="79">
        <v>0</v>
      </c>
      <c r="CG317" s="79"/>
      <c r="CH317" s="79"/>
      <c r="CI317" s="79"/>
      <c r="CJ317" s="79"/>
      <c r="CK317" s="79"/>
      <c r="CL317" s="79">
        <f t="shared" si="47"/>
        <v>65.669361000000009</v>
      </c>
      <c r="CM317" s="79"/>
      <c r="CN317" s="79"/>
      <c r="CO317" s="79"/>
      <c r="CP317" s="79"/>
      <c r="CQ317" s="79"/>
      <c r="CR317" s="79"/>
      <c r="CS317" s="79"/>
      <c r="CT317" s="79"/>
      <c r="CU317" s="79"/>
      <c r="CV317" s="79"/>
      <c r="CW317" s="79"/>
      <c r="CX317" s="79"/>
      <c r="CY317" s="79"/>
      <c r="CZ317" s="79"/>
      <c r="DA317" s="79"/>
      <c r="DB317" s="79"/>
      <c r="DC317" s="79"/>
      <c r="DD317" s="67"/>
      <c r="DE317" s="67"/>
      <c r="DF317" s="67"/>
      <c r="DG317" s="67"/>
      <c r="DH317" s="67"/>
      <c r="DI317" s="67"/>
      <c r="DJ317" s="67"/>
      <c r="DK317" s="67"/>
      <c r="DL317" s="67"/>
      <c r="DM317" s="67"/>
      <c r="DN317" s="67"/>
      <c r="DO317" s="67"/>
      <c r="DP317" s="67"/>
      <c r="DQ317" s="67"/>
      <c r="DR317" s="67"/>
      <c r="DS317" s="67"/>
      <c r="DT317" s="68">
        <f t="shared" si="44"/>
        <v>0</v>
      </c>
      <c r="DU317" s="67"/>
      <c r="DV317" s="82"/>
      <c r="DW317" s="82"/>
      <c r="DX317" s="82"/>
      <c r="DY317" s="82"/>
      <c r="DZ317" s="82"/>
      <c r="EA317" s="82"/>
      <c r="EB317" s="82"/>
      <c r="EC317" s="82"/>
      <c r="ED317" s="82"/>
      <c r="EE317" s="82"/>
      <c r="EF317" s="82"/>
      <c r="EG317" s="82" t="s">
        <v>229</v>
      </c>
      <c r="EH317" s="82"/>
      <c r="EI317" s="82"/>
      <c r="EJ317" s="82"/>
      <c r="EK317" s="82"/>
      <c r="EL317" s="82"/>
      <c r="EM317" s="82"/>
      <c r="EN317" s="82"/>
      <c r="EO317" s="82"/>
      <c r="EP317" s="82"/>
      <c r="EQ317" s="82"/>
      <c r="ER317" s="82"/>
      <c r="ES317" s="82"/>
      <c r="ET317" s="82"/>
      <c r="EU317" s="82"/>
      <c r="EV317" s="82"/>
      <c r="EW317" s="82"/>
      <c r="EX317" s="82"/>
    </row>
    <row r="318" spans="1:154" ht="15.75" customHeight="1">
      <c r="A318" s="86">
        <v>2009</v>
      </c>
      <c r="B318" s="67" t="s">
        <v>9</v>
      </c>
      <c r="C318" s="67" t="str">
        <f t="shared" si="46"/>
        <v>2009Q4</v>
      </c>
      <c r="D318" s="67" t="s">
        <v>211</v>
      </c>
      <c r="E318" s="67" t="s">
        <v>212</v>
      </c>
      <c r="F318" s="67" t="s">
        <v>226</v>
      </c>
      <c r="G318" s="68" t="s">
        <v>29</v>
      </c>
      <c r="H318" s="68" t="s">
        <v>29</v>
      </c>
      <c r="I318" s="68" t="s">
        <v>447</v>
      </c>
      <c r="J318" s="67" t="str">
        <f t="shared" si="43"/>
        <v>2009Q4D12</v>
      </c>
      <c r="K318" s="79">
        <v>0</v>
      </c>
      <c r="L318" s="79">
        <v>0</v>
      </c>
      <c r="M318" s="67"/>
      <c r="N318" s="79">
        <v>0</v>
      </c>
      <c r="O318" s="79"/>
      <c r="P318" s="79">
        <v>0</v>
      </c>
      <c r="Q318" s="79"/>
      <c r="R318" s="68">
        <v>0</v>
      </c>
      <c r="S318" s="67"/>
      <c r="T318" s="67"/>
      <c r="U318" s="67"/>
      <c r="V318" s="67"/>
      <c r="W318" s="67"/>
      <c r="X318" s="67"/>
      <c r="Y318" s="67"/>
      <c r="Z318" s="79">
        <v>0</v>
      </c>
      <c r="AA318" s="79">
        <v>0</v>
      </c>
      <c r="AB318" s="79">
        <v>0</v>
      </c>
      <c r="AC318" s="67">
        <v>133466</v>
      </c>
      <c r="AD318" s="68">
        <f t="shared" si="41"/>
        <v>133466</v>
      </c>
      <c r="AE318" s="67"/>
      <c r="AF318" s="79"/>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73">
        <v>0</v>
      </c>
      <c r="BK318" s="68">
        <f t="shared" si="45"/>
        <v>0</v>
      </c>
      <c r="BL318" s="67">
        <v>0</v>
      </c>
      <c r="BM318" s="67">
        <v>11</v>
      </c>
      <c r="BN318" s="67">
        <f t="shared" si="42"/>
        <v>11</v>
      </c>
      <c r="BO318" s="67"/>
      <c r="BP318" s="67"/>
      <c r="BQ318" s="67"/>
      <c r="BR318" s="67">
        <v>0</v>
      </c>
      <c r="BS318" s="67">
        <v>0</v>
      </c>
      <c r="BT318" s="67">
        <v>0</v>
      </c>
      <c r="BU318" s="67">
        <v>0</v>
      </c>
      <c r="BV318" s="67"/>
      <c r="BW318" s="67">
        <v>0</v>
      </c>
      <c r="BX318" s="67">
        <v>0</v>
      </c>
      <c r="BY318" s="67">
        <f t="shared" si="40"/>
        <v>0</v>
      </c>
      <c r="BZ318" s="79">
        <v>17.648700000000002</v>
      </c>
      <c r="CA318" s="79">
        <v>0.17299999999999999</v>
      </c>
      <c r="CB318" s="79">
        <v>2.7019000000000002</v>
      </c>
      <c r="CC318" s="79">
        <v>4.4760179999999998</v>
      </c>
      <c r="CD318" s="79">
        <v>0.05</v>
      </c>
      <c r="CE318" s="79">
        <v>0</v>
      </c>
      <c r="CF318" s="79">
        <v>0</v>
      </c>
      <c r="CG318" s="79"/>
      <c r="CH318" s="79"/>
      <c r="CI318" s="79"/>
      <c r="CJ318" s="79"/>
      <c r="CK318" s="79"/>
      <c r="CL318" s="79">
        <f t="shared" si="47"/>
        <v>25.049618000000002</v>
      </c>
      <c r="CM318" s="79"/>
      <c r="CN318" s="79"/>
      <c r="CO318" s="79"/>
      <c r="CP318" s="79"/>
      <c r="CQ318" s="79"/>
      <c r="CR318" s="79"/>
      <c r="CS318" s="79"/>
      <c r="CT318" s="79"/>
      <c r="CU318" s="79"/>
      <c r="CV318" s="79"/>
      <c r="CW318" s="79"/>
      <c r="CX318" s="79"/>
      <c r="CY318" s="79"/>
      <c r="CZ318" s="79"/>
      <c r="DA318" s="79"/>
      <c r="DB318" s="79"/>
      <c r="DC318" s="79"/>
      <c r="DD318" s="67"/>
      <c r="DE318" s="67"/>
      <c r="DF318" s="67"/>
      <c r="DG318" s="67"/>
      <c r="DH318" s="67"/>
      <c r="DI318" s="67"/>
      <c r="DJ318" s="67"/>
      <c r="DK318" s="67"/>
      <c r="DL318" s="67"/>
      <c r="DM318" s="67"/>
      <c r="DN318" s="67"/>
      <c r="DO318" s="67"/>
      <c r="DP318" s="67"/>
      <c r="DQ318" s="67"/>
      <c r="DR318" s="67"/>
      <c r="DS318" s="67"/>
      <c r="DT318" s="68">
        <f t="shared" si="44"/>
        <v>0</v>
      </c>
      <c r="DU318" s="67"/>
      <c r="DV318" s="82"/>
      <c r="DW318" s="82"/>
      <c r="DX318" s="82"/>
      <c r="DY318" s="82"/>
      <c r="DZ318" s="82"/>
      <c r="EA318" s="82"/>
      <c r="EB318" s="82"/>
      <c r="EC318" s="82"/>
      <c r="ED318" s="82"/>
      <c r="EE318" s="82"/>
      <c r="EF318" s="82"/>
      <c r="EG318" s="82" t="s">
        <v>229</v>
      </c>
      <c r="EH318" s="82"/>
      <c r="EI318" s="82"/>
      <c r="EJ318" s="82"/>
      <c r="EK318" s="82"/>
      <c r="EL318" s="82"/>
      <c r="EM318" s="82"/>
      <c r="EN318" s="82"/>
      <c r="EO318" s="82"/>
      <c r="EP318" s="82"/>
      <c r="EQ318" s="82"/>
      <c r="ER318" s="82"/>
      <c r="ES318" s="82"/>
      <c r="ET318" s="82"/>
      <c r="EU318" s="82"/>
      <c r="EV318" s="82"/>
      <c r="EW318" s="82"/>
      <c r="EX318" s="82"/>
    </row>
    <row r="319" spans="1:154" ht="15.75" customHeight="1">
      <c r="A319" s="86">
        <v>2009</v>
      </c>
      <c r="B319" s="67" t="s">
        <v>9</v>
      </c>
      <c r="C319" s="67" t="str">
        <f t="shared" si="46"/>
        <v>2009Q4</v>
      </c>
      <c r="D319" s="67" t="s">
        <v>211</v>
      </c>
      <c r="E319" s="67" t="s">
        <v>212</v>
      </c>
      <c r="F319" s="67" t="s">
        <v>228</v>
      </c>
      <c r="G319" s="68" t="s">
        <v>28</v>
      </c>
      <c r="H319" s="68" t="s">
        <v>28</v>
      </c>
      <c r="I319" s="68" t="s">
        <v>445</v>
      </c>
      <c r="J319" s="67" t="str">
        <f t="shared" si="43"/>
        <v>2009Q4D10</v>
      </c>
      <c r="K319" s="79">
        <v>0</v>
      </c>
      <c r="L319" s="79">
        <v>0</v>
      </c>
      <c r="M319" s="67"/>
      <c r="N319" s="79">
        <v>0</v>
      </c>
      <c r="O319" s="79"/>
      <c r="P319" s="79">
        <v>0</v>
      </c>
      <c r="Q319" s="79"/>
      <c r="R319" s="68">
        <v>0</v>
      </c>
      <c r="S319" s="67"/>
      <c r="T319" s="67"/>
      <c r="U319" s="67"/>
      <c r="V319" s="67"/>
      <c r="W319" s="67"/>
      <c r="X319" s="67"/>
      <c r="Y319" s="67"/>
      <c r="Z319" s="79">
        <v>0</v>
      </c>
      <c r="AA319" s="79">
        <v>0</v>
      </c>
      <c r="AB319" s="79">
        <v>0</v>
      </c>
      <c r="AC319" s="67">
        <v>0</v>
      </c>
      <c r="AD319" s="68">
        <f t="shared" si="41"/>
        <v>0</v>
      </c>
      <c r="AE319" s="67"/>
      <c r="AF319" s="79"/>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73">
        <v>0</v>
      </c>
      <c r="BK319" s="68">
        <f t="shared" si="45"/>
        <v>0</v>
      </c>
      <c r="BL319" s="67">
        <v>0</v>
      </c>
      <c r="BM319" s="67">
        <v>0</v>
      </c>
      <c r="BN319" s="67">
        <f t="shared" si="42"/>
        <v>0</v>
      </c>
      <c r="BO319" s="67"/>
      <c r="BP319" s="67"/>
      <c r="BQ319" s="67"/>
      <c r="BR319" s="67">
        <v>0</v>
      </c>
      <c r="BS319" s="67">
        <v>0</v>
      </c>
      <c r="BT319" s="67">
        <v>0</v>
      </c>
      <c r="BU319" s="67">
        <v>0</v>
      </c>
      <c r="BV319" s="67"/>
      <c r="BW319" s="67">
        <v>0</v>
      </c>
      <c r="BX319" s="67">
        <v>0</v>
      </c>
      <c r="BY319" s="67">
        <f t="shared" si="40"/>
        <v>0</v>
      </c>
      <c r="BZ319" s="79">
        <v>0</v>
      </c>
      <c r="CA319" s="79">
        <v>0</v>
      </c>
      <c r="CB319" s="79">
        <v>0</v>
      </c>
      <c r="CC319" s="79">
        <v>0</v>
      </c>
      <c r="CD319" s="79">
        <v>0</v>
      </c>
      <c r="CE319" s="79">
        <v>0</v>
      </c>
      <c r="CF319" s="79">
        <v>0</v>
      </c>
      <c r="CG319" s="79"/>
      <c r="CH319" s="79"/>
      <c r="CI319" s="79"/>
      <c r="CJ319" s="79"/>
      <c r="CK319" s="79"/>
      <c r="CL319" s="79">
        <f t="shared" si="47"/>
        <v>0</v>
      </c>
      <c r="CM319" s="79"/>
      <c r="CN319" s="79"/>
      <c r="CO319" s="79"/>
      <c r="CP319" s="79"/>
      <c r="CQ319" s="79"/>
      <c r="CR319" s="79"/>
      <c r="CS319" s="79"/>
      <c r="CT319" s="79"/>
      <c r="CU319" s="79"/>
      <c r="CV319" s="79"/>
      <c r="CW319" s="79"/>
      <c r="CX319" s="79"/>
      <c r="CY319" s="79"/>
      <c r="CZ319" s="79"/>
      <c r="DA319" s="79"/>
      <c r="DB319" s="79"/>
      <c r="DC319" s="79"/>
      <c r="DD319" s="67"/>
      <c r="DE319" s="67"/>
      <c r="DF319" s="67"/>
      <c r="DG319" s="67"/>
      <c r="DH319" s="67"/>
      <c r="DI319" s="67"/>
      <c r="DJ319" s="67"/>
      <c r="DK319" s="67"/>
      <c r="DL319" s="67"/>
      <c r="DM319" s="67"/>
      <c r="DN319" s="67"/>
      <c r="DO319" s="67"/>
      <c r="DP319" s="67"/>
      <c r="DQ319" s="67"/>
      <c r="DR319" s="67"/>
      <c r="DS319" s="67"/>
      <c r="DT319" s="68">
        <f t="shared" si="44"/>
        <v>0</v>
      </c>
      <c r="DU319" s="67"/>
      <c r="DV319" s="82"/>
      <c r="DW319" s="82"/>
      <c r="DX319" s="82"/>
      <c r="DY319" s="82"/>
      <c r="DZ319" s="82"/>
      <c r="EA319" s="82"/>
      <c r="EB319" s="82"/>
      <c r="EC319" s="82"/>
      <c r="ED319" s="82"/>
      <c r="EE319" s="82"/>
      <c r="EF319" s="82"/>
      <c r="EG319" s="82" t="s">
        <v>229</v>
      </c>
      <c r="EH319" s="82"/>
      <c r="EI319" s="82"/>
      <c r="EJ319" s="82"/>
      <c r="EK319" s="82"/>
      <c r="EL319" s="82"/>
      <c r="EM319" s="82"/>
      <c r="EN319" s="82"/>
      <c r="EO319" s="82"/>
      <c r="EP319" s="82"/>
      <c r="EQ319" s="82"/>
      <c r="ER319" s="82"/>
      <c r="ES319" s="82"/>
      <c r="ET319" s="82"/>
      <c r="EU319" s="82"/>
      <c r="EV319" s="82"/>
      <c r="EW319" s="82"/>
      <c r="EX319" s="82"/>
    </row>
    <row r="320" spans="1:154" ht="15" customHeight="1">
      <c r="A320" s="86">
        <v>2009</v>
      </c>
      <c r="B320" s="67" t="s">
        <v>9</v>
      </c>
      <c r="C320" s="67" t="str">
        <f t="shared" si="46"/>
        <v>2009Q4</v>
      </c>
      <c r="D320" s="67" t="s">
        <v>211</v>
      </c>
      <c r="E320" s="67" t="s">
        <v>212</v>
      </c>
      <c r="F320" s="67" t="s">
        <v>213</v>
      </c>
      <c r="G320" s="68" t="s">
        <v>33</v>
      </c>
      <c r="H320" s="68" t="s">
        <v>33</v>
      </c>
      <c r="I320" s="68" t="s">
        <v>446</v>
      </c>
      <c r="J320" s="67" t="str">
        <f t="shared" si="43"/>
        <v>2009Q4D11</v>
      </c>
      <c r="K320" s="79">
        <v>0</v>
      </c>
      <c r="L320" s="79">
        <v>0</v>
      </c>
      <c r="M320" s="67"/>
      <c r="N320" s="79">
        <v>0</v>
      </c>
      <c r="O320" s="79"/>
      <c r="P320" s="79">
        <v>0</v>
      </c>
      <c r="Q320" s="79"/>
      <c r="R320" s="68">
        <v>0</v>
      </c>
      <c r="S320" s="67"/>
      <c r="T320" s="67"/>
      <c r="U320" s="67"/>
      <c r="V320" s="67"/>
      <c r="W320" s="67"/>
      <c r="X320" s="67"/>
      <c r="Y320" s="67"/>
      <c r="Z320" s="79">
        <v>0</v>
      </c>
      <c r="AA320" s="79">
        <v>0</v>
      </c>
      <c r="AB320" s="79">
        <v>0</v>
      </c>
      <c r="AC320" s="67">
        <v>0</v>
      </c>
      <c r="AD320" s="68">
        <f t="shared" si="41"/>
        <v>0</v>
      </c>
      <c r="AE320" s="67"/>
      <c r="AF320" s="79"/>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73">
        <v>0</v>
      </c>
      <c r="BK320" s="68">
        <f t="shared" si="45"/>
        <v>0</v>
      </c>
      <c r="BL320" s="67">
        <v>0</v>
      </c>
      <c r="BM320" s="67">
        <v>0</v>
      </c>
      <c r="BN320" s="67">
        <f t="shared" si="42"/>
        <v>0</v>
      </c>
      <c r="BO320" s="67"/>
      <c r="BP320" s="67"/>
      <c r="BQ320" s="67"/>
      <c r="BR320" s="67">
        <v>0</v>
      </c>
      <c r="BS320" s="67">
        <v>0</v>
      </c>
      <c r="BT320" s="67">
        <v>0</v>
      </c>
      <c r="BU320" s="67">
        <v>0</v>
      </c>
      <c r="BV320" s="67"/>
      <c r="BW320" s="67">
        <v>0</v>
      </c>
      <c r="BX320" s="67">
        <v>0</v>
      </c>
      <c r="BY320" s="67">
        <f t="shared" ref="BY320:BY377" si="48">SUM(BR320:BW320)</f>
        <v>0</v>
      </c>
      <c r="BZ320" s="79">
        <v>0</v>
      </c>
      <c r="CA320" s="79">
        <v>0</v>
      </c>
      <c r="CB320" s="79">
        <v>0</v>
      </c>
      <c r="CC320" s="79">
        <v>0</v>
      </c>
      <c r="CD320" s="79">
        <v>0</v>
      </c>
      <c r="CE320" s="79">
        <v>0</v>
      </c>
      <c r="CF320" s="79">
        <v>0</v>
      </c>
      <c r="CG320" s="79"/>
      <c r="CH320" s="79"/>
      <c r="CI320" s="79"/>
      <c r="CJ320" s="79"/>
      <c r="CK320" s="79"/>
      <c r="CL320" s="79">
        <f t="shared" si="47"/>
        <v>0</v>
      </c>
      <c r="CM320" s="79"/>
      <c r="CN320" s="79"/>
      <c r="CO320" s="79"/>
      <c r="CP320" s="79"/>
      <c r="CQ320" s="79"/>
      <c r="CR320" s="79"/>
      <c r="CS320" s="79"/>
      <c r="CT320" s="79"/>
      <c r="CU320" s="79"/>
      <c r="CV320" s="79"/>
      <c r="CW320" s="79"/>
      <c r="CX320" s="79"/>
      <c r="CY320" s="79"/>
      <c r="CZ320" s="79"/>
      <c r="DA320" s="79"/>
      <c r="DB320" s="79"/>
      <c r="DC320" s="79"/>
      <c r="DD320" s="67"/>
      <c r="DE320" s="67"/>
      <c r="DF320" s="67"/>
      <c r="DG320" s="67"/>
      <c r="DH320" s="67"/>
      <c r="DI320" s="67"/>
      <c r="DJ320" s="67"/>
      <c r="DK320" s="67"/>
      <c r="DL320" s="67"/>
      <c r="DM320" s="67"/>
      <c r="DN320" s="67"/>
      <c r="DO320" s="67"/>
      <c r="DP320" s="67"/>
      <c r="DQ320" s="67"/>
      <c r="DR320" s="67"/>
      <c r="DS320" s="67"/>
      <c r="DT320" s="68">
        <f t="shared" si="44"/>
        <v>0</v>
      </c>
      <c r="DU320" s="67"/>
      <c r="DV320" s="82"/>
      <c r="DW320" s="82"/>
      <c r="DX320" s="82"/>
      <c r="DY320" s="82"/>
      <c r="DZ320" s="82"/>
      <c r="EA320" s="82"/>
      <c r="EB320" s="82"/>
      <c r="EC320" s="82"/>
      <c r="ED320" s="82"/>
      <c r="EE320" s="82"/>
      <c r="EF320" s="82"/>
      <c r="EG320" s="82" t="s">
        <v>229</v>
      </c>
      <c r="EH320" s="82"/>
      <c r="EI320" s="82"/>
      <c r="EJ320" s="82"/>
      <c r="EK320" s="82"/>
      <c r="EL320" s="82"/>
      <c r="EM320" s="82"/>
      <c r="EN320" s="82"/>
      <c r="EO320" s="82"/>
      <c r="EP320" s="82"/>
      <c r="EQ320" s="82"/>
      <c r="ER320" s="82"/>
      <c r="ES320" s="82"/>
      <c r="ET320" s="82"/>
      <c r="EU320" s="82"/>
      <c r="EV320" s="82"/>
      <c r="EW320" s="82"/>
      <c r="EX320" s="82"/>
    </row>
    <row r="321" spans="1:154" ht="15" customHeight="1">
      <c r="A321" s="86">
        <v>2009</v>
      </c>
      <c r="B321" s="67" t="s">
        <v>9</v>
      </c>
      <c r="C321" s="67" t="str">
        <f t="shared" si="46"/>
        <v>2009Q4</v>
      </c>
      <c r="D321" s="67" t="s">
        <v>211</v>
      </c>
      <c r="E321" s="67" t="s">
        <v>212</v>
      </c>
      <c r="F321" s="67" t="s">
        <v>215</v>
      </c>
      <c r="G321" s="67" t="s">
        <v>239</v>
      </c>
      <c r="H321" s="68" t="s">
        <v>239</v>
      </c>
      <c r="I321" s="68" t="s">
        <v>449</v>
      </c>
      <c r="J321" s="67" t="str">
        <f t="shared" si="43"/>
        <v>2009Q4D14</v>
      </c>
      <c r="K321" s="78">
        <v>102731000</v>
      </c>
      <c r="L321" s="78">
        <v>56210000</v>
      </c>
      <c r="M321" s="67">
        <v>59257000</v>
      </c>
      <c r="N321" s="67">
        <v>151735000</v>
      </c>
      <c r="O321" s="67"/>
      <c r="P321" s="67">
        <v>512000</v>
      </c>
      <c r="Q321" s="79"/>
      <c r="R321" s="67">
        <v>370445000</v>
      </c>
      <c r="S321" s="79"/>
      <c r="T321" s="79"/>
      <c r="U321" s="79"/>
      <c r="V321" s="79"/>
      <c r="W321" s="79"/>
      <c r="X321" s="79"/>
      <c r="Y321" s="79"/>
      <c r="Z321" s="79">
        <v>163541000</v>
      </c>
      <c r="AA321" s="79">
        <v>271954000</v>
      </c>
      <c r="AB321" s="79">
        <v>115353000</v>
      </c>
      <c r="AC321" s="67">
        <v>0</v>
      </c>
      <c r="AD321" s="67">
        <f t="shared" si="41"/>
        <v>550848000</v>
      </c>
      <c r="AE321" s="79"/>
      <c r="AF321" s="79"/>
      <c r="AG321" s="79"/>
      <c r="AH321" s="79"/>
      <c r="AI321" s="79"/>
      <c r="AJ321" s="79"/>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73">
        <v>0</v>
      </c>
      <c r="BK321" s="68">
        <f t="shared" si="45"/>
        <v>0</v>
      </c>
      <c r="BL321" s="78">
        <v>12</v>
      </c>
      <c r="BM321" s="78">
        <v>1156</v>
      </c>
      <c r="BN321" s="78">
        <f t="shared" si="42"/>
        <v>1168</v>
      </c>
      <c r="BO321" s="78"/>
      <c r="BP321" s="78"/>
      <c r="BQ321" s="78"/>
      <c r="BR321" s="67">
        <v>292348</v>
      </c>
      <c r="BS321" s="67">
        <v>23654</v>
      </c>
      <c r="BT321" s="67">
        <v>983</v>
      </c>
      <c r="BU321" s="67">
        <v>200</v>
      </c>
      <c r="BV321" s="67"/>
      <c r="BW321" s="67">
        <v>209</v>
      </c>
      <c r="BX321" s="79"/>
      <c r="BY321" s="67">
        <f t="shared" si="48"/>
        <v>317394</v>
      </c>
      <c r="BZ321" s="79"/>
      <c r="CA321" s="79"/>
      <c r="CB321" s="79"/>
      <c r="CC321" s="79"/>
      <c r="CD321" s="79"/>
      <c r="CE321" s="79"/>
      <c r="CF321" s="79"/>
      <c r="CG321" s="79"/>
      <c r="CH321" s="79"/>
      <c r="CI321" s="79"/>
      <c r="CJ321" s="79"/>
      <c r="CK321" s="79"/>
      <c r="CL321" s="67">
        <f t="shared" si="47"/>
        <v>0</v>
      </c>
      <c r="CM321" s="79"/>
      <c r="CN321" s="79"/>
      <c r="CO321" s="79"/>
      <c r="CP321" s="79"/>
      <c r="CQ321" s="79"/>
      <c r="CR321" s="79"/>
      <c r="CS321" s="79"/>
      <c r="CT321" s="79"/>
      <c r="CU321" s="79"/>
      <c r="CV321" s="79"/>
      <c r="CW321" s="79"/>
      <c r="CX321" s="79"/>
      <c r="CY321" s="79"/>
      <c r="CZ321" s="79"/>
      <c r="DA321" s="79"/>
      <c r="DB321" s="79"/>
      <c r="DC321" s="79"/>
      <c r="DD321" s="79"/>
      <c r="DE321" s="79"/>
      <c r="DF321" s="79"/>
      <c r="DG321" s="79"/>
      <c r="DH321" s="79"/>
      <c r="DI321" s="79"/>
      <c r="DJ321" s="79"/>
      <c r="DK321" s="79"/>
      <c r="DL321" s="79"/>
      <c r="DM321" s="79"/>
      <c r="DN321" s="79"/>
      <c r="DO321" s="79"/>
      <c r="DP321" s="79"/>
      <c r="DQ321" s="79"/>
      <c r="DR321" s="79"/>
      <c r="DS321" s="79"/>
      <c r="DT321" s="68">
        <f t="shared" si="44"/>
        <v>0</v>
      </c>
      <c r="DU321" s="79"/>
      <c r="DV321" s="77"/>
      <c r="DW321" s="77"/>
      <c r="DX321" s="77"/>
      <c r="DY321" s="77"/>
      <c r="DZ321" s="77"/>
      <c r="EA321" s="77"/>
      <c r="EB321" s="77"/>
      <c r="EC321" s="77"/>
      <c r="ED321" s="77"/>
      <c r="EE321" s="77"/>
      <c r="EF321" s="77"/>
      <c r="EG321" s="77"/>
      <c r="EH321" s="77"/>
      <c r="EI321" s="77"/>
      <c r="EJ321" s="77"/>
      <c r="EK321" s="77"/>
      <c r="EL321" s="77"/>
      <c r="EM321" s="77"/>
      <c r="EN321" s="77"/>
      <c r="EO321" s="77"/>
      <c r="EP321" s="77"/>
      <c r="EQ321" s="77"/>
      <c r="ER321" s="77"/>
      <c r="ES321" s="77"/>
      <c r="ET321" s="77"/>
      <c r="EU321" s="77"/>
      <c r="EV321" s="77"/>
      <c r="EW321" s="77"/>
      <c r="EX321" s="77"/>
    </row>
    <row r="322" spans="1:154">
      <c r="A322" s="86">
        <v>2009</v>
      </c>
      <c r="B322" s="67" t="s">
        <v>8</v>
      </c>
      <c r="C322" s="67" t="str">
        <f t="shared" si="46"/>
        <v>2009Q3</v>
      </c>
      <c r="D322" s="67" t="s">
        <v>211</v>
      </c>
      <c r="E322" s="67" t="s">
        <v>212</v>
      </c>
      <c r="F322" s="67" t="s">
        <v>231</v>
      </c>
      <c r="G322" s="68" t="s">
        <v>231</v>
      </c>
      <c r="H322" s="68" t="s">
        <v>231</v>
      </c>
      <c r="I322" s="68" t="s">
        <v>448</v>
      </c>
      <c r="J322" s="67" t="str">
        <f t="shared" si="43"/>
        <v>2009Q3D13</v>
      </c>
      <c r="K322" s="79">
        <v>0</v>
      </c>
      <c r="L322" s="79">
        <v>0</v>
      </c>
      <c r="M322" s="67"/>
      <c r="N322" s="79">
        <v>0</v>
      </c>
      <c r="O322" s="79"/>
      <c r="P322" s="79">
        <v>0</v>
      </c>
      <c r="Q322" s="79"/>
      <c r="R322" s="68">
        <v>0</v>
      </c>
      <c r="S322" s="67"/>
      <c r="T322" s="67"/>
      <c r="U322" s="67"/>
      <c r="V322" s="67"/>
      <c r="W322" s="67"/>
      <c r="X322" s="67"/>
      <c r="Y322" s="67"/>
      <c r="Z322" s="79">
        <v>0</v>
      </c>
      <c r="AA322" s="79">
        <v>0</v>
      </c>
      <c r="AB322" s="79">
        <v>0</v>
      </c>
      <c r="AC322" s="67">
        <v>0</v>
      </c>
      <c r="AD322" s="68">
        <f t="shared" si="41"/>
        <v>0</v>
      </c>
      <c r="AE322" s="67"/>
      <c r="AF322" s="79"/>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73">
        <v>0</v>
      </c>
      <c r="BK322" s="68">
        <f t="shared" si="45"/>
        <v>0</v>
      </c>
      <c r="BL322" s="67">
        <v>0</v>
      </c>
      <c r="BM322" s="67">
        <v>0</v>
      </c>
      <c r="BN322" s="67">
        <f t="shared" si="42"/>
        <v>0</v>
      </c>
      <c r="BO322" s="67"/>
      <c r="BP322" s="67"/>
      <c r="BQ322" s="67"/>
      <c r="BR322" s="67">
        <v>0</v>
      </c>
      <c r="BS322" s="67">
        <v>0</v>
      </c>
      <c r="BT322" s="67">
        <v>0</v>
      </c>
      <c r="BU322" s="67">
        <v>0</v>
      </c>
      <c r="BV322" s="67"/>
      <c r="BW322" s="67">
        <v>0</v>
      </c>
      <c r="BX322" s="67">
        <v>0</v>
      </c>
      <c r="BY322" s="67">
        <f t="shared" si="48"/>
        <v>0</v>
      </c>
      <c r="BZ322" s="79">
        <v>0</v>
      </c>
      <c r="CA322" s="79">
        <v>0</v>
      </c>
      <c r="CB322" s="79">
        <v>0</v>
      </c>
      <c r="CC322" s="79">
        <v>0</v>
      </c>
      <c r="CD322" s="79">
        <v>0</v>
      </c>
      <c r="CE322" s="79">
        <v>0</v>
      </c>
      <c r="CF322" s="79">
        <v>0</v>
      </c>
      <c r="CG322" s="79"/>
      <c r="CH322" s="79"/>
      <c r="CI322" s="79"/>
      <c r="CJ322" s="79"/>
      <c r="CK322" s="79"/>
      <c r="CL322" s="79">
        <f t="shared" si="47"/>
        <v>0</v>
      </c>
      <c r="CM322" s="79"/>
      <c r="CN322" s="79"/>
      <c r="CO322" s="79"/>
      <c r="CP322" s="79"/>
      <c r="CQ322" s="79"/>
      <c r="CR322" s="79"/>
      <c r="CS322" s="79"/>
      <c r="CT322" s="79"/>
      <c r="CU322" s="79"/>
      <c r="CV322" s="79"/>
      <c r="CW322" s="79"/>
      <c r="CX322" s="79"/>
      <c r="CY322" s="79"/>
      <c r="CZ322" s="79"/>
      <c r="DA322" s="79"/>
      <c r="DB322" s="79"/>
      <c r="DC322" s="79"/>
      <c r="DD322" s="67"/>
      <c r="DE322" s="67"/>
      <c r="DF322" s="67"/>
      <c r="DG322" s="67"/>
      <c r="DH322" s="67"/>
      <c r="DI322" s="67"/>
      <c r="DJ322" s="67"/>
      <c r="DK322" s="67"/>
      <c r="DL322" s="67"/>
      <c r="DM322" s="67"/>
      <c r="DN322" s="67"/>
      <c r="DO322" s="67"/>
      <c r="DP322" s="67"/>
      <c r="DQ322" s="67"/>
      <c r="DR322" s="67"/>
      <c r="DS322" s="67"/>
      <c r="DT322" s="68">
        <f t="shared" si="44"/>
        <v>0</v>
      </c>
      <c r="DU322" s="67"/>
      <c r="DV322" s="82"/>
      <c r="DW322" s="82"/>
      <c r="DX322" s="82"/>
      <c r="DY322" s="82"/>
      <c r="DZ322" s="82"/>
      <c r="EA322" s="82"/>
      <c r="EB322" s="82"/>
      <c r="EC322" s="82"/>
      <c r="ED322" s="82"/>
      <c r="EE322" s="82"/>
      <c r="EF322" s="82"/>
      <c r="EG322" s="82" t="s">
        <v>231</v>
      </c>
      <c r="EH322" s="82"/>
      <c r="EI322" s="82"/>
      <c r="EJ322" s="82"/>
      <c r="EK322" s="82"/>
      <c r="EL322" s="82"/>
      <c r="EM322" s="82"/>
      <c r="EN322" s="82"/>
      <c r="EO322" s="82"/>
      <c r="EP322" s="82"/>
      <c r="EQ322" s="82"/>
      <c r="ER322" s="82"/>
      <c r="ES322" s="82"/>
      <c r="ET322" s="82"/>
      <c r="EU322" s="82"/>
      <c r="EV322" s="82"/>
      <c r="EW322" s="82"/>
      <c r="EX322" s="82"/>
    </row>
    <row r="323" spans="1:154">
      <c r="A323" s="86">
        <v>2009</v>
      </c>
      <c r="B323" s="67" t="s">
        <v>8</v>
      </c>
      <c r="C323" s="67" t="str">
        <f t="shared" si="46"/>
        <v>2009Q3</v>
      </c>
      <c r="D323" s="67" t="s">
        <v>211</v>
      </c>
      <c r="E323" s="67" t="s">
        <v>212</v>
      </c>
      <c r="F323" s="67" t="s">
        <v>224</v>
      </c>
      <c r="G323" s="68" t="s">
        <v>46</v>
      </c>
      <c r="H323" s="68" t="s">
        <v>231</v>
      </c>
      <c r="I323" s="68" t="s">
        <v>440</v>
      </c>
      <c r="J323" s="67" t="str">
        <f t="shared" si="43"/>
        <v>2009Q3D7</v>
      </c>
      <c r="K323" s="79">
        <v>0</v>
      </c>
      <c r="L323" s="79">
        <v>0</v>
      </c>
      <c r="M323" s="67"/>
      <c r="N323" s="79">
        <v>0</v>
      </c>
      <c r="O323" s="79"/>
      <c r="P323" s="79">
        <v>0</v>
      </c>
      <c r="Q323" s="79"/>
      <c r="R323" s="68">
        <v>403842.85</v>
      </c>
      <c r="S323" s="67"/>
      <c r="T323" s="67"/>
      <c r="U323" s="67"/>
      <c r="V323" s="67"/>
      <c r="W323" s="67"/>
      <c r="X323" s="67"/>
      <c r="Y323" s="67"/>
      <c r="Z323" s="79">
        <v>0</v>
      </c>
      <c r="AA323" s="79">
        <v>0</v>
      </c>
      <c r="AB323" s="79">
        <v>0</v>
      </c>
      <c r="AC323" s="67">
        <v>523917</v>
      </c>
      <c r="AD323" s="68">
        <f t="shared" si="41"/>
        <v>523917</v>
      </c>
      <c r="AE323" s="67"/>
      <c r="AF323" s="79"/>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73">
        <v>0</v>
      </c>
      <c r="BK323" s="68">
        <f t="shared" si="45"/>
        <v>0</v>
      </c>
      <c r="BL323" s="67">
        <v>0</v>
      </c>
      <c r="BM323" s="67">
        <v>0</v>
      </c>
      <c r="BN323" s="67">
        <f t="shared" si="42"/>
        <v>0</v>
      </c>
      <c r="BO323" s="67"/>
      <c r="BP323" s="67"/>
      <c r="BQ323" s="67"/>
      <c r="BR323" s="67">
        <v>699</v>
      </c>
      <c r="BS323" s="67">
        <v>25</v>
      </c>
      <c r="BT323" s="67">
        <v>0</v>
      </c>
      <c r="BU323" s="67">
        <v>0</v>
      </c>
      <c r="BV323" s="67"/>
      <c r="BW323" s="67">
        <v>0</v>
      </c>
      <c r="BX323" s="67">
        <v>0</v>
      </c>
      <c r="BY323" s="67">
        <f t="shared" si="48"/>
        <v>724</v>
      </c>
      <c r="BZ323" s="79">
        <v>13.708080000000001</v>
      </c>
      <c r="CA323" s="79">
        <v>1.7</v>
      </c>
      <c r="CB323" s="79">
        <v>5.5480299999999998</v>
      </c>
      <c r="CC323" s="79">
        <v>3.8921000000000001</v>
      </c>
      <c r="CD323" s="79">
        <v>0</v>
      </c>
      <c r="CE323" s="79">
        <v>0</v>
      </c>
      <c r="CF323" s="79">
        <v>0</v>
      </c>
      <c r="CG323" s="79"/>
      <c r="CH323" s="79"/>
      <c r="CI323" s="79"/>
      <c r="CJ323" s="79"/>
      <c r="CK323" s="79"/>
      <c r="CL323" s="79">
        <f t="shared" si="47"/>
        <v>24.848209999999998</v>
      </c>
      <c r="CM323" s="79"/>
      <c r="CN323" s="79"/>
      <c r="CO323" s="79"/>
      <c r="CP323" s="79"/>
      <c r="CQ323" s="79"/>
      <c r="CR323" s="79"/>
      <c r="CS323" s="79"/>
      <c r="CT323" s="79"/>
      <c r="CU323" s="79"/>
      <c r="CV323" s="79"/>
      <c r="CW323" s="79"/>
      <c r="CX323" s="79"/>
      <c r="CY323" s="79"/>
      <c r="CZ323" s="79"/>
      <c r="DA323" s="79"/>
      <c r="DB323" s="79"/>
      <c r="DC323" s="79"/>
      <c r="DD323" s="67"/>
      <c r="DE323" s="67"/>
      <c r="DF323" s="67"/>
      <c r="DG323" s="67"/>
      <c r="DH323" s="67"/>
      <c r="DI323" s="67"/>
      <c r="DJ323" s="67"/>
      <c r="DK323" s="67"/>
      <c r="DL323" s="67"/>
      <c r="DM323" s="67"/>
      <c r="DN323" s="67"/>
      <c r="DO323" s="67"/>
      <c r="DP323" s="67"/>
      <c r="DQ323" s="67"/>
      <c r="DR323" s="67"/>
      <c r="DS323" s="67"/>
      <c r="DT323" s="68">
        <f t="shared" si="44"/>
        <v>0</v>
      </c>
      <c r="DU323" s="67"/>
      <c r="DV323" s="82"/>
      <c r="DW323" s="82"/>
      <c r="DX323" s="82"/>
      <c r="DY323" s="82"/>
      <c r="DZ323" s="82"/>
      <c r="EA323" s="82"/>
      <c r="EB323" s="82"/>
      <c r="EC323" s="82"/>
      <c r="ED323" s="82"/>
      <c r="EE323" s="82"/>
      <c r="EF323" s="82"/>
      <c r="EG323" s="82" t="s">
        <v>229</v>
      </c>
      <c r="EH323" s="82"/>
      <c r="EI323" s="82"/>
      <c r="EJ323" s="82"/>
      <c r="EK323" s="82"/>
      <c r="EL323" s="82"/>
      <c r="EM323" s="82"/>
      <c r="EN323" s="82"/>
      <c r="EO323" s="82"/>
      <c r="EP323" s="82"/>
      <c r="EQ323" s="82"/>
      <c r="ER323" s="82"/>
      <c r="ES323" s="82"/>
      <c r="ET323" s="82"/>
      <c r="EU323" s="82"/>
      <c r="EV323" s="82"/>
      <c r="EW323" s="82"/>
      <c r="EX323" s="82"/>
    </row>
    <row r="324" spans="1:154">
      <c r="A324" s="86">
        <v>2009</v>
      </c>
      <c r="B324" s="67" t="s">
        <v>8</v>
      </c>
      <c r="C324" s="67" t="str">
        <f t="shared" si="46"/>
        <v>2009Q3</v>
      </c>
      <c r="D324" s="67" t="s">
        <v>211</v>
      </c>
      <c r="E324" s="67" t="s">
        <v>212</v>
      </c>
      <c r="F324" s="67" t="s">
        <v>223</v>
      </c>
      <c r="G324" s="68" t="s">
        <v>45</v>
      </c>
      <c r="H324" s="68" t="s">
        <v>231</v>
      </c>
      <c r="I324" s="68" t="s">
        <v>439</v>
      </c>
      <c r="J324" s="67" t="str">
        <f t="shared" si="43"/>
        <v>2009Q3D6</v>
      </c>
      <c r="K324" s="79">
        <v>0</v>
      </c>
      <c r="L324" s="79">
        <v>0</v>
      </c>
      <c r="M324" s="67"/>
      <c r="N324" s="79">
        <v>0</v>
      </c>
      <c r="O324" s="79"/>
      <c r="P324" s="79">
        <v>0</v>
      </c>
      <c r="Q324" s="79"/>
      <c r="R324" s="68">
        <v>172294.15</v>
      </c>
      <c r="S324" s="67"/>
      <c r="T324" s="67"/>
      <c r="U324" s="67"/>
      <c r="V324" s="67"/>
      <c r="W324" s="67"/>
      <c r="X324" s="67"/>
      <c r="Y324" s="67"/>
      <c r="Z324" s="79">
        <v>0</v>
      </c>
      <c r="AA324" s="79">
        <v>0</v>
      </c>
      <c r="AB324" s="79">
        <v>0</v>
      </c>
      <c r="AC324" s="67">
        <v>249000</v>
      </c>
      <c r="AD324" s="68">
        <f t="shared" ref="AD324:AD377" si="49">SUM(Z324:AC324)</f>
        <v>249000</v>
      </c>
      <c r="AE324" s="67"/>
      <c r="AF324" s="79"/>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73">
        <v>0</v>
      </c>
      <c r="BK324" s="68">
        <f t="shared" si="45"/>
        <v>0</v>
      </c>
      <c r="BL324" s="67">
        <v>0</v>
      </c>
      <c r="BM324" s="67">
        <v>0</v>
      </c>
      <c r="BN324" s="67">
        <f t="shared" si="42"/>
        <v>0</v>
      </c>
      <c r="BO324" s="67"/>
      <c r="BP324" s="67"/>
      <c r="BQ324" s="67"/>
      <c r="BR324" s="67">
        <v>288</v>
      </c>
      <c r="BS324" s="67">
        <v>8</v>
      </c>
      <c r="BT324" s="67">
        <v>0</v>
      </c>
      <c r="BU324" s="67">
        <v>0</v>
      </c>
      <c r="BV324" s="67"/>
      <c r="BW324" s="67">
        <v>0</v>
      </c>
      <c r="BX324" s="67">
        <v>0</v>
      </c>
      <c r="BY324" s="67">
        <f t="shared" si="48"/>
        <v>296</v>
      </c>
      <c r="BZ324" s="79">
        <v>8.8435000000000006</v>
      </c>
      <c r="CA324" s="79">
        <v>0</v>
      </c>
      <c r="CB324" s="79">
        <v>9.8510399999999994</v>
      </c>
      <c r="CC324" s="79">
        <v>17.697800000000001</v>
      </c>
      <c r="CD324" s="79">
        <v>0</v>
      </c>
      <c r="CE324" s="79">
        <v>0</v>
      </c>
      <c r="CF324" s="79">
        <v>0</v>
      </c>
      <c r="CG324" s="79"/>
      <c r="CH324" s="79"/>
      <c r="CI324" s="79"/>
      <c r="CJ324" s="79"/>
      <c r="CK324" s="79"/>
      <c r="CL324" s="79">
        <f t="shared" si="47"/>
        <v>36.392340000000004</v>
      </c>
      <c r="CM324" s="79"/>
      <c r="CN324" s="79"/>
      <c r="CO324" s="79"/>
      <c r="CP324" s="79"/>
      <c r="CQ324" s="79"/>
      <c r="CR324" s="79"/>
      <c r="CS324" s="79"/>
      <c r="CT324" s="79"/>
      <c r="CU324" s="79"/>
      <c r="CV324" s="79"/>
      <c r="CW324" s="79"/>
      <c r="CX324" s="79"/>
      <c r="CY324" s="79"/>
      <c r="CZ324" s="79"/>
      <c r="DA324" s="79"/>
      <c r="DB324" s="79"/>
      <c r="DC324" s="79"/>
      <c r="DD324" s="67"/>
      <c r="DE324" s="67"/>
      <c r="DF324" s="67"/>
      <c r="DG324" s="67"/>
      <c r="DH324" s="67"/>
      <c r="DI324" s="67"/>
      <c r="DJ324" s="67"/>
      <c r="DK324" s="67"/>
      <c r="DL324" s="67"/>
      <c r="DM324" s="67"/>
      <c r="DN324" s="67"/>
      <c r="DO324" s="67"/>
      <c r="DP324" s="67"/>
      <c r="DQ324" s="67"/>
      <c r="DR324" s="67"/>
      <c r="DS324" s="67"/>
      <c r="DT324" s="68">
        <f t="shared" si="44"/>
        <v>0</v>
      </c>
      <c r="DU324" s="67"/>
      <c r="DV324" s="82"/>
      <c r="DW324" s="82"/>
      <c r="DX324" s="82"/>
      <c r="DY324" s="82"/>
      <c r="DZ324" s="82"/>
      <c r="EA324" s="82"/>
      <c r="EB324" s="82"/>
      <c r="EC324" s="82"/>
      <c r="ED324" s="82"/>
      <c r="EE324" s="82"/>
      <c r="EF324" s="82"/>
      <c r="EG324" s="82" t="s">
        <v>229</v>
      </c>
      <c r="EH324" s="82"/>
      <c r="EI324" s="82"/>
      <c r="EJ324" s="82"/>
      <c r="EK324" s="82"/>
      <c r="EL324" s="82"/>
      <c r="EM324" s="82"/>
      <c r="EN324" s="82"/>
      <c r="EO324" s="82"/>
      <c r="EP324" s="82"/>
      <c r="EQ324" s="82"/>
      <c r="ER324" s="82"/>
      <c r="ES324" s="82"/>
      <c r="ET324" s="82"/>
      <c r="EU324" s="82"/>
      <c r="EV324" s="82"/>
      <c r="EW324" s="82"/>
      <c r="EX324" s="82"/>
    </row>
    <row r="325" spans="1:154" ht="15" customHeight="1">
      <c r="A325" s="86">
        <v>2009</v>
      </c>
      <c r="B325" s="67" t="s">
        <v>8</v>
      </c>
      <c r="C325" s="67" t="str">
        <f t="shared" si="46"/>
        <v>2009Q3</v>
      </c>
      <c r="D325" s="67" t="s">
        <v>211</v>
      </c>
      <c r="E325" s="67" t="s">
        <v>212</v>
      </c>
      <c r="F325" s="67" t="s">
        <v>225</v>
      </c>
      <c r="G325" s="68" t="s">
        <v>47</v>
      </c>
      <c r="H325" s="68" t="s">
        <v>231</v>
      </c>
      <c r="I325" s="68" t="s">
        <v>441</v>
      </c>
      <c r="J325" s="67" t="str">
        <f t="shared" si="43"/>
        <v>2009Q3D8</v>
      </c>
      <c r="K325" s="99">
        <v>130809.7</v>
      </c>
      <c r="L325" s="99">
        <v>76064.31</v>
      </c>
      <c r="M325" s="67"/>
      <c r="N325" s="79">
        <v>0</v>
      </c>
      <c r="O325" s="79"/>
      <c r="P325" s="79">
        <v>0</v>
      </c>
      <c r="Q325" s="79"/>
      <c r="R325" s="68">
        <v>206874.01</v>
      </c>
      <c r="S325" s="67"/>
      <c r="T325" s="67"/>
      <c r="U325" s="67"/>
      <c r="V325" s="67"/>
      <c r="W325" s="67"/>
      <c r="X325" s="67"/>
      <c r="Y325" s="67">
        <v>72.058203616</v>
      </c>
      <c r="Z325" s="79">
        <v>0</v>
      </c>
      <c r="AA325" s="79">
        <v>0</v>
      </c>
      <c r="AB325" s="79">
        <v>0</v>
      </c>
      <c r="AC325" s="67">
        <v>318889</v>
      </c>
      <c r="AD325" s="68">
        <f t="shared" si="49"/>
        <v>318889</v>
      </c>
      <c r="AE325" s="67"/>
      <c r="AF325" s="79"/>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73">
        <v>0</v>
      </c>
      <c r="BK325" s="68">
        <f t="shared" si="45"/>
        <v>0</v>
      </c>
      <c r="BL325" s="67">
        <v>0</v>
      </c>
      <c r="BM325" s="67">
        <v>0</v>
      </c>
      <c r="BN325" s="67">
        <f t="shared" si="42"/>
        <v>0</v>
      </c>
      <c r="BO325" s="67"/>
      <c r="BP325" s="67"/>
      <c r="BQ325" s="67"/>
      <c r="BR325" s="67">
        <v>837</v>
      </c>
      <c r="BS325" s="67">
        <v>25</v>
      </c>
      <c r="BT325" s="67">
        <v>0</v>
      </c>
      <c r="BU325" s="67">
        <v>0</v>
      </c>
      <c r="BV325" s="67"/>
      <c r="BW325" s="67">
        <v>0</v>
      </c>
      <c r="BX325" s="67">
        <v>0</v>
      </c>
      <c r="BY325" s="67">
        <f t="shared" si="48"/>
        <v>862</v>
      </c>
      <c r="BZ325" s="79">
        <v>15.938319999999999</v>
      </c>
      <c r="CA325" s="79">
        <v>0.42199999999999999</v>
      </c>
      <c r="CB325" s="79">
        <v>9.8925000000000001</v>
      </c>
      <c r="CC325" s="79">
        <v>7.3811</v>
      </c>
      <c r="CD325" s="79">
        <v>0</v>
      </c>
      <c r="CE325" s="79">
        <v>0</v>
      </c>
      <c r="CF325" s="79">
        <v>0</v>
      </c>
      <c r="CG325" s="79"/>
      <c r="CH325" s="79"/>
      <c r="CI325" s="79"/>
      <c r="CJ325" s="79"/>
      <c r="CK325" s="79"/>
      <c r="CL325" s="79">
        <f t="shared" si="47"/>
        <v>33.633920000000003</v>
      </c>
      <c r="CM325" s="79"/>
      <c r="CN325" s="79"/>
      <c r="CO325" s="79"/>
      <c r="CP325" s="79"/>
      <c r="CQ325" s="79"/>
      <c r="CR325" s="79"/>
      <c r="CS325" s="79"/>
      <c r="CT325" s="79"/>
      <c r="CU325" s="79"/>
      <c r="CV325" s="79"/>
      <c r="CW325" s="79"/>
      <c r="CX325" s="79"/>
      <c r="CY325" s="79"/>
      <c r="CZ325" s="79"/>
      <c r="DA325" s="79"/>
      <c r="DB325" s="79"/>
      <c r="DC325" s="79"/>
      <c r="DD325" s="67"/>
      <c r="DE325" s="67"/>
      <c r="DF325" s="67"/>
      <c r="DG325" s="67"/>
      <c r="DH325" s="67"/>
      <c r="DI325" s="67"/>
      <c r="DJ325" s="67"/>
      <c r="DK325" s="67"/>
      <c r="DL325" s="67"/>
      <c r="DM325" s="67"/>
      <c r="DN325" s="67"/>
      <c r="DO325" s="67"/>
      <c r="DP325" s="67"/>
      <c r="DQ325" s="67"/>
      <c r="DR325" s="67"/>
      <c r="DS325" s="67"/>
      <c r="DT325" s="68">
        <f t="shared" si="44"/>
        <v>0</v>
      </c>
      <c r="DU325" s="67"/>
      <c r="DV325" s="82"/>
      <c r="DW325" s="82"/>
      <c r="DX325" s="82"/>
      <c r="DY325" s="82"/>
      <c r="DZ325" s="82"/>
      <c r="EA325" s="82"/>
      <c r="EB325" s="82"/>
      <c r="EC325" s="82"/>
      <c r="ED325" s="82"/>
      <c r="EE325" s="82"/>
      <c r="EF325" s="82"/>
      <c r="EG325" s="82" t="s">
        <v>229</v>
      </c>
      <c r="EH325" s="82"/>
      <c r="EI325" s="82"/>
      <c r="EJ325" s="82"/>
      <c r="EK325" s="82"/>
      <c r="EL325" s="82"/>
      <c r="EM325" s="82"/>
      <c r="EN325" s="82"/>
      <c r="EO325" s="82"/>
      <c r="EP325" s="82"/>
      <c r="EQ325" s="82"/>
      <c r="ER325" s="82"/>
      <c r="ES325" s="82"/>
      <c r="ET325" s="82"/>
      <c r="EU325" s="82"/>
      <c r="EV325" s="82"/>
      <c r="EW325" s="82"/>
      <c r="EX325" s="82"/>
    </row>
    <row r="326" spans="1:154">
      <c r="A326" s="86">
        <v>2009</v>
      </c>
      <c r="B326" s="67" t="s">
        <v>8</v>
      </c>
      <c r="C326" s="67" t="str">
        <f t="shared" si="46"/>
        <v>2009Q3</v>
      </c>
      <c r="D326" s="67" t="s">
        <v>211</v>
      </c>
      <c r="E326" s="67" t="s">
        <v>212</v>
      </c>
      <c r="F326" s="67" t="s">
        <v>226</v>
      </c>
      <c r="G326" s="68" t="s">
        <v>29</v>
      </c>
      <c r="H326" s="68" t="s">
        <v>29</v>
      </c>
      <c r="I326" s="68" t="s">
        <v>447</v>
      </c>
      <c r="J326" s="67" t="str">
        <f t="shared" si="43"/>
        <v>2009Q3D12</v>
      </c>
      <c r="K326" s="79">
        <v>0</v>
      </c>
      <c r="L326" s="79">
        <v>0</v>
      </c>
      <c r="M326" s="67"/>
      <c r="N326" s="79">
        <v>0</v>
      </c>
      <c r="O326" s="79"/>
      <c r="P326" s="79">
        <v>0</v>
      </c>
      <c r="Q326" s="79"/>
      <c r="R326" s="68">
        <v>0</v>
      </c>
      <c r="S326" s="67"/>
      <c r="T326" s="67"/>
      <c r="U326" s="67"/>
      <c r="V326" s="67"/>
      <c r="W326" s="67"/>
      <c r="X326" s="67"/>
      <c r="Y326" s="67"/>
      <c r="Z326" s="79">
        <v>0</v>
      </c>
      <c r="AA326" s="79">
        <v>0</v>
      </c>
      <c r="AB326" s="79">
        <v>0</v>
      </c>
      <c r="AC326" s="67">
        <v>161000</v>
      </c>
      <c r="AD326" s="68">
        <f t="shared" si="49"/>
        <v>161000</v>
      </c>
      <c r="AE326" s="67"/>
      <c r="AF326" s="79"/>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73">
        <v>0</v>
      </c>
      <c r="BK326" s="68">
        <f t="shared" si="45"/>
        <v>0</v>
      </c>
      <c r="BL326" s="67">
        <v>0</v>
      </c>
      <c r="BM326" s="67">
        <v>9</v>
      </c>
      <c r="BN326" s="67">
        <f t="shared" si="42"/>
        <v>9</v>
      </c>
      <c r="BO326" s="67"/>
      <c r="BP326" s="67"/>
      <c r="BQ326" s="67"/>
      <c r="BR326" s="67">
        <v>0</v>
      </c>
      <c r="BS326" s="67">
        <v>0</v>
      </c>
      <c r="BT326" s="67">
        <v>0</v>
      </c>
      <c r="BU326" s="67">
        <v>0</v>
      </c>
      <c r="BV326" s="67"/>
      <c r="BW326" s="67">
        <v>0</v>
      </c>
      <c r="BX326" s="67">
        <v>0</v>
      </c>
      <c r="BY326" s="67">
        <f t="shared" si="48"/>
        <v>0</v>
      </c>
      <c r="BZ326" s="79">
        <v>17.671199999999999</v>
      </c>
      <c r="CA326" s="79">
        <v>0.35</v>
      </c>
      <c r="CB326" s="79">
        <v>4.3329000000000004</v>
      </c>
      <c r="CC326" s="79">
        <v>3.6372949999999999</v>
      </c>
      <c r="CD326" s="79">
        <v>0.3</v>
      </c>
      <c r="CE326" s="79">
        <v>0</v>
      </c>
      <c r="CF326" s="79">
        <v>0</v>
      </c>
      <c r="CG326" s="79"/>
      <c r="CH326" s="79"/>
      <c r="CI326" s="79"/>
      <c r="CJ326" s="79"/>
      <c r="CK326" s="79"/>
      <c r="CL326" s="79">
        <f t="shared" si="47"/>
        <v>26.291395000000005</v>
      </c>
      <c r="CM326" s="79"/>
      <c r="CN326" s="79"/>
      <c r="CO326" s="79"/>
      <c r="CP326" s="79"/>
      <c r="CQ326" s="79"/>
      <c r="CR326" s="79"/>
      <c r="CS326" s="79"/>
      <c r="CT326" s="79"/>
      <c r="CU326" s="79"/>
      <c r="CV326" s="79"/>
      <c r="CW326" s="79"/>
      <c r="CX326" s="79"/>
      <c r="CY326" s="79"/>
      <c r="CZ326" s="79"/>
      <c r="DA326" s="79"/>
      <c r="DB326" s="79"/>
      <c r="DC326" s="79"/>
      <c r="DD326" s="67"/>
      <c r="DE326" s="67"/>
      <c r="DF326" s="67"/>
      <c r="DG326" s="67"/>
      <c r="DH326" s="67"/>
      <c r="DI326" s="67"/>
      <c r="DJ326" s="67"/>
      <c r="DK326" s="67"/>
      <c r="DL326" s="67"/>
      <c r="DM326" s="67"/>
      <c r="DN326" s="67"/>
      <c r="DO326" s="67"/>
      <c r="DP326" s="67"/>
      <c r="DQ326" s="67"/>
      <c r="DR326" s="67"/>
      <c r="DS326" s="67"/>
      <c r="DT326" s="68">
        <f t="shared" si="44"/>
        <v>0</v>
      </c>
      <c r="DU326" s="67"/>
      <c r="DV326" s="82"/>
      <c r="DW326" s="82"/>
      <c r="DX326" s="82"/>
      <c r="DY326" s="82"/>
      <c r="DZ326" s="82"/>
      <c r="EA326" s="82"/>
      <c r="EB326" s="82"/>
      <c r="EC326" s="82"/>
      <c r="ED326" s="82"/>
      <c r="EE326" s="82"/>
      <c r="EF326" s="82"/>
      <c r="EG326" s="82" t="s">
        <v>229</v>
      </c>
      <c r="EH326" s="82"/>
      <c r="EI326" s="82"/>
      <c r="EJ326" s="82"/>
      <c r="EK326" s="82"/>
      <c r="EL326" s="82"/>
      <c r="EM326" s="82"/>
      <c r="EN326" s="82"/>
      <c r="EO326" s="82"/>
      <c r="EP326" s="82"/>
      <c r="EQ326" s="82"/>
      <c r="ER326" s="82"/>
      <c r="ES326" s="82"/>
      <c r="ET326" s="82"/>
      <c r="EU326" s="82"/>
      <c r="EV326" s="82"/>
      <c r="EW326" s="82"/>
      <c r="EX326" s="82"/>
    </row>
    <row r="327" spans="1:154">
      <c r="A327" s="86">
        <v>2009</v>
      </c>
      <c r="B327" s="67" t="s">
        <v>8</v>
      </c>
      <c r="C327" s="67" t="str">
        <f t="shared" si="46"/>
        <v>2009Q3</v>
      </c>
      <c r="D327" s="67" t="s">
        <v>211</v>
      </c>
      <c r="E327" s="67" t="s">
        <v>212</v>
      </c>
      <c r="F327" s="67" t="s">
        <v>228</v>
      </c>
      <c r="G327" s="68" t="s">
        <v>28</v>
      </c>
      <c r="H327" s="68" t="s">
        <v>28</v>
      </c>
      <c r="I327" s="68" t="s">
        <v>445</v>
      </c>
      <c r="J327" s="67" t="str">
        <f t="shared" si="43"/>
        <v>2009Q3D10</v>
      </c>
      <c r="K327" s="79">
        <v>0</v>
      </c>
      <c r="L327" s="79">
        <v>0</v>
      </c>
      <c r="M327" s="67"/>
      <c r="N327" s="79">
        <v>0</v>
      </c>
      <c r="O327" s="79"/>
      <c r="P327" s="79">
        <v>0</v>
      </c>
      <c r="Q327" s="79"/>
      <c r="R327" s="68">
        <v>0</v>
      </c>
      <c r="S327" s="67"/>
      <c r="T327" s="67"/>
      <c r="U327" s="67"/>
      <c r="V327" s="67"/>
      <c r="W327" s="67"/>
      <c r="X327" s="67"/>
      <c r="Y327" s="67"/>
      <c r="Z327" s="79">
        <v>0</v>
      </c>
      <c r="AA327" s="79">
        <v>0</v>
      </c>
      <c r="AB327" s="79">
        <v>0</v>
      </c>
      <c r="AC327" s="67">
        <v>0</v>
      </c>
      <c r="AD327" s="68">
        <f t="shared" si="49"/>
        <v>0</v>
      </c>
      <c r="AE327" s="67"/>
      <c r="AF327" s="79"/>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73">
        <v>0</v>
      </c>
      <c r="BK327" s="68">
        <f t="shared" si="45"/>
        <v>0</v>
      </c>
      <c r="BL327" s="67">
        <v>0</v>
      </c>
      <c r="BM327" s="67">
        <v>0</v>
      </c>
      <c r="BN327" s="67">
        <f t="shared" si="42"/>
        <v>0</v>
      </c>
      <c r="BO327" s="67"/>
      <c r="BP327" s="67"/>
      <c r="BQ327" s="67"/>
      <c r="BR327" s="67">
        <v>0</v>
      </c>
      <c r="BS327" s="67">
        <v>0</v>
      </c>
      <c r="BT327" s="67">
        <v>0</v>
      </c>
      <c r="BU327" s="67">
        <v>0</v>
      </c>
      <c r="BV327" s="67"/>
      <c r="BW327" s="67">
        <v>0</v>
      </c>
      <c r="BX327" s="67">
        <v>0</v>
      </c>
      <c r="BY327" s="67">
        <f t="shared" si="48"/>
        <v>0</v>
      </c>
      <c r="BZ327" s="79">
        <v>0</v>
      </c>
      <c r="CA327" s="79">
        <v>0</v>
      </c>
      <c r="CB327" s="79">
        <v>0</v>
      </c>
      <c r="CC327" s="79">
        <v>0</v>
      </c>
      <c r="CD327" s="79">
        <v>0</v>
      </c>
      <c r="CE327" s="79">
        <v>0</v>
      </c>
      <c r="CF327" s="79">
        <v>0</v>
      </c>
      <c r="CG327" s="79"/>
      <c r="CH327" s="79"/>
      <c r="CI327" s="79"/>
      <c r="CJ327" s="79"/>
      <c r="CK327" s="79"/>
      <c r="CL327" s="79">
        <f t="shared" si="47"/>
        <v>0</v>
      </c>
      <c r="CM327" s="79"/>
      <c r="CN327" s="79"/>
      <c r="CO327" s="79"/>
      <c r="CP327" s="79"/>
      <c r="CQ327" s="79"/>
      <c r="CR327" s="79"/>
      <c r="CS327" s="79"/>
      <c r="CT327" s="79"/>
      <c r="CU327" s="79"/>
      <c r="CV327" s="79"/>
      <c r="CW327" s="79"/>
      <c r="CX327" s="79"/>
      <c r="CY327" s="79"/>
      <c r="CZ327" s="79"/>
      <c r="DA327" s="79"/>
      <c r="DB327" s="79"/>
      <c r="DC327" s="79"/>
      <c r="DD327" s="67"/>
      <c r="DE327" s="67"/>
      <c r="DF327" s="67"/>
      <c r="DG327" s="67"/>
      <c r="DH327" s="67"/>
      <c r="DI327" s="67"/>
      <c r="DJ327" s="67"/>
      <c r="DK327" s="67"/>
      <c r="DL327" s="67"/>
      <c r="DM327" s="67"/>
      <c r="DN327" s="67"/>
      <c r="DO327" s="67"/>
      <c r="DP327" s="67"/>
      <c r="DQ327" s="67"/>
      <c r="DR327" s="67"/>
      <c r="DS327" s="67"/>
      <c r="DT327" s="68">
        <f t="shared" si="44"/>
        <v>0</v>
      </c>
      <c r="DU327" s="67"/>
      <c r="DV327" s="82"/>
      <c r="DW327" s="82"/>
      <c r="DX327" s="82"/>
      <c r="DY327" s="82"/>
      <c r="DZ327" s="82"/>
      <c r="EA327" s="82"/>
      <c r="EB327" s="82"/>
      <c r="EC327" s="82"/>
      <c r="ED327" s="82"/>
      <c r="EE327" s="82"/>
      <c r="EF327" s="82"/>
      <c r="EG327" s="82" t="s">
        <v>229</v>
      </c>
      <c r="EH327" s="82"/>
      <c r="EI327" s="82"/>
      <c r="EJ327" s="82"/>
      <c r="EK327" s="82"/>
      <c r="EL327" s="82"/>
      <c r="EM327" s="82"/>
      <c r="EN327" s="82"/>
      <c r="EO327" s="82"/>
      <c r="EP327" s="82"/>
      <c r="EQ327" s="82"/>
      <c r="ER327" s="82"/>
      <c r="ES327" s="82"/>
      <c r="ET327" s="82"/>
      <c r="EU327" s="82"/>
      <c r="EV327" s="82"/>
      <c r="EW327" s="82"/>
      <c r="EX327" s="82"/>
    </row>
    <row r="328" spans="1:154">
      <c r="A328" s="86">
        <v>2009</v>
      </c>
      <c r="B328" s="67" t="s">
        <v>8</v>
      </c>
      <c r="C328" s="67" t="str">
        <f t="shared" si="46"/>
        <v>2009Q3</v>
      </c>
      <c r="D328" s="67" t="s">
        <v>211</v>
      </c>
      <c r="E328" s="67" t="s">
        <v>212</v>
      </c>
      <c r="F328" s="67" t="s">
        <v>213</v>
      </c>
      <c r="G328" s="68" t="s">
        <v>33</v>
      </c>
      <c r="H328" s="68" t="s">
        <v>33</v>
      </c>
      <c r="I328" s="68" t="s">
        <v>446</v>
      </c>
      <c r="J328" s="67" t="str">
        <f t="shared" si="43"/>
        <v>2009Q3D11</v>
      </c>
      <c r="K328" s="79">
        <v>0</v>
      </c>
      <c r="L328" s="79">
        <v>0</v>
      </c>
      <c r="M328" s="67"/>
      <c r="N328" s="79">
        <v>0</v>
      </c>
      <c r="O328" s="79"/>
      <c r="P328" s="79">
        <v>0</v>
      </c>
      <c r="Q328" s="79"/>
      <c r="R328" s="68">
        <v>0</v>
      </c>
      <c r="S328" s="67"/>
      <c r="T328" s="67"/>
      <c r="U328" s="67"/>
      <c r="V328" s="67"/>
      <c r="W328" s="67"/>
      <c r="X328" s="67"/>
      <c r="Y328" s="67"/>
      <c r="Z328" s="79">
        <v>0</v>
      </c>
      <c r="AA328" s="79">
        <v>0</v>
      </c>
      <c r="AB328" s="79">
        <v>0</v>
      </c>
      <c r="AC328" s="67">
        <v>0</v>
      </c>
      <c r="AD328" s="68">
        <f t="shared" si="49"/>
        <v>0</v>
      </c>
      <c r="AE328" s="67"/>
      <c r="AF328" s="79"/>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73">
        <v>0</v>
      </c>
      <c r="BK328" s="68">
        <f t="shared" si="45"/>
        <v>0</v>
      </c>
      <c r="BL328" s="67">
        <v>0</v>
      </c>
      <c r="BM328" s="67">
        <v>0</v>
      </c>
      <c r="BN328" s="67">
        <f t="shared" si="42"/>
        <v>0</v>
      </c>
      <c r="BO328" s="67"/>
      <c r="BP328" s="67"/>
      <c r="BQ328" s="67"/>
      <c r="BR328" s="67">
        <v>0</v>
      </c>
      <c r="BS328" s="67">
        <v>0</v>
      </c>
      <c r="BT328" s="67">
        <v>0</v>
      </c>
      <c r="BU328" s="67">
        <v>0</v>
      </c>
      <c r="BV328" s="67"/>
      <c r="BW328" s="67">
        <v>0</v>
      </c>
      <c r="BX328" s="67">
        <v>0</v>
      </c>
      <c r="BY328" s="67">
        <f t="shared" si="48"/>
        <v>0</v>
      </c>
      <c r="BZ328" s="79">
        <v>0</v>
      </c>
      <c r="CA328" s="79">
        <v>0</v>
      </c>
      <c r="CB328" s="79">
        <v>0</v>
      </c>
      <c r="CC328" s="79">
        <v>0</v>
      </c>
      <c r="CD328" s="79">
        <v>0</v>
      </c>
      <c r="CE328" s="79">
        <v>0</v>
      </c>
      <c r="CF328" s="79">
        <v>0</v>
      </c>
      <c r="CG328" s="79"/>
      <c r="CH328" s="79"/>
      <c r="CI328" s="79"/>
      <c r="CJ328" s="79"/>
      <c r="CK328" s="79"/>
      <c r="CL328" s="79">
        <f t="shared" si="47"/>
        <v>0</v>
      </c>
      <c r="CM328" s="79"/>
      <c r="CN328" s="79"/>
      <c r="CO328" s="79"/>
      <c r="CP328" s="79"/>
      <c r="CQ328" s="79"/>
      <c r="CR328" s="79"/>
      <c r="CS328" s="79"/>
      <c r="CT328" s="79"/>
      <c r="CU328" s="79"/>
      <c r="CV328" s="79"/>
      <c r="CW328" s="79"/>
      <c r="CX328" s="79"/>
      <c r="CY328" s="79"/>
      <c r="CZ328" s="79"/>
      <c r="DA328" s="79"/>
      <c r="DB328" s="79"/>
      <c r="DC328" s="79"/>
      <c r="DD328" s="67"/>
      <c r="DE328" s="67"/>
      <c r="DF328" s="67"/>
      <c r="DG328" s="67"/>
      <c r="DH328" s="67"/>
      <c r="DI328" s="67"/>
      <c r="DJ328" s="67"/>
      <c r="DK328" s="67"/>
      <c r="DL328" s="67"/>
      <c r="DM328" s="67"/>
      <c r="DN328" s="67"/>
      <c r="DO328" s="67"/>
      <c r="DP328" s="67"/>
      <c r="DQ328" s="67"/>
      <c r="DR328" s="67"/>
      <c r="DS328" s="67"/>
      <c r="DT328" s="68">
        <f t="shared" si="44"/>
        <v>0</v>
      </c>
      <c r="DU328" s="67"/>
      <c r="DV328" s="82"/>
      <c r="DW328" s="82"/>
      <c r="DX328" s="82"/>
      <c r="DY328" s="82"/>
      <c r="DZ328" s="82"/>
      <c r="EA328" s="82"/>
      <c r="EB328" s="82"/>
      <c r="EC328" s="82"/>
      <c r="ED328" s="82"/>
      <c r="EE328" s="82"/>
      <c r="EF328" s="82"/>
      <c r="EG328" s="82" t="s">
        <v>229</v>
      </c>
      <c r="EH328" s="82"/>
      <c r="EI328" s="82"/>
      <c r="EJ328" s="82"/>
      <c r="EK328" s="82"/>
      <c r="EL328" s="82"/>
      <c r="EM328" s="82"/>
      <c r="EN328" s="82"/>
      <c r="EO328" s="82"/>
      <c r="EP328" s="82"/>
      <c r="EQ328" s="82"/>
      <c r="ER328" s="82"/>
      <c r="ES328" s="82"/>
      <c r="ET328" s="82"/>
      <c r="EU328" s="82"/>
      <c r="EV328" s="82"/>
      <c r="EW328" s="82"/>
      <c r="EX328" s="82"/>
    </row>
    <row r="329" spans="1:154">
      <c r="A329" s="86">
        <v>2009</v>
      </c>
      <c r="B329" s="67" t="s">
        <v>8</v>
      </c>
      <c r="C329" s="67" t="str">
        <f t="shared" si="46"/>
        <v>2009Q3</v>
      </c>
      <c r="D329" s="67" t="s">
        <v>211</v>
      </c>
      <c r="E329" s="67" t="s">
        <v>212</v>
      </c>
      <c r="F329" s="67" t="s">
        <v>215</v>
      </c>
      <c r="G329" s="67" t="s">
        <v>239</v>
      </c>
      <c r="H329" s="68" t="s">
        <v>239</v>
      </c>
      <c r="I329" s="68" t="s">
        <v>449</v>
      </c>
      <c r="J329" s="67" t="str">
        <f t="shared" si="43"/>
        <v>2009Q3D14</v>
      </c>
      <c r="K329" s="78">
        <v>98762000</v>
      </c>
      <c r="L329" s="78">
        <v>55755000</v>
      </c>
      <c r="M329" s="67">
        <v>57522000</v>
      </c>
      <c r="N329" s="67">
        <v>155835000</v>
      </c>
      <c r="O329" s="67"/>
      <c r="P329" s="67">
        <v>596000</v>
      </c>
      <c r="Q329" s="79"/>
      <c r="R329" s="67">
        <v>368470000</v>
      </c>
      <c r="S329" s="79"/>
      <c r="T329" s="79"/>
      <c r="U329" s="79"/>
      <c r="V329" s="79"/>
      <c r="W329" s="79"/>
      <c r="X329" s="79"/>
      <c r="Y329" s="79"/>
      <c r="Z329" s="79">
        <v>163089000</v>
      </c>
      <c r="AA329" s="79">
        <v>281470000</v>
      </c>
      <c r="AB329" s="79">
        <v>115167000</v>
      </c>
      <c r="AC329" s="67">
        <v>0</v>
      </c>
      <c r="AD329" s="67">
        <f t="shared" si="49"/>
        <v>559726000</v>
      </c>
      <c r="AE329" s="79"/>
      <c r="AF329" s="79"/>
      <c r="AG329" s="79"/>
      <c r="AH329" s="79"/>
      <c r="AI329" s="79"/>
      <c r="AJ329" s="79"/>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73">
        <v>0</v>
      </c>
      <c r="BK329" s="68">
        <f t="shared" si="45"/>
        <v>0</v>
      </c>
      <c r="BL329" s="78">
        <v>16</v>
      </c>
      <c r="BM329" s="78">
        <v>1174</v>
      </c>
      <c r="BN329" s="78">
        <f t="shared" si="42"/>
        <v>1190</v>
      </c>
      <c r="BO329" s="78"/>
      <c r="BP329" s="78"/>
      <c r="BQ329" s="78"/>
      <c r="BR329" s="67">
        <v>282194</v>
      </c>
      <c r="BS329" s="67">
        <v>22243</v>
      </c>
      <c r="BT329" s="67">
        <v>918</v>
      </c>
      <c r="BU329" s="67">
        <v>189</v>
      </c>
      <c r="BV329" s="67"/>
      <c r="BW329" s="67">
        <v>233</v>
      </c>
      <c r="BX329" s="79"/>
      <c r="BY329" s="67">
        <f t="shared" si="48"/>
        <v>305777</v>
      </c>
      <c r="BZ329" s="79"/>
      <c r="CA329" s="79"/>
      <c r="CB329" s="79"/>
      <c r="CC329" s="79"/>
      <c r="CD329" s="79"/>
      <c r="CE329" s="79"/>
      <c r="CF329" s="79"/>
      <c r="CG329" s="79"/>
      <c r="CH329" s="79"/>
      <c r="CI329" s="79"/>
      <c r="CJ329" s="79"/>
      <c r="CK329" s="79"/>
      <c r="CL329" s="67">
        <f t="shared" si="47"/>
        <v>0</v>
      </c>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68">
        <f t="shared" si="44"/>
        <v>0</v>
      </c>
      <c r="DU329" s="79"/>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row>
    <row r="330" spans="1:154">
      <c r="A330" s="86">
        <v>2009</v>
      </c>
      <c r="B330" s="67" t="s">
        <v>7</v>
      </c>
      <c r="C330" s="67" t="str">
        <f t="shared" si="46"/>
        <v>2009Q2</v>
      </c>
      <c r="D330" s="67" t="s">
        <v>211</v>
      </c>
      <c r="E330" s="67" t="s">
        <v>212</v>
      </c>
      <c r="F330" s="67" t="s">
        <v>231</v>
      </c>
      <c r="G330" s="68" t="s">
        <v>231</v>
      </c>
      <c r="H330" s="68" t="s">
        <v>231</v>
      </c>
      <c r="I330" s="68" t="s">
        <v>448</v>
      </c>
      <c r="J330" s="67" t="str">
        <f t="shared" si="43"/>
        <v>2009Q2D13</v>
      </c>
      <c r="K330" s="79">
        <v>0</v>
      </c>
      <c r="L330" s="79">
        <v>0</v>
      </c>
      <c r="M330" s="67"/>
      <c r="N330" s="79">
        <v>0</v>
      </c>
      <c r="O330" s="79"/>
      <c r="P330" s="79">
        <v>0</v>
      </c>
      <c r="Q330" s="79"/>
      <c r="R330" s="68">
        <v>0</v>
      </c>
      <c r="S330" s="67"/>
      <c r="T330" s="67"/>
      <c r="U330" s="67"/>
      <c r="V330" s="67"/>
      <c r="W330" s="67"/>
      <c r="X330" s="67"/>
      <c r="Y330" s="67"/>
      <c r="Z330" s="79">
        <v>0</v>
      </c>
      <c r="AA330" s="79">
        <v>0</v>
      </c>
      <c r="AB330" s="79">
        <v>0</v>
      </c>
      <c r="AC330" s="67">
        <v>0</v>
      </c>
      <c r="AD330" s="68">
        <f t="shared" si="49"/>
        <v>0</v>
      </c>
      <c r="AE330" s="67"/>
      <c r="AF330" s="79"/>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73">
        <v>0</v>
      </c>
      <c r="BK330" s="68">
        <f t="shared" si="45"/>
        <v>0</v>
      </c>
      <c r="BL330" s="67">
        <v>0</v>
      </c>
      <c r="BM330" s="67">
        <v>0</v>
      </c>
      <c r="BN330" s="67">
        <f t="shared" si="42"/>
        <v>0</v>
      </c>
      <c r="BO330" s="67"/>
      <c r="BP330" s="67"/>
      <c r="BQ330" s="67"/>
      <c r="BR330" s="67">
        <v>0</v>
      </c>
      <c r="BS330" s="67">
        <v>0</v>
      </c>
      <c r="BT330" s="67">
        <v>0</v>
      </c>
      <c r="BU330" s="67">
        <v>0</v>
      </c>
      <c r="BV330" s="67"/>
      <c r="BW330" s="67">
        <v>0</v>
      </c>
      <c r="BX330" s="67">
        <v>0</v>
      </c>
      <c r="BY330" s="67">
        <f t="shared" si="48"/>
        <v>0</v>
      </c>
      <c r="BZ330" s="79">
        <v>0</v>
      </c>
      <c r="CA330" s="79">
        <v>0</v>
      </c>
      <c r="CB330" s="79">
        <v>0</v>
      </c>
      <c r="CC330" s="79">
        <v>0</v>
      </c>
      <c r="CD330" s="79">
        <v>0</v>
      </c>
      <c r="CE330" s="79">
        <v>0</v>
      </c>
      <c r="CF330" s="79">
        <v>0</v>
      </c>
      <c r="CG330" s="79"/>
      <c r="CH330" s="79"/>
      <c r="CI330" s="79"/>
      <c r="CJ330" s="79"/>
      <c r="CK330" s="79"/>
      <c r="CL330" s="79">
        <f t="shared" si="47"/>
        <v>0</v>
      </c>
      <c r="CM330" s="79"/>
      <c r="CN330" s="79"/>
      <c r="CO330" s="79"/>
      <c r="CP330" s="79"/>
      <c r="CQ330" s="79"/>
      <c r="CR330" s="79"/>
      <c r="CS330" s="79"/>
      <c r="CT330" s="79"/>
      <c r="CU330" s="79"/>
      <c r="CV330" s="79"/>
      <c r="CW330" s="79"/>
      <c r="CX330" s="79"/>
      <c r="CY330" s="79"/>
      <c r="CZ330" s="79"/>
      <c r="DA330" s="79"/>
      <c r="DB330" s="79"/>
      <c r="DC330" s="79"/>
      <c r="DD330" s="67"/>
      <c r="DE330" s="67"/>
      <c r="DF330" s="67"/>
      <c r="DG330" s="67"/>
      <c r="DH330" s="67"/>
      <c r="DI330" s="67"/>
      <c r="DJ330" s="67"/>
      <c r="DK330" s="67"/>
      <c r="DL330" s="67"/>
      <c r="DM330" s="67"/>
      <c r="DN330" s="67"/>
      <c r="DO330" s="67"/>
      <c r="DP330" s="67"/>
      <c r="DQ330" s="67"/>
      <c r="DR330" s="67"/>
      <c r="DS330" s="67"/>
      <c r="DT330" s="68">
        <f t="shared" si="44"/>
        <v>0</v>
      </c>
      <c r="DU330" s="67"/>
      <c r="DV330" s="82"/>
      <c r="DW330" s="82"/>
      <c r="DX330" s="82"/>
      <c r="DY330" s="82"/>
      <c r="DZ330" s="82"/>
      <c r="EA330" s="82"/>
      <c r="EB330" s="82"/>
      <c r="EC330" s="82"/>
      <c r="ED330" s="82"/>
      <c r="EE330" s="82"/>
      <c r="EF330" s="82"/>
      <c r="EG330" s="82" t="s">
        <v>231</v>
      </c>
      <c r="EH330" s="82"/>
      <c r="EI330" s="82"/>
      <c r="EJ330" s="82"/>
      <c r="EK330" s="82"/>
      <c r="EL330" s="82"/>
      <c r="EM330" s="82"/>
      <c r="EN330" s="82"/>
      <c r="EO330" s="82"/>
      <c r="EP330" s="82"/>
      <c r="EQ330" s="82"/>
      <c r="ER330" s="82"/>
      <c r="ES330" s="82"/>
      <c r="ET330" s="82"/>
      <c r="EU330" s="82"/>
      <c r="EV330" s="82"/>
      <c r="EW330" s="82"/>
      <c r="EX330" s="82"/>
    </row>
    <row r="331" spans="1:154">
      <c r="A331" s="86">
        <v>2009</v>
      </c>
      <c r="B331" s="67" t="s">
        <v>7</v>
      </c>
      <c r="C331" s="67" t="str">
        <f t="shared" si="46"/>
        <v>2009Q2</v>
      </c>
      <c r="D331" s="67" t="s">
        <v>211</v>
      </c>
      <c r="E331" s="67" t="s">
        <v>212</v>
      </c>
      <c r="F331" s="67" t="s">
        <v>224</v>
      </c>
      <c r="G331" s="68" t="s">
        <v>46</v>
      </c>
      <c r="H331" s="68" t="s">
        <v>231</v>
      </c>
      <c r="I331" s="68" t="s">
        <v>440</v>
      </c>
      <c r="J331" s="67" t="str">
        <f t="shared" si="43"/>
        <v>2009Q2D7</v>
      </c>
      <c r="K331" s="79">
        <v>0</v>
      </c>
      <c r="L331" s="79">
        <v>0</v>
      </c>
      <c r="M331" s="67"/>
      <c r="N331" s="79">
        <v>0</v>
      </c>
      <c r="O331" s="79"/>
      <c r="P331" s="79">
        <v>0</v>
      </c>
      <c r="Q331" s="79"/>
      <c r="R331" s="68">
        <v>502752.96</v>
      </c>
      <c r="S331" s="67"/>
      <c r="T331" s="67"/>
      <c r="U331" s="67"/>
      <c r="V331" s="67"/>
      <c r="W331" s="67"/>
      <c r="X331" s="67"/>
      <c r="Y331" s="67"/>
      <c r="Z331" s="79">
        <v>0</v>
      </c>
      <c r="AA331" s="79">
        <v>0</v>
      </c>
      <c r="AB331" s="79">
        <v>0</v>
      </c>
      <c r="AC331" s="67">
        <v>614934</v>
      </c>
      <c r="AD331" s="68">
        <f t="shared" si="49"/>
        <v>614934</v>
      </c>
      <c r="AE331" s="67"/>
      <c r="AF331" s="79"/>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73">
        <v>0</v>
      </c>
      <c r="BK331" s="68">
        <f t="shared" si="45"/>
        <v>0</v>
      </c>
      <c r="BL331" s="67">
        <v>0</v>
      </c>
      <c r="BM331" s="67">
        <v>0</v>
      </c>
      <c r="BN331" s="67">
        <f t="shared" si="42"/>
        <v>0</v>
      </c>
      <c r="BO331" s="67"/>
      <c r="BP331" s="67"/>
      <c r="BQ331" s="67"/>
      <c r="BR331" s="67">
        <v>653</v>
      </c>
      <c r="BS331" s="67">
        <v>26</v>
      </c>
      <c r="BT331" s="67">
        <v>0</v>
      </c>
      <c r="BU331" s="67">
        <v>0</v>
      </c>
      <c r="BV331" s="67"/>
      <c r="BW331" s="67">
        <v>0</v>
      </c>
      <c r="BX331" s="67">
        <v>0</v>
      </c>
      <c r="BY331" s="67">
        <f t="shared" si="48"/>
        <v>679</v>
      </c>
      <c r="BZ331" s="79">
        <v>22.067</v>
      </c>
      <c r="CA331" s="79">
        <v>0.57399999999999995</v>
      </c>
      <c r="CB331" s="79">
        <v>5.6707000000000001</v>
      </c>
      <c r="CC331" s="79">
        <v>2.5873499999999998</v>
      </c>
      <c r="CD331" s="79">
        <v>0</v>
      </c>
      <c r="CE331" s="79">
        <v>0</v>
      </c>
      <c r="CF331" s="79">
        <v>0</v>
      </c>
      <c r="CG331" s="79"/>
      <c r="CH331" s="79"/>
      <c r="CI331" s="79"/>
      <c r="CJ331" s="79"/>
      <c r="CK331" s="79"/>
      <c r="CL331" s="79">
        <f t="shared" si="47"/>
        <v>30.899050000000003</v>
      </c>
      <c r="CM331" s="79"/>
      <c r="CN331" s="79"/>
      <c r="CO331" s="79"/>
      <c r="CP331" s="79"/>
      <c r="CQ331" s="79"/>
      <c r="CR331" s="79"/>
      <c r="CS331" s="79"/>
      <c r="CT331" s="79"/>
      <c r="CU331" s="79"/>
      <c r="CV331" s="79"/>
      <c r="CW331" s="79"/>
      <c r="CX331" s="79"/>
      <c r="CY331" s="79"/>
      <c r="CZ331" s="79"/>
      <c r="DA331" s="79"/>
      <c r="DB331" s="79"/>
      <c r="DC331" s="79"/>
      <c r="DD331" s="67"/>
      <c r="DE331" s="67"/>
      <c r="DF331" s="67"/>
      <c r="DG331" s="67"/>
      <c r="DH331" s="67"/>
      <c r="DI331" s="67"/>
      <c r="DJ331" s="67"/>
      <c r="DK331" s="67"/>
      <c r="DL331" s="67"/>
      <c r="DM331" s="67"/>
      <c r="DN331" s="67"/>
      <c r="DO331" s="67"/>
      <c r="DP331" s="67"/>
      <c r="DQ331" s="67"/>
      <c r="DR331" s="67"/>
      <c r="DS331" s="67"/>
      <c r="DT331" s="68">
        <f t="shared" si="44"/>
        <v>0</v>
      </c>
      <c r="DU331" s="67"/>
      <c r="DV331" s="82"/>
      <c r="DW331" s="82"/>
      <c r="DX331" s="82"/>
      <c r="DY331" s="82"/>
      <c r="DZ331" s="82"/>
      <c r="EA331" s="82"/>
      <c r="EB331" s="82"/>
      <c r="EC331" s="82"/>
      <c r="ED331" s="82"/>
      <c r="EE331" s="82"/>
      <c r="EF331" s="82"/>
      <c r="EG331" s="82" t="s">
        <v>229</v>
      </c>
      <c r="EH331" s="82"/>
      <c r="EI331" s="82"/>
      <c r="EJ331" s="82"/>
      <c r="EK331" s="82"/>
      <c r="EL331" s="82"/>
      <c r="EM331" s="82"/>
      <c r="EN331" s="82"/>
      <c r="EO331" s="82"/>
      <c r="EP331" s="82"/>
      <c r="EQ331" s="82"/>
      <c r="ER331" s="82"/>
      <c r="ES331" s="82"/>
      <c r="ET331" s="82"/>
      <c r="EU331" s="82"/>
      <c r="EV331" s="82"/>
      <c r="EW331" s="82"/>
      <c r="EX331" s="82"/>
    </row>
    <row r="332" spans="1:154">
      <c r="A332" s="86">
        <v>2009</v>
      </c>
      <c r="B332" s="67" t="s">
        <v>7</v>
      </c>
      <c r="C332" s="67" t="str">
        <f t="shared" si="46"/>
        <v>2009Q2</v>
      </c>
      <c r="D332" s="67" t="s">
        <v>211</v>
      </c>
      <c r="E332" s="67" t="s">
        <v>212</v>
      </c>
      <c r="F332" s="67" t="s">
        <v>223</v>
      </c>
      <c r="G332" s="68" t="s">
        <v>45</v>
      </c>
      <c r="H332" s="68" t="s">
        <v>231</v>
      </c>
      <c r="I332" s="68" t="s">
        <v>439</v>
      </c>
      <c r="J332" s="67" t="str">
        <f t="shared" si="43"/>
        <v>2009Q2D6</v>
      </c>
      <c r="K332" s="79">
        <v>0</v>
      </c>
      <c r="L332" s="79">
        <v>0</v>
      </c>
      <c r="M332" s="67"/>
      <c r="N332" s="79">
        <v>0</v>
      </c>
      <c r="O332" s="79"/>
      <c r="P332" s="79">
        <v>0</v>
      </c>
      <c r="Q332" s="79"/>
      <c r="R332" s="68">
        <v>25814.66</v>
      </c>
      <c r="S332" s="67"/>
      <c r="T332" s="67"/>
      <c r="U332" s="67"/>
      <c r="V332" s="67"/>
      <c r="W332" s="67"/>
      <c r="X332" s="67"/>
      <c r="Y332" s="67"/>
      <c r="Z332" s="79">
        <v>0</v>
      </c>
      <c r="AA332" s="79">
        <v>0</v>
      </c>
      <c r="AB332" s="79">
        <v>0</v>
      </c>
      <c r="AC332" s="67">
        <v>109000</v>
      </c>
      <c r="AD332" s="68">
        <f t="shared" si="49"/>
        <v>109000</v>
      </c>
      <c r="AE332" s="67"/>
      <c r="AF332" s="79"/>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73">
        <v>0</v>
      </c>
      <c r="BK332" s="68">
        <f t="shared" si="45"/>
        <v>0</v>
      </c>
      <c r="BL332" s="67">
        <v>0</v>
      </c>
      <c r="BM332" s="67">
        <v>0</v>
      </c>
      <c r="BN332" s="67">
        <f t="shared" si="42"/>
        <v>0</v>
      </c>
      <c r="BO332" s="67"/>
      <c r="BP332" s="67"/>
      <c r="BQ332" s="67"/>
      <c r="BR332" s="67">
        <v>138</v>
      </c>
      <c r="BS332" s="67">
        <v>5</v>
      </c>
      <c r="BT332" s="67">
        <v>0</v>
      </c>
      <c r="BU332" s="67">
        <v>0</v>
      </c>
      <c r="BV332" s="67"/>
      <c r="BW332" s="67">
        <v>0</v>
      </c>
      <c r="BX332" s="67">
        <v>0</v>
      </c>
      <c r="BY332" s="67">
        <f t="shared" si="48"/>
        <v>143</v>
      </c>
      <c r="BZ332" s="79">
        <v>0.83</v>
      </c>
      <c r="CA332" s="79">
        <v>0</v>
      </c>
      <c r="CB332" s="79">
        <v>0.55510000000000004</v>
      </c>
      <c r="CC332" s="79">
        <v>1.4341999999999999</v>
      </c>
      <c r="CD332" s="79">
        <v>4.5999999999999996</v>
      </c>
      <c r="CE332" s="79">
        <v>0</v>
      </c>
      <c r="CF332" s="79">
        <v>0</v>
      </c>
      <c r="CG332" s="79"/>
      <c r="CH332" s="79"/>
      <c r="CI332" s="79"/>
      <c r="CJ332" s="79"/>
      <c r="CK332" s="79"/>
      <c r="CL332" s="79">
        <f t="shared" si="47"/>
        <v>7.4192999999999998</v>
      </c>
      <c r="CM332" s="79"/>
      <c r="CN332" s="79"/>
      <c r="CO332" s="79"/>
      <c r="CP332" s="79"/>
      <c r="CQ332" s="79"/>
      <c r="CR332" s="79"/>
      <c r="CS332" s="79"/>
      <c r="CT332" s="79"/>
      <c r="CU332" s="79"/>
      <c r="CV332" s="79"/>
      <c r="CW332" s="79"/>
      <c r="CX332" s="79"/>
      <c r="CY332" s="79"/>
      <c r="CZ332" s="79"/>
      <c r="DA332" s="79"/>
      <c r="DB332" s="79"/>
      <c r="DC332" s="79"/>
      <c r="DD332" s="67"/>
      <c r="DE332" s="67"/>
      <c r="DF332" s="67"/>
      <c r="DG332" s="67"/>
      <c r="DH332" s="67"/>
      <c r="DI332" s="67"/>
      <c r="DJ332" s="67"/>
      <c r="DK332" s="67"/>
      <c r="DL332" s="67"/>
      <c r="DM332" s="67"/>
      <c r="DN332" s="67"/>
      <c r="DO332" s="67"/>
      <c r="DP332" s="67"/>
      <c r="DQ332" s="67"/>
      <c r="DR332" s="67"/>
      <c r="DS332" s="67"/>
      <c r="DT332" s="68">
        <f t="shared" si="44"/>
        <v>0</v>
      </c>
      <c r="DU332" s="67"/>
      <c r="DV332" s="82"/>
      <c r="DW332" s="82"/>
      <c r="DX332" s="82"/>
      <c r="DY332" s="82"/>
      <c r="DZ332" s="82"/>
      <c r="EA332" s="82"/>
      <c r="EB332" s="82"/>
      <c r="EC332" s="82"/>
      <c r="ED332" s="82"/>
      <c r="EE332" s="82"/>
      <c r="EF332" s="82"/>
      <c r="EG332" s="82" t="s">
        <v>229</v>
      </c>
      <c r="EH332" s="82"/>
      <c r="EI332" s="82"/>
      <c r="EJ332" s="82"/>
      <c r="EK332" s="82"/>
      <c r="EL332" s="82"/>
      <c r="EM332" s="82"/>
      <c r="EN332" s="82"/>
      <c r="EO332" s="82"/>
      <c r="EP332" s="82"/>
      <c r="EQ332" s="82"/>
      <c r="ER332" s="82"/>
      <c r="ES332" s="82"/>
      <c r="ET332" s="82"/>
      <c r="EU332" s="82"/>
      <c r="EV332" s="82"/>
      <c r="EW332" s="82"/>
      <c r="EX332" s="82"/>
    </row>
    <row r="333" spans="1:154">
      <c r="A333" s="86">
        <v>2009</v>
      </c>
      <c r="B333" s="67" t="s">
        <v>7</v>
      </c>
      <c r="C333" s="67" t="str">
        <f t="shared" si="46"/>
        <v>2009Q2</v>
      </c>
      <c r="D333" s="67" t="s">
        <v>211</v>
      </c>
      <c r="E333" s="67" t="s">
        <v>212</v>
      </c>
      <c r="F333" s="67" t="s">
        <v>225</v>
      </c>
      <c r="G333" s="68" t="s">
        <v>47</v>
      </c>
      <c r="H333" s="68" t="s">
        <v>231</v>
      </c>
      <c r="I333" s="68" t="s">
        <v>441</v>
      </c>
      <c r="J333" s="67" t="str">
        <f t="shared" si="43"/>
        <v>2009Q2D8</v>
      </c>
      <c r="K333" s="79">
        <v>128339.50783895473</v>
      </c>
      <c r="L333" s="79">
        <v>74627.922161045251</v>
      </c>
      <c r="M333" s="67"/>
      <c r="N333" s="79">
        <v>0</v>
      </c>
      <c r="O333" s="79"/>
      <c r="P333" s="79">
        <v>0</v>
      </c>
      <c r="Q333" s="79"/>
      <c r="R333" s="68">
        <v>202967.43</v>
      </c>
      <c r="S333" s="67"/>
      <c r="T333" s="67"/>
      <c r="U333" s="67"/>
      <c r="V333" s="67"/>
      <c r="W333" s="67"/>
      <c r="X333" s="67"/>
      <c r="Y333" s="67">
        <v>99.299471159999996</v>
      </c>
      <c r="Z333" s="79">
        <v>0</v>
      </c>
      <c r="AA333" s="79">
        <v>0</v>
      </c>
      <c r="AB333" s="79">
        <v>0</v>
      </c>
      <c r="AC333" s="67">
        <v>379307</v>
      </c>
      <c r="AD333" s="68">
        <f t="shared" si="49"/>
        <v>379307</v>
      </c>
      <c r="AE333" s="67"/>
      <c r="AF333" s="79"/>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73">
        <v>0</v>
      </c>
      <c r="BK333" s="68">
        <f t="shared" si="45"/>
        <v>0</v>
      </c>
      <c r="BL333" s="67">
        <v>0</v>
      </c>
      <c r="BM333" s="67">
        <v>0</v>
      </c>
      <c r="BN333" s="67">
        <f t="shared" si="42"/>
        <v>0</v>
      </c>
      <c r="BO333" s="67"/>
      <c r="BP333" s="67"/>
      <c r="BQ333" s="67"/>
      <c r="BR333" s="67">
        <v>677</v>
      </c>
      <c r="BS333" s="67">
        <v>25</v>
      </c>
      <c r="BT333" s="67">
        <v>0</v>
      </c>
      <c r="BU333" s="67">
        <v>0</v>
      </c>
      <c r="BV333" s="67"/>
      <c r="BW333" s="67">
        <v>0</v>
      </c>
      <c r="BX333" s="67">
        <v>0</v>
      </c>
      <c r="BY333" s="67">
        <f t="shared" si="48"/>
        <v>702</v>
      </c>
      <c r="BZ333" s="79">
        <v>21.864000000000001</v>
      </c>
      <c r="CA333" s="79">
        <v>0.36799999999999999</v>
      </c>
      <c r="CB333" s="79">
        <v>3.8195000000000001</v>
      </c>
      <c r="CC333" s="79">
        <v>2.7014</v>
      </c>
      <c r="CD333" s="79">
        <v>2</v>
      </c>
      <c r="CE333" s="79">
        <v>0</v>
      </c>
      <c r="CF333" s="79">
        <v>0</v>
      </c>
      <c r="CG333" s="79"/>
      <c r="CH333" s="79"/>
      <c r="CI333" s="79"/>
      <c r="CJ333" s="79"/>
      <c r="CK333" s="79"/>
      <c r="CL333" s="79">
        <f t="shared" si="47"/>
        <v>30.7529</v>
      </c>
      <c r="CM333" s="79"/>
      <c r="CN333" s="79"/>
      <c r="CO333" s="79"/>
      <c r="CP333" s="79"/>
      <c r="CQ333" s="79"/>
      <c r="CR333" s="79"/>
      <c r="CS333" s="79"/>
      <c r="CT333" s="79"/>
      <c r="CU333" s="79"/>
      <c r="CV333" s="79"/>
      <c r="CW333" s="79"/>
      <c r="CX333" s="79"/>
      <c r="CY333" s="79"/>
      <c r="CZ333" s="79"/>
      <c r="DA333" s="79"/>
      <c r="DB333" s="79"/>
      <c r="DC333" s="79"/>
      <c r="DD333" s="67"/>
      <c r="DE333" s="67"/>
      <c r="DF333" s="67"/>
      <c r="DG333" s="67"/>
      <c r="DH333" s="67"/>
      <c r="DI333" s="67"/>
      <c r="DJ333" s="67"/>
      <c r="DK333" s="67"/>
      <c r="DL333" s="67"/>
      <c r="DM333" s="67"/>
      <c r="DN333" s="67"/>
      <c r="DO333" s="67"/>
      <c r="DP333" s="67"/>
      <c r="DQ333" s="67"/>
      <c r="DR333" s="67"/>
      <c r="DS333" s="67"/>
      <c r="DT333" s="68">
        <f t="shared" si="44"/>
        <v>0</v>
      </c>
      <c r="DU333" s="67"/>
      <c r="DV333" s="82"/>
      <c r="DW333" s="82"/>
      <c r="DX333" s="82"/>
      <c r="DY333" s="82"/>
      <c r="DZ333" s="82"/>
      <c r="EA333" s="82"/>
      <c r="EB333" s="82"/>
      <c r="EC333" s="82"/>
      <c r="ED333" s="82"/>
      <c r="EE333" s="82"/>
      <c r="EF333" s="82"/>
      <c r="EG333" s="82" t="s">
        <v>229</v>
      </c>
      <c r="EH333" s="82"/>
      <c r="EI333" s="82"/>
      <c r="EJ333" s="82"/>
      <c r="EK333" s="82"/>
      <c r="EL333" s="82"/>
      <c r="EM333" s="82"/>
      <c r="EN333" s="82"/>
      <c r="EO333" s="82"/>
      <c r="EP333" s="82"/>
      <c r="EQ333" s="82"/>
      <c r="ER333" s="82"/>
      <c r="ES333" s="82"/>
      <c r="ET333" s="82"/>
      <c r="EU333" s="82"/>
      <c r="EV333" s="82"/>
      <c r="EW333" s="82"/>
      <c r="EX333" s="82"/>
    </row>
    <row r="334" spans="1:154">
      <c r="A334" s="86">
        <v>2009</v>
      </c>
      <c r="B334" s="67" t="s">
        <v>7</v>
      </c>
      <c r="C334" s="67" t="str">
        <f t="shared" si="46"/>
        <v>2009Q2</v>
      </c>
      <c r="D334" s="67" t="s">
        <v>211</v>
      </c>
      <c r="E334" s="67" t="s">
        <v>212</v>
      </c>
      <c r="F334" s="67" t="s">
        <v>226</v>
      </c>
      <c r="G334" s="68" t="s">
        <v>29</v>
      </c>
      <c r="H334" s="68" t="s">
        <v>29</v>
      </c>
      <c r="I334" s="68" t="s">
        <v>447</v>
      </c>
      <c r="J334" s="67" t="str">
        <f t="shared" si="43"/>
        <v>2009Q2D12</v>
      </c>
      <c r="K334" s="79">
        <v>0</v>
      </c>
      <c r="L334" s="79">
        <v>0</v>
      </c>
      <c r="M334" s="67"/>
      <c r="N334" s="79">
        <v>0</v>
      </c>
      <c r="O334" s="79"/>
      <c r="P334" s="79">
        <v>0</v>
      </c>
      <c r="Q334" s="79"/>
      <c r="R334" s="68">
        <v>0</v>
      </c>
      <c r="S334" s="67"/>
      <c r="T334" s="67"/>
      <c r="U334" s="67"/>
      <c r="V334" s="67"/>
      <c r="W334" s="67"/>
      <c r="X334" s="67"/>
      <c r="Y334" s="67"/>
      <c r="Z334" s="79">
        <v>0</v>
      </c>
      <c r="AA334" s="79">
        <v>0</v>
      </c>
      <c r="AB334" s="79">
        <v>0</v>
      </c>
      <c r="AC334" s="67">
        <v>0</v>
      </c>
      <c r="AD334" s="68">
        <f t="shared" si="49"/>
        <v>0</v>
      </c>
      <c r="AE334" s="67"/>
      <c r="AF334" s="79"/>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73">
        <v>0</v>
      </c>
      <c r="BK334" s="68">
        <f t="shared" si="45"/>
        <v>0</v>
      </c>
      <c r="BL334" s="67">
        <v>0</v>
      </c>
      <c r="BM334" s="67">
        <v>0</v>
      </c>
      <c r="BN334" s="67">
        <f t="shared" si="42"/>
        <v>0</v>
      </c>
      <c r="BO334" s="67"/>
      <c r="BP334" s="67"/>
      <c r="BQ334" s="67"/>
      <c r="BR334" s="67">
        <v>0</v>
      </c>
      <c r="BS334" s="67">
        <v>0</v>
      </c>
      <c r="BT334" s="67">
        <v>0</v>
      </c>
      <c r="BU334" s="67">
        <v>0</v>
      </c>
      <c r="BV334" s="67"/>
      <c r="BW334" s="67">
        <v>0</v>
      </c>
      <c r="BX334" s="67">
        <v>0</v>
      </c>
      <c r="BY334" s="67">
        <f t="shared" si="48"/>
        <v>0</v>
      </c>
      <c r="BZ334" s="79">
        <v>0</v>
      </c>
      <c r="CA334" s="79">
        <v>0</v>
      </c>
      <c r="CB334" s="79">
        <v>0</v>
      </c>
      <c r="CC334" s="79">
        <v>0</v>
      </c>
      <c r="CD334" s="79">
        <v>0</v>
      </c>
      <c r="CE334" s="79">
        <v>0</v>
      </c>
      <c r="CF334" s="79">
        <v>0</v>
      </c>
      <c r="CG334" s="79"/>
      <c r="CH334" s="79"/>
      <c r="CI334" s="79"/>
      <c r="CJ334" s="79"/>
      <c r="CK334" s="79"/>
      <c r="CL334" s="79">
        <f t="shared" si="47"/>
        <v>0</v>
      </c>
      <c r="CM334" s="79"/>
      <c r="CN334" s="79"/>
      <c r="CO334" s="79"/>
      <c r="CP334" s="79"/>
      <c r="CQ334" s="79"/>
      <c r="CR334" s="79"/>
      <c r="CS334" s="79"/>
      <c r="CT334" s="79"/>
      <c r="CU334" s="79"/>
      <c r="CV334" s="79"/>
      <c r="CW334" s="79"/>
      <c r="CX334" s="79"/>
      <c r="CY334" s="79"/>
      <c r="CZ334" s="79"/>
      <c r="DA334" s="79"/>
      <c r="DB334" s="79"/>
      <c r="DC334" s="79"/>
      <c r="DD334" s="67"/>
      <c r="DE334" s="67"/>
      <c r="DF334" s="67"/>
      <c r="DG334" s="67"/>
      <c r="DH334" s="67"/>
      <c r="DI334" s="67"/>
      <c r="DJ334" s="67"/>
      <c r="DK334" s="67"/>
      <c r="DL334" s="67"/>
      <c r="DM334" s="67"/>
      <c r="DN334" s="67"/>
      <c r="DO334" s="67"/>
      <c r="DP334" s="67"/>
      <c r="DQ334" s="67"/>
      <c r="DR334" s="67"/>
      <c r="DS334" s="67"/>
      <c r="DT334" s="68">
        <f t="shared" si="44"/>
        <v>0</v>
      </c>
      <c r="DU334" s="67"/>
      <c r="DV334" s="82"/>
      <c r="DW334" s="82"/>
      <c r="DX334" s="82"/>
      <c r="DY334" s="82"/>
      <c r="DZ334" s="82"/>
      <c r="EA334" s="82"/>
      <c r="EB334" s="82"/>
      <c r="EC334" s="82"/>
      <c r="ED334" s="82"/>
      <c r="EE334" s="82"/>
      <c r="EF334" s="82"/>
      <c r="EG334" s="82" t="s">
        <v>229</v>
      </c>
      <c r="EH334" s="82"/>
      <c r="EI334" s="82"/>
      <c r="EJ334" s="82"/>
      <c r="EK334" s="82"/>
      <c r="EL334" s="82"/>
      <c r="EM334" s="82"/>
      <c r="EN334" s="82"/>
      <c r="EO334" s="82"/>
      <c r="EP334" s="82"/>
      <c r="EQ334" s="82"/>
      <c r="ER334" s="82"/>
      <c r="ES334" s="82"/>
      <c r="ET334" s="82"/>
      <c r="EU334" s="82"/>
      <c r="EV334" s="82"/>
      <c r="EW334" s="82"/>
      <c r="EX334" s="82"/>
    </row>
    <row r="335" spans="1:154">
      <c r="A335" s="86">
        <v>2009</v>
      </c>
      <c r="B335" s="67" t="s">
        <v>7</v>
      </c>
      <c r="C335" s="67" t="str">
        <f t="shared" si="46"/>
        <v>2009Q2</v>
      </c>
      <c r="D335" s="67" t="s">
        <v>211</v>
      </c>
      <c r="E335" s="67" t="s">
        <v>212</v>
      </c>
      <c r="F335" s="67" t="s">
        <v>228</v>
      </c>
      <c r="G335" s="68" t="s">
        <v>28</v>
      </c>
      <c r="H335" s="68" t="s">
        <v>28</v>
      </c>
      <c r="I335" s="68" t="s">
        <v>445</v>
      </c>
      <c r="J335" s="67" t="str">
        <f t="shared" si="43"/>
        <v>2009Q2D10</v>
      </c>
      <c r="K335" s="79">
        <v>0</v>
      </c>
      <c r="L335" s="79">
        <v>0</v>
      </c>
      <c r="M335" s="67"/>
      <c r="N335" s="79">
        <v>0</v>
      </c>
      <c r="O335" s="79"/>
      <c r="P335" s="79">
        <v>0</v>
      </c>
      <c r="Q335" s="79"/>
      <c r="R335" s="68">
        <v>0</v>
      </c>
      <c r="S335" s="67"/>
      <c r="T335" s="67"/>
      <c r="U335" s="67"/>
      <c r="V335" s="67"/>
      <c r="W335" s="67"/>
      <c r="X335" s="67"/>
      <c r="Y335" s="67"/>
      <c r="Z335" s="79">
        <v>0</v>
      </c>
      <c r="AA335" s="79">
        <v>0</v>
      </c>
      <c r="AB335" s="79">
        <v>0</v>
      </c>
      <c r="AC335" s="67">
        <v>0</v>
      </c>
      <c r="AD335" s="68">
        <f t="shared" si="49"/>
        <v>0</v>
      </c>
      <c r="AE335" s="67"/>
      <c r="AF335" s="79"/>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73">
        <v>0</v>
      </c>
      <c r="BK335" s="68">
        <f t="shared" si="45"/>
        <v>0</v>
      </c>
      <c r="BL335" s="67">
        <v>0</v>
      </c>
      <c r="BM335" s="67">
        <v>0</v>
      </c>
      <c r="BN335" s="67">
        <f t="shared" si="42"/>
        <v>0</v>
      </c>
      <c r="BO335" s="67"/>
      <c r="BP335" s="67"/>
      <c r="BQ335" s="67"/>
      <c r="BR335" s="67">
        <v>0</v>
      </c>
      <c r="BS335" s="67">
        <v>0</v>
      </c>
      <c r="BT335" s="67">
        <v>0</v>
      </c>
      <c r="BU335" s="67">
        <v>0</v>
      </c>
      <c r="BV335" s="67"/>
      <c r="BW335" s="67">
        <v>0</v>
      </c>
      <c r="BX335" s="67">
        <v>0</v>
      </c>
      <c r="BY335" s="67">
        <f t="shared" si="48"/>
        <v>0</v>
      </c>
      <c r="BZ335" s="79">
        <v>0</v>
      </c>
      <c r="CA335" s="79">
        <v>0</v>
      </c>
      <c r="CB335" s="79">
        <v>0</v>
      </c>
      <c r="CC335" s="79">
        <v>0</v>
      </c>
      <c r="CD335" s="79">
        <v>0</v>
      </c>
      <c r="CE335" s="79">
        <v>0</v>
      </c>
      <c r="CF335" s="79">
        <v>0</v>
      </c>
      <c r="CG335" s="79"/>
      <c r="CH335" s="79"/>
      <c r="CI335" s="79"/>
      <c r="CJ335" s="79"/>
      <c r="CK335" s="79"/>
      <c r="CL335" s="79">
        <f t="shared" si="47"/>
        <v>0</v>
      </c>
      <c r="CM335" s="79"/>
      <c r="CN335" s="79"/>
      <c r="CO335" s="79"/>
      <c r="CP335" s="79"/>
      <c r="CQ335" s="79"/>
      <c r="CR335" s="79"/>
      <c r="CS335" s="79"/>
      <c r="CT335" s="79"/>
      <c r="CU335" s="79"/>
      <c r="CV335" s="79"/>
      <c r="CW335" s="79"/>
      <c r="CX335" s="79"/>
      <c r="CY335" s="79"/>
      <c r="CZ335" s="79"/>
      <c r="DA335" s="79"/>
      <c r="DB335" s="79"/>
      <c r="DC335" s="79"/>
      <c r="DD335" s="67"/>
      <c r="DE335" s="67"/>
      <c r="DF335" s="67"/>
      <c r="DG335" s="67"/>
      <c r="DH335" s="67"/>
      <c r="DI335" s="67"/>
      <c r="DJ335" s="67"/>
      <c r="DK335" s="67"/>
      <c r="DL335" s="67"/>
      <c r="DM335" s="67"/>
      <c r="DN335" s="67"/>
      <c r="DO335" s="67"/>
      <c r="DP335" s="67"/>
      <c r="DQ335" s="67"/>
      <c r="DR335" s="67"/>
      <c r="DS335" s="67"/>
      <c r="DT335" s="68">
        <f t="shared" si="44"/>
        <v>0</v>
      </c>
      <c r="DU335" s="67"/>
      <c r="DV335" s="82"/>
      <c r="DW335" s="82"/>
      <c r="DX335" s="82"/>
      <c r="DY335" s="82"/>
      <c r="DZ335" s="82"/>
      <c r="EA335" s="82"/>
      <c r="EB335" s="82"/>
      <c r="EC335" s="82"/>
      <c r="ED335" s="82"/>
      <c r="EE335" s="82"/>
      <c r="EF335" s="82"/>
      <c r="EG335" s="82" t="s">
        <v>229</v>
      </c>
      <c r="EH335" s="82"/>
      <c r="EI335" s="82"/>
      <c r="EJ335" s="82"/>
      <c r="EK335" s="82"/>
      <c r="EL335" s="82"/>
      <c r="EM335" s="82"/>
      <c r="EN335" s="82"/>
      <c r="EO335" s="82"/>
      <c r="EP335" s="82"/>
      <c r="EQ335" s="82"/>
      <c r="ER335" s="82"/>
      <c r="ES335" s="82"/>
      <c r="ET335" s="82"/>
      <c r="EU335" s="82"/>
      <c r="EV335" s="82"/>
      <c r="EW335" s="82"/>
      <c r="EX335" s="82"/>
    </row>
    <row r="336" spans="1:154">
      <c r="A336" s="86">
        <v>2009</v>
      </c>
      <c r="B336" s="67" t="s">
        <v>7</v>
      </c>
      <c r="C336" s="67" t="str">
        <f t="shared" si="46"/>
        <v>2009Q2</v>
      </c>
      <c r="D336" s="67" t="s">
        <v>211</v>
      </c>
      <c r="E336" s="67" t="s">
        <v>212</v>
      </c>
      <c r="F336" s="67" t="s">
        <v>213</v>
      </c>
      <c r="G336" s="68" t="s">
        <v>33</v>
      </c>
      <c r="H336" s="68" t="s">
        <v>33</v>
      </c>
      <c r="I336" s="68" t="s">
        <v>446</v>
      </c>
      <c r="J336" s="67" t="str">
        <f t="shared" si="43"/>
        <v>2009Q2D11</v>
      </c>
      <c r="K336" s="79">
        <v>0</v>
      </c>
      <c r="L336" s="79">
        <v>0</v>
      </c>
      <c r="M336" s="67"/>
      <c r="N336" s="79">
        <v>0</v>
      </c>
      <c r="O336" s="79"/>
      <c r="P336" s="79">
        <v>0</v>
      </c>
      <c r="Q336" s="79"/>
      <c r="R336" s="68">
        <v>0</v>
      </c>
      <c r="S336" s="67"/>
      <c r="T336" s="67"/>
      <c r="U336" s="67"/>
      <c r="V336" s="67"/>
      <c r="W336" s="67"/>
      <c r="X336" s="67"/>
      <c r="Y336" s="67"/>
      <c r="Z336" s="79">
        <v>0</v>
      </c>
      <c r="AA336" s="79">
        <v>0</v>
      </c>
      <c r="AB336" s="79">
        <v>0</v>
      </c>
      <c r="AC336" s="67">
        <v>0</v>
      </c>
      <c r="AD336" s="68">
        <f t="shared" si="49"/>
        <v>0</v>
      </c>
      <c r="AE336" s="67"/>
      <c r="AF336" s="79"/>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73">
        <v>0</v>
      </c>
      <c r="BK336" s="68">
        <f t="shared" si="45"/>
        <v>0</v>
      </c>
      <c r="BL336" s="67">
        <v>0</v>
      </c>
      <c r="BM336" s="67">
        <v>0</v>
      </c>
      <c r="BN336" s="67">
        <f t="shared" ref="BN336:BN377" si="50">SUM(BL336:BM336)</f>
        <v>0</v>
      </c>
      <c r="BO336" s="67"/>
      <c r="BP336" s="67"/>
      <c r="BQ336" s="67"/>
      <c r="BR336" s="67">
        <v>0</v>
      </c>
      <c r="BS336" s="67">
        <v>0</v>
      </c>
      <c r="BT336" s="67">
        <v>0</v>
      </c>
      <c r="BU336" s="67">
        <v>0</v>
      </c>
      <c r="BV336" s="67"/>
      <c r="BW336" s="67">
        <v>0</v>
      </c>
      <c r="BX336" s="67">
        <v>0</v>
      </c>
      <c r="BY336" s="67">
        <f t="shared" si="48"/>
        <v>0</v>
      </c>
      <c r="BZ336" s="79">
        <v>0</v>
      </c>
      <c r="CA336" s="79">
        <v>0</v>
      </c>
      <c r="CB336" s="79">
        <v>0</v>
      </c>
      <c r="CC336" s="79">
        <v>0</v>
      </c>
      <c r="CD336" s="79">
        <v>0</v>
      </c>
      <c r="CE336" s="79">
        <v>0</v>
      </c>
      <c r="CF336" s="79">
        <v>0</v>
      </c>
      <c r="CG336" s="79"/>
      <c r="CH336" s="79"/>
      <c r="CI336" s="79"/>
      <c r="CJ336" s="79"/>
      <c r="CK336" s="79"/>
      <c r="CL336" s="79">
        <f t="shared" si="47"/>
        <v>0</v>
      </c>
      <c r="CM336" s="79"/>
      <c r="CN336" s="79"/>
      <c r="CO336" s="79"/>
      <c r="CP336" s="79"/>
      <c r="CQ336" s="79"/>
      <c r="CR336" s="79"/>
      <c r="CS336" s="79"/>
      <c r="CT336" s="79"/>
      <c r="CU336" s="79"/>
      <c r="CV336" s="79"/>
      <c r="CW336" s="79"/>
      <c r="CX336" s="79"/>
      <c r="CY336" s="79"/>
      <c r="CZ336" s="79"/>
      <c r="DA336" s="79"/>
      <c r="DB336" s="79"/>
      <c r="DC336" s="79"/>
      <c r="DD336" s="67"/>
      <c r="DE336" s="67"/>
      <c r="DF336" s="67"/>
      <c r="DG336" s="67"/>
      <c r="DH336" s="67"/>
      <c r="DI336" s="67"/>
      <c r="DJ336" s="67"/>
      <c r="DK336" s="67"/>
      <c r="DL336" s="67"/>
      <c r="DM336" s="67"/>
      <c r="DN336" s="67"/>
      <c r="DO336" s="67"/>
      <c r="DP336" s="67"/>
      <c r="DQ336" s="67"/>
      <c r="DR336" s="67"/>
      <c r="DS336" s="67"/>
      <c r="DT336" s="68">
        <f t="shared" si="44"/>
        <v>0</v>
      </c>
      <c r="DU336" s="67"/>
      <c r="DV336" s="82"/>
      <c r="DW336" s="82"/>
      <c r="DX336" s="82"/>
      <c r="DY336" s="82"/>
      <c r="DZ336" s="82"/>
      <c r="EA336" s="82"/>
      <c r="EB336" s="82"/>
      <c r="EC336" s="82"/>
      <c r="ED336" s="82"/>
      <c r="EE336" s="82"/>
      <c r="EF336" s="82"/>
      <c r="EG336" s="82" t="s">
        <v>229</v>
      </c>
      <c r="EH336" s="82"/>
      <c r="EI336" s="82"/>
      <c r="EJ336" s="82"/>
      <c r="EK336" s="82"/>
      <c r="EL336" s="82"/>
      <c r="EM336" s="82"/>
      <c r="EN336" s="82"/>
      <c r="EO336" s="82"/>
      <c r="EP336" s="82"/>
      <c r="EQ336" s="82"/>
      <c r="ER336" s="82"/>
      <c r="ES336" s="82"/>
      <c r="ET336" s="82"/>
      <c r="EU336" s="82"/>
      <c r="EV336" s="82"/>
      <c r="EW336" s="82"/>
      <c r="EX336" s="82"/>
    </row>
    <row r="337" spans="1:154">
      <c r="A337" s="86">
        <v>2009</v>
      </c>
      <c r="B337" s="67" t="s">
        <v>7</v>
      </c>
      <c r="C337" s="67" t="str">
        <f t="shared" si="46"/>
        <v>2009Q2</v>
      </c>
      <c r="D337" s="67" t="s">
        <v>211</v>
      </c>
      <c r="E337" s="67" t="s">
        <v>212</v>
      </c>
      <c r="F337" s="67" t="s">
        <v>215</v>
      </c>
      <c r="G337" s="67" t="s">
        <v>239</v>
      </c>
      <c r="H337" s="68" t="s">
        <v>239</v>
      </c>
      <c r="I337" s="68" t="s">
        <v>449</v>
      </c>
      <c r="J337" s="67" t="str">
        <f t="shared" si="43"/>
        <v>2009Q2D14</v>
      </c>
      <c r="K337" s="78">
        <v>84635000</v>
      </c>
      <c r="L337" s="78">
        <v>52059000</v>
      </c>
      <c r="M337" s="67">
        <v>57700000</v>
      </c>
      <c r="N337" s="67">
        <v>149996000</v>
      </c>
      <c r="O337" s="67"/>
      <c r="P337" s="67">
        <v>566000</v>
      </c>
      <c r="Q337" s="79"/>
      <c r="R337" s="67">
        <v>344956000</v>
      </c>
      <c r="S337" s="79"/>
      <c r="T337" s="79"/>
      <c r="U337" s="79"/>
      <c r="V337" s="79"/>
      <c r="W337" s="79"/>
      <c r="X337" s="79"/>
      <c r="Y337" s="79"/>
      <c r="Z337" s="79">
        <v>155703270</v>
      </c>
      <c r="AA337" s="79">
        <v>262283150</v>
      </c>
      <c r="AB337" s="79">
        <v>112406570</v>
      </c>
      <c r="AC337" s="67">
        <v>0</v>
      </c>
      <c r="AD337" s="67">
        <f t="shared" si="49"/>
        <v>530392990</v>
      </c>
      <c r="AE337" s="79"/>
      <c r="AF337" s="79"/>
      <c r="AG337" s="79"/>
      <c r="AH337" s="79"/>
      <c r="AI337" s="79"/>
      <c r="AJ337" s="79"/>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73">
        <v>0</v>
      </c>
      <c r="BK337" s="68">
        <f t="shared" si="45"/>
        <v>0</v>
      </c>
      <c r="BL337" s="78">
        <v>11</v>
      </c>
      <c r="BM337" s="78">
        <v>1174</v>
      </c>
      <c r="BN337" s="78">
        <f t="shared" si="50"/>
        <v>1185</v>
      </c>
      <c r="BO337" s="78"/>
      <c r="BP337" s="78"/>
      <c r="BQ337" s="78"/>
      <c r="BR337" s="67">
        <v>289504</v>
      </c>
      <c r="BS337" s="67">
        <v>22382</v>
      </c>
      <c r="BT337" s="67">
        <v>913</v>
      </c>
      <c r="BU337" s="67">
        <v>184</v>
      </c>
      <c r="BV337" s="67"/>
      <c r="BW337" s="67">
        <v>316</v>
      </c>
      <c r="BX337" s="79"/>
      <c r="BY337" s="67">
        <f t="shared" si="48"/>
        <v>313299</v>
      </c>
      <c r="BZ337" s="79"/>
      <c r="CA337" s="79"/>
      <c r="CB337" s="79"/>
      <c r="CC337" s="79"/>
      <c r="CD337" s="79"/>
      <c r="CE337" s="79"/>
      <c r="CF337" s="79"/>
      <c r="CG337" s="79"/>
      <c r="CH337" s="79"/>
      <c r="CI337" s="79"/>
      <c r="CJ337" s="79"/>
      <c r="CK337" s="79"/>
      <c r="CL337" s="67">
        <f t="shared" si="47"/>
        <v>0</v>
      </c>
      <c r="CM337" s="79"/>
      <c r="CN337" s="79"/>
      <c r="CO337" s="79"/>
      <c r="CP337" s="79"/>
      <c r="CQ337" s="79"/>
      <c r="CR337" s="79"/>
      <c r="CS337" s="79"/>
      <c r="CT337" s="79"/>
      <c r="CU337" s="79"/>
      <c r="CV337" s="79"/>
      <c r="CW337" s="79"/>
      <c r="CX337" s="79"/>
      <c r="CY337" s="79"/>
      <c r="CZ337" s="79"/>
      <c r="DA337" s="79"/>
      <c r="DB337" s="79"/>
      <c r="DC337" s="79"/>
      <c r="DD337" s="79"/>
      <c r="DE337" s="79"/>
      <c r="DF337" s="79"/>
      <c r="DG337" s="79"/>
      <c r="DH337" s="79"/>
      <c r="DI337" s="79"/>
      <c r="DJ337" s="79"/>
      <c r="DK337" s="79"/>
      <c r="DL337" s="79"/>
      <c r="DM337" s="79"/>
      <c r="DN337" s="79"/>
      <c r="DO337" s="79"/>
      <c r="DP337" s="79"/>
      <c r="DQ337" s="79"/>
      <c r="DR337" s="79"/>
      <c r="DS337" s="79"/>
      <c r="DT337" s="68">
        <f t="shared" si="44"/>
        <v>0</v>
      </c>
      <c r="DU337" s="79"/>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row>
    <row r="338" spans="1:154">
      <c r="A338" s="86">
        <v>2009</v>
      </c>
      <c r="B338" s="67" t="s">
        <v>6</v>
      </c>
      <c r="C338" s="67" t="str">
        <f t="shared" si="46"/>
        <v>2009Q1</v>
      </c>
      <c r="D338" s="67" t="s">
        <v>211</v>
      </c>
      <c r="E338" s="67" t="s">
        <v>212</v>
      </c>
      <c r="F338" s="67" t="s">
        <v>231</v>
      </c>
      <c r="G338" s="68" t="s">
        <v>231</v>
      </c>
      <c r="H338" s="68" t="s">
        <v>231</v>
      </c>
      <c r="I338" s="68" t="s">
        <v>448</v>
      </c>
      <c r="J338" s="67" t="str">
        <f t="shared" si="43"/>
        <v>2009Q1D13</v>
      </c>
      <c r="K338" s="79">
        <v>0</v>
      </c>
      <c r="L338" s="79">
        <v>0</v>
      </c>
      <c r="M338" s="67"/>
      <c r="N338" s="79">
        <v>0</v>
      </c>
      <c r="O338" s="79"/>
      <c r="P338" s="79">
        <v>0</v>
      </c>
      <c r="Q338" s="79"/>
      <c r="R338" s="68">
        <v>0</v>
      </c>
      <c r="S338" s="67"/>
      <c r="T338" s="67"/>
      <c r="U338" s="67"/>
      <c r="V338" s="67"/>
      <c r="W338" s="67"/>
      <c r="X338" s="67"/>
      <c r="Y338" s="67"/>
      <c r="Z338" s="79">
        <v>0</v>
      </c>
      <c r="AA338" s="79">
        <v>0</v>
      </c>
      <c r="AB338" s="79">
        <v>0</v>
      </c>
      <c r="AC338" s="67">
        <v>0</v>
      </c>
      <c r="AD338" s="68">
        <f t="shared" si="49"/>
        <v>0</v>
      </c>
      <c r="AE338" s="67"/>
      <c r="AF338" s="79"/>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73">
        <v>0</v>
      </c>
      <c r="BK338" s="68">
        <f t="shared" si="45"/>
        <v>0</v>
      </c>
      <c r="BL338" s="67">
        <v>0</v>
      </c>
      <c r="BM338" s="67">
        <v>0</v>
      </c>
      <c r="BN338" s="67">
        <f t="shared" si="50"/>
        <v>0</v>
      </c>
      <c r="BO338" s="67"/>
      <c r="BP338" s="67"/>
      <c r="BQ338" s="67"/>
      <c r="BR338" s="67">
        <v>0</v>
      </c>
      <c r="BS338" s="67">
        <v>0</v>
      </c>
      <c r="BT338" s="67">
        <v>0</v>
      </c>
      <c r="BU338" s="67">
        <v>0</v>
      </c>
      <c r="BV338" s="67"/>
      <c r="BW338" s="67">
        <v>0</v>
      </c>
      <c r="BX338" s="67">
        <v>0</v>
      </c>
      <c r="BY338" s="67">
        <f t="shared" si="48"/>
        <v>0</v>
      </c>
      <c r="BZ338" s="79">
        <v>0</v>
      </c>
      <c r="CA338" s="79">
        <v>0</v>
      </c>
      <c r="CB338" s="79">
        <v>0</v>
      </c>
      <c r="CC338" s="79">
        <v>0</v>
      </c>
      <c r="CD338" s="79">
        <v>0</v>
      </c>
      <c r="CE338" s="79">
        <v>0</v>
      </c>
      <c r="CF338" s="79">
        <v>0</v>
      </c>
      <c r="CG338" s="79"/>
      <c r="CH338" s="79"/>
      <c r="CI338" s="79"/>
      <c r="CJ338" s="79"/>
      <c r="CK338" s="79"/>
      <c r="CL338" s="79">
        <f t="shared" si="47"/>
        <v>0</v>
      </c>
      <c r="CM338" s="79"/>
      <c r="CN338" s="79"/>
      <c r="CO338" s="79"/>
      <c r="CP338" s="79"/>
      <c r="CQ338" s="79"/>
      <c r="CR338" s="79"/>
      <c r="CS338" s="79"/>
      <c r="CT338" s="79"/>
      <c r="CU338" s="79"/>
      <c r="CV338" s="79"/>
      <c r="CW338" s="79"/>
      <c r="CX338" s="79"/>
      <c r="CY338" s="79"/>
      <c r="CZ338" s="79"/>
      <c r="DA338" s="79"/>
      <c r="DB338" s="79"/>
      <c r="DC338" s="79"/>
      <c r="DD338" s="67"/>
      <c r="DE338" s="67"/>
      <c r="DF338" s="67"/>
      <c r="DG338" s="67"/>
      <c r="DH338" s="67"/>
      <c r="DI338" s="67"/>
      <c r="DJ338" s="67"/>
      <c r="DK338" s="67"/>
      <c r="DL338" s="67"/>
      <c r="DM338" s="67"/>
      <c r="DN338" s="67"/>
      <c r="DO338" s="67"/>
      <c r="DP338" s="67"/>
      <c r="DQ338" s="67"/>
      <c r="DR338" s="67"/>
      <c r="DS338" s="67"/>
      <c r="DT338" s="68">
        <f t="shared" si="44"/>
        <v>0</v>
      </c>
      <c r="DU338" s="67"/>
      <c r="DV338" s="82"/>
      <c r="DW338" s="82"/>
      <c r="DX338" s="82"/>
      <c r="DY338" s="82"/>
      <c r="DZ338" s="82"/>
      <c r="EA338" s="82"/>
      <c r="EB338" s="82"/>
      <c r="EC338" s="82"/>
      <c r="ED338" s="82"/>
      <c r="EE338" s="82"/>
      <c r="EF338" s="82"/>
      <c r="EG338" s="82" t="s">
        <v>231</v>
      </c>
      <c r="EH338" s="82"/>
      <c r="EI338" s="82"/>
      <c r="EJ338" s="82"/>
      <c r="EK338" s="82"/>
      <c r="EL338" s="82"/>
      <c r="EM338" s="82"/>
      <c r="EN338" s="82"/>
      <c r="EO338" s="82"/>
      <c r="EP338" s="82"/>
      <c r="EQ338" s="82"/>
      <c r="ER338" s="82"/>
      <c r="ES338" s="82"/>
      <c r="ET338" s="82"/>
      <c r="EU338" s="82"/>
      <c r="EV338" s="82"/>
      <c r="EW338" s="82"/>
      <c r="EX338" s="82"/>
    </row>
    <row r="339" spans="1:154">
      <c r="A339" s="86">
        <v>2009</v>
      </c>
      <c r="B339" s="67" t="s">
        <v>6</v>
      </c>
      <c r="C339" s="67" t="str">
        <f t="shared" si="46"/>
        <v>2009Q1</v>
      </c>
      <c r="D339" s="67" t="s">
        <v>211</v>
      </c>
      <c r="E339" s="67" t="s">
        <v>212</v>
      </c>
      <c r="F339" s="67" t="s">
        <v>224</v>
      </c>
      <c r="G339" s="68" t="s">
        <v>46</v>
      </c>
      <c r="H339" s="68" t="s">
        <v>231</v>
      </c>
      <c r="I339" s="68" t="s">
        <v>440</v>
      </c>
      <c r="J339" s="67" t="str">
        <f t="shared" si="43"/>
        <v>2009Q1D7</v>
      </c>
      <c r="K339" s="79">
        <v>0</v>
      </c>
      <c r="L339" s="79">
        <v>0</v>
      </c>
      <c r="M339" s="67"/>
      <c r="N339" s="79">
        <v>0</v>
      </c>
      <c r="O339" s="79"/>
      <c r="P339" s="79">
        <v>0</v>
      </c>
      <c r="Q339" s="79"/>
      <c r="R339" s="68">
        <v>407287.61</v>
      </c>
      <c r="S339" s="67"/>
      <c r="T339" s="67"/>
      <c r="U339" s="67"/>
      <c r="V339" s="67"/>
      <c r="W339" s="67"/>
      <c r="X339" s="67"/>
      <c r="Y339" s="67"/>
      <c r="Z339" s="79">
        <v>0</v>
      </c>
      <c r="AA339" s="79">
        <v>0</v>
      </c>
      <c r="AB339" s="79">
        <v>0</v>
      </c>
      <c r="AC339" s="67">
        <v>507629</v>
      </c>
      <c r="AD339" s="68">
        <f t="shared" si="49"/>
        <v>507629</v>
      </c>
      <c r="AE339" s="67"/>
      <c r="AF339" s="79"/>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73">
        <v>0</v>
      </c>
      <c r="BK339" s="68">
        <f t="shared" si="45"/>
        <v>0</v>
      </c>
      <c r="BL339" s="67">
        <v>0</v>
      </c>
      <c r="BM339" s="67">
        <v>0</v>
      </c>
      <c r="BN339" s="67">
        <f t="shared" si="50"/>
        <v>0</v>
      </c>
      <c r="BO339" s="67"/>
      <c r="BP339" s="67"/>
      <c r="BQ339" s="67"/>
      <c r="BR339" s="67">
        <v>594</v>
      </c>
      <c r="BS339" s="67">
        <v>26</v>
      </c>
      <c r="BT339" s="67">
        <v>0</v>
      </c>
      <c r="BU339" s="67">
        <v>0</v>
      </c>
      <c r="BV339" s="67"/>
      <c r="BW339" s="67">
        <v>0</v>
      </c>
      <c r="BX339" s="67">
        <v>0</v>
      </c>
      <c r="BY339" s="67">
        <f t="shared" si="48"/>
        <v>620</v>
      </c>
      <c r="BZ339" s="79">
        <v>20.640999999999998</v>
      </c>
      <c r="CA339" s="79">
        <v>0.13</v>
      </c>
      <c r="CB339" s="79">
        <v>4.5343999999999998</v>
      </c>
      <c r="CC339" s="79">
        <v>2.4655</v>
      </c>
      <c r="CD339" s="79">
        <v>0</v>
      </c>
      <c r="CE339" s="79">
        <v>0</v>
      </c>
      <c r="CF339" s="79">
        <v>0</v>
      </c>
      <c r="CG339" s="79"/>
      <c r="CH339" s="79"/>
      <c r="CI339" s="79"/>
      <c r="CJ339" s="79"/>
      <c r="CK339" s="79"/>
      <c r="CL339" s="79">
        <f t="shared" si="47"/>
        <v>27.770899999999997</v>
      </c>
      <c r="CM339" s="79"/>
      <c r="CN339" s="79"/>
      <c r="CO339" s="79"/>
      <c r="CP339" s="79"/>
      <c r="CQ339" s="79"/>
      <c r="CR339" s="79"/>
      <c r="CS339" s="79"/>
      <c r="CT339" s="79"/>
      <c r="CU339" s="79"/>
      <c r="CV339" s="79"/>
      <c r="CW339" s="79"/>
      <c r="CX339" s="79"/>
      <c r="CY339" s="79"/>
      <c r="CZ339" s="79"/>
      <c r="DA339" s="79"/>
      <c r="DB339" s="79"/>
      <c r="DC339" s="79"/>
      <c r="DD339" s="67"/>
      <c r="DE339" s="67"/>
      <c r="DF339" s="67"/>
      <c r="DG339" s="67"/>
      <c r="DH339" s="67"/>
      <c r="DI339" s="67"/>
      <c r="DJ339" s="67"/>
      <c r="DK339" s="67"/>
      <c r="DL339" s="67"/>
      <c r="DM339" s="67"/>
      <c r="DN339" s="67"/>
      <c r="DO339" s="67"/>
      <c r="DP339" s="67"/>
      <c r="DQ339" s="67"/>
      <c r="DR339" s="67"/>
      <c r="DS339" s="67"/>
      <c r="DT339" s="68">
        <f t="shared" si="44"/>
        <v>0</v>
      </c>
      <c r="DU339" s="67"/>
      <c r="DV339" s="82"/>
      <c r="DW339" s="82"/>
      <c r="DX339" s="82"/>
      <c r="DY339" s="82"/>
      <c r="DZ339" s="82"/>
      <c r="EA339" s="82"/>
      <c r="EB339" s="82"/>
      <c r="EC339" s="82"/>
      <c r="ED339" s="82"/>
      <c r="EE339" s="82"/>
      <c r="EF339" s="82"/>
      <c r="EG339" s="82" t="s">
        <v>229</v>
      </c>
      <c r="EH339" s="82"/>
      <c r="EI339" s="82"/>
      <c r="EJ339" s="82"/>
      <c r="EK339" s="82"/>
      <c r="EL339" s="82"/>
      <c r="EM339" s="82"/>
      <c r="EN339" s="82"/>
      <c r="EO339" s="82"/>
      <c r="EP339" s="82"/>
      <c r="EQ339" s="82"/>
      <c r="ER339" s="82"/>
      <c r="ES339" s="82"/>
      <c r="ET339" s="82"/>
      <c r="EU339" s="82"/>
      <c r="EV339" s="82"/>
      <c r="EW339" s="82"/>
      <c r="EX339" s="82"/>
    </row>
    <row r="340" spans="1:154">
      <c r="A340" s="86">
        <v>2009</v>
      </c>
      <c r="B340" s="67" t="s">
        <v>6</v>
      </c>
      <c r="C340" s="67" t="str">
        <f t="shared" si="46"/>
        <v>2009Q1</v>
      </c>
      <c r="D340" s="67" t="s">
        <v>211</v>
      </c>
      <c r="E340" s="67" t="s">
        <v>212</v>
      </c>
      <c r="F340" s="67" t="s">
        <v>223</v>
      </c>
      <c r="G340" s="68" t="s">
        <v>45</v>
      </c>
      <c r="H340" s="68" t="s">
        <v>231</v>
      </c>
      <c r="I340" s="68" t="s">
        <v>439</v>
      </c>
      <c r="J340" s="67" t="str">
        <f t="shared" si="43"/>
        <v>2009Q1D6</v>
      </c>
      <c r="K340" s="79">
        <v>0</v>
      </c>
      <c r="L340" s="79">
        <v>0</v>
      </c>
      <c r="M340" s="67"/>
      <c r="N340" s="79">
        <v>0</v>
      </c>
      <c r="O340" s="79"/>
      <c r="P340" s="79">
        <v>0</v>
      </c>
      <c r="Q340" s="79"/>
      <c r="R340" s="68">
        <v>0</v>
      </c>
      <c r="S340" s="67"/>
      <c r="T340" s="67"/>
      <c r="U340" s="67"/>
      <c r="V340" s="67"/>
      <c r="W340" s="67"/>
      <c r="X340" s="67"/>
      <c r="Y340" s="67"/>
      <c r="Z340" s="79">
        <v>0</v>
      </c>
      <c r="AA340" s="79">
        <v>0</v>
      </c>
      <c r="AB340" s="79">
        <v>0</v>
      </c>
      <c r="AC340" s="67">
        <v>0</v>
      </c>
      <c r="AD340" s="68">
        <f t="shared" si="49"/>
        <v>0</v>
      </c>
      <c r="AE340" s="67"/>
      <c r="AF340" s="79"/>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73">
        <v>0</v>
      </c>
      <c r="BK340" s="68">
        <f t="shared" si="45"/>
        <v>0</v>
      </c>
      <c r="BL340" s="67">
        <v>0</v>
      </c>
      <c r="BM340" s="67">
        <v>0</v>
      </c>
      <c r="BN340" s="67">
        <f t="shared" si="50"/>
        <v>0</v>
      </c>
      <c r="BO340" s="67"/>
      <c r="BP340" s="67"/>
      <c r="BQ340" s="67"/>
      <c r="BR340" s="67">
        <v>0</v>
      </c>
      <c r="BS340" s="67">
        <v>0</v>
      </c>
      <c r="BT340" s="67">
        <v>0</v>
      </c>
      <c r="BU340" s="67">
        <v>0</v>
      </c>
      <c r="BV340" s="67"/>
      <c r="BW340" s="67">
        <v>0</v>
      </c>
      <c r="BX340" s="67">
        <v>0</v>
      </c>
      <c r="BY340" s="67">
        <f t="shared" si="48"/>
        <v>0</v>
      </c>
      <c r="BZ340" s="79">
        <v>0</v>
      </c>
      <c r="CA340" s="79">
        <v>0</v>
      </c>
      <c r="CB340" s="79">
        <v>0</v>
      </c>
      <c r="CC340" s="79">
        <v>0</v>
      </c>
      <c r="CD340" s="79">
        <v>0</v>
      </c>
      <c r="CE340" s="79">
        <v>0</v>
      </c>
      <c r="CF340" s="79">
        <v>0</v>
      </c>
      <c r="CG340" s="79"/>
      <c r="CH340" s="79"/>
      <c r="CI340" s="79"/>
      <c r="CJ340" s="79"/>
      <c r="CK340" s="79"/>
      <c r="CL340" s="79">
        <f t="shared" si="47"/>
        <v>0</v>
      </c>
      <c r="CM340" s="79"/>
      <c r="CN340" s="79"/>
      <c r="CO340" s="79"/>
      <c r="CP340" s="79"/>
      <c r="CQ340" s="79"/>
      <c r="CR340" s="79"/>
      <c r="CS340" s="79"/>
      <c r="CT340" s="79"/>
      <c r="CU340" s="79"/>
      <c r="CV340" s="79"/>
      <c r="CW340" s="79"/>
      <c r="CX340" s="79"/>
      <c r="CY340" s="79"/>
      <c r="CZ340" s="79"/>
      <c r="DA340" s="79"/>
      <c r="DB340" s="79"/>
      <c r="DC340" s="79"/>
      <c r="DD340" s="67"/>
      <c r="DE340" s="67"/>
      <c r="DF340" s="67"/>
      <c r="DG340" s="67"/>
      <c r="DH340" s="67"/>
      <c r="DI340" s="67"/>
      <c r="DJ340" s="67"/>
      <c r="DK340" s="67"/>
      <c r="DL340" s="67"/>
      <c r="DM340" s="67"/>
      <c r="DN340" s="67"/>
      <c r="DO340" s="67"/>
      <c r="DP340" s="67"/>
      <c r="DQ340" s="67"/>
      <c r="DR340" s="67"/>
      <c r="DS340" s="67"/>
      <c r="DT340" s="68">
        <f t="shared" si="44"/>
        <v>0</v>
      </c>
      <c r="DU340" s="67"/>
      <c r="DV340" s="82"/>
      <c r="DW340" s="82"/>
      <c r="DX340" s="82"/>
      <c r="DY340" s="82"/>
      <c r="DZ340" s="82"/>
      <c r="EA340" s="82"/>
      <c r="EB340" s="82"/>
      <c r="EC340" s="82"/>
      <c r="ED340" s="82"/>
      <c r="EE340" s="82"/>
      <c r="EF340" s="82"/>
      <c r="EG340" s="82" t="s">
        <v>229</v>
      </c>
      <c r="EH340" s="82"/>
      <c r="EI340" s="82"/>
      <c r="EJ340" s="82"/>
      <c r="EK340" s="82"/>
      <c r="EL340" s="82"/>
      <c r="EM340" s="82"/>
      <c r="EN340" s="82"/>
      <c r="EO340" s="82"/>
      <c r="EP340" s="82"/>
      <c r="EQ340" s="82"/>
      <c r="ER340" s="82"/>
      <c r="ES340" s="82"/>
      <c r="ET340" s="82"/>
      <c r="EU340" s="82"/>
      <c r="EV340" s="82"/>
      <c r="EW340" s="82"/>
      <c r="EX340" s="82"/>
    </row>
    <row r="341" spans="1:154">
      <c r="A341" s="86">
        <v>2009</v>
      </c>
      <c r="B341" s="67" t="s">
        <v>6</v>
      </c>
      <c r="C341" s="67" t="str">
        <f t="shared" si="46"/>
        <v>2009Q1</v>
      </c>
      <c r="D341" s="67" t="s">
        <v>211</v>
      </c>
      <c r="E341" s="67" t="s">
        <v>212</v>
      </c>
      <c r="F341" s="67" t="s">
        <v>225</v>
      </c>
      <c r="G341" s="68" t="s">
        <v>47</v>
      </c>
      <c r="H341" s="68" t="s">
        <v>231</v>
      </c>
      <c r="I341" s="68" t="s">
        <v>441</v>
      </c>
      <c r="J341" s="67" t="str">
        <f t="shared" si="43"/>
        <v>2009Q1D8</v>
      </c>
      <c r="K341" s="79">
        <v>127943.19760369608</v>
      </c>
      <c r="L341" s="79">
        <v>74397.472396303914</v>
      </c>
      <c r="M341" s="67"/>
      <c r="N341" s="79">
        <v>0</v>
      </c>
      <c r="O341" s="79"/>
      <c r="P341" s="79">
        <v>0</v>
      </c>
      <c r="Q341" s="79"/>
      <c r="R341" s="68">
        <v>202340.66999999998</v>
      </c>
      <c r="S341" s="67"/>
      <c r="T341" s="67"/>
      <c r="U341" s="67"/>
      <c r="V341" s="67"/>
      <c r="W341" s="67"/>
      <c r="X341" s="67"/>
      <c r="Y341" s="67">
        <v>90.461075660000006</v>
      </c>
      <c r="Z341" s="79">
        <v>0</v>
      </c>
      <c r="AA341" s="79">
        <v>0</v>
      </c>
      <c r="AB341" s="79">
        <v>0</v>
      </c>
      <c r="AC341" s="67">
        <v>279964</v>
      </c>
      <c r="AD341" s="68">
        <f t="shared" si="49"/>
        <v>279964</v>
      </c>
      <c r="AE341" s="67"/>
      <c r="AF341" s="79"/>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73">
        <v>0</v>
      </c>
      <c r="BK341" s="68">
        <f t="shared" si="45"/>
        <v>0</v>
      </c>
      <c r="BL341" s="67">
        <v>0</v>
      </c>
      <c r="BM341" s="67">
        <v>0</v>
      </c>
      <c r="BN341" s="67">
        <f t="shared" si="50"/>
        <v>0</v>
      </c>
      <c r="BO341" s="67"/>
      <c r="BP341" s="67"/>
      <c r="BQ341" s="67"/>
      <c r="BR341" s="67">
        <v>577</v>
      </c>
      <c r="BS341" s="67">
        <v>24</v>
      </c>
      <c r="BT341" s="67">
        <v>0</v>
      </c>
      <c r="BU341" s="67">
        <v>0</v>
      </c>
      <c r="BV341" s="67"/>
      <c r="BW341" s="67">
        <v>0</v>
      </c>
      <c r="BX341" s="67">
        <v>0</v>
      </c>
      <c r="BY341" s="67">
        <f t="shared" si="48"/>
        <v>601</v>
      </c>
      <c r="BZ341" s="79">
        <v>21.140999999999998</v>
      </c>
      <c r="CA341" s="79">
        <v>0.36799999999999999</v>
      </c>
      <c r="CB341" s="79">
        <v>3.6535000000000002</v>
      </c>
      <c r="CC341" s="79">
        <v>1.7163999999999999</v>
      </c>
      <c r="CD341" s="79">
        <v>0</v>
      </c>
      <c r="CE341" s="79">
        <v>0</v>
      </c>
      <c r="CF341" s="79">
        <v>0</v>
      </c>
      <c r="CG341" s="79"/>
      <c r="CH341" s="79"/>
      <c r="CI341" s="79"/>
      <c r="CJ341" s="79"/>
      <c r="CK341" s="79"/>
      <c r="CL341" s="79">
        <f t="shared" si="47"/>
        <v>26.878899999999998</v>
      </c>
      <c r="CM341" s="79"/>
      <c r="CN341" s="79"/>
      <c r="CO341" s="79"/>
      <c r="CP341" s="79"/>
      <c r="CQ341" s="79"/>
      <c r="CR341" s="79"/>
      <c r="CS341" s="79"/>
      <c r="CT341" s="79"/>
      <c r="CU341" s="79"/>
      <c r="CV341" s="79"/>
      <c r="CW341" s="79"/>
      <c r="CX341" s="79"/>
      <c r="CY341" s="79"/>
      <c r="CZ341" s="79"/>
      <c r="DA341" s="79"/>
      <c r="DB341" s="79"/>
      <c r="DC341" s="79"/>
      <c r="DD341" s="67"/>
      <c r="DE341" s="67"/>
      <c r="DF341" s="67"/>
      <c r="DG341" s="67"/>
      <c r="DH341" s="67"/>
      <c r="DI341" s="67"/>
      <c r="DJ341" s="67"/>
      <c r="DK341" s="67"/>
      <c r="DL341" s="67"/>
      <c r="DM341" s="67"/>
      <c r="DN341" s="67"/>
      <c r="DO341" s="67"/>
      <c r="DP341" s="67"/>
      <c r="DQ341" s="67"/>
      <c r="DR341" s="67"/>
      <c r="DS341" s="67"/>
      <c r="DT341" s="68">
        <f t="shared" si="44"/>
        <v>0</v>
      </c>
      <c r="DU341" s="67"/>
      <c r="DV341" s="82"/>
      <c r="DW341" s="82"/>
      <c r="DX341" s="82"/>
      <c r="DY341" s="82"/>
      <c r="DZ341" s="82"/>
      <c r="EA341" s="82"/>
      <c r="EB341" s="82"/>
      <c r="EC341" s="82"/>
      <c r="ED341" s="82"/>
      <c r="EE341" s="82"/>
      <c r="EF341" s="82"/>
      <c r="EG341" s="82" t="s">
        <v>229</v>
      </c>
      <c r="EH341" s="82"/>
      <c r="EI341" s="82"/>
      <c r="EJ341" s="82"/>
      <c r="EK341" s="82"/>
      <c r="EL341" s="82"/>
      <c r="EM341" s="82"/>
      <c r="EN341" s="82"/>
      <c r="EO341" s="82"/>
      <c r="EP341" s="82"/>
      <c r="EQ341" s="82"/>
      <c r="ER341" s="82"/>
      <c r="ES341" s="82"/>
      <c r="ET341" s="82"/>
      <c r="EU341" s="82"/>
      <c r="EV341" s="82"/>
      <c r="EW341" s="82"/>
      <c r="EX341" s="82"/>
    </row>
    <row r="342" spans="1:154">
      <c r="A342" s="86">
        <v>2009</v>
      </c>
      <c r="B342" s="67" t="s">
        <v>6</v>
      </c>
      <c r="C342" s="67" t="str">
        <f t="shared" si="46"/>
        <v>2009Q1</v>
      </c>
      <c r="D342" s="67" t="s">
        <v>211</v>
      </c>
      <c r="E342" s="67" t="s">
        <v>212</v>
      </c>
      <c r="F342" s="67" t="s">
        <v>226</v>
      </c>
      <c r="G342" s="68" t="s">
        <v>29</v>
      </c>
      <c r="H342" s="68" t="s">
        <v>29</v>
      </c>
      <c r="I342" s="68" t="s">
        <v>447</v>
      </c>
      <c r="J342" s="67" t="str">
        <f t="shared" si="43"/>
        <v>2009Q1D12</v>
      </c>
      <c r="K342" s="79">
        <v>0</v>
      </c>
      <c r="L342" s="79">
        <v>0</v>
      </c>
      <c r="M342" s="67"/>
      <c r="N342" s="79">
        <v>0</v>
      </c>
      <c r="O342" s="79"/>
      <c r="P342" s="79">
        <v>0</v>
      </c>
      <c r="Q342" s="79"/>
      <c r="R342" s="68">
        <v>0</v>
      </c>
      <c r="S342" s="67"/>
      <c r="T342" s="67"/>
      <c r="U342" s="67"/>
      <c r="V342" s="67"/>
      <c r="W342" s="67"/>
      <c r="X342" s="67"/>
      <c r="Y342" s="67"/>
      <c r="Z342" s="79">
        <v>0</v>
      </c>
      <c r="AA342" s="79">
        <v>0</v>
      </c>
      <c r="AB342" s="79">
        <v>0</v>
      </c>
      <c r="AC342" s="67">
        <v>0</v>
      </c>
      <c r="AD342" s="68">
        <f t="shared" si="49"/>
        <v>0</v>
      </c>
      <c r="AE342" s="67"/>
      <c r="AF342" s="79"/>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73">
        <v>0</v>
      </c>
      <c r="BK342" s="68">
        <f t="shared" si="45"/>
        <v>0</v>
      </c>
      <c r="BL342" s="67">
        <v>0</v>
      </c>
      <c r="BM342" s="67">
        <v>0</v>
      </c>
      <c r="BN342" s="67">
        <f t="shared" si="50"/>
        <v>0</v>
      </c>
      <c r="BO342" s="67"/>
      <c r="BP342" s="67"/>
      <c r="BQ342" s="67"/>
      <c r="BR342" s="67">
        <v>0</v>
      </c>
      <c r="BS342" s="67">
        <v>0</v>
      </c>
      <c r="BT342" s="67">
        <v>0</v>
      </c>
      <c r="BU342" s="67">
        <v>0</v>
      </c>
      <c r="BV342" s="67"/>
      <c r="BW342" s="67">
        <v>0</v>
      </c>
      <c r="BX342" s="67">
        <v>0</v>
      </c>
      <c r="BY342" s="67">
        <f t="shared" si="48"/>
        <v>0</v>
      </c>
      <c r="BZ342" s="79">
        <v>0</v>
      </c>
      <c r="CA342" s="79">
        <v>0</v>
      </c>
      <c r="CB342" s="79">
        <v>0</v>
      </c>
      <c r="CC342" s="79">
        <v>0</v>
      </c>
      <c r="CD342" s="79">
        <v>0</v>
      </c>
      <c r="CE342" s="79">
        <v>0</v>
      </c>
      <c r="CF342" s="79">
        <v>0</v>
      </c>
      <c r="CG342" s="79"/>
      <c r="CH342" s="79"/>
      <c r="CI342" s="79"/>
      <c r="CJ342" s="79"/>
      <c r="CK342" s="79"/>
      <c r="CL342" s="79">
        <f t="shared" si="47"/>
        <v>0</v>
      </c>
      <c r="CM342" s="79"/>
      <c r="CN342" s="79"/>
      <c r="CO342" s="79"/>
      <c r="CP342" s="79"/>
      <c r="CQ342" s="79"/>
      <c r="CR342" s="79"/>
      <c r="CS342" s="79"/>
      <c r="CT342" s="79"/>
      <c r="CU342" s="79"/>
      <c r="CV342" s="79"/>
      <c r="CW342" s="79"/>
      <c r="CX342" s="79"/>
      <c r="CY342" s="79"/>
      <c r="CZ342" s="79"/>
      <c r="DA342" s="79"/>
      <c r="DB342" s="79"/>
      <c r="DC342" s="79"/>
      <c r="DD342" s="67"/>
      <c r="DE342" s="67"/>
      <c r="DF342" s="67"/>
      <c r="DG342" s="67"/>
      <c r="DH342" s="67"/>
      <c r="DI342" s="67"/>
      <c r="DJ342" s="67"/>
      <c r="DK342" s="67"/>
      <c r="DL342" s="67"/>
      <c r="DM342" s="67"/>
      <c r="DN342" s="67"/>
      <c r="DO342" s="67"/>
      <c r="DP342" s="67"/>
      <c r="DQ342" s="67"/>
      <c r="DR342" s="67"/>
      <c r="DS342" s="67"/>
      <c r="DT342" s="68">
        <f t="shared" si="44"/>
        <v>0</v>
      </c>
      <c r="DU342" s="67"/>
      <c r="DV342" s="82"/>
      <c r="DW342" s="82"/>
      <c r="DX342" s="82"/>
      <c r="DY342" s="82"/>
      <c r="DZ342" s="82"/>
      <c r="EA342" s="82"/>
      <c r="EB342" s="82"/>
      <c r="EC342" s="82"/>
      <c r="ED342" s="82"/>
      <c r="EE342" s="82"/>
      <c r="EF342" s="82"/>
      <c r="EG342" s="82" t="s">
        <v>229</v>
      </c>
      <c r="EH342" s="82"/>
      <c r="EI342" s="82"/>
      <c r="EJ342" s="82"/>
      <c r="EK342" s="82"/>
      <c r="EL342" s="82"/>
      <c r="EM342" s="82"/>
      <c r="EN342" s="82"/>
      <c r="EO342" s="82"/>
      <c r="EP342" s="82"/>
      <c r="EQ342" s="82"/>
      <c r="ER342" s="82"/>
      <c r="ES342" s="82"/>
      <c r="ET342" s="82"/>
      <c r="EU342" s="82"/>
      <c r="EV342" s="82"/>
      <c r="EW342" s="82"/>
      <c r="EX342" s="82"/>
    </row>
    <row r="343" spans="1:154">
      <c r="A343" s="86">
        <v>2009</v>
      </c>
      <c r="B343" s="67" t="s">
        <v>6</v>
      </c>
      <c r="C343" s="67" t="str">
        <f t="shared" si="46"/>
        <v>2009Q1</v>
      </c>
      <c r="D343" s="67" t="s">
        <v>211</v>
      </c>
      <c r="E343" s="67" t="s">
        <v>212</v>
      </c>
      <c r="F343" s="67" t="s">
        <v>228</v>
      </c>
      <c r="G343" s="68" t="s">
        <v>28</v>
      </c>
      <c r="H343" s="68" t="s">
        <v>28</v>
      </c>
      <c r="I343" s="68" t="s">
        <v>445</v>
      </c>
      <c r="J343" s="67" t="str">
        <f t="shared" si="43"/>
        <v>2009Q1D10</v>
      </c>
      <c r="K343" s="79">
        <v>0</v>
      </c>
      <c r="L343" s="79">
        <v>0</v>
      </c>
      <c r="M343" s="67"/>
      <c r="N343" s="79">
        <v>0</v>
      </c>
      <c r="O343" s="79"/>
      <c r="P343" s="79">
        <v>0</v>
      </c>
      <c r="Q343" s="79"/>
      <c r="R343" s="68">
        <v>0</v>
      </c>
      <c r="S343" s="67"/>
      <c r="T343" s="67"/>
      <c r="U343" s="67"/>
      <c r="V343" s="67"/>
      <c r="W343" s="67"/>
      <c r="X343" s="67"/>
      <c r="Y343" s="67"/>
      <c r="Z343" s="79">
        <v>0</v>
      </c>
      <c r="AA343" s="79">
        <v>0</v>
      </c>
      <c r="AB343" s="79">
        <v>0</v>
      </c>
      <c r="AC343" s="67">
        <v>0</v>
      </c>
      <c r="AD343" s="68">
        <f t="shared" si="49"/>
        <v>0</v>
      </c>
      <c r="AE343" s="67"/>
      <c r="AF343" s="79"/>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73">
        <v>0</v>
      </c>
      <c r="BK343" s="68">
        <f t="shared" si="45"/>
        <v>0</v>
      </c>
      <c r="BL343" s="67">
        <v>0</v>
      </c>
      <c r="BM343" s="67">
        <v>0</v>
      </c>
      <c r="BN343" s="67">
        <f t="shared" si="50"/>
        <v>0</v>
      </c>
      <c r="BO343" s="67"/>
      <c r="BP343" s="67"/>
      <c r="BQ343" s="67"/>
      <c r="BR343" s="67">
        <v>0</v>
      </c>
      <c r="BS343" s="67">
        <v>0</v>
      </c>
      <c r="BT343" s="67">
        <v>0</v>
      </c>
      <c r="BU343" s="67">
        <v>0</v>
      </c>
      <c r="BV343" s="67"/>
      <c r="BW343" s="67">
        <v>0</v>
      </c>
      <c r="BX343" s="67">
        <v>0</v>
      </c>
      <c r="BY343" s="67">
        <f t="shared" si="48"/>
        <v>0</v>
      </c>
      <c r="BZ343" s="79">
        <v>0</v>
      </c>
      <c r="CA343" s="79">
        <v>0</v>
      </c>
      <c r="CB343" s="79">
        <v>0</v>
      </c>
      <c r="CC343" s="79">
        <v>0</v>
      </c>
      <c r="CD343" s="79">
        <v>0</v>
      </c>
      <c r="CE343" s="79">
        <v>0</v>
      </c>
      <c r="CF343" s="79">
        <v>0</v>
      </c>
      <c r="CG343" s="79"/>
      <c r="CH343" s="79"/>
      <c r="CI343" s="79"/>
      <c r="CJ343" s="79"/>
      <c r="CK343" s="79"/>
      <c r="CL343" s="79">
        <f t="shared" si="47"/>
        <v>0</v>
      </c>
      <c r="CM343" s="79"/>
      <c r="CN343" s="79"/>
      <c r="CO343" s="79"/>
      <c r="CP343" s="79"/>
      <c r="CQ343" s="79"/>
      <c r="CR343" s="79"/>
      <c r="CS343" s="79"/>
      <c r="CT343" s="79"/>
      <c r="CU343" s="79"/>
      <c r="CV343" s="79"/>
      <c r="CW343" s="79"/>
      <c r="CX343" s="79"/>
      <c r="CY343" s="79"/>
      <c r="CZ343" s="79"/>
      <c r="DA343" s="79"/>
      <c r="DB343" s="79"/>
      <c r="DC343" s="79"/>
      <c r="DD343" s="67"/>
      <c r="DE343" s="67"/>
      <c r="DF343" s="67"/>
      <c r="DG343" s="67"/>
      <c r="DH343" s="67"/>
      <c r="DI343" s="67"/>
      <c r="DJ343" s="67"/>
      <c r="DK343" s="67"/>
      <c r="DL343" s="67"/>
      <c r="DM343" s="67"/>
      <c r="DN343" s="67"/>
      <c r="DO343" s="67"/>
      <c r="DP343" s="67"/>
      <c r="DQ343" s="67"/>
      <c r="DR343" s="67"/>
      <c r="DS343" s="67"/>
      <c r="DT343" s="68">
        <f t="shared" si="44"/>
        <v>0</v>
      </c>
      <c r="DU343" s="67"/>
      <c r="DV343" s="82"/>
      <c r="DW343" s="82"/>
      <c r="DX343" s="82"/>
      <c r="DY343" s="82"/>
      <c r="DZ343" s="82"/>
      <c r="EA343" s="82"/>
      <c r="EB343" s="82"/>
      <c r="EC343" s="82"/>
      <c r="ED343" s="82"/>
      <c r="EE343" s="82"/>
      <c r="EF343" s="82"/>
      <c r="EG343" s="82" t="s">
        <v>229</v>
      </c>
      <c r="EH343" s="82"/>
      <c r="EI343" s="82"/>
      <c r="EJ343" s="82"/>
      <c r="EK343" s="82"/>
      <c r="EL343" s="82"/>
      <c r="EM343" s="82"/>
      <c r="EN343" s="82"/>
      <c r="EO343" s="82"/>
      <c r="EP343" s="82"/>
      <c r="EQ343" s="82"/>
      <c r="ER343" s="82"/>
      <c r="ES343" s="82"/>
      <c r="ET343" s="82"/>
      <c r="EU343" s="82"/>
      <c r="EV343" s="82"/>
      <c r="EW343" s="82"/>
      <c r="EX343" s="82"/>
    </row>
    <row r="344" spans="1:154">
      <c r="A344" s="86">
        <v>2009</v>
      </c>
      <c r="B344" s="67" t="s">
        <v>6</v>
      </c>
      <c r="C344" s="67" t="str">
        <f t="shared" si="46"/>
        <v>2009Q1</v>
      </c>
      <c r="D344" s="67" t="s">
        <v>211</v>
      </c>
      <c r="E344" s="67" t="s">
        <v>212</v>
      </c>
      <c r="F344" s="67" t="s">
        <v>213</v>
      </c>
      <c r="G344" s="68" t="s">
        <v>33</v>
      </c>
      <c r="H344" s="68" t="s">
        <v>33</v>
      </c>
      <c r="I344" s="68" t="s">
        <v>446</v>
      </c>
      <c r="J344" s="67" t="str">
        <f t="shared" si="43"/>
        <v>2009Q1D11</v>
      </c>
      <c r="K344" s="79">
        <v>0</v>
      </c>
      <c r="L344" s="79">
        <v>0</v>
      </c>
      <c r="M344" s="67"/>
      <c r="N344" s="79">
        <v>0</v>
      </c>
      <c r="O344" s="79"/>
      <c r="P344" s="79">
        <v>0</v>
      </c>
      <c r="Q344" s="79"/>
      <c r="R344" s="68">
        <v>0</v>
      </c>
      <c r="S344" s="67"/>
      <c r="T344" s="67"/>
      <c r="U344" s="67"/>
      <c r="V344" s="67"/>
      <c r="W344" s="67"/>
      <c r="X344" s="67"/>
      <c r="Y344" s="67"/>
      <c r="Z344" s="79">
        <v>0</v>
      </c>
      <c r="AA344" s="79">
        <v>0</v>
      </c>
      <c r="AB344" s="79">
        <v>0</v>
      </c>
      <c r="AC344" s="67">
        <v>0</v>
      </c>
      <c r="AD344" s="68">
        <f t="shared" si="49"/>
        <v>0</v>
      </c>
      <c r="AE344" s="67"/>
      <c r="AF344" s="79"/>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73">
        <v>0</v>
      </c>
      <c r="BK344" s="68">
        <f t="shared" si="45"/>
        <v>0</v>
      </c>
      <c r="BL344" s="67">
        <v>0</v>
      </c>
      <c r="BM344" s="67">
        <v>0</v>
      </c>
      <c r="BN344" s="67">
        <f t="shared" si="50"/>
        <v>0</v>
      </c>
      <c r="BO344" s="67"/>
      <c r="BP344" s="67"/>
      <c r="BQ344" s="67"/>
      <c r="BR344" s="67">
        <v>0</v>
      </c>
      <c r="BS344" s="67">
        <v>0</v>
      </c>
      <c r="BT344" s="67">
        <v>0</v>
      </c>
      <c r="BU344" s="67">
        <v>0</v>
      </c>
      <c r="BV344" s="67"/>
      <c r="BW344" s="67">
        <v>0</v>
      </c>
      <c r="BX344" s="67">
        <v>0</v>
      </c>
      <c r="BY344" s="67">
        <f t="shared" si="48"/>
        <v>0</v>
      </c>
      <c r="BZ344" s="79">
        <v>0</v>
      </c>
      <c r="CA344" s="79">
        <v>0</v>
      </c>
      <c r="CB344" s="79">
        <v>0</v>
      </c>
      <c r="CC344" s="79">
        <v>0</v>
      </c>
      <c r="CD344" s="79">
        <v>0</v>
      </c>
      <c r="CE344" s="79">
        <v>0</v>
      </c>
      <c r="CF344" s="79">
        <v>0</v>
      </c>
      <c r="CG344" s="79"/>
      <c r="CH344" s="79"/>
      <c r="CI344" s="79"/>
      <c r="CJ344" s="79"/>
      <c r="CK344" s="79"/>
      <c r="CL344" s="79">
        <f t="shared" si="47"/>
        <v>0</v>
      </c>
      <c r="CM344" s="79"/>
      <c r="CN344" s="79"/>
      <c r="CO344" s="79"/>
      <c r="CP344" s="79"/>
      <c r="CQ344" s="79"/>
      <c r="CR344" s="79"/>
      <c r="CS344" s="79"/>
      <c r="CT344" s="79"/>
      <c r="CU344" s="79"/>
      <c r="CV344" s="79"/>
      <c r="CW344" s="79"/>
      <c r="CX344" s="79"/>
      <c r="CY344" s="79"/>
      <c r="CZ344" s="79"/>
      <c r="DA344" s="79"/>
      <c r="DB344" s="79"/>
      <c r="DC344" s="79"/>
      <c r="DD344" s="67"/>
      <c r="DE344" s="67"/>
      <c r="DF344" s="67"/>
      <c r="DG344" s="67"/>
      <c r="DH344" s="67"/>
      <c r="DI344" s="67"/>
      <c r="DJ344" s="67"/>
      <c r="DK344" s="67"/>
      <c r="DL344" s="67"/>
      <c r="DM344" s="67"/>
      <c r="DN344" s="67"/>
      <c r="DO344" s="67"/>
      <c r="DP344" s="67"/>
      <c r="DQ344" s="67"/>
      <c r="DR344" s="67"/>
      <c r="DS344" s="67"/>
      <c r="DT344" s="68">
        <f t="shared" si="44"/>
        <v>0</v>
      </c>
      <c r="DU344" s="67"/>
      <c r="DV344" s="82"/>
      <c r="DW344" s="82"/>
      <c r="DX344" s="82"/>
      <c r="DY344" s="82"/>
      <c r="DZ344" s="82"/>
      <c r="EA344" s="82"/>
      <c r="EB344" s="82"/>
      <c r="EC344" s="82"/>
      <c r="ED344" s="82"/>
      <c r="EE344" s="82"/>
      <c r="EF344" s="82"/>
      <c r="EG344" s="82" t="s">
        <v>229</v>
      </c>
      <c r="EH344" s="82"/>
      <c r="EI344" s="82"/>
      <c r="EJ344" s="82"/>
      <c r="EK344" s="82"/>
      <c r="EL344" s="82"/>
      <c r="EM344" s="82"/>
      <c r="EN344" s="82"/>
      <c r="EO344" s="82"/>
      <c r="EP344" s="82"/>
      <c r="EQ344" s="82"/>
      <c r="ER344" s="82"/>
      <c r="ES344" s="82"/>
      <c r="ET344" s="82"/>
      <c r="EU344" s="82"/>
      <c r="EV344" s="82"/>
      <c r="EW344" s="82"/>
      <c r="EX344" s="82"/>
    </row>
    <row r="345" spans="1:154">
      <c r="A345" s="86">
        <v>2009</v>
      </c>
      <c r="B345" s="67" t="s">
        <v>6</v>
      </c>
      <c r="C345" s="67" t="str">
        <f t="shared" si="46"/>
        <v>2009Q1</v>
      </c>
      <c r="D345" s="67" t="s">
        <v>211</v>
      </c>
      <c r="E345" s="67" t="s">
        <v>212</v>
      </c>
      <c r="F345" s="67" t="s">
        <v>215</v>
      </c>
      <c r="G345" s="67" t="s">
        <v>239</v>
      </c>
      <c r="H345" s="68" t="s">
        <v>239</v>
      </c>
      <c r="I345" s="68" t="s">
        <v>449</v>
      </c>
      <c r="J345" s="67" t="str">
        <f t="shared" si="43"/>
        <v>2009Q1D14</v>
      </c>
      <c r="K345" s="78">
        <v>77524320</v>
      </c>
      <c r="L345" s="78">
        <v>44522000</v>
      </c>
      <c r="M345" s="67">
        <v>57918000</v>
      </c>
      <c r="N345" s="67">
        <v>136574140</v>
      </c>
      <c r="O345" s="67"/>
      <c r="P345" s="67">
        <v>509380</v>
      </c>
      <c r="Q345" s="79"/>
      <c r="R345" s="67">
        <v>317047840</v>
      </c>
      <c r="S345" s="79"/>
      <c r="T345" s="79"/>
      <c r="U345" s="79"/>
      <c r="V345" s="79"/>
      <c r="W345" s="79"/>
      <c r="X345" s="79"/>
      <c r="Y345" s="79"/>
      <c r="Z345" s="79">
        <v>153293700</v>
      </c>
      <c r="AA345" s="79">
        <v>252222530</v>
      </c>
      <c r="AB345" s="79">
        <v>105208950</v>
      </c>
      <c r="AC345" s="67">
        <v>0</v>
      </c>
      <c r="AD345" s="67">
        <f t="shared" si="49"/>
        <v>510725180</v>
      </c>
      <c r="AE345" s="79"/>
      <c r="AF345" s="79"/>
      <c r="AG345" s="79"/>
      <c r="AH345" s="79"/>
      <c r="AI345" s="79"/>
      <c r="AJ345" s="79"/>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73">
        <v>0</v>
      </c>
      <c r="BK345" s="68">
        <f t="shared" si="45"/>
        <v>0</v>
      </c>
      <c r="BL345" s="78" t="s">
        <v>10</v>
      </c>
      <c r="BM345" s="78">
        <v>1172</v>
      </c>
      <c r="BN345" s="78">
        <f t="shared" si="50"/>
        <v>1172</v>
      </c>
      <c r="BO345" s="78"/>
      <c r="BP345" s="78"/>
      <c r="BQ345" s="78"/>
      <c r="BR345" s="67">
        <v>282520</v>
      </c>
      <c r="BS345" s="67">
        <v>22382</v>
      </c>
      <c r="BT345" s="67">
        <v>884</v>
      </c>
      <c r="BU345" s="67">
        <v>174</v>
      </c>
      <c r="BV345" s="67"/>
      <c r="BW345" s="67">
        <v>323</v>
      </c>
      <c r="BX345" s="79"/>
      <c r="BY345" s="67">
        <f t="shared" si="48"/>
        <v>306283</v>
      </c>
      <c r="BZ345" s="79"/>
      <c r="CA345" s="79"/>
      <c r="CB345" s="79"/>
      <c r="CC345" s="79"/>
      <c r="CD345" s="79"/>
      <c r="CE345" s="79"/>
      <c r="CF345" s="79"/>
      <c r="CG345" s="79"/>
      <c r="CH345" s="79"/>
      <c r="CI345" s="79"/>
      <c r="CJ345" s="79"/>
      <c r="CK345" s="79"/>
      <c r="CL345" s="67">
        <f t="shared" si="47"/>
        <v>0</v>
      </c>
      <c r="CM345" s="79"/>
      <c r="CN345" s="79"/>
      <c r="CO345" s="79"/>
      <c r="CP345" s="79"/>
      <c r="CQ345" s="79"/>
      <c r="CR345" s="79"/>
      <c r="CS345" s="79"/>
      <c r="CT345" s="79"/>
      <c r="CU345" s="79"/>
      <c r="CV345" s="79"/>
      <c r="CW345" s="79"/>
      <c r="CX345" s="79"/>
      <c r="CY345" s="79"/>
      <c r="CZ345" s="79"/>
      <c r="DA345" s="79"/>
      <c r="DB345" s="79"/>
      <c r="DC345" s="79"/>
      <c r="DD345" s="79"/>
      <c r="DE345" s="79"/>
      <c r="DF345" s="79"/>
      <c r="DG345" s="79"/>
      <c r="DH345" s="79"/>
      <c r="DI345" s="79"/>
      <c r="DJ345" s="79"/>
      <c r="DK345" s="79"/>
      <c r="DL345" s="79"/>
      <c r="DM345" s="79"/>
      <c r="DN345" s="79"/>
      <c r="DO345" s="79"/>
      <c r="DP345" s="79"/>
      <c r="DQ345" s="79"/>
      <c r="DR345" s="79"/>
      <c r="DS345" s="79"/>
      <c r="DT345" s="68">
        <f t="shared" si="44"/>
        <v>0</v>
      </c>
      <c r="DU345" s="79"/>
      <c r="DV345" s="77"/>
      <c r="DW345" s="77"/>
      <c r="DX345" s="77"/>
      <c r="DY345" s="77"/>
      <c r="DZ345" s="77"/>
      <c r="EA345" s="77"/>
      <c r="EB345" s="77"/>
      <c r="EC345" s="77"/>
      <c r="ED345" s="77"/>
      <c r="EE345" s="77"/>
      <c r="EF345" s="77"/>
      <c r="EG345" s="77"/>
      <c r="EH345" s="77"/>
      <c r="EI345" s="77"/>
      <c r="EJ345" s="77"/>
      <c r="EK345" s="77"/>
      <c r="EL345" s="77"/>
      <c r="EM345" s="77"/>
      <c r="EN345" s="77"/>
      <c r="EO345" s="77"/>
      <c r="EP345" s="77"/>
      <c r="EQ345" s="77"/>
      <c r="ER345" s="77"/>
      <c r="ES345" s="77"/>
      <c r="ET345" s="77"/>
      <c r="EU345" s="77"/>
      <c r="EV345" s="77"/>
      <c r="EW345" s="77"/>
      <c r="EX345" s="77"/>
    </row>
    <row r="346" spans="1:154">
      <c r="A346" s="86">
        <v>2008</v>
      </c>
      <c r="B346" s="67" t="s">
        <v>9</v>
      </c>
      <c r="C346" s="67" t="str">
        <f t="shared" si="46"/>
        <v>2008Q4</v>
      </c>
      <c r="D346" s="67" t="s">
        <v>211</v>
      </c>
      <c r="E346" s="67" t="s">
        <v>212</v>
      </c>
      <c r="F346" s="67" t="s">
        <v>231</v>
      </c>
      <c r="G346" s="68" t="s">
        <v>231</v>
      </c>
      <c r="H346" s="68" t="s">
        <v>231</v>
      </c>
      <c r="I346" s="68" t="s">
        <v>448</v>
      </c>
      <c r="J346" s="67" t="str">
        <f t="shared" si="43"/>
        <v>2008Q4D13</v>
      </c>
      <c r="K346" s="79">
        <v>0</v>
      </c>
      <c r="L346" s="79">
        <v>0</v>
      </c>
      <c r="M346" s="67"/>
      <c r="N346" s="79">
        <v>0</v>
      </c>
      <c r="O346" s="79"/>
      <c r="P346" s="79">
        <v>0</v>
      </c>
      <c r="Q346" s="79"/>
      <c r="R346" s="68">
        <v>0</v>
      </c>
      <c r="S346" s="67"/>
      <c r="T346" s="67"/>
      <c r="U346" s="67"/>
      <c r="V346" s="67"/>
      <c r="W346" s="67"/>
      <c r="X346" s="67"/>
      <c r="Y346" s="67"/>
      <c r="Z346" s="79"/>
      <c r="AA346" s="79"/>
      <c r="AB346" s="79"/>
      <c r="AC346" s="67"/>
      <c r="AD346" s="68">
        <f t="shared" si="49"/>
        <v>0</v>
      </c>
      <c r="AE346" s="67"/>
      <c r="AF346" s="79"/>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73">
        <v>0</v>
      </c>
      <c r="BK346" s="68">
        <f t="shared" si="45"/>
        <v>0</v>
      </c>
      <c r="BL346" s="67">
        <v>0</v>
      </c>
      <c r="BM346" s="67">
        <v>0</v>
      </c>
      <c r="BN346" s="67">
        <f t="shared" si="50"/>
        <v>0</v>
      </c>
      <c r="BO346" s="67"/>
      <c r="BP346" s="67"/>
      <c r="BQ346" s="67"/>
      <c r="BR346" s="67">
        <v>0</v>
      </c>
      <c r="BS346" s="67">
        <v>0</v>
      </c>
      <c r="BT346" s="67">
        <v>0</v>
      </c>
      <c r="BU346" s="67">
        <v>0</v>
      </c>
      <c r="BV346" s="67"/>
      <c r="BW346" s="67">
        <v>0</v>
      </c>
      <c r="BX346" s="67">
        <v>0</v>
      </c>
      <c r="BY346" s="67">
        <f t="shared" si="48"/>
        <v>0</v>
      </c>
      <c r="BZ346" s="79"/>
      <c r="CA346" s="79"/>
      <c r="CB346" s="79"/>
      <c r="CC346" s="79"/>
      <c r="CD346" s="79"/>
      <c r="CE346" s="79"/>
      <c r="CF346" s="79"/>
      <c r="CG346" s="79"/>
      <c r="CH346" s="79"/>
      <c r="CI346" s="79"/>
      <c r="CJ346" s="79"/>
      <c r="CK346" s="79"/>
      <c r="CL346" s="79">
        <f t="shared" si="47"/>
        <v>0</v>
      </c>
      <c r="CM346" s="79"/>
      <c r="CN346" s="79"/>
      <c r="CO346" s="79"/>
      <c r="CP346" s="79"/>
      <c r="CQ346" s="79"/>
      <c r="CR346" s="79"/>
      <c r="CS346" s="79"/>
      <c r="CT346" s="79"/>
      <c r="CU346" s="79"/>
      <c r="CV346" s="79"/>
      <c r="CW346" s="79"/>
      <c r="CX346" s="79"/>
      <c r="CY346" s="79"/>
      <c r="CZ346" s="79"/>
      <c r="DA346" s="79"/>
      <c r="DB346" s="79"/>
      <c r="DC346" s="79"/>
      <c r="DD346" s="67"/>
      <c r="DE346" s="67"/>
      <c r="DF346" s="67"/>
      <c r="DG346" s="67"/>
      <c r="DH346" s="67"/>
      <c r="DI346" s="67"/>
      <c r="DJ346" s="67"/>
      <c r="DK346" s="67"/>
      <c r="DL346" s="67"/>
      <c r="DM346" s="67"/>
      <c r="DN346" s="67"/>
      <c r="DO346" s="67"/>
      <c r="DP346" s="67"/>
      <c r="DQ346" s="67"/>
      <c r="DR346" s="67"/>
      <c r="DS346" s="67"/>
      <c r="DT346" s="68">
        <f t="shared" si="44"/>
        <v>0</v>
      </c>
      <c r="DU346" s="67"/>
      <c r="DV346" s="82"/>
      <c r="DW346" s="82"/>
      <c r="DX346" s="82"/>
      <c r="DY346" s="82"/>
      <c r="DZ346" s="82"/>
      <c r="EA346" s="82"/>
      <c r="EB346" s="82"/>
      <c r="EC346" s="82"/>
      <c r="ED346" s="82"/>
      <c r="EE346" s="82"/>
      <c r="EF346" s="82"/>
      <c r="EG346" s="82" t="s">
        <v>231</v>
      </c>
      <c r="EH346" s="82"/>
      <c r="EI346" s="82"/>
      <c r="EJ346" s="82"/>
      <c r="EK346" s="82"/>
      <c r="EL346" s="82"/>
      <c r="EM346" s="82"/>
      <c r="EN346" s="82"/>
      <c r="EO346" s="82"/>
      <c r="EP346" s="82"/>
      <c r="EQ346" s="82"/>
      <c r="ER346" s="82"/>
      <c r="ES346" s="82"/>
      <c r="ET346" s="82"/>
      <c r="EU346" s="82"/>
      <c r="EV346" s="82"/>
      <c r="EW346" s="82"/>
      <c r="EX346" s="82"/>
    </row>
    <row r="347" spans="1:154">
      <c r="A347" s="86">
        <v>2008</v>
      </c>
      <c r="B347" s="67" t="s">
        <v>9</v>
      </c>
      <c r="C347" s="67" t="str">
        <f t="shared" si="46"/>
        <v>2008Q4</v>
      </c>
      <c r="D347" s="67" t="s">
        <v>211</v>
      </c>
      <c r="E347" s="67" t="s">
        <v>212</v>
      </c>
      <c r="F347" s="67" t="s">
        <v>224</v>
      </c>
      <c r="G347" s="68" t="s">
        <v>46</v>
      </c>
      <c r="H347" s="68" t="s">
        <v>231</v>
      </c>
      <c r="I347" s="68" t="s">
        <v>440</v>
      </c>
      <c r="J347" s="67" t="str">
        <f t="shared" si="43"/>
        <v>2008Q4D7</v>
      </c>
      <c r="K347" s="79">
        <v>0</v>
      </c>
      <c r="L347" s="79">
        <v>0</v>
      </c>
      <c r="M347" s="67"/>
      <c r="N347" s="79">
        <v>0</v>
      </c>
      <c r="O347" s="79"/>
      <c r="P347" s="79">
        <v>0</v>
      </c>
      <c r="Q347" s="79"/>
      <c r="R347" s="68">
        <v>0</v>
      </c>
      <c r="S347" s="67"/>
      <c r="T347" s="67"/>
      <c r="U347" s="67"/>
      <c r="V347" s="67"/>
      <c r="W347" s="67"/>
      <c r="X347" s="67"/>
      <c r="Y347" s="67"/>
      <c r="Z347" s="79"/>
      <c r="AA347" s="79"/>
      <c r="AB347" s="79"/>
      <c r="AC347" s="67"/>
      <c r="AD347" s="68">
        <f t="shared" si="49"/>
        <v>0</v>
      </c>
      <c r="AE347" s="67"/>
      <c r="AF347" s="79"/>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73">
        <v>0</v>
      </c>
      <c r="BK347" s="68">
        <f t="shared" si="45"/>
        <v>0</v>
      </c>
      <c r="BL347" s="67">
        <v>0</v>
      </c>
      <c r="BM347" s="67">
        <v>0</v>
      </c>
      <c r="BN347" s="67">
        <f t="shared" si="50"/>
        <v>0</v>
      </c>
      <c r="BO347" s="67"/>
      <c r="BP347" s="67"/>
      <c r="BQ347" s="67"/>
      <c r="BR347" s="67">
        <v>0</v>
      </c>
      <c r="BS347" s="67">
        <v>0</v>
      </c>
      <c r="BT347" s="67">
        <v>0</v>
      </c>
      <c r="BU347" s="67">
        <v>0</v>
      </c>
      <c r="BV347" s="67"/>
      <c r="BW347" s="67">
        <v>0</v>
      </c>
      <c r="BX347" s="67">
        <v>0</v>
      </c>
      <c r="BY347" s="67">
        <f t="shared" si="48"/>
        <v>0</v>
      </c>
      <c r="BZ347" s="79"/>
      <c r="CA347" s="79"/>
      <c r="CB347" s="79"/>
      <c r="CC347" s="79"/>
      <c r="CD347" s="79"/>
      <c r="CE347" s="79"/>
      <c r="CF347" s="79"/>
      <c r="CG347" s="79"/>
      <c r="CH347" s="79"/>
      <c r="CI347" s="79"/>
      <c r="CJ347" s="79"/>
      <c r="CK347" s="79"/>
      <c r="CL347" s="79">
        <f t="shared" si="47"/>
        <v>0</v>
      </c>
      <c r="CM347" s="79"/>
      <c r="CN347" s="79"/>
      <c r="CO347" s="79"/>
      <c r="CP347" s="79"/>
      <c r="CQ347" s="79"/>
      <c r="CR347" s="79"/>
      <c r="CS347" s="79"/>
      <c r="CT347" s="79"/>
      <c r="CU347" s="79"/>
      <c r="CV347" s="79"/>
      <c r="CW347" s="79"/>
      <c r="CX347" s="79"/>
      <c r="CY347" s="79"/>
      <c r="CZ347" s="79"/>
      <c r="DA347" s="79"/>
      <c r="DB347" s="79"/>
      <c r="DC347" s="79"/>
      <c r="DD347" s="67"/>
      <c r="DE347" s="67"/>
      <c r="DF347" s="67"/>
      <c r="DG347" s="67"/>
      <c r="DH347" s="67"/>
      <c r="DI347" s="67"/>
      <c r="DJ347" s="67"/>
      <c r="DK347" s="67"/>
      <c r="DL347" s="67"/>
      <c r="DM347" s="67"/>
      <c r="DN347" s="67"/>
      <c r="DO347" s="67"/>
      <c r="DP347" s="67"/>
      <c r="DQ347" s="67"/>
      <c r="DR347" s="67"/>
      <c r="DS347" s="67"/>
      <c r="DT347" s="68">
        <f t="shared" si="44"/>
        <v>0</v>
      </c>
      <c r="DU347" s="67"/>
      <c r="DV347" s="82"/>
      <c r="DW347" s="82"/>
      <c r="DX347" s="82"/>
      <c r="DY347" s="82"/>
      <c r="DZ347" s="82"/>
      <c r="EA347" s="82"/>
      <c r="EB347" s="82"/>
      <c r="EC347" s="82"/>
      <c r="ED347" s="82"/>
      <c r="EE347" s="82"/>
      <c r="EF347" s="82"/>
      <c r="EG347" s="82" t="s">
        <v>229</v>
      </c>
      <c r="EH347" s="82"/>
      <c r="EI347" s="82"/>
      <c r="EJ347" s="82"/>
      <c r="EK347" s="82"/>
      <c r="EL347" s="82"/>
      <c r="EM347" s="82"/>
      <c r="EN347" s="82"/>
      <c r="EO347" s="82"/>
      <c r="EP347" s="82"/>
      <c r="EQ347" s="82"/>
      <c r="ER347" s="82"/>
      <c r="ES347" s="82"/>
      <c r="ET347" s="82"/>
      <c r="EU347" s="82"/>
      <c r="EV347" s="82"/>
      <c r="EW347" s="82"/>
      <c r="EX347" s="82"/>
    </row>
    <row r="348" spans="1:154">
      <c r="A348" s="86">
        <v>2008</v>
      </c>
      <c r="B348" s="67" t="s">
        <v>9</v>
      </c>
      <c r="C348" s="67" t="str">
        <f t="shared" si="46"/>
        <v>2008Q4</v>
      </c>
      <c r="D348" s="67" t="s">
        <v>211</v>
      </c>
      <c r="E348" s="67" t="s">
        <v>212</v>
      </c>
      <c r="F348" s="67" t="s">
        <v>223</v>
      </c>
      <c r="G348" s="68" t="s">
        <v>45</v>
      </c>
      <c r="H348" s="68" t="s">
        <v>231</v>
      </c>
      <c r="I348" s="68" t="s">
        <v>439</v>
      </c>
      <c r="J348" s="67" t="str">
        <f t="shared" si="43"/>
        <v>2008Q4D6</v>
      </c>
      <c r="K348" s="79">
        <v>0</v>
      </c>
      <c r="L348" s="79">
        <v>0</v>
      </c>
      <c r="M348" s="67"/>
      <c r="N348" s="79">
        <v>0</v>
      </c>
      <c r="O348" s="79"/>
      <c r="P348" s="79">
        <v>0</v>
      </c>
      <c r="Q348" s="79"/>
      <c r="R348" s="68">
        <v>0</v>
      </c>
      <c r="S348" s="67"/>
      <c r="T348" s="67"/>
      <c r="U348" s="67"/>
      <c r="V348" s="67"/>
      <c r="W348" s="67"/>
      <c r="X348" s="67"/>
      <c r="Y348" s="67"/>
      <c r="Z348" s="79"/>
      <c r="AA348" s="79"/>
      <c r="AB348" s="79"/>
      <c r="AC348" s="67"/>
      <c r="AD348" s="68">
        <f t="shared" si="49"/>
        <v>0</v>
      </c>
      <c r="AE348" s="67"/>
      <c r="AF348" s="79"/>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73">
        <v>0</v>
      </c>
      <c r="BK348" s="68">
        <f t="shared" si="45"/>
        <v>0</v>
      </c>
      <c r="BL348" s="67">
        <v>0</v>
      </c>
      <c r="BM348" s="67">
        <v>0</v>
      </c>
      <c r="BN348" s="67">
        <f t="shared" si="50"/>
        <v>0</v>
      </c>
      <c r="BO348" s="67"/>
      <c r="BP348" s="67"/>
      <c r="BQ348" s="67"/>
      <c r="BR348" s="67">
        <v>2917</v>
      </c>
      <c r="BS348" s="67">
        <v>87</v>
      </c>
      <c r="BT348" s="67">
        <v>0</v>
      </c>
      <c r="BU348" s="67">
        <v>0</v>
      </c>
      <c r="BV348" s="67"/>
      <c r="BW348" s="67">
        <v>0</v>
      </c>
      <c r="BX348" s="67">
        <v>0</v>
      </c>
      <c r="BY348" s="67">
        <f t="shared" si="48"/>
        <v>3004</v>
      </c>
      <c r="BZ348" s="79"/>
      <c r="CA348" s="79"/>
      <c r="CB348" s="79"/>
      <c r="CC348" s="79"/>
      <c r="CD348" s="79"/>
      <c r="CE348" s="79"/>
      <c r="CF348" s="79"/>
      <c r="CG348" s="79"/>
      <c r="CH348" s="79"/>
      <c r="CI348" s="79"/>
      <c r="CJ348" s="79"/>
      <c r="CK348" s="79"/>
      <c r="CL348" s="79">
        <f t="shared" si="47"/>
        <v>0</v>
      </c>
      <c r="CM348" s="79"/>
      <c r="CN348" s="79"/>
      <c r="CO348" s="79"/>
      <c r="CP348" s="79"/>
      <c r="CQ348" s="79"/>
      <c r="CR348" s="79"/>
      <c r="CS348" s="79"/>
      <c r="CT348" s="79"/>
      <c r="CU348" s="79"/>
      <c r="CV348" s="79"/>
      <c r="CW348" s="79"/>
      <c r="CX348" s="79"/>
      <c r="CY348" s="79"/>
      <c r="CZ348" s="79"/>
      <c r="DA348" s="79"/>
      <c r="DB348" s="79"/>
      <c r="DC348" s="79"/>
      <c r="DD348" s="67"/>
      <c r="DE348" s="67"/>
      <c r="DF348" s="67"/>
      <c r="DG348" s="67"/>
      <c r="DH348" s="67"/>
      <c r="DI348" s="67"/>
      <c r="DJ348" s="67"/>
      <c r="DK348" s="67"/>
      <c r="DL348" s="67"/>
      <c r="DM348" s="67"/>
      <c r="DN348" s="67"/>
      <c r="DO348" s="67"/>
      <c r="DP348" s="67"/>
      <c r="DQ348" s="67"/>
      <c r="DR348" s="67"/>
      <c r="DS348" s="67"/>
      <c r="DT348" s="68">
        <f t="shared" si="44"/>
        <v>0</v>
      </c>
      <c r="DU348" s="67"/>
      <c r="DV348" s="82"/>
      <c r="DW348" s="82"/>
      <c r="DX348" s="82"/>
      <c r="DY348" s="82"/>
      <c r="DZ348" s="82"/>
      <c r="EA348" s="82"/>
      <c r="EB348" s="82"/>
      <c r="EC348" s="82"/>
      <c r="ED348" s="82"/>
      <c r="EE348" s="82"/>
      <c r="EF348" s="82"/>
      <c r="EG348" s="82" t="s">
        <v>229</v>
      </c>
      <c r="EH348" s="82"/>
      <c r="EI348" s="82"/>
      <c r="EJ348" s="82"/>
      <c r="EK348" s="82"/>
      <c r="EL348" s="82"/>
      <c r="EM348" s="82"/>
      <c r="EN348" s="82"/>
      <c r="EO348" s="82"/>
      <c r="EP348" s="82"/>
      <c r="EQ348" s="82"/>
      <c r="ER348" s="82"/>
      <c r="ES348" s="82"/>
      <c r="ET348" s="82"/>
      <c r="EU348" s="82"/>
      <c r="EV348" s="82"/>
      <c r="EW348" s="82"/>
      <c r="EX348" s="82"/>
    </row>
    <row r="349" spans="1:154">
      <c r="A349" s="86">
        <v>2008</v>
      </c>
      <c r="B349" s="67" t="s">
        <v>9</v>
      </c>
      <c r="C349" s="67" t="str">
        <f t="shared" si="46"/>
        <v>2008Q4</v>
      </c>
      <c r="D349" s="67" t="s">
        <v>211</v>
      </c>
      <c r="E349" s="67" t="s">
        <v>212</v>
      </c>
      <c r="F349" s="67" t="s">
        <v>225</v>
      </c>
      <c r="G349" s="68" t="s">
        <v>47</v>
      </c>
      <c r="H349" s="68" t="s">
        <v>231</v>
      </c>
      <c r="I349" s="68" t="s">
        <v>441</v>
      </c>
      <c r="J349" s="67" t="str">
        <f t="shared" si="43"/>
        <v>2008Q4D8</v>
      </c>
      <c r="K349" s="79">
        <v>0</v>
      </c>
      <c r="L349" s="79">
        <v>0</v>
      </c>
      <c r="M349" s="67"/>
      <c r="N349" s="79">
        <v>0</v>
      </c>
      <c r="O349" s="79"/>
      <c r="P349" s="79">
        <v>0</v>
      </c>
      <c r="Q349" s="79"/>
      <c r="R349" s="68">
        <v>0</v>
      </c>
      <c r="S349" s="67"/>
      <c r="T349" s="67"/>
      <c r="U349" s="67"/>
      <c r="V349" s="67"/>
      <c r="W349" s="67"/>
      <c r="X349" s="67"/>
      <c r="Y349" s="67"/>
      <c r="Z349" s="79"/>
      <c r="AA349" s="79"/>
      <c r="AB349" s="79"/>
      <c r="AC349" s="67"/>
      <c r="AD349" s="68">
        <f t="shared" si="49"/>
        <v>0</v>
      </c>
      <c r="AE349" s="67"/>
      <c r="AF349" s="79"/>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73">
        <v>0</v>
      </c>
      <c r="BK349" s="68">
        <f t="shared" si="45"/>
        <v>0</v>
      </c>
      <c r="BL349" s="67">
        <v>0</v>
      </c>
      <c r="BM349" s="67">
        <v>0</v>
      </c>
      <c r="BN349" s="67">
        <f t="shared" si="50"/>
        <v>0</v>
      </c>
      <c r="BO349" s="67"/>
      <c r="BP349" s="67"/>
      <c r="BQ349" s="67"/>
      <c r="BR349" s="67">
        <v>0</v>
      </c>
      <c r="BS349" s="67">
        <v>0</v>
      </c>
      <c r="BT349" s="67">
        <v>0</v>
      </c>
      <c r="BU349" s="67">
        <v>0</v>
      </c>
      <c r="BV349" s="67"/>
      <c r="BW349" s="67">
        <v>0</v>
      </c>
      <c r="BX349" s="67">
        <v>0</v>
      </c>
      <c r="BY349" s="67">
        <f t="shared" si="48"/>
        <v>0</v>
      </c>
      <c r="BZ349" s="79"/>
      <c r="CA349" s="79"/>
      <c r="CB349" s="79"/>
      <c r="CC349" s="79"/>
      <c r="CD349" s="79"/>
      <c r="CE349" s="79"/>
      <c r="CF349" s="79"/>
      <c r="CG349" s="79"/>
      <c r="CH349" s="79"/>
      <c r="CI349" s="79"/>
      <c r="CJ349" s="79"/>
      <c r="CK349" s="79"/>
      <c r="CL349" s="79">
        <f t="shared" si="47"/>
        <v>0</v>
      </c>
      <c r="CM349" s="79"/>
      <c r="CN349" s="79"/>
      <c r="CO349" s="79"/>
      <c r="CP349" s="79"/>
      <c r="CQ349" s="79"/>
      <c r="CR349" s="79"/>
      <c r="CS349" s="79"/>
      <c r="CT349" s="79"/>
      <c r="CU349" s="79"/>
      <c r="CV349" s="79"/>
      <c r="CW349" s="79"/>
      <c r="CX349" s="79"/>
      <c r="CY349" s="79"/>
      <c r="CZ349" s="79"/>
      <c r="DA349" s="79"/>
      <c r="DB349" s="79"/>
      <c r="DC349" s="79"/>
      <c r="DD349" s="67"/>
      <c r="DE349" s="67"/>
      <c r="DF349" s="67"/>
      <c r="DG349" s="67"/>
      <c r="DH349" s="67"/>
      <c r="DI349" s="67"/>
      <c r="DJ349" s="67"/>
      <c r="DK349" s="67"/>
      <c r="DL349" s="67"/>
      <c r="DM349" s="67"/>
      <c r="DN349" s="67"/>
      <c r="DO349" s="67"/>
      <c r="DP349" s="67"/>
      <c r="DQ349" s="67"/>
      <c r="DR349" s="67"/>
      <c r="DS349" s="67"/>
      <c r="DT349" s="68">
        <f t="shared" si="44"/>
        <v>0</v>
      </c>
      <c r="DU349" s="67"/>
      <c r="DV349" s="82"/>
      <c r="DW349" s="82"/>
      <c r="DX349" s="82"/>
      <c r="DY349" s="82"/>
      <c r="DZ349" s="82"/>
      <c r="EA349" s="82"/>
      <c r="EB349" s="82"/>
      <c r="EC349" s="82"/>
      <c r="ED349" s="82"/>
      <c r="EE349" s="82"/>
      <c r="EF349" s="82"/>
      <c r="EG349" s="82" t="s">
        <v>229</v>
      </c>
      <c r="EH349" s="82"/>
      <c r="EI349" s="82"/>
      <c r="EJ349" s="82"/>
      <c r="EK349" s="82"/>
      <c r="EL349" s="82"/>
      <c r="EM349" s="82"/>
      <c r="EN349" s="82"/>
      <c r="EO349" s="82"/>
      <c r="EP349" s="82"/>
      <c r="EQ349" s="82"/>
      <c r="ER349" s="82"/>
      <c r="ES349" s="82"/>
      <c r="ET349" s="82"/>
      <c r="EU349" s="82"/>
      <c r="EV349" s="82"/>
      <c r="EW349" s="82"/>
      <c r="EX349" s="82"/>
    </row>
    <row r="350" spans="1:154">
      <c r="A350" s="86">
        <v>2008</v>
      </c>
      <c r="B350" s="67" t="s">
        <v>9</v>
      </c>
      <c r="C350" s="67" t="str">
        <f t="shared" si="46"/>
        <v>2008Q4</v>
      </c>
      <c r="D350" s="67" t="s">
        <v>211</v>
      </c>
      <c r="E350" s="67" t="s">
        <v>212</v>
      </c>
      <c r="F350" s="67" t="s">
        <v>226</v>
      </c>
      <c r="G350" s="68" t="s">
        <v>29</v>
      </c>
      <c r="H350" s="68" t="s">
        <v>29</v>
      </c>
      <c r="I350" s="68" t="s">
        <v>447</v>
      </c>
      <c r="J350" s="67" t="str">
        <f t="shared" si="43"/>
        <v>2008Q4D12</v>
      </c>
      <c r="K350" s="79">
        <v>0</v>
      </c>
      <c r="L350" s="79">
        <v>0</v>
      </c>
      <c r="M350" s="67"/>
      <c r="N350" s="79">
        <v>0</v>
      </c>
      <c r="O350" s="79"/>
      <c r="P350" s="79">
        <v>0</v>
      </c>
      <c r="Q350" s="79"/>
      <c r="R350" s="68">
        <v>0</v>
      </c>
      <c r="S350" s="67"/>
      <c r="T350" s="67"/>
      <c r="U350" s="67"/>
      <c r="V350" s="67"/>
      <c r="W350" s="67"/>
      <c r="X350" s="67"/>
      <c r="Y350" s="67"/>
      <c r="Z350" s="79"/>
      <c r="AA350" s="79"/>
      <c r="AB350" s="79"/>
      <c r="AC350" s="67"/>
      <c r="AD350" s="68">
        <f t="shared" si="49"/>
        <v>0</v>
      </c>
      <c r="AE350" s="67"/>
      <c r="AF350" s="79"/>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73">
        <v>0</v>
      </c>
      <c r="BK350" s="68">
        <f t="shared" si="45"/>
        <v>0</v>
      </c>
      <c r="BL350" s="67">
        <v>0</v>
      </c>
      <c r="BM350" s="67">
        <v>0</v>
      </c>
      <c r="BN350" s="67">
        <f t="shared" si="50"/>
        <v>0</v>
      </c>
      <c r="BO350" s="67"/>
      <c r="BP350" s="67"/>
      <c r="BQ350" s="67"/>
      <c r="BR350" s="67">
        <v>0</v>
      </c>
      <c r="BS350" s="67">
        <v>0</v>
      </c>
      <c r="BT350" s="67">
        <v>0</v>
      </c>
      <c r="BU350" s="67">
        <v>0</v>
      </c>
      <c r="BV350" s="67"/>
      <c r="BW350" s="67">
        <v>0</v>
      </c>
      <c r="BX350" s="67">
        <v>0</v>
      </c>
      <c r="BY350" s="67">
        <f t="shared" si="48"/>
        <v>0</v>
      </c>
      <c r="BZ350" s="79"/>
      <c r="CA350" s="79"/>
      <c r="CB350" s="79"/>
      <c r="CC350" s="79"/>
      <c r="CD350" s="79"/>
      <c r="CE350" s="79"/>
      <c r="CF350" s="79"/>
      <c r="CG350" s="79"/>
      <c r="CH350" s="79"/>
      <c r="CI350" s="79"/>
      <c r="CJ350" s="79"/>
      <c r="CK350" s="79"/>
      <c r="CL350" s="79">
        <f t="shared" si="47"/>
        <v>0</v>
      </c>
      <c r="CM350" s="79"/>
      <c r="CN350" s="79"/>
      <c r="CO350" s="79"/>
      <c r="CP350" s="79"/>
      <c r="CQ350" s="79"/>
      <c r="CR350" s="79"/>
      <c r="CS350" s="79"/>
      <c r="CT350" s="79"/>
      <c r="CU350" s="79"/>
      <c r="CV350" s="79"/>
      <c r="CW350" s="79"/>
      <c r="CX350" s="79"/>
      <c r="CY350" s="79"/>
      <c r="CZ350" s="79"/>
      <c r="DA350" s="79"/>
      <c r="DB350" s="79"/>
      <c r="DC350" s="79"/>
      <c r="DD350" s="67"/>
      <c r="DE350" s="67"/>
      <c r="DF350" s="67"/>
      <c r="DG350" s="67"/>
      <c r="DH350" s="67"/>
      <c r="DI350" s="67"/>
      <c r="DJ350" s="67"/>
      <c r="DK350" s="67"/>
      <c r="DL350" s="67"/>
      <c r="DM350" s="67"/>
      <c r="DN350" s="67"/>
      <c r="DO350" s="67"/>
      <c r="DP350" s="67"/>
      <c r="DQ350" s="67"/>
      <c r="DR350" s="67"/>
      <c r="DS350" s="67"/>
      <c r="DT350" s="68">
        <f t="shared" si="44"/>
        <v>0</v>
      </c>
      <c r="DU350" s="67"/>
      <c r="DV350" s="82"/>
      <c r="DW350" s="82"/>
      <c r="DX350" s="82"/>
      <c r="DY350" s="82"/>
      <c r="DZ350" s="82"/>
      <c r="EA350" s="82"/>
      <c r="EB350" s="82"/>
      <c r="EC350" s="82"/>
      <c r="ED350" s="82"/>
      <c r="EE350" s="82"/>
      <c r="EF350" s="82"/>
      <c r="EG350" s="82" t="s">
        <v>229</v>
      </c>
      <c r="EH350" s="82"/>
      <c r="EI350" s="82"/>
      <c r="EJ350" s="82"/>
      <c r="EK350" s="82"/>
      <c r="EL350" s="82"/>
      <c r="EM350" s="82"/>
      <c r="EN350" s="82"/>
      <c r="EO350" s="82"/>
      <c r="EP350" s="82"/>
      <c r="EQ350" s="82"/>
      <c r="ER350" s="82"/>
      <c r="ES350" s="82"/>
      <c r="ET350" s="82"/>
      <c r="EU350" s="82"/>
      <c r="EV350" s="82"/>
      <c r="EW350" s="82"/>
      <c r="EX350" s="82"/>
    </row>
    <row r="351" spans="1:154">
      <c r="A351" s="86">
        <v>2008</v>
      </c>
      <c r="B351" s="67" t="s">
        <v>9</v>
      </c>
      <c r="C351" s="67" t="str">
        <f t="shared" si="46"/>
        <v>2008Q4</v>
      </c>
      <c r="D351" s="67" t="s">
        <v>211</v>
      </c>
      <c r="E351" s="67" t="s">
        <v>212</v>
      </c>
      <c r="F351" s="67" t="s">
        <v>228</v>
      </c>
      <c r="G351" s="68" t="s">
        <v>28</v>
      </c>
      <c r="H351" s="68" t="s">
        <v>28</v>
      </c>
      <c r="I351" s="68" t="s">
        <v>445</v>
      </c>
      <c r="J351" s="67" t="str">
        <f t="shared" si="43"/>
        <v>2008Q4D10</v>
      </c>
      <c r="K351" s="79">
        <v>0</v>
      </c>
      <c r="L351" s="79">
        <v>0</v>
      </c>
      <c r="M351" s="67"/>
      <c r="N351" s="79">
        <v>0</v>
      </c>
      <c r="O351" s="79"/>
      <c r="P351" s="79">
        <v>0</v>
      </c>
      <c r="Q351" s="79"/>
      <c r="R351" s="68">
        <v>0</v>
      </c>
      <c r="S351" s="67"/>
      <c r="T351" s="67"/>
      <c r="U351" s="67"/>
      <c r="V351" s="67"/>
      <c r="W351" s="67"/>
      <c r="X351" s="67"/>
      <c r="Y351" s="67"/>
      <c r="Z351" s="79"/>
      <c r="AA351" s="79"/>
      <c r="AB351" s="79"/>
      <c r="AC351" s="67"/>
      <c r="AD351" s="68">
        <f t="shared" si="49"/>
        <v>0</v>
      </c>
      <c r="AE351" s="67"/>
      <c r="AF351" s="79"/>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73">
        <v>0</v>
      </c>
      <c r="BK351" s="68">
        <f t="shared" si="45"/>
        <v>0</v>
      </c>
      <c r="BL351" s="67">
        <v>0</v>
      </c>
      <c r="BM351" s="67">
        <v>0</v>
      </c>
      <c r="BN351" s="67">
        <f t="shared" si="50"/>
        <v>0</v>
      </c>
      <c r="BO351" s="67"/>
      <c r="BP351" s="67"/>
      <c r="BQ351" s="67"/>
      <c r="BR351" s="67">
        <v>0</v>
      </c>
      <c r="BS351" s="67">
        <v>0</v>
      </c>
      <c r="BT351" s="67">
        <v>0</v>
      </c>
      <c r="BU351" s="67">
        <v>0</v>
      </c>
      <c r="BV351" s="67"/>
      <c r="BW351" s="67">
        <v>0</v>
      </c>
      <c r="BX351" s="67">
        <v>0</v>
      </c>
      <c r="BY351" s="67">
        <f t="shared" si="48"/>
        <v>0</v>
      </c>
      <c r="BZ351" s="79"/>
      <c r="CA351" s="79"/>
      <c r="CB351" s="79"/>
      <c r="CC351" s="79"/>
      <c r="CD351" s="79"/>
      <c r="CE351" s="79"/>
      <c r="CF351" s="79"/>
      <c r="CG351" s="79"/>
      <c r="CH351" s="79"/>
      <c r="CI351" s="79"/>
      <c r="CJ351" s="79"/>
      <c r="CK351" s="79"/>
      <c r="CL351" s="79">
        <f t="shared" si="47"/>
        <v>0</v>
      </c>
      <c r="CM351" s="79"/>
      <c r="CN351" s="79"/>
      <c r="CO351" s="79"/>
      <c r="CP351" s="79"/>
      <c r="CQ351" s="79"/>
      <c r="CR351" s="79"/>
      <c r="CS351" s="79"/>
      <c r="CT351" s="79"/>
      <c r="CU351" s="79"/>
      <c r="CV351" s="79"/>
      <c r="CW351" s="79"/>
      <c r="CX351" s="79"/>
      <c r="CY351" s="79"/>
      <c r="CZ351" s="79"/>
      <c r="DA351" s="79"/>
      <c r="DB351" s="79"/>
      <c r="DC351" s="79"/>
      <c r="DD351" s="67"/>
      <c r="DE351" s="67"/>
      <c r="DF351" s="67"/>
      <c r="DG351" s="67"/>
      <c r="DH351" s="67"/>
      <c r="DI351" s="67"/>
      <c r="DJ351" s="67"/>
      <c r="DK351" s="67"/>
      <c r="DL351" s="67"/>
      <c r="DM351" s="67"/>
      <c r="DN351" s="67"/>
      <c r="DO351" s="67"/>
      <c r="DP351" s="67"/>
      <c r="DQ351" s="67"/>
      <c r="DR351" s="67"/>
      <c r="DS351" s="67"/>
      <c r="DT351" s="68">
        <f t="shared" si="44"/>
        <v>0</v>
      </c>
      <c r="DU351" s="67"/>
      <c r="DV351" s="82"/>
      <c r="DW351" s="82"/>
      <c r="DX351" s="82"/>
      <c r="DY351" s="82"/>
      <c r="DZ351" s="82"/>
      <c r="EA351" s="82"/>
      <c r="EB351" s="82"/>
      <c r="EC351" s="82"/>
      <c r="ED351" s="82"/>
      <c r="EE351" s="82"/>
      <c r="EF351" s="82"/>
      <c r="EG351" s="82" t="s">
        <v>229</v>
      </c>
      <c r="EH351" s="82"/>
      <c r="EI351" s="82"/>
      <c r="EJ351" s="82"/>
      <c r="EK351" s="82"/>
      <c r="EL351" s="82"/>
      <c r="EM351" s="82"/>
      <c r="EN351" s="82"/>
      <c r="EO351" s="82"/>
      <c r="EP351" s="82"/>
      <c r="EQ351" s="82"/>
      <c r="ER351" s="82"/>
      <c r="ES351" s="82"/>
      <c r="ET351" s="82"/>
      <c r="EU351" s="82"/>
      <c r="EV351" s="82"/>
      <c r="EW351" s="82"/>
      <c r="EX351" s="82"/>
    </row>
    <row r="352" spans="1:154">
      <c r="A352" s="86">
        <v>2008</v>
      </c>
      <c r="B352" s="67" t="s">
        <v>9</v>
      </c>
      <c r="C352" s="67" t="str">
        <f t="shared" si="46"/>
        <v>2008Q4</v>
      </c>
      <c r="D352" s="67" t="s">
        <v>211</v>
      </c>
      <c r="E352" s="67" t="s">
        <v>212</v>
      </c>
      <c r="F352" s="67" t="s">
        <v>213</v>
      </c>
      <c r="G352" s="68" t="s">
        <v>33</v>
      </c>
      <c r="H352" s="68" t="s">
        <v>33</v>
      </c>
      <c r="I352" s="68" t="s">
        <v>446</v>
      </c>
      <c r="J352" s="67" t="str">
        <f t="shared" si="43"/>
        <v>2008Q4D11</v>
      </c>
      <c r="K352" s="79">
        <v>0</v>
      </c>
      <c r="L352" s="79">
        <v>0</v>
      </c>
      <c r="M352" s="67"/>
      <c r="N352" s="79">
        <v>0</v>
      </c>
      <c r="O352" s="79"/>
      <c r="P352" s="79">
        <v>0</v>
      </c>
      <c r="Q352" s="79"/>
      <c r="R352" s="68">
        <v>0</v>
      </c>
      <c r="S352" s="67"/>
      <c r="T352" s="67"/>
      <c r="U352" s="67"/>
      <c r="V352" s="67"/>
      <c r="W352" s="67"/>
      <c r="X352" s="67"/>
      <c r="Y352" s="67"/>
      <c r="Z352" s="79"/>
      <c r="AA352" s="79"/>
      <c r="AB352" s="79"/>
      <c r="AC352" s="67"/>
      <c r="AD352" s="68">
        <f t="shared" si="49"/>
        <v>0</v>
      </c>
      <c r="AE352" s="67"/>
      <c r="AF352" s="79"/>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73">
        <v>0</v>
      </c>
      <c r="BK352" s="68">
        <f t="shared" si="45"/>
        <v>0</v>
      </c>
      <c r="BL352" s="67">
        <v>0</v>
      </c>
      <c r="BM352" s="67">
        <v>0</v>
      </c>
      <c r="BN352" s="67">
        <f t="shared" si="50"/>
        <v>0</v>
      </c>
      <c r="BO352" s="67"/>
      <c r="BP352" s="67"/>
      <c r="BQ352" s="67"/>
      <c r="BR352" s="67">
        <v>0</v>
      </c>
      <c r="BS352" s="67">
        <v>0</v>
      </c>
      <c r="BT352" s="67">
        <v>0</v>
      </c>
      <c r="BU352" s="67">
        <v>0</v>
      </c>
      <c r="BV352" s="67"/>
      <c r="BW352" s="67">
        <v>0</v>
      </c>
      <c r="BX352" s="67">
        <v>0</v>
      </c>
      <c r="BY352" s="67">
        <f t="shared" si="48"/>
        <v>0</v>
      </c>
      <c r="BZ352" s="79"/>
      <c r="CA352" s="79"/>
      <c r="CB352" s="79"/>
      <c r="CC352" s="79"/>
      <c r="CD352" s="79"/>
      <c r="CE352" s="79"/>
      <c r="CF352" s="79"/>
      <c r="CG352" s="79"/>
      <c r="CH352" s="79"/>
      <c r="CI352" s="79"/>
      <c r="CJ352" s="79"/>
      <c r="CK352" s="79"/>
      <c r="CL352" s="79">
        <f t="shared" si="47"/>
        <v>0</v>
      </c>
      <c r="CM352" s="79"/>
      <c r="CN352" s="79"/>
      <c r="CO352" s="79"/>
      <c r="CP352" s="79"/>
      <c r="CQ352" s="79"/>
      <c r="CR352" s="79"/>
      <c r="CS352" s="79"/>
      <c r="CT352" s="79"/>
      <c r="CU352" s="79"/>
      <c r="CV352" s="79"/>
      <c r="CW352" s="79"/>
      <c r="CX352" s="79"/>
      <c r="CY352" s="79"/>
      <c r="CZ352" s="79"/>
      <c r="DA352" s="79"/>
      <c r="DB352" s="79"/>
      <c r="DC352" s="79"/>
      <c r="DD352" s="67"/>
      <c r="DE352" s="67"/>
      <c r="DF352" s="67"/>
      <c r="DG352" s="67"/>
      <c r="DH352" s="67"/>
      <c r="DI352" s="67"/>
      <c r="DJ352" s="67"/>
      <c r="DK352" s="67"/>
      <c r="DL352" s="67"/>
      <c r="DM352" s="67"/>
      <c r="DN352" s="67"/>
      <c r="DO352" s="67"/>
      <c r="DP352" s="67"/>
      <c r="DQ352" s="67"/>
      <c r="DR352" s="67"/>
      <c r="DS352" s="67"/>
      <c r="DT352" s="68">
        <f t="shared" si="44"/>
        <v>0</v>
      </c>
      <c r="DU352" s="67"/>
      <c r="DV352" s="82"/>
      <c r="DW352" s="82"/>
      <c r="DX352" s="82"/>
      <c r="DY352" s="82"/>
      <c r="DZ352" s="82"/>
      <c r="EA352" s="82"/>
      <c r="EB352" s="82"/>
      <c r="EC352" s="82"/>
      <c r="ED352" s="82"/>
      <c r="EE352" s="82"/>
      <c r="EF352" s="82"/>
      <c r="EG352" s="82" t="s">
        <v>229</v>
      </c>
      <c r="EH352" s="82"/>
      <c r="EI352" s="82"/>
      <c r="EJ352" s="82"/>
      <c r="EK352" s="82"/>
      <c r="EL352" s="82"/>
      <c r="EM352" s="82"/>
      <c r="EN352" s="82"/>
      <c r="EO352" s="82"/>
      <c r="EP352" s="82"/>
      <c r="EQ352" s="82"/>
      <c r="ER352" s="82"/>
      <c r="ES352" s="82"/>
      <c r="ET352" s="82"/>
      <c r="EU352" s="82"/>
      <c r="EV352" s="82"/>
      <c r="EW352" s="82"/>
      <c r="EX352" s="82"/>
    </row>
    <row r="353" spans="1:154">
      <c r="A353" s="86">
        <v>2008</v>
      </c>
      <c r="B353" s="67" t="s">
        <v>9</v>
      </c>
      <c r="C353" s="67" t="str">
        <f t="shared" si="46"/>
        <v>2008Q4</v>
      </c>
      <c r="D353" s="67" t="s">
        <v>211</v>
      </c>
      <c r="E353" s="67" t="s">
        <v>212</v>
      </c>
      <c r="F353" s="67" t="s">
        <v>215</v>
      </c>
      <c r="G353" s="67" t="s">
        <v>239</v>
      </c>
      <c r="H353" s="68" t="s">
        <v>239</v>
      </c>
      <c r="I353" s="68" t="s">
        <v>449</v>
      </c>
      <c r="J353" s="67" t="str">
        <f t="shared" si="43"/>
        <v>2008Q4D14</v>
      </c>
      <c r="K353" s="78">
        <v>98926872</v>
      </c>
      <c r="L353" s="78">
        <v>48855268</v>
      </c>
      <c r="M353" s="67">
        <v>56859195</v>
      </c>
      <c r="N353" s="67">
        <v>132329355</v>
      </c>
      <c r="O353" s="67"/>
      <c r="P353" s="67">
        <v>352731</v>
      </c>
      <c r="Q353" s="79"/>
      <c r="R353" s="67">
        <v>337323421</v>
      </c>
      <c r="S353" s="79"/>
      <c r="T353" s="79"/>
      <c r="U353" s="79"/>
      <c r="V353" s="79"/>
      <c r="W353" s="79"/>
      <c r="X353" s="79"/>
      <c r="Y353" s="79"/>
      <c r="Z353" s="78">
        <v>149069900</v>
      </c>
      <c r="AA353" s="78">
        <v>248631400</v>
      </c>
      <c r="AB353" s="78">
        <v>104317300</v>
      </c>
      <c r="AC353" s="67"/>
      <c r="AD353" s="67">
        <f t="shared" si="49"/>
        <v>502018600</v>
      </c>
      <c r="AE353" s="79"/>
      <c r="AF353" s="79"/>
      <c r="AG353" s="79"/>
      <c r="AH353" s="79"/>
      <c r="AI353" s="79"/>
      <c r="AJ353" s="79"/>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73">
        <v>0</v>
      </c>
      <c r="BK353" s="68">
        <f t="shared" si="45"/>
        <v>0</v>
      </c>
      <c r="BL353" s="78" t="s">
        <v>10</v>
      </c>
      <c r="BM353" s="78">
        <v>1165</v>
      </c>
      <c r="BN353" s="78">
        <f t="shared" si="50"/>
        <v>1165</v>
      </c>
      <c r="BO353" s="78"/>
      <c r="BP353" s="78"/>
      <c r="BQ353" s="78"/>
      <c r="BR353" s="67">
        <v>276255</v>
      </c>
      <c r="BS353" s="67">
        <v>20484</v>
      </c>
      <c r="BT353" s="67">
        <v>864</v>
      </c>
      <c r="BU353" s="67">
        <v>159</v>
      </c>
      <c r="BV353" s="67"/>
      <c r="BW353" s="67">
        <v>291</v>
      </c>
      <c r="BX353" s="79"/>
      <c r="BY353" s="67">
        <f t="shared" si="48"/>
        <v>298053</v>
      </c>
      <c r="BZ353" s="79"/>
      <c r="CA353" s="79"/>
      <c r="CB353" s="79"/>
      <c r="CC353" s="79"/>
      <c r="CD353" s="79"/>
      <c r="CE353" s="79"/>
      <c r="CF353" s="79"/>
      <c r="CG353" s="79"/>
      <c r="CH353" s="79"/>
      <c r="CI353" s="79"/>
      <c r="CJ353" s="79"/>
      <c r="CK353" s="79"/>
      <c r="CL353" s="67">
        <f t="shared" si="47"/>
        <v>0</v>
      </c>
      <c r="CM353" s="79"/>
      <c r="CN353" s="79"/>
      <c r="CO353" s="79"/>
      <c r="CP353" s="79"/>
      <c r="CQ353" s="79"/>
      <c r="CR353" s="79"/>
      <c r="CS353" s="79"/>
      <c r="CT353" s="79"/>
      <c r="CU353" s="79"/>
      <c r="CV353" s="79"/>
      <c r="CW353" s="79"/>
      <c r="CX353" s="79"/>
      <c r="CY353" s="79"/>
      <c r="CZ353" s="79"/>
      <c r="DA353" s="79"/>
      <c r="DB353" s="79"/>
      <c r="DC353" s="79"/>
      <c r="DD353" s="79"/>
      <c r="DE353" s="79"/>
      <c r="DF353" s="79"/>
      <c r="DG353" s="79"/>
      <c r="DH353" s="79"/>
      <c r="DI353" s="79"/>
      <c r="DJ353" s="79"/>
      <c r="DK353" s="79"/>
      <c r="DL353" s="79"/>
      <c r="DM353" s="79"/>
      <c r="DN353" s="79"/>
      <c r="DO353" s="79"/>
      <c r="DP353" s="79"/>
      <c r="DQ353" s="79"/>
      <c r="DR353" s="79"/>
      <c r="DS353" s="79"/>
      <c r="DT353" s="68">
        <f t="shared" si="44"/>
        <v>0</v>
      </c>
      <c r="DU353" s="79"/>
      <c r="DV353" s="77"/>
      <c r="DW353" s="77"/>
      <c r="DX353" s="77"/>
      <c r="DY353" s="77"/>
      <c r="DZ353" s="77"/>
      <c r="EA353" s="77"/>
      <c r="EB353" s="77"/>
      <c r="EC353" s="77"/>
      <c r="ED353" s="77"/>
      <c r="EE353" s="77"/>
      <c r="EF353" s="77"/>
      <c r="EG353" s="77"/>
      <c r="EH353" s="77"/>
      <c r="EI353" s="77"/>
      <c r="EJ353" s="77"/>
      <c r="EK353" s="77"/>
      <c r="EL353" s="77"/>
      <c r="EM353" s="77"/>
      <c r="EN353" s="77"/>
      <c r="EO353" s="77"/>
      <c r="EP353" s="77"/>
      <c r="EQ353" s="77"/>
      <c r="ER353" s="77"/>
      <c r="ES353" s="77"/>
      <c r="ET353" s="77"/>
      <c r="EU353" s="77"/>
      <c r="EV353" s="77"/>
      <c r="EW353" s="77"/>
      <c r="EX353" s="77"/>
    </row>
    <row r="354" spans="1:154">
      <c r="A354" s="86">
        <v>2008</v>
      </c>
      <c r="B354" s="67" t="s">
        <v>8</v>
      </c>
      <c r="C354" s="67" t="str">
        <f t="shared" si="46"/>
        <v>2008Q3</v>
      </c>
      <c r="D354" s="67" t="s">
        <v>211</v>
      </c>
      <c r="E354" s="67" t="s">
        <v>212</v>
      </c>
      <c r="F354" s="67" t="s">
        <v>231</v>
      </c>
      <c r="G354" s="68" t="s">
        <v>231</v>
      </c>
      <c r="H354" s="68" t="s">
        <v>231</v>
      </c>
      <c r="I354" s="68" t="s">
        <v>448</v>
      </c>
      <c r="J354" s="67" t="str">
        <f t="shared" si="43"/>
        <v>2008Q3D13</v>
      </c>
      <c r="K354" s="79">
        <v>0</v>
      </c>
      <c r="L354" s="79">
        <v>0</v>
      </c>
      <c r="M354" s="67"/>
      <c r="N354" s="79">
        <v>0</v>
      </c>
      <c r="O354" s="79"/>
      <c r="P354" s="79">
        <v>0</v>
      </c>
      <c r="Q354" s="79"/>
      <c r="R354" s="68">
        <v>0</v>
      </c>
      <c r="S354" s="67"/>
      <c r="T354" s="67"/>
      <c r="U354" s="67"/>
      <c r="V354" s="67"/>
      <c r="W354" s="67"/>
      <c r="X354" s="67"/>
      <c r="Y354" s="67"/>
      <c r="Z354" s="79"/>
      <c r="AA354" s="79"/>
      <c r="AB354" s="79"/>
      <c r="AC354" s="67"/>
      <c r="AD354" s="68">
        <f t="shared" si="49"/>
        <v>0</v>
      </c>
      <c r="AE354" s="67"/>
      <c r="AF354" s="79"/>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73">
        <v>0</v>
      </c>
      <c r="BK354" s="68">
        <f t="shared" si="45"/>
        <v>0</v>
      </c>
      <c r="BL354" s="67">
        <v>0</v>
      </c>
      <c r="BM354" s="67">
        <v>0</v>
      </c>
      <c r="BN354" s="67">
        <f t="shared" si="50"/>
        <v>0</v>
      </c>
      <c r="BO354" s="67"/>
      <c r="BP354" s="67"/>
      <c r="BQ354" s="67"/>
      <c r="BR354" s="67">
        <v>0</v>
      </c>
      <c r="BS354" s="67">
        <v>0</v>
      </c>
      <c r="BT354" s="67">
        <v>0</v>
      </c>
      <c r="BU354" s="67">
        <v>0</v>
      </c>
      <c r="BV354" s="67"/>
      <c r="BW354" s="67">
        <v>0</v>
      </c>
      <c r="BX354" s="67">
        <v>0</v>
      </c>
      <c r="BY354" s="67">
        <f t="shared" si="48"/>
        <v>0</v>
      </c>
      <c r="BZ354" s="79"/>
      <c r="CA354" s="79"/>
      <c r="CB354" s="79"/>
      <c r="CC354" s="79"/>
      <c r="CD354" s="79"/>
      <c r="CE354" s="79"/>
      <c r="CF354" s="79"/>
      <c r="CG354" s="79"/>
      <c r="CH354" s="79"/>
      <c r="CI354" s="79"/>
      <c r="CJ354" s="79"/>
      <c r="CK354" s="79"/>
      <c r="CL354" s="79">
        <f t="shared" si="47"/>
        <v>0</v>
      </c>
      <c r="CM354" s="79"/>
      <c r="CN354" s="79"/>
      <c r="CO354" s="79"/>
      <c r="CP354" s="79"/>
      <c r="CQ354" s="79"/>
      <c r="CR354" s="79"/>
      <c r="CS354" s="79"/>
      <c r="CT354" s="79"/>
      <c r="CU354" s="79"/>
      <c r="CV354" s="79"/>
      <c r="CW354" s="79"/>
      <c r="CX354" s="79"/>
      <c r="CY354" s="79"/>
      <c r="CZ354" s="79"/>
      <c r="DA354" s="79"/>
      <c r="DB354" s="79"/>
      <c r="DC354" s="79"/>
      <c r="DD354" s="67"/>
      <c r="DE354" s="67"/>
      <c r="DF354" s="67"/>
      <c r="DG354" s="67"/>
      <c r="DH354" s="67"/>
      <c r="DI354" s="67"/>
      <c r="DJ354" s="67"/>
      <c r="DK354" s="67"/>
      <c r="DL354" s="67"/>
      <c r="DM354" s="67"/>
      <c r="DN354" s="67"/>
      <c r="DO354" s="67"/>
      <c r="DP354" s="67"/>
      <c r="DQ354" s="67"/>
      <c r="DR354" s="67"/>
      <c r="DS354" s="67"/>
      <c r="DT354" s="68">
        <f t="shared" si="44"/>
        <v>0</v>
      </c>
      <c r="DU354" s="67"/>
      <c r="DV354" s="82"/>
      <c r="DW354" s="82"/>
      <c r="DX354" s="82"/>
      <c r="DY354" s="82"/>
      <c r="DZ354" s="82"/>
      <c r="EA354" s="82"/>
      <c r="EB354" s="82"/>
      <c r="EC354" s="82"/>
      <c r="ED354" s="82"/>
      <c r="EE354" s="82"/>
      <c r="EF354" s="82"/>
      <c r="EG354" s="82" t="s">
        <v>231</v>
      </c>
      <c r="EH354" s="82"/>
      <c r="EI354" s="82"/>
      <c r="EJ354" s="82"/>
      <c r="EK354" s="82"/>
      <c r="EL354" s="82"/>
      <c r="EM354" s="82"/>
      <c r="EN354" s="82"/>
      <c r="EO354" s="82"/>
      <c r="EP354" s="82"/>
      <c r="EQ354" s="82"/>
      <c r="ER354" s="82"/>
      <c r="ES354" s="82"/>
      <c r="ET354" s="82"/>
      <c r="EU354" s="82"/>
      <c r="EV354" s="82"/>
      <c r="EW354" s="82"/>
      <c r="EX354" s="82"/>
    </row>
    <row r="355" spans="1:154" s="27" customFormat="1">
      <c r="A355" s="86">
        <v>2008</v>
      </c>
      <c r="B355" s="67" t="s">
        <v>8</v>
      </c>
      <c r="C355" s="67" t="str">
        <f t="shared" si="46"/>
        <v>2008Q3</v>
      </c>
      <c r="D355" s="67" t="s">
        <v>211</v>
      </c>
      <c r="E355" s="67" t="s">
        <v>212</v>
      </c>
      <c r="F355" s="67" t="s">
        <v>224</v>
      </c>
      <c r="G355" s="68" t="s">
        <v>46</v>
      </c>
      <c r="H355" s="68" t="s">
        <v>231</v>
      </c>
      <c r="I355" s="68" t="s">
        <v>440</v>
      </c>
      <c r="J355" s="67" t="str">
        <f t="shared" si="43"/>
        <v>2008Q3D7</v>
      </c>
      <c r="K355" s="79">
        <v>0</v>
      </c>
      <c r="L355" s="79">
        <v>0</v>
      </c>
      <c r="M355" s="67"/>
      <c r="N355" s="79">
        <v>0</v>
      </c>
      <c r="O355" s="79"/>
      <c r="P355" s="79">
        <v>0</v>
      </c>
      <c r="Q355" s="79"/>
      <c r="R355" s="68">
        <v>0</v>
      </c>
      <c r="S355" s="67"/>
      <c r="T355" s="67"/>
      <c r="U355" s="67"/>
      <c r="V355" s="67"/>
      <c r="W355" s="67"/>
      <c r="X355" s="67"/>
      <c r="Y355" s="67"/>
      <c r="Z355" s="79"/>
      <c r="AA355" s="79"/>
      <c r="AB355" s="79"/>
      <c r="AC355" s="67"/>
      <c r="AD355" s="68">
        <f t="shared" si="49"/>
        <v>0</v>
      </c>
      <c r="AE355" s="67"/>
      <c r="AF355" s="79"/>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73">
        <v>0</v>
      </c>
      <c r="BK355" s="68">
        <f t="shared" si="45"/>
        <v>0</v>
      </c>
      <c r="BL355" s="67">
        <v>0</v>
      </c>
      <c r="BM355" s="67">
        <v>0</v>
      </c>
      <c r="BN355" s="67">
        <f t="shared" si="50"/>
        <v>0</v>
      </c>
      <c r="BO355" s="67"/>
      <c r="BP355" s="67"/>
      <c r="BQ355" s="67"/>
      <c r="BR355" s="67">
        <v>0</v>
      </c>
      <c r="BS355" s="67">
        <v>0</v>
      </c>
      <c r="BT355" s="67">
        <v>0</v>
      </c>
      <c r="BU355" s="67">
        <v>0</v>
      </c>
      <c r="BV355" s="67"/>
      <c r="BW355" s="67">
        <v>0</v>
      </c>
      <c r="BX355" s="67">
        <v>0</v>
      </c>
      <c r="BY355" s="67">
        <f t="shared" si="48"/>
        <v>0</v>
      </c>
      <c r="BZ355" s="79"/>
      <c r="CA355" s="79"/>
      <c r="CB355" s="79"/>
      <c r="CC355" s="79"/>
      <c r="CD355" s="79"/>
      <c r="CE355" s="79"/>
      <c r="CF355" s="79"/>
      <c r="CG355" s="79"/>
      <c r="CH355" s="79"/>
      <c r="CI355" s="79"/>
      <c r="CJ355" s="79"/>
      <c r="CK355" s="79"/>
      <c r="CL355" s="79">
        <f t="shared" si="47"/>
        <v>0</v>
      </c>
      <c r="CM355" s="79"/>
      <c r="CN355" s="79"/>
      <c r="CO355" s="79"/>
      <c r="CP355" s="79"/>
      <c r="CQ355" s="79"/>
      <c r="CR355" s="79"/>
      <c r="CS355" s="79"/>
      <c r="CT355" s="79"/>
      <c r="CU355" s="79"/>
      <c r="CV355" s="79"/>
      <c r="CW355" s="79"/>
      <c r="CX355" s="79"/>
      <c r="CY355" s="79"/>
      <c r="CZ355" s="79"/>
      <c r="DA355" s="79"/>
      <c r="DB355" s="79"/>
      <c r="DC355" s="79"/>
      <c r="DD355" s="67"/>
      <c r="DE355" s="67"/>
      <c r="DF355" s="67"/>
      <c r="DG355" s="67"/>
      <c r="DH355" s="67"/>
      <c r="DI355" s="67"/>
      <c r="DJ355" s="67"/>
      <c r="DK355" s="67"/>
      <c r="DL355" s="67"/>
      <c r="DM355" s="67"/>
      <c r="DN355" s="67"/>
      <c r="DO355" s="67"/>
      <c r="DP355" s="67"/>
      <c r="DQ355" s="67"/>
      <c r="DR355" s="67"/>
      <c r="DS355" s="67"/>
      <c r="DT355" s="68">
        <f t="shared" si="44"/>
        <v>0</v>
      </c>
      <c r="DU355" s="67"/>
      <c r="DV355" s="82"/>
      <c r="DW355" s="82"/>
      <c r="DX355" s="82"/>
      <c r="DY355" s="82"/>
      <c r="DZ355" s="82"/>
      <c r="EA355" s="82"/>
      <c r="EB355" s="82"/>
      <c r="EC355" s="82"/>
      <c r="ED355" s="82"/>
      <c r="EE355" s="82"/>
      <c r="EF355" s="82"/>
      <c r="EG355" s="82" t="s">
        <v>229</v>
      </c>
      <c r="EH355" s="82"/>
      <c r="EI355" s="82"/>
      <c r="EJ355" s="82"/>
      <c r="EK355" s="82"/>
      <c r="EL355" s="82"/>
      <c r="EM355" s="82"/>
      <c r="EN355" s="82"/>
      <c r="EO355" s="82"/>
      <c r="EP355" s="82"/>
      <c r="EQ355" s="82"/>
      <c r="ER355" s="82"/>
      <c r="ES355" s="82"/>
      <c r="ET355" s="82"/>
      <c r="EU355" s="82"/>
      <c r="EV355" s="82"/>
      <c r="EW355" s="82"/>
      <c r="EX355" s="82"/>
    </row>
    <row r="356" spans="1:154">
      <c r="A356" s="86">
        <v>2008</v>
      </c>
      <c r="B356" s="67" t="s">
        <v>8</v>
      </c>
      <c r="C356" s="67" t="str">
        <f t="shared" si="46"/>
        <v>2008Q3</v>
      </c>
      <c r="D356" s="67" t="s">
        <v>211</v>
      </c>
      <c r="E356" s="67" t="s">
        <v>212</v>
      </c>
      <c r="F356" s="67" t="s">
        <v>223</v>
      </c>
      <c r="G356" s="68" t="s">
        <v>45</v>
      </c>
      <c r="H356" s="68" t="s">
        <v>231</v>
      </c>
      <c r="I356" s="68" t="s">
        <v>439</v>
      </c>
      <c r="J356" s="67" t="str">
        <f t="shared" si="43"/>
        <v>2008Q3D6</v>
      </c>
      <c r="K356" s="79">
        <v>0</v>
      </c>
      <c r="L356" s="79">
        <v>0</v>
      </c>
      <c r="M356" s="67"/>
      <c r="N356" s="79">
        <v>0</v>
      </c>
      <c r="O356" s="79"/>
      <c r="P356" s="79">
        <v>0</v>
      </c>
      <c r="Q356" s="79"/>
      <c r="R356" s="68">
        <v>0</v>
      </c>
      <c r="S356" s="67"/>
      <c r="T356" s="67"/>
      <c r="U356" s="67"/>
      <c r="V356" s="67"/>
      <c r="W356" s="67"/>
      <c r="X356" s="67"/>
      <c r="Y356" s="67"/>
      <c r="Z356" s="79"/>
      <c r="AA356" s="79"/>
      <c r="AB356" s="79"/>
      <c r="AC356" s="67"/>
      <c r="AD356" s="68">
        <f t="shared" si="49"/>
        <v>0</v>
      </c>
      <c r="AE356" s="67"/>
      <c r="AF356" s="79"/>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73">
        <v>0</v>
      </c>
      <c r="BK356" s="68">
        <f t="shared" si="45"/>
        <v>0</v>
      </c>
      <c r="BL356" s="67">
        <v>0</v>
      </c>
      <c r="BM356" s="67">
        <v>0</v>
      </c>
      <c r="BN356" s="67">
        <f t="shared" si="50"/>
        <v>0</v>
      </c>
      <c r="BO356" s="67"/>
      <c r="BP356" s="67"/>
      <c r="BQ356" s="67"/>
      <c r="BR356" s="67">
        <v>1824</v>
      </c>
      <c r="BS356" s="67">
        <v>58</v>
      </c>
      <c r="BT356" s="67">
        <v>0</v>
      </c>
      <c r="BU356" s="67">
        <v>0</v>
      </c>
      <c r="BV356" s="67"/>
      <c r="BW356" s="67">
        <v>0</v>
      </c>
      <c r="BX356" s="67">
        <v>0</v>
      </c>
      <c r="BY356" s="67">
        <f t="shared" si="48"/>
        <v>1882</v>
      </c>
      <c r="BZ356" s="79"/>
      <c r="CA356" s="79"/>
      <c r="CB356" s="79"/>
      <c r="CC356" s="79"/>
      <c r="CD356" s="79"/>
      <c r="CE356" s="79"/>
      <c r="CF356" s="79"/>
      <c r="CG356" s="79"/>
      <c r="CH356" s="79"/>
      <c r="CI356" s="79"/>
      <c r="CJ356" s="79"/>
      <c r="CK356" s="79"/>
      <c r="CL356" s="79">
        <f t="shared" si="47"/>
        <v>0</v>
      </c>
      <c r="CM356" s="79"/>
      <c r="CN356" s="79"/>
      <c r="CO356" s="79"/>
      <c r="CP356" s="79"/>
      <c r="CQ356" s="79"/>
      <c r="CR356" s="79"/>
      <c r="CS356" s="79"/>
      <c r="CT356" s="79"/>
      <c r="CU356" s="79"/>
      <c r="CV356" s="79"/>
      <c r="CW356" s="79"/>
      <c r="CX356" s="79"/>
      <c r="CY356" s="79"/>
      <c r="CZ356" s="79"/>
      <c r="DA356" s="79"/>
      <c r="DB356" s="79"/>
      <c r="DC356" s="79"/>
      <c r="DD356" s="67"/>
      <c r="DE356" s="67"/>
      <c r="DF356" s="67"/>
      <c r="DG356" s="67"/>
      <c r="DH356" s="67"/>
      <c r="DI356" s="67"/>
      <c r="DJ356" s="67"/>
      <c r="DK356" s="67"/>
      <c r="DL356" s="67"/>
      <c r="DM356" s="67"/>
      <c r="DN356" s="67"/>
      <c r="DO356" s="67"/>
      <c r="DP356" s="67"/>
      <c r="DQ356" s="67"/>
      <c r="DR356" s="67"/>
      <c r="DS356" s="67"/>
      <c r="DT356" s="68">
        <f t="shared" si="44"/>
        <v>0</v>
      </c>
      <c r="DU356" s="67"/>
      <c r="DV356" s="82"/>
      <c r="DW356" s="82"/>
      <c r="DX356" s="82"/>
      <c r="DY356" s="82"/>
      <c r="DZ356" s="82"/>
      <c r="EA356" s="82"/>
      <c r="EB356" s="82"/>
      <c r="EC356" s="82"/>
      <c r="ED356" s="82"/>
      <c r="EE356" s="82"/>
      <c r="EF356" s="82"/>
      <c r="EG356" s="82" t="s">
        <v>229</v>
      </c>
      <c r="EH356" s="82"/>
      <c r="EI356" s="82"/>
      <c r="EJ356" s="82"/>
      <c r="EK356" s="82"/>
      <c r="EL356" s="82"/>
      <c r="EM356" s="82"/>
      <c r="EN356" s="82"/>
      <c r="EO356" s="82"/>
      <c r="EP356" s="82"/>
      <c r="EQ356" s="82"/>
      <c r="ER356" s="82"/>
      <c r="ES356" s="82"/>
      <c r="ET356" s="82"/>
      <c r="EU356" s="82"/>
      <c r="EV356" s="82"/>
      <c r="EW356" s="82"/>
      <c r="EX356" s="82"/>
    </row>
    <row r="357" spans="1:154">
      <c r="A357" s="86">
        <v>2008</v>
      </c>
      <c r="B357" s="67" t="s">
        <v>8</v>
      </c>
      <c r="C357" s="67" t="str">
        <f t="shared" si="46"/>
        <v>2008Q3</v>
      </c>
      <c r="D357" s="67" t="s">
        <v>211</v>
      </c>
      <c r="E357" s="67" t="s">
        <v>212</v>
      </c>
      <c r="F357" s="67" t="s">
        <v>225</v>
      </c>
      <c r="G357" s="68" t="s">
        <v>47</v>
      </c>
      <c r="H357" s="68" t="s">
        <v>231</v>
      </c>
      <c r="I357" s="68" t="s">
        <v>441</v>
      </c>
      <c r="J357" s="67" t="str">
        <f t="shared" si="43"/>
        <v>2008Q3D8</v>
      </c>
      <c r="K357" s="79">
        <v>0</v>
      </c>
      <c r="L357" s="79">
        <v>0</v>
      </c>
      <c r="M357" s="67"/>
      <c r="N357" s="79">
        <v>0</v>
      </c>
      <c r="O357" s="79"/>
      <c r="P357" s="79">
        <v>0</v>
      </c>
      <c r="Q357" s="79"/>
      <c r="R357" s="68">
        <v>0</v>
      </c>
      <c r="S357" s="67"/>
      <c r="T357" s="67"/>
      <c r="U357" s="67"/>
      <c r="V357" s="67"/>
      <c r="W357" s="67"/>
      <c r="X357" s="67"/>
      <c r="Y357" s="67"/>
      <c r="Z357" s="79"/>
      <c r="AA357" s="79"/>
      <c r="AB357" s="79"/>
      <c r="AC357" s="67"/>
      <c r="AD357" s="68">
        <f t="shared" si="49"/>
        <v>0</v>
      </c>
      <c r="AE357" s="67"/>
      <c r="AF357" s="79"/>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73">
        <v>0</v>
      </c>
      <c r="BK357" s="68">
        <f t="shared" si="45"/>
        <v>0</v>
      </c>
      <c r="BL357" s="67">
        <v>0</v>
      </c>
      <c r="BM357" s="67">
        <v>0</v>
      </c>
      <c r="BN357" s="67">
        <f t="shared" si="50"/>
        <v>0</v>
      </c>
      <c r="BO357" s="67"/>
      <c r="BP357" s="67"/>
      <c r="BQ357" s="67"/>
      <c r="BR357" s="67">
        <v>0</v>
      </c>
      <c r="BS357" s="67">
        <v>0</v>
      </c>
      <c r="BT357" s="67">
        <v>0</v>
      </c>
      <c r="BU357" s="67">
        <v>0</v>
      </c>
      <c r="BV357" s="67"/>
      <c r="BW357" s="67">
        <v>0</v>
      </c>
      <c r="BX357" s="67">
        <v>0</v>
      </c>
      <c r="BY357" s="67">
        <f t="shared" si="48"/>
        <v>0</v>
      </c>
      <c r="BZ357" s="79"/>
      <c r="CA357" s="79"/>
      <c r="CB357" s="79"/>
      <c r="CC357" s="79"/>
      <c r="CD357" s="79"/>
      <c r="CE357" s="79"/>
      <c r="CF357" s="79"/>
      <c r="CG357" s="79"/>
      <c r="CH357" s="79"/>
      <c r="CI357" s="79"/>
      <c r="CJ357" s="79"/>
      <c r="CK357" s="79"/>
      <c r="CL357" s="79">
        <f t="shared" si="47"/>
        <v>0</v>
      </c>
      <c r="CM357" s="79"/>
      <c r="CN357" s="79"/>
      <c r="CO357" s="79"/>
      <c r="CP357" s="79"/>
      <c r="CQ357" s="79"/>
      <c r="CR357" s="79"/>
      <c r="CS357" s="79"/>
      <c r="CT357" s="79"/>
      <c r="CU357" s="79"/>
      <c r="CV357" s="79"/>
      <c r="CW357" s="79"/>
      <c r="CX357" s="79"/>
      <c r="CY357" s="79"/>
      <c r="CZ357" s="79"/>
      <c r="DA357" s="79"/>
      <c r="DB357" s="79"/>
      <c r="DC357" s="79"/>
      <c r="DD357" s="67"/>
      <c r="DE357" s="67"/>
      <c r="DF357" s="67"/>
      <c r="DG357" s="67"/>
      <c r="DH357" s="67"/>
      <c r="DI357" s="67"/>
      <c r="DJ357" s="67"/>
      <c r="DK357" s="67"/>
      <c r="DL357" s="67"/>
      <c r="DM357" s="67"/>
      <c r="DN357" s="67"/>
      <c r="DO357" s="67"/>
      <c r="DP357" s="67"/>
      <c r="DQ357" s="67"/>
      <c r="DR357" s="67"/>
      <c r="DS357" s="67"/>
      <c r="DT357" s="68">
        <f t="shared" si="44"/>
        <v>0</v>
      </c>
      <c r="DU357" s="67"/>
      <c r="DV357" s="82"/>
      <c r="DW357" s="82"/>
      <c r="DX357" s="82"/>
      <c r="DY357" s="82"/>
      <c r="DZ357" s="82"/>
      <c r="EA357" s="82"/>
      <c r="EB357" s="82"/>
      <c r="EC357" s="82"/>
      <c r="ED357" s="82"/>
      <c r="EE357" s="82"/>
      <c r="EF357" s="82"/>
      <c r="EG357" s="82" t="s">
        <v>229</v>
      </c>
      <c r="EH357" s="82"/>
      <c r="EI357" s="82"/>
      <c r="EJ357" s="82"/>
      <c r="EK357" s="82"/>
      <c r="EL357" s="82"/>
      <c r="EM357" s="82"/>
      <c r="EN357" s="82"/>
      <c r="EO357" s="82"/>
      <c r="EP357" s="82"/>
      <c r="EQ357" s="82"/>
      <c r="ER357" s="82"/>
      <c r="ES357" s="82"/>
      <c r="ET357" s="82"/>
      <c r="EU357" s="82"/>
      <c r="EV357" s="82"/>
      <c r="EW357" s="82"/>
      <c r="EX357" s="82"/>
    </row>
    <row r="358" spans="1:154">
      <c r="A358" s="86">
        <v>2008</v>
      </c>
      <c r="B358" s="67" t="s">
        <v>8</v>
      </c>
      <c r="C358" s="67" t="str">
        <f t="shared" si="46"/>
        <v>2008Q3</v>
      </c>
      <c r="D358" s="67" t="s">
        <v>211</v>
      </c>
      <c r="E358" s="67" t="s">
        <v>212</v>
      </c>
      <c r="F358" s="67" t="s">
        <v>226</v>
      </c>
      <c r="G358" s="68" t="s">
        <v>29</v>
      </c>
      <c r="H358" s="68" t="s">
        <v>29</v>
      </c>
      <c r="I358" s="68" t="s">
        <v>447</v>
      </c>
      <c r="J358" s="67" t="str">
        <f t="shared" si="43"/>
        <v>2008Q3D12</v>
      </c>
      <c r="K358" s="79">
        <v>0</v>
      </c>
      <c r="L358" s="79">
        <v>0</v>
      </c>
      <c r="M358" s="67"/>
      <c r="N358" s="79">
        <v>0</v>
      </c>
      <c r="O358" s="79"/>
      <c r="P358" s="79">
        <v>0</v>
      </c>
      <c r="Q358" s="79"/>
      <c r="R358" s="68">
        <v>0</v>
      </c>
      <c r="S358" s="67"/>
      <c r="T358" s="67"/>
      <c r="U358" s="67"/>
      <c r="V358" s="67"/>
      <c r="W358" s="67"/>
      <c r="X358" s="67"/>
      <c r="Y358" s="67"/>
      <c r="Z358" s="79"/>
      <c r="AA358" s="79"/>
      <c r="AB358" s="79"/>
      <c r="AC358" s="67"/>
      <c r="AD358" s="68">
        <f t="shared" si="49"/>
        <v>0</v>
      </c>
      <c r="AE358" s="67"/>
      <c r="AF358" s="79"/>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73">
        <v>0</v>
      </c>
      <c r="BK358" s="68">
        <f t="shared" si="45"/>
        <v>0</v>
      </c>
      <c r="BL358" s="67">
        <v>0</v>
      </c>
      <c r="BM358" s="67">
        <v>0</v>
      </c>
      <c r="BN358" s="67">
        <f t="shared" si="50"/>
        <v>0</v>
      </c>
      <c r="BO358" s="67"/>
      <c r="BP358" s="67"/>
      <c r="BQ358" s="67"/>
      <c r="BR358" s="67">
        <v>0</v>
      </c>
      <c r="BS358" s="67">
        <v>0</v>
      </c>
      <c r="BT358" s="67">
        <v>0</v>
      </c>
      <c r="BU358" s="67">
        <v>0</v>
      </c>
      <c r="BV358" s="67"/>
      <c r="BW358" s="67">
        <v>0</v>
      </c>
      <c r="BX358" s="67">
        <v>0</v>
      </c>
      <c r="BY358" s="67">
        <f t="shared" si="48"/>
        <v>0</v>
      </c>
      <c r="BZ358" s="79"/>
      <c r="CA358" s="79"/>
      <c r="CB358" s="79"/>
      <c r="CC358" s="79"/>
      <c r="CD358" s="79"/>
      <c r="CE358" s="79"/>
      <c r="CF358" s="79"/>
      <c r="CG358" s="79"/>
      <c r="CH358" s="79"/>
      <c r="CI358" s="79"/>
      <c r="CJ358" s="79"/>
      <c r="CK358" s="79"/>
      <c r="CL358" s="79">
        <f t="shared" si="47"/>
        <v>0</v>
      </c>
      <c r="CM358" s="79"/>
      <c r="CN358" s="79"/>
      <c r="CO358" s="79"/>
      <c r="CP358" s="79"/>
      <c r="CQ358" s="79"/>
      <c r="CR358" s="79"/>
      <c r="CS358" s="79"/>
      <c r="CT358" s="79"/>
      <c r="CU358" s="79"/>
      <c r="CV358" s="79"/>
      <c r="CW358" s="79"/>
      <c r="CX358" s="79"/>
      <c r="CY358" s="79"/>
      <c r="CZ358" s="79"/>
      <c r="DA358" s="79"/>
      <c r="DB358" s="79"/>
      <c r="DC358" s="79"/>
      <c r="DD358" s="67"/>
      <c r="DE358" s="67"/>
      <c r="DF358" s="67"/>
      <c r="DG358" s="67"/>
      <c r="DH358" s="67"/>
      <c r="DI358" s="67"/>
      <c r="DJ358" s="67"/>
      <c r="DK358" s="67"/>
      <c r="DL358" s="67"/>
      <c r="DM358" s="67"/>
      <c r="DN358" s="67"/>
      <c r="DO358" s="67"/>
      <c r="DP358" s="67"/>
      <c r="DQ358" s="67"/>
      <c r="DR358" s="67"/>
      <c r="DS358" s="67"/>
      <c r="DT358" s="68">
        <f t="shared" si="44"/>
        <v>0</v>
      </c>
      <c r="DU358" s="67"/>
      <c r="DV358" s="82"/>
      <c r="DW358" s="82"/>
      <c r="DX358" s="82"/>
      <c r="DY358" s="82"/>
      <c r="DZ358" s="82"/>
      <c r="EA358" s="82"/>
      <c r="EB358" s="82"/>
      <c r="EC358" s="82"/>
      <c r="ED358" s="82"/>
      <c r="EE358" s="82"/>
      <c r="EF358" s="82"/>
      <c r="EG358" s="82" t="s">
        <v>229</v>
      </c>
      <c r="EH358" s="82"/>
      <c r="EI358" s="82"/>
      <c r="EJ358" s="82"/>
      <c r="EK358" s="82"/>
      <c r="EL358" s="82"/>
      <c r="EM358" s="82"/>
      <c r="EN358" s="82"/>
      <c r="EO358" s="82"/>
      <c r="EP358" s="82"/>
      <c r="EQ358" s="82"/>
      <c r="ER358" s="82"/>
      <c r="ES358" s="82"/>
      <c r="ET358" s="82"/>
      <c r="EU358" s="82"/>
      <c r="EV358" s="82"/>
      <c r="EW358" s="82"/>
      <c r="EX358" s="82"/>
    </row>
    <row r="359" spans="1:154">
      <c r="A359" s="86">
        <v>2008</v>
      </c>
      <c r="B359" s="67" t="s">
        <v>8</v>
      </c>
      <c r="C359" s="67" t="str">
        <f t="shared" si="46"/>
        <v>2008Q3</v>
      </c>
      <c r="D359" s="67" t="s">
        <v>211</v>
      </c>
      <c r="E359" s="67" t="s">
        <v>212</v>
      </c>
      <c r="F359" s="67" t="s">
        <v>228</v>
      </c>
      <c r="G359" s="68" t="s">
        <v>28</v>
      </c>
      <c r="H359" s="68" t="s">
        <v>28</v>
      </c>
      <c r="I359" s="68" t="s">
        <v>445</v>
      </c>
      <c r="J359" s="67" t="str">
        <f t="shared" ref="J359:J377" si="51">C359&amp;I359</f>
        <v>2008Q3D10</v>
      </c>
      <c r="K359" s="79">
        <v>0</v>
      </c>
      <c r="L359" s="79">
        <v>0</v>
      </c>
      <c r="M359" s="67"/>
      <c r="N359" s="79">
        <v>0</v>
      </c>
      <c r="O359" s="79"/>
      <c r="P359" s="79">
        <v>0</v>
      </c>
      <c r="Q359" s="79"/>
      <c r="R359" s="68">
        <v>0</v>
      </c>
      <c r="S359" s="67"/>
      <c r="T359" s="67"/>
      <c r="U359" s="67"/>
      <c r="V359" s="67"/>
      <c r="W359" s="67"/>
      <c r="X359" s="67"/>
      <c r="Y359" s="67"/>
      <c r="Z359" s="79"/>
      <c r="AA359" s="79"/>
      <c r="AB359" s="79"/>
      <c r="AC359" s="67"/>
      <c r="AD359" s="68">
        <f t="shared" si="49"/>
        <v>0</v>
      </c>
      <c r="AE359" s="67"/>
      <c r="AF359" s="79"/>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73">
        <v>0</v>
      </c>
      <c r="BK359" s="68">
        <f t="shared" si="45"/>
        <v>0</v>
      </c>
      <c r="BL359" s="67">
        <v>0</v>
      </c>
      <c r="BM359" s="67">
        <v>0</v>
      </c>
      <c r="BN359" s="67">
        <f t="shared" si="50"/>
        <v>0</v>
      </c>
      <c r="BO359" s="67"/>
      <c r="BP359" s="67"/>
      <c r="BQ359" s="67"/>
      <c r="BR359" s="67">
        <v>0</v>
      </c>
      <c r="BS359" s="67">
        <v>0</v>
      </c>
      <c r="BT359" s="67">
        <v>0</v>
      </c>
      <c r="BU359" s="67">
        <v>0</v>
      </c>
      <c r="BV359" s="67"/>
      <c r="BW359" s="67">
        <v>0</v>
      </c>
      <c r="BX359" s="67">
        <v>0</v>
      </c>
      <c r="BY359" s="67">
        <f t="shared" si="48"/>
        <v>0</v>
      </c>
      <c r="BZ359" s="79"/>
      <c r="CA359" s="79"/>
      <c r="CB359" s="79"/>
      <c r="CC359" s="79"/>
      <c r="CD359" s="79"/>
      <c r="CE359" s="79"/>
      <c r="CF359" s="79"/>
      <c r="CG359" s="79"/>
      <c r="CH359" s="79"/>
      <c r="CI359" s="79"/>
      <c r="CJ359" s="79"/>
      <c r="CK359" s="79"/>
      <c r="CL359" s="79">
        <f t="shared" si="47"/>
        <v>0</v>
      </c>
      <c r="CM359" s="79"/>
      <c r="CN359" s="79"/>
      <c r="CO359" s="79"/>
      <c r="CP359" s="79"/>
      <c r="CQ359" s="79"/>
      <c r="CR359" s="79"/>
      <c r="CS359" s="79"/>
      <c r="CT359" s="79"/>
      <c r="CU359" s="79"/>
      <c r="CV359" s="79"/>
      <c r="CW359" s="79"/>
      <c r="CX359" s="79"/>
      <c r="CY359" s="79"/>
      <c r="CZ359" s="79"/>
      <c r="DA359" s="79"/>
      <c r="DB359" s="79"/>
      <c r="DC359" s="79"/>
      <c r="DD359" s="67"/>
      <c r="DE359" s="67"/>
      <c r="DF359" s="67"/>
      <c r="DG359" s="67"/>
      <c r="DH359" s="67"/>
      <c r="DI359" s="67"/>
      <c r="DJ359" s="67"/>
      <c r="DK359" s="67"/>
      <c r="DL359" s="67"/>
      <c r="DM359" s="67"/>
      <c r="DN359" s="67"/>
      <c r="DO359" s="67"/>
      <c r="DP359" s="67"/>
      <c r="DQ359" s="67"/>
      <c r="DR359" s="67"/>
      <c r="DS359" s="67"/>
      <c r="DT359" s="68">
        <f t="shared" si="44"/>
        <v>0</v>
      </c>
      <c r="DU359" s="67"/>
      <c r="DV359" s="82"/>
      <c r="DW359" s="82"/>
      <c r="DX359" s="82"/>
      <c r="DY359" s="82"/>
      <c r="DZ359" s="82"/>
      <c r="EA359" s="82"/>
      <c r="EB359" s="82"/>
      <c r="EC359" s="82"/>
      <c r="ED359" s="82"/>
      <c r="EE359" s="82"/>
      <c r="EF359" s="82"/>
      <c r="EG359" s="82" t="s">
        <v>229</v>
      </c>
      <c r="EH359" s="82"/>
      <c r="EI359" s="82"/>
      <c r="EJ359" s="82"/>
      <c r="EK359" s="82"/>
      <c r="EL359" s="82"/>
      <c r="EM359" s="82"/>
      <c r="EN359" s="82"/>
      <c r="EO359" s="82"/>
      <c r="EP359" s="82"/>
      <c r="EQ359" s="82"/>
      <c r="ER359" s="82"/>
      <c r="ES359" s="82"/>
      <c r="ET359" s="82"/>
      <c r="EU359" s="82"/>
      <c r="EV359" s="82"/>
      <c r="EW359" s="82"/>
      <c r="EX359" s="82"/>
    </row>
    <row r="360" spans="1:154">
      <c r="A360" s="86">
        <v>2008</v>
      </c>
      <c r="B360" s="67" t="s">
        <v>8</v>
      </c>
      <c r="C360" s="67" t="str">
        <f t="shared" si="46"/>
        <v>2008Q3</v>
      </c>
      <c r="D360" s="67" t="s">
        <v>211</v>
      </c>
      <c r="E360" s="67" t="s">
        <v>212</v>
      </c>
      <c r="F360" s="67" t="s">
        <v>213</v>
      </c>
      <c r="G360" s="68" t="s">
        <v>33</v>
      </c>
      <c r="H360" s="68" t="s">
        <v>33</v>
      </c>
      <c r="I360" s="68" t="s">
        <v>446</v>
      </c>
      <c r="J360" s="67" t="str">
        <f t="shared" si="51"/>
        <v>2008Q3D11</v>
      </c>
      <c r="K360" s="79">
        <v>0</v>
      </c>
      <c r="L360" s="79">
        <v>0</v>
      </c>
      <c r="M360" s="67"/>
      <c r="N360" s="79">
        <v>0</v>
      </c>
      <c r="O360" s="79"/>
      <c r="P360" s="79">
        <v>0</v>
      </c>
      <c r="Q360" s="79"/>
      <c r="R360" s="68">
        <v>0</v>
      </c>
      <c r="S360" s="67"/>
      <c r="T360" s="67"/>
      <c r="U360" s="67"/>
      <c r="V360" s="67"/>
      <c r="W360" s="67"/>
      <c r="X360" s="67"/>
      <c r="Y360" s="67"/>
      <c r="Z360" s="79"/>
      <c r="AA360" s="79"/>
      <c r="AB360" s="79"/>
      <c r="AC360" s="67"/>
      <c r="AD360" s="68">
        <f t="shared" si="49"/>
        <v>0</v>
      </c>
      <c r="AE360" s="67"/>
      <c r="AF360" s="79"/>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73">
        <v>0</v>
      </c>
      <c r="BK360" s="68">
        <f t="shared" si="45"/>
        <v>0</v>
      </c>
      <c r="BL360" s="67">
        <v>0</v>
      </c>
      <c r="BM360" s="67">
        <v>0</v>
      </c>
      <c r="BN360" s="67">
        <f t="shared" si="50"/>
        <v>0</v>
      </c>
      <c r="BO360" s="67"/>
      <c r="BP360" s="67"/>
      <c r="BQ360" s="67"/>
      <c r="BR360" s="67">
        <v>0</v>
      </c>
      <c r="BS360" s="67">
        <v>0</v>
      </c>
      <c r="BT360" s="67">
        <v>0</v>
      </c>
      <c r="BU360" s="67">
        <v>0</v>
      </c>
      <c r="BV360" s="67"/>
      <c r="BW360" s="67">
        <v>0</v>
      </c>
      <c r="BX360" s="67">
        <v>0</v>
      </c>
      <c r="BY360" s="67">
        <f t="shared" si="48"/>
        <v>0</v>
      </c>
      <c r="BZ360" s="79"/>
      <c r="CA360" s="79"/>
      <c r="CB360" s="79"/>
      <c r="CC360" s="79"/>
      <c r="CD360" s="79"/>
      <c r="CE360" s="79"/>
      <c r="CF360" s="79"/>
      <c r="CG360" s="79"/>
      <c r="CH360" s="79"/>
      <c r="CI360" s="79"/>
      <c r="CJ360" s="79"/>
      <c r="CK360" s="79"/>
      <c r="CL360" s="79">
        <f t="shared" si="47"/>
        <v>0</v>
      </c>
      <c r="CM360" s="79"/>
      <c r="CN360" s="79"/>
      <c r="CO360" s="79"/>
      <c r="CP360" s="79"/>
      <c r="CQ360" s="79"/>
      <c r="CR360" s="79"/>
      <c r="CS360" s="79"/>
      <c r="CT360" s="79"/>
      <c r="CU360" s="79"/>
      <c r="CV360" s="79"/>
      <c r="CW360" s="79"/>
      <c r="CX360" s="79"/>
      <c r="CY360" s="79"/>
      <c r="CZ360" s="79"/>
      <c r="DA360" s="79"/>
      <c r="DB360" s="79"/>
      <c r="DC360" s="79"/>
      <c r="DD360" s="67"/>
      <c r="DE360" s="67"/>
      <c r="DF360" s="67"/>
      <c r="DG360" s="67"/>
      <c r="DH360" s="67"/>
      <c r="DI360" s="67"/>
      <c r="DJ360" s="67"/>
      <c r="DK360" s="67"/>
      <c r="DL360" s="67"/>
      <c r="DM360" s="67"/>
      <c r="DN360" s="67"/>
      <c r="DO360" s="67"/>
      <c r="DP360" s="67"/>
      <c r="DQ360" s="67"/>
      <c r="DR360" s="67"/>
      <c r="DS360" s="67"/>
      <c r="DT360" s="68">
        <f t="shared" ref="DT360:DT377" si="52">SUM(DQ360,DR360,DS360)</f>
        <v>0</v>
      </c>
      <c r="DU360" s="67"/>
      <c r="DV360" s="82"/>
      <c r="DW360" s="82"/>
      <c r="DX360" s="82"/>
      <c r="DY360" s="82"/>
      <c r="DZ360" s="82"/>
      <c r="EA360" s="82"/>
      <c r="EB360" s="82"/>
      <c r="EC360" s="82"/>
      <c r="ED360" s="82"/>
      <c r="EE360" s="82"/>
      <c r="EF360" s="82"/>
      <c r="EG360" s="82" t="s">
        <v>229</v>
      </c>
      <c r="EH360" s="82"/>
      <c r="EI360" s="82"/>
      <c r="EJ360" s="82"/>
      <c r="EK360" s="82"/>
      <c r="EL360" s="82"/>
      <c r="EM360" s="82"/>
      <c r="EN360" s="82"/>
      <c r="EO360" s="82"/>
      <c r="EP360" s="82"/>
      <c r="EQ360" s="82"/>
      <c r="ER360" s="82"/>
      <c r="ES360" s="82"/>
      <c r="ET360" s="82"/>
      <c r="EU360" s="82"/>
      <c r="EV360" s="82"/>
      <c r="EW360" s="82"/>
      <c r="EX360" s="82"/>
    </row>
    <row r="361" spans="1:154">
      <c r="A361" s="86">
        <v>2008</v>
      </c>
      <c r="B361" s="67" t="s">
        <v>8</v>
      </c>
      <c r="C361" s="67" t="str">
        <f t="shared" si="46"/>
        <v>2008Q3</v>
      </c>
      <c r="D361" s="67" t="s">
        <v>211</v>
      </c>
      <c r="E361" s="67" t="s">
        <v>212</v>
      </c>
      <c r="F361" s="67" t="s">
        <v>215</v>
      </c>
      <c r="G361" s="67" t="s">
        <v>239</v>
      </c>
      <c r="H361" s="68" t="s">
        <v>239</v>
      </c>
      <c r="I361" s="68" t="s">
        <v>449</v>
      </c>
      <c r="J361" s="67" t="str">
        <f t="shared" si="51"/>
        <v>2008Q3D14</v>
      </c>
      <c r="K361" s="78">
        <v>74804888</v>
      </c>
      <c r="L361" s="78">
        <v>44377064</v>
      </c>
      <c r="M361" s="67">
        <v>58854162</v>
      </c>
      <c r="N361" s="67">
        <v>143771330</v>
      </c>
      <c r="O361" s="67"/>
      <c r="P361" s="67">
        <v>396442</v>
      </c>
      <c r="Q361" s="79"/>
      <c r="R361" s="67">
        <v>322203886</v>
      </c>
      <c r="S361" s="79"/>
      <c r="T361" s="79"/>
      <c r="U361" s="79"/>
      <c r="V361" s="79"/>
      <c r="W361" s="79"/>
      <c r="X361" s="79"/>
      <c r="Y361" s="79"/>
      <c r="Z361" s="78">
        <v>146697514</v>
      </c>
      <c r="AA361" s="78">
        <v>246047464</v>
      </c>
      <c r="AB361" s="78">
        <v>101560726</v>
      </c>
      <c r="AC361" s="67"/>
      <c r="AD361" s="67">
        <f t="shared" si="49"/>
        <v>494305704</v>
      </c>
      <c r="AE361" s="79"/>
      <c r="AF361" s="79"/>
      <c r="AG361" s="79"/>
      <c r="AH361" s="79"/>
      <c r="AI361" s="79"/>
      <c r="AJ361" s="79"/>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73">
        <v>0</v>
      </c>
      <c r="BK361" s="68">
        <f t="shared" si="45"/>
        <v>0</v>
      </c>
      <c r="BL361" s="78" t="s">
        <v>10</v>
      </c>
      <c r="BM361" s="78">
        <v>1190</v>
      </c>
      <c r="BN361" s="78">
        <f t="shared" si="50"/>
        <v>1190</v>
      </c>
      <c r="BO361" s="78"/>
      <c r="BP361" s="78"/>
      <c r="BQ361" s="78"/>
      <c r="BR361" s="67">
        <v>275599</v>
      </c>
      <c r="BS361" s="67">
        <v>23331</v>
      </c>
      <c r="BT361" s="67">
        <v>1056</v>
      </c>
      <c r="BU361" s="67">
        <v>169</v>
      </c>
      <c r="BV361" s="67"/>
      <c r="BW361" s="67">
        <v>342</v>
      </c>
      <c r="BX361" s="79"/>
      <c r="BY361" s="67">
        <f t="shared" si="48"/>
        <v>300497</v>
      </c>
      <c r="BZ361" s="79"/>
      <c r="CA361" s="79"/>
      <c r="CB361" s="79"/>
      <c r="CC361" s="79"/>
      <c r="CD361" s="79"/>
      <c r="CE361" s="79"/>
      <c r="CF361" s="79"/>
      <c r="CG361" s="79"/>
      <c r="CH361" s="79"/>
      <c r="CI361" s="79"/>
      <c r="CJ361" s="79"/>
      <c r="CK361" s="79"/>
      <c r="CL361" s="67">
        <f t="shared" si="47"/>
        <v>0</v>
      </c>
      <c r="CM361" s="79"/>
      <c r="CN361" s="79"/>
      <c r="CO361" s="79"/>
      <c r="CP361" s="79"/>
      <c r="CQ361" s="79"/>
      <c r="CR361" s="79"/>
      <c r="CS361" s="79"/>
      <c r="CT361" s="79"/>
      <c r="CU361" s="79"/>
      <c r="CV361" s="79"/>
      <c r="CW361" s="79"/>
      <c r="CX361" s="79"/>
      <c r="CY361" s="79"/>
      <c r="CZ361" s="79"/>
      <c r="DA361" s="79"/>
      <c r="DB361" s="79"/>
      <c r="DC361" s="79"/>
      <c r="DD361" s="79"/>
      <c r="DE361" s="79"/>
      <c r="DF361" s="79"/>
      <c r="DG361" s="79"/>
      <c r="DH361" s="79"/>
      <c r="DI361" s="79"/>
      <c r="DJ361" s="79"/>
      <c r="DK361" s="79"/>
      <c r="DL361" s="79"/>
      <c r="DM361" s="79"/>
      <c r="DN361" s="79"/>
      <c r="DO361" s="79"/>
      <c r="DP361" s="79"/>
      <c r="DQ361" s="79"/>
      <c r="DR361" s="79"/>
      <c r="DS361" s="79"/>
      <c r="DT361" s="68">
        <f t="shared" si="52"/>
        <v>0</v>
      </c>
      <c r="DU361" s="79"/>
      <c r="DV361" s="77"/>
      <c r="DW361" s="77"/>
      <c r="DX361" s="77"/>
      <c r="DY361" s="77"/>
      <c r="DZ361" s="77"/>
      <c r="EA361" s="77"/>
      <c r="EB361" s="77"/>
      <c r="EC361" s="77"/>
      <c r="ED361" s="77"/>
      <c r="EE361" s="77"/>
      <c r="EF361" s="77"/>
      <c r="EG361" s="77"/>
      <c r="EH361" s="77"/>
      <c r="EI361" s="77"/>
      <c r="EJ361" s="77"/>
      <c r="EK361" s="77"/>
      <c r="EL361" s="77"/>
      <c r="EM361" s="77"/>
      <c r="EN361" s="77"/>
      <c r="EO361" s="77"/>
      <c r="EP361" s="77"/>
      <c r="EQ361" s="77"/>
      <c r="ER361" s="77"/>
      <c r="ES361" s="77"/>
      <c r="ET361" s="77"/>
      <c r="EU361" s="77"/>
      <c r="EV361" s="77"/>
      <c r="EW361" s="77"/>
      <c r="EX361" s="77"/>
    </row>
    <row r="362" spans="1:154">
      <c r="A362" s="86">
        <v>2008</v>
      </c>
      <c r="B362" s="67" t="s">
        <v>7</v>
      </c>
      <c r="C362" s="67" t="str">
        <f t="shared" si="46"/>
        <v>2008Q2</v>
      </c>
      <c r="D362" s="67" t="s">
        <v>211</v>
      </c>
      <c r="E362" s="67" t="s">
        <v>212</v>
      </c>
      <c r="F362" s="67" t="s">
        <v>231</v>
      </c>
      <c r="G362" s="68" t="s">
        <v>231</v>
      </c>
      <c r="H362" s="68" t="s">
        <v>231</v>
      </c>
      <c r="I362" s="68" t="s">
        <v>448</v>
      </c>
      <c r="J362" s="67" t="str">
        <f t="shared" si="51"/>
        <v>2008Q2D13</v>
      </c>
      <c r="K362" s="79">
        <v>0</v>
      </c>
      <c r="L362" s="79">
        <v>0</v>
      </c>
      <c r="M362" s="67"/>
      <c r="N362" s="79">
        <v>0</v>
      </c>
      <c r="O362" s="79"/>
      <c r="P362" s="79">
        <v>0</v>
      </c>
      <c r="Q362" s="79"/>
      <c r="R362" s="68">
        <v>0</v>
      </c>
      <c r="S362" s="67"/>
      <c r="T362" s="67"/>
      <c r="U362" s="67"/>
      <c r="V362" s="67"/>
      <c r="W362" s="67"/>
      <c r="X362" s="67"/>
      <c r="Y362" s="67"/>
      <c r="Z362" s="79"/>
      <c r="AA362" s="79"/>
      <c r="AB362" s="79"/>
      <c r="AC362" s="67"/>
      <c r="AD362" s="68">
        <f t="shared" si="49"/>
        <v>0</v>
      </c>
      <c r="AE362" s="67"/>
      <c r="AF362" s="79"/>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73">
        <v>0</v>
      </c>
      <c r="BK362" s="68">
        <f t="shared" si="45"/>
        <v>0</v>
      </c>
      <c r="BL362" s="67">
        <v>0</v>
      </c>
      <c r="BM362" s="67">
        <v>0</v>
      </c>
      <c r="BN362" s="67">
        <f t="shared" si="50"/>
        <v>0</v>
      </c>
      <c r="BO362" s="67"/>
      <c r="BP362" s="67"/>
      <c r="BQ362" s="67"/>
      <c r="BR362" s="67">
        <v>0</v>
      </c>
      <c r="BS362" s="67">
        <v>0</v>
      </c>
      <c r="BT362" s="67">
        <v>0</v>
      </c>
      <c r="BU362" s="67">
        <v>0</v>
      </c>
      <c r="BV362" s="67"/>
      <c r="BW362" s="67">
        <v>0</v>
      </c>
      <c r="BX362" s="67">
        <v>0</v>
      </c>
      <c r="BY362" s="67">
        <f t="shared" si="48"/>
        <v>0</v>
      </c>
      <c r="BZ362" s="79"/>
      <c r="CA362" s="79"/>
      <c r="CB362" s="79"/>
      <c r="CC362" s="79"/>
      <c r="CD362" s="79"/>
      <c r="CE362" s="79"/>
      <c r="CF362" s="79"/>
      <c r="CG362" s="79"/>
      <c r="CH362" s="79"/>
      <c r="CI362" s="79"/>
      <c r="CJ362" s="79"/>
      <c r="CK362" s="79"/>
      <c r="CL362" s="79">
        <f t="shared" si="47"/>
        <v>0</v>
      </c>
      <c r="CM362" s="79"/>
      <c r="CN362" s="79"/>
      <c r="CO362" s="79"/>
      <c r="CP362" s="79"/>
      <c r="CQ362" s="79"/>
      <c r="CR362" s="79"/>
      <c r="CS362" s="79"/>
      <c r="CT362" s="79"/>
      <c r="CU362" s="79"/>
      <c r="CV362" s="79"/>
      <c r="CW362" s="79"/>
      <c r="CX362" s="79"/>
      <c r="CY362" s="79"/>
      <c r="CZ362" s="79"/>
      <c r="DA362" s="79"/>
      <c r="DB362" s="79"/>
      <c r="DC362" s="79"/>
      <c r="DD362" s="67"/>
      <c r="DE362" s="67"/>
      <c r="DF362" s="67"/>
      <c r="DG362" s="67"/>
      <c r="DH362" s="67"/>
      <c r="DI362" s="67"/>
      <c r="DJ362" s="67"/>
      <c r="DK362" s="67"/>
      <c r="DL362" s="67"/>
      <c r="DM362" s="67"/>
      <c r="DN362" s="67"/>
      <c r="DO362" s="67"/>
      <c r="DP362" s="67"/>
      <c r="DQ362" s="67"/>
      <c r="DR362" s="67"/>
      <c r="DS362" s="67"/>
      <c r="DT362" s="68">
        <f t="shared" si="52"/>
        <v>0</v>
      </c>
      <c r="DU362" s="67"/>
      <c r="DV362" s="82"/>
      <c r="DW362" s="82"/>
      <c r="DX362" s="82"/>
      <c r="DY362" s="82"/>
      <c r="DZ362" s="82"/>
      <c r="EA362" s="82"/>
      <c r="EB362" s="82"/>
      <c r="EC362" s="82"/>
      <c r="ED362" s="82"/>
      <c r="EE362" s="82"/>
      <c r="EF362" s="82"/>
      <c r="EG362" s="82" t="s">
        <v>231</v>
      </c>
      <c r="EH362" s="82"/>
      <c r="EI362" s="82"/>
      <c r="EJ362" s="82"/>
      <c r="EK362" s="82"/>
      <c r="EL362" s="82"/>
      <c r="EM362" s="82"/>
      <c r="EN362" s="82"/>
      <c r="EO362" s="82"/>
      <c r="EP362" s="82"/>
      <c r="EQ362" s="82"/>
      <c r="ER362" s="82"/>
      <c r="ES362" s="82"/>
      <c r="ET362" s="82"/>
      <c r="EU362" s="82"/>
      <c r="EV362" s="82"/>
      <c r="EW362" s="82"/>
      <c r="EX362" s="82"/>
    </row>
    <row r="363" spans="1:154">
      <c r="A363" s="86">
        <v>2008</v>
      </c>
      <c r="B363" s="67" t="s">
        <v>7</v>
      </c>
      <c r="C363" s="67" t="str">
        <f t="shared" si="46"/>
        <v>2008Q2</v>
      </c>
      <c r="D363" s="67" t="s">
        <v>211</v>
      </c>
      <c r="E363" s="67" t="s">
        <v>212</v>
      </c>
      <c r="F363" s="67" t="s">
        <v>224</v>
      </c>
      <c r="G363" s="68" t="s">
        <v>46</v>
      </c>
      <c r="H363" s="68" t="s">
        <v>231</v>
      </c>
      <c r="I363" s="68" t="s">
        <v>440</v>
      </c>
      <c r="J363" s="67" t="str">
        <f t="shared" si="51"/>
        <v>2008Q2D7</v>
      </c>
      <c r="K363" s="79">
        <v>0</v>
      </c>
      <c r="L363" s="79">
        <v>0</v>
      </c>
      <c r="M363" s="67"/>
      <c r="N363" s="79">
        <v>0</v>
      </c>
      <c r="O363" s="79"/>
      <c r="P363" s="79">
        <v>0</v>
      </c>
      <c r="Q363" s="79"/>
      <c r="R363" s="68">
        <v>0</v>
      </c>
      <c r="S363" s="67"/>
      <c r="T363" s="67"/>
      <c r="U363" s="67"/>
      <c r="V363" s="67"/>
      <c r="W363" s="67"/>
      <c r="X363" s="67"/>
      <c r="Y363" s="67"/>
      <c r="Z363" s="79"/>
      <c r="AA363" s="79"/>
      <c r="AB363" s="79"/>
      <c r="AC363" s="67"/>
      <c r="AD363" s="68">
        <f t="shared" si="49"/>
        <v>0</v>
      </c>
      <c r="AE363" s="67"/>
      <c r="AF363" s="79"/>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73">
        <v>0</v>
      </c>
      <c r="BK363" s="68">
        <f t="shared" si="45"/>
        <v>0</v>
      </c>
      <c r="BL363" s="67">
        <v>0</v>
      </c>
      <c r="BM363" s="67">
        <v>0</v>
      </c>
      <c r="BN363" s="67">
        <f t="shared" si="50"/>
        <v>0</v>
      </c>
      <c r="BO363" s="67"/>
      <c r="BP363" s="67"/>
      <c r="BQ363" s="67"/>
      <c r="BR363" s="67">
        <v>0</v>
      </c>
      <c r="BS363" s="67">
        <v>0</v>
      </c>
      <c r="BT363" s="67">
        <v>0</v>
      </c>
      <c r="BU363" s="67">
        <v>0</v>
      </c>
      <c r="BV363" s="67"/>
      <c r="BW363" s="67">
        <v>0</v>
      </c>
      <c r="BX363" s="67">
        <v>0</v>
      </c>
      <c r="BY363" s="67">
        <f t="shared" si="48"/>
        <v>0</v>
      </c>
      <c r="BZ363" s="79"/>
      <c r="CA363" s="79"/>
      <c r="CB363" s="79"/>
      <c r="CC363" s="79"/>
      <c r="CD363" s="79"/>
      <c r="CE363" s="79"/>
      <c r="CF363" s="79"/>
      <c r="CG363" s="79"/>
      <c r="CH363" s="79"/>
      <c r="CI363" s="79"/>
      <c r="CJ363" s="79"/>
      <c r="CK363" s="79"/>
      <c r="CL363" s="79">
        <f t="shared" si="47"/>
        <v>0</v>
      </c>
      <c r="CM363" s="79"/>
      <c r="CN363" s="79"/>
      <c r="CO363" s="79"/>
      <c r="CP363" s="79"/>
      <c r="CQ363" s="79"/>
      <c r="CR363" s="79"/>
      <c r="CS363" s="79"/>
      <c r="CT363" s="79"/>
      <c r="CU363" s="79"/>
      <c r="CV363" s="79"/>
      <c r="CW363" s="79"/>
      <c r="CX363" s="79"/>
      <c r="CY363" s="79"/>
      <c r="CZ363" s="79"/>
      <c r="DA363" s="79"/>
      <c r="DB363" s="79"/>
      <c r="DC363" s="79"/>
      <c r="DD363" s="67"/>
      <c r="DE363" s="67"/>
      <c r="DF363" s="67"/>
      <c r="DG363" s="67"/>
      <c r="DH363" s="67"/>
      <c r="DI363" s="67"/>
      <c r="DJ363" s="67"/>
      <c r="DK363" s="67"/>
      <c r="DL363" s="67"/>
      <c r="DM363" s="67"/>
      <c r="DN363" s="67"/>
      <c r="DO363" s="67"/>
      <c r="DP363" s="67"/>
      <c r="DQ363" s="67"/>
      <c r="DR363" s="67"/>
      <c r="DS363" s="67"/>
      <c r="DT363" s="68">
        <f t="shared" si="52"/>
        <v>0</v>
      </c>
      <c r="DU363" s="67"/>
      <c r="DV363" s="82"/>
      <c r="DW363" s="82"/>
      <c r="DX363" s="82"/>
      <c r="DY363" s="82"/>
      <c r="DZ363" s="82"/>
      <c r="EA363" s="82"/>
      <c r="EB363" s="82"/>
      <c r="EC363" s="82"/>
      <c r="ED363" s="82"/>
      <c r="EE363" s="82"/>
      <c r="EF363" s="82"/>
      <c r="EG363" s="82" t="s">
        <v>229</v>
      </c>
      <c r="EH363" s="82"/>
      <c r="EI363" s="82"/>
      <c r="EJ363" s="82"/>
      <c r="EK363" s="82"/>
      <c r="EL363" s="82"/>
      <c r="EM363" s="82"/>
      <c r="EN363" s="82"/>
      <c r="EO363" s="82"/>
      <c r="EP363" s="82"/>
      <c r="EQ363" s="82"/>
      <c r="ER363" s="82"/>
      <c r="ES363" s="82"/>
      <c r="ET363" s="82"/>
      <c r="EU363" s="82"/>
      <c r="EV363" s="82"/>
      <c r="EW363" s="82"/>
      <c r="EX363" s="82"/>
    </row>
    <row r="364" spans="1:154">
      <c r="A364" s="86">
        <v>2008</v>
      </c>
      <c r="B364" s="67" t="s">
        <v>7</v>
      </c>
      <c r="C364" s="67" t="str">
        <f t="shared" si="46"/>
        <v>2008Q2</v>
      </c>
      <c r="D364" s="67" t="s">
        <v>211</v>
      </c>
      <c r="E364" s="67" t="s">
        <v>212</v>
      </c>
      <c r="F364" s="67" t="s">
        <v>223</v>
      </c>
      <c r="G364" s="68" t="s">
        <v>45</v>
      </c>
      <c r="H364" s="68" t="s">
        <v>231</v>
      </c>
      <c r="I364" s="68" t="s">
        <v>439</v>
      </c>
      <c r="J364" s="67" t="str">
        <f t="shared" si="51"/>
        <v>2008Q2D6</v>
      </c>
      <c r="K364" s="79">
        <v>0</v>
      </c>
      <c r="L364" s="79">
        <v>0</v>
      </c>
      <c r="M364" s="67"/>
      <c r="N364" s="79">
        <v>0</v>
      </c>
      <c r="O364" s="79"/>
      <c r="P364" s="79">
        <v>0</v>
      </c>
      <c r="Q364" s="79"/>
      <c r="R364" s="68">
        <v>0</v>
      </c>
      <c r="S364" s="67"/>
      <c r="T364" s="67"/>
      <c r="U364" s="67"/>
      <c r="V364" s="67"/>
      <c r="W364" s="67"/>
      <c r="X364" s="67"/>
      <c r="Y364" s="67"/>
      <c r="Z364" s="79"/>
      <c r="AA364" s="79"/>
      <c r="AB364" s="79"/>
      <c r="AC364" s="67"/>
      <c r="AD364" s="68">
        <f t="shared" si="49"/>
        <v>0</v>
      </c>
      <c r="AE364" s="67"/>
      <c r="AF364" s="79"/>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73">
        <v>0</v>
      </c>
      <c r="BK364" s="68">
        <f t="shared" si="45"/>
        <v>0</v>
      </c>
      <c r="BL364" s="67">
        <v>0</v>
      </c>
      <c r="BM364" s="67">
        <v>0</v>
      </c>
      <c r="BN364" s="67">
        <f t="shared" si="50"/>
        <v>0</v>
      </c>
      <c r="BO364" s="67"/>
      <c r="BP364" s="67"/>
      <c r="BQ364" s="67"/>
      <c r="BR364" s="67">
        <v>1468</v>
      </c>
      <c r="BS364" s="67">
        <v>56</v>
      </c>
      <c r="BT364" s="67">
        <v>0</v>
      </c>
      <c r="BU364" s="67">
        <v>0</v>
      </c>
      <c r="BV364" s="67"/>
      <c r="BW364" s="67">
        <v>0</v>
      </c>
      <c r="BX364" s="67">
        <v>0</v>
      </c>
      <c r="BY364" s="67">
        <f t="shared" si="48"/>
        <v>1524</v>
      </c>
      <c r="BZ364" s="79"/>
      <c r="CA364" s="79"/>
      <c r="CB364" s="79"/>
      <c r="CC364" s="79"/>
      <c r="CD364" s="79"/>
      <c r="CE364" s="79"/>
      <c r="CF364" s="79"/>
      <c r="CG364" s="79"/>
      <c r="CH364" s="79"/>
      <c r="CI364" s="79"/>
      <c r="CJ364" s="79"/>
      <c r="CK364" s="79"/>
      <c r="CL364" s="79">
        <f t="shared" si="47"/>
        <v>0</v>
      </c>
      <c r="CM364" s="79"/>
      <c r="CN364" s="79"/>
      <c r="CO364" s="79"/>
      <c r="CP364" s="79"/>
      <c r="CQ364" s="79"/>
      <c r="CR364" s="79"/>
      <c r="CS364" s="79"/>
      <c r="CT364" s="79"/>
      <c r="CU364" s="79"/>
      <c r="CV364" s="79"/>
      <c r="CW364" s="79"/>
      <c r="CX364" s="79"/>
      <c r="CY364" s="79"/>
      <c r="CZ364" s="79"/>
      <c r="DA364" s="79"/>
      <c r="DB364" s="79"/>
      <c r="DC364" s="79"/>
      <c r="DD364" s="67"/>
      <c r="DE364" s="67"/>
      <c r="DF364" s="67"/>
      <c r="DG364" s="67"/>
      <c r="DH364" s="67"/>
      <c r="DI364" s="67"/>
      <c r="DJ364" s="67"/>
      <c r="DK364" s="67"/>
      <c r="DL364" s="67"/>
      <c r="DM364" s="67"/>
      <c r="DN364" s="67"/>
      <c r="DO364" s="67"/>
      <c r="DP364" s="67"/>
      <c r="DQ364" s="67"/>
      <c r="DR364" s="67"/>
      <c r="DS364" s="67"/>
      <c r="DT364" s="68">
        <f t="shared" si="52"/>
        <v>0</v>
      </c>
      <c r="DU364" s="67"/>
      <c r="DV364" s="82"/>
      <c r="DW364" s="82"/>
      <c r="DX364" s="82"/>
      <c r="DY364" s="82"/>
      <c r="DZ364" s="82"/>
      <c r="EA364" s="82"/>
      <c r="EB364" s="82"/>
      <c r="EC364" s="82"/>
      <c r="ED364" s="82"/>
      <c r="EE364" s="82"/>
      <c r="EF364" s="82"/>
      <c r="EG364" s="82" t="s">
        <v>229</v>
      </c>
      <c r="EH364" s="82"/>
      <c r="EI364" s="82"/>
      <c r="EJ364" s="82"/>
      <c r="EK364" s="82"/>
      <c r="EL364" s="82"/>
      <c r="EM364" s="82"/>
      <c r="EN364" s="82"/>
      <c r="EO364" s="82"/>
      <c r="EP364" s="82"/>
      <c r="EQ364" s="82"/>
      <c r="ER364" s="82"/>
      <c r="ES364" s="82"/>
      <c r="ET364" s="82"/>
      <c r="EU364" s="82"/>
      <c r="EV364" s="82"/>
      <c r="EW364" s="82"/>
      <c r="EX364" s="82"/>
    </row>
    <row r="365" spans="1:154">
      <c r="A365" s="86">
        <v>2008</v>
      </c>
      <c r="B365" s="67" t="s">
        <v>7</v>
      </c>
      <c r="C365" s="67" t="str">
        <f t="shared" si="46"/>
        <v>2008Q2</v>
      </c>
      <c r="D365" s="67" t="s">
        <v>211</v>
      </c>
      <c r="E365" s="67" t="s">
        <v>212</v>
      </c>
      <c r="F365" s="67" t="s">
        <v>225</v>
      </c>
      <c r="G365" s="68" t="s">
        <v>47</v>
      </c>
      <c r="H365" s="68" t="s">
        <v>231</v>
      </c>
      <c r="I365" s="68" t="s">
        <v>441</v>
      </c>
      <c r="J365" s="67" t="str">
        <f t="shared" si="51"/>
        <v>2008Q2D8</v>
      </c>
      <c r="K365" s="79">
        <v>0</v>
      </c>
      <c r="L365" s="79">
        <v>0</v>
      </c>
      <c r="M365" s="67"/>
      <c r="N365" s="79">
        <v>0</v>
      </c>
      <c r="O365" s="79"/>
      <c r="P365" s="79">
        <v>0</v>
      </c>
      <c r="Q365" s="79"/>
      <c r="R365" s="68">
        <v>0</v>
      </c>
      <c r="S365" s="67"/>
      <c r="T365" s="67"/>
      <c r="U365" s="67"/>
      <c r="V365" s="67"/>
      <c r="W365" s="67"/>
      <c r="X365" s="67"/>
      <c r="Y365" s="67"/>
      <c r="Z365" s="79"/>
      <c r="AA365" s="79"/>
      <c r="AB365" s="79"/>
      <c r="AC365" s="67"/>
      <c r="AD365" s="68">
        <f t="shared" si="49"/>
        <v>0</v>
      </c>
      <c r="AE365" s="67"/>
      <c r="AF365" s="79"/>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73">
        <v>0</v>
      </c>
      <c r="BK365" s="68">
        <f t="shared" si="45"/>
        <v>0</v>
      </c>
      <c r="BL365" s="67">
        <v>0</v>
      </c>
      <c r="BM365" s="67">
        <v>0</v>
      </c>
      <c r="BN365" s="67">
        <f t="shared" si="50"/>
        <v>0</v>
      </c>
      <c r="BO365" s="67"/>
      <c r="BP365" s="67"/>
      <c r="BQ365" s="67"/>
      <c r="BR365" s="67">
        <v>0</v>
      </c>
      <c r="BS365" s="67">
        <v>0</v>
      </c>
      <c r="BT365" s="67">
        <v>0</v>
      </c>
      <c r="BU365" s="67">
        <v>0</v>
      </c>
      <c r="BV365" s="67"/>
      <c r="BW365" s="67">
        <v>0</v>
      </c>
      <c r="BX365" s="67">
        <v>0</v>
      </c>
      <c r="BY365" s="67">
        <f t="shared" si="48"/>
        <v>0</v>
      </c>
      <c r="BZ365" s="79"/>
      <c r="CA365" s="79"/>
      <c r="CB365" s="79"/>
      <c r="CC365" s="79"/>
      <c r="CD365" s="79"/>
      <c r="CE365" s="79"/>
      <c r="CF365" s="79"/>
      <c r="CG365" s="79"/>
      <c r="CH365" s="79"/>
      <c r="CI365" s="79"/>
      <c r="CJ365" s="79"/>
      <c r="CK365" s="79"/>
      <c r="CL365" s="79">
        <f t="shared" si="47"/>
        <v>0</v>
      </c>
      <c r="CM365" s="79"/>
      <c r="CN365" s="79"/>
      <c r="CO365" s="79"/>
      <c r="CP365" s="79"/>
      <c r="CQ365" s="79"/>
      <c r="CR365" s="79"/>
      <c r="CS365" s="79"/>
      <c r="CT365" s="79"/>
      <c r="CU365" s="79"/>
      <c r="CV365" s="79"/>
      <c r="CW365" s="79"/>
      <c r="CX365" s="79"/>
      <c r="CY365" s="79"/>
      <c r="CZ365" s="79"/>
      <c r="DA365" s="79"/>
      <c r="DB365" s="79"/>
      <c r="DC365" s="79"/>
      <c r="DD365" s="67"/>
      <c r="DE365" s="67"/>
      <c r="DF365" s="67"/>
      <c r="DG365" s="67"/>
      <c r="DH365" s="67"/>
      <c r="DI365" s="67"/>
      <c r="DJ365" s="67"/>
      <c r="DK365" s="67"/>
      <c r="DL365" s="67"/>
      <c r="DM365" s="67"/>
      <c r="DN365" s="67"/>
      <c r="DO365" s="67"/>
      <c r="DP365" s="67"/>
      <c r="DQ365" s="67"/>
      <c r="DR365" s="67"/>
      <c r="DS365" s="67"/>
      <c r="DT365" s="68">
        <f t="shared" si="52"/>
        <v>0</v>
      </c>
      <c r="DU365" s="67"/>
      <c r="DV365" s="82"/>
      <c r="DW365" s="82"/>
      <c r="DX365" s="82"/>
      <c r="DY365" s="82"/>
      <c r="DZ365" s="82"/>
      <c r="EA365" s="82"/>
      <c r="EB365" s="82"/>
      <c r="EC365" s="82"/>
      <c r="ED365" s="82"/>
      <c r="EE365" s="82"/>
      <c r="EF365" s="82"/>
      <c r="EG365" s="82" t="s">
        <v>229</v>
      </c>
      <c r="EH365" s="82"/>
      <c r="EI365" s="82"/>
      <c r="EJ365" s="82"/>
      <c r="EK365" s="82"/>
      <c r="EL365" s="82"/>
      <c r="EM365" s="82"/>
      <c r="EN365" s="82"/>
      <c r="EO365" s="82"/>
      <c r="EP365" s="82"/>
      <c r="EQ365" s="82"/>
      <c r="ER365" s="82"/>
      <c r="ES365" s="82"/>
      <c r="ET365" s="82"/>
      <c r="EU365" s="82"/>
      <c r="EV365" s="82"/>
      <c r="EW365" s="82"/>
      <c r="EX365" s="82"/>
    </row>
    <row r="366" spans="1:154">
      <c r="A366" s="86">
        <v>2008</v>
      </c>
      <c r="B366" s="67" t="s">
        <v>7</v>
      </c>
      <c r="C366" s="67" t="str">
        <f t="shared" si="46"/>
        <v>2008Q2</v>
      </c>
      <c r="D366" s="67" t="s">
        <v>211</v>
      </c>
      <c r="E366" s="67" t="s">
        <v>212</v>
      </c>
      <c r="F366" s="67" t="s">
        <v>226</v>
      </c>
      <c r="G366" s="68" t="s">
        <v>29</v>
      </c>
      <c r="H366" s="68" t="s">
        <v>29</v>
      </c>
      <c r="I366" s="68" t="s">
        <v>447</v>
      </c>
      <c r="J366" s="67" t="str">
        <f t="shared" si="51"/>
        <v>2008Q2D12</v>
      </c>
      <c r="K366" s="79">
        <v>0</v>
      </c>
      <c r="L366" s="79">
        <v>0</v>
      </c>
      <c r="M366" s="67"/>
      <c r="N366" s="79">
        <v>0</v>
      </c>
      <c r="O366" s="79"/>
      <c r="P366" s="79">
        <v>0</v>
      </c>
      <c r="Q366" s="79"/>
      <c r="R366" s="68">
        <v>0</v>
      </c>
      <c r="S366" s="67"/>
      <c r="T366" s="67"/>
      <c r="U366" s="67"/>
      <c r="V366" s="67"/>
      <c r="W366" s="67"/>
      <c r="X366" s="67"/>
      <c r="Y366" s="67"/>
      <c r="Z366" s="79"/>
      <c r="AA366" s="79"/>
      <c r="AB366" s="79"/>
      <c r="AC366" s="67"/>
      <c r="AD366" s="68">
        <f t="shared" si="49"/>
        <v>0</v>
      </c>
      <c r="AE366" s="67"/>
      <c r="AF366" s="79"/>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73">
        <v>0</v>
      </c>
      <c r="BK366" s="68">
        <f t="shared" si="45"/>
        <v>0</v>
      </c>
      <c r="BL366" s="67">
        <v>0</v>
      </c>
      <c r="BM366" s="67">
        <v>0</v>
      </c>
      <c r="BN366" s="67">
        <f t="shared" si="50"/>
        <v>0</v>
      </c>
      <c r="BO366" s="67"/>
      <c r="BP366" s="67"/>
      <c r="BQ366" s="67"/>
      <c r="BR366" s="67">
        <v>0</v>
      </c>
      <c r="BS366" s="67">
        <v>0</v>
      </c>
      <c r="BT366" s="67">
        <v>0</v>
      </c>
      <c r="BU366" s="67">
        <v>0</v>
      </c>
      <c r="BV366" s="67"/>
      <c r="BW366" s="67">
        <v>0</v>
      </c>
      <c r="BX366" s="67">
        <v>0</v>
      </c>
      <c r="BY366" s="67">
        <f t="shared" si="48"/>
        <v>0</v>
      </c>
      <c r="BZ366" s="79"/>
      <c r="CA366" s="79"/>
      <c r="CB366" s="79"/>
      <c r="CC366" s="79"/>
      <c r="CD366" s="79"/>
      <c r="CE366" s="79"/>
      <c r="CF366" s="79"/>
      <c r="CG366" s="79"/>
      <c r="CH366" s="79"/>
      <c r="CI366" s="79"/>
      <c r="CJ366" s="79"/>
      <c r="CK366" s="79"/>
      <c r="CL366" s="79">
        <f t="shared" si="47"/>
        <v>0</v>
      </c>
      <c r="CM366" s="79"/>
      <c r="CN366" s="79"/>
      <c r="CO366" s="79"/>
      <c r="CP366" s="79"/>
      <c r="CQ366" s="79"/>
      <c r="CR366" s="79"/>
      <c r="CS366" s="79"/>
      <c r="CT366" s="79"/>
      <c r="CU366" s="79"/>
      <c r="CV366" s="79"/>
      <c r="CW366" s="79"/>
      <c r="CX366" s="79"/>
      <c r="CY366" s="79"/>
      <c r="CZ366" s="79"/>
      <c r="DA366" s="79"/>
      <c r="DB366" s="79"/>
      <c r="DC366" s="79"/>
      <c r="DD366" s="67"/>
      <c r="DE366" s="67"/>
      <c r="DF366" s="67"/>
      <c r="DG366" s="67"/>
      <c r="DH366" s="67"/>
      <c r="DI366" s="67"/>
      <c r="DJ366" s="67"/>
      <c r="DK366" s="67"/>
      <c r="DL366" s="67"/>
      <c r="DM366" s="67"/>
      <c r="DN366" s="67"/>
      <c r="DO366" s="67"/>
      <c r="DP366" s="67"/>
      <c r="DQ366" s="67"/>
      <c r="DR366" s="67"/>
      <c r="DS366" s="67"/>
      <c r="DT366" s="68">
        <f t="shared" si="52"/>
        <v>0</v>
      </c>
      <c r="DU366" s="67"/>
      <c r="DV366" s="82"/>
      <c r="DW366" s="82"/>
      <c r="DX366" s="82"/>
      <c r="DY366" s="82"/>
      <c r="DZ366" s="82"/>
      <c r="EA366" s="82"/>
      <c r="EB366" s="82"/>
      <c r="EC366" s="82"/>
      <c r="ED366" s="82"/>
      <c r="EE366" s="82"/>
      <c r="EF366" s="82"/>
      <c r="EG366" s="82" t="s">
        <v>229</v>
      </c>
      <c r="EH366" s="82"/>
      <c r="EI366" s="82"/>
      <c r="EJ366" s="82"/>
      <c r="EK366" s="82"/>
      <c r="EL366" s="82"/>
      <c r="EM366" s="82"/>
      <c r="EN366" s="82"/>
      <c r="EO366" s="82"/>
      <c r="EP366" s="82"/>
      <c r="EQ366" s="82"/>
      <c r="ER366" s="82"/>
      <c r="ES366" s="82"/>
      <c r="ET366" s="82"/>
      <c r="EU366" s="82"/>
      <c r="EV366" s="82"/>
      <c r="EW366" s="82"/>
      <c r="EX366" s="82"/>
    </row>
    <row r="367" spans="1:154">
      <c r="A367" s="86">
        <v>2008</v>
      </c>
      <c r="B367" s="67" t="s">
        <v>7</v>
      </c>
      <c r="C367" s="67" t="str">
        <f t="shared" si="46"/>
        <v>2008Q2</v>
      </c>
      <c r="D367" s="67" t="s">
        <v>211</v>
      </c>
      <c r="E367" s="67" t="s">
        <v>212</v>
      </c>
      <c r="F367" s="67" t="s">
        <v>228</v>
      </c>
      <c r="G367" s="68" t="s">
        <v>28</v>
      </c>
      <c r="H367" s="68" t="s">
        <v>28</v>
      </c>
      <c r="I367" s="68" t="s">
        <v>445</v>
      </c>
      <c r="J367" s="67" t="str">
        <f t="shared" si="51"/>
        <v>2008Q2D10</v>
      </c>
      <c r="K367" s="79">
        <v>0</v>
      </c>
      <c r="L367" s="79">
        <v>0</v>
      </c>
      <c r="M367" s="67"/>
      <c r="N367" s="79">
        <v>0</v>
      </c>
      <c r="O367" s="79"/>
      <c r="P367" s="79">
        <v>0</v>
      </c>
      <c r="Q367" s="79"/>
      <c r="R367" s="68">
        <v>0</v>
      </c>
      <c r="S367" s="67"/>
      <c r="T367" s="67"/>
      <c r="U367" s="67"/>
      <c r="V367" s="67"/>
      <c r="W367" s="67"/>
      <c r="X367" s="67"/>
      <c r="Y367" s="67"/>
      <c r="Z367" s="79"/>
      <c r="AA367" s="79"/>
      <c r="AB367" s="79"/>
      <c r="AC367" s="67"/>
      <c r="AD367" s="68">
        <f t="shared" si="49"/>
        <v>0</v>
      </c>
      <c r="AE367" s="67"/>
      <c r="AF367" s="79"/>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73">
        <v>0</v>
      </c>
      <c r="BK367" s="68">
        <f t="shared" si="45"/>
        <v>0</v>
      </c>
      <c r="BL367" s="67">
        <v>0</v>
      </c>
      <c r="BM367" s="67">
        <v>0</v>
      </c>
      <c r="BN367" s="67">
        <f t="shared" si="50"/>
        <v>0</v>
      </c>
      <c r="BO367" s="67"/>
      <c r="BP367" s="67"/>
      <c r="BQ367" s="67"/>
      <c r="BR367" s="67">
        <v>0</v>
      </c>
      <c r="BS367" s="67">
        <v>0</v>
      </c>
      <c r="BT367" s="67">
        <v>0</v>
      </c>
      <c r="BU367" s="67">
        <v>0</v>
      </c>
      <c r="BV367" s="67"/>
      <c r="BW367" s="67">
        <v>0</v>
      </c>
      <c r="BX367" s="67">
        <v>0</v>
      </c>
      <c r="BY367" s="67">
        <f t="shared" si="48"/>
        <v>0</v>
      </c>
      <c r="BZ367" s="79"/>
      <c r="CA367" s="79"/>
      <c r="CB367" s="79"/>
      <c r="CC367" s="79"/>
      <c r="CD367" s="79"/>
      <c r="CE367" s="79"/>
      <c r="CF367" s="79"/>
      <c r="CG367" s="79"/>
      <c r="CH367" s="79"/>
      <c r="CI367" s="79"/>
      <c r="CJ367" s="79"/>
      <c r="CK367" s="79"/>
      <c r="CL367" s="79">
        <f t="shared" si="47"/>
        <v>0</v>
      </c>
      <c r="CM367" s="79"/>
      <c r="CN367" s="79"/>
      <c r="CO367" s="79"/>
      <c r="CP367" s="79"/>
      <c r="CQ367" s="79"/>
      <c r="CR367" s="79"/>
      <c r="CS367" s="79"/>
      <c r="CT367" s="79"/>
      <c r="CU367" s="79"/>
      <c r="CV367" s="79"/>
      <c r="CW367" s="79"/>
      <c r="CX367" s="79"/>
      <c r="CY367" s="79"/>
      <c r="CZ367" s="79"/>
      <c r="DA367" s="79"/>
      <c r="DB367" s="79"/>
      <c r="DC367" s="79"/>
      <c r="DD367" s="67"/>
      <c r="DE367" s="67"/>
      <c r="DF367" s="67"/>
      <c r="DG367" s="67"/>
      <c r="DH367" s="67"/>
      <c r="DI367" s="67"/>
      <c r="DJ367" s="67"/>
      <c r="DK367" s="67"/>
      <c r="DL367" s="67"/>
      <c r="DM367" s="67"/>
      <c r="DN367" s="67"/>
      <c r="DO367" s="67"/>
      <c r="DP367" s="67"/>
      <c r="DQ367" s="67"/>
      <c r="DR367" s="67"/>
      <c r="DS367" s="67"/>
      <c r="DT367" s="68">
        <f t="shared" si="52"/>
        <v>0</v>
      </c>
      <c r="DU367" s="67"/>
      <c r="DV367" s="82"/>
      <c r="DW367" s="82"/>
      <c r="DX367" s="82"/>
      <c r="DY367" s="82"/>
      <c r="DZ367" s="82"/>
      <c r="EA367" s="82"/>
      <c r="EB367" s="82"/>
      <c r="EC367" s="82"/>
      <c r="ED367" s="82"/>
      <c r="EE367" s="82"/>
      <c r="EF367" s="82"/>
      <c r="EG367" s="82" t="s">
        <v>229</v>
      </c>
      <c r="EH367" s="82"/>
      <c r="EI367" s="82"/>
      <c r="EJ367" s="82"/>
      <c r="EK367" s="82"/>
      <c r="EL367" s="82"/>
      <c r="EM367" s="82"/>
      <c r="EN367" s="82"/>
      <c r="EO367" s="82"/>
      <c r="EP367" s="82"/>
      <c r="EQ367" s="82"/>
      <c r="ER367" s="82"/>
      <c r="ES367" s="82"/>
      <c r="ET367" s="82"/>
      <c r="EU367" s="82"/>
      <c r="EV367" s="82"/>
      <c r="EW367" s="82"/>
      <c r="EX367" s="82"/>
    </row>
    <row r="368" spans="1:154">
      <c r="A368" s="86">
        <v>2008</v>
      </c>
      <c r="B368" s="67" t="s">
        <v>7</v>
      </c>
      <c r="C368" s="67" t="str">
        <f t="shared" si="46"/>
        <v>2008Q2</v>
      </c>
      <c r="D368" s="67" t="s">
        <v>211</v>
      </c>
      <c r="E368" s="67" t="s">
        <v>212</v>
      </c>
      <c r="F368" s="67" t="s">
        <v>213</v>
      </c>
      <c r="G368" s="68" t="s">
        <v>33</v>
      </c>
      <c r="H368" s="68" t="s">
        <v>33</v>
      </c>
      <c r="I368" s="68" t="s">
        <v>446</v>
      </c>
      <c r="J368" s="67" t="str">
        <f t="shared" si="51"/>
        <v>2008Q2D11</v>
      </c>
      <c r="K368" s="79">
        <v>0</v>
      </c>
      <c r="L368" s="79">
        <v>0</v>
      </c>
      <c r="M368" s="67"/>
      <c r="N368" s="79">
        <v>0</v>
      </c>
      <c r="O368" s="79"/>
      <c r="P368" s="79">
        <v>0</v>
      </c>
      <c r="Q368" s="79"/>
      <c r="R368" s="68">
        <v>0</v>
      </c>
      <c r="S368" s="67"/>
      <c r="T368" s="67"/>
      <c r="U368" s="67"/>
      <c r="V368" s="67"/>
      <c r="W368" s="67"/>
      <c r="X368" s="67"/>
      <c r="Y368" s="67"/>
      <c r="Z368" s="79"/>
      <c r="AA368" s="79"/>
      <c r="AB368" s="79"/>
      <c r="AC368" s="67"/>
      <c r="AD368" s="68">
        <f t="shared" si="49"/>
        <v>0</v>
      </c>
      <c r="AE368" s="67"/>
      <c r="AF368" s="79"/>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73">
        <v>0</v>
      </c>
      <c r="BK368" s="68">
        <f t="shared" si="45"/>
        <v>0</v>
      </c>
      <c r="BL368" s="67">
        <v>0</v>
      </c>
      <c r="BM368" s="67">
        <v>0</v>
      </c>
      <c r="BN368" s="67">
        <f t="shared" si="50"/>
        <v>0</v>
      </c>
      <c r="BO368" s="67"/>
      <c r="BP368" s="67"/>
      <c r="BQ368" s="67"/>
      <c r="BR368" s="67">
        <v>0</v>
      </c>
      <c r="BS368" s="67">
        <v>0</v>
      </c>
      <c r="BT368" s="67">
        <v>0</v>
      </c>
      <c r="BU368" s="67">
        <v>0</v>
      </c>
      <c r="BV368" s="67"/>
      <c r="BW368" s="67">
        <v>0</v>
      </c>
      <c r="BX368" s="67">
        <v>0</v>
      </c>
      <c r="BY368" s="67">
        <f t="shared" si="48"/>
        <v>0</v>
      </c>
      <c r="BZ368" s="79"/>
      <c r="CA368" s="79"/>
      <c r="CB368" s="79"/>
      <c r="CC368" s="79"/>
      <c r="CD368" s="79"/>
      <c r="CE368" s="79"/>
      <c r="CF368" s="79"/>
      <c r="CG368" s="79"/>
      <c r="CH368" s="79"/>
      <c r="CI368" s="79"/>
      <c r="CJ368" s="79"/>
      <c r="CK368" s="79"/>
      <c r="CL368" s="79">
        <f t="shared" si="47"/>
        <v>0</v>
      </c>
      <c r="CM368" s="79"/>
      <c r="CN368" s="79"/>
      <c r="CO368" s="79"/>
      <c r="CP368" s="79"/>
      <c r="CQ368" s="79"/>
      <c r="CR368" s="79"/>
      <c r="CS368" s="79"/>
      <c r="CT368" s="79"/>
      <c r="CU368" s="79"/>
      <c r="CV368" s="79"/>
      <c r="CW368" s="79"/>
      <c r="CX368" s="79"/>
      <c r="CY368" s="79"/>
      <c r="CZ368" s="79"/>
      <c r="DA368" s="79"/>
      <c r="DB368" s="79"/>
      <c r="DC368" s="79"/>
      <c r="DD368" s="67"/>
      <c r="DE368" s="67"/>
      <c r="DF368" s="67"/>
      <c r="DG368" s="67"/>
      <c r="DH368" s="67"/>
      <c r="DI368" s="67"/>
      <c r="DJ368" s="67"/>
      <c r="DK368" s="67"/>
      <c r="DL368" s="67"/>
      <c r="DM368" s="67"/>
      <c r="DN368" s="67"/>
      <c r="DO368" s="67"/>
      <c r="DP368" s="67"/>
      <c r="DQ368" s="67"/>
      <c r="DR368" s="67"/>
      <c r="DS368" s="67"/>
      <c r="DT368" s="68">
        <f t="shared" si="52"/>
        <v>0</v>
      </c>
      <c r="DU368" s="67"/>
      <c r="DV368" s="82"/>
      <c r="DW368" s="82"/>
      <c r="DX368" s="82"/>
      <c r="DY368" s="82"/>
      <c r="DZ368" s="82"/>
      <c r="EA368" s="82"/>
      <c r="EB368" s="82"/>
      <c r="EC368" s="82"/>
      <c r="ED368" s="82"/>
      <c r="EE368" s="82"/>
      <c r="EF368" s="82"/>
      <c r="EG368" s="82" t="s">
        <v>229</v>
      </c>
      <c r="EH368" s="82"/>
      <c r="EI368" s="82"/>
      <c r="EJ368" s="82"/>
      <c r="EK368" s="82"/>
      <c r="EL368" s="82"/>
      <c r="EM368" s="82"/>
      <c r="EN368" s="82"/>
      <c r="EO368" s="82"/>
      <c r="EP368" s="82"/>
      <c r="EQ368" s="82"/>
      <c r="ER368" s="82"/>
      <c r="ES368" s="82"/>
      <c r="ET368" s="82"/>
      <c r="EU368" s="82"/>
      <c r="EV368" s="82"/>
      <c r="EW368" s="82"/>
      <c r="EX368" s="82"/>
    </row>
    <row r="369" spans="1:154">
      <c r="A369" s="86">
        <v>2008</v>
      </c>
      <c r="B369" s="67" t="s">
        <v>7</v>
      </c>
      <c r="C369" s="67" t="str">
        <f t="shared" si="46"/>
        <v>2008Q2</v>
      </c>
      <c r="D369" s="67" t="s">
        <v>211</v>
      </c>
      <c r="E369" s="67" t="s">
        <v>212</v>
      </c>
      <c r="F369" s="67" t="s">
        <v>215</v>
      </c>
      <c r="G369" s="67" t="s">
        <v>239</v>
      </c>
      <c r="H369" s="68" t="s">
        <v>239</v>
      </c>
      <c r="I369" s="68" t="s">
        <v>449</v>
      </c>
      <c r="J369" s="67" t="str">
        <f t="shared" si="51"/>
        <v>2008Q2D14</v>
      </c>
      <c r="K369" s="78">
        <v>79793800</v>
      </c>
      <c r="L369" s="78">
        <v>43447700</v>
      </c>
      <c r="M369" s="67">
        <v>53879600</v>
      </c>
      <c r="N369" s="67">
        <v>135956900</v>
      </c>
      <c r="O369" s="67"/>
      <c r="P369" s="67">
        <v>336300</v>
      </c>
      <c r="Q369" s="79"/>
      <c r="R369" s="67">
        <v>313414300</v>
      </c>
      <c r="S369" s="79"/>
      <c r="T369" s="79"/>
      <c r="U369" s="79"/>
      <c r="V369" s="79"/>
      <c r="W369" s="79"/>
      <c r="X369" s="79"/>
      <c r="Y369" s="79"/>
      <c r="Z369" s="78">
        <v>145532000</v>
      </c>
      <c r="AA369" s="78">
        <v>236797000</v>
      </c>
      <c r="AB369" s="78">
        <v>96493000</v>
      </c>
      <c r="AC369" s="67"/>
      <c r="AD369" s="67">
        <f t="shared" si="49"/>
        <v>478822000</v>
      </c>
      <c r="AE369" s="79"/>
      <c r="AF369" s="79"/>
      <c r="AG369" s="79"/>
      <c r="AH369" s="79"/>
      <c r="AI369" s="79"/>
      <c r="AJ369" s="79"/>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73">
        <v>0</v>
      </c>
      <c r="BK369" s="68">
        <f t="shared" si="45"/>
        <v>0</v>
      </c>
      <c r="BL369" s="78" t="s">
        <v>10</v>
      </c>
      <c r="BM369" s="78">
        <v>1194</v>
      </c>
      <c r="BN369" s="78">
        <f t="shared" si="50"/>
        <v>1194</v>
      </c>
      <c r="BO369" s="78"/>
      <c r="BP369" s="78"/>
      <c r="BQ369" s="78"/>
      <c r="BR369" s="67">
        <v>276447</v>
      </c>
      <c r="BS369" s="67">
        <v>23627</v>
      </c>
      <c r="BT369" s="67">
        <v>1034</v>
      </c>
      <c r="BU369" s="67">
        <v>170</v>
      </c>
      <c r="BV369" s="67"/>
      <c r="BW369" s="67">
        <v>346</v>
      </c>
      <c r="BX369" s="79"/>
      <c r="BY369" s="67">
        <f t="shared" si="48"/>
        <v>301624</v>
      </c>
      <c r="BZ369" s="79"/>
      <c r="CA369" s="79"/>
      <c r="CB369" s="79"/>
      <c r="CC369" s="79"/>
      <c r="CD369" s="79"/>
      <c r="CE369" s="79"/>
      <c r="CF369" s="79"/>
      <c r="CG369" s="79"/>
      <c r="CH369" s="79"/>
      <c r="CI369" s="79"/>
      <c r="CJ369" s="79"/>
      <c r="CK369" s="79"/>
      <c r="CL369" s="67">
        <f t="shared" si="47"/>
        <v>0</v>
      </c>
      <c r="CM369" s="79"/>
      <c r="CN369" s="79"/>
      <c r="CO369" s="79"/>
      <c r="CP369" s="79"/>
      <c r="CQ369" s="79"/>
      <c r="CR369" s="79"/>
      <c r="CS369" s="79"/>
      <c r="CT369" s="79"/>
      <c r="CU369" s="79"/>
      <c r="CV369" s="79"/>
      <c r="CW369" s="79"/>
      <c r="CX369" s="79"/>
      <c r="CY369" s="79"/>
      <c r="CZ369" s="79"/>
      <c r="DA369" s="79"/>
      <c r="DB369" s="79"/>
      <c r="DC369" s="79"/>
      <c r="DD369" s="79"/>
      <c r="DE369" s="79"/>
      <c r="DF369" s="79"/>
      <c r="DG369" s="79"/>
      <c r="DH369" s="79"/>
      <c r="DI369" s="79"/>
      <c r="DJ369" s="79"/>
      <c r="DK369" s="79"/>
      <c r="DL369" s="79"/>
      <c r="DM369" s="79"/>
      <c r="DN369" s="79"/>
      <c r="DO369" s="79"/>
      <c r="DP369" s="79"/>
      <c r="DQ369" s="79"/>
      <c r="DR369" s="79"/>
      <c r="DS369" s="79"/>
      <c r="DT369" s="68">
        <f t="shared" si="52"/>
        <v>0</v>
      </c>
      <c r="DU369" s="79"/>
      <c r="DV369" s="77"/>
      <c r="DW369" s="77"/>
      <c r="DX369" s="77"/>
      <c r="DY369" s="77"/>
      <c r="DZ369" s="77"/>
      <c r="EA369" s="77"/>
      <c r="EB369" s="77"/>
      <c r="EC369" s="77"/>
      <c r="ED369" s="77"/>
      <c r="EE369" s="77"/>
      <c r="EF369" s="77"/>
      <c r="EG369" s="77"/>
      <c r="EH369" s="77"/>
      <c r="EI369" s="77"/>
      <c r="EJ369" s="77"/>
      <c r="EK369" s="77"/>
      <c r="EL369" s="77"/>
      <c r="EM369" s="77"/>
      <c r="EN369" s="77"/>
      <c r="EO369" s="77"/>
      <c r="EP369" s="77"/>
      <c r="EQ369" s="77"/>
      <c r="ER369" s="77"/>
      <c r="ES369" s="77"/>
      <c r="ET369" s="77"/>
      <c r="EU369" s="77"/>
      <c r="EV369" s="77"/>
      <c r="EW369" s="77"/>
      <c r="EX369" s="77"/>
    </row>
    <row r="370" spans="1:154">
      <c r="A370" s="86">
        <v>2008</v>
      </c>
      <c r="B370" s="67" t="s">
        <v>6</v>
      </c>
      <c r="C370" s="67" t="str">
        <f t="shared" si="46"/>
        <v>2008Q1</v>
      </c>
      <c r="D370" s="67" t="s">
        <v>211</v>
      </c>
      <c r="E370" s="67" t="s">
        <v>212</v>
      </c>
      <c r="F370" s="67" t="s">
        <v>231</v>
      </c>
      <c r="G370" s="68" t="s">
        <v>231</v>
      </c>
      <c r="H370" s="68" t="s">
        <v>231</v>
      </c>
      <c r="I370" s="68" t="s">
        <v>448</v>
      </c>
      <c r="J370" s="67" t="str">
        <f t="shared" si="51"/>
        <v>2008Q1D13</v>
      </c>
      <c r="K370" s="79">
        <v>0</v>
      </c>
      <c r="L370" s="79">
        <v>0</v>
      </c>
      <c r="M370" s="79"/>
      <c r="N370" s="79">
        <v>0</v>
      </c>
      <c r="O370" s="79"/>
      <c r="P370" s="79">
        <v>0</v>
      </c>
      <c r="Q370" s="67"/>
      <c r="R370" s="68">
        <v>0</v>
      </c>
      <c r="S370" s="67"/>
      <c r="T370" s="67"/>
      <c r="U370" s="67"/>
      <c r="V370" s="67"/>
      <c r="W370" s="67"/>
      <c r="X370" s="67"/>
      <c r="Y370" s="67"/>
      <c r="Z370" s="79"/>
      <c r="AA370" s="79"/>
      <c r="AB370" s="79"/>
      <c r="AC370" s="67"/>
      <c r="AD370" s="68">
        <f t="shared" si="49"/>
        <v>0</v>
      </c>
      <c r="AE370" s="67"/>
      <c r="AF370" s="79"/>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73">
        <v>0</v>
      </c>
      <c r="BK370" s="68">
        <f t="shared" si="45"/>
        <v>0</v>
      </c>
      <c r="BL370" s="67">
        <v>0</v>
      </c>
      <c r="BM370" s="67">
        <v>0</v>
      </c>
      <c r="BN370" s="67">
        <f t="shared" si="50"/>
        <v>0</v>
      </c>
      <c r="BO370" s="67"/>
      <c r="BP370" s="67"/>
      <c r="BQ370" s="67"/>
      <c r="BR370" s="67">
        <v>0</v>
      </c>
      <c r="BS370" s="67">
        <v>0</v>
      </c>
      <c r="BT370" s="67">
        <v>0</v>
      </c>
      <c r="BU370" s="67">
        <v>0</v>
      </c>
      <c r="BV370" s="67"/>
      <c r="BW370" s="67">
        <v>0</v>
      </c>
      <c r="BX370" s="67">
        <v>0</v>
      </c>
      <c r="BY370" s="67">
        <f t="shared" si="48"/>
        <v>0</v>
      </c>
      <c r="BZ370" s="79"/>
      <c r="CA370" s="79"/>
      <c r="CB370" s="79"/>
      <c r="CC370" s="79"/>
      <c r="CD370" s="79"/>
      <c r="CE370" s="79"/>
      <c r="CF370" s="79"/>
      <c r="CG370" s="79"/>
      <c r="CH370" s="79"/>
      <c r="CI370" s="79"/>
      <c r="CJ370" s="79"/>
      <c r="CK370" s="79"/>
      <c r="CL370" s="79">
        <f t="shared" si="47"/>
        <v>0</v>
      </c>
      <c r="CM370" s="79"/>
      <c r="CN370" s="79"/>
      <c r="CO370" s="79"/>
      <c r="CP370" s="79"/>
      <c r="CQ370" s="79"/>
      <c r="CR370" s="79"/>
      <c r="CS370" s="79"/>
      <c r="CT370" s="79"/>
      <c r="CU370" s="79"/>
      <c r="CV370" s="79"/>
      <c r="CW370" s="79"/>
      <c r="CX370" s="79"/>
      <c r="CY370" s="79"/>
      <c r="CZ370" s="79"/>
      <c r="DA370" s="79"/>
      <c r="DB370" s="79"/>
      <c r="DC370" s="79"/>
      <c r="DD370" s="67"/>
      <c r="DE370" s="67"/>
      <c r="DF370" s="67"/>
      <c r="DG370" s="67"/>
      <c r="DH370" s="67"/>
      <c r="DI370" s="67"/>
      <c r="DJ370" s="67"/>
      <c r="DK370" s="67"/>
      <c r="DL370" s="67"/>
      <c r="DM370" s="67"/>
      <c r="DN370" s="67"/>
      <c r="DO370" s="67"/>
      <c r="DP370" s="67"/>
      <c r="DQ370" s="67"/>
      <c r="DR370" s="67"/>
      <c r="DS370" s="67"/>
      <c r="DT370" s="68">
        <f t="shared" si="52"/>
        <v>0</v>
      </c>
      <c r="DU370" s="67"/>
      <c r="DV370" s="82"/>
      <c r="DW370" s="82"/>
      <c r="DX370" s="82"/>
      <c r="DY370" s="82"/>
      <c r="DZ370" s="82"/>
      <c r="EA370" s="82"/>
      <c r="EB370" s="82"/>
      <c r="EC370" s="82"/>
      <c r="ED370" s="82"/>
      <c r="EE370" s="82"/>
      <c r="EF370" s="82"/>
      <c r="EG370" s="82" t="s">
        <v>231</v>
      </c>
      <c r="EH370" s="82"/>
      <c r="EI370" s="82"/>
      <c r="EJ370" s="82"/>
      <c r="EK370" s="82"/>
      <c r="EL370" s="82"/>
      <c r="EM370" s="82"/>
      <c r="EN370" s="82"/>
      <c r="EO370" s="82"/>
      <c r="EP370" s="82"/>
      <c r="EQ370" s="82"/>
      <c r="ER370" s="82"/>
      <c r="ES370" s="82"/>
      <c r="ET370" s="82"/>
      <c r="EU370" s="82"/>
      <c r="EV370" s="82"/>
      <c r="EW370" s="82"/>
      <c r="EX370" s="82"/>
    </row>
    <row r="371" spans="1:154">
      <c r="A371" s="86">
        <v>2008</v>
      </c>
      <c r="B371" s="67" t="s">
        <v>6</v>
      </c>
      <c r="C371" s="67" t="str">
        <f t="shared" si="46"/>
        <v>2008Q1</v>
      </c>
      <c r="D371" s="67" t="s">
        <v>211</v>
      </c>
      <c r="E371" s="67" t="s">
        <v>212</v>
      </c>
      <c r="F371" s="67" t="s">
        <v>224</v>
      </c>
      <c r="G371" s="68" t="s">
        <v>46</v>
      </c>
      <c r="H371" s="68" t="s">
        <v>231</v>
      </c>
      <c r="I371" s="68" t="s">
        <v>440</v>
      </c>
      <c r="J371" s="67" t="str">
        <f t="shared" si="51"/>
        <v>2008Q1D7</v>
      </c>
      <c r="K371" s="79">
        <v>0</v>
      </c>
      <c r="L371" s="79">
        <v>0</v>
      </c>
      <c r="M371" s="79"/>
      <c r="N371" s="79">
        <v>0</v>
      </c>
      <c r="O371" s="79"/>
      <c r="P371" s="79">
        <v>0</v>
      </c>
      <c r="Q371" s="67"/>
      <c r="R371" s="68">
        <v>0</v>
      </c>
      <c r="S371" s="67"/>
      <c r="T371" s="67"/>
      <c r="U371" s="67"/>
      <c r="V371" s="67"/>
      <c r="W371" s="67"/>
      <c r="X371" s="67"/>
      <c r="Y371" s="67"/>
      <c r="Z371" s="79"/>
      <c r="AA371" s="79"/>
      <c r="AB371" s="79"/>
      <c r="AC371" s="67"/>
      <c r="AD371" s="68">
        <f t="shared" si="49"/>
        <v>0</v>
      </c>
      <c r="AE371" s="67"/>
      <c r="AF371" s="79"/>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73">
        <v>0</v>
      </c>
      <c r="BK371" s="68">
        <f t="shared" si="45"/>
        <v>0</v>
      </c>
      <c r="BL371" s="67">
        <v>0</v>
      </c>
      <c r="BM371" s="67">
        <v>0</v>
      </c>
      <c r="BN371" s="67">
        <f t="shared" si="50"/>
        <v>0</v>
      </c>
      <c r="BO371" s="67"/>
      <c r="BP371" s="67"/>
      <c r="BQ371" s="67"/>
      <c r="BR371" s="67">
        <v>0</v>
      </c>
      <c r="BS371" s="67">
        <v>0</v>
      </c>
      <c r="BT371" s="67">
        <v>0</v>
      </c>
      <c r="BU371" s="67">
        <v>0</v>
      </c>
      <c r="BV371" s="67"/>
      <c r="BW371" s="67">
        <v>0</v>
      </c>
      <c r="BX371" s="67">
        <v>0</v>
      </c>
      <c r="BY371" s="67">
        <f t="shared" si="48"/>
        <v>0</v>
      </c>
      <c r="BZ371" s="79"/>
      <c r="CA371" s="79"/>
      <c r="CB371" s="79"/>
      <c r="CC371" s="79"/>
      <c r="CD371" s="79"/>
      <c r="CE371" s="79"/>
      <c r="CF371" s="79"/>
      <c r="CG371" s="79"/>
      <c r="CH371" s="79"/>
      <c r="CI371" s="79"/>
      <c r="CJ371" s="79"/>
      <c r="CK371" s="79"/>
      <c r="CL371" s="79">
        <f t="shared" si="47"/>
        <v>0</v>
      </c>
      <c r="CM371" s="79"/>
      <c r="CN371" s="79"/>
      <c r="CO371" s="79"/>
      <c r="CP371" s="79"/>
      <c r="CQ371" s="79"/>
      <c r="CR371" s="79"/>
      <c r="CS371" s="79"/>
      <c r="CT371" s="79"/>
      <c r="CU371" s="79"/>
      <c r="CV371" s="79"/>
      <c r="CW371" s="79"/>
      <c r="CX371" s="79"/>
      <c r="CY371" s="79"/>
      <c r="CZ371" s="79"/>
      <c r="DA371" s="79"/>
      <c r="DB371" s="79"/>
      <c r="DC371" s="79"/>
      <c r="DD371" s="67"/>
      <c r="DE371" s="67"/>
      <c r="DF371" s="67"/>
      <c r="DG371" s="67"/>
      <c r="DH371" s="67"/>
      <c r="DI371" s="67"/>
      <c r="DJ371" s="67"/>
      <c r="DK371" s="67"/>
      <c r="DL371" s="67"/>
      <c r="DM371" s="67"/>
      <c r="DN371" s="67"/>
      <c r="DO371" s="67"/>
      <c r="DP371" s="67"/>
      <c r="DQ371" s="67"/>
      <c r="DR371" s="67"/>
      <c r="DS371" s="67"/>
      <c r="DT371" s="68">
        <f t="shared" si="52"/>
        <v>0</v>
      </c>
      <c r="DU371" s="67"/>
      <c r="DV371" s="82"/>
      <c r="DW371" s="82"/>
      <c r="DX371" s="82"/>
      <c r="DY371" s="82"/>
      <c r="DZ371" s="82"/>
      <c r="EA371" s="82"/>
      <c r="EB371" s="82"/>
      <c r="EC371" s="82"/>
      <c r="ED371" s="82"/>
      <c r="EE371" s="82"/>
      <c r="EF371" s="82"/>
      <c r="EG371" s="82" t="s">
        <v>229</v>
      </c>
      <c r="EH371" s="82"/>
      <c r="EI371" s="82"/>
      <c r="EJ371" s="82"/>
      <c r="EK371" s="82"/>
      <c r="EL371" s="82"/>
      <c r="EM371" s="82"/>
      <c r="EN371" s="82"/>
      <c r="EO371" s="82"/>
      <c r="EP371" s="82"/>
      <c r="EQ371" s="82"/>
      <c r="ER371" s="82"/>
      <c r="ES371" s="82"/>
      <c r="ET371" s="82"/>
      <c r="EU371" s="82"/>
      <c r="EV371" s="82"/>
      <c r="EW371" s="82"/>
      <c r="EX371" s="82"/>
    </row>
    <row r="372" spans="1:154">
      <c r="A372" s="86">
        <v>2008</v>
      </c>
      <c r="B372" s="67" t="s">
        <v>6</v>
      </c>
      <c r="C372" s="67" t="str">
        <f t="shared" si="46"/>
        <v>2008Q1</v>
      </c>
      <c r="D372" s="67" t="s">
        <v>211</v>
      </c>
      <c r="E372" s="67" t="s">
        <v>212</v>
      </c>
      <c r="F372" s="67" t="s">
        <v>223</v>
      </c>
      <c r="G372" s="68" t="s">
        <v>45</v>
      </c>
      <c r="H372" s="68" t="s">
        <v>231</v>
      </c>
      <c r="I372" s="68" t="s">
        <v>439</v>
      </c>
      <c r="J372" s="67" t="str">
        <f t="shared" si="51"/>
        <v>2008Q1D6</v>
      </c>
      <c r="K372" s="79">
        <v>0</v>
      </c>
      <c r="L372" s="79">
        <v>0</v>
      </c>
      <c r="M372" s="79"/>
      <c r="N372" s="79">
        <v>0</v>
      </c>
      <c r="O372" s="79"/>
      <c r="P372" s="79">
        <v>0</v>
      </c>
      <c r="Q372" s="67"/>
      <c r="R372" s="68">
        <v>0</v>
      </c>
      <c r="S372" s="67"/>
      <c r="T372" s="67"/>
      <c r="U372" s="67"/>
      <c r="V372" s="67"/>
      <c r="W372" s="67"/>
      <c r="X372" s="67"/>
      <c r="Y372" s="67"/>
      <c r="Z372" s="79"/>
      <c r="AA372" s="79"/>
      <c r="AB372" s="79"/>
      <c r="AC372" s="67"/>
      <c r="AD372" s="68">
        <f t="shared" si="49"/>
        <v>0</v>
      </c>
      <c r="AE372" s="67"/>
      <c r="AF372" s="79"/>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73">
        <v>0</v>
      </c>
      <c r="BK372" s="68">
        <f t="shared" si="45"/>
        <v>0</v>
      </c>
      <c r="BL372" s="67">
        <v>0</v>
      </c>
      <c r="BM372" s="67">
        <v>0</v>
      </c>
      <c r="BN372" s="67">
        <f t="shared" si="50"/>
        <v>0</v>
      </c>
      <c r="BO372" s="67"/>
      <c r="BP372" s="67"/>
      <c r="BQ372" s="67"/>
      <c r="BR372" s="67">
        <v>1171</v>
      </c>
      <c r="BS372" s="67">
        <v>50</v>
      </c>
      <c r="BT372" s="67">
        <v>0</v>
      </c>
      <c r="BU372" s="67">
        <v>0</v>
      </c>
      <c r="BV372" s="67"/>
      <c r="BW372" s="67">
        <v>0</v>
      </c>
      <c r="BX372" s="67">
        <v>0</v>
      </c>
      <c r="BY372" s="67">
        <f t="shared" si="48"/>
        <v>1221</v>
      </c>
      <c r="BZ372" s="79"/>
      <c r="CA372" s="79"/>
      <c r="CB372" s="79"/>
      <c r="CC372" s="79"/>
      <c r="CD372" s="79"/>
      <c r="CE372" s="79"/>
      <c r="CF372" s="79"/>
      <c r="CG372" s="79"/>
      <c r="CH372" s="79"/>
      <c r="CI372" s="79"/>
      <c r="CJ372" s="79"/>
      <c r="CK372" s="79"/>
      <c r="CL372" s="79">
        <f t="shared" si="47"/>
        <v>0</v>
      </c>
      <c r="CM372" s="79"/>
      <c r="CN372" s="79"/>
      <c r="CO372" s="79"/>
      <c r="CP372" s="79"/>
      <c r="CQ372" s="79"/>
      <c r="CR372" s="79"/>
      <c r="CS372" s="79"/>
      <c r="CT372" s="79"/>
      <c r="CU372" s="79"/>
      <c r="CV372" s="79"/>
      <c r="CW372" s="79"/>
      <c r="CX372" s="79"/>
      <c r="CY372" s="79"/>
      <c r="CZ372" s="79"/>
      <c r="DA372" s="79"/>
      <c r="DB372" s="79"/>
      <c r="DC372" s="79"/>
      <c r="DD372" s="67"/>
      <c r="DE372" s="67"/>
      <c r="DF372" s="67"/>
      <c r="DG372" s="67"/>
      <c r="DH372" s="67"/>
      <c r="DI372" s="67"/>
      <c r="DJ372" s="67"/>
      <c r="DK372" s="67"/>
      <c r="DL372" s="67"/>
      <c r="DM372" s="67"/>
      <c r="DN372" s="67"/>
      <c r="DO372" s="67"/>
      <c r="DP372" s="67"/>
      <c r="DQ372" s="67"/>
      <c r="DR372" s="67"/>
      <c r="DS372" s="67"/>
      <c r="DT372" s="68">
        <f t="shared" si="52"/>
        <v>0</v>
      </c>
      <c r="DU372" s="67"/>
      <c r="DV372" s="82"/>
      <c r="DW372" s="82"/>
      <c r="DX372" s="82"/>
      <c r="DY372" s="82"/>
      <c r="DZ372" s="82"/>
      <c r="EA372" s="82"/>
      <c r="EB372" s="82"/>
      <c r="EC372" s="82"/>
      <c r="ED372" s="82"/>
      <c r="EE372" s="82"/>
      <c r="EF372" s="82"/>
      <c r="EG372" s="82" t="s">
        <v>229</v>
      </c>
      <c r="EH372" s="82"/>
      <c r="EI372" s="82"/>
      <c r="EJ372" s="82"/>
      <c r="EK372" s="82"/>
      <c r="EL372" s="82"/>
      <c r="EM372" s="82"/>
      <c r="EN372" s="82"/>
      <c r="EO372" s="82"/>
      <c r="EP372" s="82"/>
      <c r="EQ372" s="82"/>
      <c r="ER372" s="82"/>
      <c r="ES372" s="82"/>
      <c r="ET372" s="82"/>
      <c r="EU372" s="82"/>
      <c r="EV372" s="82"/>
      <c r="EW372" s="82"/>
      <c r="EX372" s="82"/>
    </row>
    <row r="373" spans="1:154">
      <c r="A373" s="86">
        <v>2008</v>
      </c>
      <c r="B373" s="67" t="s">
        <v>6</v>
      </c>
      <c r="C373" s="67" t="str">
        <f t="shared" si="46"/>
        <v>2008Q1</v>
      </c>
      <c r="D373" s="67" t="s">
        <v>211</v>
      </c>
      <c r="E373" s="67" t="s">
        <v>212</v>
      </c>
      <c r="F373" s="67" t="s">
        <v>225</v>
      </c>
      <c r="G373" s="68" t="s">
        <v>47</v>
      </c>
      <c r="H373" s="68" t="s">
        <v>231</v>
      </c>
      <c r="I373" s="68" t="s">
        <v>441</v>
      </c>
      <c r="J373" s="67" t="str">
        <f t="shared" si="51"/>
        <v>2008Q1D8</v>
      </c>
      <c r="K373" s="79">
        <v>0</v>
      </c>
      <c r="L373" s="79">
        <v>0</v>
      </c>
      <c r="M373" s="79"/>
      <c r="N373" s="79">
        <v>0</v>
      </c>
      <c r="O373" s="79"/>
      <c r="P373" s="79">
        <v>0</v>
      </c>
      <c r="Q373" s="67"/>
      <c r="R373" s="68">
        <v>0</v>
      </c>
      <c r="S373" s="67"/>
      <c r="T373" s="67"/>
      <c r="U373" s="67"/>
      <c r="V373" s="67"/>
      <c r="W373" s="67"/>
      <c r="X373" s="67"/>
      <c r="Y373" s="67"/>
      <c r="Z373" s="79"/>
      <c r="AA373" s="79"/>
      <c r="AB373" s="79"/>
      <c r="AC373" s="67"/>
      <c r="AD373" s="68">
        <f t="shared" si="49"/>
        <v>0</v>
      </c>
      <c r="AE373" s="67"/>
      <c r="AF373" s="79"/>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73">
        <v>0</v>
      </c>
      <c r="BK373" s="68">
        <f t="shared" ref="BK373:BK377" si="53">SUM(AK373:BI373)</f>
        <v>0</v>
      </c>
      <c r="BL373" s="67">
        <v>0</v>
      </c>
      <c r="BM373" s="67">
        <v>0</v>
      </c>
      <c r="BN373" s="67">
        <f t="shared" si="50"/>
        <v>0</v>
      </c>
      <c r="BO373" s="67"/>
      <c r="BP373" s="67"/>
      <c r="BQ373" s="67"/>
      <c r="BR373" s="67">
        <v>0</v>
      </c>
      <c r="BS373" s="67">
        <v>0</v>
      </c>
      <c r="BT373" s="67">
        <v>0</v>
      </c>
      <c r="BU373" s="67">
        <v>0</v>
      </c>
      <c r="BV373" s="67"/>
      <c r="BW373" s="67">
        <v>0</v>
      </c>
      <c r="BX373" s="67">
        <v>0</v>
      </c>
      <c r="BY373" s="67">
        <f t="shared" si="48"/>
        <v>0</v>
      </c>
      <c r="BZ373" s="79"/>
      <c r="CA373" s="79"/>
      <c r="CB373" s="79"/>
      <c r="CC373" s="79"/>
      <c r="CD373" s="79"/>
      <c r="CE373" s="79"/>
      <c r="CF373" s="79"/>
      <c r="CG373" s="79"/>
      <c r="CH373" s="79"/>
      <c r="CI373" s="79"/>
      <c r="CJ373" s="79"/>
      <c r="CK373" s="79"/>
      <c r="CL373" s="79">
        <f t="shared" si="47"/>
        <v>0</v>
      </c>
      <c r="CM373" s="79"/>
      <c r="CN373" s="79"/>
      <c r="CO373" s="79"/>
      <c r="CP373" s="79"/>
      <c r="CQ373" s="79"/>
      <c r="CR373" s="79"/>
      <c r="CS373" s="79"/>
      <c r="CT373" s="79"/>
      <c r="CU373" s="79"/>
      <c r="CV373" s="79"/>
      <c r="CW373" s="79"/>
      <c r="CX373" s="79"/>
      <c r="CY373" s="79"/>
      <c r="CZ373" s="79"/>
      <c r="DA373" s="79"/>
      <c r="DB373" s="79"/>
      <c r="DC373" s="79"/>
      <c r="DD373" s="67"/>
      <c r="DE373" s="67"/>
      <c r="DF373" s="67"/>
      <c r="DG373" s="67"/>
      <c r="DH373" s="67"/>
      <c r="DI373" s="67"/>
      <c r="DJ373" s="67"/>
      <c r="DK373" s="67"/>
      <c r="DL373" s="67"/>
      <c r="DM373" s="67"/>
      <c r="DN373" s="67"/>
      <c r="DO373" s="67"/>
      <c r="DP373" s="67"/>
      <c r="DQ373" s="67"/>
      <c r="DR373" s="67"/>
      <c r="DS373" s="67"/>
      <c r="DT373" s="68">
        <f t="shared" si="52"/>
        <v>0</v>
      </c>
      <c r="DU373" s="67"/>
      <c r="DV373" s="82"/>
      <c r="DW373" s="82"/>
      <c r="DX373" s="82"/>
      <c r="DY373" s="82"/>
      <c r="DZ373" s="82"/>
      <c r="EA373" s="82"/>
      <c r="EB373" s="82"/>
      <c r="EC373" s="82"/>
      <c r="ED373" s="82"/>
      <c r="EE373" s="82"/>
      <c r="EF373" s="82"/>
      <c r="EG373" s="82" t="s">
        <v>229</v>
      </c>
      <c r="EH373" s="82"/>
      <c r="EI373" s="82"/>
      <c r="EJ373" s="82"/>
      <c r="EK373" s="82"/>
      <c r="EL373" s="82"/>
      <c r="EM373" s="82"/>
      <c r="EN373" s="82"/>
      <c r="EO373" s="82"/>
      <c r="EP373" s="82"/>
      <c r="EQ373" s="82"/>
      <c r="ER373" s="82"/>
      <c r="ES373" s="82"/>
      <c r="ET373" s="82"/>
      <c r="EU373" s="82"/>
      <c r="EV373" s="82"/>
      <c r="EW373" s="82"/>
      <c r="EX373" s="82"/>
    </row>
    <row r="374" spans="1:154">
      <c r="A374" s="86">
        <v>2008</v>
      </c>
      <c r="B374" s="67" t="s">
        <v>6</v>
      </c>
      <c r="C374" s="67" t="str">
        <f t="shared" si="46"/>
        <v>2008Q1</v>
      </c>
      <c r="D374" s="67" t="s">
        <v>211</v>
      </c>
      <c r="E374" s="67" t="s">
        <v>212</v>
      </c>
      <c r="F374" s="67" t="s">
        <v>226</v>
      </c>
      <c r="G374" s="68" t="s">
        <v>29</v>
      </c>
      <c r="H374" s="68" t="s">
        <v>29</v>
      </c>
      <c r="I374" s="68" t="s">
        <v>447</v>
      </c>
      <c r="J374" s="67" t="str">
        <f t="shared" si="51"/>
        <v>2008Q1D12</v>
      </c>
      <c r="K374" s="79">
        <v>0</v>
      </c>
      <c r="L374" s="79">
        <v>0</v>
      </c>
      <c r="M374" s="79"/>
      <c r="N374" s="79">
        <v>0</v>
      </c>
      <c r="O374" s="79"/>
      <c r="P374" s="79">
        <v>0</v>
      </c>
      <c r="Q374" s="67"/>
      <c r="R374" s="68">
        <v>0</v>
      </c>
      <c r="S374" s="67"/>
      <c r="T374" s="67"/>
      <c r="U374" s="67"/>
      <c r="V374" s="67"/>
      <c r="W374" s="67"/>
      <c r="X374" s="67"/>
      <c r="Y374" s="67"/>
      <c r="Z374" s="79"/>
      <c r="AA374" s="79"/>
      <c r="AB374" s="79"/>
      <c r="AC374" s="67"/>
      <c r="AD374" s="68">
        <f t="shared" si="49"/>
        <v>0</v>
      </c>
      <c r="AE374" s="67"/>
      <c r="AF374" s="79"/>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73">
        <v>0</v>
      </c>
      <c r="BK374" s="68">
        <f t="shared" si="53"/>
        <v>0</v>
      </c>
      <c r="BL374" s="67">
        <v>0</v>
      </c>
      <c r="BM374" s="67">
        <v>0</v>
      </c>
      <c r="BN374" s="67">
        <f t="shared" si="50"/>
        <v>0</v>
      </c>
      <c r="BO374" s="67"/>
      <c r="BP374" s="67"/>
      <c r="BQ374" s="67"/>
      <c r="BR374" s="67">
        <v>0</v>
      </c>
      <c r="BS374" s="67">
        <v>0</v>
      </c>
      <c r="BT374" s="67">
        <v>0</v>
      </c>
      <c r="BU374" s="67">
        <v>0</v>
      </c>
      <c r="BV374" s="67"/>
      <c r="BW374" s="67">
        <v>0</v>
      </c>
      <c r="BX374" s="67">
        <v>0</v>
      </c>
      <c r="BY374" s="67">
        <f t="shared" si="48"/>
        <v>0</v>
      </c>
      <c r="BZ374" s="79"/>
      <c r="CA374" s="79"/>
      <c r="CB374" s="79"/>
      <c r="CC374" s="79"/>
      <c r="CD374" s="79"/>
      <c r="CE374" s="79"/>
      <c r="CF374" s="79"/>
      <c r="CG374" s="79"/>
      <c r="CH374" s="79"/>
      <c r="CI374" s="79"/>
      <c r="CJ374" s="79"/>
      <c r="CK374" s="79"/>
      <c r="CL374" s="79">
        <f t="shared" si="47"/>
        <v>0</v>
      </c>
      <c r="CM374" s="79"/>
      <c r="CN374" s="79"/>
      <c r="CO374" s="79"/>
      <c r="CP374" s="79"/>
      <c r="CQ374" s="79"/>
      <c r="CR374" s="79"/>
      <c r="CS374" s="79"/>
      <c r="CT374" s="79"/>
      <c r="CU374" s="79"/>
      <c r="CV374" s="79"/>
      <c r="CW374" s="79"/>
      <c r="CX374" s="79"/>
      <c r="CY374" s="79"/>
      <c r="CZ374" s="79"/>
      <c r="DA374" s="79"/>
      <c r="DB374" s="79"/>
      <c r="DC374" s="79"/>
      <c r="DD374" s="67"/>
      <c r="DE374" s="67"/>
      <c r="DF374" s="67"/>
      <c r="DG374" s="67"/>
      <c r="DH374" s="67"/>
      <c r="DI374" s="67"/>
      <c r="DJ374" s="67"/>
      <c r="DK374" s="67"/>
      <c r="DL374" s="67"/>
      <c r="DM374" s="67"/>
      <c r="DN374" s="67"/>
      <c r="DO374" s="67"/>
      <c r="DP374" s="67"/>
      <c r="DQ374" s="67"/>
      <c r="DR374" s="67"/>
      <c r="DS374" s="67"/>
      <c r="DT374" s="68">
        <f t="shared" si="52"/>
        <v>0</v>
      </c>
      <c r="DU374" s="67"/>
      <c r="DV374" s="82"/>
      <c r="DW374" s="82"/>
      <c r="DX374" s="82"/>
      <c r="DY374" s="82"/>
      <c r="DZ374" s="82"/>
      <c r="EA374" s="82"/>
      <c r="EB374" s="82"/>
      <c r="EC374" s="82"/>
      <c r="ED374" s="82"/>
      <c r="EE374" s="82"/>
      <c r="EF374" s="82"/>
      <c r="EG374" s="82" t="s">
        <v>229</v>
      </c>
      <c r="EH374" s="82"/>
      <c r="EI374" s="82"/>
      <c r="EJ374" s="82"/>
      <c r="EK374" s="82"/>
      <c r="EL374" s="82"/>
      <c r="EM374" s="82"/>
      <c r="EN374" s="82"/>
      <c r="EO374" s="82"/>
      <c r="EP374" s="82"/>
      <c r="EQ374" s="82"/>
      <c r="ER374" s="82"/>
      <c r="ES374" s="82"/>
      <c r="ET374" s="82"/>
      <c r="EU374" s="82"/>
      <c r="EV374" s="82"/>
      <c r="EW374" s="82"/>
      <c r="EX374" s="82"/>
    </row>
    <row r="375" spans="1:154">
      <c r="A375" s="86">
        <v>2008</v>
      </c>
      <c r="B375" s="67" t="s">
        <v>6</v>
      </c>
      <c r="C375" s="67" t="str">
        <f t="shared" si="46"/>
        <v>2008Q1</v>
      </c>
      <c r="D375" s="67" t="s">
        <v>211</v>
      </c>
      <c r="E375" s="67" t="s">
        <v>212</v>
      </c>
      <c r="F375" s="67" t="s">
        <v>228</v>
      </c>
      <c r="G375" s="68" t="s">
        <v>28</v>
      </c>
      <c r="H375" s="68" t="s">
        <v>28</v>
      </c>
      <c r="I375" s="68" t="s">
        <v>445</v>
      </c>
      <c r="J375" s="67" t="str">
        <f t="shared" si="51"/>
        <v>2008Q1D10</v>
      </c>
      <c r="K375" s="79">
        <v>0</v>
      </c>
      <c r="L375" s="79">
        <v>0</v>
      </c>
      <c r="M375" s="79"/>
      <c r="N375" s="79">
        <v>0</v>
      </c>
      <c r="O375" s="79"/>
      <c r="P375" s="79">
        <v>0</v>
      </c>
      <c r="Q375" s="67"/>
      <c r="R375" s="68">
        <v>0</v>
      </c>
      <c r="S375" s="67"/>
      <c r="T375" s="67"/>
      <c r="U375" s="67"/>
      <c r="V375" s="67"/>
      <c r="W375" s="67"/>
      <c r="X375" s="67"/>
      <c r="Y375" s="67"/>
      <c r="Z375" s="79"/>
      <c r="AA375" s="79"/>
      <c r="AB375" s="79"/>
      <c r="AC375" s="67"/>
      <c r="AD375" s="68">
        <f t="shared" si="49"/>
        <v>0</v>
      </c>
      <c r="AE375" s="67"/>
      <c r="AF375" s="79"/>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73">
        <v>0</v>
      </c>
      <c r="BK375" s="68">
        <f t="shared" si="53"/>
        <v>0</v>
      </c>
      <c r="BL375" s="67">
        <v>0</v>
      </c>
      <c r="BM375" s="67">
        <v>0</v>
      </c>
      <c r="BN375" s="67">
        <f t="shared" si="50"/>
        <v>0</v>
      </c>
      <c r="BO375" s="67"/>
      <c r="BP375" s="67"/>
      <c r="BQ375" s="67"/>
      <c r="BR375" s="67">
        <v>0</v>
      </c>
      <c r="BS375" s="67">
        <v>0</v>
      </c>
      <c r="BT375" s="67">
        <v>0</v>
      </c>
      <c r="BU375" s="67">
        <v>0</v>
      </c>
      <c r="BV375" s="67"/>
      <c r="BW375" s="67">
        <v>0</v>
      </c>
      <c r="BX375" s="67">
        <v>0</v>
      </c>
      <c r="BY375" s="67">
        <f t="shared" si="48"/>
        <v>0</v>
      </c>
      <c r="BZ375" s="79"/>
      <c r="CA375" s="79"/>
      <c r="CB375" s="79"/>
      <c r="CC375" s="79"/>
      <c r="CD375" s="79"/>
      <c r="CE375" s="79"/>
      <c r="CF375" s="79"/>
      <c r="CG375" s="79"/>
      <c r="CH375" s="79"/>
      <c r="CI375" s="79"/>
      <c r="CJ375" s="79"/>
      <c r="CK375" s="79"/>
      <c r="CL375" s="79">
        <f t="shared" si="47"/>
        <v>0</v>
      </c>
      <c r="CM375" s="79"/>
      <c r="CN375" s="79"/>
      <c r="CO375" s="79"/>
      <c r="CP375" s="79"/>
      <c r="CQ375" s="79"/>
      <c r="CR375" s="79"/>
      <c r="CS375" s="79"/>
      <c r="CT375" s="79"/>
      <c r="CU375" s="79"/>
      <c r="CV375" s="79"/>
      <c r="CW375" s="79"/>
      <c r="CX375" s="79"/>
      <c r="CY375" s="79"/>
      <c r="CZ375" s="79"/>
      <c r="DA375" s="79"/>
      <c r="DB375" s="79"/>
      <c r="DC375" s="79"/>
      <c r="DD375" s="67"/>
      <c r="DE375" s="67"/>
      <c r="DF375" s="67"/>
      <c r="DG375" s="67"/>
      <c r="DH375" s="67"/>
      <c r="DI375" s="67"/>
      <c r="DJ375" s="67"/>
      <c r="DK375" s="67"/>
      <c r="DL375" s="67"/>
      <c r="DM375" s="67"/>
      <c r="DN375" s="67"/>
      <c r="DO375" s="67"/>
      <c r="DP375" s="67"/>
      <c r="DQ375" s="67"/>
      <c r="DR375" s="67"/>
      <c r="DS375" s="67"/>
      <c r="DT375" s="68">
        <f t="shared" si="52"/>
        <v>0</v>
      </c>
      <c r="DU375" s="67"/>
      <c r="DV375" s="82"/>
      <c r="DW375" s="82"/>
      <c r="DX375" s="82"/>
      <c r="DY375" s="82"/>
      <c r="DZ375" s="82"/>
      <c r="EA375" s="82"/>
      <c r="EB375" s="82"/>
      <c r="EC375" s="82"/>
      <c r="ED375" s="82"/>
      <c r="EE375" s="82"/>
      <c r="EF375" s="82"/>
      <c r="EG375" s="82" t="s">
        <v>229</v>
      </c>
      <c r="EH375" s="82"/>
      <c r="EI375" s="82"/>
      <c r="EJ375" s="82"/>
      <c r="EK375" s="82"/>
      <c r="EL375" s="82"/>
      <c r="EM375" s="82"/>
      <c r="EN375" s="82"/>
      <c r="EO375" s="82"/>
      <c r="EP375" s="82"/>
      <c r="EQ375" s="82"/>
      <c r="ER375" s="82"/>
      <c r="ES375" s="82"/>
      <c r="ET375" s="82"/>
      <c r="EU375" s="82"/>
      <c r="EV375" s="82"/>
      <c r="EW375" s="82"/>
      <c r="EX375" s="82"/>
    </row>
    <row r="376" spans="1:154">
      <c r="A376" s="86">
        <v>2008</v>
      </c>
      <c r="B376" s="67" t="s">
        <v>6</v>
      </c>
      <c r="C376" s="67" t="str">
        <f t="shared" si="46"/>
        <v>2008Q1</v>
      </c>
      <c r="D376" s="67" t="s">
        <v>211</v>
      </c>
      <c r="E376" s="67" t="s">
        <v>212</v>
      </c>
      <c r="F376" s="67" t="s">
        <v>213</v>
      </c>
      <c r="G376" s="68" t="s">
        <v>33</v>
      </c>
      <c r="H376" s="68" t="s">
        <v>33</v>
      </c>
      <c r="I376" s="68" t="s">
        <v>446</v>
      </c>
      <c r="J376" s="67" t="str">
        <f t="shared" si="51"/>
        <v>2008Q1D11</v>
      </c>
      <c r="K376" s="79">
        <v>0</v>
      </c>
      <c r="L376" s="79">
        <v>0</v>
      </c>
      <c r="M376" s="79"/>
      <c r="N376" s="79">
        <v>0</v>
      </c>
      <c r="O376" s="79"/>
      <c r="P376" s="79">
        <v>0</v>
      </c>
      <c r="Q376" s="67"/>
      <c r="R376" s="68">
        <v>0</v>
      </c>
      <c r="S376" s="67"/>
      <c r="T376" s="67"/>
      <c r="U376" s="67"/>
      <c r="V376" s="67"/>
      <c r="W376" s="67"/>
      <c r="X376" s="67"/>
      <c r="Y376" s="67"/>
      <c r="Z376" s="79"/>
      <c r="AA376" s="79"/>
      <c r="AB376" s="79"/>
      <c r="AC376" s="67"/>
      <c r="AD376" s="68">
        <f t="shared" si="49"/>
        <v>0</v>
      </c>
      <c r="AE376" s="67"/>
      <c r="AF376" s="79"/>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73">
        <v>0</v>
      </c>
      <c r="BK376" s="68">
        <f t="shared" si="53"/>
        <v>0</v>
      </c>
      <c r="BL376" s="67">
        <v>0</v>
      </c>
      <c r="BM376" s="67">
        <v>0</v>
      </c>
      <c r="BN376" s="67">
        <f t="shared" si="50"/>
        <v>0</v>
      </c>
      <c r="BO376" s="67"/>
      <c r="BP376" s="67"/>
      <c r="BQ376" s="67"/>
      <c r="BR376" s="67">
        <v>0</v>
      </c>
      <c r="BS376" s="67">
        <v>0</v>
      </c>
      <c r="BT376" s="67">
        <v>0</v>
      </c>
      <c r="BU376" s="67">
        <v>0</v>
      </c>
      <c r="BV376" s="67"/>
      <c r="BW376" s="67">
        <v>0</v>
      </c>
      <c r="BX376" s="67">
        <v>0</v>
      </c>
      <c r="BY376" s="67">
        <f t="shared" si="48"/>
        <v>0</v>
      </c>
      <c r="BZ376" s="79"/>
      <c r="CA376" s="79"/>
      <c r="CB376" s="79"/>
      <c r="CC376" s="79"/>
      <c r="CD376" s="79"/>
      <c r="CE376" s="79"/>
      <c r="CF376" s="79"/>
      <c r="CG376" s="79"/>
      <c r="CH376" s="79"/>
      <c r="CI376" s="79"/>
      <c r="CJ376" s="79"/>
      <c r="CK376" s="79"/>
      <c r="CL376" s="79">
        <f t="shared" si="47"/>
        <v>0</v>
      </c>
      <c r="CM376" s="79"/>
      <c r="CN376" s="79"/>
      <c r="CO376" s="79"/>
      <c r="CP376" s="79"/>
      <c r="CQ376" s="79"/>
      <c r="CR376" s="79"/>
      <c r="CS376" s="79"/>
      <c r="CT376" s="79"/>
      <c r="CU376" s="79"/>
      <c r="CV376" s="79"/>
      <c r="CW376" s="79"/>
      <c r="CX376" s="79"/>
      <c r="CY376" s="79"/>
      <c r="CZ376" s="79"/>
      <c r="DA376" s="79"/>
      <c r="DB376" s="79"/>
      <c r="DC376" s="79"/>
      <c r="DD376" s="67"/>
      <c r="DE376" s="67"/>
      <c r="DF376" s="67"/>
      <c r="DG376" s="67"/>
      <c r="DH376" s="67"/>
      <c r="DI376" s="67"/>
      <c r="DJ376" s="67"/>
      <c r="DK376" s="67"/>
      <c r="DL376" s="67"/>
      <c r="DM376" s="67"/>
      <c r="DN376" s="67"/>
      <c r="DO376" s="67"/>
      <c r="DP376" s="67"/>
      <c r="DQ376" s="67"/>
      <c r="DR376" s="67"/>
      <c r="DS376" s="67"/>
      <c r="DT376" s="68">
        <f t="shared" si="52"/>
        <v>0</v>
      </c>
      <c r="DU376" s="67"/>
      <c r="DV376" s="82"/>
      <c r="DW376" s="82"/>
      <c r="DX376" s="82"/>
      <c r="DY376" s="82"/>
      <c r="DZ376" s="82"/>
      <c r="EA376" s="82"/>
      <c r="EB376" s="82"/>
      <c r="EC376" s="82"/>
      <c r="ED376" s="82"/>
      <c r="EE376" s="82"/>
      <c r="EF376" s="82"/>
      <c r="EG376" s="82" t="s">
        <v>229</v>
      </c>
      <c r="EH376" s="82"/>
      <c r="EI376" s="82"/>
      <c r="EJ376" s="82"/>
      <c r="EK376" s="82"/>
      <c r="EL376" s="82"/>
      <c r="EM376" s="82"/>
      <c r="EN376" s="82"/>
      <c r="EO376" s="82"/>
      <c r="EP376" s="82"/>
      <c r="EQ376" s="82"/>
      <c r="ER376" s="82"/>
      <c r="ES376" s="82"/>
      <c r="ET376" s="82"/>
      <c r="EU376" s="82"/>
      <c r="EV376" s="82"/>
      <c r="EW376" s="82"/>
      <c r="EX376" s="82"/>
    </row>
    <row r="377" spans="1:154">
      <c r="A377" s="86">
        <v>2008</v>
      </c>
      <c r="B377" s="67" t="s">
        <v>6</v>
      </c>
      <c r="C377" s="67" t="str">
        <f t="shared" ref="C377" si="54">CONCATENATE(A377,B377)</f>
        <v>2008Q1</v>
      </c>
      <c r="D377" s="67" t="s">
        <v>211</v>
      </c>
      <c r="E377" s="67" t="s">
        <v>212</v>
      </c>
      <c r="F377" s="67" t="s">
        <v>215</v>
      </c>
      <c r="G377" s="67" t="s">
        <v>239</v>
      </c>
      <c r="H377" s="68" t="s">
        <v>239</v>
      </c>
      <c r="I377" s="68" t="s">
        <v>449</v>
      </c>
      <c r="J377" s="67" t="str">
        <f t="shared" si="51"/>
        <v>2008Q1D14</v>
      </c>
      <c r="K377" s="78">
        <v>73914500</v>
      </c>
      <c r="L377" s="78">
        <v>40054500</v>
      </c>
      <c r="M377" s="67">
        <v>53313800</v>
      </c>
      <c r="N377" s="67">
        <v>137415200</v>
      </c>
      <c r="O377" s="67"/>
      <c r="P377" s="67">
        <v>837400</v>
      </c>
      <c r="Q377" s="79"/>
      <c r="R377" s="67">
        <v>305535400</v>
      </c>
      <c r="S377" s="79"/>
      <c r="T377" s="79"/>
      <c r="U377" s="79"/>
      <c r="V377" s="79"/>
      <c r="W377" s="79"/>
      <c r="X377" s="79"/>
      <c r="Y377" s="79"/>
      <c r="Z377" s="78">
        <v>142240000</v>
      </c>
      <c r="AA377" s="78">
        <v>231130000</v>
      </c>
      <c r="AB377" s="78">
        <v>95520000</v>
      </c>
      <c r="AC377" s="67"/>
      <c r="AD377" s="67">
        <f t="shared" si="49"/>
        <v>468890000</v>
      </c>
      <c r="AE377" s="79"/>
      <c r="AF377" s="79"/>
      <c r="AG377" s="79"/>
      <c r="AH377" s="79"/>
      <c r="AI377" s="79"/>
      <c r="AJ377" s="79"/>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73">
        <v>0</v>
      </c>
      <c r="BK377" s="68">
        <f t="shared" si="53"/>
        <v>0</v>
      </c>
      <c r="BL377" s="78" t="s">
        <v>10</v>
      </c>
      <c r="BM377" s="78">
        <v>1179</v>
      </c>
      <c r="BN377" s="78">
        <f t="shared" si="50"/>
        <v>1179</v>
      </c>
      <c r="BO377" s="78"/>
      <c r="BP377" s="78"/>
      <c r="BQ377" s="78"/>
      <c r="BR377" s="67">
        <v>274106</v>
      </c>
      <c r="BS377" s="67">
        <v>23553</v>
      </c>
      <c r="BT377" s="67">
        <v>1017</v>
      </c>
      <c r="BU377" s="67">
        <v>166</v>
      </c>
      <c r="BV377" s="67"/>
      <c r="BW377" s="67">
        <v>361</v>
      </c>
      <c r="BX377" s="79"/>
      <c r="BY377" s="67">
        <f t="shared" si="48"/>
        <v>299203</v>
      </c>
      <c r="BZ377" s="79"/>
      <c r="CA377" s="79"/>
      <c r="CB377" s="79"/>
      <c r="CC377" s="79"/>
      <c r="CD377" s="79"/>
      <c r="CE377" s="79"/>
      <c r="CF377" s="79"/>
      <c r="CG377" s="79"/>
      <c r="CH377" s="79"/>
      <c r="CI377" s="79"/>
      <c r="CJ377" s="79"/>
      <c r="CK377" s="79"/>
      <c r="CL377" s="67">
        <f t="shared" ref="CL377" si="55">SUM(BZ377:CK377)</f>
        <v>0</v>
      </c>
      <c r="CM377" s="79"/>
      <c r="CN377" s="79"/>
      <c r="CO377" s="79"/>
      <c r="CP377" s="79"/>
      <c r="CQ377" s="79"/>
      <c r="CR377" s="79"/>
      <c r="CS377" s="79"/>
      <c r="CT377" s="79"/>
      <c r="CU377" s="79"/>
      <c r="CV377" s="79"/>
      <c r="CW377" s="79"/>
      <c r="CX377" s="79"/>
      <c r="CY377" s="79"/>
      <c r="CZ377" s="79"/>
      <c r="DA377" s="79"/>
      <c r="DB377" s="79"/>
      <c r="DC377" s="79"/>
      <c r="DD377" s="79"/>
      <c r="DE377" s="79"/>
      <c r="DF377" s="79"/>
      <c r="DG377" s="79"/>
      <c r="DH377" s="79"/>
      <c r="DI377" s="79"/>
      <c r="DJ377" s="79"/>
      <c r="DK377" s="79"/>
      <c r="DL377" s="79"/>
      <c r="DM377" s="79"/>
      <c r="DN377" s="79"/>
      <c r="DO377" s="79"/>
      <c r="DP377" s="79"/>
      <c r="DQ377" s="79"/>
      <c r="DR377" s="79"/>
      <c r="DS377" s="79"/>
      <c r="DT377" s="68">
        <f t="shared" si="52"/>
        <v>0</v>
      </c>
      <c r="DU377" s="79"/>
      <c r="DV377" s="77"/>
      <c r="DW377" s="77"/>
      <c r="DX377" s="77"/>
      <c r="DY377" s="77"/>
      <c r="DZ377" s="77"/>
      <c r="EA377" s="77"/>
      <c r="EB377" s="77"/>
      <c r="EC377" s="77"/>
      <c r="ED377" s="77"/>
      <c r="EE377" s="77"/>
      <c r="EF377" s="77"/>
      <c r="EG377" s="77"/>
      <c r="EH377" s="77"/>
      <c r="EI377" s="77"/>
      <c r="EJ377" s="77"/>
      <c r="EK377" s="77"/>
      <c r="EL377" s="77"/>
      <c r="EM377" s="77"/>
      <c r="EN377" s="77"/>
      <c r="EO377" s="77"/>
      <c r="EP377" s="77"/>
      <c r="EQ377" s="77"/>
      <c r="ER377" s="77"/>
      <c r="ES377" s="77"/>
      <c r="ET377" s="77"/>
      <c r="EU377" s="77"/>
      <c r="EV377" s="77"/>
      <c r="EW377" s="77"/>
      <c r="EX377" s="77"/>
    </row>
    <row r="378" spans="1:154">
      <c r="A378" s="86">
        <v>2019</v>
      </c>
      <c r="B378" s="67" t="s">
        <v>9</v>
      </c>
      <c r="C378" s="67" t="s">
        <v>214</v>
      </c>
      <c r="D378" s="67" t="s">
        <v>211</v>
      </c>
      <c r="E378" s="67" t="s">
        <v>212</v>
      </c>
      <c r="F378" s="67" t="s">
        <v>213</v>
      </c>
      <c r="G378" s="67" t="s">
        <v>33</v>
      </c>
      <c r="H378" s="68" t="s">
        <v>33</v>
      </c>
      <c r="I378" s="68" t="s">
        <v>446</v>
      </c>
      <c r="J378" s="67" t="s">
        <v>564</v>
      </c>
      <c r="K378" s="78">
        <v>602044</v>
      </c>
      <c r="L378" s="78">
        <v>325769</v>
      </c>
      <c r="M378" s="67"/>
      <c r="N378" s="67"/>
      <c r="O378" s="67"/>
      <c r="P378" s="67"/>
      <c r="Q378" s="79"/>
      <c r="R378" s="67">
        <v>927813</v>
      </c>
      <c r="S378" s="79"/>
      <c r="T378" s="79"/>
      <c r="U378" s="79"/>
      <c r="V378" s="79"/>
      <c r="W378" s="79"/>
      <c r="X378" s="79"/>
      <c r="Y378" s="79">
        <v>596.61579599999993</v>
      </c>
      <c r="Z378" s="78"/>
      <c r="AA378" s="78"/>
      <c r="AB378" s="78"/>
      <c r="AC378" s="67"/>
      <c r="AD378" s="67">
        <v>1179598</v>
      </c>
      <c r="AE378" s="79"/>
      <c r="AF378" s="79">
        <v>341.211792</v>
      </c>
      <c r="AG378" s="79"/>
      <c r="AH378" s="79"/>
      <c r="AI378" s="79"/>
      <c r="AJ378" s="79"/>
      <c r="AK378" s="67"/>
      <c r="AL378" s="67"/>
      <c r="AM378" s="67"/>
      <c r="AN378" s="67"/>
      <c r="AO378" s="67"/>
      <c r="AP378" s="67">
        <v>25</v>
      </c>
      <c r="AQ378" s="67">
        <v>124</v>
      </c>
      <c r="AR378" s="67"/>
      <c r="AS378" s="67"/>
      <c r="AT378" s="67">
        <v>24</v>
      </c>
      <c r="AU378" s="67"/>
      <c r="AV378" s="67"/>
      <c r="AW378" s="67">
        <v>2</v>
      </c>
      <c r="AX378" s="67"/>
      <c r="AY378" s="67"/>
      <c r="AZ378" s="67"/>
      <c r="BA378" s="67">
        <v>1</v>
      </c>
      <c r="BB378" s="67"/>
      <c r="BC378" s="67"/>
      <c r="BD378" s="67"/>
      <c r="BE378" s="67"/>
      <c r="BF378" s="67"/>
      <c r="BG378" s="67"/>
      <c r="BH378" s="67"/>
      <c r="BI378" s="67"/>
      <c r="BJ378" s="73">
        <v>9940</v>
      </c>
      <c r="BK378" s="68">
        <v>176</v>
      </c>
      <c r="BL378" s="78"/>
      <c r="BM378" s="78">
        <v>43</v>
      </c>
      <c r="BN378" s="78">
        <v>43</v>
      </c>
      <c r="BO378" s="78"/>
      <c r="BP378" s="78">
        <v>39</v>
      </c>
      <c r="BQ378" s="78">
        <v>4</v>
      </c>
      <c r="BR378" s="67">
        <v>7485</v>
      </c>
      <c r="BS378" s="67">
        <v>138</v>
      </c>
      <c r="BT378" s="67">
        <v>0</v>
      </c>
      <c r="BU378" s="67">
        <v>0</v>
      </c>
      <c r="BV378" s="67">
        <v>0</v>
      </c>
      <c r="BW378" s="67">
        <v>0</v>
      </c>
      <c r="BX378" s="79"/>
      <c r="BY378" s="67">
        <v>7623</v>
      </c>
      <c r="BZ378" s="79">
        <v>156.30309199999999</v>
      </c>
      <c r="CA378" s="79">
        <v>60.57085</v>
      </c>
      <c r="CB378" s="79">
        <v>35.786436999999999</v>
      </c>
      <c r="CC378" s="79">
        <v>48.951889000000001</v>
      </c>
      <c r="CD378" s="79"/>
      <c r="CE378" s="79"/>
      <c r="CF378" s="79"/>
      <c r="CG378" s="79"/>
      <c r="CH378" s="79">
        <v>1.8004960000000001</v>
      </c>
      <c r="CI378" s="79"/>
      <c r="CJ378" s="79"/>
      <c r="CK378" s="79">
        <v>21.47025</v>
      </c>
      <c r="CL378" s="67">
        <v>324.88301400000006</v>
      </c>
      <c r="CM378" s="79">
        <v>90</v>
      </c>
      <c r="CN378" s="79">
        <v>17.3</v>
      </c>
      <c r="CO378" s="79">
        <v>4.5556580999999996</v>
      </c>
      <c r="CP378" s="79">
        <v>78</v>
      </c>
      <c r="CQ378" s="79">
        <v>14.8</v>
      </c>
      <c r="CR378" s="79">
        <v>3.9315822000000002</v>
      </c>
      <c r="CS378" s="79"/>
      <c r="CT378" s="79"/>
      <c r="CU378" s="79"/>
      <c r="CV378" s="79">
        <v>1.8229166666666667</v>
      </c>
      <c r="CW378" s="79">
        <v>3.43</v>
      </c>
      <c r="CX378" s="79">
        <v>0.96232200000000001</v>
      </c>
      <c r="CY378" s="79"/>
      <c r="CZ378" s="79"/>
      <c r="DA378" s="79"/>
      <c r="DB378" s="79"/>
      <c r="DC378" s="79"/>
      <c r="DD378" s="79"/>
      <c r="DE378" s="79">
        <v>0</v>
      </c>
      <c r="DF378" s="79">
        <v>99</v>
      </c>
      <c r="DG378" s="79">
        <v>86</v>
      </c>
      <c r="DH378" s="79">
        <v>0</v>
      </c>
      <c r="DI378" s="79">
        <v>0</v>
      </c>
      <c r="DJ378" s="79">
        <v>0</v>
      </c>
      <c r="DK378" s="79">
        <v>99</v>
      </c>
      <c r="DL378" s="79">
        <v>86</v>
      </c>
      <c r="DM378" s="79">
        <v>0</v>
      </c>
      <c r="DN378" s="79">
        <v>110</v>
      </c>
      <c r="DO378" s="79">
        <v>1906</v>
      </c>
      <c r="DP378" s="79"/>
      <c r="DQ378" s="79">
        <v>420</v>
      </c>
      <c r="DR378" s="79"/>
      <c r="DS378" s="79">
        <v>567</v>
      </c>
      <c r="DT378" s="68">
        <v>987</v>
      </c>
      <c r="DU378" s="79"/>
      <c r="DV378" s="77">
        <v>73.439218999999994</v>
      </c>
      <c r="DW378" s="77">
        <v>0.10059999999999999</v>
      </c>
      <c r="DX378" s="77"/>
      <c r="DY378" s="77">
        <v>1.395321</v>
      </c>
      <c r="DZ378" s="77"/>
      <c r="EA378" s="77">
        <v>7.8783050000000001</v>
      </c>
      <c r="EB378" s="77">
        <v>5.1390000000000002</v>
      </c>
      <c r="EC378" s="77"/>
      <c r="ED378" s="77"/>
      <c r="EE378" s="77"/>
      <c r="EF378" s="77"/>
      <c r="EG378" s="77"/>
      <c r="EH378" s="77"/>
      <c r="EI378" s="77"/>
      <c r="EJ378" s="77"/>
      <c r="EK378" s="77"/>
      <c r="EL378" s="77"/>
      <c r="EM378" s="77"/>
      <c r="EN378" s="77"/>
      <c r="EO378" s="77"/>
      <c r="EP378" s="77"/>
      <c r="EQ378" s="77"/>
      <c r="ER378" s="77"/>
      <c r="ES378" s="77"/>
      <c r="ET378" s="77"/>
      <c r="EU378" s="77"/>
      <c r="EV378" s="77"/>
      <c r="EW378" s="77"/>
      <c r="EX378" s="77"/>
    </row>
    <row r="379" spans="1:154">
      <c r="A379" s="86">
        <v>2019</v>
      </c>
      <c r="B379" s="67" t="s">
        <v>9</v>
      </c>
      <c r="C379" s="67" t="s">
        <v>214</v>
      </c>
      <c r="D379" s="67" t="s">
        <v>211</v>
      </c>
      <c r="E379" s="67" t="s">
        <v>212</v>
      </c>
      <c r="F379" s="67" t="s">
        <v>215</v>
      </c>
      <c r="G379" s="67" t="s">
        <v>239</v>
      </c>
      <c r="H379" s="68" t="s">
        <v>239</v>
      </c>
      <c r="I379" s="68" t="s">
        <v>449</v>
      </c>
      <c r="J379" s="67" t="s">
        <v>565</v>
      </c>
      <c r="K379" s="78">
        <v>176133253.8020092</v>
      </c>
      <c r="L379" s="78">
        <v>88952482.664608791</v>
      </c>
      <c r="M379" s="67">
        <v>122149985.79400003</v>
      </c>
      <c r="N379" s="67">
        <v>231839346.44</v>
      </c>
      <c r="O379" s="67">
        <v>190064660.37900001</v>
      </c>
      <c r="P379" s="67">
        <v>401713.1970000001</v>
      </c>
      <c r="Q379" s="79"/>
      <c r="R379" s="67">
        <v>809541442.276618</v>
      </c>
      <c r="S379" s="79"/>
      <c r="T379" s="79"/>
      <c r="U379" s="79"/>
      <c r="V379" s="79"/>
      <c r="W379" s="79"/>
      <c r="X379" s="79"/>
      <c r="Y379" s="79" t="s">
        <v>216</v>
      </c>
      <c r="Z379" s="78">
        <v>256309261</v>
      </c>
      <c r="AA379" s="78">
        <v>502715017</v>
      </c>
      <c r="AB379" s="78">
        <v>198596140</v>
      </c>
      <c r="AC379" s="67"/>
      <c r="AD379" s="67">
        <v>957620418</v>
      </c>
      <c r="AE379" s="79"/>
      <c r="AF379" s="79">
        <v>0</v>
      </c>
      <c r="AG379" s="79"/>
      <c r="AH379" s="79"/>
      <c r="AI379" s="79"/>
      <c r="AJ379" s="79"/>
      <c r="AK379" s="67"/>
      <c r="AL379" s="67"/>
      <c r="AM379" s="67">
        <v>206</v>
      </c>
      <c r="AN379" s="67">
        <v>1</v>
      </c>
      <c r="AO379" s="67">
        <v>140</v>
      </c>
      <c r="AP379" s="67">
        <v>1146</v>
      </c>
      <c r="AQ379" s="67">
        <v>4559</v>
      </c>
      <c r="AR379" s="67">
        <v>3</v>
      </c>
      <c r="AS379" s="67">
        <v>1</v>
      </c>
      <c r="AT379" s="67">
        <v>2664</v>
      </c>
      <c r="AU379" s="67">
        <v>18</v>
      </c>
      <c r="AV379" s="67">
        <v>3</v>
      </c>
      <c r="AW379" s="67">
        <v>2073</v>
      </c>
      <c r="AX379" s="67">
        <v>13</v>
      </c>
      <c r="AY379" s="67">
        <v>21</v>
      </c>
      <c r="AZ379" s="67">
        <v>1241</v>
      </c>
      <c r="BA379" s="67"/>
      <c r="BB379" s="67">
        <v>9</v>
      </c>
      <c r="BC379" s="67">
        <v>883</v>
      </c>
      <c r="BD379" s="67"/>
      <c r="BE379" s="67">
        <v>4</v>
      </c>
      <c r="BF379" s="67">
        <v>67</v>
      </c>
      <c r="BG379" s="67">
        <v>30</v>
      </c>
      <c r="BH379" s="67">
        <v>17</v>
      </c>
      <c r="BI379" s="67">
        <v>43</v>
      </c>
      <c r="BJ379" s="73">
        <v>1913815</v>
      </c>
      <c r="BK379" s="68">
        <v>13142</v>
      </c>
      <c r="BL379" s="78">
        <v>5</v>
      </c>
      <c r="BM379" s="78">
        <v>1625</v>
      </c>
      <c r="BN379" s="78">
        <v>1630</v>
      </c>
      <c r="BO379" s="78">
        <v>1375</v>
      </c>
      <c r="BP379" s="78">
        <v>255</v>
      </c>
      <c r="BQ379" s="78">
        <v>0</v>
      </c>
      <c r="BR379" s="67">
        <v>1347914</v>
      </c>
      <c r="BS379" s="67">
        <v>118340</v>
      </c>
      <c r="BT379" s="67">
        <v>2714</v>
      </c>
      <c r="BU379" s="67">
        <v>551</v>
      </c>
      <c r="BV379" s="67">
        <v>37</v>
      </c>
      <c r="BW379" s="67">
        <v>237</v>
      </c>
      <c r="BX379" s="79"/>
      <c r="BY379" s="67">
        <v>1469793</v>
      </c>
      <c r="BZ379" s="79">
        <v>26974.340839571851</v>
      </c>
      <c r="CA379" s="79">
        <v>12956.561562029243</v>
      </c>
      <c r="CB379" s="79"/>
      <c r="CC379" s="79">
        <v>10826.149160649922</v>
      </c>
      <c r="CD379" s="79"/>
      <c r="CE379" s="79"/>
      <c r="CF379" s="79"/>
      <c r="CG379" s="79"/>
      <c r="CH379" s="79"/>
      <c r="CI379" s="79"/>
      <c r="CJ379" s="79"/>
      <c r="CK379" s="79">
        <v>13338.063063303116</v>
      </c>
      <c r="CL379" s="67">
        <v>64095.114625554132</v>
      </c>
      <c r="CM379" s="79"/>
      <c r="CN379" s="79"/>
      <c r="CO379" s="79"/>
      <c r="CP379" s="79"/>
      <c r="CQ379" s="79"/>
      <c r="CR379" s="79"/>
      <c r="CS379" s="79"/>
      <c r="CT379" s="79"/>
      <c r="CU379" s="79"/>
      <c r="CV379" s="79"/>
      <c r="CW379" s="79"/>
      <c r="CX379" s="79"/>
      <c r="CY379" s="79"/>
      <c r="CZ379" s="79"/>
      <c r="DA379" s="79"/>
      <c r="DB379" s="79"/>
      <c r="DC379" s="79"/>
      <c r="DD379" s="79"/>
      <c r="DE379" s="79" t="s">
        <v>217</v>
      </c>
      <c r="DF379" s="79" t="s">
        <v>217</v>
      </c>
      <c r="DG379" s="79" t="s">
        <v>217</v>
      </c>
      <c r="DH379" s="79" t="s">
        <v>217</v>
      </c>
      <c r="DI379" s="79" t="s">
        <v>217</v>
      </c>
      <c r="DJ379" s="79" t="s">
        <v>217</v>
      </c>
      <c r="DK379" s="79" t="s">
        <v>217</v>
      </c>
      <c r="DL379" s="79" t="s">
        <v>217</v>
      </c>
      <c r="DM379" s="79" t="s">
        <v>217</v>
      </c>
      <c r="DN379" s="79" t="s">
        <v>217</v>
      </c>
      <c r="DO379" s="79">
        <v>0</v>
      </c>
      <c r="DP379" s="79">
        <v>507.4</v>
      </c>
      <c r="DQ379" s="79">
        <v>20933.28</v>
      </c>
      <c r="DR379" s="79">
        <v>6363.5999999999995</v>
      </c>
      <c r="DS379" s="79">
        <v>8559.1999999999989</v>
      </c>
      <c r="DT379" s="68">
        <v>35856.079999999994</v>
      </c>
      <c r="DU379" s="79"/>
      <c r="DV379" s="77">
        <v>0</v>
      </c>
      <c r="DW379" s="77">
        <v>0</v>
      </c>
      <c r="DX379" s="77">
        <v>0</v>
      </c>
      <c r="DY379" s="77">
        <v>0</v>
      </c>
      <c r="DZ379" s="77">
        <v>0</v>
      </c>
      <c r="EA379" s="77">
        <v>0</v>
      </c>
      <c r="EB379" s="77">
        <v>0</v>
      </c>
      <c r="EC379" s="77">
        <v>0</v>
      </c>
      <c r="ED379" s="77"/>
      <c r="EE379" s="77"/>
      <c r="EF379" s="77">
        <v>0</v>
      </c>
      <c r="EG379" s="77"/>
      <c r="EH379" s="77"/>
      <c r="EI379" s="77"/>
      <c r="EJ379" s="77"/>
      <c r="EK379" s="77"/>
      <c r="EL379" s="77"/>
      <c r="EM379" s="77"/>
      <c r="EN379" s="77"/>
      <c r="EO379" s="77"/>
      <c r="EP379" s="77"/>
      <c r="EQ379" s="77"/>
      <c r="ER379" s="77"/>
      <c r="ES379" s="77"/>
      <c r="ET379" s="77"/>
      <c r="EU379" s="77"/>
      <c r="EV379" s="77" t="e">
        <v>#REF!</v>
      </c>
      <c r="EW379" s="77" t="e">
        <v>#REF!</v>
      </c>
      <c r="EX379" s="77" t="e">
        <v>#REF!</v>
      </c>
    </row>
    <row r="380" spans="1:154">
      <c r="A380" s="86">
        <v>2019</v>
      </c>
      <c r="B380" s="67" t="s">
        <v>9</v>
      </c>
      <c r="C380" s="67" t="s">
        <v>214</v>
      </c>
      <c r="D380" s="67" t="s">
        <v>211</v>
      </c>
      <c r="E380" s="67" t="s">
        <v>212</v>
      </c>
      <c r="F380" s="67" t="s">
        <v>218</v>
      </c>
      <c r="G380" s="67" t="s">
        <v>39</v>
      </c>
      <c r="H380" s="68" t="s">
        <v>231</v>
      </c>
      <c r="I380" s="68" t="s">
        <v>434</v>
      </c>
      <c r="J380" s="67" t="s">
        <v>566</v>
      </c>
      <c r="K380" s="78">
        <v>279673.87985651457</v>
      </c>
      <c r="L380" s="78">
        <v>205937.46727123178</v>
      </c>
      <c r="M380" s="67">
        <v>199759.6</v>
      </c>
      <c r="N380" s="67">
        <v>0</v>
      </c>
      <c r="O380" s="67">
        <v>0</v>
      </c>
      <c r="P380" s="67">
        <v>0</v>
      </c>
      <c r="Q380" s="79"/>
      <c r="R380" s="67">
        <v>685370.9471277463</v>
      </c>
      <c r="S380" s="79"/>
      <c r="T380" s="79"/>
      <c r="U380" s="79"/>
      <c r="V380" s="79"/>
      <c r="W380" s="79"/>
      <c r="X380" s="79"/>
      <c r="Y380" s="79">
        <v>489.04892038704304</v>
      </c>
      <c r="Z380" s="78"/>
      <c r="AA380" s="78"/>
      <c r="AB380" s="78"/>
      <c r="AC380" s="67"/>
      <c r="AD380" s="67">
        <v>767913.94</v>
      </c>
      <c r="AE380" s="79"/>
      <c r="AF380" s="79">
        <v>236.4829369748</v>
      </c>
      <c r="AG380" s="79"/>
      <c r="AH380" s="79">
        <v>0</v>
      </c>
      <c r="AI380" s="79">
        <v>33.01719714890146</v>
      </c>
      <c r="AJ380" s="79">
        <v>49.525795723352189</v>
      </c>
      <c r="AK380" s="67"/>
      <c r="AL380" s="67"/>
      <c r="AM380" s="67"/>
      <c r="AN380" s="67"/>
      <c r="AO380" s="67"/>
      <c r="AP380" s="67">
        <v>36</v>
      </c>
      <c r="AQ380" s="67">
        <v>98</v>
      </c>
      <c r="AR380" s="67"/>
      <c r="AS380" s="67"/>
      <c r="AT380" s="67">
        <v>37</v>
      </c>
      <c r="AU380" s="67"/>
      <c r="AV380" s="67"/>
      <c r="AW380" s="67">
        <v>1</v>
      </c>
      <c r="AX380" s="67">
        <v>0</v>
      </c>
      <c r="AY380" s="67">
        <v>0</v>
      </c>
      <c r="AZ380" s="67">
        <v>3</v>
      </c>
      <c r="BA380" s="67">
        <v>1</v>
      </c>
      <c r="BB380" s="67">
        <v>0</v>
      </c>
      <c r="BC380" s="67">
        <v>0</v>
      </c>
      <c r="BD380" s="67"/>
      <c r="BE380" s="67">
        <v>0</v>
      </c>
      <c r="BF380" s="67">
        <v>0</v>
      </c>
      <c r="BG380" s="67">
        <v>0</v>
      </c>
      <c r="BH380" s="67">
        <v>0</v>
      </c>
      <c r="BI380" s="67"/>
      <c r="BJ380" s="73">
        <v>10960</v>
      </c>
      <c r="BK380" s="68">
        <v>176</v>
      </c>
      <c r="BL380" s="78"/>
      <c r="BM380" s="78">
        <v>25</v>
      </c>
      <c r="BN380" s="78">
        <v>25</v>
      </c>
      <c r="BO380" s="78">
        <v>25</v>
      </c>
      <c r="BP380" s="78"/>
      <c r="BQ380" s="78">
        <v>0</v>
      </c>
      <c r="BR380" s="67">
        <v>3530</v>
      </c>
      <c r="BS380" s="67">
        <v>73</v>
      </c>
      <c r="BT380" s="67">
        <v>5</v>
      </c>
      <c r="BU380" s="67">
        <v>0</v>
      </c>
      <c r="BV380" s="67">
        <v>0</v>
      </c>
      <c r="BW380" s="67">
        <v>1</v>
      </c>
      <c r="BX380" s="79"/>
      <c r="BY380" s="67">
        <v>3609</v>
      </c>
      <c r="BZ380" s="79">
        <v>211.05140299999999</v>
      </c>
      <c r="CA380" s="79">
        <v>90.386741999999998</v>
      </c>
      <c r="CB380" s="79">
        <v>30.299188000000001</v>
      </c>
      <c r="CC380" s="79">
        <v>38.242998999999998</v>
      </c>
      <c r="CD380" s="79"/>
      <c r="CE380" s="79"/>
      <c r="CF380" s="79"/>
      <c r="CG380" s="79"/>
      <c r="CH380" s="79"/>
      <c r="CI380" s="79"/>
      <c r="CJ380" s="79"/>
      <c r="CK380" s="79">
        <v>2.2441559999999998</v>
      </c>
      <c r="CL380" s="67">
        <v>372.22448799999995</v>
      </c>
      <c r="CM380" s="79">
        <v>39</v>
      </c>
      <c r="CN380" s="79">
        <v>16.83820196039013</v>
      </c>
      <c r="CO380" s="79">
        <v>10.291088083141435</v>
      </c>
      <c r="CP380" s="79">
        <v>151.94999999999999</v>
      </c>
      <c r="CQ380" s="79">
        <v>65.604225330289239</v>
      </c>
      <c r="CR380" s="79">
        <v>40.09566241623952</v>
      </c>
      <c r="CS380" s="79">
        <v>0</v>
      </c>
      <c r="CT380" s="79">
        <v>0</v>
      </c>
      <c r="CU380" s="79">
        <v>0</v>
      </c>
      <c r="CV380" s="79">
        <v>386.43</v>
      </c>
      <c r="CW380" s="79">
        <v>166.84067650137325</v>
      </c>
      <c r="CX380" s="79">
        <v>101.9688504607268</v>
      </c>
      <c r="CY380" s="79">
        <v>43.19</v>
      </c>
      <c r="CZ380" s="79">
        <v>18.647229299211531</v>
      </c>
      <c r="DA380" s="79">
        <v>11.396720366945608</v>
      </c>
      <c r="DB380" s="79">
        <v>0</v>
      </c>
      <c r="DC380" s="79">
        <v>0</v>
      </c>
      <c r="DD380" s="79">
        <v>0</v>
      </c>
      <c r="DE380" s="79">
        <v>12</v>
      </c>
      <c r="DF380" s="79">
        <v>31</v>
      </c>
      <c r="DG380" s="79">
        <v>125</v>
      </c>
      <c r="DH380" s="79">
        <v>96</v>
      </c>
      <c r="DI380" s="79">
        <v>126</v>
      </c>
      <c r="DJ380" s="79">
        <v>12</v>
      </c>
      <c r="DK380" s="79">
        <v>31</v>
      </c>
      <c r="DL380" s="79">
        <v>125</v>
      </c>
      <c r="DM380" s="79">
        <v>96</v>
      </c>
      <c r="DN380" s="79">
        <v>56</v>
      </c>
      <c r="DO380" s="79">
        <v>3609</v>
      </c>
      <c r="DP380" s="79">
        <v>0.4</v>
      </c>
      <c r="DQ380" s="79">
        <v>436.51299999999998</v>
      </c>
      <c r="DR380" s="79">
        <v>0</v>
      </c>
      <c r="DS380" s="79">
        <v>632.06499999999994</v>
      </c>
      <c r="DT380" s="68">
        <v>1068.578</v>
      </c>
      <c r="DU380" s="79"/>
      <c r="DV380" s="77">
        <v>33.201280000000004</v>
      </c>
      <c r="DW380" s="77">
        <v>0</v>
      </c>
      <c r="DX380" s="77">
        <v>0</v>
      </c>
      <c r="DY380" s="77">
        <v>0</v>
      </c>
      <c r="DZ380" s="77">
        <v>0</v>
      </c>
      <c r="EA380" s="77">
        <v>4.28</v>
      </c>
      <c r="EB380" s="77">
        <v>0</v>
      </c>
      <c r="EC380" s="77">
        <v>0</v>
      </c>
      <c r="ED380" s="77"/>
      <c r="EE380" s="77"/>
      <c r="EF380" s="77">
        <v>0.169492</v>
      </c>
      <c r="EG380" s="77"/>
      <c r="EH380" s="77"/>
      <c r="EI380" s="77"/>
      <c r="EJ380" s="77"/>
      <c r="EK380" s="77"/>
      <c r="EL380" s="77"/>
      <c r="EM380" s="77"/>
      <c r="EN380" s="77"/>
      <c r="EO380" s="77"/>
      <c r="EP380" s="77"/>
      <c r="EQ380" s="77"/>
      <c r="ER380" s="77"/>
      <c r="ES380" s="77"/>
      <c r="ET380" s="77"/>
      <c r="EU380" s="77"/>
      <c r="EV380" s="77">
        <v>0</v>
      </c>
      <c r="EW380" s="77">
        <v>4.2995960131810423E-2</v>
      </c>
      <c r="EX380" s="77">
        <v>6.4493940197715635E-2</v>
      </c>
    </row>
    <row r="381" spans="1:154">
      <c r="A381" s="86">
        <v>2019</v>
      </c>
      <c r="B381" s="67" t="s">
        <v>9</v>
      </c>
      <c r="C381" s="67" t="s">
        <v>214</v>
      </c>
      <c r="D381" s="67" t="s">
        <v>211</v>
      </c>
      <c r="E381" s="67" t="s">
        <v>212</v>
      </c>
      <c r="F381" s="67" t="s">
        <v>219</v>
      </c>
      <c r="G381" s="67" t="s">
        <v>38</v>
      </c>
      <c r="H381" s="68" t="s">
        <v>231</v>
      </c>
      <c r="I381" s="68" t="s">
        <v>435</v>
      </c>
      <c r="J381" s="67" t="s">
        <v>567</v>
      </c>
      <c r="K381" s="78">
        <v>359340.19999999786</v>
      </c>
      <c r="L381" s="78">
        <v>206998.19999999995</v>
      </c>
      <c r="M381" s="67">
        <v>0</v>
      </c>
      <c r="N381" s="67">
        <v>0</v>
      </c>
      <c r="O381" s="67">
        <v>0</v>
      </c>
      <c r="P381" s="67">
        <v>0</v>
      </c>
      <c r="Q381" s="79"/>
      <c r="R381" s="67">
        <v>566338.39999999781</v>
      </c>
      <c r="S381" s="79"/>
      <c r="T381" s="79"/>
      <c r="U381" s="79"/>
      <c r="V381" s="79"/>
      <c r="W381" s="79"/>
      <c r="X381" s="79"/>
      <c r="Y381" s="79">
        <v>406.86083226499602</v>
      </c>
      <c r="Z381" s="78"/>
      <c r="AA381" s="78"/>
      <c r="AB381" s="78"/>
      <c r="AC381" s="67"/>
      <c r="AD381" s="67">
        <v>746981.2699999999</v>
      </c>
      <c r="AE381" s="79"/>
      <c r="AF381" s="79">
        <v>244.17459708900003</v>
      </c>
      <c r="AG381" s="79"/>
      <c r="AH381" s="79"/>
      <c r="AI381" s="79">
        <v>72.257148000000839</v>
      </c>
      <c r="AJ381" s="79">
        <v>108.38572200000125</v>
      </c>
      <c r="AK381" s="67"/>
      <c r="AL381" s="67"/>
      <c r="AM381" s="67"/>
      <c r="AN381" s="67"/>
      <c r="AO381" s="67"/>
      <c r="AP381" s="67">
        <v>25</v>
      </c>
      <c r="AQ381" s="67">
        <v>199</v>
      </c>
      <c r="AR381" s="67"/>
      <c r="AS381" s="67"/>
      <c r="AT381" s="67">
        <v>33</v>
      </c>
      <c r="AU381" s="67"/>
      <c r="AV381" s="67"/>
      <c r="AW381" s="67">
        <v>10</v>
      </c>
      <c r="AX381" s="67">
        <v>0</v>
      </c>
      <c r="AY381" s="67">
        <v>0</v>
      </c>
      <c r="AZ381" s="67">
        <v>1</v>
      </c>
      <c r="BA381" s="67">
        <v>0</v>
      </c>
      <c r="BB381" s="67">
        <v>0</v>
      </c>
      <c r="BC381" s="67">
        <v>0</v>
      </c>
      <c r="BD381" s="67"/>
      <c r="BE381" s="67">
        <v>0</v>
      </c>
      <c r="BF381" s="67">
        <v>0</v>
      </c>
      <c r="BG381" s="67">
        <v>0</v>
      </c>
      <c r="BH381" s="67">
        <v>0</v>
      </c>
      <c r="BI381" s="67"/>
      <c r="BJ381" s="73">
        <v>16190</v>
      </c>
      <c r="BK381" s="68">
        <v>268</v>
      </c>
      <c r="BL381" s="78"/>
      <c r="BM381" s="78">
        <v>21</v>
      </c>
      <c r="BN381" s="78">
        <v>21</v>
      </c>
      <c r="BO381" s="78">
        <v>21</v>
      </c>
      <c r="BP381" s="78"/>
      <c r="BQ381" s="78">
        <v>0</v>
      </c>
      <c r="BR381" s="67">
        <v>6106</v>
      </c>
      <c r="BS381" s="67">
        <v>119</v>
      </c>
      <c r="BT381" s="67">
        <v>0</v>
      </c>
      <c r="BU381" s="67">
        <v>0</v>
      </c>
      <c r="BV381" s="67">
        <v>0</v>
      </c>
      <c r="BW381" s="67">
        <v>0</v>
      </c>
      <c r="BX381" s="79"/>
      <c r="BY381" s="67">
        <v>6225</v>
      </c>
      <c r="BZ381" s="79">
        <v>178.37531799999999</v>
      </c>
      <c r="CA381" s="79">
        <v>14.640592</v>
      </c>
      <c r="CB381" s="79">
        <v>21.845967000000002</v>
      </c>
      <c r="CC381" s="79">
        <v>30.069944</v>
      </c>
      <c r="CD381" s="79"/>
      <c r="CE381" s="79"/>
      <c r="CF381" s="79"/>
      <c r="CG381" s="79"/>
      <c r="CH381" s="79"/>
      <c r="CI381" s="79"/>
      <c r="CJ381" s="79"/>
      <c r="CK381" s="79">
        <v>1.1220779999999999</v>
      </c>
      <c r="CL381" s="67">
        <v>246.05389899999997</v>
      </c>
      <c r="CM381" s="79">
        <v>34</v>
      </c>
      <c r="CN381" s="79">
        <v>13.011795519816149</v>
      </c>
      <c r="CO381" s="79">
        <v>7.9524841268236335</v>
      </c>
      <c r="CP381" s="79">
        <v>178.47</v>
      </c>
      <c r="CQ381" s="79">
        <v>68.300445482987882</v>
      </c>
      <c r="CR381" s="79">
        <v>41.743524768065114</v>
      </c>
      <c r="CS381" s="79">
        <v>0</v>
      </c>
      <c r="CT381" s="79">
        <v>0</v>
      </c>
      <c r="CU381" s="79">
        <v>0</v>
      </c>
      <c r="CV381" s="79">
        <v>509.15999999999997</v>
      </c>
      <c r="CW381" s="79">
        <v>194.85546490792913</v>
      </c>
      <c r="CX381" s="79">
        <v>119.09078876510358</v>
      </c>
      <c r="CY381" s="79">
        <v>6.52</v>
      </c>
      <c r="CZ381" s="79">
        <v>0.17290467801562504</v>
      </c>
      <c r="DA381" s="79">
        <v>0.10567501658619963</v>
      </c>
      <c r="DB381" s="79">
        <v>0</v>
      </c>
      <c r="DC381" s="79">
        <v>0</v>
      </c>
      <c r="DD381" s="79">
        <v>0</v>
      </c>
      <c r="DE381" s="79">
        <v>125</v>
      </c>
      <c r="DF381" s="79">
        <v>75</v>
      </c>
      <c r="DG381" s="79">
        <v>96</v>
      </c>
      <c r="DH381" s="79">
        <v>85</v>
      </c>
      <c r="DI381" s="79">
        <v>156</v>
      </c>
      <c r="DJ381" s="79">
        <v>125</v>
      </c>
      <c r="DK381" s="79">
        <v>75</v>
      </c>
      <c r="DL381" s="79">
        <v>96</v>
      </c>
      <c r="DM381" s="79">
        <v>85</v>
      </c>
      <c r="DN381" s="79">
        <v>89</v>
      </c>
      <c r="DO381" s="79">
        <v>6225</v>
      </c>
      <c r="DP381" s="79">
        <v>0</v>
      </c>
      <c r="DQ381" s="79">
        <v>604.274</v>
      </c>
      <c r="DR381" s="79">
        <v>0</v>
      </c>
      <c r="DS381" s="79">
        <v>800.12300000000005</v>
      </c>
      <c r="DT381" s="68">
        <v>1404.3969999999999</v>
      </c>
      <c r="DU381" s="79"/>
      <c r="DV381" s="77">
        <v>58.662239999999997</v>
      </c>
      <c r="DW381" s="77">
        <v>0</v>
      </c>
      <c r="DX381" s="77">
        <v>0</v>
      </c>
      <c r="DY381" s="77">
        <v>5.9322E-2</v>
      </c>
      <c r="DZ381" s="77">
        <v>0</v>
      </c>
      <c r="EA381" s="77">
        <v>13.940847</v>
      </c>
      <c r="EB381" s="77">
        <v>0</v>
      </c>
      <c r="EC381" s="77">
        <v>0</v>
      </c>
      <c r="ED381" s="77"/>
      <c r="EE381" s="77"/>
      <c r="EF381" s="77">
        <v>0.46610300000000005</v>
      </c>
      <c r="EG381" s="77"/>
      <c r="EH381" s="77"/>
      <c r="EI381" s="77"/>
      <c r="EJ381" s="77"/>
      <c r="EK381" s="77"/>
      <c r="EL381" s="77"/>
      <c r="EM381" s="77"/>
      <c r="EN381" s="77"/>
      <c r="EO381" s="77"/>
      <c r="EP381" s="77"/>
      <c r="EQ381" s="77"/>
      <c r="ER381" s="77"/>
      <c r="ES381" s="77"/>
      <c r="ET381" s="77"/>
      <c r="EU381" s="77"/>
      <c r="EV381" s="77">
        <v>0</v>
      </c>
      <c r="EW381" s="77">
        <v>9.6732208559929297E-2</v>
      </c>
      <c r="EX381" s="77">
        <v>0.14509831283989391</v>
      </c>
    </row>
    <row r="382" spans="1:154">
      <c r="A382" s="86">
        <v>2019</v>
      </c>
      <c r="B382" s="67" t="s">
        <v>9</v>
      </c>
      <c r="C382" s="67" t="s">
        <v>214</v>
      </c>
      <c r="D382" s="67" t="s">
        <v>211</v>
      </c>
      <c r="E382" s="67" t="s">
        <v>212</v>
      </c>
      <c r="F382" s="67" t="s">
        <v>220</v>
      </c>
      <c r="G382" s="67" t="s">
        <v>37</v>
      </c>
      <c r="H382" s="68" t="s">
        <v>231</v>
      </c>
      <c r="I382" s="68" t="s">
        <v>436</v>
      </c>
      <c r="J382" s="67" t="s">
        <v>568</v>
      </c>
      <c r="K382" s="78">
        <v>357108.19999999949</v>
      </c>
      <c r="L382" s="78">
        <v>456828.8</v>
      </c>
      <c r="M382" s="67">
        <v>54795.9</v>
      </c>
      <c r="N382" s="67">
        <v>0</v>
      </c>
      <c r="O382" s="67">
        <v>0</v>
      </c>
      <c r="P382" s="67">
        <v>0</v>
      </c>
      <c r="Q382" s="79"/>
      <c r="R382" s="67">
        <v>868732.89999999956</v>
      </c>
      <c r="S382" s="79"/>
      <c r="T382" s="79"/>
      <c r="U382" s="79"/>
      <c r="V382" s="79"/>
      <c r="W382" s="79"/>
      <c r="X382" s="79"/>
      <c r="Y382" s="79">
        <v>609.25022028599494</v>
      </c>
      <c r="Z382" s="78"/>
      <c r="AA382" s="78"/>
      <c r="AB382" s="78"/>
      <c r="AC382" s="67"/>
      <c r="AD382" s="67">
        <v>1223863</v>
      </c>
      <c r="AE382" s="79"/>
      <c r="AF382" s="79">
        <v>393.61526364639997</v>
      </c>
      <c r="AG382" s="79"/>
      <c r="AH382" s="79"/>
      <c r="AI382" s="79">
        <v>213.07806000000025</v>
      </c>
      <c r="AJ382" s="79">
        <v>142.05204000000018</v>
      </c>
      <c r="AK382" s="67"/>
      <c r="AL382" s="67"/>
      <c r="AM382" s="67"/>
      <c r="AN382" s="67"/>
      <c r="AO382" s="67"/>
      <c r="AP382" s="67">
        <v>60</v>
      </c>
      <c r="AQ382" s="67">
        <v>111</v>
      </c>
      <c r="AR382" s="67"/>
      <c r="AS382" s="67"/>
      <c r="AT382" s="67">
        <v>26</v>
      </c>
      <c r="AU382" s="67"/>
      <c r="AV382" s="67"/>
      <c r="AW382" s="67">
        <v>6</v>
      </c>
      <c r="AX382" s="67">
        <v>0</v>
      </c>
      <c r="AY382" s="67">
        <v>0</v>
      </c>
      <c r="AZ382" s="67">
        <v>1</v>
      </c>
      <c r="BA382" s="67">
        <v>0</v>
      </c>
      <c r="BB382" s="67">
        <v>0</v>
      </c>
      <c r="BC382" s="67">
        <v>0</v>
      </c>
      <c r="BD382" s="67"/>
      <c r="BE382" s="67">
        <v>0</v>
      </c>
      <c r="BF382" s="67">
        <v>0</v>
      </c>
      <c r="BG382" s="67">
        <v>0</v>
      </c>
      <c r="BH382" s="67">
        <v>0</v>
      </c>
      <c r="BI382" s="67"/>
      <c r="BJ382" s="73">
        <v>11165</v>
      </c>
      <c r="BK382" s="68">
        <v>204</v>
      </c>
      <c r="BL382" s="78"/>
      <c r="BM382" s="78">
        <v>14</v>
      </c>
      <c r="BN382" s="78">
        <v>14</v>
      </c>
      <c r="BO382" s="78">
        <v>14</v>
      </c>
      <c r="BP382" s="78">
        <v>0</v>
      </c>
      <c r="BQ382" s="78">
        <v>0</v>
      </c>
      <c r="BR382" s="67">
        <v>4710</v>
      </c>
      <c r="BS382" s="67">
        <v>178</v>
      </c>
      <c r="BT382" s="67">
        <v>5</v>
      </c>
      <c r="BU382" s="67">
        <v>0</v>
      </c>
      <c r="BV382" s="67">
        <v>0</v>
      </c>
      <c r="BW382" s="67">
        <v>0</v>
      </c>
      <c r="BX382" s="79"/>
      <c r="BY382" s="67">
        <v>4893</v>
      </c>
      <c r="BZ382" s="79">
        <v>112.77697699999999</v>
      </c>
      <c r="CA382" s="79">
        <v>104.851833</v>
      </c>
      <c r="CB382" s="79">
        <v>30.337547000000001</v>
      </c>
      <c r="CC382" s="79">
        <v>27.493352999999999</v>
      </c>
      <c r="CD382" s="79"/>
      <c r="CE382" s="79"/>
      <c r="CF382" s="79"/>
      <c r="CG382" s="79"/>
      <c r="CH382" s="79"/>
      <c r="CI382" s="79"/>
      <c r="CJ382" s="79"/>
      <c r="CK382" s="79">
        <v>2.2441559999999998</v>
      </c>
      <c r="CL382" s="67">
        <v>277.70386599999995</v>
      </c>
      <c r="CM382" s="79">
        <v>41.55</v>
      </c>
      <c r="CN382" s="79">
        <v>21.736885172156935</v>
      </c>
      <c r="CO382" s="79">
        <v>13.285040795093012</v>
      </c>
      <c r="CP382" s="79">
        <v>184.9023</v>
      </c>
      <c r="CQ382" s="79">
        <v>96.731650136407055</v>
      </c>
      <c r="CR382" s="79">
        <v>59.119966272118575</v>
      </c>
      <c r="CS382" s="79">
        <v>0</v>
      </c>
      <c r="CT382" s="79">
        <v>0</v>
      </c>
      <c r="CU382" s="79">
        <v>0</v>
      </c>
      <c r="CV382" s="79">
        <v>303.46699999999998</v>
      </c>
      <c r="CW382" s="79">
        <v>158.75878056652101</v>
      </c>
      <c r="CX382" s="79">
        <v>97.029397712743474</v>
      </c>
      <c r="CY382" s="79">
        <v>17.5</v>
      </c>
      <c r="CZ382" s="79">
        <v>9.1551261254571923</v>
      </c>
      <c r="DA382" s="79">
        <v>5.5953842097262996</v>
      </c>
      <c r="DB382" s="79">
        <v>0</v>
      </c>
      <c r="DC382" s="79">
        <v>0</v>
      </c>
      <c r="DD382" s="79">
        <v>0</v>
      </c>
      <c r="DE382" s="79">
        <v>95</v>
      </c>
      <c r="DF382" s="79">
        <v>39</v>
      </c>
      <c r="DG382" s="79">
        <v>213</v>
      </c>
      <c r="DH382" s="79">
        <v>74</v>
      </c>
      <c r="DI382" s="79">
        <v>115</v>
      </c>
      <c r="DJ382" s="79">
        <v>95</v>
      </c>
      <c r="DK382" s="79">
        <v>39</v>
      </c>
      <c r="DL382" s="79">
        <v>213</v>
      </c>
      <c r="DM382" s="79">
        <v>74</v>
      </c>
      <c r="DN382" s="79">
        <v>62</v>
      </c>
      <c r="DO382" s="79">
        <v>4893</v>
      </c>
      <c r="DP382" s="79">
        <v>0</v>
      </c>
      <c r="DQ382" s="79">
        <v>379.786</v>
      </c>
      <c r="DR382" s="79">
        <v>0</v>
      </c>
      <c r="DS382" s="79">
        <v>738.9559999999999</v>
      </c>
      <c r="DT382" s="68">
        <v>1118.742</v>
      </c>
      <c r="DU382" s="79"/>
      <c r="DV382" s="77">
        <v>46.972799999999999</v>
      </c>
      <c r="DW382" s="77">
        <v>0</v>
      </c>
      <c r="DX382" s="77">
        <v>0</v>
      </c>
      <c r="DY382" s="77">
        <v>0.42214000000000002</v>
      </c>
      <c r="DZ382" s="77">
        <v>0</v>
      </c>
      <c r="EA382" s="77">
        <v>4.74</v>
      </c>
      <c r="EB382" s="77">
        <v>0</v>
      </c>
      <c r="EC382" s="77">
        <v>0</v>
      </c>
      <c r="ED382" s="77"/>
      <c r="EE382" s="77"/>
      <c r="EF382" s="77">
        <v>0.12711900000000001</v>
      </c>
      <c r="EG382" s="77"/>
      <c r="EH382" s="77"/>
      <c r="EI382" s="77"/>
      <c r="EJ382" s="77"/>
      <c r="EK382" s="77"/>
      <c r="EL382" s="77"/>
      <c r="EM382" s="77"/>
      <c r="EN382" s="77"/>
      <c r="EO382" s="77"/>
      <c r="EP382" s="77"/>
      <c r="EQ382" s="77"/>
      <c r="ER382" s="77"/>
      <c r="ES382" s="77"/>
      <c r="ET382" s="77"/>
      <c r="EU382" s="77"/>
      <c r="EV382" s="77">
        <v>0</v>
      </c>
      <c r="EW382" s="77">
        <v>0.17410286935710964</v>
      </c>
      <c r="EX382" s="77">
        <v>0.11606857957140643</v>
      </c>
    </row>
    <row r="383" spans="1:154">
      <c r="A383" s="86">
        <v>2019</v>
      </c>
      <c r="B383" s="67" t="s">
        <v>9</v>
      </c>
      <c r="C383" s="67" t="s">
        <v>214</v>
      </c>
      <c r="D383" s="67" t="s">
        <v>211</v>
      </c>
      <c r="E383" s="67" t="s">
        <v>212</v>
      </c>
      <c r="F383" s="67" t="s">
        <v>221</v>
      </c>
      <c r="G383" s="67" t="s">
        <v>36</v>
      </c>
      <c r="H383" s="68" t="s">
        <v>231</v>
      </c>
      <c r="I383" s="68" t="s">
        <v>437</v>
      </c>
      <c r="J383" s="67" t="s">
        <v>569</v>
      </c>
      <c r="K383" s="78">
        <v>493994.16483526916</v>
      </c>
      <c r="L383" s="78">
        <v>419624.91294806148</v>
      </c>
      <c r="M383" s="67">
        <v>175427.7</v>
      </c>
      <c r="N383" s="67">
        <v>120375</v>
      </c>
      <c r="O383" s="67">
        <v>0</v>
      </c>
      <c r="P383" s="67">
        <v>0</v>
      </c>
      <c r="Q383" s="79"/>
      <c r="R383" s="67">
        <v>1209421.7777833305</v>
      </c>
      <c r="S383" s="79"/>
      <c r="T383" s="79"/>
      <c r="U383" s="79"/>
      <c r="V383" s="79"/>
      <c r="W383" s="79"/>
      <c r="X383" s="79"/>
      <c r="Y383" s="79">
        <v>800.17981817307691</v>
      </c>
      <c r="Z383" s="78"/>
      <c r="AA383" s="78"/>
      <c r="AB383" s="78"/>
      <c r="AC383" s="67"/>
      <c r="AD383" s="67">
        <v>1689279.79</v>
      </c>
      <c r="AE383" s="79"/>
      <c r="AF383" s="79">
        <v>515.69798915499996</v>
      </c>
      <c r="AG383" s="79"/>
      <c r="AH383" s="79"/>
      <c r="AI383" s="79">
        <v>335.90060855166865</v>
      </c>
      <c r="AJ383" s="79">
        <v>143.95740366500084</v>
      </c>
      <c r="AK383" s="67"/>
      <c r="AL383" s="67"/>
      <c r="AM383" s="67"/>
      <c r="AN383" s="67"/>
      <c r="AO383" s="67"/>
      <c r="AP383" s="67">
        <v>21</v>
      </c>
      <c r="AQ383" s="67">
        <v>130</v>
      </c>
      <c r="AR383" s="67"/>
      <c r="AS383" s="67"/>
      <c r="AT383" s="67">
        <v>20</v>
      </c>
      <c r="AU383" s="67"/>
      <c r="AV383" s="67"/>
      <c r="AW383" s="67">
        <v>6</v>
      </c>
      <c r="AX383" s="67">
        <v>0</v>
      </c>
      <c r="AY383" s="67">
        <v>0</v>
      </c>
      <c r="AZ383" s="67">
        <v>1</v>
      </c>
      <c r="BA383" s="67">
        <v>7</v>
      </c>
      <c r="BB383" s="67">
        <v>0</v>
      </c>
      <c r="BC383" s="67">
        <v>0</v>
      </c>
      <c r="BD383" s="67"/>
      <c r="BE383" s="67">
        <v>0</v>
      </c>
      <c r="BF383" s="67">
        <v>0</v>
      </c>
      <c r="BG383" s="67">
        <v>0</v>
      </c>
      <c r="BH383" s="67">
        <v>0</v>
      </c>
      <c r="BI383" s="67"/>
      <c r="BJ383" s="73">
        <v>12745</v>
      </c>
      <c r="BK383" s="68">
        <v>185</v>
      </c>
      <c r="BL383" s="78"/>
      <c r="BM383" s="78">
        <v>30</v>
      </c>
      <c r="BN383" s="78">
        <v>30</v>
      </c>
      <c r="BO383" s="78">
        <v>30</v>
      </c>
      <c r="BP383" s="78">
        <v>0</v>
      </c>
      <c r="BQ383" s="78">
        <v>0</v>
      </c>
      <c r="BR383" s="67">
        <v>5467</v>
      </c>
      <c r="BS383" s="67">
        <v>115</v>
      </c>
      <c r="BT383" s="67">
        <v>5</v>
      </c>
      <c r="BU383" s="67">
        <v>2</v>
      </c>
      <c r="BV383" s="67">
        <v>0</v>
      </c>
      <c r="BW383" s="67">
        <v>2</v>
      </c>
      <c r="BX383" s="79"/>
      <c r="BY383" s="67">
        <v>5591</v>
      </c>
      <c r="BZ383" s="79">
        <v>252.93154099999998</v>
      </c>
      <c r="CA383" s="79">
        <v>145.507857</v>
      </c>
      <c r="CB383" s="79">
        <v>31.812844999999996</v>
      </c>
      <c r="CC383" s="79">
        <v>44.161822000000001</v>
      </c>
      <c r="CD383" s="79"/>
      <c r="CE383" s="79"/>
      <c r="CF383" s="79"/>
      <c r="CG383" s="79"/>
      <c r="CH383" s="79"/>
      <c r="CI383" s="79"/>
      <c r="CJ383" s="79"/>
      <c r="CK383" s="79">
        <v>3.3662670000000001</v>
      </c>
      <c r="CL383" s="67">
        <v>477.78033199999993</v>
      </c>
      <c r="CM383" s="79">
        <v>59.91</v>
      </c>
      <c r="CN383" s="79">
        <v>53.951599570361154</v>
      </c>
      <c r="CO383" s="79">
        <v>32.973868867415476</v>
      </c>
      <c r="CP383" s="79">
        <v>212.91</v>
      </c>
      <c r="CQ383" s="79">
        <v>191.73485335545976</v>
      </c>
      <c r="CR383" s="79">
        <v>117.1835489995231</v>
      </c>
      <c r="CS383" s="79">
        <v>0</v>
      </c>
      <c r="CT383" s="79">
        <v>0</v>
      </c>
      <c r="CU383" s="79">
        <v>0</v>
      </c>
      <c r="CV383" s="79">
        <v>423.93</v>
      </c>
      <c r="CW383" s="79">
        <v>381.76767828180942</v>
      </c>
      <c r="CX383" s="79">
        <v>233.32686077388487</v>
      </c>
      <c r="CY383" s="79">
        <v>168.26</v>
      </c>
      <c r="CZ383" s="79">
        <v>151.52555739791302</v>
      </c>
      <c r="DA383" s="79">
        <v>92.608632542669469</v>
      </c>
      <c r="DB383" s="79">
        <v>0</v>
      </c>
      <c r="DC383" s="79">
        <v>0</v>
      </c>
      <c r="DD383" s="79">
        <v>0</v>
      </c>
      <c r="DE383" s="79">
        <v>23</v>
      </c>
      <c r="DF383" s="79">
        <v>42</v>
      </c>
      <c r="DG383" s="79">
        <v>120</v>
      </c>
      <c r="DH383" s="79">
        <v>37</v>
      </c>
      <c r="DI383" s="79">
        <v>233</v>
      </c>
      <c r="DJ383" s="79">
        <v>23</v>
      </c>
      <c r="DK383" s="79">
        <v>42</v>
      </c>
      <c r="DL383" s="79">
        <v>120</v>
      </c>
      <c r="DM383" s="79">
        <v>37</v>
      </c>
      <c r="DN383" s="79">
        <v>82</v>
      </c>
      <c r="DO383" s="79">
        <v>5591</v>
      </c>
      <c r="DP383" s="79">
        <v>216</v>
      </c>
      <c r="DQ383" s="79">
        <v>323.17</v>
      </c>
      <c r="DR383" s="79">
        <v>0</v>
      </c>
      <c r="DS383" s="79">
        <v>530.6</v>
      </c>
      <c r="DT383" s="68">
        <v>853.77</v>
      </c>
      <c r="DU383" s="79"/>
      <c r="DV383" s="77">
        <v>50.976799999999997</v>
      </c>
      <c r="DW383" s="77">
        <v>0</v>
      </c>
      <c r="DX383" s="77">
        <v>0</v>
      </c>
      <c r="DY383" s="77">
        <v>3.5507999999999998E-2</v>
      </c>
      <c r="DZ383" s="77">
        <v>0</v>
      </c>
      <c r="EA383" s="77">
        <v>5.14</v>
      </c>
      <c r="EB383" s="77">
        <v>0</v>
      </c>
      <c r="EC383" s="77">
        <v>0</v>
      </c>
      <c r="ED383" s="77"/>
      <c r="EE383" s="77"/>
      <c r="EF383" s="77">
        <v>0.12711900000000001</v>
      </c>
      <c r="EG383" s="77"/>
      <c r="EH383" s="77"/>
      <c r="EI383" s="77"/>
      <c r="EJ383" s="77"/>
      <c r="EK383" s="77"/>
      <c r="EL383" s="77"/>
      <c r="EM383" s="77"/>
      <c r="EN383" s="77"/>
      <c r="EO383" s="77"/>
      <c r="EP383" s="77"/>
      <c r="EQ383" s="77"/>
      <c r="ER383" s="77"/>
      <c r="ES383" s="77"/>
      <c r="ET383" s="77"/>
      <c r="EU383" s="77"/>
      <c r="EV383" s="77"/>
      <c r="EW383" s="77">
        <v>0.19884249521014433</v>
      </c>
      <c r="EX383" s="77">
        <v>8.5218212232918991E-2</v>
      </c>
    </row>
    <row r="384" spans="1:154">
      <c r="A384" s="86">
        <v>2019</v>
      </c>
      <c r="B384" s="67" t="s">
        <v>9</v>
      </c>
      <c r="C384" s="67" t="s">
        <v>214</v>
      </c>
      <c r="D384" s="67" t="s">
        <v>211</v>
      </c>
      <c r="E384" s="67" t="s">
        <v>212</v>
      </c>
      <c r="F384" s="67" t="s">
        <v>222</v>
      </c>
      <c r="G384" s="67" t="s">
        <v>35</v>
      </c>
      <c r="H384" s="68" t="s">
        <v>231</v>
      </c>
      <c r="I384" s="68" t="s">
        <v>438</v>
      </c>
      <c r="J384" s="67" t="s">
        <v>570</v>
      </c>
      <c r="K384" s="78">
        <v>830309.89999999967</v>
      </c>
      <c r="L384" s="78">
        <v>499912.1</v>
      </c>
      <c r="M384" s="67">
        <v>247599.2</v>
      </c>
      <c r="N384" s="67">
        <v>0</v>
      </c>
      <c r="O384" s="67">
        <v>0</v>
      </c>
      <c r="P384" s="67">
        <v>0</v>
      </c>
      <c r="Q384" s="79"/>
      <c r="R384" s="67">
        <v>1577821.1999999995</v>
      </c>
      <c r="S384" s="79"/>
      <c r="T384" s="79"/>
      <c r="U384" s="79"/>
      <c r="V384" s="79"/>
      <c r="W384" s="79"/>
      <c r="X384" s="79"/>
      <c r="Y384" s="79">
        <v>1126.9220538509999</v>
      </c>
      <c r="Z384" s="78"/>
      <c r="AA384" s="78"/>
      <c r="AB384" s="78"/>
      <c r="AC384" s="67"/>
      <c r="AD384" s="67">
        <v>1925184.6</v>
      </c>
      <c r="AE384" s="79"/>
      <c r="AF384" s="79">
        <v>621.84559994239999</v>
      </c>
      <c r="AG384" s="79"/>
      <c r="AH384" s="79"/>
      <c r="AI384" s="79">
        <v>208.41804000000022</v>
      </c>
      <c r="AJ384" s="79">
        <v>138.94536000000014</v>
      </c>
      <c r="AK384" s="67"/>
      <c r="AL384" s="67"/>
      <c r="AM384" s="67"/>
      <c r="AN384" s="67"/>
      <c r="AO384" s="67"/>
      <c r="AP384" s="67">
        <v>48</v>
      </c>
      <c r="AQ384" s="67">
        <v>110</v>
      </c>
      <c r="AR384" s="67"/>
      <c r="AS384" s="67"/>
      <c r="AT384" s="67">
        <v>34</v>
      </c>
      <c r="AU384" s="67"/>
      <c r="AV384" s="67"/>
      <c r="AW384" s="67">
        <v>7</v>
      </c>
      <c r="AX384" s="67">
        <v>0</v>
      </c>
      <c r="AY384" s="67">
        <v>0</v>
      </c>
      <c r="AZ384" s="67">
        <v>8</v>
      </c>
      <c r="BA384" s="67">
        <v>7</v>
      </c>
      <c r="BB384" s="67">
        <v>0</v>
      </c>
      <c r="BC384" s="67">
        <v>0</v>
      </c>
      <c r="BD384" s="67">
        <v>0</v>
      </c>
      <c r="BE384" s="67">
        <v>0</v>
      </c>
      <c r="BF384" s="67">
        <v>0</v>
      </c>
      <c r="BG384" s="67">
        <v>0</v>
      </c>
      <c r="BH384" s="67">
        <v>0</v>
      </c>
      <c r="BI384" s="67">
        <v>0</v>
      </c>
      <c r="BJ384" s="73">
        <v>16225</v>
      </c>
      <c r="BK384" s="68">
        <v>214</v>
      </c>
      <c r="BL384" s="78"/>
      <c r="BM384" s="78">
        <v>43</v>
      </c>
      <c r="BN384" s="78"/>
      <c r="BO384" s="78">
        <v>43</v>
      </c>
      <c r="BP384" s="78"/>
      <c r="BQ384" s="78">
        <v>0</v>
      </c>
      <c r="BR384" s="67">
        <v>8872</v>
      </c>
      <c r="BS384" s="67">
        <v>165</v>
      </c>
      <c r="BT384" s="67">
        <v>11</v>
      </c>
      <c r="BU384" s="67">
        <v>0</v>
      </c>
      <c r="BV384" s="67">
        <v>0</v>
      </c>
      <c r="BW384" s="67">
        <v>5</v>
      </c>
      <c r="BX384" s="79"/>
      <c r="BY384" s="67">
        <v>9053</v>
      </c>
      <c r="BZ384" s="79">
        <v>347.54310900000002</v>
      </c>
      <c r="CA384" s="79">
        <v>159.13781399999999</v>
      </c>
      <c r="CB384" s="79">
        <v>47.128467999999998</v>
      </c>
      <c r="CC384" s="79">
        <v>63.211378999999994</v>
      </c>
      <c r="CD384" s="79"/>
      <c r="CE384" s="79"/>
      <c r="CF384" s="79"/>
      <c r="CG384" s="79"/>
      <c r="CH384" s="79"/>
      <c r="CI384" s="79"/>
      <c r="CJ384" s="79"/>
      <c r="CK384" s="79">
        <v>2.2441559999999998</v>
      </c>
      <c r="CL384" s="67">
        <v>619.26492599999995</v>
      </c>
      <c r="CM384" s="79">
        <v>217.08</v>
      </c>
      <c r="CN384" s="79">
        <v>488.41179856262818</v>
      </c>
      <c r="CO384" s="79">
        <v>300.03136785702247</v>
      </c>
      <c r="CP384" s="79">
        <v>391.84</v>
      </c>
      <c r="CQ384" s="79">
        <v>881.60714551676892</v>
      </c>
      <c r="CR384" s="79">
        <v>541.57126949095107</v>
      </c>
      <c r="CS384" s="79">
        <v>0.87</v>
      </c>
      <c r="CT384" s="79">
        <v>1.9574270533880893</v>
      </c>
      <c r="CU384" s="79">
        <v>1.2024474388963031</v>
      </c>
      <c r="CV384" s="79">
        <v>752.64</v>
      </c>
      <c r="CW384" s="79">
        <v>1693.3768936344961</v>
      </c>
      <c r="CX384" s="79">
        <v>1040.2414257596708</v>
      </c>
      <c r="CY384" s="79">
        <v>144.29</v>
      </c>
      <c r="CZ384" s="79">
        <v>336.14431394401117</v>
      </c>
      <c r="DA384" s="79">
        <v>206.49345205580605</v>
      </c>
      <c r="DB384" s="79">
        <v>0</v>
      </c>
      <c r="DC384" s="79">
        <v>0</v>
      </c>
      <c r="DD384" s="79">
        <v>0</v>
      </c>
      <c r="DE384" s="79">
        <v>56</v>
      </c>
      <c r="DF384" s="79">
        <v>49</v>
      </c>
      <c r="DG384" s="79">
        <v>263</v>
      </c>
      <c r="DH384" s="79">
        <v>120</v>
      </c>
      <c r="DI384" s="79">
        <v>213</v>
      </c>
      <c r="DJ384" s="79">
        <v>56</v>
      </c>
      <c r="DK384" s="79">
        <v>49</v>
      </c>
      <c r="DL384" s="79">
        <v>263</v>
      </c>
      <c r="DM384" s="79">
        <v>120</v>
      </c>
      <c r="DN384" s="79">
        <v>89</v>
      </c>
      <c r="DO384" s="79">
        <v>9053</v>
      </c>
      <c r="DP384" s="79">
        <v>5</v>
      </c>
      <c r="DQ384" s="79">
        <v>423.36000000000007</v>
      </c>
      <c r="DR384" s="79">
        <v>0</v>
      </c>
      <c r="DS384" s="79">
        <v>784.81299999999987</v>
      </c>
      <c r="DT384" s="68">
        <v>1208.173</v>
      </c>
      <c r="DU384" s="79"/>
      <c r="DV384" s="77">
        <v>86.775360000000006</v>
      </c>
      <c r="DW384" s="77">
        <v>0</v>
      </c>
      <c r="DX384" s="77">
        <v>0</v>
      </c>
      <c r="DY384" s="77">
        <v>0</v>
      </c>
      <c r="DZ384" s="77">
        <v>0</v>
      </c>
      <c r="EA384" s="77">
        <v>10.059999999999999</v>
      </c>
      <c r="EB384" s="77">
        <v>0</v>
      </c>
      <c r="EC384" s="77">
        <v>0</v>
      </c>
      <c r="ED384" s="77"/>
      <c r="EE384" s="77"/>
      <c r="EF384" s="77">
        <v>0.33898400000000001</v>
      </c>
      <c r="EG384" s="77"/>
      <c r="EH384" s="77"/>
      <c r="EI384" s="77"/>
      <c r="EJ384" s="77"/>
      <c r="EK384" s="77"/>
      <c r="EL384" s="77"/>
      <c r="EM384" s="77"/>
      <c r="EN384" s="77"/>
      <c r="EO384" s="77"/>
      <c r="EP384" s="77"/>
      <c r="EQ384" s="77"/>
      <c r="ER384" s="77"/>
      <c r="ES384" s="77"/>
      <c r="ET384" s="77"/>
      <c r="EU384" s="77"/>
      <c r="EV384" s="77">
        <v>0</v>
      </c>
      <c r="EW384" s="77">
        <v>0.10825873009788267</v>
      </c>
      <c r="EX384" s="77">
        <v>7.2172486731921767E-2</v>
      </c>
    </row>
    <row r="385" spans="1:154">
      <c r="A385" s="86">
        <v>2019</v>
      </c>
      <c r="B385" s="67" t="s">
        <v>9</v>
      </c>
      <c r="C385" s="67" t="s">
        <v>214</v>
      </c>
      <c r="D385" s="67" t="s">
        <v>211</v>
      </c>
      <c r="E385" s="67" t="s">
        <v>212</v>
      </c>
      <c r="F385" s="67" t="s">
        <v>223</v>
      </c>
      <c r="G385" s="67" t="s">
        <v>45</v>
      </c>
      <c r="H385" s="68" t="s">
        <v>231</v>
      </c>
      <c r="I385" s="68" t="s">
        <v>439</v>
      </c>
      <c r="J385" s="67" t="s">
        <v>571</v>
      </c>
      <c r="K385" s="78">
        <v>1168473.4000000046</v>
      </c>
      <c r="L385" s="78">
        <v>601848.70000000019</v>
      </c>
      <c r="M385" s="67">
        <v>243189</v>
      </c>
      <c r="N385" s="67">
        <v>0</v>
      </c>
      <c r="O385" s="67">
        <v>0</v>
      </c>
      <c r="P385" s="67">
        <v>0</v>
      </c>
      <c r="Q385" s="79"/>
      <c r="R385" s="67">
        <v>2013511.1000000047</v>
      </c>
      <c r="S385" s="79"/>
      <c r="T385" s="79"/>
      <c r="U385" s="79"/>
      <c r="V385" s="79"/>
      <c r="W385" s="79"/>
      <c r="X385" s="79"/>
      <c r="Y385" s="79">
        <v>1438.347646597992</v>
      </c>
      <c r="Z385" s="78"/>
      <c r="AA385" s="78"/>
      <c r="AB385" s="78"/>
      <c r="AC385" s="67"/>
      <c r="AD385" s="67">
        <v>2648296.4599999962</v>
      </c>
      <c r="AE385" s="79"/>
      <c r="AF385" s="79">
        <v>834.65178296919908</v>
      </c>
      <c r="AG385" s="79"/>
      <c r="AH385" s="79"/>
      <c r="AI385" s="79">
        <v>317.39267999999572</v>
      </c>
      <c r="AJ385" s="79">
        <v>317.39267999999572</v>
      </c>
      <c r="AK385" s="67"/>
      <c r="AL385" s="67"/>
      <c r="AM385" s="67"/>
      <c r="AN385" s="67"/>
      <c r="AO385" s="67"/>
      <c r="AP385" s="67">
        <v>105</v>
      </c>
      <c r="AQ385" s="67">
        <v>204</v>
      </c>
      <c r="AR385" s="67"/>
      <c r="AS385" s="67"/>
      <c r="AT385" s="67">
        <v>46</v>
      </c>
      <c r="AU385" s="67"/>
      <c r="AV385" s="67"/>
      <c r="AW385" s="67">
        <v>21</v>
      </c>
      <c r="AX385" s="67">
        <v>0</v>
      </c>
      <c r="AY385" s="67">
        <v>0</v>
      </c>
      <c r="AZ385" s="67">
        <v>7</v>
      </c>
      <c r="BA385" s="67">
        <v>2</v>
      </c>
      <c r="BB385" s="67">
        <v>0</v>
      </c>
      <c r="BC385" s="67">
        <v>0</v>
      </c>
      <c r="BD385" s="67"/>
      <c r="BE385" s="67">
        <v>0</v>
      </c>
      <c r="BF385" s="67">
        <v>0</v>
      </c>
      <c r="BG385" s="67">
        <v>0</v>
      </c>
      <c r="BH385" s="67">
        <v>0</v>
      </c>
      <c r="BI385" s="67"/>
      <c r="BJ385" s="73">
        <v>24460</v>
      </c>
      <c r="BK385" s="68">
        <v>385</v>
      </c>
      <c r="BL385" s="78"/>
      <c r="BM385" s="78">
        <v>38</v>
      </c>
      <c r="BN385" s="78">
        <v>38</v>
      </c>
      <c r="BO385" s="78">
        <v>0</v>
      </c>
      <c r="BP385" s="78">
        <v>38</v>
      </c>
      <c r="BQ385" s="78">
        <v>0</v>
      </c>
      <c r="BR385" s="67">
        <v>13922</v>
      </c>
      <c r="BS385" s="67">
        <v>307</v>
      </c>
      <c r="BT385" s="67">
        <v>12</v>
      </c>
      <c r="BU385" s="67">
        <v>0</v>
      </c>
      <c r="BV385" s="67">
        <v>0</v>
      </c>
      <c r="BW385" s="67">
        <v>0</v>
      </c>
      <c r="BX385" s="79"/>
      <c r="BY385" s="67">
        <v>14241</v>
      </c>
      <c r="BZ385" s="79">
        <v>291.37644899999998</v>
      </c>
      <c r="CA385" s="79">
        <v>203.09941800000001</v>
      </c>
      <c r="CB385" s="79">
        <v>57.364728999999997</v>
      </c>
      <c r="CC385" s="79">
        <v>43.915163</v>
      </c>
      <c r="CD385" s="79"/>
      <c r="CE385" s="79"/>
      <c r="CF385" s="79"/>
      <c r="CG385" s="79"/>
      <c r="CH385" s="79"/>
      <c r="CI385" s="79"/>
      <c r="CJ385" s="79"/>
      <c r="CK385" s="79">
        <v>2.2441710000000001</v>
      </c>
      <c r="CL385" s="67">
        <v>597.99993000000006</v>
      </c>
      <c r="CM385" s="79">
        <v>33</v>
      </c>
      <c r="CN385" s="79">
        <v>49.146350813609587</v>
      </c>
      <c r="CO385" s="79">
        <v>30.037020958507835</v>
      </c>
      <c r="CP385" s="79">
        <v>194</v>
      </c>
      <c r="CQ385" s="79">
        <v>288.92097144970484</v>
      </c>
      <c r="CR385" s="79">
        <v>176.58127472577334</v>
      </c>
      <c r="CS385" s="79">
        <v>0</v>
      </c>
      <c r="CT385" s="79">
        <v>0</v>
      </c>
      <c r="CU385" s="79">
        <v>0</v>
      </c>
      <c r="CV385" s="79">
        <v>605</v>
      </c>
      <c r="CW385" s="79">
        <v>901.01643158284242</v>
      </c>
      <c r="CX385" s="79">
        <v>550.67871757264368</v>
      </c>
      <c r="CY385" s="79">
        <v>0</v>
      </c>
      <c r="CZ385" s="79">
        <v>0</v>
      </c>
      <c r="DA385" s="79">
        <v>0</v>
      </c>
      <c r="DB385" s="79">
        <v>0</v>
      </c>
      <c r="DC385" s="79">
        <v>0</v>
      </c>
      <c r="DD385" s="79">
        <v>0</v>
      </c>
      <c r="DE385" s="79">
        <v>231</v>
      </c>
      <c r="DF385" s="79">
        <v>123</v>
      </c>
      <c r="DG385" s="79">
        <v>523</v>
      </c>
      <c r="DH385" s="79">
        <v>177</v>
      </c>
      <c r="DI385" s="79">
        <v>452</v>
      </c>
      <c r="DJ385" s="79">
        <v>231</v>
      </c>
      <c r="DK385" s="79">
        <v>123</v>
      </c>
      <c r="DL385" s="79">
        <v>523</v>
      </c>
      <c r="DM385" s="79">
        <v>157</v>
      </c>
      <c r="DN385" s="79">
        <v>122</v>
      </c>
      <c r="DO385" s="79">
        <v>14241</v>
      </c>
      <c r="DP385" s="79">
        <v>0</v>
      </c>
      <c r="DQ385" s="79">
        <v>548.41000000000008</v>
      </c>
      <c r="DR385" s="79">
        <v>0</v>
      </c>
      <c r="DS385" s="79">
        <v>1010.9</v>
      </c>
      <c r="DT385" s="68">
        <v>1559.31</v>
      </c>
      <c r="DU385" s="79"/>
      <c r="DV385" s="77">
        <v>93.638720000000006</v>
      </c>
      <c r="DW385" s="77">
        <v>0</v>
      </c>
      <c r="DX385" s="77">
        <v>0</v>
      </c>
      <c r="DY385" s="77">
        <v>0.45135599999999998</v>
      </c>
      <c r="DZ385" s="77">
        <v>0</v>
      </c>
      <c r="EA385" s="77">
        <v>13.251186000000001</v>
      </c>
      <c r="EB385" s="77">
        <v>0</v>
      </c>
      <c r="EC385" s="77">
        <v>0</v>
      </c>
      <c r="ED385" s="77"/>
      <c r="EE385" s="77"/>
      <c r="EF385" s="77">
        <v>0.46610300000000005</v>
      </c>
      <c r="EG385" s="77"/>
      <c r="EH385" s="77"/>
      <c r="EI385" s="77"/>
      <c r="EJ385" s="77"/>
      <c r="EK385" s="77"/>
      <c r="EL385" s="77"/>
      <c r="EM385" s="77"/>
      <c r="EN385" s="77"/>
      <c r="EO385" s="77"/>
      <c r="EP385" s="77"/>
      <c r="EQ385" s="77"/>
      <c r="ER385" s="77"/>
      <c r="ES385" s="77"/>
      <c r="ET385" s="77"/>
      <c r="EU385" s="77"/>
      <c r="EV385" s="77">
        <v>0</v>
      </c>
      <c r="EW385" s="77">
        <v>0.11984786627702405</v>
      </c>
      <c r="EX385" s="77">
        <v>0.11984786627702405</v>
      </c>
    </row>
    <row r="386" spans="1:154">
      <c r="A386" s="86">
        <v>2019</v>
      </c>
      <c r="B386" s="67" t="s">
        <v>9</v>
      </c>
      <c r="C386" s="67" t="s">
        <v>214</v>
      </c>
      <c r="D386" s="67" t="s">
        <v>211</v>
      </c>
      <c r="E386" s="67" t="s">
        <v>212</v>
      </c>
      <c r="F386" s="67" t="s">
        <v>224</v>
      </c>
      <c r="G386" s="67" t="s">
        <v>46</v>
      </c>
      <c r="H386" s="68" t="s">
        <v>231</v>
      </c>
      <c r="I386" s="68" t="s">
        <v>440</v>
      </c>
      <c r="J386" s="67" t="s">
        <v>572</v>
      </c>
      <c r="K386" s="78">
        <v>623304.30000000261</v>
      </c>
      <c r="L386" s="78">
        <v>342805.10000000009</v>
      </c>
      <c r="M386" s="67">
        <v>258992</v>
      </c>
      <c r="N386" s="67">
        <v>429722</v>
      </c>
      <c r="O386" s="67">
        <v>0</v>
      </c>
      <c r="P386" s="67">
        <v>0</v>
      </c>
      <c r="Q386" s="79"/>
      <c r="R386" s="67">
        <v>1654823.4000000027</v>
      </c>
      <c r="S386" s="79"/>
      <c r="T386" s="79"/>
      <c r="U386" s="79"/>
      <c r="V386" s="79"/>
      <c r="W386" s="79"/>
      <c r="X386" s="79"/>
      <c r="Y386" s="79">
        <v>1302.9837862921959</v>
      </c>
      <c r="Z386" s="78"/>
      <c r="AA386" s="78"/>
      <c r="AB386" s="78"/>
      <c r="AC386" s="67"/>
      <c r="AD386" s="67">
        <v>2436829.2999999942</v>
      </c>
      <c r="AE386" s="79"/>
      <c r="AF386" s="79">
        <v>741.36322044199801</v>
      </c>
      <c r="AG386" s="79"/>
      <c r="AH386" s="79"/>
      <c r="AI386" s="79">
        <v>469.20353999999486</v>
      </c>
      <c r="AJ386" s="79">
        <v>312.80235999999661</v>
      </c>
      <c r="AK386" s="67">
        <v>0</v>
      </c>
      <c r="AL386" s="67">
        <v>0</v>
      </c>
      <c r="AM386" s="67">
        <v>0</v>
      </c>
      <c r="AN386" s="67">
        <v>0</v>
      </c>
      <c r="AO386" s="67">
        <v>0</v>
      </c>
      <c r="AP386" s="67">
        <v>33</v>
      </c>
      <c r="AQ386" s="67">
        <v>200</v>
      </c>
      <c r="AR386" s="67">
        <v>0</v>
      </c>
      <c r="AS386" s="67">
        <v>0</v>
      </c>
      <c r="AT386" s="67">
        <v>27</v>
      </c>
      <c r="AU386" s="67"/>
      <c r="AV386" s="67"/>
      <c r="AW386" s="67">
        <v>10</v>
      </c>
      <c r="AX386" s="67">
        <v>0</v>
      </c>
      <c r="AY386" s="67">
        <v>0</v>
      </c>
      <c r="AZ386" s="67">
        <v>3</v>
      </c>
      <c r="BA386" s="67"/>
      <c r="BB386" s="67">
        <v>0</v>
      </c>
      <c r="BC386" s="67">
        <v>4</v>
      </c>
      <c r="BD386" s="67"/>
      <c r="BE386" s="67">
        <v>0</v>
      </c>
      <c r="BF386" s="67">
        <v>2</v>
      </c>
      <c r="BG386" s="67">
        <v>0</v>
      </c>
      <c r="BH386" s="67">
        <v>0</v>
      </c>
      <c r="BI386" s="67"/>
      <c r="BJ386" s="73">
        <v>19730</v>
      </c>
      <c r="BK386" s="68">
        <v>279</v>
      </c>
      <c r="BL386" s="78"/>
      <c r="BM386" s="78">
        <v>31</v>
      </c>
      <c r="BN386" s="78">
        <v>31</v>
      </c>
      <c r="BO386" s="78">
        <v>0</v>
      </c>
      <c r="BP386" s="78">
        <v>31</v>
      </c>
      <c r="BQ386" s="78">
        <v>0</v>
      </c>
      <c r="BR386" s="67">
        <v>10227</v>
      </c>
      <c r="BS386" s="67">
        <v>207</v>
      </c>
      <c r="BT386" s="67">
        <v>10</v>
      </c>
      <c r="BU386" s="67">
        <v>1</v>
      </c>
      <c r="BV386" s="67">
        <v>0</v>
      </c>
      <c r="BW386" s="67">
        <v>0</v>
      </c>
      <c r="BX386" s="79"/>
      <c r="BY386" s="67">
        <v>10444</v>
      </c>
      <c r="BZ386" s="79">
        <v>266.63343699999996</v>
      </c>
      <c r="CA386" s="79">
        <v>166.68438500000002</v>
      </c>
      <c r="CB386" s="79">
        <v>59.563140999999995</v>
      </c>
      <c r="CC386" s="79">
        <v>43.895773999999996</v>
      </c>
      <c r="CD386" s="79"/>
      <c r="CE386" s="79"/>
      <c r="CF386" s="79"/>
      <c r="CG386" s="79"/>
      <c r="CH386" s="79"/>
      <c r="CI386" s="79"/>
      <c r="CJ386" s="79"/>
      <c r="CK386" s="79">
        <v>2.2441559999999998</v>
      </c>
      <c r="CL386" s="67">
        <v>539.02089299999989</v>
      </c>
      <c r="CM386" s="79">
        <v>64.7</v>
      </c>
      <c r="CN386" s="79">
        <v>78.231664691397839</v>
      </c>
      <c r="CO386" s="79">
        <v>47.813237667765065</v>
      </c>
      <c r="CP386" s="79">
        <v>363.44</v>
      </c>
      <c r="CQ386" s="79">
        <v>439.45156438085979</v>
      </c>
      <c r="CR386" s="79">
        <v>268.58180986047199</v>
      </c>
      <c r="CS386" s="79">
        <v>0</v>
      </c>
      <c r="CT386" s="79">
        <v>0</v>
      </c>
      <c r="CU386" s="79">
        <v>0</v>
      </c>
      <c r="CV386" s="79">
        <v>373.97</v>
      </c>
      <c r="CW386" s="79">
        <v>452.18385849524032</v>
      </c>
      <c r="CX386" s="79">
        <v>276.3634697158285</v>
      </c>
      <c r="CY386" s="79">
        <v>37.299999999999997</v>
      </c>
      <c r="CZ386" s="79">
        <v>45.101098809723936</v>
      </c>
      <c r="DA386" s="79">
        <v>27.564664065033025</v>
      </c>
      <c r="DB386" s="79">
        <v>0</v>
      </c>
      <c r="DC386" s="79">
        <v>0</v>
      </c>
      <c r="DD386" s="79">
        <v>0</v>
      </c>
      <c r="DE386" s="79">
        <v>187</v>
      </c>
      <c r="DF386" s="79">
        <v>286</v>
      </c>
      <c r="DG386" s="79">
        <v>117</v>
      </c>
      <c r="DH386" s="79">
        <v>18</v>
      </c>
      <c r="DI386" s="79">
        <v>142</v>
      </c>
      <c r="DJ386" s="79">
        <v>186</v>
      </c>
      <c r="DK386" s="79">
        <v>284</v>
      </c>
      <c r="DL386" s="79">
        <v>117</v>
      </c>
      <c r="DM386" s="79">
        <v>18</v>
      </c>
      <c r="DN386" s="79">
        <v>56</v>
      </c>
      <c r="DO386" s="79">
        <v>10445</v>
      </c>
      <c r="DP386" s="79">
        <v>4</v>
      </c>
      <c r="DQ386" s="79">
        <v>308.86500000000001</v>
      </c>
      <c r="DR386" s="79">
        <v>0</v>
      </c>
      <c r="DS386" s="79">
        <v>882.45</v>
      </c>
      <c r="DT386" s="68">
        <v>1191.3150000000001</v>
      </c>
      <c r="DU386" s="79"/>
      <c r="DV386" s="77">
        <v>117.16543999999999</v>
      </c>
      <c r="DW386" s="77">
        <v>0</v>
      </c>
      <c r="DX386" s="77">
        <v>0</v>
      </c>
      <c r="DY386" s="77">
        <v>0</v>
      </c>
      <c r="DZ386" s="77">
        <v>0</v>
      </c>
      <c r="EA386" s="77">
        <v>8.2808469999999996</v>
      </c>
      <c r="EB386" s="77">
        <v>0</v>
      </c>
      <c r="EC386" s="77">
        <v>0</v>
      </c>
      <c r="ED386" s="77"/>
      <c r="EE386" s="77"/>
      <c r="EF386" s="77">
        <v>0.33898400000000001</v>
      </c>
      <c r="EG386" s="77"/>
      <c r="EH386" s="77"/>
      <c r="EI386" s="77"/>
      <c r="EJ386" s="77"/>
      <c r="EK386" s="77"/>
      <c r="EL386" s="77"/>
      <c r="EM386" s="77"/>
      <c r="EN386" s="77"/>
      <c r="EO386" s="77"/>
      <c r="EP386" s="77"/>
      <c r="EQ386" s="77"/>
      <c r="ER386" s="77"/>
      <c r="ES386" s="77"/>
      <c r="ET386" s="77"/>
      <c r="EU386" s="77"/>
      <c r="EV386" s="77"/>
      <c r="EW386" s="77">
        <v>0.1925467409637581</v>
      </c>
      <c r="EX386" s="77">
        <v>0.12836449397583874</v>
      </c>
    </row>
    <row r="387" spans="1:154">
      <c r="A387" s="86">
        <v>2019</v>
      </c>
      <c r="B387" s="67" t="s">
        <v>9</v>
      </c>
      <c r="C387" s="67" t="s">
        <v>214</v>
      </c>
      <c r="D387" s="67" t="s">
        <v>211</v>
      </c>
      <c r="E387" s="67" t="s">
        <v>212</v>
      </c>
      <c r="F387" s="67" t="s">
        <v>226</v>
      </c>
      <c r="G387" s="67" t="s">
        <v>29</v>
      </c>
      <c r="H387" s="68" t="s">
        <v>29</v>
      </c>
      <c r="I387" s="68" t="s">
        <v>447</v>
      </c>
      <c r="J387" s="67" t="s">
        <v>573</v>
      </c>
      <c r="K387" s="78">
        <v>976147.79</v>
      </c>
      <c r="L387" s="78">
        <v>333576.11</v>
      </c>
      <c r="M387" s="67">
        <v>189507</v>
      </c>
      <c r="N387" s="67">
        <v>0</v>
      </c>
      <c r="O387" s="67">
        <v>0</v>
      </c>
      <c r="P387" s="67">
        <v>0</v>
      </c>
      <c r="Q387" s="79"/>
      <c r="R387" s="67">
        <v>1499230.9</v>
      </c>
      <c r="S387" s="79"/>
      <c r="T387" s="79"/>
      <c r="U387" s="79"/>
      <c r="V387" s="79"/>
      <c r="W387" s="79"/>
      <c r="X387" s="79"/>
      <c r="Y387" s="79">
        <v>923.08999999999992</v>
      </c>
      <c r="Z387" s="78"/>
      <c r="AA387" s="78"/>
      <c r="AB387" s="78"/>
      <c r="AC387" s="67"/>
      <c r="AD387" s="67">
        <v>1942651</v>
      </c>
      <c r="AE387" s="79"/>
      <c r="AF387" s="79">
        <v>533.91</v>
      </c>
      <c r="AG387" s="79">
        <v>1942.6510000000001</v>
      </c>
      <c r="AH387" s="79">
        <v>37.954000000000001</v>
      </c>
      <c r="AI387" s="79">
        <v>43.032299999999999</v>
      </c>
      <c r="AJ387" s="79">
        <v>66.820400000000006</v>
      </c>
      <c r="AK387" s="67"/>
      <c r="AL387" s="67"/>
      <c r="AM387" s="67"/>
      <c r="AN387" s="67"/>
      <c r="AO387" s="67"/>
      <c r="AP387" s="67">
        <v>32</v>
      </c>
      <c r="AQ387" s="67">
        <v>115</v>
      </c>
      <c r="AR387" s="67"/>
      <c r="AS387" s="67"/>
      <c r="AT387" s="67">
        <v>34</v>
      </c>
      <c r="AU387" s="67"/>
      <c r="AV387" s="67"/>
      <c r="AW387" s="67">
        <v>7</v>
      </c>
      <c r="AX387" s="67">
        <v>0</v>
      </c>
      <c r="AY387" s="67">
        <v>0</v>
      </c>
      <c r="AZ387" s="67">
        <v>5</v>
      </c>
      <c r="BA387" s="67">
        <v>2</v>
      </c>
      <c r="BB387" s="67">
        <v>0</v>
      </c>
      <c r="BC387" s="67">
        <v>0</v>
      </c>
      <c r="BD387" s="67"/>
      <c r="BE387" s="67">
        <v>0</v>
      </c>
      <c r="BF387" s="67">
        <v>0</v>
      </c>
      <c r="BG387" s="67">
        <v>0</v>
      </c>
      <c r="BH387" s="67">
        <v>0</v>
      </c>
      <c r="BI387" s="67"/>
      <c r="BJ387" s="73">
        <v>13555</v>
      </c>
      <c r="BK387" s="68">
        <v>195</v>
      </c>
      <c r="BL387" s="78"/>
      <c r="BM387" s="78">
        <v>35</v>
      </c>
      <c r="BN387" s="78">
        <v>35</v>
      </c>
      <c r="BO387" s="78">
        <v>21</v>
      </c>
      <c r="BP387" s="78">
        <v>12</v>
      </c>
      <c r="BQ387" s="78">
        <v>2</v>
      </c>
      <c r="BR387" s="67">
        <v>14569</v>
      </c>
      <c r="BS387" s="67">
        <v>161</v>
      </c>
      <c r="BT387" s="67">
        <v>50</v>
      </c>
      <c r="BU387" s="67">
        <v>0</v>
      </c>
      <c r="BV387" s="67">
        <v>0</v>
      </c>
      <c r="BW387" s="67">
        <v>0</v>
      </c>
      <c r="BX387" s="79"/>
      <c r="BY387" s="67">
        <v>14780</v>
      </c>
      <c r="BZ387" s="79">
        <v>162.24</v>
      </c>
      <c r="CA387" s="79">
        <v>179.55</v>
      </c>
      <c r="CB387" s="79">
        <v>293.02999999999997</v>
      </c>
      <c r="CC387" s="79">
        <v>149.97999999999999</v>
      </c>
      <c r="CD387" s="79"/>
      <c r="CE387" s="79"/>
      <c r="CF387" s="79"/>
      <c r="CG387" s="79"/>
      <c r="CH387" s="79"/>
      <c r="CI387" s="79"/>
      <c r="CJ387" s="79"/>
      <c r="CK387" s="79">
        <v>76.11</v>
      </c>
      <c r="CL387" s="67">
        <v>860.91</v>
      </c>
      <c r="CM387" s="79"/>
      <c r="CN387" s="79"/>
      <c r="CO387" s="79"/>
      <c r="CP387" s="79">
        <v>66.009100000000004</v>
      </c>
      <c r="CQ387" s="79">
        <v>59.361983630000005</v>
      </c>
      <c r="CR387" s="79">
        <v>15.67156367832</v>
      </c>
      <c r="CS387" s="79"/>
      <c r="CT387" s="79"/>
      <c r="CU387" s="79"/>
      <c r="CV387" s="79">
        <v>343.79700000000003</v>
      </c>
      <c r="CW387" s="79">
        <v>309.17664210000004</v>
      </c>
      <c r="CX387" s="79">
        <v>81.622633514400007</v>
      </c>
      <c r="CY387" s="79">
        <v>24.753399999999999</v>
      </c>
      <c r="CZ387" s="79">
        <v>22.260732619999999</v>
      </c>
      <c r="DA387" s="79">
        <v>5.8768334116799998</v>
      </c>
      <c r="DB387" s="79"/>
      <c r="DC387" s="79"/>
      <c r="DD387" s="79"/>
      <c r="DE387" s="79">
        <v>12</v>
      </c>
      <c r="DF387" s="79">
        <v>14</v>
      </c>
      <c r="DG387" s="79">
        <v>8</v>
      </c>
      <c r="DH387" s="79">
        <v>3</v>
      </c>
      <c r="DI387" s="79">
        <v>0</v>
      </c>
      <c r="DJ387" s="79">
        <v>10</v>
      </c>
      <c r="DK387" s="79">
        <v>9</v>
      </c>
      <c r="DL387" s="79">
        <v>6</v>
      </c>
      <c r="DM387" s="79">
        <v>1</v>
      </c>
      <c r="DN387" s="79">
        <v>0</v>
      </c>
      <c r="DO387" s="79">
        <v>14885</v>
      </c>
      <c r="DP387" s="79">
        <v>0</v>
      </c>
      <c r="DQ387" s="79">
        <v>565.39300000000003</v>
      </c>
      <c r="DR387" s="79">
        <v>32.409999999999997</v>
      </c>
      <c r="DS387" s="79">
        <v>245.01</v>
      </c>
      <c r="DT387" s="68">
        <v>842.81299999999999</v>
      </c>
      <c r="DU387" s="79"/>
      <c r="DV387" s="77">
        <v>171.75908099999998</v>
      </c>
      <c r="DW387" s="77">
        <v>0.17879999999999999</v>
      </c>
      <c r="DX387" s="77">
        <v>0</v>
      </c>
      <c r="DY387" s="77">
        <v>0.5</v>
      </c>
      <c r="DZ387" s="77">
        <v>16.424700000000001</v>
      </c>
      <c r="EA387" s="77">
        <v>0.44839999999999997</v>
      </c>
      <c r="EB387" s="77">
        <v>0</v>
      </c>
      <c r="EC387" s="77">
        <v>12.05298</v>
      </c>
      <c r="ED387" s="77"/>
      <c r="EE387" s="77"/>
      <c r="EF387" s="77">
        <v>0</v>
      </c>
      <c r="EG387" s="77"/>
      <c r="EH387" s="77"/>
      <c r="EI387" s="77"/>
      <c r="EJ387" s="77"/>
      <c r="EK387" s="77"/>
      <c r="EL387" s="77"/>
      <c r="EM387" s="77"/>
      <c r="EN387" s="77"/>
      <c r="EO387" s="77"/>
      <c r="EP387" s="77"/>
      <c r="EQ387" s="77"/>
      <c r="ER387" s="77"/>
      <c r="ES387" s="77"/>
      <c r="ET387" s="77"/>
      <c r="EU387" s="77"/>
      <c r="EV387" s="77">
        <v>37.954000000000001</v>
      </c>
      <c r="EW387" s="77">
        <v>43.032299999999999</v>
      </c>
      <c r="EX387" s="77">
        <v>66.820400000000006</v>
      </c>
    </row>
    <row r="388" spans="1:154" ht="24">
      <c r="A388" s="86">
        <v>2019</v>
      </c>
      <c r="B388" s="67" t="s">
        <v>9</v>
      </c>
      <c r="C388" s="67" t="s">
        <v>214</v>
      </c>
      <c r="D388" s="67" t="s">
        <v>211</v>
      </c>
      <c r="E388" s="67" t="s">
        <v>212</v>
      </c>
      <c r="F388" s="67" t="s">
        <v>227</v>
      </c>
      <c r="G388" s="67" t="s">
        <v>13</v>
      </c>
      <c r="H388" s="68" t="s">
        <v>13</v>
      </c>
      <c r="I388" s="68" t="s">
        <v>444</v>
      </c>
      <c r="J388" s="67" t="s">
        <v>574</v>
      </c>
      <c r="K388" s="78">
        <v>391889</v>
      </c>
      <c r="L388" s="78">
        <v>171420</v>
      </c>
      <c r="M388" s="67">
        <v>0</v>
      </c>
      <c r="N388" s="67">
        <v>0</v>
      </c>
      <c r="O388" s="67">
        <v>0</v>
      </c>
      <c r="P388" s="67">
        <v>0</v>
      </c>
      <c r="Q388" s="79"/>
      <c r="R388" s="67">
        <v>563309</v>
      </c>
      <c r="S388" s="79"/>
      <c r="T388" s="79"/>
      <c r="U388" s="79"/>
      <c r="V388" s="79"/>
      <c r="W388" s="79"/>
      <c r="X388" s="79"/>
      <c r="Y388" s="79">
        <v>364.99503900000002</v>
      </c>
      <c r="Z388" s="78"/>
      <c r="AA388" s="78"/>
      <c r="AB388" s="78"/>
      <c r="AC388" s="67"/>
      <c r="AD388" s="67">
        <v>655058</v>
      </c>
      <c r="AE388" s="79"/>
      <c r="AF388" s="79">
        <v>227.15822</v>
      </c>
      <c r="AG388" s="79">
        <v>10346.599</v>
      </c>
      <c r="AH388" s="79">
        <v>16834.689999999999</v>
      </c>
      <c r="AI388" s="79">
        <v>106386.00000000001</v>
      </c>
      <c r="AJ388" s="79">
        <v>12516</v>
      </c>
      <c r="AK388" s="67"/>
      <c r="AL388" s="67"/>
      <c r="AM388" s="67"/>
      <c r="AN388" s="67"/>
      <c r="AO388" s="67"/>
      <c r="AP388" s="67">
        <v>20</v>
      </c>
      <c r="AQ388" s="67">
        <v>62</v>
      </c>
      <c r="AR388" s="67"/>
      <c r="AS388" s="67"/>
      <c r="AT388" s="67">
        <v>15</v>
      </c>
      <c r="AU388" s="67"/>
      <c r="AV388" s="67"/>
      <c r="AW388" s="67">
        <v>3</v>
      </c>
      <c r="AX388" s="67">
        <v>0</v>
      </c>
      <c r="AY388" s="67">
        <v>0</v>
      </c>
      <c r="AZ388" s="67">
        <v>2</v>
      </c>
      <c r="BA388" s="67">
        <v>0</v>
      </c>
      <c r="BB388" s="67">
        <v>0</v>
      </c>
      <c r="BC388" s="67">
        <v>0</v>
      </c>
      <c r="BD388" s="67"/>
      <c r="BE388" s="67">
        <v>0</v>
      </c>
      <c r="BF388" s="67">
        <v>0</v>
      </c>
      <c r="BG388" s="67">
        <v>0</v>
      </c>
      <c r="BH388" s="67">
        <v>0</v>
      </c>
      <c r="BI388" s="67"/>
      <c r="BJ388" s="73">
        <v>6330</v>
      </c>
      <c r="BK388" s="68">
        <v>102</v>
      </c>
      <c r="BL388" s="78"/>
      <c r="BM388" s="78">
        <v>36</v>
      </c>
      <c r="BN388" s="78">
        <v>36</v>
      </c>
      <c r="BO388" s="78">
        <v>0</v>
      </c>
      <c r="BP388" s="78">
        <v>36</v>
      </c>
      <c r="BQ388" s="78">
        <v>0</v>
      </c>
      <c r="BR388" s="67">
        <v>3893</v>
      </c>
      <c r="BS388" s="67">
        <v>73</v>
      </c>
      <c r="BT388" s="67">
        <v>0</v>
      </c>
      <c r="BU388" s="67">
        <v>0</v>
      </c>
      <c r="BV388" s="67">
        <v>0</v>
      </c>
      <c r="BW388" s="67">
        <v>0</v>
      </c>
      <c r="BX388" s="79"/>
      <c r="BY388" s="67">
        <v>3966</v>
      </c>
      <c r="BZ388" s="79">
        <v>48.724139000000001</v>
      </c>
      <c r="CA388" s="79">
        <v>22.705100000000002</v>
      </c>
      <c r="CB388" s="79">
        <v>35.681100000000001</v>
      </c>
      <c r="CC388" s="79">
        <v>38.117800000000003</v>
      </c>
      <c r="CD388" s="79"/>
      <c r="CE388" s="79"/>
      <c r="CF388" s="79"/>
      <c r="CG388" s="79"/>
      <c r="CH388" s="79"/>
      <c r="CI388" s="79"/>
      <c r="CJ388" s="79"/>
      <c r="CK388" s="79">
        <v>34.029949999999999</v>
      </c>
      <c r="CL388" s="67">
        <v>179.25808899999998</v>
      </c>
      <c r="CM388" s="79">
        <v>40.799999999999997</v>
      </c>
      <c r="CN388" s="79">
        <v>14443.2</v>
      </c>
      <c r="CO388" s="79">
        <v>8.8767907200000007</v>
      </c>
      <c r="CP388" s="79">
        <v>16</v>
      </c>
      <c r="CQ388" s="79">
        <v>5664</v>
      </c>
      <c r="CR388" s="79">
        <v>1.9570906399999999</v>
      </c>
      <c r="CS388" s="79">
        <v>0</v>
      </c>
      <c r="CT388" s="79">
        <v>0</v>
      </c>
      <c r="CU388" s="79">
        <v>0</v>
      </c>
      <c r="CV388" s="79">
        <v>130.72999999999999</v>
      </c>
      <c r="CW388" s="79">
        <v>46278.42</v>
      </c>
      <c r="CX388" s="79">
        <v>28.442716932</v>
      </c>
      <c r="CY388" s="79">
        <v>57.18</v>
      </c>
      <c r="CZ388" s="79">
        <v>20241.72</v>
      </c>
      <c r="DA388" s="79">
        <v>12.440561111999999</v>
      </c>
      <c r="DB388" s="79">
        <v>18.16</v>
      </c>
      <c r="DC388" s="79">
        <v>6428.64</v>
      </c>
      <c r="DD388" s="79">
        <v>3.9510421439999996</v>
      </c>
      <c r="DE388" s="79">
        <v>0</v>
      </c>
      <c r="DF388" s="79">
        <v>17</v>
      </c>
      <c r="DG388" s="79">
        <v>4</v>
      </c>
      <c r="DH388" s="79">
        <v>19</v>
      </c>
      <c r="DI388" s="79">
        <v>3</v>
      </c>
      <c r="DJ388" s="79">
        <v>0</v>
      </c>
      <c r="DK388" s="79">
        <v>17</v>
      </c>
      <c r="DL388" s="79">
        <v>4</v>
      </c>
      <c r="DM388" s="79">
        <v>19</v>
      </c>
      <c r="DN388" s="79">
        <v>3</v>
      </c>
      <c r="DO388" s="79">
        <v>2915</v>
      </c>
      <c r="DP388" s="79">
        <v>0</v>
      </c>
      <c r="DQ388" s="79">
        <v>321.7</v>
      </c>
      <c r="DR388" s="79">
        <v>0</v>
      </c>
      <c r="DS388" s="79">
        <v>518.79999999999995</v>
      </c>
      <c r="DT388" s="68">
        <v>840.5</v>
      </c>
      <c r="DU388" s="79"/>
      <c r="DV388" s="77">
        <v>29.342836000000002</v>
      </c>
      <c r="DW388" s="77">
        <v>0</v>
      </c>
      <c r="DX388" s="77">
        <v>0</v>
      </c>
      <c r="DY388" s="77">
        <v>4.6497000000000002</v>
      </c>
      <c r="DZ388" s="77">
        <v>1.4636</v>
      </c>
      <c r="EA388" s="77">
        <v>3.3018000000000001</v>
      </c>
      <c r="EB388" s="77">
        <v>0.16</v>
      </c>
      <c r="EC388" s="77">
        <v>0</v>
      </c>
      <c r="ED388" s="77"/>
      <c r="EE388" s="77"/>
      <c r="EF388" s="77">
        <v>0.1</v>
      </c>
      <c r="EG388" s="77"/>
      <c r="EH388" s="77"/>
      <c r="EI388" s="77"/>
      <c r="EJ388" s="77"/>
      <c r="EK388" s="77"/>
      <c r="EL388" s="77"/>
      <c r="EM388" s="77"/>
      <c r="EN388" s="77"/>
      <c r="EO388" s="77"/>
      <c r="EP388" s="77"/>
      <c r="EQ388" s="77"/>
      <c r="ER388" s="77"/>
      <c r="ES388" s="77"/>
      <c r="ET388" s="77"/>
      <c r="EU388" s="77"/>
      <c r="EV388" s="77">
        <v>16834.689999999999</v>
      </c>
      <c r="EW388" s="77">
        <v>106386.00000000001</v>
      </c>
      <c r="EX388" s="77">
        <v>12516</v>
      </c>
    </row>
    <row r="389" spans="1:154">
      <c r="A389" s="86">
        <v>2019</v>
      </c>
      <c r="B389" s="67" t="s">
        <v>9</v>
      </c>
      <c r="C389" s="67" t="s">
        <v>214</v>
      </c>
      <c r="D389" s="67" t="s">
        <v>211</v>
      </c>
      <c r="E389" s="67" t="s">
        <v>212</v>
      </c>
      <c r="F389" s="67" t="s">
        <v>228</v>
      </c>
      <c r="G389" s="67" t="s">
        <v>28</v>
      </c>
      <c r="H389" s="68" t="s">
        <v>28</v>
      </c>
      <c r="I389" s="68" t="s">
        <v>445</v>
      </c>
      <c r="J389" s="67" t="s">
        <v>575</v>
      </c>
      <c r="K389" s="78">
        <v>641831.48252999992</v>
      </c>
      <c r="L389" s="78">
        <v>113264.37926999999</v>
      </c>
      <c r="M389" s="67">
        <v>0</v>
      </c>
      <c r="N389" s="67">
        <v>0</v>
      </c>
      <c r="O389" s="67">
        <v>0</v>
      </c>
      <c r="P389" s="67">
        <v>0</v>
      </c>
      <c r="Q389" s="79"/>
      <c r="R389" s="67">
        <v>755095.86179999996</v>
      </c>
      <c r="S389" s="79"/>
      <c r="T389" s="79"/>
      <c r="U389" s="79"/>
      <c r="V389" s="79"/>
      <c r="W389" s="79"/>
      <c r="X389" s="79"/>
      <c r="Y389" s="79" t="s">
        <v>216</v>
      </c>
      <c r="Z389" s="78"/>
      <c r="AA389" s="78"/>
      <c r="AB389" s="78"/>
      <c r="AC389" s="67"/>
      <c r="AD389" s="67">
        <v>2378266</v>
      </c>
      <c r="AE389" s="79"/>
      <c r="AF389" s="79">
        <v>0</v>
      </c>
      <c r="AG389" s="79"/>
      <c r="AH389" s="79"/>
      <c r="AI389" s="79"/>
      <c r="AJ389" s="79"/>
      <c r="AK389" s="67"/>
      <c r="AL389" s="67"/>
      <c r="AM389" s="67"/>
      <c r="AN389" s="67"/>
      <c r="AO389" s="67"/>
      <c r="AP389" s="67">
        <v>7</v>
      </c>
      <c r="AQ389" s="67">
        <v>27</v>
      </c>
      <c r="AR389" s="67"/>
      <c r="AS389" s="67"/>
      <c r="AT389" s="67">
        <v>8</v>
      </c>
      <c r="AU389" s="67"/>
      <c r="AV389" s="67"/>
      <c r="AW389" s="67">
        <v>4</v>
      </c>
      <c r="AX389" s="67">
        <v>0</v>
      </c>
      <c r="AY389" s="67"/>
      <c r="AZ389" s="67">
        <v>4</v>
      </c>
      <c r="BA389" s="67"/>
      <c r="BB389" s="67"/>
      <c r="BC389" s="67"/>
      <c r="BD389" s="67"/>
      <c r="BE389" s="67"/>
      <c r="BF389" s="67"/>
      <c r="BG389" s="67"/>
      <c r="BH389" s="67"/>
      <c r="BI389" s="67"/>
      <c r="BJ389" s="73">
        <v>4385</v>
      </c>
      <c r="BK389" s="68">
        <v>50</v>
      </c>
      <c r="BL389" s="78"/>
      <c r="BM389" s="78">
        <v>34</v>
      </c>
      <c r="BN389" s="78">
        <v>34</v>
      </c>
      <c r="BO389" s="78">
        <v>0</v>
      </c>
      <c r="BP389" s="78">
        <v>0</v>
      </c>
      <c r="BQ389" s="78">
        <v>0</v>
      </c>
      <c r="BR389" s="67">
        <v>9602</v>
      </c>
      <c r="BS389" s="67">
        <v>60</v>
      </c>
      <c r="BT389" s="67">
        <v>0</v>
      </c>
      <c r="BU389" s="67">
        <v>0</v>
      </c>
      <c r="BV389" s="67">
        <v>0</v>
      </c>
      <c r="BW389" s="67">
        <v>0</v>
      </c>
      <c r="BX389" s="79"/>
      <c r="BY389" s="67">
        <v>9662</v>
      </c>
      <c r="BZ389" s="79">
        <v>0</v>
      </c>
      <c r="CA389" s="79">
        <v>0</v>
      </c>
      <c r="CB389" s="79">
        <v>0</v>
      </c>
      <c r="CC389" s="79">
        <v>0</v>
      </c>
      <c r="CD389" s="79"/>
      <c r="CE389" s="79"/>
      <c r="CF389" s="79"/>
      <c r="CG389" s="79"/>
      <c r="CH389" s="79"/>
      <c r="CI389" s="79"/>
      <c r="CJ389" s="79"/>
      <c r="CK389" s="79">
        <v>0</v>
      </c>
      <c r="CL389" s="67">
        <v>0</v>
      </c>
      <c r="CM389" s="79"/>
      <c r="CN389" s="79"/>
      <c r="CO389" s="79"/>
      <c r="CP389" s="79"/>
      <c r="CQ389" s="79"/>
      <c r="CR389" s="79"/>
      <c r="CS389" s="79"/>
      <c r="CT389" s="79"/>
      <c r="CU389" s="79"/>
      <c r="CV389" s="79"/>
      <c r="CW389" s="79"/>
      <c r="CX389" s="79"/>
      <c r="CY389" s="79"/>
      <c r="CZ389" s="79"/>
      <c r="DA389" s="79"/>
      <c r="DB389" s="79"/>
      <c r="DC389" s="79"/>
      <c r="DD389" s="79"/>
      <c r="DE389" s="79"/>
      <c r="DF389" s="79"/>
      <c r="DG389" s="79"/>
      <c r="DH389" s="79"/>
      <c r="DI389" s="79"/>
      <c r="DJ389" s="79"/>
      <c r="DK389" s="79"/>
      <c r="DL389" s="79"/>
      <c r="DM389" s="79"/>
      <c r="DN389" s="79"/>
      <c r="DO389" s="79">
        <v>0</v>
      </c>
      <c r="DP389" s="79">
        <v>0</v>
      </c>
      <c r="DQ389" s="79">
        <v>147</v>
      </c>
      <c r="DR389" s="79">
        <v>0</v>
      </c>
      <c r="DS389" s="79">
        <v>107</v>
      </c>
      <c r="DT389" s="68">
        <v>254</v>
      </c>
      <c r="DU389" s="79"/>
      <c r="DV389" s="77">
        <v>0</v>
      </c>
      <c r="DW389" s="77">
        <v>0</v>
      </c>
      <c r="DX389" s="77">
        <v>0</v>
      </c>
      <c r="DY389" s="77">
        <v>0</v>
      </c>
      <c r="DZ389" s="77">
        <v>0</v>
      </c>
      <c r="EA389" s="77">
        <v>0</v>
      </c>
      <c r="EB389" s="77">
        <v>0</v>
      </c>
      <c r="EC389" s="77">
        <v>0</v>
      </c>
      <c r="ED389" s="77"/>
      <c r="EE389" s="77"/>
      <c r="EF389" s="77">
        <v>0</v>
      </c>
      <c r="EG389" s="77"/>
      <c r="EH389" s="77"/>
      <c r="EI389" s="77"/>
      <c r="EJ389" s="77"/>
      <c r="EK389" s="77"/>
      <c r="EL389" s="77"/>
      <c r="EM389" s="77"/>
      <c r="EN389" s="77"/>
      <c r="EO389" s="77"/>
      <c r="EP389" s="77"/>
      <c r="EQ389" s="77"/>
      <c r="ER389" s="77"/>
      <c r="ES389" s="77"/>
      <c r="ET389" s="77"/>
      <c r="EU389" s="77"/>
      <c r="EV389" s="77" t="e">
        <v>#REF!</v>
      </c>
      <c r="EW389" s="77" t="e">
        <v>#REF!</v>
      </c>
      <c r="EX389" s="77" t="e">
        <v>#REF!</v>
      </c>
    </row>
    <row r="390" spans="1:154">
      <c r="A390" s="86">
        <v>2019</v>
      </c>
      <c r="B390" s="67" t="s">
        <v>8</v>
      </c>
      <c r="C390" s="67" t="s">
        <v>576</v>
      </c>
      <c r="D390" s="67" t="s">
        <v>211</v>
      </c>
      <c r="E390" s="67" t="s">
        <v>212</v>
      </c>
      <c r="F390" s="67" t="s">
        <v>213</v>
      </c>
      <c r="G390" s="67" t="s">
        <v>33</v>
      </c>
      <c r="H390" s="68" t="s">
        <v>33</v>
      </c>
      <c r="I390" s="68" t="s">
        <v>446</v>
      </c>
      <c r="J390" s="67" t="s">
        <v>577</v>
      </c>
      <c r="K390" s="78">
        <v>520650</v>
      </c>
      <c r="L390" s="78">
        <v>347100</v>
      </c>
      <c r="M390" s="67">
        <v>0</v>
      </c>
      <c r="N390" s="67">
        <v>0</v>
      </c>
      <c r="O390" s="67">
        <v>0</v>
      </c>
      <c r="P390" s="67">
        <v>0</v>
      </c>
      <c r="Q390" s="79"/>
      <c r="R390" s="67">
        <v>867750</v>
      </c>
      <c r="S390" s="79"/>
      <c r="T390" s="79"/>
      <c r="U390" s="79"/>
      <c r="V390" s="79"/>
      <c r="W390" s="79"/>
      <c r="X390" s="79"/>
      <c r="Y390" s="79">
        <v>509.63805000000002</v>
      </c>
      <c r="Z390" s="78"/>
      <c r="AA390" s="78"/>
      <c r="AB390" s="78"/>
      <c r="AC390" s="67"/>
      <c r="AD390" s="67">
        <v>1153197</v>
      </c>
      <c r="AE390" s="79"/>
      <c r="AF390" s="79">
        <v>339.60809599999999</v>
      </c>
      <c r="AG390" s="79"/>
      <c r="AH390" s="79"/>
      <c r="AI390" s="79"/>
      <c r="AJ390" s="79"/>
      <c r="AK390" s="67"/>
      <c r="AL390" s="67"/>
      <c r="AM390" s="67"/>
      <c r="AN390" s="67"/>
      <c r="AO390" s="67"/>
      <c r="AP390" s="67">
        <v>24</v>
      </c>
      <c r="AQ390" s="67">
        <v>124</v>
      </c>
      <c r="AR390" s="67"/>
      <c r="AS390" s="67"/>
      <c r="AT390" s="67">
        <v>25</v>
      </c>
      <c r="AU390" s="67"/>
      <c r="AV390" s="67"/>
      <c r="AW390" s="67">
        <v>2</v>
      </c>
      <c r="AX390" s="67">
        <v>0</v>
      </c>
      <c r="AY390" s="67">
        <v>0</v>
      </c>
      <c r="AZ390" s="67">
        <v>0</v>
      </c>
      <c r="BA390" s="67">
        <v>2</v>
      </c>
      <c r="BB390" s="67">
        <v>0</v>
      </c>
      <c r="BC390" s="67">
        <v>0</v>
      </c>
      <c r="BD390" s="67"/>
      <c r="BE390" s="67">
        <v>0</v>
      </c>
      <c r="BF390" s="67">
        <v>0</v>
      </c>
      <c r="BG390" s="67">
        <v>0</v>
      </c>
      <c r="BH390" s="67">
        <v>0</v>
      </c>
      <c r="BI390" s="67"/>
      <c r="BJ390" s="73">
        <v>10330</v>
      </c>
      <c r="BK390" s="68">
        <v>177</v>
      </c>
      <c r="BL390" s="78"/>
      <c r="BM390" s="78">
        <v>38</v>
      </c>
      <c r="BN390" s="78">
        <v>38</v>
      </c>
      <c r="BO390" s="78">
        <v>0</v>
      </c>
      <c r="BP390" s="78">
        <v>35</v>
      </c>
      <c r="BQ390" s="78">
        <v>3</v>
      </c>
      <c r="BR390" s="67">
        <v>6665</v>
      </c>
      <c r="BS390" s="67">
        <v>136</v>
      </c>
      <c r="BT390" s="67">
        <v>0</v>
      </c>
      <c r="BU390" s="67">
        <v>0</v>
      </c>
      <c r="BV390" s="67">
        <v>0</v>
      </c>
      <c r="BW390" s="67">
        <v>0</v>
      </c>
      <c r="BX390" s="79"/>
      <c r="BY390" s="67">
        <v>6801</v>
      </c>
      <c r="BZ390" s="79">
        <v>110.02227199999999</v>
      </c>
      <c r="CA390" s="79">
        <v>45.4377</v>
      </c>
      <c r="CB390" s="79">
        <v>36.073028000000001</v>
      </c>
      <c r="CC390" s="79">
        <v>41.501441999999997</v>
      </c>
      <c r="CD390" s="79"/>
      <c r="CE390" s="79"/>
      <c r="CF390" s="79"/>
      <c r="CG390" s="79"/>
      <c r="CH390" s="79"/>
      <c r="CI390" s="79"/>
      <c r="CJ390" s="79"/>
      <c r="CK390" s="79">
        <v>1.9322899999999998</v>
      </c>
      <c r="CL390" s="67">
        <v>234.96673199999998</v>
      </c>
      <c r="CM390" s="79"/>
      <c r="CN390" s="79"/>
      <c r="CO390" s="79"/>
      <c r="CP390" s="79"/>
      <c r="CQ390" s="79"/>
      <c r="CR390" s="79"/>
      <c r="CS390" s="79"/>
      <c r="CT390" s="79"/>
      <c r="CU390" s="79"/>
      <c r="CV390" s="79"/>
      <c r="CW390" s="79"/>
      <c r="CX390" s="79"/>
      <c r="CY390" s="79"/>
      <c r="CZ390" s="79"/>
      <c r="DA390" s="79"/>
      <c r="DB390" s="79"/>
      <c r="DC390" s="79"/>
      <c r="DD390" s="79"/>
      <c r="DE390" s="79">
        <v>0</v>
      </c>
      <c r="DF390" s="79">
        <v>77</v>
      </c>
      <c r="DG390" s="79">
        <v>30</v>
      </c>
      <c r="DH390" s="79">
        <v>0</v>
      </c>
      <c r="DI390" s="79">
        <v>0</v>
      </c>
      <c r="DJ390" s="79">
        <v>0</v>
      </c>
      <c r="DK390" s="79">
        <v>77</v>
      </c>
      <c r="DL390" s="79">
        <v>30</v>
      </c>
      <c r="DM390" s="79">
        <v>0</v>
      </c>
      <c r="DN390" s="79">
        <v>247</v>
      </c>
      <c r="DO390" s="79">
        <v>1906</v>
      </c>
      <c r="DP390" s="79">
        <v>0</v>
      </c>
      <c r="DQ390" s="79">
        <v>290</v>
      </c>
      <c r="DR390" s="79">
        <v>0</v>
      </c>
      <c r="DS390" s="79">
        <v>203</v>
      </c>
      <c r="DT390" s="68">
        <v>493</v>
      </c>
      <c r="DU390" s="79"/>
      <c r="DV390" s="77">
        <v>67.574798999999999</v>
      </c>
      <c r="DW390" s="77">
        <v>7.5899999999999995E-2</v>
      </c>
      <c r="DX390" s="77">
        <v>0</v>
      </c>
      <c r="DY390" s="77">
        <v>0</v>
      </c>
      <c r="DZ390" s="77">
        <v>11.189039000000001</v>
      </c>
      <c r="EA390" s="77">
        <v>0</v>
      </c>
      <c r="EB390" s="77">
        <v>7.1379999999999999</v>
      </c>
      <c r="EC390" s="77">
        <v>0</v>
      </c>
      <c r="ED390" s="77"/>
      <c r="EE390" s="77"/>
      <c r="EF390" s="77">
        <v>0.79400000000000004</v>
      </c>
      <c r="EG390" s="77"/>
      <c r="EH390" s="77"/>
      <c r="EI390" s="77"/>
      <c r="EJ390" s="77"/>
      <c r="EK390" s="77"/>
      <c r="EL390" s="77"/>
      <c r="EM390" s="77"/>
      <c r="EN390" s="77"/>
      <c r="EO390" s="77"/>
      <c r="EP390" s="77"/>
      <c r="EQ390" s="77"/>
      <c r="ER390" s="77"/>
      <c r="ES390" s="77"/>
      <c r="ET390" s="77"/>
      <c r="EU390" s="77"/>
      <c r="EV390" s="77">
        <v>24</v>
      </c>
      <c r="EW390" s="77">
        <v>69.5</v>
      </c>
      <c r="EX390" s="77">
        <v>0</v>
      </c>
    </row>
    <row r="391" spans="1:154">
      <c r="A391" s="86">
        <v>2019</v>
      </c>
      <c r="B391" s="67" t="s">
        <v>8</v>
      </c>
      <c r="C391" s="67" t="s">
        <v>576</v>
      </c>
      <c r="D391" s="67" t="s">
        <v>211</v>
      </c>
      <c r="E391" s="67" t="s">
        <v>212</v>
      </c>
      <c r="F391" s="67" t="s">
        <v>215</v>
      </c>
      <c r="G391" s="67" t="s">
        <v>239</v>
      </c>
      <c r="H391" s="68" t="s">
        <v>239</v>
      </c>
      <c r="I391" s="68" t="s">
        <v>449</v>
      </c>
      <c r="J391" s="67" t="s">
        <v>578</v>
      </c>
      <c r="K391" s="78">
        <v>169945525.08139747</v>
      </c>
      <c r="L391" s="78">
        <v>91224711.357172489</v>
      </c>
      <c r="M391" s="67">
        <v>125052049.61600001</v>
      </c>
      <c r="N391" s="67">
        <v>229080619.81400013</v>
      </c>
      <c r="O391" s="67">
        <v>193770532.493</v>
      </c>
      <c r="P391" s="67">
        <v>446675.80299999996</v>
      </c>
      <c r="Q391" s="79"/>
      <c r="R391" s="67">
        <v>809520114.16457009</v>
      </c>
      <c r="S391" s="79"/>
      <c r="T391" s="79"/>
      <c r="U391" s="79"/>
      <c r="V391" s="79"/>
      <c r="W391" s="79"/>
      <c r="X391" s="79"/>
      <c r="Y391" s="79"/>
      <c r="Z391" s="78">
        <f>251044.299*1000</f>
        <v>251044299</v>
      </c>
      <c r="AA391" s="78">
        <f>506379.589*1000</f>
        <v>506379589</v>
      </c>
      <c r="AB391" s="78">
        <f>207200.573*1000</f>
        <v>207200573</v>
      </c>
      <c r="AC391" s="67"/>
      <c r="AD391" s="67">
        <f>SUM(Z391:AB391)</f>
        <v>964624461</v>
      </c>
      <c r="AE391" s="79"/>
      <c r="AF391" s="79">
        <v>254685.39921800001</v>
      </c>
      <c r="AG391" s="79"/>
      <c r="AH391" s="79"/>
      <c r="AI391" s="79"/>
      <c r="AJ391" s="79"/>
      <c r="AK391" s="67">
        <v>0</v>
      </c>
      <c r="AL391" s="67"/>
      <c r="AM391" s="67">
        <v>206</v>
      </c>
      <c r="AN391" s="67">
        <v>1</v>
      </c>
      <c r="AO391" s="67">
        <v>140</v>
      </c>
      <c r="AP391" s="67">
        <v>1141</v>
      </c>
      <c r="AQ391" s="67">
        <v>4524</v>
      </c>
      <c r="AR391" s="67">
        <v>1</v>
      </c>
      <c r="AS391" s="67">
        <v>1</v>
      </c>
      <c r="AT391" s="67">
        <v>2647</v>
      </c>
      <c r="AU391" s="67">
        <v>18</v>
      </c>
      <c r="AV391" s="67">
        <v>3</v>
      </c>
      <c r="AW391" s="67">
        <v>2081</v>
      </c>
      <c r="AX391" s="67">
        <v>13</v>
      </c>
      <c r="AY391" s="67">
        <v>20</v>
      </c>
      <c r="AZ391" s="67">
        <v>1236</v>
      </c>
      <c r="BA391" s="67"/>
      <c r="BB391" s="67">
        <v>10</v>
      </c>
      <c r="BC391" s="67">
        <v>868</v>
      </c>
      <c r="BD391" s="67"/>
      <c r="BE391" s="67">
        <v>4</v>
      </c>
      <c r="BF391" s="67">
        <v>67</v>
      </c>
      <c r="BG391" s="67">
        <v>30</v>
      </c>
      <c r="BH391" s="67">
        <v>17</v>
      </c>
      <c r="BI391" s="67">
        <v>38</v>
      </c>
      <c r="BJ391" s="73">
        <v>1897739</v>
      </c>
      <c r="BK391" s="68">
        <v>13066</v>
      </c>
      <c r="BL391" s="78">
        <v>4</v>
      </c>
      <c r="BM391" s="78">
        <v>1518</v>
      </c>
      <c r="BN391" s="78">
        <v>1522</v>
      </c>
      <c r="BO391" s="78">
        <v>1389</v>
      </c>
      <c r="BP391" s="78">
        <v>133</v>
      </c>
      <c r="BQ391" s="78"/>
      <c r="BR391" s="67">
        <v>1297442</v>
      </c>
      <c r="BS391" s="67">
        <v>85544</v>
      </c>
      <c r="BT391" s="67">
        <v>2693</v>
      </c>
      <c r="BU391" s="67">
        <v>540</v>
      </c>
      <c r="BV391" s="67">
        <v>37</v>
      </c>
      <c r="BW391" s="67">
        <v>249</v>
      </c>
      <c r="BX391" s="79"/>
      <c r="BY391" s="67">
        <v>1386505</v>
      </c>
      <c r="BZ391" s="79">
        <v>24637.001441637734</v>
      </c>
      <c r="CA391" s="79">
        <v>10378.302943715513</v>
      </c>
      <c r="CB391" s="79">
        <v>0</v>
      </c>
      <c r="CC391" s="79">
        <v>6782.4484587581428</v>
      </c>
      <c r="CD391" s="79"/>
      <c r="CE391" s="79"/>
      <c r="CF391" s="79"/>
      <c r="CG391" s="79"/>
      <c r="CH391" s="79"/>
      <c r="CI391" s="79"/>
      <c r="CJ391" s="79"/>
      <c r="CK391" s="79">
        <v>5782.9384550862942</v>
      </c>
      <c r="CL391" s="67">
        <v>47580.691299197679</v>
      </c>
      <c r="CM391" s="79"/>
      <c r="CN391" s="79"/>
      <c r="CO391" s="79"/>
      <c r="CP391" s="79"/>
      <c r="CQ391" s="79"/>
      <c r="CR391" s="79"/>
      <c r="CS391" s="79"/>
      <c r="CT391" s="79"/>
      <c r="CU391" s="79"/>
      <c r="CV391" s="79"/>
      <c r="CW391" s="79"/>
      <c r="CX391" s="79"/>
      <c r="CY391" s="79"/>
      <c r="CZ391" s="79"/>
      <c r="DA391" s="79"/>
      <c r="DB391" s="79"/>
      <c r="DC391" s="79"/>
      <c r="DD391" s="79"/>
      <c r="DE391" s="79"/>
      <c r="DF391" s="79"/>
      <c r="DG391" s="79"/>
      <c r="DH391" s="79"/>
      <c r="DI391" s="79"/>
      <c r="DJ391" s="79"/>
      <c r="DK391" s="79"/>
      <c r="DL391" s="79"/>
      <c r="DM391" s="79"/>
      <c r="DN391" s="79"/>
      <c r="DO391" s="79"/>
      <c r="DP391" s="79">
        <v>595.19999999999993</v>
      </c>
      <c r="DQ391" s="79">
        <v>20360.790810502138</v>
      </c>
      <c r="DR391" s="79">
        <v>6298.8247578128967</v>
      </c>
      <c r="DS391" s="79">
        <v>8509.2488353488898</v>
      </c>
      <c r="DT391" s="68">
        <v>35168.864403663923</v>
      </c>
      <c r="DU391" s="79"/>
      <c r="DV391" s="77"/>
      <c r="DW391" s="77"/>
      <c r="DX391" s="77"/>
      <c r="DY391" s="77"/>
      <c r="DZ391" s="77"/>
      <c r="EA391" s="77"/>
      <c r="EB391" s="77"/>
      <c r="EC391" s="77"/>
      <c r="ED391" s="77"/>
      <c r="EE391" s="77"/>
      <c r="EF391" s="77"/>
      <c r="EG391" s="77"/>
      <c r="EH391" s="77"/>
      <c r="EI391" s="77"/>
      <c r="EJ391" s="77"/>
      <c r="EK391" s="77"/>
      <c r="EL391" s="77"/>
      <c r="EM391" s="77"/>
      <c r="EN391" s="77"/>
      <c r="EO391" s="77"/>
      <c r="EP391" s="77"/>
      <c r="EQ391" s="77"/>
      <c r="ER391" s="77"/>
      <c r="ES391" s="77"/>
      <c r="ET391" s="77"/>
      <c r="EU391" s="77"/>
      <c r="EV391" s="77"/>
      <c r="EW391" s="77"/>
      <c r="EX391" s="77"/>
    </row>
    <row r="392" spans="1:154">
      <c r="A392" s="86">
        <v>2019</v>
      </c>
      <c r="B392" s="67" t="s">
        <v>8</v>
      </c>
      <c r="C392" s="67" t="s">
        <v>576</v>
      </c>
      <c r="D392" s="67" t="s">
        <v>211</v>
      </c>
      <c r="E392" s="67" t="s">
        <v>212</v>
      </c>
      <c r="F392" s="67" t="s">
        <v>218</v>
      </c>
      <c r="G392" s="67" t="s">
        <v>39</v>
      </c>
      <c r="H392" s="68" t="s">
        <v>231</v>
      </c>
      <c r="I392" s="68" t="s">
        <v>434</v>
      </c>
      <c r="J392" s="67" t="s">
        <v>579</v>
      </c>
      <c r="K392" s="78">
        <v>282347.07332727115</v>
      </c>
      <c r="L392" s="78">
        <v>203546.73189744045</v>
      </c>
      <c r="M392" s="67">
        <v>50053.3</v>
      </c>
      <c r="N392" s="67">
        <v>0</v>
      </c>
      <c r="O392" s="67">
        <v>0</v>
      </c>
      <c r="P392" s="67">
        <v>0</v>
      </c>
      <c r="Q392" s="79"/>
      <c r="R392" s="67">
        <v>535947.10522471159</v>
      </c>
      <c r="S392" s="79"/>
      <c r="T392" s="79"/>
      <c r="U392" s="79"/>
      <c r="V392" s="79"/>
      <c r="W392" s="79"/>
      <c r="X392" s="79"/>
      <c r="Y392" s="79">
        <v>399.72430304</v>
      </c>
      <c r="Z392" s="78"/>
      <c r="AA392" s="78"/>
      <c r="AB392" s="78"/>
      <c r="AC392" s="67"/>
      <c r="AD392" s="67">
        <v>609365.44999999995</v>
      </c>
      <c r="AE392" s="79"/>
      <c r="AF392" s="79">
        <v>191.44086434900004</v>
      </c>
      <c r="AG392" s="79"/>
      <c r="AH392" s="79"/>
      <c r="AI392" s="79"/>
      <c r="AJ392" s="79"/>
      <c r="AK392" s="67"/>
      <c r="AL392" s="67"/>
      <c r="AM392" s="67"/>
      <c r="AN392" s="67"/>
      <c r="AO392" s="67"/>
      <c r="AP392" s="67">
        <v>49</v>
      </c>
      <c r="AQ392" s="67">
        <v>80</v>
      </c>
      <c r="AR392" s="67"/>
      <c r="AS392" s="67"/>
      <c r="AT392" s="67">
        <v>33</v>
      </c>
      <c r="AU392" s="67"/>
      <c r="AV392" s="67"/>
      <c r="AW392" s="67">
        <v>1</v>
      </c>
      <c r="AX392" s="67">
        <v>0</v>
      </c>
      <c r="AY392" s="67">
        <v>0</v>
      </c>
      <c r="AZ392" s="67">
        <v>3</v>
      </c>
      <c r="BA392" s="67">
        <v>1</v>
      </c>
      <c r="BB392" s="67">
        <v>0</v>
      </c>
      <c r="BC392" s="67">
        <v>0</v>
      </c>
      <c r="BD392" s="67"/>
      <c r="BE392" s="67">
        <v>0</v>
      </c>
      <c r="BF392" s="67">
        <v>0</v>
      </c>
      <c r="BG392" s="67">
        <v>0</v>
      </c>
      <c r="BH392" s="67">
        <v>0</v>
      </c>
      <c r="BI392" s="67"/>
      <c r="BJ392" s="73">
        <v>9985</v>
      </c>
      <c r="BK392" s="68">
        <v>167</v>
      </c>
      <c r="BL392" s="78"/>
      <c r="BM392" s="78">
        <v>25</v>
      </c>
      <c r="BN392" s="78">
        <v>25</v>
      </c>
      <c r="BO392" s="78">
        <v>25</v>
      </c>
      <c r="BP392" s="78">
        <v>0</v>
      </c>
      <c r="BQ392" s="78">
        <v>0</v>
      </c>
      <c r="BR392" s="67">
        <v>3368</v>
      </c>
      <c r="BS392" s="67">
        <v>67</v>
      </c>
      <c r="BT392" s="67">
        <v>5</v>
      </c>
      <c r="BU392" s="67">
        <v>0</v>
      </c>
      <c r="BV392" s="67">
        <v>0</v>
      </c>
      <c r="BW392" s="67">
        <v>1</v>
      </c>
      <c r="BX392" s="79"/>
      <c r="BY392" s="67">
        <v>3441</v>
      </c>
      <c r="BZ392" s="79">
        <v>206.611808</v>
      </c>
      <c r="CA392" s="79">
        <v>36.475618000000004</v>
      </c>
      <c r="CB392" s="79">
        <v>33.461722000000002</v>
      </c>
      <c r="CC392" s="79">
        <v>38.876892999999995</v>
      </c>
      <c r="CD392" s="79"/>
      <c r="CE392" s="79"/>
      <c r="CF392" s="79"/>
      <c r="CG392" s="79"/>
      <c r="CH392" s="79"/>
      <c r="CI392" s="79"/>
      <c r="CJ392" s="79"/>
      <c r="CK392" s="79">
        <v>17.147401000000002</v>
      </c>
      <c r="CL392" s="67">
        <v>332.573442</v>
      </c>
      <c r="CM392" s="79"/>
      <c r="CN392" s="79"/>
      <c r="CO392" s="79"/>
      <c r="CP392" s="79"/>
      <c r="CQ392" s="79"/>
      <c r="CR392" s="79"/>
      <c r="CS392" s="79"/>
      <c r="CT392" s="79"/>
      <c r="CU392" s="79"/>
      <c r="CV392" s="79"/>
      <c r="CW392" s="79"/>
      <c r="CX392" s="79"/>
      <c r="CY392" s="79"/>
      <c r="CZ392" s="79"/>
      <c r="DA392" s="79"/>
      <c r="DB392" s="79"/>
      <c r="DC392" s="79"/>
      <c r="DD392" s="79"/>
      <c r="DE392" s="79">
        <v>23</v>
      </c>
      <c r="DF392" s="79">
        <v>40</v>
      </c>
      <c r="DG392" s="79">
        <v>102</v>
      </c>
      <c r="DH392" s="79">
        <v>89</v>
      </c>
      <c r="DI392" s="79">
        <v>200</v>
      </c>
      <c r="DJ392" s="79">
        <v>23</v>
      </c>
      <c r="DK392" s="79">
        <v>38</v>
      </c>
      <c r="DL392" s="79">
        <v>89</v>
      </c>
      <c r="DM392" s="79">
        <v>80</v>
      </c>
      <c r="DN392" s="79">
        <v>116</v>
      </c>
      <c r="DO392" s="79">
        <v>3441</v>
      </c>
      <c r="DP392" s="79">
        <v>0.4</v>
      </c>
      <c r="DQ392" s="79">
        <v>425.51299999999998</v>
      </c>
      <c r="DR392" s="79">
        <v>0</v>
      </c>
      <c r="DS392" s="79">
        <v>614.96499999999992</v>
      </c>
      <c r="DT392" s="68">
        <v>1040.4779999999998</v>
      </c>
      <c r="DU392" s="79"/>
      <c r="DV392" s="77">
        <v>32.491199999999999</v>
      </c>
      <c r="DW392" s="77">
        <v>0</v>
      </c>
      <c r="DX392" s="77">
        <v>0</v>
      </c>
      <c r="DY392" s="77">
        <v>0</v>
      </c>
      <c r="DZ392" s="77">
        <v>0</v>
      </c>
      <c r="EA392" s="77">
        <v>3.12</v>
      </c>
      <c r="EB392" s="77">
        <v>0</v>
      </c>
      <c r="EC392" s="77">
        <v>0</v>
      </c>
      <c r="ED392" s="77"/>
      <c r="EE392" s="77"/>
      <c r="EF392" s="77">
        <v>0.46610300000000005</v>
      </c>
      <c r="EG392" s="77"/>
      <c r="EH392" s="77"/>
      <c r="EI392" s="77"/>
      <c r="EJ392" s="77"/>
      <c r="EK392" s="77"/>
      <c r="EL392" s="77"/>
      <c r="EM392" s="77"/>
      <c r="EN392" s="77"/>
      <c r="EO392" s="77"/>
      <c r="EP392" s="77"/>
      <c r="EQ392" s="77"/>
      <c r="ER392" s="77"/>
      <c r="ES392" s="77"/>
      <c r="ET392" s="77"/>
      <c r="EU392" s="77"/>
      <c r="EV392" s="77">
        <v>0</v>
      </c>
      <c r="EW392" s="77">
        <v>44.051006865173015</v>
      </c>
      <c r="EX392" s="77">
        <v>29.367337910115346</v>
      </c>
    </row>
    <row r="393" spans="1:154">
      <c r="A393" s="86">
        <v>2019</v>
      </c>
      <c r="B393" s="67" t="s">
        <v>8</v>
      </c>
      <c r="C393" s="67" t="s">
        <v>576</v>
      </c>
      <c r="D393" s="67" t="s">
        <v>211</v>
      </c>
      <c r="E393" s="67" t="s">
        <v>212</v>
      </c>
      <c r="F393" s="67" t="s">
        <v>219</v>
      </c>
      <c r="G393" s="67" t="s">
        <v>38</v>
      </c>
      <c r="H393" s="68" t="s">
        <v>231</v>
      </c>
      <c r="I393" s="68" t="s">
        <v>435</v>
      </c>
      <c r="J393" s="67" t="s">
        <v>580</v>
      </c>
      <c r="K393" s="78">
        <v>339645.89999999647</v>
      </c>
      <c r="L393" s="78">
        <v>280433.90000000061</v>
      </c>
      <c r="M393" s="67">
        <v>0</v>
      </c>
      <c r="N393" s="67">
        <v>0</v>
      </c>
      <c r="O393" s="67">
        <v>0</v>
      </c>
      <c r="P393" s="67">
        <v>0</v>
      </c>
      <c r="Q393" s="79"/>
      <c r="R393" s="67">
        <v>620079.79999999702</v>
      </c>
      <c r="S393" s="79"/>
      <c r="T393" s="79"/>
      <c r="U393" s="79"/>
      <c r="V393" s="79"/>
      <c r="W393" s="79"/>
      <c r="X393" s="79"/>
      <c r="Y393" s="79">
        <v>443.63303466259106</v>
      </c>
      <c r="Z393" s="78"/>
      <c r="AA393" s="78"/>
      <c r="AB393" s="78"/>
      <c r="AC393" s="67"/>
      <c r="AD393" s="67">
        <v>777050.13999999966</v>
      </c>
      <c r="AE393" s="79"/>
      <c r="AF393" s="79">
        <v>250.483181581</v>
      </c>
      <c r="AG393" s="79"/>
      <c r="AH393" s="79"/>
      <c r="AI393" s="79">
        <v>125.57627200000212</v>
      </c>
      <c r="AJ393" s="79">
        <v>31.39406800000053</v>
      </c>
      <c r="AK393" s="67"/>
      <c r="AL393" s="67"/>
      <c r="AM393" s="67"/>
      <c r="AN393" s="67"/>
      <c r="AO393" s="67"/>
      <c r="AP393" s="67">
        <v>26</v>
      </c>
      <c r="AQ393" s="67">
        <v>173</v>
      </c>
      <c r="AR393" s="67"/>
      <c r="AS393" s="67"/>
      <c r="AT393" s="67">
        <v>24</v>
      </c>
      <c r="AU393" s="67"/>
      <c r="AV393" s="67"/>
      <c r="AW393" s="67">
        <v>9</v>
      </c>
      <c r="AX393" s="67">
        <v>0</v>
      </c>
      <c r="AY393" s="67">
        <v>0</v>
      </c>
      <c r="AZ393" s="67">
        <v>0</v>
      </c>
      <c r="BA393" s="67">
        <v>0</v>
      </c>
      <c r="BB393" s="67">
        <v>0</v>
      </c>
      <c r="BC393" s="67">
        <v>0</v>
      </c>
      <c r="BD393" s="67"/>
      <c r="BE393" s="67">
        <v>0</v>
      </c>
      <c r="BF393" s="67">
        <v>0</v>
      </c>
      <c r="BG393" s="67">
        <v>0</v>
      </c>
      <c r="BH393" s="67">
        <v>0</v>
      </c>
      <c r="BI393" s="67"/>
      <c r="BJ393" s="73">
        <v>13500</v>
      </c>
      <c r="BK393" s="68">
        <v>232</v>
      </c>
      <c r="BL393" s="78"/>
      <c r="BM393" s="78">
        <v>21</v>
      </c>
      <c r="BN393" s="78">
        <v>21</v>
      </c>
      <c r="BO393" s="78">
        <v>21</v>
      </c>
      <c r="BP393" s="78">
        <v>0</v>
      </c>
      <c r="BQ393" s="78">
        <v>0</v>
      </c>
      <c r="BR393" s="67">
        <v>5461</v>
      </c>
      <c r="BS393" s="67">
        <v>98</v>
      </c>
      <c r="BT393" s="67">
        <v>0</v>
      </c>
      <c r="BU393" s="67">
        <v>0</v>
      </c>
      <c r="BV393" s="67">
        <v>0</v>
      </c>
      <c r="BW393" s="67">
        <v>0</v>
      </c>
      <c r="BX393" s="79"/>
      <c r="BY393" s="67">
        <v>5559</v>
      </c>
      <c r="BZ393" s="79">
        <v>177.02446600000002</v>
      </c>
      <c r="CA393" s="79">
        <v>4.6010989999999996</v>
      </c>
      <c r="CB393" s="79">
        <v>24.571259999999995</v>
      </c>
      <c r="CC393" s="79">
        <v>34.798895999999999</v>
      </c>
      <c r="CD393" s="79"/>
      <c r="CE393" s="79"/>
      <c r="CF393" s="79"/>
      <c r="CG393" s="79"/>
      <c r="CH393" s="79"/>
      <c r="CI393" s="79"/>
      <c r="CJ393" s="79"/>
      <c r="CK393" s="79">
        <v>17.343484</v>
      </c>
      <c r="CL393" s="67">
        <v>258.33920499999999</v>
      </c>
      <c r="CM393" s="79">
        <v>22</v>
      </c>
      <c r="CN393" s="79">
        <v>6.8038681296757781</v>
      </c>
      <c r="CO393" s="79">
        <v>4.1583541041545935</v>
      </c>
      <c r="CP393" s="79">
        <v>56</v>
      </c>
      <c r="CQ393" s="79">
        <v>17.318937057356525</v>
      </c>
      <c r="CR393" s="79">
        <v>10.584901356029874</v>
      </c>
      <c r="CS393" s="79"/>
      <c r="CT393" s="79"/>
      <c r="CU393" s="79"/>
      <c r="CV393" s="79">
        <v>125</v>
      </c>
      <c r="CW393" s="79">
        <v>38.658341645885102</v>
      </c>
      <c r="CX393" s="79">
        <v>23.627011955423825</v>
      </c>
      <c r="CY393" s="79"/>
      <c r="CZ393" s="79"/>
      <c r="DA393" s="79"/>
      <c r="DB393" s="79"/>
      <c r="DC393" s="79"/>
      <c r="DD393" s="79"/>
      <c r="DE393" s="79">
        <v>156</v>
      </c>
      <c r="DF393" s="79">
        <v>98</v>
      </c>
      <c r="DG393" s="79">
        <v>87</v>
      </c>
      <c r="DH393" s="79">
        <v>69</v>
      </c>
      <c r="DI393" s="79">
        <v>352</v>
      </c>
      <c r="DJ393" s="79">
        <v>126</v>
      </c>
      <c r="DK393" s="79">
        <v>78</v>
      </c>
      <c r="DL393" s="79">
        <v>85</v>
      </c>
      <c r="DM393" s="79">
        <v>59</v>
      </c>
      <c r="DN393" s="79">
        <v>291</v>
      </c>
      <c r="DO393" s="79">
        <v>5559</v>
      </c>
      <c r="DP393" s="79">
        <v>0</v>
      </c>
      <c r="DQ393" s="79">
        <v>572.12400000000002</v>
      </c>
      <c r="DR393" s="79">
        <v>0</v>
      </c>
      <c r="DS393" s="79">
        <v>564.923</v>
      </c>
      <c r="DT393" s="68">
        <v>1137.047</v>
      </c>
      <c r="DU393" s="79"/>
      <c r="DV393" s="77">
        <v>52.321920000000006</v>
      </c>
      <c r="DW393" s="77">
        <v>0</v>
      </c>
      <c r="DX393" s="77">
        <v>0</v>
      </c>
      <c r="DY393" s="77">
        <v>0.34533900000000001</v>
      </c>
      <c r="DZ393" s="77">
        <v>0</v>
      </c>
      <c r="EA393" s="77">
        <v>14.341525000000001</v>
      </c>
      <c r="EB393" s="77">
        <v>0</v>
      </c>
      <c r="EC393" s="77">
        <v>0</v>
      </c>
      <c r="ED393" s="77"/>
      <c r="EE393" s="77"/>
      <c r="EF393" s="77">
        <v>0.46610300000000005</v>
      </c>
      <c r="EG393" s="77"/>
      <c r="EH393" s="77"/>
      <c r="EI393" s="77"/>
      <c r="EJ393" s="77"/>
      <c r="EK393" s="77"/>
      <c r="EL393" s="77"/>
      <c r="EM393" s="77"/>
      <c r="EN393" s="77"/>
      <c r="EO393" s="77"/>
      <c r="EP393" s="77"/>
      <c r="EQ393" s="77"/>
      <c r="ER393" s="77"/>
      <c r="ES393" s="77"/>
      <c r="ET393" s="77"/>
      <c r="EU393" s="77"/>
      <c r="EV393" s="77">
        <v>0</v>
      </c>
      <c r="EW393" s="77">
        <v>125.57627200000212</v>
      </c>
      <c r="EX393" s="77">
        <v>31.39406800000053</v>
      </c>
    </row>
    <row r="394" spans="1:154">
      <c r="A394" s="86">
        <v>2019</v>
      </c>
      <c r="B394" s="67" t="s">
        <v>8</v>
      </c>
      <c r="C394" s="67" t="s">
        <v>576</v>
      </c>
      <c r="D394" s="67" t="s">
        <v>211</v>
      </c>
      <c r="E394" s="67" t="s">
        <v>212</v>
      </c>
      <c r="F394" s="67" t="s">
        <v>220</v>
      </c>
      <c r="G394" s="67" t="s">
        <v>37</v>
      </c>
      <c r="H394" s="68" t="s">
        <v>231</v>
      </c>
      <c r="I394" s="68" t="s">
        <v>436</v>
      </c>
      <c r="J394" s="67" t="s">
        <v>581</v>
      </c>
      <c r="K394" s="78">
        <v>358469.50000000017</v>
      </c>
      <c r="L394" s="78">
        <v>481755.90000000095</v>
      </c>
      <c r="M394" s="67">
        <v>94913.099999999991</v>
      </c>
      <c r="N394" s="67">
        <v>0</v>
      </c>
      <c r="O394" s="67">
        <v>0</v>
      </c>
      <c r="P394" s="67">
        <v>0</v>
      </c>
      <c r="Q394" s="79"/>
      <c r="R394" s="67">
        <v>935138.50000000105</v>
      </c>
      <c r="S394" s="79"/>
      <c r="T394" s="79"/>
      <c r="U394" s="79"/>
      <c r="V394" s="79"/>
      <c r="W394" s="79"/>
      <c r="X394" s="79"/>
      <c r="Y394" s="79">
        <v>0</v>
      </c>
      <c r="Z394" s="78"/>
      <c r="AA394" s="78"/>
      <c r="AB394" s="78"/>
      <c r="AC394" s="67"/>
      <c r="AD394" s="67">
        <v>1162580.0590400002</v>
      </c>
      <c r="AE394" s="79"/>
      <c r="AF394" s="79">
        <v>656.86256146000005</v>
      </c>
      <c r="AG394" s="79"/>
      <c r="AH394" s="79"/>
      <c r="AI394" s="79"/>
      <c r="AJ394" s="79"/>
      <c r="AK394" s="67"/>
      <c r="AL394" s="67"/>
      <c r="AM394" s="67"/>
      <c r="AN394" s="67"/>
      <c r="AO394" s="67"/>
      <c r="AP394" s="67">
        <v>60</v>
      </c>
      <c r="AQ394" s="67">
        <v>104</v>
      </c>
      <c r="AR394" s="67"/>
      <c r="AS394" s="67"/>
      <c r="AT394" s="67">
        <v>24</v>
      </c>
      <c r="AU394" s="67"/>
      <c r="AV394" s="67"/>
      <c r="AW394" s="67">
        <v>4</v>
      </c>
      <c r="AX394" s="67">
        <v>0</v>
      </c>
      <c r="AY394" s="67">
        <v>0</v>
      </c>
      <c r="AZ394" s="67">
        <v>1</v>
      </c>
      <c r="BA394" s="67">
        <v>0</v>
      </c>
      <c r="BB394" s="67">
        <v>0</v>
      </c>
      <c r="BC394" s="67">
        <v>0</v>
      </c>
      <c r="BD394" s="67"/>
      <c r="BE394" s="67">
        <v>0</v>
      </c>
      <c r="BF394" s="67">
        <v>0</v>
      </c>
      <c r="BG394" s="67">
        <v>0</v>
      </c>
      <c r="BH394" s="67">
        <v>0</v>
      </c>
      <c r="BI394" s="67"/>
      <c r="BJ394" s="73">
        <v>10215</v>
      </c>
      <c r="BK394" s="68">
        <v>193</v>
      </c>
      <c r="BL394" s="78"/>
      <c r="BM394" s="78">
        <v>14</v>
      </c>
      <c r="BN394" s="78">
        <v>14</v>
      </c>
      <c r="BO394" s="78">
        <v>14</v>
      </c>
      <c r="BP394" s="78">
        <v>0</v>
      </c>
      <c r="BQ394" s="78">
        <v>0</v>
      </c>
      <c r="BR394" s="67">
        <v>4435</v>
      </c>
      <c r="BS394" s="67">
        <v>171</v>
      </c>
      <c r="BT394" s="67">
        <v>5</v>
      </c>
      <c r="BU394" s="67">
        <v>0</v>
      </c>
      <c r="BV394" s="67">
        <v>0</v>
      </c>
      <c r="BW394" s="67">
        <v>0</v>
      </c>
      <c r="BX394" s="79"/>
      <c r="BY394" s="67">
        <v>4611</v>
      </c>
      <c r="BZ394" s="79">
        <v>121.79245399999999</v>
      </c>
      <c r="CA394" s="79">
        <v>101.26230399999999</v>
      </c>
      <c r="CB394" s="79">
        <v>34.684674000000001</v>
      </c>
      <c r="CC394" s="79">
        <v>33.001159999999999</v>
      </c>
      <c r="CD394" s="79"/>
      <c r="CE394" s="79"/>
      <c r="CF394" s="79"/>
      <c r="CG394" s="79"/>
      <c r="CH394" s="79"/>
      <c r="CI394" s="79"/>
      <c r="CJ394" s="79"/>
      <c r="CK394" s="79">
        <v>8.0059590000000007</v>
      </c>
      <c r="CL394" s="67">
        <v>298.74655100000001</v>
      </c>
      <c r="CM394" s="79"/>
      <c r="CN394" s="79"/>
      <c r="CO394" s="79"/>
      <c r="CP394" s="79"/>
      <c r="CQ394" s="79"/>
      <c r="CR394" s="79"/>
      <c r="CS394" s="79"/>
      <c r="CT394" s="79"/>
      <c r="CU394" s="79"/>
      <c r="CV394" s="79"/>
      <c r="CW394" s="79"/>
      <c r="CX394" s="79"/>
      <c r="CY394" s="79"/>
      <c r="CZ394" s="79"/>
      <c r="DA394" s="79"/>
      <c r="DB394" s="79"/>
      <c r="DC394" s="79"/>
      <c r="DD394" s="79"/>
      <c r="DE394" s="79">
        <v>123</v>
      </c>
      <c r="DF394" s="79">
        <v>95</v>
      </c>
      <c r="DG394" s="79">
        <v>156</v>
      </c>
      <c r="DH394" s="79">
        <v>106</v>
      </c>
      <c r="DI394" s="79">
        <v>269</v>
      </c>
      <c r="DJ394" s="79">
        <v>118</v>
      </c>
      <c r="DK394" s="79">
        <v>78</v>
      </c>
      <c r="DL394" s="79">
        <v>125</v>
      </c>
      <c r="DM394" s="79">
        <v>89</v>
      </c>
      <c r="DN394" s="79">
        <v>159</v>
      </c>
      <c r="DO394" s="79">
        <v>4611</v>
      </c>
      <c r="DP394" s="79">
        <v>0</v>
      </c>
      <c r="DQ394" s="79">
        <v>379.226</v>
      </c>
      <c r="DR394" s="79">
        <v>0</v>
      </c>
      <c r="DS394" s="79">
        <v>736.9559999999999</v>
      </c>
      <c r="DT394" s="68">
        <v>1116.1819999999998</v>
      </c>
      <c r="DU394" s="79"/>
      <c r="DV394" s="77">
        <v>45.1248</v>
      </c>
      <c r="DW394" s="77">
        <v>0</v>
      </c>
      <c r="DX394" s="77">
        <v>0</v>
      </c>
      <c r="DY394" s="77">
        <v>14.096610999999999</v>
      </c>
      <c r="DZ394" s="77">
        <v>0</v>
      </c>
      <c r="EA394" s="77">
        <v>5.8820340000000009</v>
      </c>
      <c r="EB394" s="77">
        <v>0</v>
      </c>
      <c r="EC394" s="77">
        <v>0</v>
      </c>
      <c r="ED394" s="77"/>
      <c r="EE394" s="77"/>
      <c r="EF394" s="77">
        <v>0.12711900000000001</v>
      </c>
      <c r="EG394" s="77"/>
      <c r="EH394" s="77"/>
      <c r="EI394" s="77"/>
      <c r="EJ394" s="77"/>
      <c r="EK394" s="77"/>
      <c r="EL394" s="77"/>
      <c r="EM394" s="77"/>
      <c r="EN394" s="77"/>
      <c r="EO394" s="77"/>
      <c r="EP394" s="77"/>
      <c r="EQ394" s="77"/>
      <c r="ER394" s="77"/>
      <c r="ES394" s="77"/>
      <c r="ET394" s="77"/>
      <c r="EU394" s="77"/>
      <c r="EV394" s="77">
        <v>0</v>
      </c>
      <c r="EW394" s="77">
        <v>113.72077951999951</v>
      </c>
      <c r="EX394" s="77">
        <v>113.72077951999951</v>
      </c>
    </row>
    <row r="395" spans="1:154">
      <c r="A395" s="86">
        <v>2019</v>
      </c>
      <c r="B395" s="67" t="s">
        <v>8</v>
      </c>
      <c r="C395" s="67" t="s">
        <v>576</v>
      </c>
      <c r="D395" s="67" t="s">
        <v>211</v>
      </c>
      <c r="E395" s="67" t="s">
        <v>212</v>
      </c>
      <c r="F395" s="67" t="s">
        <v>221</v>
      </c>
      <c r="G395" s="67" t="s">
        <v>36</v>
      </c>
      <c r="H395" s="68" t="s">
        <v>231</v>
      </c>
      <c r="I395" s="68" t="s">
        <v>437</v>
      </c>
      <c r="J395" s="67" t="s">
        <v>582</v>
      </c>
      <c r="K395" s="78">
        <v>483982.65560477064</v>
      </c>
      <c r="L395" s="78">
        <v>365938.24498328433</v>
      </c>
      <c r="M395" s="67">
        <v>184351</v>
      </c>
      <c r="N395" s="67">
        <v>150476</v>
      </c>
      <c r="O395" s="67">
        <v>0</v>
      </c>
      <c r="P395" s="67">
        <v>0</v>
      </c>
      <c r="Q395" s="79"/>
      <c r="R395" s="67">
        <v>1184747.9005880549</v>
      </c>
      <c r="S395" s="79"/>
      <c r="T395" s="79"/>
      <c r="U395" s="79"/>
      <c r="V395" s="79"/>
      <c r="W395" s="79"/>
      <c r="X395" s="79"/>
      <c r="Y395" s="79">
        <v>795.95363511999994</v>
      </c>
      <c r="Z395" s="78"/>
      <c r="AA395" s="78"/>
      <c r="AB395" s="78"/>
      <c r="AC395" s="67"/>
      <c r="AD395" s="67">
        <v>1686640.2040000001</v>
      </c>
      <c r="AE395" s="79"/>
      <c r="AF395" s="79">
        <v>511.55596909899998</v>
      </c>
      <c r="AG395" s="79"/>
      <c r="AH395" s="79"/>
      <c r="AI395" s="79"/>
      <c r="AJ395" s="79"/>
      <c r="AK395" s="67"/>
      <c r="AL395" s="67"/>
      <c r="AM395" s="67"/>
      <c r="AN395" s="67"/>
      <c r="AO395" s="67"/>
      <c r="AP395" s="67">
        <v>21</v>
      </c>
      <c r="AQ395" s="67">
        <v>129</v>
      </c>
      <c r="AR395" s="67"/>
      <c r="AS395" s="67"/>
      <c r="AT395" s="67">
        <v>20</v>
      </c>
      <c r="AU395" s="67"/>
      <c r="AV395" s="67"/>
      <c r="AW395" s="67">
        <v>6</v>
      </c>
      <c r="AX395" s="67">
        <v>0</v>
      </c>
      <c r="AY395" s="67">
        <v>0</v>
      </c>
      <c r="AZ395" s="67">
        <v>1</v>
      </c>
      <c r="BA395" s="67">
        <v>7</v>
      </c>
      <c r="BB395" s="67">
        <v>0</v>
      </c>
      <c r="BC395" s="67">
        <v>0</v>
      </c>
      <c r="BD395" s="67"/>
      <c r="BE395" s="67">
        <v>0</v>
      </c>
      <c r="BF395" s="67">
        <v>0</v>
      </c>
      <c r="BG395" s="67">
        <v>0</v>
      </c>
      <c r="BH395" s="67">
        <v>0</v>
      </c>
      <c r="BI395" s="67"/>
      <c r="BJ395" s="73">
        <v>12695</v>
      </c>
      <c r="BK395" s="68">
        <v>184</v>
      </c>
      <c r="BL395" s="78"/>
      <c r="BM395" s="78">
        <v>30</v>
      </c>
      <c r="BN395" s="78">
        <v>30</v>
      </c>
      <c r="BO395" s="78">
        <v>30</v>
      </c>
      <c r="BP395" s="78">
        <v>0</v>
      </c>
      <c r="BQ395" s="78">
        <v>0</v>
      </c>
      <c r="BR395" s="67">
        <v>5260</v>
      </c>
      <c r="BS395" s="67">
        <v>111</v>
      </c>
      <c r="BT395" s="67">
        <v>5</v>
      </c>
      <c r="BU395" s="67">
        <v>2</v>
      </c>
      <c r="BV395" s="67">
        <v>0</v>
      </c>
      <c r="BW395" s="67">
        <v>2</v>
      </c>
      <c r="BX395" s="79"/>
      <c r="BY395" s="67">
        <v>5380</v>
      </c>
      <c r="BZ395" s="79">
        <v>263.51511800000003</v>
      </c>
      <c r="CA395" s="79">
        <v>140.51506699999999</v>
      </c>
      <c r="CB395" s="79">
        <v>56.560138999999999</v>
      </c>
      <c r="CC395" s="79">
        <v>43.579469000000003</v>
      </c>
      <c r="CD395" s="79"/>
      <c r="CE395" s="79"/>
      <c r="CF395" s="79"/>
      <c r="CG395" s="79"/>
      <c r="CH395" s="79"/>
      <c r="CI395" s="79"/>
      <c r="CJ395" s="79"/>
      <c r="CK395" s="79">
        <v>19.435843999999999</v>
      </c>
      <c r="CL395" s="67">
        <v>523.605637</v>
      </c>
      <c r="CM395" s="79"/>
      <c r="CN395" s="79"/>
      <c r="CO395" s="79"/>
      <c r="CP395" s="79"/>
      <c r="CQ395" s="79"/>
      <c r="CR395" s="79"/>
      <c r="CS395" s="79"/>
      <c r="CT395" s="79"/>
      <c r="CU395" s="79"/>
      <c r="CV395" s="79"/>
      <c r="CW395" s="79"/>
      <c r="CX395" s="79"/>
      <c r="CY395" s="79"/>
      <c r="CZ395" s="79"/>
      <c r="DA395" s="79"/>
      <c r="DB395" s="79"/>
      <c r="DC395" s="79"/>
      <c r="DD395" s="79"/>
      <c r="DE395" s="79">
        <v>23</v>
      </c>
      <c r="DF395" s="79">
        <v>18</v>
      </c>
      <c r="DG395" s="79">
        <v>32</v>
      </c>
      <c r="DH395" s="79">
        <v>100</v>
      </c>
      <c r="DI395" s="79">
        <v>236</v>
      </c>
      <c r="DJ395" s="79">
        <v>23</v>
      </c>
      <c r="DK395" s="79">
        <v>18</v>
      </c>
      <c r="DL395" s="79">
        <v>28</v>
      </c>
      <c r="DM395" s="79">
        <v>89</v>
      </c>
      <c r="DN395" s="79">
        <v>69</v>
      </c>
      <c r="DO395" s="79">
        <v>5380</v>
      </c>
      <c r="DP395" s="79">
        <v>5</v>
      </c>
      <c r="DQ395" s="79">
        <v>320.17</v>
      </c>
      <c r="DR395" s="79">
        <v>0</v>
      </c>
      <c r="DS395" s="79">
        <v>529.6</v>
      </c>
      <c r="DT395" s="68">
        <v>849.77</v>
      </c>
      <c r="DU395" s="79"/>
      <c r="DV395" s="77">
        <v>47.974080000000001</v>
      </c>
      <c r="DW395" s="77">
        <v>0</v>
      </c>
      <c r="DX395" s="77">
        <v>0</v>
      </c>
      <c r="DY395" s="77">
        <v>0.94025400000000003</v>
      </c>
      <c r="DZ395" s="77">
        <v>0</v>
      </c>
      <c r="EA395" s="77">
        <v>6.3240680000000005</v>
      </c>
      <c r="EB395" s="77">
        <v>0</v>
      </c>
      <c r="EC395" s="77">
        <v>0</v>
      </c>
      <c r="ED395" s="77"/>
      <c r="EE395" s="77"/>
      <c r="EF395" s="77">
        <v>0.381357</v>
      </c>
      <c r="EG395" s="77"/>
      <c r="EH395" s="77"/>
      <c r="EI395" s="77"/>
      <c r="EJ395" s="77"/>
      <c r="EK395" s="77"/>
      <c r="EL395" s="77"/>
      <c r="EM395" s="77"/>
      <c r="EN395" s="77"/>
      <c r="EO395" s="77"/>
      <c r="EP395" s="77"/>
      <c r="EQ395" s="77"/>
      <c r="ER395" s="77"/>
      <c r="ES395" s="77"/>
      <c r="ET395" s="77"/>
      <c r="EU395" s="77"/>
      <c r="EV395" s="77">
        <v>0</v>
      </c>
      <c r="EW395" s="77">
        <v>351.28247238836167</v>
      </c>
      <c r="EX395" s="77">
        <v>150.54963102358357</v>
      </c>
    </row>
    <row r="396" spans="1:154">
      <c r="A396" s="86">
        <v>2019</v>
      </c>
      <c r="B396" s="67" t="s">
        <v>8</v>
      </c>
      <c r="C396" s="67" t="s">
        <v>576</v>
      </c>
      <c r="D396" s="67" t="s">
        <v>211</v>
      </c>
      <c r="E396" s="67" t="s">
        <v>212</v>
      </c>
      <c r="F396" s="67" t="s">
        <v>222</v>
      </c>
      <c r="G396" s="67" t="s">
        <v>35</v>
      </c>
      <c r="H396" s="68" t="s">
        <v>231</v>
      </c>
      <c r="I396" s="68" t="s">
        <v>438</v>
      </c>
      <c r="J396" s="67" t="s">
        <v>583</v>
      </c>
      <c r="K396" s="78">
        <v>865084.70000000065</v>
      </c>
      <c r="L396" s="78">
        <v>528608.20000000042</v>
      </c>
      <c r="M396" s="67">
        <v>212484.19999999998</v>
      </c>
      <c r="N396" s="67">
        <v>0</v>
      </c>
      <c r="O396" s="67">
        <v>0</v>
      </c>
      <c r="P396" s="67">
        <v>0</v>
      </c>
      <c r="Q396" s="79"/>
      <c r="R396" s="67">
        <v>1606177.100000001</v>
      </c>
      <c r="S396" s="79"/>
      <c r="T396" s="79"/>
      <c r="U396" s="79"/>
      <c r="V396" s="79"/>
      <c r="W396" s="79"/>
      <c r="X396" s="79"/>
      <c r="Y396" s="79">
        <v>1152.7219395000002</v>
      </c>
      <c r="Z396" s="78"/>
      <c r="AA396" s="78"/>
      <c r="AB396" s="78"/>
      <c r="AC396" s="67"/>
      <c r="AD396" s="67">
        <v>1990040.2999999998</v>
      </c>
      <c r="AE396" s="79"/>
      <c r="AF396" s="79">
        <v>634.03627188241694</v>
      </c>
      <c r="AG396" s="79"/>
      <c r="AH396" s="79"/>
      <c r="AI396" s="79"/>
      <c r="AJ396" s="79"/>
      <c r="AK396" s="67"/>
      <c r="AL396" s="67"/>
      <c r="AM396" s="67"/>
      <c r="AN396" s="67"/>
      <c r="AO396" s="67"/>
      <c r="AP396" s="67">
        <v>46</v>
      </c>
      <c r="AQ396" s="67">
        <v>105</v>
      </c>
      <c r="AR396" s="67"/>
      <c r="AS396" s="67"/>
      <c r="AT396" s="67">
        <v>34</v>
      </c>
      <c r="AU396" s="67"/>
      <c r="AV396" s="67"/>
      <c r="AW396" s="67">
        <v>7</v>
      </c>
      <c r="AX396" s="67">
        <v>0</v>
      </c>
      <c r="AY396" s="67">
        <v>0</v>
      </c>
      <c r="AZ396" s="67">
        <v>8</v>
      </c>
      <c r="BA396" s="67">
        <v>7</v>
      </c>
      <c r="BB396" s="67">
        <v>0</v>
      </c>
      <c r="BC396" s="67">
        <v>0</v>
      </c>
      <c r="BD396" s="67">
        <v>0</v>
      </c>
      <c r="BE396" s="67">
        <v>0</v>
      </c>
      <c r="BF396" s="67">
        <v>0</v>
      </c>
      <c r="BG396" s="67">
        <v>0</v>
      </c>
      <c r="BH396" s="67">
        <v>0</v>
      </c>
      <c r="BI396" s="67">
        <v>0</v>
      </c>
      <c r="BJ396" s="73">
        <v>15925</v>
      </c>
      <c r="BK396" s="68">
        <v>207</v>
      </c>
      <c r="BL396" s="78"/>
      <c r="BM396" s="78">
        <v>43</v>
      </c>
      <c r="BN396" s="78"/>
      <c r="BO396" s="78">
        <v>43</v>
      </c>
      <c r="BP396" s="78">
        <v>0</v>
      </c>
      <c r="BQ396" s="78">
        <v>0</v>
      </c>
      <c r="BR396" s="67">
        <v>8318</v>
      </c>
      <c r="BS396" s="67">
        <v>159</v>
      </c>
      <c r="BT396" s="67">
        <v>9</v>
      </c>
      <c r="BU396" s="67">
        <v>0</v>
      </c>
      <c r="BV396" s="67">
        <v>0</v>
      </c>
      <c r="BW396" s="67">
        <v>5</v>
      </c>
      <c r="BX396" s="79"/>
      <c r="BY396" s="67">
        <v>8491</v>
      </c>
      <c r="BZ396" s="79">
        <v>326.769113</v>
      </c>
      <c r="CA396" s="79">
        <v>116.52177400000001</v>
      </c>
      <c r="CB396" s="79">
        <v>64.014978999999997</v>
      </c>
      <c r="CC396" s="79">
        <v>49.945237000000006</v>
      </c>
      <c r="CD396" s="79"/>
      <c r="CE396" s="79"/>
      <c r="CF396" s="79"/>
      <c r="CG396" s="79"/>
      <c r="CH396" s="79"/>
      <c r="CI396" s="79"/>
      <c r="CJ396" s="79"/>
      <c r="CK396" s="79">
        <v>19.734010000000001</v>
      </c>
      <c r="CL396" s="67">
        <v>576.98511299999996</v>
      </c>
      <c r="CM396" s="79"/>
      <c r="CN396" s="79"/>
      <c r="CO396" s="79"/>
      <c r="CP396" s="79"/>
      <c r="CQ396" s="79"/>
      <c r="CR396" s="79"/>
      <c r="CS396" s="79"/>
      <c r="CT396" s="79"/>
      <c r="CU396" s="79"/>
      <c r="CV396" s="79"/>
      <c r="CW396" s="79"/>
      <c r="CX396" s="79"/>
      <c r="CY396" s="79"/>
      <c r="CZ396" s="79"/>
      <c r="DA396" s="79"/>
      <c r="DB396" s="79"/>
      <c r="DC396" s="79"/>
      <c r="DD396" s="79"/>
      <c r="DE396" s="79">
        <v>82</v>
      </c>
      <c r="DF396" s="79">
        <v>32</v>
      </c>
      <c r="DG396" s="79">
        <v>253</v>
      </c>
      <c r="DH396" s="79">
        <v>136</v>
      </c>
      <c r="DI396" s="79">
        <v>500</v>
      </c>
      <c r="DJ396" s="79">
        <v>78</v>
      </c>
      <c r="DK396" s="79">
        <v>30</v>
      </c>
      <c r="DL396" s="79">
        <v>201</v>
      </c>
      <c r="DM396" s="79">
        <v>126</v>
      </c>
      <c r="DN396" s="79">
        <v>458</v>
      </c>
      <c r="DO396" s="79">
        <v>8491</v>
      </c>
      <c r="DP396" s="79">
        <v>5</v>
      </c>
      <c r="DQ396" s="79">
        <v>423.36000000000007</v>
      </c>
      <c r="DR396" s="79">
        <v>0</v>
      </c>
      <c r="DS396" s="79">
        <v>784.81299999999987</v>
      </c>
      <c r="DT396" s="68">
        <v>1208.173</v>
      </c>
      <c r="DU396" s="79"/>
      <c r="DV396" s="77">
        <v>87.672480000000007</v>
      </c>
      <c r="DW396" s="77">
        <v>0</v>
      </c>
      <c r="DX396" s="77">
        <v>0</v>
      </c>
      <c r="DY396" s="77">
        <v>0</v>
      </c>
      <c r="DZ396" s="77">
        <v>0</v>
      </c>
      <c r="EA396" s="77">
        <v>8.98</v>
      </c>
      <c r="EB396" s="77">
        <v>0</v>
      </c>
      <c r="EC396" s="77">
        <v>0</v>
      </c>
      <c r="ED396" s="77"/>
      <c r="EE396" s="77"/>
      <c r="EF396" s="77">
        <v>0.29661100000000001</v>
      </c>
      <c r="EG396" s="77"/>
      <c r="EH396" s="77"/>
      <c r="EI396" s="77"/>
      <c r="EJ396" s="77"/>
      <c r="EK396" s="77"/>
      <c r="EL396" s="77"/>
      <c r="EM396" s="77"/>
      <c r="EN396" s="77"/>
      <c r="EO396" s="77"/>
      <c r="EP396" s="77"/>
      <c r="EQ396" s="77"/>
      <c r="ER396" s="77"/>
      <c r="ES396" s="77"/>
      <c r="ET396" s="77"/>
      <c r="EU396" s="77"/>
      <c r="EV396" s="77">
        <v>0</v>
      </c>
      <c r="EW396" s="77">
        <v>383.86319999999881</v>
      </c>
      <c r="EX396" s="77">
        <v>383.86319999999881</v>
      </c>
    </row>
    <row r="397" spans="1:154">
      <c r="A397" s="86">
        <v>2019</v>
      </c>
      <c r="B397" s="67" t="s">
        <v>8</v>
      </c>
      <c r="C397" s="67" t="s">
        <v>576</v>
      </c>
      <c r="D397" s="67" t="s">
        <v>211</v>
      </c>
      <c r="E397" s="67" t="s">
        <v>212</v>
      </c>
      <c r="F397" s="67" t="s">
        <v>223</v>
      </c>
      <c r="G397" s="67" t="s">
        <v>45</v>
      </c>
      <c r="H397" s="68" t="s">
        <v>231</v>
      </c>
      <c r="I397" s="68" t="s">
        <v>439</v>
      </c>
      <c r="J397" s="67" t="s">
        <v>584</v>
      </c>
      <c r="K397" s="78">
        <v>1209291.5000000068</v>
      </c>
      <c r="L397" s="78">
        <v>873697.90000000037</v>
      </c>
      <c r="M397" s="67">
        <v>207748</v>
      </c>
      <c r="N397" s="67">
        <v>0</v>
      </c>
      <c r="O397" s="67">
        <v>0</v>
      </c>
      <c r="P397" s="67">
        <v>0</v>
      </c>
      <c r="Q397" s="79"/>
      <c r="R397" s="67">
        <v>2290737.4000000069</v>
      </c>
      <c r="S397" s="79"/>
      <c r="T397" s="79"/>
      <c r="U397" s="79"/>
      <c r="V397" s="79"/>
      <c r="W397" s="79"/>
      <c r="X397" s="79"/>
      <c r="Y397" s="79">
        <v>1640.9044479099998</v>
      </c>
      <c r="Z397" s="78"/>
      <c r="AA397" s="78"/>
      <c r="AB397" s="78"/>
      <c r="AC397" s="67"/>
      <c r="AD397" s="67">
        <v>2911068.8200000003</v>
      </c>
      <c r="AE397" s="79"/>
      <c r="AF397" s="79">
        <v>929.24978994470007</v>
      </c>
      <c r="AG397" s="79"/>
      <c r="AH397" s="79"/>
      <c r="AI397" s="79"/>
      <c r="AJ397" s="79"/>
      <c r="AK397" s="67"/>
      <c r="AL397" s="67"/>
      <c r="AM397" s="67"/>
      <c r="AN397" s="67"/>
      <c r="AO397" s="67"/>
      <c r="AP397" s="67">
        <v>98</v>
      </c>
      <c r="AQ397" s="67">
        <v>192</v>
      </c>
      <c r="AR397" s="67"/>
      <c r="AS397" s="67"/>
      <c r="AT397" s="67">
        <v>46</v>
      </c>
      <c r="AU397" s="67"/>
      <c r="AV397" s="67"/>
      <c r="AW397" s="67">
        <v>21</v>
      </c>
      <c r="AX397" s="67">
        <v>0</v>
      </c>
      <c r="AY397" s="67">
        <v>0</v>
      </c>
      <c r="AZ397" s="67">
        <v>7</v>
      </c>
      <c r="BA397" s="67">
        <v>2</v>
      </c>
      <c r="BB397" s="67">
        <v>0</v>
      </c>
      <c r="BC397" s="67">
        <v>0</v>
      </c>
      <c r="BD397" s="67"/>
      <c r="BE397" s="67">
        <v>0</v>
      </c>
      <c r="BF397" s="67">
        <v>0</v>
      </c>
      <c r="BG397" s="67">
        <v>0</v>
      </c>
      <c r="BH397" s="67">
        <v>0</v>
      </c>
      <c r="BI397" s="67"/>
      <c r="BJ397" s="73">
        <v>23685</v>
      </c>
      <c r="BK397" s="68">
        <v>366</v>
      </c>
      <c r="BL397" s="78"/>
      <c r="BM397" s="78">
        <v>38</v>
      </c>
      <c r="BN397" s="78">
        <v>38</v>
      </c>
      <c r="BO397" s="78">
        <v>38</v>
      </c>
      <c r="BP397" s="78">
        <v>0</v>
      </c>
      <c r="BQ397" s="78">
        <v>0</v>
      </c>
      <c r="BR397" s="67">
        <v>13412</v>
      </c>
      <c r="BS397" s="67">
        <v>296</v>
      </c>
      <c r="BT397" s="67">
        <v>11</v>
      </c>
      <c r="BU397" s="67">
        <v>0</v>
      </c>
      <c r="BV397" s="67">
        <v>0</v>
      </c>
      <c r="BW397" s="67">
        <v>0</v>
      </c>
      <c r="BX397" s="79"/>
      <c r="BY397" s="67">
        <v>13719</v>
      </c>
      <c r="BZ397" s="79">
        <v>306.33343500000001</v>
      </c>
      <c r="CA397" s="79">
        <v>41.166318000000004</v>
      </c>
      <c r="CB397" s="79">
        <v>73.367445000000004</v>
      </c>
      <c r="CC397" s="79">
        <v>45.681786000000002</v>
      </c>
      <c r="CD397" s="79"/>
      <c r="CE397" s="79"/>
      <c r="CF397" s="79"/>
      <c r="CG397" s="79"/>
      <c r="CH397" s="79"/>
      <c r="CI397" s="79"/>
      <c r="CJ397" s="79"/>
      <c r="CK397" s="79">
        <v>21.079390999999998</v>
      </c>
      <c r="CL397" s="67">
        <v>487.62837500000001</v>
      </c>
      <c r="CM397" s="79"/>
      <c r="CN397" s="79"/>
      <c r="CO397" s="79"/>
      <c r="CP397" s="79"/>
      <c r="CQ397" s="79"/>
      <c r="CR397" s="79"/>
      <c r="CS397" s="79"/>
      <c r="CT397" s="79"/>
      <c r="CU397" s="79"/>
      <c r="CV397" s="79"/>
      <c r="CW397" s="79"/>
      <c r="CX397" s="79"/>
      <c r="CY397" s="79"/>
      <c r="CZ397" s="79"/>
      <c r="DA397" s="79"/>
      <c r="DB397" s="79"/>
      <c r="DC397" s="79"/>
      <c r="DD397" s="79"/>
      <c r="DE397" s="79">
        <v>0</v>
      </c>
      <c r="DF397" s="79">
        <v>0</v>
      </c>
      <c r="DG397" s="79">
        <v>0</v>
      </c>
      <c r="DH397" s="79">
        <v>0</v>
      </c>
      <c r="DI397" s="79">
        <v>0</v>
      </c>
      <c r="DJ397" s="79">
        <v>0</v>
      </c>
      <c r="DK397" s="79">
        <v>0</v>
      </c>
      <c r="DL397" s="79">
        <v>0</v>
      </c>
      <c r="DM397" s="79">
        <v>0</v>
      </c>
      <c r="DN397" s="79">
        <v>0</v>
      </c>
      <c r="DO397" s="79">
        <v>13719</v>
      </c>
      <c r="DP397" s="79">
        <v>0</v>
      </c>
      <c r="DQ397" s="79">
        <v>537.19000000000005</v>
      </c>
      <c r="DR397" s="79">
        <v>0</v>
      </c>
      <c r="DS397" s="79">
        <v>1000.25</v>
      </c>
      <c r="DT397" s="68">
        <v>1537.44</v>
      </c>
      <c r="DU397" s="79"/>
      <c r="DV397" s="77">
        <v>133.72464000000002</v>
      </c>
      <c r="DW397" s="77">
        <v>0</v>
      </c>
      <c r="DX397" s="77">
        <v>0</v>
      </c>
      <c r="DY397" s="77">
        <v>3.4061870000000001</v>
      </c>
      <c r="DZ397" s="77">
        <v>0</v>
      </c>
      <c r="EA397" s="77">
        <v>20.706609999999998</v>
      </c>
      <c r="EB397" s="77">
        <v>0</v>
      </c>
      <c r="EC397" s="77">
        <v>0</v>
      </c>
      <c r="ED397" s="77"/>
      <c r="EE397" s="77"/>
      <c r="EF397" s="77">
        <v>1.525428</v>
      </c>
      <c r="EG397" s="77"/>
      <c r="EH397" s="77"/>
      <c r="EI397" s="77"/>
      <c r="EJ397" s="77"/>
      <c r="EK397" s="77"/>
      <c r="EL397" s="77"/>
      <c r="EM397" s="77"/>
      <c r="EN397" s="77"/>
      <c r="EO397" s="77"/>
      <c r="EP397" s="77"/>
      <c r="EQ397" s="77"/>
      <c r="ER397" s="77"/>
      <c r="ES397" s="77"/>
      <c r="ET397" s="77"/>
      <c r="EU397" s="77"/>
      <c r="EV397" s="77">
        <v>0</v>
      </c>
      <c r="EW397" s="77">
        <v>310.16570999999669</v>
      </c>
      <c r="EX397" s="77">
        <v>310.16570999999669</v>
      </c>
    </row>
    <row r="398" spans="1:154">
      <c r="A398" s="86">
        <v>2019</v>
      </c>
      <c r="B398" s="67" t="s">
        <v>8</v>
      </c>
      <c r="C398" s="67" t="s">
        <v>576</v>
      </c>
      <c r="D398" s="67" t="s">
        <v>211</v>
      </c>
      <c r="E398" s="67" t="s">
        <v>212</v>
      </c>
      <c r="F398" s="67" t="s">
        <v>224</v>
      </c>
      <c r="G398" s="67" t="s">
        <v>46</v>
      </c>
      <c r="H398" s="68" t="s">
        <v>231</v>
      </c>
      <c r="I398" s="68" t="s">
        <v>440</v>
      </c>
      <c r="J398" s="67" t="s">
        <v>585</v>
      </c>
      <c r="K398" s="78">
        <v>559415.30000000214</v>
      </c>
      <c r="L398" s="78">
        <v>371982.60000000009</v>
      </c>
      <c r="M398" s="67">
        <v>187422</v>
      </c>
      <c r="N398" s="67">
        <v>457400</v>
      </c>
      <c r="O398" s="67">
        <v>0</v>
      </c>
      <c r="P398" s="67">
        <v>0</v>
      </c>
      <c r="Q398" s="79"/>
      <c r="R398" s="67">
        <v>1576219.9000000022</v>
      </c>
      <c r="S398" s="79"/>
      <c r="T398" s="79"/>
      <c r="U398" s="79"/>
      <c r="V398" s="79"/>
      <c r="W398" s="79"/>
      <c r="X398" s="79"/>
      <c r="Y398" s="79">
        <v>1019.0210852499999</v>
      </c>
      <c r="Z398" s="78"/>
      <c r="AA398" s="78"/>
      <c r="AB398" s="78"/>
      <c r="AC398" s="67"/>
      <c r="AD398" s="67">
        <v>2006060.3942679996</v>
      </c>
      <c r="AE398" s="79"/>
      <c r="AF398" s="79">
        <v>668.94765139100298</v>
      </c>
      <c r="AG398" s="79"/>
      <c r="AH398" s="79"/>
      <c r="AI398" s="79"/>
      <c r="AJ398" s="79"/>
      <c r="AK398" s="67"/>
      <c r="AL398" s="67"/>
      <c r="AM398" s="67"/>
      <c r="AN398" s="67"/>
      <c r="AO398" s="67"/>
      <c r="AP398" s="67">
        <v>32</v>
      </c>
      <c r="AQ398" s="67">
        <v>200</v>
      </c>
      <c r="AR398" s="67"/>
      <c r="AS398" s="67"/>
      <c r="AT398" s="67">
        <v>27</v>
      </c>
      <c r="AU398" s="67"/>
      <c r="AV398" s="67"/>
      <c r="AW398" s="67">
        <v>10</v>
      </c>
      <c r="AX398" s="67">
        <v>0</v>
      </c>
      <c r="AY398" s="67">
        <v>0</v>
      </c>
      <c r="AZ398" s="67">
        <v>3</v>
      </c>
      <c r="BA398" s="67"/>
      <c r="BB398" s="67">
        <v>0</v>
      </c>
      <c r="BC398" s="67">
        <v>4</v>
      </c>
      <c r="BD398" s="67"/>
      <c r="BE398" s="67">
        <v>0</v>
      </c>
      <c r="BF398" s="67">
        <v>2</v>
      </c>
      <c r="BG398" s="67">
        <v>0</v>
      </c>
      <c r="BH398" s="67">
        <v>0</v>
      </c>
      <c r="BI398" s="67"/>
      <c r="BJ398" s="73">
        <v>19705</v>
      </c>
      <c r="BK398" s="68">
        <v>278</v>
      </c>
      <c r="BL398" s="78"/>
      <c r="BM398" s="78">
        <v>32</v>
      </c>
      <c r="BN398" s="78">
        <v>32</v>
      </c>
      <c r="BO398" s="78">
        <v>32</v>
      </c>
      <c r="BP398" s="78">
        <v>0</v>
      </c>
      <c r="BQ398" s="78">
        <v>0</v>
      </c>
      <c r="BR398" s="67">
        <v>9848</v>
      </c>
      <c r="BS398" s="67">
        <v>202</v>
      </c>
      <c r="BT398" s="67">
        <v>11</v>
      </c>
      <c r="BU398" s="67">
        <v>1</v>
      </c>
      <c r="BV398" s="67">
        <v>0</v>
      </c>
      <c r="BW398" s="67">
        <v>0</v>
      </c>
      <c r="BX398" s="79"/>
      <c r="BY398" s="67">
        <v>10062</v>
      </c>
      <c r="BZ398" s="79">
        <v>251.58631500000001</v>
      </c>
      <c r="CA398" s="79">
        <v>102.324417</v>
      </c>
      <c r="CB398" s="79">
        <v>54.751554999999996</v>
      </c>
      <c r="CC398" s="79">
        <v>49.977499999999999</v>
      </c>
      <c r="CD398" s="79"/>
      <c r="CE398" s="79"/>
      <c r="CF398" s="79"/>
      <c r="CG398" s="79"/>
      <c r="CH398" s="79"/>
      <c r="CI398" s="79"/>
      <c r="CJ398" s="79"/>
      <c r="CK398" s="79">
        <v>19.480065000000003</v>
      </c>
      <c r="CL398" s="67">
        <v>478.11985200000004</v>
      </c>
      <c r="CM398" s="79"/>
      <c r="CN398" s="79"/>
      <c r="CO398" s="79"/>
      <c r="CP398" s="79"/>
      <c r="CQ398" s="79"/>
      <c r="CR398" s="79"/>
      <c r="CS398" s="79"/>
      <c r="CT398" s="79"/>
      <c r="CU398" s="79"/>
      <c r="CV398" s="79"/>
      <c r="CW398" s="79"/>
      <c r="CX398" s="79"/>
      <c r="CY398" s="79"/>
      <c r="CZ398" s="79"/>
      <c r="DA398" s="79"/>
      <c r="DB398" s="79"/>
      <c r="DC398" s="79"/>
      <c r="DD398" s="79"/>
      <c r="DE398" s="79">
        <v>68</v>
      </c>
      <c r="DF398" s="79">
        <v>32</v>
      </c>
      <c r="DG398" s="79">
        <v>123</v>
      </c>
      <c r="DH398" s="79">
        <v>100</v>
      </c>
      <c r="DI398" s="79">
        <v>250</v>
      </c>
      <c r="DJ398" s="79">
        <v>65</v>
      </c>
      <c r="DK398" s="79">
        <v>30</v>
      </c>
      <c r="DL398" s="79">
        <v>120</v>
      </c>
      <c r="DM398" s="79">
        <v>85</v>
      </c>
      <c r="DN398" s="79">
        <v>80</v>
      </c>
      <c r="DO398" s="79">
        <v>10062</v>
      </c>
      <c r="DP398" s="79">
        <v>4</v>
      </c>
      <c r="DQ398" s="79">
        <v>308.86500000000001</v>
      </c>
      <c r="DR398" s="79">
        <v>0</v>
      </c>
      <c r="DS398" s="79">
        <v>882.45</v>
      </c>
      <c r="DT398" s="68">
        <v>1191.3150000000001</v>
      </c>
      <c r="DU398" s="79"/>
      <c r="DV398" s="77">
        <v>119.91336</v>
      </c>
      <c r="DW398" s="77">
        <v>0</v>
      </c>
      <c r="DX398" s="77">
        <v>0</v>
      </c>
      <c r="DY398" s="77">
        <v>0.64067799999999997</v>
      </c>
      <c r="DZ398" s="77">
        <v>0</v>
      </c>
      <c r="EA398" s="77">
        <v>10.459999999999999</v>
      </c>
      <c r="EB398" s="77">
        <v>0</v>
      </c>
      <c r="EC398" s="77">
        <v>0</v>
      </c>
      <c r="ED398" s="77"/>
      <c r="EE398" s="77"/>
      <c r="EF398" s="77">
        <v>0.25423800000000002</v>
      </c>
      <c r="EG398" s="77"/>
      <c r="EH398" s="77"/>
      <c r="EI398" s="77"/>
      <c r="EJ398" s="77"/>
      <c r="EK398" s="77"/>
      <c r="EL398" s="77"/>
      <c r="EM398" s="77"/>
      <c r="EN398" s="77"/>
      <c r="EO398" s="77"/>
      <c r="EP398" s="77"/>
      <c r="EQ398" s="77"/>
      <c r="ER398" s="77"/>
      <c r="ES398" s="77"/>
      <c r="ET398" s="77"/>
      <c r="EU398" s="77"/>
      <c r="EV398" s="77">
        <v>0</v>
      </c>
      <c r="EW398" s="77">
        <v>257.9042965607984</v>
      </c>
      <c r="EX398" s="77">
        <v>171.93619770719894</v>
      </c>
    </row>
    <row r="399" spans="1:154">
      <c r="A399" s="86">
        <v>2019</v>
      </c>
      <c r="B399" s="67" t="s">
        <v>8</v>
      </c>
      <c r="C399" s="67" t="s">
        <v>576</v>
      </c>
      <c r="D399" s="67" t="s">
        <v>211</v>
      </c>
      <c r="E399" s="67" t="s">
        <v>212</v>
      </c>
      <c r="F399" s="67" t="s">
        <v>226</v>
      </c>
      <c r="G399" s="67" t="s">
        <v>29</v>
      </c>
      <c r="H399" s="68" t="s">
        <v>29</v>
      </c>
      <c r="I399" s="68" t="s">
        <v>447</v>
      </c>
      <c r="J399" s="67" t="s">
        <v>586</v>
      </c>
      <c r="K399" s="78">
        <v>894405.77</v>
      </c>
      <c r="L399" s="78">
        <v>293980.53000000003</v>
      </c>
      <c r="M399" s="67">
        <v>146471</v>
      </c>
      <c r="N399" s="67">
        <v>0</v>
      </c>
      <c r="O399" s="67">
        <v>0</v>
      </c>
      <c r="P399" s="67">
        <v>0</v>
      </c>
      <c r="Q399" s="79"/>
      <c r="R399" s="67">
        <v>1334857.3</v>
      </c>
      <c r="S399" s="79"/>
      <c r="T399" s="79"/>
      <c r="U399" s="79"/>
      <c r="V399" s="79"/>
      <c r="W399" s="79"/>
      <c r="X399" s="79"/>
      <c r="Y399" s="79">
        <v>808.15000000000009</v>
      </c>
      <c r="Z399" s="78"/>
      <c r="AA399" s="78"/>
      <c r="AB399" s="78"/>
      <c r="AC399" s="67"/>
      <c r="AD399" s="67">
        <v>1571529</v>
      </c>
      <c r="AE399" s="79"/>
      <c r="AF399" s="79">
        <v>438.27</v>
      </c>
      <c r="AG399" s="79">
        <v>1571.529</v>
      </c>
      <c r="AH399" s="79">
        <v>30.073719369999999</v>
      </c>
      <c r="AI399" s="79">
        <v>26.473344520000001</v>
      </c>
      <c r="AJ399" s="79">
        <v>22.343502770000001</v>
      </c>
      <c r="AK399" s="67"/>
      <c r="AL399" s="67"/>
      <c r="AM399" s="67"/>
      <c r="AN399" s="67"/>
      <c r="AO399" s="67"/>
      <c r="AP399" s="67">
        <v>32</v>
      </c>
      <c r="AQ399" s="67">
        <v>104</v>
      </c>
      <c r="AR399" s="67"/>
      <c r="AS399" s="67"/>
      <c r="AT399" s="67">
        <v>33</v>
      </c>
      <c r="AU399" s="67"/>
      <c r="AV399" s="67"/>
      <c r="AW399" s="67">
        <v>6</v>
      </c>
      <c r="AX399" s="67">
        <v>0</v>
      </c>
      <c r="AY399" s="67">
        <v>0</v>
      </c>
      <c r="AZ399" s="67">
        <v>5</v>
      </c>
      <c r="BA399" s="67">
        <v>2</v>
      </c>
      <c r="BB399" s="67">
        <v>0</v>
      </c>
      <c r="BC399" s="67">
        <v>0</v>
      </c>
      <c r="BD399" s="67"/>
      <c r="BE399" s="67">
        <v>0</v>
      </c>
      <c r="BF399" s="67">
        <v>0</v>
      </c>
      <c r="BG399" s="67">
        <v>0</v>
      </c>
      <c r="BH399" s="67">
        <v>0</v>
      </c>
      <c r="BI399" s="67"/>
      <c r="BJ399" s="73">
        <v>12705</v>
      </c>
      <c r="BK399" s="68">
        <v>182</v>
      </c>
      <c r="BL399" s="78"/>
      <c r="BM399" s="78">
        <v>33</v>
      </c>
      <c r="BN399" s="78">
        <v>33</v>
      </c>
      <c r="BO399" s="78">
        <v>21</v>
      </c>
      <c r="BP399" s="78">
        <v>10</v>
      </c>
      <c r="BQ399" s="78">
        <v>2</v>
      </c>
      <c r="BR399" s="67">
        <v>13920</v>
      </c>
      <c r="BS399" s="67">
        <v>158</v>
      </c>
      <c r="BT399" s="67">
        <v>50</v>
      </c>
      <c r="BU399" s="67">
        <v>0</v>
      </c>
      <c r="BV399" s="67">
        <v>0</v>
      </c>
      <c r="BW399" s="67">
        <v>0</v>
      </c>
      <c r="BX399" s="79"/>
      <c r="BY399" s="67">
        <v>14128</v>
      </c>
      <c r="BZ399" s="79">
        <v>197.92000000000002</v>
      </c>
      <c r="CA399" s="79">
        <v>108.69</v>
      </c>
      <c r="CB399" s="79">
        <v>76.919999999999987</v>
      </c>
      <c r="CC399" s="79">
        <v>94.22</v>
      </c>
      <c r="CD399" s="79"/>
      <c r="CE399" s="79"/>
      <c r="CF399" s="79"/>
      <c r="CG399" s="79"/>
      <c r="CH399" s="79"/>
      <c r="CI399" s="79"/>
      <c r="CJ399" s="79"/>
      <c r="CK399" s="79">
        <v>45.959999999999994</v>
      </c>
      <c r="CL399" s="67">
        <v>523.71</v>
      </c>
      <c r="CM399" s="79"/>
      <c r="CN399" s="79"/>
      <c r="CO399" s="79"/>
      <c r="CP399" s="79">
        <v>61.38</v>
      </c>
      <c r="CQ399" s="79">
        <v>46.778373180000003</v>
      </c>
      <c r="CR399" s="79">
        <v>12.349490519520002</v>
      </c>
      <c r="CS399" s="79">
        <v>72</v>
      </c>
      <c r="CT399" s="79">
        <v>54.871991999999999</v>
      </c>
      <c r="CU399" s="79">
        <v>14.486205888000001</v>
      </c>
      <c r="CV399" s="79">
        <v>64</v>
      </c>
      <c r="CW399" s="79">
        <v>48.775103999999999</v>
      </c>
      <c r="CX399" s="79">
        <v>12.876627456</v>
      </c>
      <c r="CY399" s="79">
        <v>24</v>
      </c>
      <c r="CZ399" s="79">
        <v>18.290664</v>
      </c>
      <c r="DA399" s="79">
        <v>4.8287352959999996</v>
      </c>
      <c r="DB399" s="79"/>
      <c r="DC399" s="79"/>
      <c r="DD399" s="79"/>
      <c r="DE399" s="79">
        <v>0</v>
      </c>
      <c r="DF399" s="79">
        <v>17</v>
      </c>
      <c r="DG399" s="79">
        <v>11</v>
      </c>
      <c r="DH399" s="79">
        <v>8</v>
      </c>
      <c r="DI399" s="79">
        <v>238</v>
      </c>
      <c r="DJ399" s="79">
        <v>0</v>
      </c>
      <c r="DK399" s="79">
        <v>17</v>
      </c>
      <c r="DL399" s="79">
        <v>11</v>
      </c>
      <c r="DM399" s="79">
        <v>5</v>
      </c>
      <c r="DN399" s="79">
        <v>66</v>
      </c>
      <c r="DO399" s="79">
        <v>14225</v>
      </c>
      <c r="DP399" s="79">
        <v>0</v>
      </c>
      <c r="DQ399" s="79">
        <v>548.36</v>
      </c>
      <c r="DR399" s="79">
        <v>32.409999999999997</v>
      </c>
      <c r="DS399" s="79">
        <v>237.89099999999999</v>
      </c>
      <c r="DT399" s="68">
        <v>818.66099999999994</v>
      </c>
      <c r="DU399" s="79"/>
      <c r="DV399" s="77">
        <v>162.03944099999998</v>
      </c>
      <c r="DW399" s="77">
        <v>0.38739999999999997</v>
      </c>
      <c r="DX399" s="77">
        <v>0</v>
      </c>
      <c r="DY399" s="77">
        <v>0.72</v>
      </c>
      <c r="DZ399" s="77">
        <v>5.5460000000000003</v>
      </c>
      <c r="EA399" s="77">
        <v>0.23600000000000002</v>
      </c>
      <c r="EB399" s="77">
        <v>0</v>
      </c>
      <c r="EC399" s="77">
        <v>2.4596499999999999</v>
      </c>
      <c r="ED399" s="77"/>
      <c r="EE399" s="77"/>
      <c r="EF399" s="77">
        <v>0</v>
      </c>
      <c r="EG399" s="77"/>
      <c r="EH399" s="77"/>
      <c r="EI399" s="77"/>
      <c r="EJ399" s="77"/>
      <c r="EK399" s="77"/>
      <c r="EL399" s="77"/>
      <c r="EM399" s="77"/>
      <c r="EN399" s="77"/>
      <c r="EO399" s="77"/>
      <c r="EP399" s="77"/>
      <c r="EQ399" s="77"/>
      <c r="ER399" s="77"/>
      <c r="ES399" s="77"/>
      <c r="ET399" s="77"/>
      <c r="EU399" s="77"/>
      <c r="EV399" s="77">
        <v>30.073719369999999</v>
      </c>
      <c r="EW399" s="77">
        <v>26.473344520000001</v>
      </c>
      <c r="EX399" s="77">
        <v>22.343502770000001</v>
      </c>
    </row>
    <row r="400" spans="1:154" ht="24">
      <c r="A400" s="86">
        <v>2019</v>
      </c>
      <c r="B400" s="67" t="s">
        <v>8</v>
      </c>
      <c r="C400" s="67" t="s">
        <v>576</v>
      </c>
      <c r="D400" s="67" t="s">
        <v>211</v>
      </c>
      <c r="E400" s="67" t="s">
        <v>212</v>
      </c>
      <c r="F400" s="67" t="s">
        <v>227</v>
      </c>
      <c r="G400" s="67" t="s">
        <v>13</v>
      </c>
      <c r="H400" s="68" t="s">
        <v>13</v>
      </c>
      <c r="I400" s="68" t="s">
        <v>444</v>
      </c>
      <c r="J400" s="67" t="s">
        <v>587</v>
      </c>
      <c r="K400" s="78">
        <v>287186</v>
      </c>
      <c r="L400" s="78">
        <v>164119.29999999999</v>
      </c>
      <c r="M400" s="67">
        <v>0</v>
      </c>
      <c r="N400" s="67">
        <v>0</v>
      </c>
      <c r="O400" s="67">
        <v>0</v>
      </c>
      <c r="P400" s="67">
        <v>0</v>
      </c>
      <c r="Q400" s="79"/>
      <c r="R400" s="67">
        <v>451305.3</v>
      </c>
      <c r="S400" s="79"/>
      <c r="T400" s="79"/>
      <c r="U400" s="79"/>
      <c r="V400" s="79"/>
      <c r="W400" s="79"/>
      <c r="X400" s="79"/>
      <c r="Y400" s="79">
        <v>325.7024065</v>
      </c>
      <c r="Z400" s="78"/>
      <c r="AA400" s="78"/>
      <c r="AB400" s="78"/>
      <c r="AC400" s="67"/>
      <c r="AD400" s="67">
        <v>590830</v>
      </c>
      <c r="AE400" s="79"/>
      <c r="AF400" s="79">
        <v>206.69739399999997</v>
      </c>
      <c r="AG400" s="79">
        <v>9319.3729999999996</v>
      </c>
      <c r="AH400" s="79">
        <v>13917.8</v>
      </c>
      <c r="AI400" s="79">
        <v>95776</v>
      </c>
      <c r="AJ400" s="79">
        <v>11972</v>
      </c>
      <c r="AK400" s="67"/>
      <c r="AL400" s="67"/>
      <c r="AM400" s="67"/>
      <c r="AN400" s="67"/>
      <c r="AO400" s="67"/>
      <c r="AP400" s="67">
        <v>23</v>
      </c>
      <c r="AQ400" s="67">
        <v>56</v>
      </c>
      <c r="AR400" s="67"/>
      <c r="AS400" s="67"/>
      <c r="AT400" s="67">
        <v>22</v>
      </c>
      <c r="AU400" s="67"/>
      <c r="AV400" s="67"/>
      <c r="AW400" s="67">
        <v>2</v>
      </c>
      <c r="AX400" s="67">
        <v>0</v>
      </c>
      <c r="AY400" s="67">
        <v>0</v>
      </c>
      <c r="AZ400" s="67">
        <v>2</v>
      </c>
      <c r="BA400" s="67">
        <v>0</v>
      </c>
      <c r="BB400" s="67">
        <v>0</v>
      </c>
      <c r="BC400" s="67">
        <v>0</v>
      </c>
      <c r="BD400" s="67"/>
      <c r="BE400" s="67">
        <v>0</v>
      </c>
      <c r="BF400" s="67">
        <v>0</v>
      </c>
      <c r="BG400" s="67">
        <v>0</v>
      </c>
      <c r="BH400" s="67">
        <v>0</v>
      </c>
      <c r="BI400" s="67"/>
      <c r="BJ400" s="73">
        <v>6605</v>
      </c>
      <c r="BK400" s="68">
        <v>105</v>
      </c>
      <c r="BL400" s="78"/>
      <c r="BM400" s="78">
        <v>36</v>
      </c>
      <c r="BN400" s="78">
        <v>36</v>
      </c>
      <c r="BO400" s="78">
        <v>0</v>
      </c>
      <c r="BP400" s="78">
        <v>36</v>
      </c>
      <c r="BQ400" s="78">
        <v>0</v>
      </c>
      <c r="BR400" s="67">
        <v>3189</v>
      </c>
      <c r="BS400" s="67">
        <v>68</v>
      </c>
      <c r="BT400" s="67">
        <v>0</v>
      </c>
      <c r="BU400" s="67">
        <v>0</v>
      </c>
      <c r="BV400" s="67">
        <v>0</v>
      </c>
      <c r="BW400" s="67">
        <v>0</v>
      </c>
      <c r="BX400" s="79"/>
      <c r="BY400" s="67">
        <v>3257</v>
      </c>
      <c r="BZ400" s="79">
        <v>46.956276000000003</v>
      </c>
      <c r="CA400" s="79">
        <v>25.005434999999999</v>
      </c>
      <c r="CB400" s="79">
        <v>31.881819999999998</v>
      </c>
      <c r="CC400" s="79">
        <v>42.640599999999999</v>
      </c>
      <c r="CD400" s="79"/>
      <c r="CE400" s="79"/>
      <c r="CF400" s="79"/>
      <c r="CG400" s="79"/>
      <c r="CH400" s="79"/>
      <c r="CI400" s="79"/>
      <c r="CJ400" s="79"/>
      <c r="CK400" s="79">
        <v>19.197805000000002</v>
      </c>
      <c r="CL400" s="67">
        <v>165.68193600000001</v>
      </c>
      <c r="CM400" s="79"/>
      <c r="CN400" s="79"/>
      <c r="CO400" s="79"/>
      <c r="CP400" s="79"/>
      <c r="CQ400" s="79"/>
      <c r="CR400" s="79"/>
      <c r="CS400" s="79"/>
      <c r="CT400" s="79"/>
      <c r="CU400" s="79"/>
      <c r="CV400" s="79"/>
      <c r="CW400" s="79"/>
      <c r="CX400" s="79"/>
      <c r="CY400" s="79"/>
      <c r="CZ400" s="79"/>
      <c r="DA400" s="79"/>
      <c r="DB400" s="79"/>
      <c r="DC400" s="79"/>
      <c r="DD400" s="79"/>
      <c r="DE400" s="79">
        <v>0</v>
      </c>
      <c r="DF400" s="79">
        <v>14</v>
      </c>
      <c r="DG400" s="79">
        <v>2</v>
      </c>
      <c r="DH400" s="79">
        <v>10</v>
      </c>
      <c r="DI400" s="79">
        <v>2</v>
      </c>
      <c r="DJ400" s="79">
        <v>0</v>
      </c>
      <c r="DK400" s="79">
        <v>17</v>
      </c>
      <c r="DL400" s="79">
        <v>2</v>
      </c>
      <c r="DM400" s="79">
        <v>10</v>
      </c>
      <c r="DN400" s="79">
        <v>2</v>
      </c>
      <c r="DO400" s="79">
        <v>512800</v>
      </c>
      <c r="DP400" s="79">
        <v>0</v>
      </c>
      <c r="DQ400" s="79">
        <v>321.7</v>
      </c>
      <c r="DR400" s="79">
        <v>0</v>
      </c>
      <c r="DS400" s="79">
        <v>512.79999999999995</v>
      </c>
      <c r="DT400" s="68">
        <v>834.5</v>
      </c>
      <c r="DU400" s="79"/>
      <c r="DV400" s="77">
        <v>26.721898000000003</v>
      </c>
      <c r="DW400" s="77">
        <v>0</v>
      </c>
      <c r="DX400" s="77">
        <v>0</v>
      </c>
      <c r="DY400" s="77">
        <v>0</v>
      </c>
      <c r="DZ400" s="77">
        <v>5.8999999999999997E-2</v>
      </c>
      <c r="EA400" s="77">
        <v>1.7141599999999999</v>
      </c>
      <c r="EB400" s="77">
        <v>0</v>
      </c>
      <c r="EC400" s="77">
        <v>0</v>
      </c>
      <c r="ED400" s="77"/>
      <c r="EE400" s="77"/>
      <c r="EF400" s="77">
        <v>0.6</v>
      </c>
      <c r="EG400" s="77"/>
      <c r="EH400" s="77"/>
      <c r="EI400" s="77"/>
      <c r="EJ400" s="77"/>
      <c r="EK400" s="77"/>
      <c r="EL400" s="77"/>
      <c r="EM400" s="77"/>
      <c r="EN400" s="77"/>
      <c r="EO400" s="77"/>
      <c r="EP400" s="77"/>
      <c r="EQ400" s="77"/>
      <c r="ER400" s="77"/>
      <c r="ES400" s="77"/>
      <c r="ET400" s="77"/>
      <c r="EU400" s="77"/>
      <c r="EV400" s="77">
        <v>13917.8</v>
      </c>
      <c r="EW400" s="77">
        <v>95776</v>
      </c>
      <c r="EX400" s="77">
        <v>11972</v>
      </c>
    </row>
    <row r="401" spans="1:154">
      <c r="A401" s="86">
        <v>2019</v>
      </c>
      <c r="B401" s="67" t="s">
        <v>8</v>
      </c>
      <c r="C401" s="67" t="s">
        <v>576</v>
      </c>
      <c r="D401" s="67" t="s">
        <v>211</v>
      </c>
      <c r="E401" s="67" t="s">
        <v>212</v>
      </c>
      <c r="F401" s="67" t="s">
        <v>228</v>
      </c>
      <c r="G401" s="67" t="s">
        <v>28</v>
      </c>
      <c r="H401" s="68" t="s">
        <v>28</v>
      </c>
      <c r="I401" s="68" t="s">
        <v>445</v>
      </c>
      <c r="J401" s="67" t="s">
        <v>588</v>
      </c>
      <c r="K401" s="78">
        <v>611268.07860000001</v>
      </c>
      <c r="L401" s="78">
        <v>107870.83739999999</v>
      </c>
      <c r="M401" s="67">
        <v>0</v>
      </c>
      <c r="N401" s="67">
        <v>0</v>
      </c>
      <c r="O401" s="67">
        <v>0</v>
      </c>
      <c r="P401" s="67">
        <v>0</v>
      </c>
      <c r="Q401" s="79"/>
      <c r="R401" s="67">
        <v>719138.91599999997</v>
      </c>
      <c r="S401" s="79"/>
      <c r="T401" s="79"/>
      <c r="U401" s="79"/>
      <c r="V401" s="79"/>
      <c r="W401" s="79"/>
      <c r="X401" s="79"/>
      <c r="Y401" s="79" t="s">
        <v>216</v>
      </c>
      <c r="Z401" s="78"/>
      <c r="AA401" s="78"/>
      <c r="AB401" s="78"/>
      <c r="AC401" s="67"/>
      <c r="AD401" s="67">
        <v>906630</v>
      </c>
      <c r="AE401" s="79"/>
      <c r="AF401" s="79">
        <v>252.82698400000001</v>
      </c>
      <c r="AG401" s="79"/>
      <c r="AH401" s="79"/>
      <c r="AI401" s="79"/>
      <c r="AJ401" s="79"/>
      <c r="AK401" s="67"/>
      <c r="AL401" s="67"/>
      <c r="AM401" s="67"/>
      <c r="AN401" s="67"/>
      <c r="AO401" s="67"/>
      <c r="AP401" s="67">
        <v>7</v>
      </c>
      <c r="AQ401" s="67">
        <v>27</v>
      </c>
      <c r="AR401" s="67"/>
      <c r="AS401" s="67"/>
      <c r="AT401" s="67">
        <v>8</v>
      </c>
      <c r="AU401" s="67"/>
      <c r="AV401" s="67"/>
      <c r="AW401" s="67">
        <v>4</v>
      </c>
      <c r="AX401" s="67">
        <v>0</v>
      </c>
      <c r="AY401" s="67"/>
      <c r="AZ401" s="67">
        <v>4</v>
      </c>
      <c r="BA401" s="67"/>
      <c r="BB401" s="67"/>
      <c r="BC401" s="67"/>
      <c r="BD401" s="67"/>
      <c r="BE401" s="67"/>
      <c r="BF401" s="67"/>
      <c r="BG401" s="67"/>
      <c r="BH401" s="67"/>
      <c r="BI401" s="67"/>
      <c r="BJ401" s="73">
        <v>4385</v>
      </c>
      <c r="BK401" s="68">
        <v>50</v>
      </c>
      <c r="BL401" s="78"/>
      <c r="BM401" s="78">
        <v>34</v>
      </c>
      <c r="BN401" s="78">
        <v>34</v>
      </c>
      <c r="BO401" s="78">
        <v>0</v>
      </c>
      <c r="BP401" s="78">
        <v>0</v>
      </c>
      <c r="BQ401" s="78">
        <v>0</v>
      </c>
      <c r="BR401" s="67">
        <v>8597</v>
      </c>
      <c r="BS401" s="67">
        <v>60</v>
      </c>
      <c r="BT401" s="67">
        <v>0</v>
      </c>
      <c r="BU401" s="67">
        <v>0</v>
      </c>
      <c r="BV401" s="67">
        <v>0</v>
      </c>
      <c r="BW401" s="67">
        <v>0</v>
      </c>
      <c r="BX401" s="79"/>
      <c r="BY401" s="67">
        <v>8657</v>
      </c>
      <c r="BZ401" s="79">
        <v>0</v>
      </c>
      <c r="CA401" s="79">
        <v>0</v>
      </c>
      <c r="CB401" s="79">
        <v>0</v>
      </c>
      <c r="CC401" s="79">
        <v>0</v>
      </c>
      <c r="CD401" s="79"/>
      <c r="CE401" s="79"/>
      <c r="CF401" s="79"/>
      <c r="CG401" s="79"/>
      <c r="CH401" s="79"/>
      <c r="CI401" s="79"/>
      <c r="CJ401" s="79"/>
      <c r="CK401" s="79">
        <v>0</v>
      </c>
      <c r="CL401" s="67">
        <v>0</v>
      </c>
      <c r="CM401" s="79"/>
      <c r="CN401" s="79"/>
      <c r="CO401" s="79"/>
      <c r="CP401" s="79"/>
      <c r="CQ401" s="79"/>
      <c r="CR401" s="79"/>
      <c r="CS401" s="79"/>
      <c r="CT401" s="79"/>
      <c r="CU401" s="79"/>
      <c r="CV401" s="79"/>
      <c r="CW401" s="79"/>
      <c r="CX401" s="79"/>
      <c r="CY401" s="79"/>
      <c r="CZ401" s="79"/>
      <c r="DA401" s="79"/>
      <c r="DB401" s="79"/>
      <c r="DC401" s="79"/>
      <c r="DD401" s="79"/>
      <c r="DE401" s="79"/>
      <c r="DF401" s="79"/>
      <c r="DG401" s="79"/>
      <c r="DH401" s="79"/>
      <c r="DI401" s="79"/>
      <c r="DJ401" s="79"/>
      <c r="DK401" s="79"/>
      <c r="DL401" s="79"/>
      <c r="DM401" s="79"/>
      <c r="DN401" s="79"/>
      <c r="DO401" s="79">
        <v>0</v>
      </c>
      <c r="DP401" s="79">
        <v>0</v>
      </c>
      <c r="DQ401" s="79">
        <v>147</v>
      </c>
      <c r="DR401" s="79">
        <v>0</v>
      </c>
      <c r="DS401" s="79">
        <v>107</v>
      </c>
      <c r="DT401" s="68">
        <v>254</v>
      </c>
      <c r="DU401" s="79"/>
      <c r="DV401" s="77">
        <v>0</v>
      </c>
      <c r="DW401" s="77">
        <v>0</v>
      </c>
      <c r="DX401" s="77">
        <v>0</v>
      </c>
      <c r="DY401" s="77">
        <v>0</v>
      </c>
      <c r="DZ401" s="77">
        <v>0</v>
      </c>
      <c r="EA401" s="77">
        <v>0</v>
      </c>
      <c r="EB401" s="77">
        <v>0</v>
      </c>
      <c r="EC401" s="77">
        <v>0</v>
      </c>
      <c r="ED401" s="77"/>
      <c r="EE401" s="77"/>
      <c r="EF401" s="77">
        <v>0</v>
      </c>
      <c r="EG401" s="77"/>
      <c r="EH401" s="77"/>
      <c r="EI401" s="77"/>
      <c r="EJ401" s="77"/>
      <c r="EK401" s="77"/>
      <c r="EL401" s="77"/>
      <c r="EM401" s="77"/>
      <c r="EN401" s="77"/>
      <c r="EO401" s="77"/>
      <c r="EP401" s="77"/>
      <c r="EQ401" s="77"/>
      <c r="ER401" s="77"/>
      <c r="ES401" s="77"/>
      <c r="ET401" s="77"/>
      <c r="EU401" s="77"/>
      <c r="EV401" s="77"/>
      <c r="EW401" s="77"/>
      <c r="EX401" s="77"/>
    </row>
    <row r="402" spans="1:154">
      <c r="A402" s="86">
        <v>2019</v>
      </c>
      <c r="B402" s="67" t="s">
        <v>7</v>
      </c>
      <c r="C402" s="67" t="s">
        <v>589</v>
      </c>
      <c r="D402" s="67" t="s">
        <v>211</v>
      </c>
      <c r="E402" s="67" t="s">
        <v>212</v>
      </c>
      <c r="F402" s="67" t="s">
        <v>213</v>
      </c>
      <c r="G402" s="67" t="s">
        <v>33</v>
      </c>
      <c r="H402" s="68" t="s">
        <v>33</v>
      </c>
      <c r="I402" s="68" t="s">
        <v>446</v>
      </c>
      <c r="J402" s="67" t="s">
        <v>590</v>
      </c>
      <c r="K402" s="78">
        <v>447391.65</v>
      </c>
      <c r="L402" s="78">
        <v>279291.17</v>
      </c>
      <c r="M402" s="67">
        <v>0</v>
      </c>
      <c r="N402" s="67">
        <v>0</v>
      </c>
      <c r="O402" s="67">
        <v>0</v>
      </c>
      <c r="P402" s="67">
        <v>0</v>
      </c>
      <c r="Q402" s="79"/>
      <c r="R402" s="67">
        <v>726682.82000000007</v>
      </c>
      <c r="S402" s="79"/>
      <c r="T402" s="79"/>
      <c r="U402" s="79"/>
      <c r="V402" s="79"/>
      <c r="W402" s="79"/>
      <c r="X402" s="79"/>
      <c r="Y402" s="79">
        <v>426.11286299999995</v>
      </c>
      <c r="Z402" s="78">
        <v>983355</v>
      </c>
      <c r="AA402" s="78"/>
      <c r="AB402" s="78"/>
      <c r="AC402" s="67"/>
      <c r="AD402" s="67">
        <v>983355</v>
      </c>
      <c r="AE402" s="79"/>
      <c r="AF402" s="79">
        <v>263.95061900000002</v>
      </c>
      <c r="AG402" s="79"/>
      <c r="AH402" s="79"/>
      <c r="AI402" s="79"/>
      <c r="AJ402" s="79"/>
      <c r="AK402" s="67"/>
      <c r="AL402" s="67"/>
      <c r="AM402" s="67"/>
      <c r="AN402" s="67"/>
      <c r="AO402" s="67"/>
      <c r="AP402" s="67">
        <v>25</v>
      </c>
      <c r="AQ402" s="67">
        <v>114</v>
      </c>
      <c r="AR402" s="67"/>
      <c r="AS402" s="67"/>
      <c r="AT402" s="67">
        <v>24</v>
      </c>
      <c r="AU402" s="67"/>
      <c r="AV402" s="67"/>
      <c r="AW402" s="67">
        <v>2</v>
      </c>
      <c r="AX402" s="67">
        <v>0</v>
      </c>
      <c r="AY402" s="67"/>
      <c r="AZ402" s="67">
        <v>99</v>
      </c>
      <c r="BA402" s="67">
        <v>86</v>
      </c>
      <c r="BB402" s="67"/>
      <c r="BC402" s="67"/>
      <c r="BD402" s="67"/>
      <c r="BE402" s="67"/>
      <c r="BF402" s="67"/>
      <c r="BG402" s="67"/>
      <c r="BH402" s="67"/>
      <c r="BI402" s="67"/>
      <c r="BJ402" s="73">
        <v>67400</v>
      </c>
      <c r="BK402" s="68">
        <v>350</v>
      </c>
      <c r="BL402" s="78"/>
      <c r="BM402" s="78">
        <v>38</v>
      </c>
      <c r="BN402" s="78">
        <v>38</v>
      </c>
      <c r="BO402" s="78"/>
      <c r="BP402" s="78">
        <v>35</v>
      </c>
      <c r="BQ402" s="78">
        <v>3</v>
      </c>
      <c r="BR402" s="67">
        <v>6462</v>
      </c>
      <c r="BS402" s="67">
        <v>133</v>
      </c>
      <c r="BT402" s="67">
        <v>0</v>
      </c>
      <c r="BU402" s="67"/>
      <c r="BV402" s="67"/>
      <c r="BW402" s="67"/>
      <c r="BX402" s="79"/>
      <c r="BY402" s="67">
        <v>6595</v>
      </c>
      <c r="BZ402" s="79">
        <v>99.239952000000017</v>
      </c>
      <c r="CA402" s="79">
        <v>37.718648999999999</v>
      </c>
      <c r="CB402" s="79">
        <v>30.061554000000001</v>
      </c>
      <c r="CC402" s="79">
        <v>29.033999999999999</v>
      </c>
      <c r="CD402" s="79"/>
      <c r="CE402" s="79"/>
      <c r="CF402" s="79"/>
      <c r="CG402" s="79"/>
      <c r="CH402" s="79"/>
      <c r="CI402" s="79"/>
      <c r="CJ402" s="79"/>
      <c r="CK402" s="79">
        <v>11.015350999999999</v>
      </c>
      <c r="CL402" s="67">
        <v>207.06950600000002</v>
      </c>
      <c r="CM402" s="79"/>
      <c r="CN402" s="79"/>
      <c r="CO402" s="79"/>
      <c r="CP402" s="79"/>
      <c r="CQ402" s="79"/>
      <c r="CR402" s="79"/>
      <c r="CS402" s="79"/>
      <c r="CT402" s="79"/>
      <c r="CU402" s="79"/>
      <c r="CV402" s="79"/>
      <c r="CW402" s="79"/>
      <c r="CX402" s="79"/>
      <c r="CY402" s="79"/>
      <c r="CZ402" s="79"/>
      <c r="DA402" s="79"/>
      <c r="DB402" s="79"/>
      <c r="DC402" s="79"/>
      <c r="DD402" s="79"/>
      <c r="DE402" s="79"/>
      <c r="DF402" s="79"/>
      <c r="DG402" s="79"/>
      <c r="DH402" s="79"/>
      <c r="DI402" s="79"/>
      <c r="DJ402" s="79"/>
      <c r="DK402" s="79"/>
      <c r="DL402" s="79"/>
      <c r="DM402" s="79"/>
      <c r="DN402" s="79"/>
      <c r="DO402" s="79">
        <v>1906</v>
      </c>
      <c r="DP402" s="79">
        <v>0</v>
      </c>
      <c r="DQ402" s="79">
        <v>290</v>
      </c>
      <c r="DR402" s="79">
        <v>0</v>
      </c>
      <c r="DS402" s="79">
        <v>203</v>
      </c>
      <c r="DT402" s="68">
        <v>493</v>
      </c>
      <c r="DU402" s="79"/>
      <c r="DV402" s="77"/>
      <c r="DW402" s="77"/>
      <c r="DX402" s="77"/>
      <c r="DY402" s="77"/>
      <c r="DZ402" s="77"/>
      <c r="EA402" s="77"/>
      <c r="EB402" s="77"/>
      <c r="EC402" s="77"/>
      <c r="ED402" s="77"/>
      <c r="EE402" s="77"/>
      <c r="EF402" s="77"/>
      <c r="EG402" s="77"/>
      <c r="EH402" s="77"/>
      <c r="EI402" s="77"/>
      <c r="EJ402" s="77"/>
      <c r="EK402" s="77"/>
      <c r="EL402" s="77"/>
      <c r="EM402" s="77"/>
      <c r="EN402" s="77"/>
      <c r="EO402" s="77"/>
      <c r="EP402" s="77"/>
      <c r="EQ402" s="77"/>
      <c r="ER402" s="77"/>
      <c r="ES402" s="77"/>
      <c r="ET402" s="77"/>
      <c r="EU402" s="77"/>
      <c r="EV402" s="77"/>
      <c r="EW402" s="77"/>
      <c r="EX402" s="77"/>
    </row>
    <row r="403" spans="1:154">
      <c r="A403" s="86">
        <v>2019</v>
      </c>
      <c r="B403" s="67" t="s">
        <v>7</v>
      </c>
      <c r="C403" s="67" t="s">
        <v>589</v>
      </c>
      <c r="D403" s="67" t="s">
        <v>211</v>
      </c>
      <c r="E403" s="67" t="s">
        <v>212</v>
      </c>
      <c r="F403" s="67" t="s">
        <v>218</v>
      </c>
      <c r="G403" s="67" t="s">
        <v>39</v>
      </c>
      <c r="H403" s="68" t="s">
        <v>231</v>
      </c>
      <c r="I403" s="68" t="s">
        <v>434</v>
      </c>
      <c r="J403" s="67" t="s">
        <v>591</v>
      </c>
      <c r="K403" s="78">
        <v>245074.80320028134</v>
      </c>
      <c r="L403" s="78">
        <v>176960.66940836338</v>
      </c>
      <c r="M403" s="67">
        <v>27937.500000000004</v>
      </c>
      <c r="N403" s="67">
        <v>0</v>
      </c>
      <c r="O403" s="67">
        <v>0</v>
      </c>
      <c r="P403" s="67">
        <v>0</v>
      </c>
      <c r="Q403" s="79"/>
      <c r="R403" s="67">
        <v>449972.97260864475</v>
      </c>
      <c r="S403" s="79"/>
      <c r="T403" s="79"/>
      <c r="U403" s="79"/>
      <c r="V403" s="79"/>
      <c r="W403" s="79"/>
      <c r="X403" s="79"/>
      <c r="Y403" s="79">
        <v>343.65292942999997</v>
      </c>
      <c r="Z403" s="78">
        <v>598978.06799999997</v>
      </c>
      <c r="AA403" s="78"/>
      <c r="AB403" s="78"/>
      <c r="AC403" s="67"/>
      <c r="AD403" s="67">
        <v>598978.06799999997</v>
      </c>
      <c r="AE403" s="79"/>
      <c r="AF403" s="79">
        <v>199.507165727</v>
      </c>
      <c r="AG403" s="79"/>
      <c r="AH403" s="79"/>
      <c r="AI403" s="79"/>
      <c r="AJ403" s="79"/>
      <c r="AK403" s="67"/>
      <c r="AL403" s="67"/>
      <c r="AM403" s="67"/>
      <c r="AN403" s="67"/>
      <c r="AO403" s="67"/>
      <c r="AP403" s="67">
        <v>28</v>
      </c>
      <c r="AQ403" s="67">
        <v>69</v>
      </c>
      <c r="AR403" s="67"/>
      <c r="AS403" s="67"/>
      <c r="AT403" s="67">
        <v>32</v>
      </c>
      <c r="AU403" s="67"/>
      <c r="AV403" s="67"/>
      <c r="AW403" s="67">
        <v>1</v>
      </c>
      <c r="AX403" s="67">
        <v>0</v>
      </c>
      <c r="AY403" s="67"/>
      <c r="AZ403" s="67">
        <v>3</v>
      </c>
      <c r="BA403" s="67">
        <v>1</v>
      </c>
      <c r="BB403" s="67"/>
      <c r="BC403" s="67"/>
      <c r="BD403" s="67"/>
      <c r="BE403" s="67"/>
      <c r="BF403" s="67"/>
      <c r="BG403" s="67"/>
      <c r="BH403" s="67"/>
      <c r="BI403" s="67"/>
      <c r="BJ403" s="73">
        <v>8810</v>
      </c>
      <c r="BK403" s="68">
        <v>134</v>
      </c>
      <c r="BL403" s="78"/>
      <c r="BM403" s="78">
        <v>25</v>
      </c>
      <c r="BN403" s="78">
        <v>25</v>
      </c>
      <c r="BO403" s="78">
        <v>25</v>
      </c>
      <c r="BP403" s="78"/>
      <c r="BQ403" s="78"/>
      <c r="BR403" s="67">
        <v>3253</v>
      </c>
      <c r="BS403" s="67">
        <v>66</v>
      </c>
      <c r="BT403" s="67">
        <v>5</v>
      </c>
      <c r="BU403" s="67">
        <v>0</v>
      </c>
      <c r="BV403" s="67"/>
      <c r="BW403" s="67">
        <v>1</v>
      </c>
      <c r="BX403" s="79"/>
      <c r="BY403" s="67">
        <v>3325</v>
      </c>
      <c r="BZ403" s="79">
        <v>205.95908500000002</v>
      </c>
      <c r="CA403" s="79">
        <v>97.380113999999992</v>
      </c>
      <c r="CB403" s="79">
        <v>27.761939999999996</v>
      </c>
      <c r="CC403" s="79">
        <v>56.500523000000001</v>
      </c>
      <c r="CD403" s="79"/>
      <c r="CE403" s="79"/>
      <c r="CF403" s="79"/>
      <c r="CG403" s="79"/>
      <c r="CH403" s="79"/>
      <c r="CI403" s="79"/>
      <c r="CJ403" s="79"/>
      <c r="CK403" s="79">
        <v>9.9128380000000007</v>
      </c>
      <c r="CL403" s="67">
        <v>397.5145</v>
      </c>
      <c r="CM403" s="79">
        <v>59.18</v>
      </c>
      <c r="CN403" s="79">
        <v>15.993345776940714</v>
      </c>
      <c r="CO403" s="79">
        <v>9.7747331052217401</v>
      </c>
      <c r="CP403" s="79">
        <v>170.33</v>
      </c>
      <c r="CQ403" s="79">
        <v>46.03154082775113</v>
      </c>
      <c r="CR403" s="79">
        <v>28.133326965400798</v>
      </c>
      <c r="CS403" s="79"/>
      <c r="CT403" s="79"/>
      <c r="CU403" s="79"/>
      <c r="CV403" s="79">
        <v>207.53</v>
      </c>
      <c r="CW403" s="79">
        <v>56.084809886591863</v>
      </c>
      <c r="CX403" s="79">
        <v>34.277633682437781</v>
      </c>
      <c r="CY403" s="79">
        <v>81.93</v>
      </c>
      <c r="CZ403" s="79">
        <v>22.141514354591969</v>
      </c>
      <c r="DA403" s="79">
        <v>13.532340035667746</v>
      </c>
      <c r="DB403" s="79"/>
      <c r="DC403" s="79"/>
      <c r="DD403" s="79"/>
      <c r="DE403" s="79">
        <v>15</v>
      </c>
      <c r="DF403" s="79">
        <v>27</v>
      </c>
      <c r="DG403" s="79">
        <v>86</v>
      </c>
      <c r="DH403" s="79">
        <v>52</v>
      </c>
      <c r="DI403" s="79">
        <v>50</v>
      </c>
      <c r="DJ403" s="79">
        <v>14</v>
      </c>
      <c r="DK403" s="79">
        <v>25</v>
      </c>
      <c r="DL403" s="79">
        <v>75</v>
      </c>
      <c r="DM403" s="79">
        <v>23</v>
      </c>
      <c r="DN403" s="79">
        <v>50</v>
      </c>
      <c r="DO403" s="79">
        <v>3325</v>
      </c>
      <c r="DP403" s="79">
        <v>0.4</v>
      </c>
      <c r="DQ403" s="79">
        <v>425.51299999999998</v>
      </c>
      <c r="DR403" s="79">
        <v>0</v>
      </c>
      <c r="DS403" s="79">
        <v>614.96499999999992</v>
      </c>
      <c r="DT403" s="68">
        <v>1040.4779999999998</v>
      </c>
      <c r="DU403" s="79"/>
      <c r="DV403" s="77">
        <v>29.547840000000001</v>
      </c>
      <c r="DW403" s="77"/>
      <c r="DX403" s="77"/>
      <c r="DY403" s="77">
        <v>0.7</v>
      </c>
      <c r="DZ403" s="77"/>
      <c r="EA403" s="77">
        <v>2.58</v>
      </c>
      <c r="EB403" s="77"/>
      <c r="EC403" s="77"/>
      <c r="ED403" s="77"/>
      <c r="EE403" s="77"/>
      <c r="EF403" s="77">
        <v>0.29661100000000001</v>
      </c>
      <c r="EG403" s="77"/>
      <c r="EH403" s="77"/>
      <c r="EI403" s="77"/>
      <c r="EJ403" s="77"/>
      <c r="EK403" s="77"/>
      <c r="EL403" s="77"/>
      <c r="EM403" s="77"/>
      <c r="EN403" s="77"/>
      <c r="EO403" s="77"/>
      <c r="EP403" s="77"/>
      <c r="EQ403" s="77"/>
      <c r="ER403" s="77"/>
      <c r="ES403" s="77"/>
      <c r="ET403" s="77"/>
      <c r="EU403" s="77"/>
      <c r="EV403" s="77">
        <v>0</v>
      </c>
      <c r="EW403" s="77">
        <v>89.403057234813119</v>
      </c>
      <c r="EX403" s="77">
        <v>59.602038156542086</v>
      </c>
    </row>
    <row r="404" spans="1:154">
      <c r="A404" s="86">
        <v>2019</v>
      </c>
      <c r="B404" s="67" t="s">
        <v>7</v>
      </c>
      <c r="C404" s="67" t="s">
        <v>589</v>
      </c>
      <c r="D404" s="67" t="s">
        <v>211</v>
      </c>
      <c r="E404" s="67" t="s">
        <v>212</v>
      </c>
      <c r="F404" s="67" t="s">
        <v>219</v>
      </c>
      <c r="G404" s="67" t="s">
        <v>38</v>
      </c>
      <c r="H404" s="68" t="s">
        <v>231</v>
      </c>
      <c r="I404" s="68" t="s">
        <v>435</v>
      </c>
      <c r="J404" s="67" t="s">
        <v>592</v>
      </c>
      <c r="K404" s="78">
        <v>325002.49999999237</v>
      </c>
      <c r="L404" s="78">
        <v>150481.60000000001</v>
      </c>
      <c r="M404" s="67"/>
      <c r="N404" s="67">
        <v>0</v>
      </c>
      <c r="O404" s="67">
        <v>0</v>
      </c>
      <c r="P404" s="67">
        <v>0</v>
      </c>
      <c r="Q404" s="79"/>
      <c r="R404" s="67">
        <v>475484.09999999241</v>
      </c>
      <c r="S404" s="79"/>
      <c r="T404" s="79"/>
      <c r="U404" s="79"/>
      <c r="V404" s="79"/>
      <c r="W404" s="79"/>
      <c r="X404" s="79"/>
      <c r="Y404" s="79">
        <v>363.91586189999998</v>
      </c>
      <c r="Z404" s="78">
        <v>602195.14999999979</v>
      </c>
      <c r="AA404" s="78"/>
      <c r="AB404" s="78"/>
      <c r="AC404" s="67"/>
      <c r="AD404" s="67">
        <v>602195.14999999979</v>
      </c>
      <c r="AE404" s="79"/>
      <c r="AF404" s="79">
        <v>205.06959448399999</v>
      </c>
      <c r="AG404" s="79"/>
      <c r="AH404" s="79"/>
      <c r="AI404" s="79"/>
      <c r="AJ404" s="79"/>
      <c r="AK404" s="67"/>
      <c r="AL404" s="67"/>
      <c r="AM404" s="67"/>
      <c r="AN404" s="67"/>
      <c r="AO404" s="67"/>
      <c r="AP404" s="67">
        <v>26</v>
      </c>
      <c r="AQ404" s="67">
        <v>173</v>
      </c>
      <c r="AR404" s="67"/>
      <c r="AS404" s="67"/>
      <c r="AT404" s="67">
        <v>24</v>
      </c>
      <c r="AU404" s="67"/>
      <c r="AV404" s="67"/>
      <c r="AW404" s="67">
        <v>9</v>
      </c>
      <c r="AX404" s="67">
        <v>0</v>
      </c>
      <c r="AY404" s="67"/>
      <c r="AZ404" s="67"/>
      <c r="BA404" s="67"/>
      <c r="BB404" s="67"/>
      <c r="BC404" s="67"/>
      <c r="BD404" s="67"/>
      <c r="BE404" s="67"/>
      <c r="BF404" s="67"/>
      <c r="BG404" s="67"/>
      <c r="BH404" s="67"/>
      <c r="BI404" s="67"/>
      <c r="BJ404" s="73">
        <v>13500</v>
      </c>
      <c r="BK404" s="68">
        <v>232</v>
      </c>
      <c r="BL404" s="78"/>
      <c r="BM404" s="78">
        <v>21</v>
      </c>
      <c r="BN404" s="78">
        <v>21</v>
      </c>
      <c r="BO404" s="78">
        <v>21</v>
      </c>
      <c r="BP404" s="78"/>
      <c r="BQ404" s="78"/>
      <c r="BR404" s="67">
        <v>5179</v>
      </c>
      <c r="BS404" s="67">
        <v>89</v>
      </c>
      <c r="BT404" s="67">
        <v>0</v>
      </c>
      <c r="BU404" s="67">
        <v>0</v>
      </c>
      <c r="BV404" s="67">
        <v>0</v>
      </c>
      <c r="BW404" s="67">
        <v>0</v>
      </c>
      <c r="BX404" s="79"/>
      <c r="BY404" s="67">
        <v>5268</v>
      </c>
      <c r="BZ404" s="79">
        <v>180.482664</v>
      </c>
      <c r="CA404" s="79">
        <v>69.178543999999988</v>
      </c>
      <c r="CB404" s="79">
        <v>19.969183000000001</v>
      </c>
      <c r="CC404" s="79">
        <v>43.840779999999995</v>
      </c>
      <c r="CD404" s="79"/>
      <c r="CE404" s="79"/>
      <c r="CF404" s="79"/>
      <c r="CG404" s="79"/>
      <c r="CH404" s="79"/>
      <c r="CI404" s="79"/>
      <c r="CJ404" s="79"/>
      <c r="CK404" s="79">
        <v>6.0454570000000007</v>
      </c>
      <c r="CL404" s="67">
        <v>319.51662799999997</v>
      </c>
      <c r="CM404" s="79">
        <v>10</v>
      </c>
      <c r="CN404" s="79">
        <v>2.7115204981836629</v>
      </c>
      <c r="CO404" s="79">
        <v>1.6572135404774</v>
      </c>
      <c r="CP404" s="79">
        <v>69</v>
      </c>
      <c r="CQ404" s="79">
        <v>18.709491437467275</v>
      </c>
      <c r="CR404" s="79">
        <v>11.434773429294061</v>
      </c>
      <c r="CS404" s="79"/>
      <c r="CT404" s="79"/>
      <c r="CU404" s="79"/>
      <c r="CV404" s="79">
        <v>351.43</v>
      </c>
      <c r="CW404" s="79">
        <v>95.290964867668478</v>
      </c>
      <c r="CX404" s="79">
        <v>58.239455452997277</v>
      </c>
      <c r="CY404" s="79"/>
      <c r="CZ404" s="79"/>
      <c r="DA404" s="79"/>
      <c r="DB404" s="79"/>
      <c r="DC404" s="79"/>
      <c r="DD404" s="79"/>
      <c r="DE404" s="79">
        <v>22</v>
      </c>
      <c r="DF404" s="79">
        <v>15</v>
      </c>
      <c r="DG404" s="79">
        <v>75</v>
      </c>
      <c r="DH404" s="79">
        <v>22</v>
      </c>
      <c r="DI404" s="79">
        <v>58</v>
      </c>
      <c r="DJ404" s="79">
        <v>20</v>
      </c>
      <c r="DK404" s="79">
        <v>10</v>
      </c>
      <c r="DL404" s="79">
        <v>71</v>
      </c>
      <c r="DM404" s="79">
        <v>18</v>
      </c>
      <c r="DN404" s="79">
        <v>58</v>
      </c>
      <c r="DO404" s="79">
        <v>5268</v>
      </c>
      <c r="DP404" s="79">
        <v>0</v>
      </c>
      <c r="DQ404" s="79">
        <v>572.12400000000002</v>
      </c>
      <c r="DR404" s="79">
        <v>0</v>
      </c>
      <c r="DS404" s="79">
        <v>564.923</v>
      </c>
      <c r="DT404" s="68">
        <v>1137.047</v>
      </c>
      <c r="DU404" s="79"/>
      <c r="DV404" s="77">
        <v>48.535200000000003</v>
      </c>
      <c r="DW404" s="77"/>
      <c r="DX404" s="77"/>
      <c r="DY404" s="77"/>
      <c r="DZ404" s="77"/>
      <c r="EA404" s="77">
        <v>7.7846320000000002</v>
      </c>
      <c r="EB404" s="77"/>
      <c r="EC404" s="77"/>
      <c r="ED404" s="77"/>
      <c r="EE404" s="77"/>
      <c r="EF404" s="77"/>
      <c r="EG404" s="77"/>
      <c r="EH404" s="77"/>
      <c r="EI404" s="77"/>
      <c r="EJ404" s="77"/>
      <c r="EK404" s="77"/>
      <c r="EL404" s="77"/>
      <c r="EM404" s="77"/>
      <c r="EN404" s="77"/>
      <c r="EO404" s="77"/>
      <c r="EP404" s="77"/>
      <c r="EQ404" s="77"/>
      <c r="ER404" s="77"/>
      <c r="ES404" s="77"/>
      <c r="ET404" s="77"/>
      <c r="EU404" s="77"/>
      <c r="EV404" s="77"/>
      <c r="EW404" s="77">
        <v>101.36884000000582</v>
      </c>
      <c r="EX404" s="77">
        <v>25.342210000001455</v>
      </c>
    </row>
    <row r="405" spans="1:154">
      <c r="A405" s="86">
        <v>2019</v>
      </c>
      <c r="B405" s="67" t="s">
        <v>7</v>
      </c>
      <c r="C405" s="67" t="s">
        <v>589</v>
      </c>
      <c r="D405" s="67" t="s">
        <v>211</v>
      </c>
      <c r="E405" s="67" t="s">
        <v>212</v>
      </c>
      <c r="F405" s="67" t="s">
        <v>220</v>
      </c>
      <c r="G405" s="67" t="s">
        <v>37</v>
      </c>
      <c r="H405" s="68" t="s">
        <v>231</v>
      </c>
      <c r="I405" s="68" t="s">
        <v>436</v>
      </c>
      <c r="J405" s="67" t="s">
        <v>593</v>
      </c>
      <c r="K405" s="78">
        <v>359742.69999998965</v>
      </c>
      <c r="L405" s="78">
        <v>436240.59999999963</v>
      </c>
      <c r="M405" s="67">
        <v>41452.5</v>
      </c>
      <c r="N405" s="67">
        <v>0</v>
      </c>
      <c r="O405" s="67">
        <v>0</v>
      </c>
      <c r="P405" s="67">
        <v>0</v>
      </c>
      <c r="Q405" s="79"/>
      <c r="R405" s="67">
        <v>837435.79999998934</v>
      </c>
      <c r="S405" s="79"/>
      <c r="T405" s="79"/>
      <c r="U405" s="79"/>
      <c r="V405" s="79"/>
      <c r="W405" s="79"/>
      <c r="X405" s="79"/>
      <c r="Y405" s="79">
        <v>607.98226004999992</v>
      </c>
      <c r="Z405" s="78">
        <v>1172180.8399999999</v>
      </c>
      <c r="AA405" s="78"/>
      <c r="AB405" s="78"/>
      <c r="AC405" s="67"/>
      <c r="AD405" s="67">
        <v>1172180.8399999999</v>
      </c>
      <c r="AE405" s="79"/>
      <c r="AF405" s="79">
        <v>260.37932552153399</v>
      </c>
      <c r="AG405" s="79"/>
      <c r="AH405" s="79"/>
      <c r="AI405" s="79"/>
      <c r="AJ405" s="79"/>
      <c r="AK405" s="67"/>
      <c r="AL405" s="67"/>
      <c r="AM405" s="67"/>
      <c r="AN405" s="67"/>
      <c r="AO405" s="67"/>
      <c r="AP405" s="67">
        <v>60</v>
      </c>
      <c r="AQ405" s="67">
        <v>104</v>
      </c>
      <c r="AR405" s="67"/>
      <c r="AS405" s="67"/>
      <c r="AT405" s="67">
        <v>24</v>
      </c>
      <c r="AU405" s="67"/>
      <c r="AV405" s="67"/>
      <c r="AW405" s="67">
        <v>4</v>
      </c>
      <c r="AX405" s="67">
        <v>0</v>
      </c>
      <c r="AY405" s="67"/>
      <c r="AZ405" s="67">
        <v>1</v>
      </c>
      <c r="BA405" s="67">
        <v>0</v>
      </c>
      <c r="BB405" s="67"/>
      <c r="BC405" s="67"/>
      <c r="BD405" s="67"/>
      <c r="BE405" s="67"/>
      <c r="BF405" s="67"/>
      <c r="BG405" s="67"/>
      <c r="BH405" s="67"/>
      <c r="BI405" s="67"/>
      <c r="BJ405" s="73">
        <v>10215</v>
      </c>
      <c r="BK405" s="68">
        <v>193</v>
      </c>
      <c r="BL405" s="78"/>
      <c r="BM405" s="78">
        <v>14</v>
      </c>
      <c r="BN405" s="78">
        <v>14</v>
      </c>
      <c r="BO405" s="78">
        <v>14</v>
      </c>
      <c r="BP405" s="78"/>
      <c r="BQ405" s="78"/>
      <c r="BR405" s="67">
        <v>4282</v>
      </c>
      <c r="BS405" s="67">
        <v>165</v>
      </c>
      <c r="BT405" s="67">
        <v>5</v>
      </c>
      <c r="BU405" s="67"/>
      <c r="BV405" s="67"/>
      <c r="BW405" s="67"/>
      <c r="BX405" s="79"/>
      <c r="BY405" s="67">
        <v>4452</v>
      </c>
      <c r="BZ405" s="79">
        <v>495.26867099999998</v>
      </c>
      <c r="CA405" s="79">
        <v>284.38013899999999</v>
      </c>
      <c r="CB405" s="79">
        <v>44.308340999999999</v>
      </c>
      <c r="CC405" s="79">
        <v>93.684098000000006</v>
      </c>
      <c r="CD405" s="79"/>
      <c r="CE405" s="79"/>
      <c r="CF405" s="79"/>
      <c r="CG405" s="79"/>
      <c r="CH405" s="79"/>
      <c r="CI405" s="79"/>
      <c r="CJ405" s="79"/>
      <c r="CK405" s="79">
        <v>12.135778999999999</v>
      </c>
      <c r="CL405" s="67">
        <v>929.77702799999997</v>
      </c>
      <c r="CM405" s="79"/>
      <c r="CN405" s="79"/>
      <c r="CO405" s="79"/>
      <c r="CP405" s="79"/>
      <c r="CQ405" s="79"/>
      <c r="CR405" s="79"/>
      <c r="CS405" s="79"/>
      <c r="CT405" s="79"/>
      <c r="CU405" s="79"/>
      <c r="CV405" s="79"/>
      <c r="CW405" s="79"/>
      <c r="CX405" s="79"/>
      <c r="CY405" s="79"/>
      <c r="CZ405" s="79"/>
      <c r="DA405" s="79"/>
      <c r="DB405" s="79"/>
      <c r="DC405" s="79"/>
      <c r="DD405" s="79"/>
      <c r="DE405" s="79"/>
      <c r="DF405" s="79"/>
      <c r="DG405" s="79"/>
      <c r="DH405" s="79"/>
      <c r="DI405" s="79"/>
      <c r="DJ405" s="79"/>
      <c r="DK405" s="79"/>
      <c r="DL405" s="79"/>
      <c r="DM405" s="79"/>
      <c r="DN405" s="79"/>
      <c r="DO405" s="79">
        <v>4452</v>
      </c>
      <c r="DP405" s="79">
        <v>0</v>
      </c>
      <c r="DQ405" s="79">
        <v>379.226</v>
      </c>
      <c r="DR405" s="79">
        <v>0</v>
      </c>
      <c r="DS405" s="79">
        <v>736.9559999999999</v>
      </c>
      <c r="DT405" s="68">
        <v>1116.1819999999998</v>
      </c>
      <c r="DU405" s="79"/>
      <c r="DV405" s="77"/>
      <c r="DW405" s="77"/>
      <c r="DX405" s="77"/>
      <c r="DY405" s="77"/>
      <c r="DZ405" s="77"/>
      <c r="EA405" s="77"/>
      <c r="EB405" s="77"/>
      <c r="EC405" s="77"/>
      <c r="ED405" s="77"/>
      <c r="EE405" s="77"/>
      <c r="EF405" s="77"/>
      <c r="EG405" s="77"/>
      <c r="EH405" s="77"/>
      <c r="EI405" s="77"/>
      <c r="EJ405" s="77"/>
      <c r="EK405" s="77"/>
      <c r="EL405" s="77"/>
      <c r="EM405" s="77"/>
      <c r="EN405" s="77"/>
      <c r="EO405" s="77"/>
      <c r="EP405" s="77"/>
      <c r="EQ405" s="77"/>
      <c r="ER405" s="77"/>
      <c r="ES405" s="77"/>
      <c r="ET405" s="77"/>
      <c r="EU405" s="77"/>
      <c r="EV405" s="77"/>
      <c r="EW405" s="77"/>
      <c r="EX405" s="77"/>
    </row>
    <row r="406" spans="1:154">
      <c r="A406" s="86">
        <v>2019</v>
      </c>
      <c r="B406" s="67" t="s">
        <v>7</v>
      </c>
      <c r="C406" s="67" t="s">
        <v>589</v>
      </c>
      <c r="D406" s="67" t="s">
        <v>211</v>
      </c>
      <c r="E406" s="67" t="s">
        <v>212</v>
      </c>
      <c r="F406" s="67" t="s">
        <v>221</v>
      </c>
      <c r="G406" s="67" t="s">
        <v>36</v>
      </c>
      <c r="H406" s="68" t="s">
        <v>231</v>
      </c>
      <c r="I406" s="68" t="s">
        <v>437</v>
      </c>
      <c r="J406" s="67" t="s">
        <v>594</v>
      </c>
      <c r="K406" s="78">
        <v>430279.75874128577</v>
      </c>
      <c r="L406" s="78">
        <v>352927.18073102896</v>
      </c>
      <c r="M406" s="67">
        <v>157037.4</v>
      </c>
      <c r="N406" s="67">
        <v>144777</v>
      </c>
      <c r="O406" s="67">
        <v>0</v>
      </c>
      <c r="P406" s="67">
        <v>0</v>
      </c>
      <c r="Q406" s="79"/>
      <c r="R406" s="67">
        <v>1085021.3394723148</v>
      </c>
      <c r="S406" s="79"/>
      <c r="T406" s="79"/>
      <c r="U406" s="79"/>
      <c r="V406" s="79"/>
      <c r="W406" s="79"/>
      <c r="X406" s="79"/>
      <c r="Y406" s="79">
        <v>740.85639190999996</v>
      </c>
      <c r="Z406" s="78">
        <v>1433298.5800000003</v>
      </c>
      <c r="AA406" s="78"/>
      <c r="AB406" s="78"/>
      <c r="AC406" s="67"/>
      <c r="AD406" s="67">
        <v>1433298.5800000003</v>
      </c>
      <c r="AE406" s="79"/>
      <c r="AF406" s="79">
        <v>522.46805286100005</v>
      </c>
      <c r="AG406" s="79"/>
      <c r="AH406" s="79"/>
      <c r="AI406" s="79"/>
      <c r="AJ406" s="79"/>
      <c r="AK406" s="67"/>
      <c r="AL406" s="67"/>
      <c r="AM406" s="67"/>
      <c r="AN406" s="67"/>
      <c r="AO406" s="67"/>
      <c r="AP406" s="67">
        <v>21</v>
      </c>
      <c r="AQ406" s="67">
        <v>129</v>
      </c>
      <c r="AR406" s="67"/>
      <c r="AS406" s="67"/>
      <c r="AT406" s="67">
        <v>20</v>
      </c>
      <c r="AU406" s="67"/>
      <c r="AV406" s="67"/>
      <c r="AW406" s="67">
        <v>6</v>
      </c>
      <c r="AX406" s="67">
        <v>0</v>
      </c>
      <c r="AY406" s="67">
        <v>0</v>
      </c>
      <c r="AZ406" s="67">
        <v>1</v>
      </c>
      <c r="BA406" s="67">
        <v>7</v>
      </c>
      <c r="BB406" s="67">
        <v>0</v>
      </c>
      <c r="BC406" s="67">
        <v>0</v>
      </c>
      <c r="BD406" s="67"/>
      <c r="BE406" s="67"/>
      <c r="BF406" s="67"/>
      <c r="BG406" s="67"/>
      <c r="BH406" s="67"/>
      <c r="BI406" s="67"/>
      <c r="BJ406" s="73">
        <v>12695</v>
      </c>
      <c r="BK406" s="68">
        <v>184</v>
      </c>
      <c r="BL406" s="78"/>
      <c r="BM406" s="78">
        <v>30</v>
      </c>
      <c r="BN406" s="78">
        <v>30</v>
      </c>
      <c r="BO406" s="78">
        <v>30</v>
      </c>
      <c r="BP406" s="78"/>
      <c r="BQ406" s="78"/>
      <c r="BR406" s="67">
        <v>5052</v>
      </c>
      <c r="BS406" s="67">
        <v>109</v>
      </c>
      <c r="BT406" s="67">
        <v>5</v>
      </c>
      <c r="BU406" s="67">
        <v>2</v>
      </c>
      <c r="BV406" s="67">
        <v>0</v>
      </c>
      <c r="BW406" s="67">
        <v>1</v>
      </c>
      <c r="BX406" s="79"/>
      <c r="BY406" s="67">
        <v>5169</v>
      </c>
      <c r="BZ406" s="79">
        <v>272.48055099999999</v>
      </c>
      <c r="CA406" s="79">
        <v>271.75970800000005</v>
      </c>
      <c r="CB406" s="79">
        <v>50.192144999999996</v>
      </c>
      <c r="CC406" s="79">
        <v>73.425646999999998</v>
      </c>
      <c r="CD406" s="79"/>
      <c r="CE406" s="79"/>
      <c r="CF406" s="79"/>
      <c r="CG406" s="79"/>
      <c r="CH406" s="79"/>
      <c r="CI406" s="79"/>
      <c r="CJ406" s="79"/>
      <c r="CK406" s="79">
        <v>13.370642</v>
      </c>
      <c r="CL406" s="67">
        <v>681.22869300000002</v>
      </c>
      <c r="CM406" s="79"/>
      <c r="CN406" s="79"/>
      <c r="CO406" s="79"/>
      <c r="CP406" s="79"/>
      <c r="CQ406" s="79"/>
      <c r="CR406" s="79"/>
      <c r="CS406" s="79"/>
      <c r="CT406" s="79"/>
      <c r="CU406" s="79"/>
      <c r="CV406" s="79"/>
      <c r="CW406" s="79"/>
      <c r="CX406" s="79"/>
      <c r="CY406" s="79"/>
      <c r="CZ406" s="79"/>
      <c r="DA406" s="79"/>
      <c r="DB406" s="79"/>
      <c r="DC406" s="79"/>
      <c r="DD406" s="79"/>
      <c r="DE406" s="79"/>
      <c r="DF406" s="79"/>
      <c r="DG406" s="79"/>
      <c r="DH406" s="79"/>
      <c r="DI406" s="79"/>
      <c r="DJ406" s="79"/>
      <c r="DK406" s="79"/>
      <c r="DL406" s="79"/>
      <c r="DM406" s="79"/>
      <c r="DN406" s="79"/>
      <c r="DO406" s="79">
        <v>5169</v>
      </c>
      <c r="DP406" s="79">
        <v>5</v>
      </c>
      <c r="DQ406" s="79">
        <v>320.17</v>
      </c>
      <c r="DR406" s="79"/>
      <c r="DS406" s="79">
        <v>529.6</v>
      </c>
      <c r="DT406" s="68">
        <v>849.77</v>
      </c>
      <c r="DU406" s="79"/>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row>
    <row r="407" spans="1:154">
      <c r="A407" s="86">
        <v>2019</v>
      </c>
      <c r="B407" s="67" t="s">
        <v>7</v>
      </c>
      <c r="C407" s="67" t="s">
        <v>589</v>
      </c>
      <c r="D407" s="67" t="s">
        <v>211</v>
      </c>
      <c r="E407" s="67" t="s">
        <v>212</v>
      </c>
      <c r="F407" s="67" t="s">
        <v>222</v>
      </c>
      <c r="G407" s="67" t="s">
        <v>35</v>
      </c>
      <c r="H407" s="68" t="s">
        <v>231</v>
      </c>
      <c r="I407" s="68" t="s">
        <v>438</v>
      </c>
      <c r="J407" s="67" t="s">
        <v>595</v>
      </c>
      <c r="K407" s="78">
        <v>786395.49999999185</v>
      </c>
      <c r="L407" s="78">
        <v>462303.3</v>
      </c>
      <c r="M407" s="67">
        <v>187116.5</v>
      </c>
      <c r="N407" s="67">
        <v>0</v>
      </c>
      <c r="O407" s="67">
        <v>0</v>
      </c>
      <c r="P407" s="67">
        <v>0</v>
      </c>
      <c r="Q407" s="79"/>
      <c r="R407" s="67">
        <v>1435815.2999999919</v>
      </c>
      <c r="S407" s="79"/>
      <c r="T407" s="79"/>
      <c r="U407" s="79"/>
      <c r="V407" s="79"/>
      <c r="W407" s="79"/>
      <c r="X407" s="79"/>
      <c r="Y407" s="79">
        <v>1055.1779184899999</v>
      </c>
      <c r="Z407" s="78">
        <v>1816545.7</v>
      </c>
      <c r="AA407" s="78"/>
      <c r="AB407" s="78"/>
      <c r="AC407" s="67"/>
      <c r="AD407" s="67">
        <v>1816545.7</v>
      </c>
      <c r="AE407" s="79"/>
      <c r="AF407" s="79">
        <v>431.58723002159002</v>
      </c>
      <c r="AG407" s="79"/>
      <c r="AH407" s="79"/>
      <c r="AI407" s="79"/>
      <c r="AJ407" s="79"/>
      <c r="AK407" s="67"/>
      <c r="AL407" s="67"/>
      <c r="AM407" s="67"/>
      <c r="AN407" s="67"/>
      <c r="AO407" s="67"/>
      <c r="AP407" s="67">
        <v>46</v>
      </c>
      <c r="AQ407" s="67">
        <v>105</v>
      </c>
      <c r="AR407" s="67"/>
      <c r="AS407" s="67"/>
      <c r="AT407" s="67">
        <v>34</v>
      </c>
      <c r="AU407" s="67"/>
      <c r="AV407" s="67"/>
      <c r="AW407" s="67">
        <v>7</v>
      </c>
      <c r="AX407" s="67">
        <v>0</v>
      </c>
      <c r="AY407" s="67"/>
      <c r="AZ407" s="67">
        <v>8</v>
      </c>
      <c r="BA407" s="67">
        <v>7</v>
      </c>
      <c r="BB407" s="67"/>
      <c r="BC407" s="67"/>
      <c r="BD407" s="67"/>
      <c r="BE407" s="67"/>
      <c r="BF407" s="67"/>
      <c r="BG407" s="67"/>
      <c r="BH407" s="67"/>
      <c r="BI407" s="67"/>
      <c r="BJ407" s="73">
        <v>15925</v>
      </c>
      <c r="BK407" s="68">
        <v>207</v>
      </c>
      <c r="BL407" s="78"/>
      <c r="BM407" s="78">
        <v>42</v>
      </c>
      <c r="BN407" s="78"/>
      <c r="BO407" s="78">
        <v>42</v>
      </c>
      <c r="BP407" s="78"/>
      <c r="BQ407" s="78"/>
      <c r="BR407" s="67">
        <v>8196</v>
      </c>
      <c r="BS407" s="67">
        <v>154</v>
      </c>
      <c r="BT407" s="67">
        <v>9</v>
      </c>
      <c r="BU407" s="67">
        <v>0</v>
      </c>
      <c r="BV407" s="67">
        <v>0</v>
      </c>
      <c r="BW407" s="67">
        <v>5</v>
      </c>
      <c r="BX407" s="79"/>
      <c r="BY407" s="67">
        <v>8364</v>
      </c>
      <c r="BZ407" s="79">
        <v>331.15520099999998</v>
      </c>
      <c r="CA407" s="79">
        <v>188.23293900000002</v>
      </c>
      <c r="CB407" s="79">
        <v>44.816069999999996</v>
      </c>
      <c r="CC407" s="79">
        <v>119.03653100000001</v>
      </c>
      <c r="CD407" s="79"/>
      <c r="CE407" s="79"/>
      <c r="CF407" s="79"/>
      <c r="CG407" s="79"/>
      <c r="CH407" s="79"/>
      <c r="CI407" s="79"/>
      <c r="CJ407" s="79"/>
      <c r="CK407" s="79">
        <v>11.049250000000001</v>
      </c>
      <c r="CL407" s="67">
        <v>694.28999099999999</v>
      </c>
      <c r="CM407" s="79"/>
      <c r="CN407" s="79"/>
      <c r="CO407" s="79"/>
      <c r="CP407" s="79"/>
      <c r="CQ407" s="79"/>
      <c r="CR407" s="79"/>
      <c r="CS407" s="79"/>
      <c r="CT407" s="79"/>
      <c r="CU407" s="79"/>
      <c r="CV407" s="79"/>
      <c r="CW407" s="79"/>
      <c r="CX407" s="79"/>
      <c r="CY407" s="79"/>
      <c r="CZ407" s="79"/>
      <c r="DA407" s="79"/>
      <c r="DB407" s="79"/>
      <c r="DC407" s="79"/>
      <c r="DD407" s="79"/>
      <c r="DE407" s="79"/>
      <c r="DF407" s="79"/>
      <c r="DG407" s="79"/>
      <c r="DH407" s="79"/>
      <c r="DI407" s="79"/>
      <c r="DJ407" s="79"/>
      <c r="DK407" s="79"/>
      <c r="DL407" s="79"/>
      <c r="DM407" s="79"/>
      <c r="DN407" s="79"/>
      <c r="DO407" s="79">
        <v>7533</v>
      </c>
      <c r="DP407" s="79">
        <v>5</v>
      </c>
      <c r="DQ407" s="79">
        <v>408.70000000000005</v>
      </c>
      <c r="DR407" s="79">
        <v>0</v>
      </c>
      <c r="DS407" s="79">
        <v>779.3599999999999</v>
      </c>
      <c r="DT407" s="68">
        <v>1188.06</v>
      </c>
      <c r="DU407" s="79"/>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row>
    <row r="408" spans="1:154">
      <c r="A408" s="86">
        <v>2019</v>
      </c>
      <c r="B408" s="67" t="s">
        <v>7</v>
      </c>
      <c r="C408" s="67" t="s">
        <v>589</v>
      </c>
      <c r="D408" s="67" t="s">
        <v>211</v>
      </c>
      <c r="E408" s="67" t="s">
        <v>212</v>
      </c>
      <c r="F408" s="67" t="s">
        <v>223</v>
      </c>
      <c r="G408" s="67" t="s">
        <v>45</v>
      </c>
      <c r="H408" s="68" t="s">
        <v>231</v>
      </c>
      <c r="I408" s="68" t="s">
        <v>439</v>
      </c>
      <c r="J408" s="67" t="s">
        <v>596</v>
      </c>
      <c r="K408" s="78">
        <v>1127571.7999999993</v>
      </c>
      <c r="L408" s="78">
        <v>636611.60000000033</v>
      </c>
      <c r="M408" s="67">
        <v>165152</v>
      </c>
      <c r="N408" s="67">
        <v>0</v>
      </c>
      <c r="O408" s="67">
        <v>0</v>
      </c>
      <c r="P408" s="67">
        <v>0</v>
      </c>
      <c r="Q408" s="79"/>
      <c r="R408" s="67">
        <v>1929335.3999999997</v>
      </c>
      <c r="S408" s="79"/>
      <c r="T408" s="79"/>
      <c r="U408" s="79"/>
      <c r="V408" s="79"/>
      <c r="W408" s="79"/>
      <c r="X408" s="79"/>
      <c r="Y408" s="79">
        <v>1416.4718113900001</v>
      </c>
      <c r="Z408" s="78">
        <v>2540273.6529999976</v>
      </c>
      <c r="AA408" s="78"/>
      <c r="AB408" s="78"/>
      <c r="AC408" s="67"/>
      <c r="AD408" s="67">
        <v>2540273.6529999976</v>
      </c>
      <c r="AE408" s="79"/>
      <c r="AF408" s="79">
        <v>759.11608344279989</v>
      </c>
      <c r="AG408" s="79"/>
      <c r="AH408" s="79"/>
      <c r="AI408" s="79"/>
      <c r="AJ408" s="79"/>
      <c r="AK408" s="67"/>
      <c r="AL408" s="67"/>
      <c r="AM408" s="67"/>
      <c r="AN408" s="67"/>
      <c r="AO408" s="67"/>
      <c r="AP408" s="67">
        <v>98</v>
      </c>
      <c r="AQ408" s="67">
        <v>192</v>
      </c>
      <c r="AR408" s="67"/>
      <c r="AS408" s="67"/>
      <c r="AT408" s="67">
        <v>46</v>
      </c>
      <c r="AU408" s="67"/>
      <c r="AV408" s="67"/>
      <c r="AW408" s="67">
        <v>21</v>
      </c>
      <c r="AX408" s="67">
        <v>0</v>
      </c>
      <c r="AY408" s="67"/>
      <c r="AZ408" s="67">
        <v>123</v>
      </c>
      <c r="BA408" s="67">
        <v>523</v>
      </c>
      <c r="BB408" s="67"/>
      <c r="BC408" s="67"/>
      <c r="BD408" s="67"/>
      <c r="BE408" s="67"/>
      <c r="BF408" s="67"/>
      <c r="BG408" s="67"/>
      <c r="BH408" s="67"/>
      <c r="BI408" s="67"/>
      <c r="BJ408" s="73">
        <v>224340</v>
      </c>
      <c r="BK408" s="68">
        <v>1003</v>
      </c>
      <c r="BL408" s="78"/>
      <c r="BM408" s="78">
        <v>38</v>
      </c>
      <c r="BN408" s="78">
        <v>38</v>
      </c>
      <c r="BO408" s="78">
        <v>38</v>
      </c>
      <c r="BP408" s="78"/>
      <c r="BQ408" s="78"/>
      <c r="BR408" s="67">
        <v>13046</v>
      </c>
      <c r="BS408" s="67">
        <v>289</v>
      </c>
      <c r="BT408" s="67">
        <v>11</v>
      </c>
      <c r="BU408" s="67"/>
      <c r="BV408" s="67"/>
      <c r="BW408" s="67"/>
      <c r="BX408" s="79"/>
      <c r="BY408" s="67">
        <v>13346</v>
      </c>
      <c r="BZ408" s="79">
        <v>302.59789599999999</v>
      </c>
      <c r="CA408" s="79">
        <v>447.64471800000001</v>
      </c>
      <c r="CB408" s="79">
        <v>55.542563000000001</v>
      </c>
      <c r="CC408" s="79">
        <v>55.523911999999996</v>
      </c>
      <c r="CD408" s="79"/>
      <c r="CE408" s="79"/>
      <c r="CF408" s="79"/>
      <c r="CG408" s="79"/>
      <c r="CH408" s="79"/>
      <c r="CI408" s="79"/>
      <c r="CJ408" s="79"/>
      <c r="CK408" s="79">
        <v>14.163238999999999</v>
      </c>
      <c r="CL408" s="67">
        <v>875.47232799999995</v>
      </c>
      <c r="CM408" s="79"/>
      <c r="CN408" s="79"/>
      <c r="CO408" s="79"/>
      <c r="CP408" s="79"/>
      <c r="CQ408" s="79"/>
      <c r="CR408" s="79"/>
      <c r="CS408" s="79"/>
      <c r="CT408" s="79"/>
      <c r="CU408" s="79"/>
      <c r="CV408" s="79"/>
      <c r="CW408" s="79"/>
      <c r="CX408" s="79"/>
      <c r="CY408" s="79"/>
      <c r="CZ408" s="79"/>
      <c r="DA408" s="79"/>
      <c r="DB408" s="79"/>
      <c r="DC408" s="79"/>
      <c r="DD408" s="79"/>
      <c r="DE408" s="79"/>
      <c r="DF408" s="79"/>
      <c r="DG408" s="79"/>
      <c r="DH408" s="79"/>
      <c r="DI408" s="79"/>
      <c r="DJ408" s="79"/>
      <c r="DK408" s="79"/>
      <c r="DL408" s="79"/>
      <c r="DM408" s="79"/>
      <c r="DN408" s="79"/>
      <c r="DO408" s="79">
        <v>13248</v>
      </c>
      <c r="DP408" s="79">
        <v>0</v>
      </c>
      <c r="DQ408" s="79">
        <v>537.19000000000005</v>
      </c>
      <c r="DR408" s="79">
        <v>0</v>
      </c>
      <c r="DS408" s="79">
        <v>1000.25</v>
      </c>
      <c r="DT408" s="68">
        <v>1537.44</v>
      </c>
      <c r="DU408" s="79"/>
      <c r="DV408" s="77"/>
      <c r="DW408" s="77"/>
      <c r="DX408" s="77"/>
      <c r="DY408" s="77"/>
      <c r="DZ408" s="77"/>
      <c r="EA408" s="77"/>
      <c r="EB408" s="77"/>
      <c r="EC408" s="77"/>
      <c r="ED408" s="77"/>
      <c r="EE408" s="77"/>
      <c r="EF408" s="77"/>
      <c r="EG408" s="77"/>
      <c r="EH408" s="77"/>
      <c r="EI408" s="77"/>
      <c r="EJ408" s="77"/>
      <c r="EK408" s="77"/>
      <c r="EL408" s="77"/>
      <c r="EM408" s="77"/>
      <c r="EN408" s="77"/>
      <c r="EO408" s="77"/>
      <c r="EP408" s="77"/>
      <c r="EQ408" s="77"/>
      <c r="ER408" s="77"/>
      <c r="ES408" s="77"/>
      <c r="ET408" s="77"/>
      <c r="EU408" s="77"/>
      <c r="EV408" s="77"/>
      <c r="EW408" s="77"/>
      <c r="EX408" s="77"/>
    </row>
    <row r="409" spans="1:154">
      <c r="A409" s="86">
        <v>2019</v>
      </c>
      <c r="B409" s="67" t="s">
        <v>7</v>
      </c>
      <c r="C409" s="67" t="s">
        <v>589</v>
      </c>
      <c r="D409" s="67" t="s">
        <v>211</v>
      </c>
      <c r="E409" s="67" t="s">
        <v>212</v>
      </c>
      <c r="F409" s="67" t="s">
        <v>224</v>
      </c>
      <c r="G409" s="67" t="s">
        <v>46</v>
      </c>
      <c r="H409" s="68" t="s">
        <v>231</v>
      </c>
      <c r="I409" s="68" t="s">
        <v>440</v>
      </c>
      <c r="J409" s="67" t="s">
        <v>597</v>
      </c>
      <c r="K409" s="78">
        <v>550674.19999999937</v>
      </c>
      <c r="L409" s="78">
        <v>410538.70000000019</v>
      </c>
      <c r="M409" s="67">
        <v>281351</v>
      </c>
      <c r="N409" s="67">
        <v>342670</v>
      </c>
      <c r="O409" s="67">
        <v>0</v>
      </c>
      <c r="P409" s="67">
        <v>0</v>
      </c>
      <c r="Q409" s="79"/>
      <c r="R409" s="67">
        <v>1585233.8999999994</v>
      </c>
      <c r="S409" s="79"/>
      <c r="T409" s="79"/>
      <c r="U409" s="79"/>
      <c r="V409" s="79"/>
      <c r="W409" s="79"/>
      <c r="X409" s="79"/>
      <c r="Y409" s="79">
        <v>1083.26291919</v>
      </c>
      <c r="Z409" s="78">
        <v>2058642</v>
      </c>
      <c r="AA409" s="78"/>
      <c r="AB409" s="78"/>
      <c r="AC409" s="67"/>
      <c r="AD409" s="67">
        <v>2058642</v>
      </c>
      <c r="AE409" s="79"/>
      <c r="AF409" s="79">
        <v>685.74962978811209</v>
      </c>
      <c r="AG409" s="79"/>
      <c r="AH409" s="79"/>
      <c r="AI409" s="79"/>
      <c r="AJ409" s="79"/>
      <c r="AK409" s="67"/>
      <c r="AL409" s="67"/>
      <c r="AM409" s="67"/>
      <c r="AN409" s="67"/>
      <c r="AO409" s="67"/>
      <c r="AP409" s="67">
        <v>32</v>
      </c>
      <c r="AQ409" s="67">
        <v>187</v>
      </c>
      <c r="AR409" s="67"/>
      <c r="AS409" s="67"/>
      <c r="AT409" s="67">
        <v>26</v>
      </c>
      <c r="AU409" s="67"/>
      <c r="AV409" s="67"/>
      <c r="AW409" s="67">
        <v>10</v>
      </c>
      <c r="AX409" s="67">
        <v>0</v>
      </c>
      <c r="AY409" s="67"/>
      <c r="AZ409" s="67">
        <v>2</v>
      </c>
      <c r="BA409" s="67"/>
      <c r="BB409" s="67"/>
      <c r="BC409" s="67">
        <v>4</v>
      </c>
      <c r="BD409" s="67"/>
      <c r="BE409" s="67"/>
      <c r="BF409" s="67">
        <v>2</v>
      </c>
      <c r="BG409" s="67"/>
      <c r="BH409" s="67"/>
      <c r="BI409" s="67"/>
      <c r="BJ409" s="73">
        <v>18640</v>
      </c>
      <c r="BK409" s="68">
        <v>263</v>
      </c>
      <c r="BL409" s="78"/>
      <c r="BM409" s="78">
        <v>32</v>
      </c>
      <c r="BN409" s="78">
        <v>32</v>
      </c>
      <c r="BO409" s="78">
        <v>32</v>
      </c>
      <c r="BP409" s="78"/>
      <c r="BQ409" s="78"/>
      <c r="BR409" s="67">
        <v>9546</v>
      </c>
      <c r="BS409" s="67">
        <v>198</v>
      </c>
      <c r="BT409" s="67">
        <v>10</v>
      </c>
      <c r="BU409" s="67">
        <v>1</v>
      </c>
      <c r="BV409" s="67"/>
      <c r="BW409" s="67"/>
      <c r="BX409" s="79"/>
      <c r="BY409" s="67">
        <v>9755</v>
      </c>
      <c r="BZ409" s="79">
        <v>250.010153</v>
      </c>
      <c r="CA409" s="79">
        <v>157.269293</v>
      </c>
      <c r="CB409" s="79">
        <v>45.569238999999996</v>
      </c>
      <c r="CC409" s="79">
        <v>52.713317000000004</v>
      </c>
      <c r="CD409" s="79"/>
      <c r="CE409" s="79"/>
      <c r="CF409" s="79"/>
      <c r="CG409" s="79"/>
      <c r="CH409" s="79"/>
      <c r="CI409" s="79"/>
      <c r="CJ409" s="79"/>
      <c r="CK409" s="79">
        <v>12.369482</v>
      </c>
      <c r="CL409" s="67">
        <v>517.93148399999995</v>
      </c>
      <c r="CM409" s="79"/>
      <c r="CN409" s="79"/>
      <c r="CO409" s="79"/>
      <c r="CP409" s="79"/>
      <c r="CQ409" s="79"/>
      <c r="CR409" s="79"/>
      <c r="CS409" s="79"/>
      <c r="CT409" s="79"/>
      <c r="CU409" s="79"/>
      <c r="CV409" s="79"/>
      <c r="CW409" s="79"/>
      <c r="CX409" s="79"/>
      <c r="CY409" s="79"/>
      <c r="CZ409" s="79"/>
      <c r="DA409" s="79"/>
      <c r="DB409" s="79"/>
      <c r="DC409" s="79"/>
      <c r="DD409" s="79"/>
      <c r="DE409" s="79"/>
      <c r="DF409" s="79"/>
      <c r="DG409" s="79"/>
      <c r="DH409" s="79"/>
      <c r="DI409" s="79"/>
      <c r="DJ409" s="79"/>
      <c r="DK409" s="79"/>
      <c r="DL409" s="79"/>
      <c r="DM409" s="79"/>
      <c r="DN409" s="79"/>
      <c r="DO409" s="79">
        <v>9753</v>
      </c>
      <c r="DP409" s="79">
        <v>4</v>
      </c>
      <c r="DQ409" s="79">
        <v>308.86500000000001</v>
      </c>
      <c r="DR409" s="79">
        <v>0</v>
      </c>
      <c r="DS409" s="79">
        <v>882.45</v>
      </c>
      <c r="DT409" s="68">
        <v>1191.3150000000001</v>
      </c>
      <c r="DU409" s="79"/>
      <c r="DV409" s="77"/>
      <c r="DW409" s="77"/>
      <c r="DX409" s="77"/>
      <c r="DY409" s="77"/>
      <c r="DZ409" s="77"/>
      <c r="EA409" s="77"/>
      <c r="EB409" s="77"/>
      <c r="EC409" s="77"/>
      <c r="ED409" s="77"/>
      <c r="EE409" s="77"/>
      <c r="EF409" s="77"/>
      <c r="EG409" s="77"/>
      <c r="EH409" s="77"/>
      <c r="EI409" s="77"/>
      <c r="EJ409" s="77"/>
      <c r="EK409" s="77"/>
      <c r="EL409" s="77"/>
      <c r="EM409" s="77"/>
      <c r="EN409" s="77"/>
      <c r="EO409" s="77"/>
      <c r="EP409" s="77"/>
      <c r="EQ409" s="77"/>
      <c r="ER409" s="77"/>
      <c r="ES409" s="77"/>
      <c r="ET409" s="77"/>
      <c r="EU409" s="77"/>
      <c r="EV409" s="77"/>
      <c r="EW409" s="77"/>
      <c r="EX409" s="77"/>
    </row>
    <row r="410" spans="1:154">
      <c r="A410" s="86">
        <v>2019</v>
      </c>
      <c r="B410" s="67" t="s">
        <v>7</v>
      </c>
      <c r="C410" s="67" t="s">
        <v>589</v>
      </c>
      <c r="D410" s="67" t="s">
        <v>211</v>
      </c>
      <c r="E410" s="67" t="s">
        <v>212</v>
      </c>
      <c r="F410" s="67" t="s">
        <v>226</v>
      </c>
      <c r="G410" s="67" t="s">
        <v>29</v>
      </c>
      <c r="H410" s="68" t="s">
        <v>29</v>
      </c>
      <c r="I410" s="68" t="s">
        <v>447</v>
      </c>
      <c r="J410" s="67" t="s">
        <v>598</v>
      </c>
      <c r="K410" s="78">
        <v>897952.52</v>
      </c>
      <c r="L410" s="78">
        <v>226123</v>
      </c>
      <c r="M410" s="67">
        <v>163745.13999999998</v>
      </c>
      <c r="N410" s="67">
        <v>0</v>
      </c>
      <c r="O410" s="67">
        <v>0</v>
      </c>
      <c r="P410" s="67">
        <v>0</v>
      </c>
      <c r="Q410" s="79"/>
      <c r="R410" s="67">
        <v>1287820.6599999999</v>
      </c>
      <c r="S410" s="79"/>
      <c r="T410" s="79"/>
      <c r="U410" s="79"/>
      <c r="V410" s="79"/>
      <c r="W410" s="79"/>
      <c r="X410" s="79"/>
      <c r="Y410" s="79">
        <v>788.6</v>
      </c>
      <c r="Z410" s="78">
        <v>1627314</v>
      </c>
      <c r="AA410" s="78"/>
      <c r="AB410" s="78"/>
      <c r="AC410" s="67"/>
      <c r="AD410" s="67">
        <v>1627314</v>
      </c>
      <c r="AE410" s="79"/>
      <c r="AF410" s="79">
        <v>455.59000000000003</v>
      </c>
      <c r="AG410" s="79">
        <v>1627.3140000000001</v>
      </c>
      <c r="AH410" s="79">
        <v>30.564467400000002</v>
      </c>
      <c r="AI410" s="79">
        <v>37.882644980000002</v>
      </c>
      <c r="AJ410" s="79">
        <v>44.393724579999997</v>
      </c>
      <c r="AK410" s="67"/>
      <c r="AL410" s="67"/>
      <c r="AM410" s="67"/>
      <c r="AN410" s="67"/>
      <c r="AO410" s="67"/>
      <c r="AP410" s="67">
        <v>32</v>
      </c>
      <c r="AQ410" s="67">
        <v>100</v>
      </c>
      <c r="AR410" s="67"/>
      <c r="AS410" s="67"/>
      <c r="AT410" s="67">
        <v>33</v>
      </c>
      <c r="AU410" s="67"/>
      <c r="AV410" s="67"/>
      <c r="AW410" s="67">
        <v>6</v>
      </c>
      <c r="AX410" s="67">
        <v>0</v>
      </c>
      <c r="AY410" s="67"/>
      <c r="AZ410" s="67">
        <v>14</v>
      </c>
      <c r="BA410" s="67">
        <v>8</v>
      </c>
      <c r="BB410" s="67"/>
      <c r="BC410" s="67"/>
      <c r="BD410" s="67"/>
      <c r="BE410" s="67"/>
      <c r="BF410" s="67"/>
      <c r="BG410" s="67"/>
      <c r="BH410" s="67"/>
      <c r="BI410" s="67"/>
      <c r="BJ410" s="73">
        <v>17230</v>
      </c>
      <c r="BK410" s="68">
        <v>193</v>
      </c>
      <c r="BL410" s="78"/>
      <c r="BM410" s="78">
        <v>33</v>
      </c>
      <c r="BN410" s="78">
        <v>33</v>
      </c>
      <c r="BO410" s="78">
        <v>22</v>
      </c>
      <c r="BP410" s="78">
        <v>9</v>
      </c>
      <c r="BQ410" s="78">
        <v>2</v>
      </c>
      <c r="BR410" s="67">
        <v>13865</v>
      </c>
      <c r="BS410" s="67">
        <v>148</v>
      </c>
      <c r="BT410" s="67">
        <v>50</v>
      </c>
      <c r="BU410" s="67"/>
      <c r="BV410" s="67"/>
      <c r="BW410" s="67"/>
      <c r="BX410" s="79"/>
      <c r="BY410" s="67">
        <v>14063</v>
      </c>
      <c r="BZ410" s="79">
        <v>171.71</v>
      </c>
      <c r="CA410" s="79">
        <v>101.71</v>
      </c>
      <c r="CB410" s="79">
        <v>101.83</v>
      </c>
      <c r="CC410" s="79">
        <v>76.34</v>
      </c>
      <c r="CD410" s="79"/>
      <c r="CE410" s="79"/>
      <c r="CF410" s="79"/>
      <c r="CG410" s="79"/>
      <c r="CH410" s="79"/>
      <c r="CI410" s="79"/>
      <c r="CJ410" s="79"/>
      <c r="CK410" s="79">
        <v>47.9</v>
      </c>
      <c r="CL410" s="67">
        <v>499.49</v>
      </c>
      <c r="CM410" s="79">
        <v>46</v>
      </c>
      <c r="CN410" s="79">
        <v>36.386000000000003</v>
      </c>
      <c r="CO410" s="79">
        <v>9.6059040000000007</v>
      </c>
      <c r="CP410" s="79">
        <v>54</v>
      </c>
      <c r="CQ410" s="79">
        <v>42.713999999999999</v>
      </c>
      <c r="CR410" s="79">
        <v>11.276496</v>
      </c>
      <c r="CS410" s="79">
        <v>78</v>
      </c>
      <c r="CT410" s="79">
        <v>61.698</v>
      </c>
      <c r="CU410" s="79">
        <v>16.288271999999999</v>
      </c>
      <c r="CV410" s="79">
        <v>154</v>
      </c>
      <c r="CW410" s="79">
        <v>121.81400000000001</v>
      </c>
      <c r="CX410" s="79">
        <v>32.158895999999999</v>
      </c>
      <c r="CY410" s="79">
        <v>15.23</v>
      </c>
      <c r="CZ410" s="79">
        <v>12.046930000000001</v>
      </c>
      <c r="DA410" s="79">
        <v>3.1803895200000003</v>
      </c>
      <c r="DB410" s="79"/>
      <c r="DC410" s="79"/>
      <c r="DD410" s="79"/>
      <c r="DE410" s="79">
        <v>5</v>
      </c>
      <c r="DF410" s="79">
        <v>3</v>
      </c>
      <c r="DG410" s="79">
        <v>6</v>
      </c>
      <c r="DH410" s="79"/>
      <c r="DI410" s="79">
        <v>426</v>
      </c>
      <c r="DJ410" s="79">
        <v>5</v>
      </c>
      <c r="DK410" s="79">
        <v>3</v>
      </c>
      <c r="DL410" s="79">
        <v>6</v>
      </c>
      <c r="DM410" s="79"/>
      <c r="DN410" s="79">
        <v>12</v>
      </c>
      <c r="DO410" s="79">
        <v>14159</v>
      </c>
      <c r="DP410" s="79">
        <v>0</v>
      </c>
      <c r="DQ410" s="79">
        <v>548.36</v>
      </c>
      <c r="DR410" s="79">
        <v>32.409999999999997</v>
      </c>
      <c r="DS410" s="79">
        <v>237.89099999999999</v>
      </c>
      <c r="DT410" s="68">
        <v>818.66099999999994</v>
      </c>
      <c r="DU410" s="79"/>
      <c r="DV410" s="77">
        <v>139.70143999999999</v>
      </c>
      <c r="DW410" s="77">
        <v>0.17880000000000001</v>
      </c>
      <c r="DX410" s="77"/>
      <c r="DY410" s="77">
        <v>3.2000000000000001E-2</v>
      </c>
      <c r="DZ410" s="77"/>
      <c r="EA410" s="77">
        <v>12.012400000000001</v>
      </c>
      <c r="EB410" s="77">
        <v>1.4159999999999999</v>
      </c>
      <c r="EC410" s="77">
        <v>0.45</v>
      </c>
      <c r="ED410" s="77"/>
      <c r="EE410" s="77"/>
      <c r="EF410" s="77">
        <v>4.6834000000000007</v>
      </c>
      <c r="EG410" s="77"/>
      <c r="EH410" s="77"/>
      <c r="EI410" s="77"/>
      <c r="EJ410" s="77"/>
      <c r="EK410" s="77"/>
      <c r="EL410" s="77"/>
      <c r="EM410" s="77"/>
      <c r="EN410" s="77"/>
      <c r="EO410" s="77"/>
      <c r="EP410" s="77"/>
      <c r="EQ410" s="77"/>
      <c r="ER410" s="77"/>
      <c r="ES410" s="77"/>
      <c r="ET410" s="77"/>
      <c r="EU410" s="77"/>
      <c r="EV410" s="77"/>
      <c r="EW410" s="77"/>
      <c r="EX410" s="77"/>
    </row>
    <row r="411" spans="1:154" ht="24">
      <c r="A411" s="86">
        <v>2019</v>
      </c>
      <c r="B411" s="67" t="s">
        <v>7</v>
      </c>
      <c r="C411" s="67" t="s">
        <v>589</v>
      </c>
      <c r="D411" s="67" t="s">
        <v>211</v>
      </c>
      <c r="E411" s="67" t="s">
        <v>212</v>
      </c>
      <c r="F411" s="67" t="s">
        <v>227</v>
      </c>
      <c r="G411" s="67" t="s">
        <v>13</v>
      </c>
      <c r="H411" s="68" t="s">
        <v>13</v>
      </c>
      <c r="I411" s="68" t="s">
        <v>444</v>
      </c>
      <c r="J411" s="67" t="s">
        <v>599</v>
      </c>
      <c r="K411" s="78">
        <v>272105</v>
      </c>
      <c r="L411" s="78">
        <v>144253</v>
      </c>
      <c r="M411" s="67">
        <v>0</v>
      </c>
      <c r="N411" s="67">
        <v>0</v>
      </c>
      <c r="O411" s="67">
        <v>0</v>
      </c>
      <c r="P411" s="67">
        <v>0</v>
      </c>
      <c r="Q411" s="79"/>
      <c r="R411" s="67">
        <v>416358</v>
      </c>
      <c r="S411" s="79"/>
      <c r="T411" s="79"/>
      <c r="U411" s="79"/>
      <c r="V411" s="79"/>
      <c r="W411" s="79"/>
      <c r="X411" s="79"/>
      <c r="Y411" s="79">
        <v>356</v>
      </c>
      <c r="Z411" s="78">
        <v>531027</v>
      </c>
      <c r="AA411" s="78"/>
      <c r="AB411" s="78"/>
      <c r="AC411" s="67"/>
      <c r="AD411" s="67">
        <v>531027</v>
      </c>
      <c r="AE411" s="79"/>
      <c r="AF411" s="79">
        <v>184</v>
      </c>
      <c r="AG411" s="79">
        <v>31.9</v>
      </c>
      <c r="AH411" s="79">
        <v>22377</v>
      </c>
      <c r="AI411" s="79">
        <v>91605.28</v>
      </c>
      <c r="AJ411" s="79">
        <v>5725.33</v>
      </c>
      <c r="AK411" s="67"/>
      <c r="AL411" s="67"/>
      <c r="AM411" s="67"/>
      <c r="AN411" s="67"/>
      <c r="AO411" s="67"/>
      <c r="AP411" s="67">
        <v>24</v>
      </c>
      <c r="AQ411" s="67">
        <v>51</v>
      </c>
      <c r="AR411" s="67"/>
      <c r="AS411" s="67"/>
      <c r="AT411" s="67">
        <v>22</v>
      </c>
      <c r="AU411" s="67"/>
      <c r="AV411" s="67"/>
      <c r="AW411" s="67">
        <v>2</v>
      </c>
      <c r="AX411" s="67">
        <v>0</v>
      </c>
      <c r="AY411" s="67"/>
      <c r="AZ411" s="67">
        <v>2</v>
      </c>
      <c r="BA411" s="67">
        <v>0</v>
      </c>
      <c r="BB411" s="67"/>
      <c r="BC411" s="67"/>
      <c r="BD411" s="67"/>
      <c r="BE411" s="67"/>
      <c r="BF411" s="67"/>
      <c r="BG411" s="67"/>
      <c r="BH411" s="67"/>
      <c r="BI411" s="67"/>
      <c r="BJ411" s="73">
        <v>6380</v>
      </c>
      <c r="BK411" s="68">
        <v>101</v>
      </c>
      <c r="BL411" s="78"/>
      <c r="BM411" s="78">
        <v>32</v>
      </c>
      <c r="BN411" s="78">
        <v>32</v>
      </c>
      <c r="BO411" s="78"/>
      <c r="BP411" s="78">
        <v>32</v>
      </c>
      <c r="BQ411" s="78"/>
      <c r="BR411" s="67">
        <v>3704</v>
      </c>
      <c r="BS411" s="67">
        <v>74</v>
      </c>
      <c r="BT411" s="67">
        <v>0</v>
      </c>
      <c r="BU411" s="67"/>
      <c r="BV411" s="67"/>
      <c r="BW411" s="67"/>
      <c r="BX411" s="79"/>
      <c r="BY411" s="67">
        <v>3778</v>
      </c>
      <c r="BZ411" s="79">
        <v>69</v>
      </c>
      <c r="CA411" s="79">
        <v>12</v>
      </c>
      <c r="CB411" s="79">
        <v>20</v>
      </c>
      <c r="CC411" s="79">
        <v>20</v>
      </c>
      <c r="CD411" s="79"/>
      <c r="CE411" s="79"/>
      <c r="CF411" s="79"/>
      <c r="CG411" s="79"/>
      <c r="CH411" s="79"/>
      <c r="CI411" s="79"/>
      <c r="CJ411" s="79"/>
      <c r="CK411" s="79">
        <v>11</v>
      </c>
      <c r="CL411" s="67">
        <v>132</v>
      </c>
      <c r="CM411" s="79"/>
      <c r="CN411" s="79"/>
      <c r="CO411" s="79"/>
      <c r="CP411" s="79"/>
      <c r="CQ411" s="79"/>
      <c r="CR411" s="79"/>
      <c r="CS411" s="79"/>
      <c r="CT411" s="79"/>
      <c r="CU411" s="79"/>
      <c r="CV411" s="79"/>
      <c r="CW411" s="79"/>
      <c r="CX411" s="79"/>
      <c r="CY411" s="79"/>
      <c r="CZ411" s="79"/>
      <c r="DA411" s="79"/>
      <c r="DB411" s="79"/>
      <c r="DC411" s="79"/>
      <c r="DD411" s="79"/>
      <c r="DE411" s="79"/>
      <c r="DF411" s="79"/>
      <c r="DG411" s="79"/>
      <c r="DH411" s="79"/>
      <c r="DI411" s="79"/>
      <c r="DJ411" s="79"/>
      <c r="DK411" s="79"/>
      <c r="DL411" s="79"/>
      <c r="DM411" s="79"/>
      <c r="DN411" s="79"/>
      <c r="DO411" s="79">
        <v>3291</v>
      </c>
      <c r="DP411" s="79">
        <v>0</v>
      </c>
      <c r="DQ411" s="79">
        <v>202.27</v>
      </c>
      <c r="DR411" s="79">
        <v>0</v>
      </c>
      <c r="DS411" s="79">
        <v>509.5</v>
      </c>
      <c r="DT411" s="68">
        <v>711.77</v>
      </c>
      <c r="DU411" s="79"/>
      <c r="DV411" s="77"/>
      <c r="DW411" s="77"/>
      <c r="DX411" s="77"/>
      <c r="DY411" s="77"/>
      <c r="DZ411" s="77"/>
      <c r="EA411" s="77"/>
      <c r="EB411" s="77"/>
      <c r="EC411" s="77"/>
      <c r="ED411" s="77"/>
      <c r="EE411" s="77"/>
      <c r="EF411" s="77"/>
      <c r="EG411" s="77"/>
      <c r="EH411" s="77"/>
      <c r="EI411" s="77"/>
      <c r="EJ411" s="77"/>
      <c r="EK411" s="77"/>
      <c r="EL411" s="77"/>
      <c r="EM411" s="77"/>
      <c r="EN411" s="77"/>
      <c r="EO411" s="77"/>
      <c r="EP411" s="77"/>
      <c r="EQ411" s="77"/>
      <c r="ER411" s="77"/>
      <c r="ES411" s="77"/>
      <c r="ET411" s="77"/>
      <c r="EU411" s="77"/>
      <c r="EV411" s="77"/>
      <c r="EW411" s="77"/>
      <c r="EX411" s="77"/>
    </row>
    <row r="412" spans="1:154">
      <c r="A412" s="86">
        <v>2019</v>
      </c>
      <c r="B412" s="67" t="s">
        <v>7</v>
      </c>
      <c r="C412" s="67" t="s">
        <v>589</v>
      </c>
      <c r="D412" s="67" t="s">
        <v>211</v>
      </c>
      <c r="E412" s="67" t="s">
        <v>212</v>
      </c>
      <c r="F412" s="67" t="s">
        <v>228</v>
      </c>
      <c r="G412" s="67" t="s">
        <v>28</v>
      </c>
      <c r="H412" s="68" t="s">
        <v>28</v>
      </c>
      <c r="I412" s="68" t="s">
        <v>445</v>
      </c>
      <c r="J412" s="67" t="s">
        <v>600</v>
      </c>
      <c r="K412" s="78">
        <v>628143.80520000006</v>
      </c>
      <c r="L412" s="78">
        <v>110848.90680000001</v>
      </c>
      <c r="M412" s="67">
        <v>0</v>
      </c>
      <c r="N412" s="67">
        <v>0</v>
      </c>
      <c r="O412" s="67">
        <v>0</v>
      </c>
      <c r="P412" s="67">
        <v>0</v>
      </c>
      <c r="Q412" s="79"/>
      <c r="R412" s="67">
        <v>738992.71200000006</v>
      </c>
      <c r="S412" s="79"/>
      <c r="T412" s="79"/>
      <c r="U412" s="79"/>
      <c r="V412" s="79"/>
      <c r="W412" s="79"/>
      <c r="X412" s="79"/>
      <c r="Y412" s="79"/>
      <c r="Z412" s="78">
        <v>931660</v>
      </c>
      <c r="AA412" s="78"/>
      <c r="AB412" s="78"/>
      <c r="AC412" s="67"/>
      <c r="AD412" s="67">
        <v>931660</v>
      </c>
      <c r="AE412" s="79"/>
      <c r="AF412" s="79">
        <v>0</v>
      </c>
      <c r="AG412" s="79"/>
      <c r="AH412" s="79"/>
      <c r="AI412" s="79"/>
      <c r="AJ412" s="79"/>
      <c r="AK412" s="67"/>
      <c r="AL412" s="67"/>
      <c r="AM412" s="67"/>
      <c r="AN412" s="67"/>
      <c r="AO412" s="67"/>
      <c r="AP412" s="67">
        <v>7</v>
      </c>
      <c r="AQ412" s="67">
        <v>27</v>
      </c>
      <c r="AR412" s="67"/>
      <c r="AS412" s="67"/>
      <c r="AT412" s="67">
        <v>8</v>
      </c>
      <c r="AU412" s="67"/>
      <c r="AV412" s="67"/>
      <c r="AW412" s="67">
        <v>4</v>
      </c>
      <c r="AX412" s="67">
        <v>0</v>
      </c>
      <c r="AY412" s="67"/>
      <c r="AZ412" s="67">
        <v>4</v>
      </c>
      <c r="BA412" s="67"/>
      <c r="BB412" s="67"/>
      <c r="BC412" s="67"/>
      <c r="BD412" s="67"/>
      <c r="BE412" s="67"/>
      <c r="BF412" s="67"/>
      <c r="BG412" s="67"/>
      <c r="BH412" s="67"/>
      <c r="BI412" s="67"/>
      <c r="BJ412" s="73">
        <v>4385</v>
      </c>
      <c r="BK412" s="68">
        <v>50</v>
      </c>
      <c r="BL412" s="78"/>
      <c r="BM412" s="78">
        <v>34</v>
      </c>
      <c r="BN412" s="78">
        <v>34</v>
      </c>
      <c r="BO412" s="78">
        <v>6</v>
      </c>
      <c r="BP412" s="78">
        <v>13</v>
      </c>
      <c r="BQ412" s="78">
        <v>15</v>
      </c>
      <c r="BR412" s="67">
        <v>8597</v>
      </c>
      <c r="BS412" s="67">
        <v>60</v>
      </c>
      <c r="BT412" s="67"/>
      <c r="BU412" s="67"/>
      <c r="BV412" s="67"/>
      <c r="BW412" s="67"/>
      <c r="BX412" s="79"/>
      <c r="BY412" s="67">
        <v>8657</v>
      </c>
      <c r="BZ412" s="79">
        <v>0</v>
      </c>
      <c r="CA412" s="79">
        <v>0</v>
      </c>
      <c r="CB412" s="79">
        <v>0</v>
      </c>
      <c r="CC412" s="79">
        <v>0</v>
      </c>
      <c r="CD412" s="79"/>
      <c r="CE412" s="79"/>
      <c r="CF412" s="79"/>
      <c r="CG412" s="79"/>
      <c r="CH412" s="79"/>
      <c r="CI412" s="79"/>
      <c r="CJ412" s="79"/>
      <c r="CK412" s="79">
        <v>0</v>
      </c>
      <c r="CL412" s="67">
        <v>0</v>
      </c>
      <c r="CM412" s="79"/>
      <c r="CN412" s="79"/>
      <c r="CO412" s="79"/>
      <c r="CP412" s="79"/>
      <c r="CQ412" s="79"/>
      <c r="CR412" s="79"/>
      <c r="CS412" s="79"/>
      <c r="CT412" s="79"/>
      <c r="CU412" s="79"/>
      <c r="CV412" s="79"/>
      <c r="CW412" s="79"/>
      <c r="CX412" s="79"/>
      <c r="CY412" s="79"/>
      <c r="CZ412" s="79"/>
      <c r="DA412" s="79"/>
      <c r="DB412" s="79"/>
      <c r="DC412" s="79"/>
      <c r="DD412" s="79"/>
      <c r="DE412" s="79"/>
      <c r="DF412" s="79"/>
      <c r="DG412" s="79"/>
      <c r="DH412" s="79"/>
      <c r="DI412" s="79"/>
      <c r="DJ412" s="79"/>
      <c r="DK412" s="79"/>
      <c r="DL412" s="79"/>
      <c r="DM412" s="79"/>
      <c r="DN412" s="79"/>
      <c r="DO412" s="79">
        <v>0</v>
      </c>
      <c r="DP412" s="79">
        <v>0</v>
      </c>
      <c r="DQ412" s="79">
        <v>147</v>
      </c>
      <c r="DR412" s="79">
        <v>0</v>
      </c>
      <c r="DS412" s="79">
        <v>107</v>
      </c>
      <c r="DT412" s="68">
        <v>254</v>
      </c>
      <c r="DU412" s="79"/>
      <c r="DV412" s="77"/>
      <c r="DW412" s="77"/>
      <c r="DX412" s="77"/>
      <c r="DY412" s="77"/>
      <c r="DZ412" s="77"/>
      <c r="EA412" s="77"/>
      <c r="EB412" s="77"/>
      <c r="EC412" s="77"/>
      <c r="ED412" s="77"/>
      <c r="EE412" s="77"/>
      <c r="EF412" s="77"/>
      <c r="EG412" s="77"/>
      <c r="EH412" s="77"/>
      <c r="EI412" s="77"/>
      <c r="EJ412" s="77"/>
      <c r="EK412" s="77"/>
      <c r="EL412" s="77"/>
      <c r="EM412" s="77"/>
      <c r="EN412" s="77"/>
      <c r="EO412" s="77"/>
      <c r="EP412" s="77"/>
      <c r="EQ412" s="77"/>
      <c r="ER412" s="77"/>
      <c r="ES412" s="77"/>
      <c r="ET412" s="77"/>
      <c r="EU412" s="77"/>
      <c r="EV412" s="77"/>
      <c r="EW412" s="77"/>
      <c r="EX412" s="77"/>
    </row>
    <row r="413" spans="1:154">
      <c r="A413" s="86">
        <v>2019</v>
      </c>
      <c r="B413" s="67" t="s">
        <v>7</v>
      </c>
      <c r="C413" s="67" t="s">
        <v>589</v>
      </c>
      <c r="D413" s="67" t="s">
        <v>211</v>
      </c>
      <c r="E413" s="67" t="s">
        <v>212</v>
      </c>
      <c r="F413" s="67" t="s">
        <v>215</v>
      </c>
      <c r="G413" s="67" t="s">
        <v>239</v>
      </c>
      <c r="H413" s="68" t="s">
        <v>239</v>
      </c>
      <c r="I413" s="68" t="s">
        <v>449</v>
      </c>
      <c r="J413" s="67" t="s">
        <v>601</v>
      </c>
      <c r="K413" s="78">
        <v>160918500.30954644</v>
      </c>
      <c r="L413" s="78">
        <v>91406168.573381156</v>
      </c>
      <c r="M413" s="67">
        <v>123135214.69599998</v>
      </c>
      <c r="N413" s="67">
        <v>211653263.847</v>
      </c>
      <c r="O413" s="67">
        <v>187639571.61400002</v>
      </c>
      <c r="P413" s="67">
        <v>220382.58199999999</v>
      </c>
      <c r="Q413" s="79"/>
      <c r="R413" s="67">
        <v>774973101.62192774</v>
      </c>
      <c r="S413" s="79"/>
      <c r="T413" s="79"/>
      <c r="U413" s="79"/>
      <c r="V413" s="79"/>
      <c r="W413" s="79"/>
      <c r="X413" s="79"/>
      <c r="Y413" s="79">
        <v>383047.34441106801</v>
      </c>
      <c r="Z413" s="78">
        <v>244469654</v>
      </c>
      <c r="AA413" s="78">
        <v>485388686</v>
      </c>
      <c r="AB413" s="78">
        <v>201905451</v>
      </c>
      <c r="AC413" s="67"/>
      <c r="AD413" s="67">
        <v>931763791</v>
      </c>
      <c r="AE413" s="79"/>
      <c r="AF413" s="79">
        <v>250069.13512038003</v>
      </c>
      <c r="AG413" s="79"/>
      <c r="AH413" s="79"/>
      <c r="AI413" s="79"/>
      <c r="AJ413" s="79"/>
      <c r="AK413" s="67">
        <v>0</v>
      </c>
      <c r="AL413" s="67"/>
      <c r="AM413" s="67">
        <v>206</v>
      </c>
      <c r="AN413" s="67">
        <v>1</v>
      </c>
      <c r="AO413" s="67">
        <v>141</v>
      </c>
      <c r="AP413" s="67">
        <v>1102</v>
      </c>
      <c r="AQ413" s="67">
        <v>4322</v>
      </c>
      <c r="AR413" s="67">
        <v>3</v>
      </c>
      <c r="AS413" s="67">
        <v>1</v>
      </c>
      <c r="AT413" s="67">
        <v>2592</v>
      </c>
      <c r="AU413" s="67">
        <v>18</v>
      </c>
      <c r="AV413" s="67">
        <v>3</v>
      </c>
      <c r="AW413" s="67">
        <v>2061</v>
      </c>
      <c r="AX413" s="67">
        <v>13</v>
      </c>
      <c r="AY413" s="67">
        <v>21</v>
      </c>
      <c r="AZ413" s="67">
        <v>1229</v>
      </c>
      <c r="BA413" s="67"/>
      <c r="BB413" s="67">
        <v>9</v>
      </c>
      <c r="BC413" s="67">
        <v>860</v>
      </c>
      <c r="BD413" s="67"/>
      <c r="BE413" s="67">
        <v>4</v>
      </c>
      <c r="BF413" s="67">
        <v>67</v>
      </c>
      <c r="BG413" s="67">
        <v>30</v>
      </c>
      <c r="BH413" s="67">
        <v>17</v>
      </c>
      <c r="BI413" s="67">
        <v>36</v>
      </c>
      <c r="BJ413" s="73">
        <v>1869001</v>
      </c>
      <c r="BK413" s="68">
        <v>12736</v>
      </c>
      <c r="BL413" s="78">
        <v>5</v>
      </c>
      <c r="BM413" s="78">
        <v>1492</v>
      </c>
      <c r="BN413" s="78">
        <v>1497</v>
      </c>
      <c r="BO413" s="78">
        <v>1412</v>
      </c>
      <c r="BP413" s="78">
        <v>85</v>
      </c>
      <c r="BQ413" s="78"/>
      <c r="BR413" s="67">
        <v>1237880</v>
      </c>
      <c r="BS413" s="67">
        <v>112089</v>
      </c>
      <c r="BT413" s="67">
        <v>2688</v>
      </c>
      <c r="BU413" s="67">
        <v>522</v>
      </c>
      <c r="BV413" s="67">
        <v>37</v>
      </c>
      <c r="BW413" s="67">
        <v>232</v>
      </c>
      <c r="BX413" s="79"/>
      <c r="BY413" s="67">
        <v>1353448</v>
      </c>
      <c r="BZ413" s="79">
        <v>22671.118242016848</v>
      </c>
      <c r="CA413" s="79">
        <v>5899.71</v>
      </c>
      <c r="CB413" s="79">
        <v>0</v>
      </c>
      <c r="CC413" s="79">
        <v>10903.579362960767</v>
      </c>
      <c r="CD413" s="79"/>
      <c r="CE413" s="79"/>
      <c r="CF413" s="79"/>
      <c r="CG413" s="79"/>
      <c r="CH413" s="79"/>
      <c r="CI413" s="79"/>
      <c r="CJ413" s="79"/>
      <c r="CK413" s="79">
        <v>15548.678547833901</v>
      </c>
      <c r="CL413" s="67">
        <v>55023.086152811513</v>
      </c>
      <c r="CM413" s="79"/>
      <c r="CN413" s="79"/>
      <c r="CO413" s="79"/>
      <c r="CP413" s="79"/>
      <c r="CQ413" s="79"/>
      <c r="CR413" s="79"/>
      <c r="CS413" s="79"/>
      <c r="CT413" s="79"/>
      <c r="CU413" s="79"/>
      <c r="CV413" s="79"/>
      <c r="CW413" s="79"/>
      <c r="CX413" s="79"/>
      <c r="CY413" s="79"/>
      <c r="CZ413" s="79"/>
      <c r="DA413" s="79"/>
      <c r="DB413" s="79"/>
      <c r="DC413" s="79"/>
      <c r="DD413" s="79"/>
      <c r="DE413" s="79"/>
      <c r="DF413" s="79"/>
      <c r="DG413" s="79"/>
      <c r="DH413" s="79"/>
      <c r="DI413" s="79"/>
      <c r="DJ413" s="79"/>
      <c r="DK413" s="79"/>
      <c r="DL413" s="79"/>
      <c r="DM413" s="79"/>
      <c r="DN413" s="79"/>
      <c r="DO413" s="79">
        <v>0</v>
      </c>
      <c r="DP413" s="79">
        <v>595.19999999999993</v>
      </c>
      <c r="DQ413" s="79">
        <v>20160.829999999954</v>
      </c>
      <c r="DR413" s="79">
        <v>6294.0835652125934</v>
      </c>
      <c r="DS413" s="79">
        <v>8301.77</v>
      </c>
      <c r="DT413" s="68">
        <v>34756.683565212545</v>
      </c>
      <c r="DU413" s="79"/>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row>
    <row r="414" spans="1:154">
      <c r="A414" s="86">
        <v>2018</v>
      </c>
      <c r="B414" s="67" t="s">
        <v>9</v>
      </c>
      <c r="C414" s="67" t="s">
        <v>602</v>
      </c>
      <c r="D414" s="67" t="s">
        <v>211</v>
      </c>
      <c r="E414" s="67" t="s">
        <v>212</v>
      </c>
      <c r="F414" s="67" t="s">
        <v>228</v>
      </c>
      <c r="G414" s="67" t="s">
        <v>28</v>
      </c>
      <c r="H414" s="68" t="s">
        <v>28</v>
      </c>
      <c r="I414" s="68" t="s">
        <v>445</v>
      </c>
      <c r="J414" s="67" t="s">
        <v>603</v>
      </c>
      <c r="K414" s="78">
        <v>567897.02749999997</v>
      </c>
      <c r="L414" s="78">
        <v>100217.1225</v>
      </c>
      <c r="M414" s="67"/>
      <c r="N414" s="67"/>
      <c r="O414" s="67"/>
      <c r="P414" s="67"/>
      <c r="Q414" s="79"/>
      <c r="R414" s="67">
        <v>668114.14999999991</v>
      </c>
      <c r="S414" s="79"/>
      <c r="T414" s="79"/>
      <c r="U414" s="79"/>
      <c r="V414" s="79"/>
      <c r="W414" s="79"/>
      <c r="X414" s="79"/>
      <c r="Y414" s="79">
        <v>458.49337202000004</v>
      </c>
      <c r="Z414" s="78"/>
      <c r="AA414" s="78"/>
      <c r="AB414" s="78"/>
      <c r="AC414" s="67">
        <v>900926</v>
      </c>
      <c r="AD414" s="67">
        <v>900926</v>
      </c>
      <c r="AE414" s="79"/>
      <c r="AF414" s="79">
        <v>314.66010299999999</v>
      </c>
      <c r="AG414" s="79"/>
      <c r="AH414" s="79"/>
      <c r="AI414" s="79"/>
      <c r="AJ414" s="79"/>
      <c r="AK414" s="67"/>
      <c r="AL414" s="67"/>
      <c r="AM414" s="67"/>
      <c r="AN414" s="67"/>
      <c r="AO414" s="67"/>
      <c r="AP414" s="67">
        <v>7</v>
      </c>
      <c r="AQ414" s="67">
        <v>27</v>
      </c>
      <c r="AR414" s="67"/>
      <c r="AS414" s="67"/>
      <c r="AT414" s="67">
        <v>8</v>
      </c>
      <c r="AU414" s="67"/>
      <c r="AV414" s="67"/>
      <c r="AW414" s="67">
        <v>4</v>
      </c>
      <c r="AX414" s="67"/>
      <c r="AY414" s="67"/>
      <c r="AZ414" s="67">
        <v>4</v>
      </c>
      <c r="BA414" s="67"/>
      <c r="BB414" s="67"/>
      <c r="BC414" s="67"/>
      <c r="BD414" s="67"/>
      <c r="BE414" s="67"/>
      <c r="BF414" s="67"/>
      <c r="BG414" s="67"/>
      <c r="BH414" s="67"/>
      <c r="BI414" s="67"/>
      <c r="BJ414" s="73">
        <v>4385</v>
      </c>
      <c r="BK414" s="68">
        <v>50</v>
      </c>
      <c r="BL414" s="78"/>
      <c r="BM414" s="78">
        <v>34</v>
      </c>
      <c r="BN414" s="78">
        <v>34</v>
      </c>
      <c r="BO414" s="78">
        <v>34</v>
      </c>
      <c r="BP414" s="78"/>
      <c r="BQ414" s="78"/>
      <c r="BR414" s="67">
        <v>8597</v>
      </c>
      <c r="BS414" s="67">
        <v>60</v>
      </c>
      <c r="BT414" s="67"/>
      <c r="BU414" s="67"/>
      <c r="BV414" s="67"/>
      <c r="BW414" s="67"/>
      <c r="BX414" s="79"/>
      <c r="BY414" s="67">
        <v>8657</v>
      </c>
      <c r="BZ414" s="79">
        <v>128.2312</v>
      </c>
      <c r="CA414" s="79">
        <v>140.34649999999999</v>
      </c>
      <c r="CB414" s="79">
        <v>37.667850000000001</v>
      </c>
      <c r="CC414" s="79">
        <v>84.602801999999997</v>
      </c>
      <c r="CD414" s="79"/>
      <c r="CE414" s="79"/>
      <c r="CF414" s="79"/>
      <c r="CG414" s="79"/>
      <c r="CH414" s="79"/>
      <c r="CI414" s="79"/>
      <c r="CJ414" s="79"/>
      <c r="CK414" s="79">
        <v>5.63</v>
      </c>
      <c r="CL414" s="67">
        <v>396.47835199999997</v>
      </c>
      <c r="CM414" s="79"/>
      <c r="CN414" s="79"/>
      <c r="CO414" s="79"/>
      <c r="CP414" s="79"/>
      <c r="CQ414" s="79"/>
      <c r="CR414" s="79"/>
      <c r="CS414" s="79"/>
      <c r="CT414" s="79"/>
      <c r="CU414" s="79"/>
      <c r="CV414" s="79"/>
      <c r="CW414" s="79"/>
      <c r="CX414" s="79"/>
      <c r="CY414" s="79"/>
      <c r="CZ414" s="79"/>
      <c r="DA414" s="79"/>
      <c r="DB414" s="79"/>
      <c r="DC414" s="79"/>
      <c r="DD414" s="79"/>
      <c r="DE414" s="79"/>
      <c r="DF414" s="79"/>
      <c r="DG414" s="79"/>
      <c r="DH414" s="79"/>
      <c r="DI414" s="79"/>
      <c r="DJ414" s="79"/>
      <c r="DK414" s="79"/>
      <c r="DL414" s="79"/>
      <c r="DM414" s="79"/>
      <c r="DN414" s="79"/>
      <c r="DO414" s="79">
        <v>8523</v>
      </c>
      <c r="DP414" s="79">
        <v>0</v>
      </c>
      <c r="DQ414" s="79">
        <v>147</v>
      </c>
      <c r="DR414" s="79">
        <v>0</v>
      </c>
      <c r="DS414" s="79">
        <v>107</v>
      </c>
      <c r="DT414" s="68">
        <v>254</v>
      </c>
      <c r="DU414" s="79"/>
      <c r="DV414" s="77">
        <v>41.445599999999999</v>
      </c>
      <c r="DW414" s="77">
        <v>0</v>
      </c>
      <c r="DX414" s="77">
        <v>0</v>
      </c>
      <c r="DY414" s="77">
        <v>0</v>
      </c>
      <c r="DZ414" s="77">
        <v>3.8599999999999994</v>
      </c>
      <c r="EA414" s="77">
        <v>0</v>
      </c>
      <c r="EB414" s="77">
        <v>0</v>
      </c>
      <c r="EC414" s="77">
        <v>0</v>
      </c>
      <c r="ED414" s="77">
        <v>0</v>
      </c>
      <c r="EE414" s="77">
        <v>0</v>
      </c>
      <c r="EF414" s="77">
        <v>0</v>
      </c>
      <c r="EG414" s="77" t="s">
        <v>229</v>
      </c>
      <c r="EH414" s="77"/>
      <c r="EI414" s="77"/>
      <c r="EJ414" s="77"/>
      <c r="EK414" s="77"/>
      <c r="EL414" s="77"/>
      <c r="EM414" s="77"/>
      <c r="EN414" s="77"/>
      <c r="EO414" s="77"/>
      <c r="EP414" s="77"/>
      <c r="EQ414" s="77"/>
      <c r="ER414" s="77"/>
      <c r="ES414" s="77"/>
      <c r="ET414" s="77"/>
      <c r="EU414" s="77"/>
      <c r="EV414" s="77"/>
      <c r="EW414" s="77"/>
      <c r="EX414" s="77"/>
    </row>
    <row r="415" spans="1:154">
      <c r="A415" s="86">
        <v>2018</v>
      </c>
      <c r="B415" s="67" t="s">
        <v>9</v>
      </c>
      <c r="C415" s="67" t="s">
        <v>602</v>
      </c>
      <c r="D415" s="67" t="s">
        <v>211</v>
      </c>
      <c r="E415" s="67" t="s">
        <v>212</v>
      </c>
      <c r="F415" s="67" t="s">
        <v>223</v>
      </c>
      <c r="G415" s="67" t="s">
        <v>45</v>
      </c>
      <c r="H415" s="68" t="s">
        <v>231</v>
      </c>
      <c r="I415" s="68" t="s">
        <v>439</v>
      </c>
      <c r="J415" s="67" t="s">
        <v>604</v>
      </c>
      <c r="K415" s="78">
        <v>1073396.7</v>
      </c>
      <c r="L415" s="78">
        <v>745398.3</v>
      </c>
      <c r="M415" s="67">
        <v>149588.72999999998</v>
      </c>
      <c r="N415" s="67"/>
      <c r="O415" s="67"/>
      <c r="P415" s="67"/>
      <c r="Q415" s="79"/>
      <c r="R415" s="67">
        <v>1968383.73</v>
      </c>
      <c r="S415" s="79"/>
      <c r="T415" s="79"/>
      <c r="U415" s="79"/>
      <c r="V415" s="79"/>
      <c r="W415" s="79"/>
      <c r="X415" s="79"/>
      <c r="Y415" s="79">
        <v>1570.890081</v>
      </c>
      <c r="Z415" s="78"/>
      <c r="AA415" s="78"/>
      <c r="AB415" s="78"/>
      <c r="AC415" s="67">
        <v>2518725</v>
      </c>
      <c r="AD415" s="67">
        <v>2518725</v>
      </c>
      <c r="AE415" s="79"/>
      <c r="AF415" s="79">
        <v>875.90426500000001</v>
      </c>
      <c r="AG415" s="79"/>
      <c r="AH415" s="79"/>
      <c r="AI415" s="79"/>
      <c r="AJ415" s="79"/>
      <c r="AK415" s="67"/>
      <c r="AL415" s="67"/>
      <c r="AM415" s="67"/>
      <c r="AN415" s="67"/>
      <c r="AO415" s="67"/>
      <c r="AP415" s="67">
        <v>86</v>
      </c>
      <c r="AQ415" s="67">
        <v>170</v>
      </c>
      <c r="AR415" s="67"/>
      <c r="AS415" s="67"/>
      <c r="AT415" s="67">
        <v>40</v>
      </c>
      <c r="AU415" s="67"/>
      <c r="AV415" s="67"/>
      <c r="AW415" s="67">
        <v>18</v>
      </c>
      <c r="AX415" s="67"/>
      <c r="AY415" s="67"/>
      <c r="AZ415" s="67">
        <v>7</v>
      </c>
      <c r="BA415" s="67">
        <v>2</v>
      </c>
      <c r="BB415" s="67"/>
      <c r="BC415" s="67"/>
      <c r="BD415" s="67"/>
      <c r="BE415" s="67"/>
      <c r="BF415" s="67"/>
      <c r="BG415" s="67"/>
      <c r="BH415" s="67"/>
      <c r="BI415" s="67"/>
      <c r="BJ415" s="73">
        <v>21085</v>
      </c>
      <c r="BK415" s="68">
        <v>323</v>
      </c>
      <c r="BL415" s="78"/>
      <c r="BM415" s="78">
        <v>37</v>
      </c>
      <c r="BN415" s="78">
        <v>37</v>
      </c>
      <c r="BO415" s="78"/>
      <c r="BP415" s="78">
        <v>37</v>
      </c>
      <c r="BQ415" s="78"/>
      <c r="BR415" s="67">
        <v>11369</v>
      </c>
      <c r="BS415" s="67">
        <v>268</v>
      </c>
      <c r="BT415" s="67">
        <v>32</v>
      </c>
      <c r="BU415" s="67"/>
      <c r="BV415" s="67"/>
      <c r="BW415" s="67"/>
      <c r="BX415" s="79"/>
      <c r="BY415" s="67">
        <v>11669</v>
      </c>
      <c r="BZ415" s="79">
        <v>327.31039399999997</v>
      </c>
      <c r="CA415" s="79">
        <v>438.92078100000003</v>
      </c>
      <c r="CB415" s="79">
        <v>42.864364999999999</v>
      </c>
      <c r="CC415" s="79">
        <v>43.672195000000002</v>
      </c>
      <c r="CD415" s="79"/>
      <c r="CE415" s="79"/>
      <c r="CF415" s="79"/>
      <c r="CG415" s="79"/>
      <c r="CH415" s="79"/>
      <c r="CI415" s="79"/>
      <c r="CJ415" s="79"/>
      <c r="CK415" s="79">
        <v>1.881521</v>
      </c>
      <c r="CL415" s="67">
        <v>854.64925600000004</v>
      </c>
      <c r="CM415" s="79"/>
      <c r="CN415" s="79"/>
      <c r="CO415" s="79"/>
      <c r="CP415" s="79"/>
      <c r="CQ415" s="79"/>
      <c r="CR415" s="79"/>
      <c r="CS415" s="79"/>
      <c r="CT415" s="79"/>
      <c r="CU415" s="79"/>
      <c r="CV415" s="79"/>
      <c r="CW415" s="79"/>
      <c r="CX415" s="79"/>
      <c r="CY415" s="79"/>
      <c r="CZ415" s="79"/>
      <c r="DA415" s="79"/>
      <c r="DB415" s="79"/>
      <c r="DC415" s="79"/>
      <c r="DD415" s="79"/>
      <c r="DE415" s="79"/>
      <c r="DF415" s="79"/>
      <c r="DG415" s="79"/>
      <c r="DH415" s="79"/>
      <c r="DI415" s="79"/>
      <c r="DJ415" s="79"/>
      <c r="DK415" s="79"/>
      <c r="DL415" s="79"/>
      <c r="DM415" s="79"/>
      <c r="DN415" s="79"/>
      <c r="DO415" s="79">
        <v>11682</v>
      </c>
      <c r="DP415" s="79">
        <v>0</v>
      </c>
      <c r="DQ415" s="79">
        <v>424.19</v>
      </c>
      <c r="DR415" s="79">
        <v>0</v>
      </c>
      <c r="DS415" s="79">
        <v>741.25</v>
      </c>
      <c r="DT415" s="68">
        <v>1165.44</v>
      </c>
      <c r="DU415" s="79"/>
      <c r="DV415" s="77">
        <v>110.08704</v>
      </c>
      <c r="DW415" s="77">
        <v>0</v>
      </c>
      <c r="DX415" s="77">
        <v>0</v>
      </c>
      <c r="DY415" s="77">
        <v>4.350848</v>
      </c>
      <c r="DZ415" s="77">
        <v>0</v>
      </c>
      <c r="EA415" s="77">
        <v>15.188219</v>
      </c>
      <c r="EB415" s="77">
        <v>0</v>
      </c>
      <c r="EC415" s="77">
        <v>0</v>
      </c>
      <c r="ED415" s="77">
        <v>0</v>
      </c>
      <c r="EE415" s="77">
        <v>0</v>
      </c>
      <c r="EF415" s="77">
        <v>0.8474600000000001</v>
      </c>
      <c r="EG415" s="77" t="s">
        <v>229</v>
      </c>
      <c r="EH415" s="77"/>
      <c r="EI415" s="77"/>
      <c r="EJ415" s="77"/>
      <c r="EK415" s="77"/>
      <c r="EL415" s="77"/>
      <c r="EM415" s="77"/>
      <c r="EN415" s="77"/>
      <c r="EO415" s="77"/>
      <c r="EP415" s="77"/>
      <c r="EQ415" s="77"/>
      <c r="ER415" s="77"/>
      <c r="ES415" s="77"/>
      <c r="ET415" s="77"/>
      <c r="EU415" s="77"/>
      <c r="EV415" s="77"/>
      <c r="EW415" s="77"/>
      <c r="EX415" s="77"/>
    </row>
    <row r="416" spans="1:154">
      <c r="A416" s="86">
        <v>2018</v>
      </c>
      <c r="B416" s="67" t="s">
        <v>9</v>
      </c>
      <c r="C416" s="67" t="s">
        <v>602</v>
      </c>
      <c r="D416" s="67" t="s">
        <v>211</v>
      </c>
      <c r="E416" s="67" t="s">
        <v>212</v>
      </c>
      <c r="F416" s="67" t="s">
        <v>226</v>
      </c>
      <c r="G416" s="67" t="s">
        <v>29</v>
      </c>
      <c r="H416" s="68" t="s">
        <v>29</v>
      </c>
      <c r="I416" s="68" t="s">
        <v>447</v>
      </c>
      <c r="J416" s="67" t="s">
        <v>605</v>
      </c>
      <c r="K416" s="78">
        <v>1088709.93</v>
      </c>
      <c r="L416" s="78">
        <v>272177.48</v>
      </c>
      <c r="M416" s="67">
        <v>168299.65</v>
      </c>
      <c r="N416" s="67"/>
      <c r="O416" s="67"/>
      <c r="P416" s="67"/>
      <c r="Q416" s="79"/>
      <c r="R416" s="67">
        <v>1529187.0599999998</v>
      </c>
      <c r="S416" s="79"/>
      <c r="T416" s="79"/>
      <c r="U416" s="79"/>
      <c r="V416" s="79"/>
      <c r="W416" s="79"/>
      <c r="X416" s="79"/>
      <c r="Y416" s="79">
        <v>805.73</v>
      </c>
      <c r="Z416" s="78"/>
      <c r="AA416" s="78"/>
      <c r="AB416" s="78"/>
      <c r="AC416" s="67">
        <v>1812539</v>
      </c>
      <c r="AD416" s="67">
        <v>1812539</v>
      </c>
      <c r="AE416" s="79"/>
      <c r="AF416" s="79">
        <v>501.55</v>
      </c>
      <c r="AG416" s="79"/>
      <c r="AH416" s="79"/>
      <c r="AI416" s="79"/>
      <c r="AJ416" s="79"/>
      <c r="AK416" s="67"/>
      <c r="AL416" s="67"/>
      <c r="AM416" s="67"/>
      <c r="AN416" s="67"/>
      <c r="AO416" s="67"/>
      <c r="AP416" s="67">
        <v>32</v>
      </c>
      <c r="AQ416" s="67">
        <v>97</v>
      </c>
      <c r="AR416" s="67"/>
      <c r="AS416" s="67"/>
      <c r="AT416" s="67">
        <v>33</v>
      </c>
      <c r="AU416" s="67"/>
      <c r="AV416" s="67"/>
      <c r="AW416" s="67">
        <v>6</v>
      </c>
      <c r="AX416" s="67"/>
      <c r="AY416" s="67"/>
      <c r="AZ416" s="67">
        <v>5</v>
      </c>
      <c r="BA416" s="67">
        <v>2</v>
      </c>
      <c r="BB416" s="67"/>
      <c r="BC416" s="67"/>
      <c r="BD416" s="67"/>
      <c r="BE416" s="67"/>
      <c r="BF416" s="67"/>
      <c r="BG416" s="67"/>
      <c r="BH416" s="67"/>
      <c r="BI416" s="67"/>
      <c r="BJ416" s="73">
        <v>12355</v>
      </c>
      <c r="BK416" s="68">
        <v>175</v>
      </c>
      <c r="BL416" s="78"/>
      <c r="BM416" s="78">
        <v>33</v>
      </c>
      <c r="BN416" s="78">
        <v>33</v>
      </c>
      <c r="BO416" s="78">
        <v>22</v>
      </c>
      <c r="BP416" s="78">
        <v>9</v>
      </c>
      <c r="BQ416" s="78">
        <v>2</v>
      </c>
      <c r="BR416" s="67">
        <v>12745</v>
      </c>
      <c r="BS416" s="67">
        <v>144</v>
      </c>
      <c r="BT416" s="67">
        <v>50</v>
      </c>
      <c r="BU416" s="67"/>
      <c r="BV416" s="67"/>
      <c r="BW416" s="67"/>
      <c r="BX416" s="79"/>
      <c r="BY416" s="67">
        <v>12939</v>
      </c>
      <c r="BZ416" s="79">
        <v>200.33999999999997</v>
      </c>
      <c r="CA416" s="79">
        <v>182.74</v>
      </c>
      <c r="CB416" s="79">
        <v>93.1</v>
      </c>
      <c r="CC416" s="79">
        <v>171.32</v>
      </c>
      <c r="CD416" s="79">
        <v>67.849999999999994</v>
      </c>
      <c r="CE416" s="79"/>
      <c r="CF416" s="79"/>
      <c r="CG416" s="79"/>
      <c r="CH416" s="79"/>
      <c r="CI416" s="79"/>
      <c r="CJ416" s="79"/>
      <c r="CK416" s="79"/>
      <c r="CL416" s="67">
        <v>715.35</v>
      </c>
      <c r="CM416" s="79"/>
      <c r="CN416" s="79"/>
      <c r="CO416" s="79"/>
      <c r="CP416" s="79"/>
      <c r="CQ416" s="79"/>
      <c r="CR416" s="79"/>
      <c r="CS416" s="79"/>
      <c r="CT416" s="79"/>
      <c r="CU416" s="79"/>
      <c r="CV416" s="79"/>
      <c r="CW416" s="79"/>
      <c r="CX416" s="79"/>
      <c r="CY416" s="79"/>
      <c r="CZ416" s="79"/>
      <c r="DA416" s="79"/>
      <c r="DB416" s="79"/>
      <c r="DC416" s="79"/>
      <c r="DD416" s="79"/>
      <c r="DE416" s="79"/>
      <c r="DF416" s="79"/>
      <c r="DG416" s="79"/>
      <c r="DH416" s="79"/>
      <c r="DI416" s="79"/>
      <c r="DJ416" s="79"/>
      <c r="DK416" s="79"/>
      <c r="DL416" s="79"/>
      <c r="DM416" s="79"/>
      <c r="DN416" s="79"/>
      <c r="DO416" s="79">
        <v>12939</v>
      </c>
      <c r="DP416" s="79">
        <v>0</v>
      </c>
      <c r="DQ416" s="79">
        <v>548.36</v>
      </c>
      <c r="DR416" s="79">
        <v>32.409999999999997</v>
      </c>
      <c r="DS416" s="79">
        <v>237.89100000000002</v>
      </c>
      <c r="DT416" s="68">
        <v>818.66100000000006</v>
      </c>
      <c r="DU416" s="79"/>
      <c r="DV416" s="77">
        <v>152.19003600000002</v>
      </c>
      <c r="DW416" s="77">
        <v>0.37190000000000001</v>
      </c>
      <c r="DX416" s="77">
        <v>0</v>
      </c>
      <c r="DY416" s="77">
        <v>4.9012000000000002</v>
      </c>
      <c r="DZ416" s="77">
        <v>18.054000000000002</v>
      </c>
      <c r="EA416" s="77">
        <v>0</v>
      </c>
      <c r="EB416" s="77">
        <v>0</v>
      </c>
      <c r="EC416" s="77">
        <v>17.866</v>
      </c>
      <c r="ED416" s="77">
        <v>5.8505200000000004</v>
      </c>
      <c r="EE416" s="77">
        <v>0</v>
      </c>
      <c r="EF416" s="77">
        <v>193.47614999999999</v>
      </c>
      <c r="EG416" s="77" t="s">
        <v>229</v>
      </c>
      <c r="EH416" s="77"/>
      <c r="EI416" s="77"/>
      <c r="EJ416" s="77"/>
      <c r="EK416" s="77"/>
      <c r="EL416" s="77"/>
      <c r="EM416" s="77"/>
      <c r="EN416" s="77"/>
      <c r="EO416" s="77"/>
      <c r="EP416" s="77"/>
      <c r="EQ416" s="77"/>
      <c r="ER416" s="77"/>
      <c r="ES416" s="77"/>
      <c r="ET416" s="77"/>
      <c r="EU416" s="77"/>
      <c r="EV416" s="77"/>
      <c r="EW416" s="77"/>
      <c r="EX416" s="77"/>
    </row>
    <row r="417" spans="1:154" ht="24">
      <c r="A417" s="86">
        <v>2019</v>
      </c>
      <c r="B417" s="67" t="s">
        <v>6</v>
      </c>
      <c r="C417" s="67" t="s">
        <v>233</v>
      </c>
      <c r="D417" s="67" t="s">
        <v>211</v>
      </c>
      <c r="E417" s="67" t="s">
        <v>212</v>
      </c>
      <c r="F417" s="67" t="s">
        <v>227</v>
      </c>
      <c r="G417" s="67" t="s">
        <v>13</v>
      </c>
      <c r="H417" s="68" t="s">
        <v>13</v>
      </c>
      <c r="I417" s="68" t="s">
        <v>444</v>
      </c>
      <c r="J417" s="67" t="s">
        <v>606</v>
      </c>
      <c r="K417" s="78">
        <v>361261</v>
      </c>
      <c r="L417" s="78">
        <v>165716</v>
      </c>
      <c r="M417" s="67"/>
      <c r="N417" s="67"/>
      <c r="O417" s="67"/>
      <c r="P417" s="67"/>
      <c r="Q417" s="79"/>
      <c r="R417" s="67">
        <v>526977</v>
      </c>
      <c r="S417" s="79"/>
      <c r="T417" s="79"/>
      <c r="U417" s="79"/>
      <c r="V417" s="79"/>
      <c r="W417" s="79"/>
      <c r="X417" s="79"/>
      <c r="Y417" s="79">
        <v>390</v>
      </c>
      <c r="Z417" s="78">
        <v>647936</v>
      </c>
      <c r="AA417" s="78"/>
      <c r="AB417" s="78"/>
      <c r="AC417" s="67"/>
      <c r="AD417" s="67">
        <v>647936</v>
      </c>
      <c r="AE417" s="79"/>
      <c r="AF417" s="79">
        <v>224</v>
      </c>
      <c r="AG417" s="79"/>
      <c r="AH417" s="79">
        <v>22377</v>
      </c>
      <c r="AI417" s="79">
        <v>91605.28</v>
      </c>
      <c r="AJ417" s="79">
        <v>5725.33</v>
      </c>
      <c r="AK417" s="67"/>
      <c r="AL417" s="67"/>
      <c r="AM417" s="67"/>
      <c r="AN417" s="67"/>
      <c r="AO417" s="67"/>
      <c r="AP417" s="67">
        <v>23</v>
      </c>
      <c r="AQ417" s="67">
        <v>50</v>
      </c>
      <c r="AR417" s="67"/>
      <c r="AS417" s="67"/>
      <c r="AT417" s="67">
        <v>22</v>
      </c>
      <c r="AU417" s="67"/>
      <c r="AV417" s="67"/>
      <c r="AW417" s="67">
        <v>2</v>
      </c>
      <c r="AX417" s="67"/>
      <c r="AY417" s="67"/>
      <c r="AZ417" s="67">
        <v>2</v>
      </c>
      <c r="BA417" s="67"/>
      <c r="BB417" s="67"/>
      <c r="BC417" s="67"/>
      <c r="BD417" s="67"/>
      <c r="BE417" s="67"/>
      <c r="BF417" s="67"/>
      <c r="BG417" s="67"/>
      <c r="BH417" s="67"/>
      <c r="BI417" s="67"/>
      <c r="BJ417" s="73">
        <v>6305</v>
      </c>
      <c r="BK417" s="68">
        <v>99</v>
      </c>
      <c r="BL417" s="78"/>
      <c r="BM417" s="78">
        <v>32</v>
      </c>
      <c r="BN417" s="78">
        <v>32</v>
      </c>
      <c r="BO417" s="78"/>
      <c r="BP417" s="78">
        <v>32</v>
      </c>
      <c r="BQ417" s="78"/>
      <c r="BR417" s="67">
        <v>3220</v>
      </c>
      <c r="BS417" s="67">
        <v>71</v>
      </c>
      <c r="BT417" s="67"/>
      <c r="BU417" s="67"/>
      <c r="BV417" s="67"/>
      <c r="BW417" s="67"/>
      <c r="BX417" s="79"/>
      <c r="BY417" s="67">
        <v>3291</v>
      </c>
      <c r="BZ417" s="79">
        <v>61</v>
      </c>
      <c r="CA417" s="79">
        <v>16.5</v>
      </c>
      <c r="CB417" s="79">
        <v>15</v>
      </c>
      <c r="CC417" s="79">
        <v>43</v>
      </c>
      <c r="CD417" s="79"/>
      <c r="CE417" s="79"/>
      <c r="CF417" s="79"/>
      <c r="CG417" s="79"/>
      <c r="CH417" s="79"/>
      <c r="CI417" s="79"/>
      <c r="CJ417" s="79"/>
      <c r="CK417" s="79">
        <v>6</v>
      </c>
      <c r="CL417" s="67">
        <v>141.5</v>
      </c>
      <c r="CM417" s="79"/>
      <c r="CN417" s="79"/>
      <c r="CO417" s="79"/>
      <c r="CP417" s="79"/>
      <c r="CQ417" s="79"/>
      <c r="CR417" s="79"/>
      <c r="CS417" s="79"/>
      <c r="CT417" s="79"/>
      <c r="CU417" s="79"/>
      <c r="CV417" s="79"/>
      <c r="CW417" s="79"/>
      <c r="CX417" s="79"/>
      <c r="CY417" s="79"/>
      <c r="CZ417" s="79"/>
      <c r="DA417" s="79"/>
      <c r="DB417" s="79"/>
      <c r="DC417" s="79"/>
      <c r="DD417" s="79"/>
      <c r="DE417" s="79"/>
      <c r="DF417" s="79"/>
      <c r="DG417" s="79"/>
      <c r="DH417" s="79"/>
      <c r="DI417" s="79"/>
      <c r="DJ417" s="79"/>
      <c r="DK417" s="79"/>
      <c r="DL417" s="79"/>
      <c r="DM417" s="79"/>
      <c r="DN417" s="79"/>
      <c r="DO417" s="79">
        <v>3291</v>
      </c>
      <c r="DP417" s="79">
        <v>0</v>
      </c>
      <c r="DQ417" s="79">
        <v>202.27</v>
      </c>
      <c r="DR417" s="79">
        <v>0</v>
      </c>
      <c r="DS417" s="79">
        <v>509.5</v>
      </c>
      <c r="DT417" s="68">
        <v>711.77</v>
      </c>
      <c r="DU417" s="79"/>
      <c r="DV417" s="77">
        <v>24</v>
      </c>
      <c r="DW417" s="77">
        <v>0</v>
      </c>
      <c r="DX417" s="77">
        <v>0</v>
      </c>
      <c r="DY417" s="77">
        <v>2</v>
      </c>
      <c r="DZ417" s="77">
        <v>0</v>
      </c>
      <c r="EA417" s="77">
        <v>3</v>
      </c>
      <c r="EB417" s="77">
        <v>0</v>
      </c>
      <c r="EC417" s="77">
        <v>0</v>
      </c>
      <c r="ED417" s="77">
        <v>0</v>
      </c>
      <c r="EE417" s="77">
        <v>0</v>
      </c>
      <c r="EF417" s="77"/>
      <c r="EG417" s="77" t="s">
        <v>229</v>
      </c>
      <c r="EH417" s="77"/>
      <c r="EI417" s="77"/>
      <c r="EJ417" s="77"/>
      <c r="EK417" s="77"/>
      <c r="EL417" s="77"/>
      <c r="EM417" s="77"/>
      <c r="EN417" s="77"/>
      <c r="EO417" s="77"/>
      <c r="EP417" s="77"/>
      <c r="EQ417" s="77"/>
      <c r="ER417" s="77"/>
      <c r="ES417" s="77"/>
      <c r="ET417" s="77"/>
      <c r="EU417" s="77"/>
      <c r="EV417" s="77"/>
      <c r="EW417" s="77"/>
      <c r="EX417" s="77"/>
    </row>
    <row r="418" spans="1:154">
      <c r="A418" s="86">
        <v>2018</v>
      </c>
      <c r="B418" s="67" t="s">
        <v>9</v>
      </c>
      <c r="C418" s="67" t="s">
        <v>602</v>
      </c>
      <c r="D418" s="67" t="s">
        <v>211</v>
      </c>
      <c r="E418" s="67" t="s">
        <v>212</v>
      </c>
      <c r="F418" s="67" t="s">
        <v>224</v>
      </c>
      <c r="G418" s="67" t="s">
        <v>46</v>
      </c>
      <c r="H418" s="68" t="s">
        <v>231</v>
      </c>
      <c r="I418" s="68" t="s">
        <v>440</v>
      </c>
      <c r="J418" s="67" t="s">
        <v>607</v>
      </c>
      <c r="K418" s="78">
        <v>560723.30000000005</v>
      </c>
      <c r="L418" s="78">
        <v>322577.59999999998</v>
      </c>
      <c r="M418" s="67">
        <v>249606.40000000008</v>
      </c>
      <c r="N418" s="67">
        <v>326389</v>
      </c>
      <c r="O418" s="67"/>
      <c r="P418" s="67"/>
      <c r="Q418" s="79"/>
      <c r="R418" s="67">
        <v>1459296.3</v>
      </c>
      <c r="S418" s="79"/>
      <c r="T418" s="79"/>
      <c r="U418" s="79"/>
      <c r="V418" s="79"/>
      <c r="W418" s="79"/>
      <c r="X418" s="79"/>
      <c r="Y418" s="79">
        <v>1107.8196210000001</v>
      </c>
      <c r="Z418" s="78"/>
      <c r="AA418" s="78"/>
      <c r="AB418" s="78"/>
      <c r="AC418" s="67">
        <v>2246377</v>
      </c>
      <c r="AD418" s="67">
        <v>2246377</v>
      </c>
      <c r="AE418" s="79"/>
      <c r="AF418" s="79">
        <v>753.10182999999995</v>
      </c>
      <c r="AG418" s="79"/>
      <c r="AH418" s="79"/>
      <c r="AI418" s="79"/>
      <c r="AJ418" s="79"/>
      <c r="AK418" s="67"/>
      <c r="AL418" s="67"/>
      <c r="AM418" s="67"/>
      <c r="AN418" s="67"/>
      <c r="AO418" s="67"/>
      <c r="AP418" s="67">
        <v>36</v>
      </c>
      <c r="AQ418" s="67">
        <v>171</v>
      </c>
      <c r="AR418" s="67"/>
      <c r="AS418" s="67"/>
      <c r="AT418" s="67">
        <v>22</v>
      </c>
      <c r="AU418" s="67"/>
      <c r="AV418" s="67"/>
      <c r="AW418" s="67">
        <v>8</v>
      </c>
      <c r="AX418" s="67"/>
      <c r="AY418" s="67"/>
      <c r="AZ418" s="67">
        <v>4</v>
      </c>
      <c r="BA418" s="67"/>
      <c r="BB418" s="67"/>
      <c r="BC418" s="67">
        <v>5</v>
      </c>
      <c r="BD418" s="67"/>
      <c r="BE418" s="67"/>
      <c r="BF418" s="67">
        <v>2</v>
      </c>
      <c r="BG418" s="67"/>
      <c r="BH418" s="67"/>
      <c r="BI418" s="67">
        <v>1</v>
      </c>
      <c r="BJ418" s="73">
        <v>19270</v>
      </c>
      <c r="BK418" s="68">
        <v>249</v>
      </c>
      <c r="BL418" s="78"/>
      <c r="BM418" s="78">
        <v>32</v>
      </c>
      <c r="BN418" s="78">
        <v>32</v>
      </c>
      <c r="BO418" s="78">
        <v>32</v>
      </c>
      <c r="BP418" s="78"/>
      <c r="BQ418" s="78"/>
      <c r="BR418" s="67">
        <v>8665</v>
      </c>
      <c r="BS418" s="67">
        <v>189</v>
      </c>
      <c r="BT418" s="67">
        <v>17</v>
      </c>
      <c r="BU418" s="67">
        <v>1</v>
      </c>
      <c r="BV418" s="67"/>
      <c r="BW418" s="67"/>
      <c r="BX418" s="79"/>
      <c r="BY418" s="67">
        <v>8872</v>
      </c>
      <c r="BZ418" s="79">
        <v>284.198735</v>
      </c>
      <c r="CA418" s="79">
        <v>97.006805</v>
      </c>
      <c r="CB418" s="79">
        <v>34.666690000000003</v>
      </c>
      <c r="CC418" s="79">
        <v>35.441313999999998</v>
      </c>
      <c r="CD418" s="79"/>
      <c r="CE418" s="79"/>
      <c r="CF418" s="79"/>
      <c r="CG418" s="79"/>
      <c r="CH418" s="79"/>
      <c r="CI418" s="79"/>
      <c r="CJ418" s="79"/>
      <c r="CK418" s="79">
        <v>1.4300310000000001</v>
      </c>
      <c r="CL418" s="67">
        <v>452.74357499999996</v>
      </c>
      <c r="CM418" s="79"/>
      <c r="CN418" s="79"/>
      <c r="CO418" s="79"/>
      <c r="CP418" s="79"/>
      <c r="CQ418" s="79"/>
      <c r="CR418" s="79"/>
      <c r="CS418" s="79"/>
      <c r="CT418" s="79"/>
      <c r="CU418" s="79"/>
      <c r="CV418" s="79"/>
      <c r="CW418" s="79"/>
      <c r="CX418" s="79"/>
      <c r="CY418" s="79"/>
      <c r="CZ418" s="79"/>
      <c r="DA418" s="79"/>
      <c r="DB418" s="79"/>
      <c r="DC418" s="79"/>
      <c r="DD418" s="79"/>
      <c r="DE418" s="79"/>
      <c r="DF418" s="79"/>
      <c r="DG418" s="79"/>
      <c r="DH418" s="79"/>
      <c r="DI418" s="79"/>
      <c r="DJ418" s="79"/>
      <c r="DK418" s="79"/>
      <c r="DL418" s="79"/>
      <c r="DM418" s="79"/>
      <c r="DN418" s="79"/>
      <c r="DO418" s="79">
        <v>7996</v>
      </c>
      <c r="DP418" s="79">
        <v>4</v>
      </c>
      <c r="DQ418" s="79">
        <v>308.86500000000001</v>
      </c>
      <c r="DR418" s="79">
        <v>0</v>
      </c>
      <c r="DS418" s="79">
        <v>725.45</v>
      </c>
      <c r="DT418" s="68">
        <v>1034.3150000000001</v>
      </c>
      <c r="DU418" s="79"/>
      <c r="DV418" s="77">
        <v>84.587999999999994</v>
      </c>
      <c r="DW418" s="77">
        <v>0</v>
      </c>
      <c r="DX418" s="77">
        <v>0</v>
      </c>
      <c r="DY418" s="77">
        <v>4.9739819999999995</v>
      </c>
      <c r="DZ418" s="77">
        <v>0</v>
      </c>
      <c r="EA418" s="77">
        <v>11.903473999999999</v>
      </c>
      <c r="EB418" s="77">
        <v>0</v>
      </c>
      <c r="EC418" s="77">
        <v>0</v>
      </c>
      <c r="ED418" s="77">
        <v>0</v>
      </c>
      <c r="EE418" s="77">
        <v>0</v>
      </c>
      <c r="EF418" s="77">
        <v>0.46610400000000002</v>
      </c>
      <c r="EG418" s="77" t="s">
        <v>229</v>
      </c>
      <c r="EH418" s="77"/>
      <c r="EI418" s="77"/>
      <c r="EJ418" s="77"/>
      <c r="EK418" s="77"/>
      <c r="EL418" s="77"/>
      <c r="EM418" s="77"/>
      <c r="EN418" s="77"/>
      <c r="EO418" s="77"/>
      <c r="EP418" s="77"/>
      <c r="EQ418" s="77"/>
      <c r="ER418" s="77"/>
      <c r="ES418" s="77"/>
      <c r="ET418" s="77"/>
      <c r="EU418" s="77"/>
      <c r="EV418" s="77"/>
      <c r="EW418" s="77"/>
      <c r="EX418" s="77"/>
    </row>
    <row r="419" spans="1:154">
      <c r="A419" s="86">
        <v>2018</v>
      </c>
      <c r="B419" s="67" t="s">
        <v>9</v>
      </c>
      <c r="C419" s="67" t="s">
        <v>602</v>
      </c>
      <c r="D419" s="67" t="s">
        <v>211</v>
      </c>
      <c r="E419" s="67" t="s">
        <v>212</v>
      </c>
      <c r="F419" s="67" t="s">
        <v>218</v>
      </c>
      <c r="G419" s="67" t="s">
        <v>39</v>
      </c>
      <c r="H419" s="68" t="s">
        <v>231</v>
      </c>
      <c r="I419" s="68" t="s">
        <v>434</v>
      </c>
      <c r="J419" s="67" t="s">
        <v>608</v>
      </c>
      <c r="K419" s="78">
        <v>284537.19317946926</v>
      </c>
      <c r="L419" s="78">
        <v>228387</v>
      </c>
      <c r="M419" s="67">
        <v>159022</v>
      </c>
      <c r="N419" s="67"/>
      <c r="O419" s="67"/>
      <c r="P419" s="67"/>
      <c r="Q419" s="79"/>
      <c r="R419" s="67">
        <v>671946.19317946932</v>
      </c>
      <c r="S419" s="79"/>
      <c r="T419" s="79"/>
      <c r="U419" s="79"/>
      <c r="V419" s="79"/>
      <c r="W419" s="79"/>
      <c r="X419" s="79"/>
      <c r="Y419" s="79">
        <v>495.21822899999995</v>
      </c>
      <c r="Z419" s="78"/>
      <c r="AA419" s="78"/>
      <c r="AB419" s="78"/>
      <c r="AC419" s="67">
        <v>824904.32</v>
      </c>
      <c r="AD419" s="67">
        <v>824904.32</v>
      </c>
      <c r="AE419" s="79"/>
      <c r="AF419" s="79">
        <v>277.62702000000002</v>
      </c>
      <c r="AG419" s="79"/>
      <c r="AH419" s="79"/>
      <c r="AI419" s="79"/>
      <c r="AJ419" s="79"/>
      <c r="AK419" s="67"/>
      <c r="AL419" s="67"/>
      <c r="AM419" s="67"/>
      <c r="AN419" s="67"/>
      <c r="AO419" s="67"/>
      <c r="AP419" s="67">
        <v>29</v>
      </c>
      <c r="AQ419" s="67">
        <v>65</v>
      </c>
      <c r="AR419" s="67"/>
      <c r="AS419" s="67"/>
      <c r="AT419" s="67">
        <v>28</v>
      </c>
      <c r="AU419" s="67"/>
      <c r="AV419" s="67"/>
      <c r="AW419" s="67">
        <v>1</v>
      </c>
      <c r="AX419" s="67"/>
      <c r="AY419" s="67"/>
      <c r="AZ419" s="67">
        <v>2</v>
      </c>
      <c r="BA419" s="67">
        <v>1</v>
      </c>
      <c r="BB419" s="67"/>
      <c r="BC419" s="67"/>
      <c r="BD419" s="67"/>
      <c r="BE419" s="67"/>
      <c r="BF419" s="67"/>
      <c r="BG419" s="67"/>
      <c r="BH419" s="67"/>
      <c r="BI419" s="67"/>
      <c r="BJ419" s="73">
        <v>7920</v>
      </c>
      <c r="BK419" s="68">
        <v>126</v>
      </c>
      <c r="BL419" s="78"/>
      <c r="BM419" s="78">
        <v>25</v>
      </c>
      <c r="BN419" s="78">
        <v>25</v>
      </c>
      <c r="BO419" s="78">
        <v>25</v>
      </c>
      <c r="BP419" s="78"/>
      <c r="BQ419" s="78"/>
      <c r="BR419" s="67">
        <v>2960</v>
      </c>
      <c r="BS419" s="67">
        <v>60</v>
      </c>
      <c r="BT419" s="67">
        <v>3</v>
      </c>
      <c r="BU419" s="67"/>
      <c r="BV419" s="67"/>
      <c r="BW419" s="67"/>
      <c r="BX419" s="79"/>
      <c r="BY419" s="67">
        <v>3023</v>
      </c>
      <c r="BZ419" s="79">
        <v>220.08236299999999</v>
      </c>
      <c r="CA419" s="79">
        <v>93.514822000000009</v>
      </c>
      <c r="CB419" s="79">
        <v>25.494875</v>
      </c>
      <c r="CC419" s="79">
        <v>31.011113999999999</v>
      </c>
      <c r="CD419" s="79"/>
      <c r="CE419" s="79"/>
      <c r="CF419" s="79"/>
      <c r="CG419" s="79"/>
      <c r="CH419" s="79"/>
      <c r="CI419" s="79"/>
      <c r="CJ419" s="79"/>
      <c r="CK419" s="79">
        <v>0.83971399999999996</v>
      </c>
      <c r="CL419" s="67">
        <v>370.94288799999998</v>
      </c>
      <c r="CM419" s="79"/>
      <c r="CN419" s="79"/>
      <c r="CO419" s="79"/>
      <c r="CP419" s="79"/>
      <c r="CQ419" s="79"/>
      <c r="CR419" s="79"/>
      <c r="CS419" s="79"/>
      <c r="CT419" s="79"/>
      <c r="CU419" s="79"/>
      <c r="CV419" s="79"/>
      <c r="CW419" s="79"/>
      <c r="CX419" s="79"/>
      <c r="CY419" s="79"/>
      <c r="CZ419" s="79"/>
      <c r="DA419" s="79"/>
      <c r="DB419" s="79"/>
      <c r="DC419" s="79"/>
      <c r="DD419" s="79"/>
      <c r="DE419" s="79"/>
      <c r="DF419" s="79"/>
      <c r="DG419" s="79"/>
      <c r="DH419" s="79"/>
      <c r="DI419" s="79"/>
      <c r="DJ419" s="79"/>
      <c r="DK419" s="79"/>
      <c r="DL419" s="79"/>
      <c r="DM419" s="79"/>
      <c r="DN419" s="79"/>
      <c r="DO419" s="79">
        <v>3068</v>
      </c>
      <c r="DP419" s="79">
        <v>0.4</v>
      </c>
      <c r="DQ419" s="79">
        <v>309.43299999999999</v>
      </c>
      <c r="DR419" s="79">
        <v>0</v>
      </c>
      <c r="DS419" s="79">
        <v>480.08499999999998</v>
      </c>
      <c r="DT419" s="68">
        <v>789.51800000000003</v>
      </c>
      <c r="DU419" s="79"/>
      <c r="DV419" s="77">
        <v>28.492800000000003</v>
      </c>
      <c r="DW419" s="77">
        <v>0</v>
      </c>
      <c r="DX419" s="77">
        <v>0</v>
      </c>
      <c r="DY419" s="77">
        <v>0</v>
      </c>
      <c r="DZ419" s="77">
        <v>0</v>
      </c>
      <c r="EA419" s="77">
        <v>3.9420339999999996</v>
      </c>
      <c r="EB419" s="77">
        <v>0</v>
      </c>
      <c r="EC419" s="77">
        <v>0</v>
      </c>
      <c r="ED419" s="77">
        <v>0</v>
      </c>
      <c r="EE419" s="77">
        <v>0</v>
      </c>
      <c r="EF419" s="77">
        <v>0.29661100000000001</v>
      </c>
      <c r="EG419" s="77" t="s">
        <v>229</v>
      </c>
      <c r="EH419" s="77"/>
      <c r="EI419" s="77"/>
      <c r="EJ419" s="77"/>
      <c r="EK419" s="77"/>
      <c r="EL419" s="77"/>
      <c r="EM419" s="77"/>
      <c r="EN419" s="77"/>
      <c r="EO419" s="77"/>
      <c r="EP419" s="77"/>
      <c r="EQ419" s="77"/>
      <c r="ER419" s="77"/>
      <c r="ES419" s="77"/>
      <c r="ET419" s="77"/>
      <c r="EU419" s="77"/>
      <c r="EV419" s="77"/>
      <c r="EW419" s="77"/>
      <c r="EX419" s="77"/>
    </row>
    <row r="420" spans="1:154">
      <c r="A420" s="86">
        <v>2018</v>
      </c>
      <c r="B420" s="67" t="s">
        <v>9</v>
      </c>
      <c r="C420" s="67" t="s">
        <v>602</v>
      </c>
      <c r="D420" s="67" t="s">
        <v>211</v>
      </c>
      <c r="E420" s="67" t="s">
        <v>212</v>
      </c>
      <c r="F420" s="67" t="s">
        <v>219</v>
      </c>
      <c r="G420" s="67" t="s">
        <v>38</v>
      </c>
      <c r="H420" s="68" t="s">
        <v>231</v>
      </c>
      <c r="I420" s="68" t="s">
        <v>435</v>
      </c>
      <c r="J420" s="67" t="s">
        <v>609</v>
      </c>
      <c r="K420" s="78">
        <v>352123.49999999552</v>
      </c>
      <c r="L420" s="78">
        <v>303974.70000000356</v>
      </c>
      <c r="M420" s="67"/>
      <c r="N420" s="67"/>
      <c r="O420" s="67"/>
      <c r="P420" s="67"/>
      <c r="Q420" s="79"/>
      <c r="R420" s="67">
        <v>656098.19999999902</v>
      </c>
      <c r="S420" s="79"/>
      <c r="T420" s="79"/>
      <c r="U420" s="79"/>
      <c r="V420" s="79"/>
      <c r="W420" s="79"/>
      <c r="X420" s="79"/>
      <c r="Y420" s="79">
        <v>511.19406300000003</v>
      </c>
      <c r="Z420" s="78"/>
      <c r="AA420" s="78"/>
      <c r="AB420" s="78"/>
      <c r="AC420" s="67">
        <v>736770.60000000009</v>
      </c>
      <c r="AD420" s="67">
        <v>736770.60000000009</v>
      </c>
      <c r="AE420" s="79"/>
      <c r="AF420" s="79">
        <v>254.78628100000003</v>
      </c>
      <c r="AG420" s="79"/>
      <c r="AH420" s="79"/>
      <c r="AI420" s="79"/>
      <c r="AJ420" s="79"/>
      <c r="AK420" s="67"/>
      <c r="AL420" s="67"/>
      <c r="AM420" s="67"/>
      <c r="AN420" s="67"/>
      <c r="AO420" s="67"/>
      <c r="AP420" s="67">
        <v>25</v>
      </c>
      <c r="AQ420" s="67">
        <v>104</v>
      </c>
      <c r="AR420" s="67"/>
      <c r="AS420" s="67"/>
      <c r="AT420" s="67">
        <v>17</v>
      </c>
      <c r="AU420" s="67"/>
      <c r="AV420" s="67"/>
      <c r="AW420" s="67">
        <v>6</v>
      </c>
      <c r="AX420" s="67"/>
      <c r="AY420" s="67"/>
      <c r="AZ420" s="67"/>
      <c r="BA420" s="67"/>
      <c r="BB420" s="67"/>
      <c r="BC420" s="67"/>
      <c r="BD420" s="67"/>
      <c r="BE420" s="67"/>
      <c r="BF420" s="67"/>
      <c r="BG420" s="67"/>
      <c r="BH420" s="67"/>
      <c r="BI420" s="67"/>
      <c r="BJ420" s="73">
        <v>8725</v>
      </c>
      <c r="BK420" s="68">
        <v>152</v>
      </c>
      <c r="BL420" s="78"/>
      <c r="BM420" s="78">
        <v>22</v>
      </c>
      <c r="BN420" s="78">
        <v>22</v>
      </c>
      <c r="BO420" s="78">
        <v>22</v>
      </c>
      <c r="BP420" s="78"/>
      <c r="BQ420" s="78"/>
      <c r="BR420" s="67">
        <v>4458</v>
      </c>
      <c r="BS420" s="67">
        <v>81</v>
      </c>
      <c r="BT420" s="67"/>
      <c r="BU420" s="67"/>
      <c r="BV420" s="67"/>
      <c r="BW420" s="67"/>
      <c r="BX420" s="79"/>
      <c r="BY420" s="67">
        <v>4539</v>
      </c>
      <c r="BZ420" s="79">
        <v>187.60911199999998</v>
      </c>
      <c r="CA420" s="79">
        <v>27.868493999999998</v>
      </c>
      <c r="CB420" s="79">
        <v>10.568154999999999</v>
      </c>
      <c r="CC420" s="79">
        <v>24.861561000000002</v>
      </c>
      <c r="CD420" s="79"/>
      <c r="CE420" s="79"/>
      <c r="CF420" s="79"/>
      <c r="CG420" s="79"/>
      <c r="CH420" s="79"/>
      <c r="CI420" s="79"/>
      <c r="CJ420" s="79"/>
      <c r="CK420" s="79">
        <v>1.525333</v>
      </c>
      <c r="CL420" s="67">
        <v>252.43265499999995</v>
      </c>
      <c r="CM420" s="79"/>
      <c r="CN420" s="79"/>
      <c r="CO420" s="79"/>
      <c r="CP420" s="79"/>
      <c r="CQ420" s="79"/>
      <c r="CR420" s="79"/>
      <c r="CS420" s="79"/>
      <c r="CT420" s="79"/>
      <c r="CU420" s="79"/>
      <c r="CV420" s="79"/>
      <c r="CW420" s="79"/>
      <c r="CX420" s="79"/>
      <c r="CY420" s="79"/>
      <c r="CZ420" s="79"/>
      <c r="DA420" s="79"/>
      <c r="DB420" s="79"/>
      <c r="DC420" s="79"/>
      <c r="DD420" s="79"/>
      <c r="DE420" s="79"/>
      <c r="DF420" s="79"/>
      <c r="DG420" s="79"/>
      <c r="DH420" s="79"/>
      <c r="DI420" s="79"/>
      <c r="DJ420" s="79"/>
      <c r="DK420" s="79"/>
      <c r="DL420" s="79"/>
      <c r="DM420" s="79"/>
      <c r="DN420" s="79"/>
      <c r="DO420" s="79">
        <v>4316</v>
      </c>
      <c r="DP420" s="79">
        <v>0</v>
      </c>
      <c r="DQ420" s="79">
        <v>356.37</v>
      </c>
      <c r="DR420" s="79">
        <v>0</v>
      </c>
      <c r="DS420" s="79">
        <v>382.09500000000003</v>
      </c>
      <c r="DT420" s="68">
        <v>738.46500000000003</v>
      </c>
      <c r="DU420" s="79"/>
      <c r="DV420" s="77">
        <v>45.108720000000005</v>
      </c>
      <c r="DW420" s="77">
        <v>0</v>
      </c>
      <c r="DX420" s="77">
        <v>0</v>
      </c>
      <c r="DY420" s="77">
        <v>0</v>
      </c>
      <c r="DZ420" s="77">
        <v>0</v>
      </c>
      <c r="EA420" s="77">
        <v>8.8940669999999997</v>
      </c>
      <c r="EB420" s="77">
        <v>0</v>
      </c>
      <c r="EC420" s="77">
        <v>0</v>
      </c>
      <c r="ED420" s="77">
        <v>0</v>
      </c>
      <c r="EE420" s="77">
        <v>0</v>
      </c>
      <c r="EF420" s="77">
        <v>0.59322200000000003</v>
      </c>
      <c r="EG420" s="77" t="s">
        <v>229</v>
      </c>
      <c r="EH420" s="77"/>
      <c r="EI420" s="77"/>
      <c r="EJ420" s="77"/>
      <c r="EK420" s="77"/>
      <c r="EL420" s="77"/>
      <c r="EM420" s="77"/>
      <c r="EN420" s="77"/>
      <c r="EO420" s="77"/>
      <c r="EP420" s="77"/>
      <c r="EQ420" s="77"/>
      <c r="ER420" s="77"/>
      <c r="ES420" s="77"/>
      <c r="ET420" s="77"/>
      <c r="EU420" s="77"/>
      <c r="EV420" s="77"/>
      <c r="EW420" s="77"/>
      <c r="EX420" s="77"/>
    </row>
    <row r="421" spans="1:154">
      <c r="A421" s="86">
        <v>2018</v>
      </c>
      <c r="B421" s="67" t="s">
        <v>9</v>
      </c>
      <c r="C421" s="67" t="s">
        <v>602</v>
      </c>
      <c r="D421" s="67" t="s">
        <v>211</v>
      </c>
      <c r="E421" s="67" t="s">
        <v>212</v>
      </c>
      <c r="F421" s="67" t="s">
        <v>220</v>
      </c>
      <c r="G421" s="67" t="s">
        <v>37</v>
      </c>
      <c r="H421" s="68" t="s">
        <v>231</v>
      </c>
      <c r="I421" s="68" t="s">
        <v>436</v>
      </c>
      <c r="J421" s="67" t="s">
        <v>610</v>
      </c>
      <c r="K421" s="78">
        <v>340622</v>
      </c>
      <c r="L421" s="78">
        <v>412067.80000000005</v>
      </c>
      <c r="M421" s="67">
        <v>65071.199999997509</v>
      </c>
      <c r="N421" s="67"/>
      <c r="O421" s="67"/>
      <c r="P421" s="67"/>
      <c r="Q421" s="79"/>
      <c r="R421" s="67">
        <v>817760.99999999756</v>
      </c>
      <c r="S421" s="79"/>
      <c r="T421" s="79"/>
      <c r="U421" s="79"/>
      <c r="V421" s="79"/>
      <c r="W421" s="79"/>
      <c r="X421" s="79"/>
      <c r="Y421" s="79">
        <v>589.69955400000003</v>
      </c>
      <c r="Z421" s="78"/>
      <c r="AA421" s="78"/>
      <c r="AB421" s="78"/>
      <c r="AC421" s="67">
        <v>1234455</v>
      </c>
      <c r="AD421" s="67">
        <v>1234455</v>
      </c>
      <c r="AE421" s="79"/>
      <c r="AF421" s="79">
        <v>411.85705799999999</v>
      </c>
      <c r="AG421" s="79"/>
      <c r="AH421" s="79"/>
      <c r="AI421" s="79"/>
      <c r="AJ421" s="79"/>
      <c r="AK421" s="67"/>
      <c r="AL421" s="67"/>
      <c r="AM421" s="67"/>
      <c r="AN421" s="67"/>
      <c r="AO421" s="67"/>
      <c r="AP421" s="67">
        <v>56</v>
      </c>
      <c r="AQ421" s="67">
        <v>112</v>
      </c>
      <c r="AR421" s="67"/>
      <c r="AS421" s="67"/>
      <c r="AT421" s="67">
        <v>19</v>
      </c>
      <c r="AU421" s="67"/>
      <c r="AV421" s="67"/>
      <c r="AW421" s="67">
        <v>6</v>
      </c>
      <c r="AX421" s="67"/>
      <c r="AY421" s="67"/>
      <c r="AZ421" s="67">
        <v>1</v>
      </c>
      <c r="BA421" s="67"/>
      <c r="BB421" s="67"/>
      <c r="BC421" s="67"/>
      <c r="BD421" s="67"/>
      <c r="BE421" s="67"/>
      <c r="BF421" s="67"/>
      <c r="BG421" s="67"/>
      <c r="BH421" s="67"/>
      <c r="BI421" s="67"/>
      <c r="BJ421" s="73">
        <v>10415</v>
      </c>
      <c r="BK421" s="68">
        <v>194</v>
      </c>
      <c r="BL421" s="78"/>
      <c r="BM421" s="78">
        <v>13</v>
      </c>
      <c r="BN421" s="78">
        <v>13</v>
      </c>
      <c r="BO421" s="78">
        <v>13</v>
      </c>
      <c r="BP421" s="78"/>
      <c r="BQ421" s="78"/>
      <c r="BR421" s="67">
        <v>3594</v>
      </c>
      <c r="BS421" s="67">
        <v>129</v>
      </c>
      <c r="BT421" s="67">
        <v>2</v>
      </c>
      <c r="BU421" s="67"/>
      <c r="BV421" s="67"/>
      <c r="BW421" s="67"/>
      <c r="BX421" s="79"/>
      <c r="BY421" s="67">
        <v>3725</v>
      </c>
      <c r="BZ421" s="79">
        <v>460.20385199999998</v>
      </c>
      <c r="CA421" s="79">
        <v>146.828406</v>
      </c>
      <c r="CB421" s="79">
        <v>27.703804000000002</v>
      </c>
      <c r="CC421" s="79">
        <v>42.028503999999998</v>
      </c>
      <c r="CD421" s="79"/>
      <c r="CE421" s="79"/>
      <c r="CF421" s="79"/>
      <c r="CG421" s="79"/>
      <c r="CH421" s="79"/>
      <c r="CI421" s="79"/>
      <c r="CJ421" s="79"/>
      <c r="CK421" s="79">
        <v>2.0581689999999999</v>
      </c>
      <c r="CL421" s="67">
        <v>678.82273499999997</v>
      </c>
      <c r="CM421" s="79"/>
      <c r="CN421" s="79"/>
      <c r="CO421" s="79"/>
      <c r="CP421" s="79"/>
      <c r="CQ421" s="79"/>
      <c r="CR421" s="79"/>
      <c r="CS421" s="79"/>
      <c r="CT421" s="79"/>
      <c r="CU421" s="79"/>
      <c r="CV421" s="79"/>
      <c r="CW421" s="79"/>
      <c r="CX421" s="79"/>
      <c r="CY421" s="79"/>
      <c r="CZ421" s="79"/>
      <c r="DA421" s="79"/>
      <c r="DB421" s="79"/>
      <c r="DC421" s="79"/>
      <c r="DD421" s="79"/>
      <c r="DE421" s="79"/>
      <c r="DF421" s="79"/>
      <c r="DG421" s="79"/>
      <c r="DH421" s="79"/>
      <c r="DI421" s="79"/>
      <c r="DJ421" s="79"/>
      <c r="DK421" s="79"/>
      <c r="DL421" s="79"/>
      <c r="DM421" s="79"/>
      <c r="DN421" s="79"/>
      <c r="DO421" s="79">
        <v>4034</v>
      </c>
      <c r="DP421" s="79">
        <v>0</v>
      </c>
      <c r="DQ421" s="79">
        <v>379.226</v>
      </c>
      <c r="DR421" s="79">
        <v>0</v>
      </c>
      <c r="DS421" s="79">
        <v>736.9559999999999</v>
      </c>
      <c r="DT421" s="68">
        <v>1116.1819999999998</v>
      </c>
      <c r="DU421" s="79"/>
      <c r="DV421" s="77">
        <v>32.723039999999997</v>
      </c>
      <c r="DW421" s="77">
        <v>0</v>
      </c>
      <c r="DX421" s="77">
        <v>0</v>
      </c>
      <c r="DY421" s="77">
        <v>0.49915300000000001</v>
      </c>
      <c r="DZ421" s="77">
        <v>0</v>
      </c>
      <c r="EA421" s="77">
        <v>2.282203</v>
      </c>
      <c r="EB421" s="77">
        <v>0</v>
      </c>
      <c r="EC421" s="77">
        <v>0</v>
      </c>
      <c r="ED421" s="77">
        <v>0</v>
      </c>
      <c r="EE421" s="77">
        <v>0</v>
      </c>
      <c r="EF421" s="77">
        <v>0.12711900000000001</v>
      </c>
      <c r="EG421" s="77" t="s">
        <v>229</v>
      </c>
      <c r="EH421" s="77"/>
      <c r="EI421" s="77"/>
      <c r="EJ421" s="77"/>
      <c r="EK421" s="77"/>
      <c r="EL421" s="77"/>
      <c r="EM421" s="77"/>
      <c r="EN421" s="77"/>
      <c r="EO421" s="77"/>
      <c r="EP421" s="77"/>
      <c r="EQ421" s="77"/>
      <c r="ER421" s="77"/>
      <c r="ES421" s="77"/>
      <c r="ET421" s="77"/>
      <c r="EU421" s="77"/>
      <c r="EV421" s="77"/>
      <c r="EW421" s="77"/>
      <c r="EX421" s="77"/>
    </row>
    <row r="422" spans="1:154">
      <c r="A422" s="86">
        <v>2018</v>
      </c>
      <c r="B422" s="67" t="s">
        <v>9</v>
      </c>
      <c r="C422" s="67" t="s">
        <v>602</v>
      </c>
      <c r="D422" s="67" t="s">
        <v>211</v>
      </c>
      <c r="E422" s="67" t="s">
        <v>212</v>
      </c>
      <c r="F422" s="67" t="s">
        <v>222</v>
      </c>
      <c r="G422" s="67" t="s">
        <v>35</v>
      </c>
      <c r="H422" s="68" t="s">
        <v>231</v>
      </c>
      <c r="I422" s="68" t="s">
        <v>438</v>
      </c>
      <c r="J422" s="67" t="s">
        <v>611</v>
      </c>
      <c r="K422" s="78">
        <v>777525.3</v>
      </c>
      <c r="L422" s="78">
        <v>421484.1</v>
      </c>
      <c r="M422" s="67">
        <v>198610.19999999885</v>
      </c>
      <c r="N422" s="67"/>
      <c r="O422" s="67"/>
      <c r="P422" s="67"/>
      <c r="Q422" s="79"/>
      <c r="R422" s="67">
        <v>1397619.5999999987</v>
      </c>
      <c r="S422" s="79"/>
      <c r="T422" s="79"/>
      <c r="U422" s="79"/>
      <c r="V422" s="79"/>
      <c r="W422" s="79"/>
      <c r="X422" s="79"/>
      <c r="Y422" s="79">
        <v>1030.16338</v>
      </c>
      <c r="Z422" s="78"/>
      <c r="AA422" s="78"/>
      <c r="AB422" s="78"/>
      <c r="AC422" s="67">
        <v>1736142.5</v>
      </c>
      <c r="AD422" s="67">
        <v>1736142.5</v>
      </c>
      <c r="AE422" s="79"/>
      <c r="AF422" s="79">
        <v>585.703532</v>
      </c>
      <c r="AG422" s="79"/>
      <c r="AH422" s="79"/>
      <c r="AI422" s="79"/>
      <c r="AJ422" s="79"/>
      <c r="AK422" s="67"/>
      <c r="AL422" s="67"/>
      <c r="AM422" s="67"/>
      <c r="AN422" s="67"/>
      <c r="AO422" s="67"/>
      <c r="AP422" s="67">
        <v>49</v>
      </c>
      <c r="AQ422" s="67">
        <v>97</v>
      </c>
      <c r="AR422" s="67"/>
      <c r="AS422" s="67"/>
      <c r="AT422" s="67">
        <v>40</v>
      </c>
      <c r="AU422" s="67"/>
      <c r="AV422" s="67"/>
      <c r="AW422" s="67">
        <v>4</v>
      </c>
      <c r="AX422" s="67"/>
      <c r="AY422" s="67"/>
      <c r="AZ422" s="67">
        <v>1</v>
      </c>
      <c r="BA422" s="67">
        <v>4</v>
      </c>
      <c r="BB422" s="67"/>
      <c r="BC422" s="67"/>
      <c r="BD422" s="67"/>
      <c r="BE422" s="67"/>
      <c r="BF422" s="67"/>
      <c r="BG422" s="67"/>
      <c r="BH422" s="67"/>
      <c r="BI422" s="67"/>
      <c r="BJ422" s="73">
        <v>12450</v>
      </c>
      <c r="BK422" s="68">
        <v>195</v>
      </c>
      <c r="BL422" s="78"/>
      <c r="BM422" s="78">
        <v>42</v>
      </c>
      <c r="BN422" s="78">
        <v>42</v>
      </c>
      <c r="BO422" s="78">
        <v>42</v>
      </c>
      <c r="BP422" s="78"/>
      <c r="BQ422" s="78"/>
      <c r="BR422" s="67">
        <v>7536</v>
      </c>
      <c r="BS422" s="67">
        <v>146</v>
      </c>
      <c r="BT422" s="67">
        <v>7</v>
      </c>
      <c r="BU422" s="67"/>
      <c r="BV422" s="67"/>
      <c r="BW422" s="67"/>
      <c r="BX422" s="79"/>
      <c r="BY422" s="67">
        <v>7689</v>
      </c>
      <c r="BZ422" s="79">
        <v>324.37965200000002</v>
      </c>
      <c r="CA422" s="79">
        <v>290.44993099999999</v>
      </c>
      <c r="CB422" s="79">
        <v>42.498366000000004</v>
      </c>
      <c r="CC422" s="79">
        <v>52.773693000000002</v>
      </c>
      <c r="CD422" s="79"/>
      <c r="CE422" s="79"/>
      <c r="CF422" s="79"/>
      <c r="CG422" s="79"/>
      <c r="CH422" s="79">
        <v>2.3390629999999999</v>
      </c>
      <c r="CI422" s="79"/>
      <c r="CJ422" s="79"/>
      <c r="CK422" s="79"/>
      <c r="CL422" s="67">
        <v>712.44070499999998</v>
      </c>
      <c r="CM422" s="79"/>
      <c r="CN422" s="79"/>
      <c r="CO422" s="79"/>
      <c r="CP422" s="79"/>
      <c r="CQ422" s="79"/>
      <c r="CR422" s="79"/>
      <c r="CS422" s="79"/>
      <c r="CT422" s="79"/>
      <c r="CU422" s="79"/>
      <c r="CV422" s="79"/>
      <c r="CW422" s="79"/>
      <c r="CX422" s="79"/>
      <c r="CY422" s="79"/>
      <c r="CZ422" s="79"/>
      <c r="DA422" s="79"/>
      <c r="DB422" s="79"/>
      <c r="DC422" s="79"/>
      <c r="DD422" s="79"/>
      <c r="DE422" s="79"/>
      <c r="DF422" s="79"/>
      <c r="DG422" s="79"/>
      <c r="DH422" s="79"/>
      <c r="DI422" s="79"/>
      <c r="DJ422" s="79"/>
      <c r="DK422" s="79"/>
      <c r="DL422" s="79"/>
      <c r="DM422" s="79"/>
      <c r="DN422" s="79"/>
      <c r="DO422" s="79">
        <v>7415</v>
      </c>
      <c r="DP422" s="79">
        <v>0.4</v>
      </c>
      <c r="DQ422" s="79">
        <v>396.1</v>
      </c>
      <c r="DR422" s="79">
        <v>0</v>
      </c>
      <c r="DS422" s="79">
        <v>779.3599999999999</v>
      </c>
      <c r="DT422" s="68">
        <v>1175.46</v>
      </c>
      <c r="DU422" s="79"/>
      <c r="DV422" s="77">
        <v>75.966239999999999</v>
      </c>
      <c r="DW422" s="77">
        <v>0</v>
      </c>
      <c r="DX422" s="77">
        <v>0</v>
      </c>
      <c r="DY422" s="77">
        <v>1.1284750000000001</v>
      </c>
      <c r="DZ422" s="77">
        <v>0</v>
      </c>
      <c r="EA422" s="77">
        <v>10.851016</v>
      </c>
      <c r="EB422" s="77">
        <v>0</v>
      </c>
      <c r="EC422" s="77">
        <v>0</v>
      </c>
      <c r="ED422" s="77">
        <v>0</v>
      </c>
      <c r="EE422" s="77">
        <v>0</v>
      </c>
      <c r="EF422" s="77">
        <v>0.51101799999999997</v>
      </c>
      <c r="EG422" s="77" t="s">
        <v>229</v>
      </c>
      <c r="EH422" s="77"/>
      <c r="EI422" s="77"/>
      <c r="EJ422" s="77"/>
      <c r="EK422" s="77"/>
      <c r="EL422" s="77"/>
      <c r="EM422" s="77"/>
      <c r="EN422" s="77"/>
      <c r="EO422" s="77"/>
      <c r="EP422" s="77"/>
      <c r="EQ422" s="77"/>
      <c r="ER422" s="77"/>
      <c r="ES422" s="77"/>
      <c r="ET422" s="77"/>
      <c r="EU422" s="77"/>
      <c r="EV422" s="77"/>
      <c r="EW422" s="77"/>
      <c r="EX422" s="77"/>
    </row>
    <row r="423" spans="1:154">
      <c r="A423" s="86">
        <v>2018</v>
      </c>
      <c r="B423" s="67" t="s">
        <v>9</v>
      </c>
      <c r="C423" s="67" t="s">
        <v>602</v>
      </c>
      <c r="D423" s="67" t="s">
        <v>211</v>
      </c>
      <c r="E423" s="67" t="s">
        <v>212</v>
      </c>
      <c r="F423" s="67" t="s">
        <v>221</v>
      </c>
      <c r="G423" s="67" t="s">
        <v>36</v>
      </c>
      <c r="H423" s="68" t="s">
        <v>231</v>
      </c>
      <c r="I423" s="68" t="s">
        <v>437</v>
      </c>
      <c r="J423" s="67" t="s">
        <v>612</v>
      </c>
      <c r="K423" s="78">
        <v>447355.37131902564</v>
      </c>
      <c r="L423" s="78">
        <v>385843.99908775568</v>
      </c>
      <c r="M423" s="67">
        <v>229903.90000000002</v>
      </c>
      <c r="N423" s="67">
        <v>47677</v>
      </c>
      <c r="O423" s="67"/>
      <c r="P423" s="67"/>
      <c r="Q423" s="79"/>
      <c r="R423" s="67">
        <v>1110780.2704067812</v>
      </c>
      <c r="S423" s="79"/>
      <c r="T423" s="79"/>
      <c r="U423" s="79"/>
      <c r="V423" s="79"/>
      <c r="W423" s="79"/>
      <c r="X423" s="79"/>
      <c r="Y423" s="79">
        <v>768.05306899999994</v>
      </c>
      <c r="Z423" s="78"/>
      <c r="AA423" s="78"/>
      <c r="AB423" s="78"/>
      <c r="AC423" s="67">
        <v>1816135.79</v>
      </c>
      <c r="AD423" s="67">
        <v>1816135.79</v>
      </c>
      <c r="AE423" s="79"/>
      <c r="AF423" s="79">
        <v>571.87267199999997</v>
      </c>
      <c r="AG423" s="79"/>
      <c r="AH423" s="79"/>
      <c r="AI423" s="79"/>
      <c r="AJ423" s="79"/>
      <c r="AK423" s="67"/>
      <c r="AL423" s="67"/>
      <c r="AM423" s="67"/>
      <c r="AN423" s="67"/>
      <c r="AO423" s="67"/>
      <c r="AP423" s="67">
        <v>19</v>
      </c>
      <c r="AQ423" s="67">
        <v>127</v>
      </c>
      <c r="AR423" s="67"/>
      <c r="AS423" s="67"/>
      <c r="AT423" s="67">
        <v>17</v>
      </c>
      <c r="AU423" s="67"/>
      <c r="AV423" s="67"/>
      <c r="AW423" s="67">
        <v>7</v>
      </c>
      <c r="AX423" s="67"/>
      <c r="AY423" s="67"/>
      <c r="AZ423" s="67">
        <v>1</v>
      </c>
      <c r="BA423" s="67">
        <v>7</v>
      </c>
      <c r="BB423" s="67"/>
      <c r="BC423" s="67"/>
      <c r="BD423" s="67"/>
      <c r="BE423" s="67"/>
      <c r="BF423" s="67"/>
      <c r="BG423" s="67"/>
      <c r="BH423" s="67"/>
      <c r="BI423" s="67"/>
      <c r="BJ423" s="73">
        <v>12445</v>
      </c>
      <c r="BK423" s="68">
        <v>178</v>
      </c>
      <c r="BL423" s="78"/>
      <c r="BM423" s="78">
        <v>31</v>
      </c>
      <c r="BN423" s="78">
        <v>31</v>
      </c>
      <c r="BO423" s="78">
        <v>31</v>
      </c>
      <c r="BP423" s="78"/>
      <c r="BQ423" s="78"/>
      <c r="BR423" s="67">
        <v>4021</v>
      </c>
      <c r="BS423" s="67">
        <v>98</v>
      </c>
      <c r="BT423" s="67">
        <v>5</v>
      </c>
      <c r="BU423" s="67">
        <v>2</v>
      </c>
      <c r="BV423" s="67"/>
      <c r="BW423" s="67"/>
      <c r="BX423" s="79"/>
      <c r="BY423" s="67">
        <v>4126</v>
      </c>
      <c r="BZ423" s="79">
        <v>278.49097799999998</v>
      </c>
      <c r="CA423" s="79">
        <v>262.79596599999996</v>
      </c>
      <c r="CB423" s="79">
        <v>44.479776999999999</v>
      </c>
      <c r="CC423" s="79">
        <v>46.251391999999996</v>
      </c>
      <c r="CD423" s="79"/>
      <c r="CE423" s="79"/>
      <c r="CF423" s="79"/>
      <c r="CG423" s="79"/>
      <c r="CH423" s="79"/>
      <c r="CI423" s="79"/>
      <c r="CJ423" s="79"/>
      <c r="CK423" s="79">
        <v>1.5460100000000001</v>
      </c>
      <c r="CL423" s="67">
        <v>633.564123</v>
      </c>
      <c r="CM423" s="79"/>
      <c r="CN423" s="79"/>
      <c r="CO423" s="79"/>
      <c r="CP423" s="79"/>
      <c r="CQ423" s="79"/>
      <c r="CR423" s="79"/>
      <c r="CS423" s="79"/>
      <c r="CT423" s="79"/>
      <c r="CU423" s="79"/>
      <c r="CV423" s="79"/>
      <c r="CW423" s="79"/>
      <c r="CX423" s="79"/>
      <c r="CY423" s="79"/>
      <c r="CZ423" s="79"/>
      <c r="DA423" s="79"/>
      <c r="DB423" s="79"/>
      <c r="DC423" s="79"/>
      <c r="DD423" s="79"/>
      <c r="DE423" s="79"/>
      <c r="DF423" s="79"/>
      <c r="DG423" s="79"/>
      <c r="DH423" s="79"/>
      <c r="DI423" s="79"/>
      <c r="DJ423" s="79"/>
      <c r="DK423" s="79"/>
      <c r="DL423" s="79"/>
      <c r="DM423" s="79"/>
      <c r="DN423" s="79"/>
      <c r="DO423" s="79">
        <v>4478</v>
      </c>
      <c r="DP423" s="79">
        <v>4</v>
      </c>
      <c r="DQ423" s="79">
        <v>319.37</v>
      </c>
      <c r="DR423" s="79">
        <v>0</v>
      </c>
      <c r="DS423" s="79">
        <v>521.91</v>
      </c>
      <c r="DT423" s="68">
        <v>841.28</v>
      </c>
      <c r="DU423" s="79"/>
      <c r="DV423" s="77">
        <v>39.715200000000003</v>
      </c>
      <c r="DW423" s="77">
        <v>8.3299999999999999E-2</v>
      </c>
      <c r="DX423" s="77">
        <v>0</v>
      </c>
      <c r="DY423" s="77">
        <v>0</v>
      </c>
      <c r="DZ423" s="77">
        <v>0</v>
      </c>
      <c r="EA423" s="77">
        <v>6.1467790000000004</v>
      </c>
      <c r="EB423" s="77">
        <v>0</v>
      </c>
      <c r="EC423" s="77">
        <v>0</v>
      </c>
      <c r="ED423" s="77">
        <v>0</v>
      </c>
      <c r="EE423" s="77">
        <v>0</v>
      </c>
      <c r="EF423" s="77">
        <v>0.50847600000000004</v>
      </c>
      <c r="EG423" s="77" t="s">
        <v>229</v>
      </c>
      <c r="EH423" s="77"/>
      <c r="EI423" s="77"/>
      <c r="EJ423" s="77"/>
      <c r="EK423" s="77"/>
      <c r="EL423" s="77"/>
      <c r="EM423" s="77"/>
      <c r="EN423" s="77"/>
      <c r="EO423" s="77"/>
      <c r="EP423" s="77"/>
      <c r="EQ423" s="77"/>
      <c r="ER423" s="77"/>
      <c r="ES423" s="77"/>
      <c r="ET423" s="77"/>
      <c r="EU423" s="77"/>
      <c r="EV423" s="77"/>
      <c r="EW423" s="77"/>
      <c r="EX423" s="77"/>
    </row>
    <row r="424" spans="1:154">
      <c r="A424" s="86">
        <v>2018</v>
      </c>
      <c r="B424" s="67" t="s">
        <v>9</v>
      </c>
      <c r="C424" s="67" t="s">
        <v>602</v>
      </c>
      <c r="D424" s="67" t="s">
        <v>211</v>
      </c>
      <c r="E424" s="67" t="s">
        <v>212</v>
      </c>
      <c r="F424" s="67" t="s">
        <v>213</v>
      </c>
      <c r="G424" s="67" t="s">
        <v>33</v>
      </c>
      <c r="H424" s="68" t="s">
        <v>33</v>
      </c>
      <c r="I424" s="68" t="s">
        <v>446</v>
      </c>
      <c r="J424" s="67" t="s">
        <v>613</v>
      </c>
      <c r="K424" s="78">
        <v>497391</v>
      </c>
      <c r="L424" s="78">
        <v>390785.2</v>
      </c>
      <c r="M424" s="67"/>
      <c r="N424" s="67"/>
      <c r="O424" s="67"/>
      <c r="P424" s="67"/>
      <c r="Q424" s="79"/>
      <c r="R424" s="67">
        <v>888176.2</v>
      </c>
      <c r="S424" s="79"/>
      <c r="T424" s="79"/>
      <c r="U424" s="79"/>
      <c r="V424" s="79"/>
      <c r="W424" s="79"/>
      <c r="X424" s="79"/>
      <c r="Y424" s="79">
        <v>504.64627200000001</v>
      </c>
      <c r="Z424" s="78"/>
      <c r="AA424" s="78"/>
      <c r="AB424" s="78"/>
      <c r="AC424" s="67">
        <v>1116030</v>
      </c>
      <c r="AD424" s="67">
        <v>1116030</v>
      </c>
      <c r="AE424" s="79"/>
      <c r="AF424" s="79">
        <v>307.06539399999997</v>
      </c>
      <c r="AG424" s="79"/>
      <c r="AH424" s="79"/>
      <c r="AI424" s="79"/>
      <c r="AJ424" s="79"/>
      <c r="AK424" s="67"/>
      <c r="AL424" s="67"/>
      <c r="AM424" s="67"/>
      <c r="AN424" s="67"/>
      <c r="AO424" s="67"/>
      <c r="AP424" s="67">
        <v>24</v>
      </c>
      <c r="AQ424" s="67">
        <v>40</v>
      </c>
      <c r="AR424" s="67"/>
      <c r="AS424" s="67"/>
      <c r="AT424" s="67">
        <v>19</v>
      </c>
      <c r="AU424" s="67"/>
      <c r="AV424" s="67"/>
      <c r="AW424" s="67">
        <v>1</v>
      </c>
      <c r="AX424" s="67"/>
      <c r="AY424" s="67"/>
      <c r="AZ424" s="67"/>
      <c r="BA424" s="67"/>
      <c r="BB424" s="67"/>
      <c r="BC424" s="67"/>
      <c r="BD424" s="67"/>
      <c r="BE424" s="67"/>
      <c r="BF424" s="67"/>
      <c r="BG424" s="67"/>
      <c r="BH424" s="67"/>
      <c r="BI424" s="67"/>
      <c r="BJ424" s="73">
        <v>4700</v>
      </c>
      <c r="BK424" s="68">
        <v>84</v>
      </c>
      <c r="BL424" s="78"/>
      <c r="BM424" s="78">
        <v>38</v>
      </c>
      <c r="BN424" s="78">
        <v>38</v>
      </c>
      <c r="BO424" s="78">
        <v>35</v>
      </c>
      <c r="BP424" s="78">
        <v>3</v>
      </c>
      <c r="BQ424" s="78"/>
      <c r="BR424" s="67">
        <v>4537</v>
      </c>
      <c r="BS424" s="67">
        <v>106</v>
      </c>
      <c r="BT424" s="67"/>
      <c r="BU424" s="67"/>
      <c r="BV424" s="67"/>
      <c r="BW424" s="67"/>
      <c r="BX424" s="79"/>
      <c r="BY424" s="67">
        <v>4643</v>
      </c>
      <c r="BZ424" s="79">
        <v>93.289191000000002</v>
      </c>
      <c r="CA424" s="79">
        <v>45.787810999999998</v>
      </c>
      <c r="CB424" s="79">
        <v>19.490741</v>
      </c>
      <c r="CC424" s="79">
        <v>115.247894</v>
      </c>
      <c r="CD424" s="79"/>
      <c r="CE424" s="79"/>
      <c r="CF424" s="79"/>
      <c r="CG424" s="79"/>
      <c r="CH424" s="79"/>
      <c r="CI424" s="79"/>
      <c r="CJ424" s="79"/>
      <c r="CK424" s="79">
        <v>9.8855750000000011</v>
      </c>
      <c r="CL424" s="67">
        <v>283.70121200000006</v>
      </c>
      <c r="CM424" s="79"/>
      <c r="CN424" s="79"/>
      <c r="CO424" s="79"/>
      <c r="CP424" s="79"/>
      <c r="CQ424" s="79"/>
      <c r="CR424" s="79"/>
      <c r="CS424" s="79"/>
      <c r="CT424" s="79"/>
      <c r="CU424" s="79"/>
      <c r="CV424" s="79"/>
      <c r="CW424" s="79"/>
      <c r="CX424" s="79"/>
      <c r="CY424" s="79"/>
      <c r="CZ424" s="79"/>
      <c r="DA424" s="79"/>
      <c r="DB424" s="79"/>
      <c r="DC424" s="79"/>
      <c r="DD424" s="79"/>
      <c r="DE424" s="79"/>
      <c r="DF424" s="79"/>
      <c r="DG424" s="79"/>
      <c r="DH424" s="79"/>
      <c r="DI424" s="79"/>
      <c r="DJ424" s="79"/>
      <c r="DK424" s="79"/>
      <c r="DL424" s="79"/>
      <c r="DM424" s="79"/>
      <c r="DN424" s="79"/>
      <c r="DO424" s="79">
        <v>1906</v>
      </c>
      <c r="DP424" s="79">
        <v>0</v>
      </c>
      <c r="DQ424" s="79">
        <v>290</v>
      </c>
      <c r="DR424" s="79">
        <v>0</v>
      </c>
      <c r="DS424" s="79">
        <v>203</v>
      </c>
      <c r="DT424" s="68">
        <v>493</v>
      </c>
      <c r="DU424" s="79"/>
      <c r="DV424" s="77">
        <v>49.899360000000001</v>
      </c>
      <c r="DW424" s="77">
        <v>0.35260000000000002</v>
      </c>
      <c r="DX424" s="77">
        <v>0.04</v>
      </c>
      <c r="DY424" s="77">
        <v>0.3</v>
      </c>
      <c r="DZ424" s="77">
        <v>13.54</v>
      </c>
      <c r="EA424" s="77">
        <v>0</v>
      </c>
      <c r="EB424" s="77">
        <v>0.29500000000000004</v>
      </c>
      <c r="EC424" s="77">
        <v>1.2</v>
      </c>
      <c r="ED424" s="77">
        <v>0</v>
      </c>
      <c r="EE424" s="77">
        <v>1.222202</v>
      </c>
      <c r="EF424" s="77">
        <v>0.56000000000000005</v>
      </c>
      <c r="EG424" s="77" t="s">
        <v>229</v>
      </c>
      <c r="EH424" s="77"/>
      <c r="EI424" s="77"/>
      <c r="EJ424" s="77"/>
      <c r="EK424" s="77"/>
      <c r="EL424" s="77"/>
      <c r="EM424" s="77"/>
      <c r="EN424" s="77"/>
      <c r="EO424" s="77"/>
      <c r="EP424" s="77"/>
      <c r="EQ424" s="77"/>
      <c r="ER424" s="77"/>
      <c r="ES424" s="77"/>
      <c r="ET424" s="77"/>
      <c r="EU424" s="77"/>
      <c r="EV424" s="77"/>
      <c r="EW424" s="77"/>
      <c r="EX424" s="77"/>
    </row>
    <row r="425" spans="1:154">
      <c r="A425" s="86">
        <v>2018</v>
      </c>
      <c r="B425" s="67" t="s">
        <v>9</v>
      </c>
      <c r="C425" s="67" t="s">
        <v>602</v>
      </c>
      <c r="D425" s="67" t="s">
        <v>211</v>
      </c>
      <c r="E425" s="67" t="s">
        <v>212</v>
      </c>
      <c r="F425" s="67" t="s">
        <v>215</v>
      </c>
      <c r="G425" s="67" t="s">
        <v>239</v>
      </c>
      <c r="H425" s="68" t="s">
        <v>239</v>
      </c>
      <c r="I425" s="68" t="s">
        <v>449</v>
      </c>
      <c r="J425" s="67" t="s">
        <v>614</v>
      </c>
      <c r="K425" s="78">
        <v>161444928.71518615</v>
      </c>
      <c r="L425" s="78">
        <v>94925218.817697316</v>
      </c>
      <c r="M425" s="67">
        <v>126970248.71699998</v>
      </c>
      <c r="N425" s="67">
        <v>210781534.31300002</v>
      </c>
      <c r="O425" s="67">
        <v>182120944.91799998</v>
      </c>
      <c r="P425" s="67">
        <v>243264.182</v>
      </c>
      <c r="Q425" s="79"/>
      <c r="R425" s="67">
        <v>776486139.6628834</v>
      </c>
      <c r="S425" s="79"/>
      <c r="T425" s="79"/>
      <c r="U425" s="79"/>
      <c r="V425" s="79"/>
      <c r="W425" s="79"/>
      <c r="X425" s="79"/>
      <c r="Y425" s="79"/>
      <c r="Z425" s="78">
        <v>251186585.73569351</v>
      </c>
      <c r="AA425" s="78">
        <v>486214842.25636798</v>
      </c>
      <c r="AB425" s="78">
        <v>198411260.70793861</v>
      </c>
      <c r="AC425" s="67"/>
      <c r="AD425" s="67">
        <v>935812688.70000005</v>
      </c>
      <c r="AE425" s="79"/>
      <c r="AF425" s="79"/>
      <c r="AG425" s="79"/>
      <c r="AH425" s="79"/>
      <c r="AI425" s="79"/>
      <c r="AJ425" s="79"/>
      <c r="AK425" s="67"/>
      <c r="AL425" s="67"/>
      <c r="AM425" s="67">
        <v>206</v>
      </c>
      <c r="AN425" s="67">
        <v>1</v>
      </c>
      <c r="AO425" s="67">
        <v>142</v>
      </c>
      <c r="AP425" s="67">
        <v>1086</v>
      </c>
      <c r="AQ425" s="67">
        <v>4229</v>
      </c>
      <c r="AR425" s="67">
        <v>3</v>
      </c>
      <c r="AS425" s="67">
        <v>1</v>
      </c>
      <c r="AT425" s="67">
        <v>2542</v>
      </c>
      <c r="AU425" s="67">
        <v>18</v>
      </c>
      <c r="AV425" s="67">
        <v>3</v>
      </c>
      <c r="AW425" s="67">
        <v>2031</v>
      </c>
      <c r="AX425" s="67">
        <v>13</v>
      </c>
      <c r="AY425" s="67">
        <v>21</v>
      </c>
      <c r="AZ425" s="67">
        <v>1221</v>
      </c>
      <c r="BA425" s="67"/>
      <c r="BB425" s="67">
        <v>9</v>
      </c>
      <c r="BC425" s="67">
        <v>848</v>
      </c>
      <c r="BD425" s="67"/>
      <c r="BE425" s="67">
        <v>4</v>
      </c>
      <c r="BF425" s="67">
        <v>67</v>
      </c>
      <c r="BG425" s="67">
        <v>30</v>
      </c>
      <c r="BH425" s="67">
        <v>17</v>
      </c>
      <c r="BI425" s="67">
        <v>31</v>
      </c>
      <c r="BJ425" s="73">
        <v>1839447</v>
      </c>
      <c r="BK425" s="68">
        <v>12523</v>
      </c>
      <c r="BL425" s="78">
        <v>4</v>
      </c>
      <c r="BM425" s="78">
        <v>1500</v>
      </c>
      <c r="BN425" s="78">
        <v>1504</v>
      </c>
      <c r="BO425" s="78">
        <v>1494</v>
      </c>
      <c r="BP425" s="78">
        <v>10</v>
      </c>
      <c r="BQ425" s="78"/>
      <c r="BR425" s="67">
        <v>1177964</v>
      </c>
      <c r="BS425" s="67">
        <v>110449</v>
      </c>
      <c r="BT425" s="67">
        <v>2606</v>
      </c>
      <c r="BU425" s="67">
        <v>502</v>
      </c>
      <c r="BV425" s="67">
        <v>40</v>
      </c>
      <c r="BW425" s="67">
        <v>250</v>
      </c>
      <c r="BX425" s="79"/>
      <c r="BY425" s="67">
        <v>1291811</v>
      </c>
      <c r="BZ425" s="79">
        <v>20830.410309000003</v>
      </c>
      <c r="CA425" s="79">
        <v>6253.4990259999995</v>
      </c>
      <c r="CB425" s="79">
        <v>0</v>
      </c>
      <c r="CC425" s="79">
        <v>6106.8692190000002</v>
      </c>
      <c r="CD425" s="79"/>
      <c r="CE425" s="79"/>
      <c r="CF425" s="79"/>
      <c r="CG425" s="79"/>
      <c r="CH425" s="79"/>
      <c r="CI425" s="79"/>
      <c r="CJ425" s="79"/>
      <c r="CK425" s="79">
        <v>17188.108992000001</v>
      </c>
      <c r="CL425" s="67">
        <v>50378.887546000005</v>
      </c>
      <c r="CM425" s="79"/>
      <c r="CN425" s="79"/>
      <c r="CO425" s="79"/>
      <c r="CP425" s="79"/>
      <c r="CQ425" s="79"/>
      <c r="CR425" s="79"/>
      <c r="CS425" s="79"/>
      <c r="CT425" s="79"/>
      <c r="CU425" s="79"/>
      <c r="CV425" s="79"/>
      <c r="CW425" s="79"/>
      <c r="CX425" s="79"/>
      <c r="CY425" s="79"/>
      <c r="CZ425" s="79"/>
      <c r="DA425" s="79"/>
      <c r="DB425" s="79"/>
      <c r="DC425" s="79"/>
      <c r="DD425" s="79"/>
      <c r="DE425" s="79"/>
      <c r="DF425" s="79"/>
      <c r="DG425" s="79"/>
      <c r="DH425" s="79"/>
      <c r="DI425" s="79"/>
      <c r="DJ425" s="79"/>
      <c r="DK425" s="79"/>
      <c r="DL425" s="79"/>
      <c r="DM425" s="79"/>
      <c r="DN425" s="79"/>
      <c r="DO425" s="79">
        <v>1216853</v>
      </c>
      <c r="DP425" s="79">
        <v>595.19999999999993</v>
      </c>
      <c r="DQ425" s="79">
        <v>19929.464608759041</v>
      </c>
      <c r="DR425" s="79">
        <v>6058.3735652125933</v>
      </c>
      <c r="DS425" s="79">
        <v>8159.2467615373935</v>
      </c>
      <c r="DT425" s="68">
        <v>34147.084935509032</v>
      </c>
      <c r="DU425" s="79"/>
      <c r="DV425" s="77"/>
      <c r="DW425" s="77"/>
      <c r="DX425" s="77"/>
      <c r="DY425" s="77"/>
      <c r="DZ425" s="77"/>
      <c r="EA425" s="77"/>
      <c r="EB425" s="77"/>
      <c r="EC425" s="77"/>
      <c r="ED425" s="77"/>
      <c r="EE425" s="77"/>
      <c r="EF425" s="77"/>
      <c r="EG425" s="77"/>
      <c r="EH425" s="77"/>
      <c r="EI425" s="77"/>
      <c r="EJ425" s="77"/>
      <c r="EK425" s="77"/>
      <c r="EL425" s="77"/>
      <c r="EM425" s="77"/>
      <c r="EN425" s="77"/>
      <c r="EO425" s="77"/>
      <c r="EP425" s="77"/>
      <c r="EQ425" s="77"/>
      <c r="ER425" s="77"/>
      <c r="ES425" s="77"/>
      <c r="ET425" s="77"/>
      <c r="EU425" s="77"/>
      <c r="EV425" s="77"/>
      <c r="EW425" s="77"/>
      <c r="EX425" s="77"/>
    </row>
    <row r="426" spans="1:154">
      <c r="A426" s="86">
        <v>2018</v>
      </c>
      <c r="B426" s="67" t="s">
        <v>8</v>
      </c>
      <c r="C426" s="67" t="s">
        <v>615</v>
      </c>
      <c r="D426" s="67" t="s">
        <v>211</v>
      </c>
      <c r="E426" s="67" t="s">
        <v>212</v>
      </c>
      <c r="F426" s="67" t="s">
        <v>218</v>
      </c>
      <c r="G426" s="67" t="s">
        <v>39</v>
      </c>
      <c r="H426" s="68" t="s">
        <v>231</v>
      </c>
      <c r="I426" s="68" t="s">
        <v>434</v>
      </c>
      <c r="J426" s="67" t="s">
        <v>616</v>
      </c>
      <c r="K426" s="78">
        <v>254836.22137181717</v>
      </c>
      <c r="L426" s="78">
        <v>224751.39148352022</v>
      </c>
      <c r="M426" s="67">
        <v>73092.299999999988</v>
      </c>
      <c r="N426" s="67"/>
      <c r="O426" s="67"/>
      <c r="P426" s="67"/>
      <c r="Q426" s="79"/>
      <c r="R426" s="67">
        <v>552679.91285533737</v>
      </c>
      <c r="S426" s="79"/>
      <c r="T426" s="79"/>
      <c r="U426" s="79"/>
      <c r="V426" s="79"/>
      <c r="W426" s="79"/>
      <c r="X426" s="79"/>
      <c r="Y426" s="79"/>
      <c r="Z426" s="78"/>
      <c r="AA426" s="78"/>
      <c r="AB426" s="78"/>
      <c r="AC426" s="67">
        <v>768294</v>
      </c>
      <c r="AD426" s="67">
        <v>768294</v>
      </c>
      <c r="AE426" s="79"/>
      <c r="AF426" s="79"/>
      <c r="AG426" s="79"/>
      <c r="AH426" s="79"/>
      <c r="AI426" s="79"/>
      <c r="AJ426" s="79"/>
      <c r="AK426" s="67"/>
      <c r="AL426" s="67"/>
      <c r="AM426" s="67"/>
      <c r="AN426" s="67"/>
      <c r="AO426" s="67"/>
      <c r="AP426" s="67">
        <v>29</v>
      </c>
      <c r="AQ426" s="67">
        <v>65</v>
      </c>
      <c r="AR426" s="67"/>
      <c r="AS426" s="67"/>
      <c r="AT426" s="67">
        <v>28</v>
      </c>
      <c r="AU426" s="67"/>
      <c r="AV426" s="67"/>
      <c r="AW426" s="67">
        <v>1</v>
      </c>
      <c r="AX426" s="67"/>
      <c r="AY426" s="67"/>
      <c r="AZ426" s="67">
        <v>2</v>
      </c>
      <c r="BA426" s="67">
        <v>1</v>
      </c>
      <c r="BB426" s="67"/>
      <c r="BC426" s="67"/>
      <c r="BD426" s="67"/>
      <c r="BE426" s="67"/>
      <c r="BF426" s="67"/>
      <c r="BG426" s="67"/>
      <c r="BH426" s="67"/>
      <c r="BI426" s="67"/>
      <c r="BJ426" s="73">
        <v>7920</v>
      </c>
      <c r="BK426" s="68">
        <v>126</v>
      </c>
      <c r="BL426" s="78"/>
      <c r="BM426" s="78">
        <v>25</v>
      </c>
      <c r="BN426" s="78">
        <v>25</v>
      </c>
      <c r="BO426" s="78">
        <v>25</v>
      </c>
      <c r="BP426" s="78"/>
      <c r="BQ426" s="78"/>
      <c r="BR426" s="67">
        <v>2801</v>
      </c>
      <c r="BS426" s="67">
        <v>59</v>
      </c>
      <c r="BT426" s="67">
        <v>4</v>
      </c>
      <c r="BU426" s="67">
        <v>0</v>
      </c>
      <c r="BV426" s="67"/>
      <c r="BW426" s="67"/>
      <c r="BX426" s="79"/>
      <c r="BY426" s="67">
        <v>2864</v>
      </c>
      <c r="BZ426" s="79">
        <v>183.92341600000003</v>
      </c>
      <c r="CA426" s="79">
        <v>67.605099999999993</v>
      </c>
      <c r="CB426" s="79">
        <v>23.585467999999999</v>
      </c>
      <c r="CC426" s="79">
        <v>33.458497000000001</v>
      </c>
      <c r="CD426" s="79"/>
      <c r="CE426" s="79"/>
      <c r="CF426" s="79"/>
      <c r="CG426" s="79"/>
      <c r="CH426" s="79"/>
      <c r="CI426" s="79"/>
      <c r="CJ426" s="79"/>
      <c r="CK426" s="79">
        <v>0.78024199999999999</v>
      </c>
      <c r="CL426" s="67">
        <v>309.35272300000003</v>
      </c>
      <c r="CM426" s="79"/>
      <c r="CN426" s="79"/>
      <c r="CO426" s="79"/>
      <c r="CP426" s="79"/>
      <c r="CQ426" s="79"/>
      <c r="CR426" s="79"/>
      <c r="CS426" s="79"/>
      <c r="CT426" s="79"/>
      <c r="CU426" s="79"/>
      <c r="CV426" s="79"/>
      <c r="CW426" s="79"/>
      <c r="CX426" s="79"/>
      <c r="CY426" s="79"/>
      <c r="CZ426" s="79"/>
      <c r="DA426" s="79"/>
      <c r="DB426" s="79"/>
      <c r="DC426" s="79"/>
      <c r="DD426" s="79"/>
      <c r="DE426" s="79"/>
      <c r="DF426" s="79"/>
      <c r="DG426" s="79"/>
      <c r="DH426" s="79"/>
      <c r="DI426" s="79"/>
      <c r="DJ426" s="79"/>
      <c r="DK426" s="79"/>
      <c r="DL426" s="79"/>
      <c r="DM426" s="79"/>
      <c r="DN426" s="79"/>
      <c r="DO426" s="79">
        <v>2864</v>
      </c>
      <c r="DP426" s="79">
        <v>0.4</v>
      </c>
      <c r="DQ426" s="79">
        <v>309.43299999999999</v>
      </c>
      <c r="DR426" s="79">
        <v>0</v>
      </c>
      <c r="DS426" s="79">
        <v>480.08499999999998</v>
      </c>
      <c r="DT426" s="68">
        <v>789.51800000000003</v>
      </c>
      <c r="DU426" s="79"/>
      <c r="DV426" s="77">
        <v>24.988320000000002</v>
      </c>
      <c r="DW426" s="77">
        <v>0</v>
      </c>
      <c r="DX426" s="77">
        <v>0</v>
      </c>
      <c r="DY426" s="77">
        <v>0</v>
      </c>
      <c r="DZ426" s="77">
        <v>0</v>
      </c>
      <c r="EA426" s="77">
        <v>4.1457630000000005</v>
      </c>
      <c r="EB426" s="77">
        <v>0</v>
      </c>
      <c r="EC426" s="77">
        <v>0</v>
      </c>
      <c r="ED426" s="77">
        <v>0</v>
      </c>
      <c r="EE426" s="77">
        <v>0</v>
      </c>
      <c r="EF426" s="77">
        <v>0.25423800000000002</v>
      </c>
      <c r="EG426" s="77" t="s">
        <v>229</v>
      </c>
      <c r="EH426" s="77"/>
      <c r="EI426" s="77"/>
      <c r="EJ426" s="77"/>
      <c r="EK426" s="77"/>
      <c r="EL426" s="77"/>
      <c r="EM426" s="77"/>
      <c r="EN426" s="77"/>
      <c r="EO426" s="77"/>
      <c r="EP426" s="77"/>
      <c r="EQ426" s="77"/>
      <c r="ER426" s="77"/>
      <c r="ES426" s="77"/>
      <c r="ET426" s="77"/>
      <c r="EU426" s="77"/>
      <c r="EV426" s="77"/>
      <c r="EW426" s="77"/>
      <c r="EX426" s="77"/>
    </row>
    <row r="427" spans="1:154">
      <c r="A427" s="86">
        <v>2018</v>
      </c>
      <c r="B427" s="67" t="s">
        <v>8</v>
      </c>
      <c r="C427" s="67" t="s">
        <v>615</v>
      </c>
      <c r="D427" s="67" t="s">
        <v>211</v>
      </c>
      <c r="E427" s="67" t="s">
        <v>212</v>
      </c>
      <c r="F427" s="67" t="s">
        <v>219</v>
      </c>
      <c r="G427" s="67" t="s">
        <v>38</v>
      </c>
      <c r="H427" s="68" t="s">
        <v>231</v>
      </c>
      <c r="I427" s="68" t="s">
        <v>435</v>
      </c>
      <c r="J427" s="67" t="s">
        <v>617</v>
      </c>
      <c r="K427" s="78">
        <v>320067.20000000088</v>
      </c>
      <c r="L427" s="78">
        <v>393129.60000000033</v>
      </c>
      <c r="M427" s="67">
        <v>0</v>
      </c>
      <c r="N427" s="67"/>
      <c r="O427" s="67"/>
      <c r="P427" s="67"/>
      <c r="Q427" s="79"/>
      <c r="R427" s="67">
        <v>713196.80000000121</v>
      </c>
      <c r="S427" s="79"/>
      <c r="T427" s="79"/>
      <c r="U427" s="79"/>
      <c r="V427" s="79"/>
      <c r="W427" s="79"/>
      <c r="X427" s="79"/>
      <c r="Y427" s="79"/>
      <c r="Z427" s="78"/>
      <c r="AA427" s="78"/>
      <c r="AB427" s="78"/>
      <c r="AC427" s="67">
        <v>787178</v>
      </c>
      <c r="AD427" s="67">
        <v>787178</v>
      </c>
      <c r="AE427" s="79"/>
      <c r="AF427" s="79"/>
      <c r="AG427" s="79"/>
      <c r="AH427" s="79"/>
      <c r="AI427" s="79"/>
      <c r="AJ427" s="79"/>
      <c r="AK427" s="67"/>
      <c r="AL427" s="67"/>
      <c r="AM427" s="67"/>
      <c r="AN427" s="67"/>
      <c r="AO427" s="67"/>
      <c r="AP427" s="67">
        <v>25</v>
      </c>
      <c r="AQ427" s="67">
        <v>104</v>
      </c>
      <c r="AR427" s="67"/>
      <c r="AS427" s="67"/>
      <c r="AT427" s="67">
        <v>17</v>
      </c>
      <c r="AU427" s="67"/>
      <c r="AV427" s="67"/>
      <c r="AW427" s="67">
        <v>6</v>
      </c>
      <c r="AX427" s="67"/>
      <c r="AY427" s="67"/>
      <c r="AZ427" s="67"/>
      <c r="BA427" s="67"/>
      <c r="BB427" s="67"/>
      <c r="BC427" s="67"/>
      <c r="BD427" s="67"/>
      <c r="BE427" s="67"/>
      <c r="BF427" s="67"/>
      <c r="BG427" s="67"/>
      <c r="BH427" s="67"/>
      <c r="BI427" s="67"/>
      <c r="BJ427" s="73">
        <v>8725</v>
      </c>
      <c r="BK427" s="68">
        <v>152</v>
      </c>
      <c r="BL427" s="78"/>
      <c r="BM427" s="78">
        <v>21</v>
      </c>
      <c r="BN427" s="78">
        <v>21</v>
      </c>
      <c r="BO427" s="78">
        <v>21</v>
      </c>
      <c r="BP427" s="78"/>
      <c r="BQ427" s="78"/>
      <c r="BR427" s="67">
        <v>4149</v>
      </c>
      <c r="BS427" s="67">
        <v>75</v>
      </c>
      <c r="BT427" s="67">
        <v>0</v>
      </c>
      <c r="BU427" s="67">
        <v>0</v>
      </c>
      <c r="BV427" s="67"/>
      <c r="BW427" s="67"/>
      <c r="BX427" s="79"/>
      <c r="BY427" s="67">
        <v>4224</v>
      </c>
      <c r="BZ427" s="79">
        <v>170.75380200000001</v>
      </c>
      <c r="CA427" s="79">
        <v>17.0213</v>
      </c>
      <c r="CB427" s="79">
        <v>15.252998</v>
      </c>
      <c r="CC427" s="79">
        <v>24.215125999999998</v>
      </c>
      <c r="CD427" s="79"/>
      <c r="CE427" s="79"/>
      <c r="CF427" s="79"/>
      <c r="CG427" s="79"/>
      <c r="CH427" s="79"/>
      <c r="CI427" s="79"/>
      <c r="CJ427" s="79"/>
      <c r="CK427" s="79">
        <v>1.4173020000000001</v>
      </c>
      <c r="CL427" s="67">
        <v>228.660528</v>
      </c>
      <c r="CM427" s="79"/>
      <c r="CN427" s="79"/>
      <c r="CO427" s="79"/>
      <c r="CP427" s="79"/>
      <c r="CQ427" s="79"/>
      <c r="CR427" s="79"/>
      <c r="CS427" s="79"/>
      <c r="CT427" s="79"/>
      <c r="CU427" s="79"/>
      <c r="CV427" s="79"/>
      <c r="CW427" s="79"/>
      <c r="CX427" s="79"/>
      <c r="CY427" s="79"/>
      <c r="CZ427" s="79"/>
      <c r="DA427" s="79"/>
      <c r="DB427" s="79"/>
      <c r="DC427" s="79"/>
      <c r="DD427" s="79"/>
      <c r="DE427" s="79"/>
      <c r="DF427" s="79"/>
      <c r="DG427" s="79"/>
      <c r="DH427" s="79"/>
      <c r="DI427" s="79"/>
      <c r="DJ427" s="79"/>
      <c r="DK427" s="79"/>
      <c r="DL427" s="79"/>
      <c r="DM427" s="79"/>
      <c r="DN427" s="79"/>
      <c r="DO427" s="79">
        <v>4224</v>
      </c>
      <c r="DP427" s="79">
        <v>0</v>
      </c>
      <c r="DQ427" s="79">
        <v>356.90999999999997</v>
      </c>
      <c r="DR427" s="79">
        <v>0</v>
      </c>
      <c r="DS427" s="79">
        <v>380.29500000000002</v>
      </c>
      <c r="DT427" s="68">
        <v>737.20499999999993</v>
      </c>
      <c r="DU427" s="79"/>
      <c r="DV427" s="77">
        <v>39.765599999999999</v>
      </c>
      <c r="DW427" s="77">
        <v>0</v>
      </c>
      <c r="DX427" s="77">
        <v>0</v>
      </c>
      <c r="DY427" s="77">
        <v>0</v>
      </c>
      <c r="DZ427" s="77">
        <v>0</v>
      </c>
      <c r="EA427" s="77">
        <v>4.8444069999999995</v>
      </c>
      <c r="EB427" s="77">
        <v>0</v>
      </c>
      <c r="EC427" s="77">
        <v>0</v>
      </c>
      <c r="ED427" s="77">
        <v>0</v>
      </c>
      <c r="EE427" s="77">
        <v>0</v>
      </c>
      <c r="EF427" s="77">
        <v>0.21186500000000003</v>
      </c>
      <c r="EG427" s="77" t="s">
        <v>229</v>
      </c>
      <c r="EH427" s="77"/>
      <c r="EI427" s="77"/>
      <c r="EJ427" s="77"/>
      <c r="EK427" s="77"/>
      <c r="EL427" s="77"/>
      <c r="EM427" s="77"/>
      <c r="EN427" s="77"/>
      <c r="EO427" s="77"/>
      <c r="EP427" s="77"/>
      <c r="EQ427" s="77"/>
      <c r="ER427" s="77"/>
      <c r="ES427" s="77"/>
      <c r="ET427" s="77"/>
      <c r="EU427" s="77"/>
      <c r="EV427" s="77"/>
      <c r="EW427" s="77"/>
      <c r="EX427" s="77"/>
    </row>
    <row r="428" spans="1:154">
      <c r="A428" s="86">
        <v>2018</v>
      </c>
      <c r="B428" s="67" t="s">
        <v>8</v>
      </c>
      <c r="C428" s="67" t="s">
        <v>615</v>
      </c>
      <c r="D428" s="67" t="s">
        <v>211</v>
      </c>
      <c r="E428" s="67" t="s">
        <v>212</v>
      </c>
      <c r="F428" s="67" t="s">
        <v>220</v>
      </c>
      <c r="G428" s="67" t="s">
        <v>37</v>
      </c>
      <c r="H428" s="68" t="s">
        <v>231</v>
      </c>
      <c r="I428" s="68" t="s">
        <v>436</v>
      </c>
      <c r="J428" s="67" t="s">
        <v>618</v>
      </c>
      <c r="K428" s="78">
        <v>299043.90000000107</v>
      </c>
      <c r="L428" s="78">
        <v>397880.89999999973</v>
      </c>
      <c r="M428" s="67">
        <v>26330.1</v>
      </c>
      <c r="N428" s="67"/>
      <c r="O428" s="67"/>
      <c r="P428" s="67"/>
      <c r="Q428" s="79"/>
      <c r="R428" s="67">
        <v>723254.90000000072</v>
      </c>
      <c r="S428" s="79"/>
      <c r="T428" s="79"/>
      <c r="U428" s="79"/>
      <c r="V428" s="79"/>
      <c r="W428" s="79"/>
      <c r="X428" s="79"/>
      <c r="Y428" s="79"/>
      <c r="Z428" s="78"/>
      <c r="AA428" s="78"/>
      <c r="AB428" s="78"/>
      <c r="AC428" s="67">
        <v>1123649</v>
      </c>
      <c r="AD428" s="67">
        <v>1123649</v>
      </c>
      <c r="AE428" s="79"/>
      <c r="AF428" s="79"/>
      <c r="AG428" s="79"/>
      <c r="AH428" s="79"/>
      <c r="AI428" s="79"/>
      <c r="AJ428" s="79"/>
      <c r="AK428" s="67"/>
      <c r="AL428" s="67"/>
      <c r="AM428" s="67"/>
      <c r="AN428" s="67"/>
      <c r="AO428" s="67"/>
      <c r="AP428" s="67">
        <v>55</v>
      </c>
      <c r="AQ428" s="67">
        <v>102</v>
      </c>
      <c r="AR428" s="67"/>
      <c r="AS428" s="67"/>
      <c r="AT428" s="67">
        <v>17</v>
      </c>
      <c r="AU428" s="67"/>
      <c r="AV428" s="67"/>
      <c r="AW428" s="67">
        <v>4</v>
      </c>
      <c r="AX428" s="67"/>
      <c r="AY428" s="67"/>
      <c r="AZ428" s="67">
        <v>1</v>
      </c>
      <c r="BA428" s="67"/>
      <c r="BB428" s="67"/>
      <c r="BC428" s="67"/>
      <c r="BD428" s="67"/>
      <c r="BE428" s="67"/>
      <c r="BF428" s="67"/>
      <c r="BG428" s="67"/>
      <c r="BH428" s="67"/>
      <c r="BI428" s="67"/>
      <c r="BJ428" s="73">
        <v>9290</v>
      </c>
      <c r="BK428" s="68">
        <v>179</v>
      </c>
      <c r="BL428" s="78"/>
      <c r="BM428" s="78">
        <v>15</v>
      </c>
      <c r="BN428" s="78">
        <v>15</v>
      </c>
      <c r="BO428" s="78">
        <v>15</v>
      </c>
      <c r="BP428" s="78"/>
      <c r="BQ428" s="78"/>
      <c r="BR428" s="67">
        <v>3594</v>
      </c>
      <c r="BS428" s="67">
        <v>129</v>
      </c>
      <c r="BT428" s="67">
        <v>2</v>
      </c>
      <c r="BU428" s="67"/>
      <c r="BV428" s="67"/>
      <c r="BW428" s="67"/>
      <c r="BX428" s="79"/>
      <c r="BY428" s="67">
        <v>3725</v>
      </c>
      <c r="BZ428" s="79">
        <v>428.12925899999999</v>
      </c>
      <c r="CA428" s="79">
        <v>59.582059999999998</v>
      </c>
      <c r="CB428" s="79">
        <v>34.749693000000001</v>
      </c>
      <c r="CC428" s="79">
        <v>43.313629000000006</v>
      </c>
      <c r="CD428" s="79"/>
      <c r="CE428" s="79"/>
      <c r="CF428" s="79"/>
      <c r="CG428" s="79"/>
      <c r="CH428" s="79"/>
      <c r="CI428" s="79"/>
      <c r="CJ428" s="79"/>
      <c r="CK428" s="79">
        <v>1.9124000000000001</v>
      </c>
      <c r="CL428" s="67">
        <v>567.68704100000002</v>
      </c>
      <c r="CM428" s="79"/>
      <c r="CN428" s="79"/>
      <c r="CO428" s="79"/>
      <c r="CP428" s="79"/>
      <c r="CQ428" s="79"/>
      <c r="CR428" s="79"/>
      <c r="CS428" s="79"/>
      <c r="CT428" s="79"/>
      <c r="CU428" s="79"/>
      <c r="CV428" s="79"/>
      <c r="CW428" s="79"/>
      <c r="CX428" s="79"/>
      <c r="CY428" s="79"/>
      <c r="CZ428" s="79"/>
      <c r="DA428" s="79"/>
      <c r="DB428" s="79"/>
      <c r="DC428" s="79"/>
      <c r="DD428" s="79"/>
      <c r="DE428" s="79"/>
      <c r="DF428" s="79"/>
      <c r="DG428" s="79"/>
      <c r="DH428" s="79"/>
      <c r="DI428" s="79"/>
      <c r="DJ428" s="79"/>
      <c r="DK428" s="79"/>
      <c r="DL428" s="79"/>
      <c r="DM428" s="79"/>
      <c r="DN428" s="79"/>
      <c r="DO428" s="79">
        <v>3725</v>
      </c>
      <c r="DP428" s="79">
        <v>0</v>
      </c>
      <c r="DQ428" s="79">
        <v>345.416</v>
      </c>
      <c r="DR428" s="79">
        <v>0</v>
      </c>
      <c r="DS428" s="79">
        <v>696.84799999999996</v>
      </c>
      <c r="DT428" s="68">
        <v>1042.2639999999999</v>
      </c>
      <c r="DU428" s="79"/>
      <c r="DV428" s="77">
        <v>35.602560000000004</v>
      </c>
      <c r="DW428" s="77">
        <v>0</v>
      </c>
      <c r="DX428" s="77">
        <v>0</v>
      </c>
      <c r="DY428" s="77">
        <v>0.51016899999999998</v>
      </c>
      <c r="DZ428" s="77">
        <v>0</v>
      </c>
      <c r="EA428" s="77">
        <v>2.5710169999999999</v>
      </c>
      <c r="EB428" s="77">
        <v>0</v>
      </c>
      <c r="EC428" s="77">
        <v>0</v>
      </c>
      <c r="ED428" s="77">
        <v>0</v>
      </c>
      <c r="EE428" s="77">
        <v>0</v>
      </c>
      <c r="EF428" s="77">
        <v>0.211865</v>
      </c>
      <c r="EG428" s="77" t="s">
        <v>229</v>
      </c>
      <c r="EH428" s="77"/>
      <c r="EI428" s="77"/>
      <c r="EJ428" s="77"/>
      <c r="EK428" s="77"/>
      <c r="EL428" s="77"/>
      <c r="EM428" s="77"/>
      <c r="EN428" s="77"/>
      <c r="EO428" s="77"/>
      <c r="EP428" s="77"/>
      <c r="EQ428" s="77"/>
      <c r="ER428" s="77"/>
      <c r="ES428" s="77"/>
      <c r="ET428" s="77"/>
      <c r="EU428" s="77"/>
      <c r="EV428" s="77"/>
      <c r="EW428" s="77"/>
      <c r="EX428" s="77"/>
    </row>
    <row r="429" spans="1:154">
      <c r="A429" s="86">
        <v>2018</v>
      </c>
      <c r="B429" s="67" t="s">
        <v>8</v>
      </c>
      <c r="C429" s="67" t="s">
        <v>615</v>
      </c>
      <c r="D429" s="67" t="s">
        <v>211</v>
      </c>
      <c r="E429" s="67" t="s">
        <v>212</v>
      </c>
      <c r="F429" s="67" t="s">
        <v>221</v>
      </c>
      <c r="G429" s="67" t="s">
        <v>36</v>
      </c>
      <c r="H429" s="68" t="s">
        <v>231</v>
      </c>
      <c r="I429" s="68" t="s">
        <v>437</v>
      </c>
      <c r="J429" s="67" t="s">
        <v>619</v>
      </c>
      <c r="K429" s="78">
        <v>405919.77699892083</v>
      </c>
      <c r="L429" s="78">
        <v>347453.09269376087</v>
      </c>
      <c r="M429" s="67">
        <v>126735</v>
      </c>
      <c r="N429" s="67">
        <v>83690.899999999994</v>
      </c>
      <c r="O429" s="67"/>
      <c r="P429" s="67"/>
      <c r="Q429" s="79"/>
      <c r="R429" s="67">
        <v>963798.76969268173</v>
      </c>
      <c r="S429" s="79"/>
      <c r="T429" s="79"/>
      <c r="U429" s="79"/>
      <c r="V429" s="79"/>
      <c r="W429" s="79"/>
      <c r="X429" s="79"/>
      <c r="Y429" s="79"/>
      <c r="Z429" s="78"/>
      <c r="AA429" s="78"/>
      <c r="AB429" s="78"/>
      <c r="AC429" s="67">
        <v>1901310</v>
      </c>
      <c r="AD429" s="67">
        <v>1901310</v>
      </c>
      <c r="AE429" s="79"/>
      <c r="AF429" s="79"/>
      <c r="AG429" s="79"/>
      <c r="AH429" s="79"/>
      <c r="AI429" s="79"/>
      <c r="AJ429" s="79"/>
      <c r="AK429" s="67"/>
      <c r="AL429" s="67"/>
      <c r="AM429" s="67"/>
      <c r="AN429" s="67"/>
      <c r="AO429" s="67"/>
      <c r="AP429" s="67">
        <v>19</v>
      </c>
      <c r="AQ429" s="67">
        <v>126</v>
      </c>
      <c r="AR429" s="67"/>
      <c r="AS429" s="67"/>
      <c r="AT429" s="67">
        <v>17</v>
      </c>
      <c r="AU429" s="67"/>
      <c r="AV429" s="67"/>
      <c r="AW429" s="67">
        <v>7</v>
      </c>
      <c r="AX429" s="67"/>
      <c r="AY429" s="67"/>
      <c r="AZ429" s="67">
        <v>1</v>
      </c>
      <c r="BA429" s="67">
        <v>7</v>
      </c>
      <c r="BB429" s="67"/>
      <c r="BC429" s="67"/>
      <c r="BD429" s="67"/>
      <c r="BE429" s="67"/>
      <c r="BF429" s="67"/>
      <c r="BG429" s="67"/>
      <c r="BH429" s="67"/>
      <c r="BI429" s="67"/>
      <c r="BJ429" s="73">
        <v>12395</v>
      </c>
      <c r="BK429" s="68">
        <v>177</v>
      </c>
      <c r="BL429" s="78"/>
      <c r="BM429" s="78">
        <v>31</v>
      </c>
      <c r="BN429" s="78">
        <v>31</v>
      </c>
      <c r="BO429" s="78">
        <v>31</v>
      </c>
      <c r="BP429" s="78"/>
      <c r="BQ429" s="78"/>
      <c r="BR429" s="67">
        <v>4021</v>
      </c>
      <c r="BS429" s="67">
        <v>98</v>
      </c>
      <c r="BT429" s="67">
        <v>5</v>
      </c>
      <c r="BU429" s="67">
        <v>2</v>
      </c>
      <c r="BV429" s="67"/>
      <c r="BW429" s="67"/>
      <c r="BX429" s="79"/>
      <c r="BY429" s="67">
        <v>4126</v>
      </c>
      <c r="BZ429" s="79">
        <v>279.97499900000003</v>
      </c>
      <c r="CA429" s="79">
        <v>91.87074100000001</v>
      </c>
      <c r="CB429" s="79">
        <v>43.873039000000006</v>
      </c>
      <c r="CC429" s="79">
        <v>46.928162999999998</v>
      </c>
      <c r="CD429" s="79"/>
      <c r="CE429" s="79"/>
      <c r="CF429" s="79"/>
      <c r="CG429" s="79"/>
      <c r="CH429" s="79"/>
      <c r="CI429" s="79"/>
      <c r="CJ429" s="79"/>
      <c r="CK429" s="79">
        <v>1.436515</v>
      </c>
      <c r="CL429" s="67">
        <v>464.08345700000001</v>
      </c>
      <c r="CM429" s="79"/>
      <c r="CN429" s="79"/>
      <c r="CO429" s="79"/>
      <c r="CP429" s="79"/>
      <c r="CQ429" s="79"/>
      <c r="CR429" s="79"/>
      <c r="CS429" s="79"/>
      <c r="CT429" s="79"/>
      <c r="CU429" s="79"/>
      <c r="CV429" s="79"/>
      <c r="CW429" s="79"/>
      <c r="CX429" s="79"/>
      <c r="CY429" s="79"/>
      <c r="CZ429" s="79"/>
      <c r="DA429" s="79"/>
      <c r="DB429" s="79"/>
      <c r="DC429" s="79"/>
      <c r="DD429" s="79"/>
      <c r="DE429" s="79"/>
      <c r="DF429" s="79"/>
      <c r="DG429" s="79"/>
      <c r="DH429" s="79"/>
      <c r="DI429" s="79"/>
      <c r="DJ429" s="79"/>
      <c r="DK429" s="79"/>
      <c r="DL429" s="79"/>
      <c r="DM429" s="79"/>
      <c r="DN429" s="79"/>
      <c r="DO429" s="79">
        <v>4126</v>
      </c>
      <c r="DP429" s="79">
        <v>4</v>
      </c>
      <c r="DQ429" s="79">
        <v>318.37</v>
      </c>
      <c r="DR429" s="79">
        <v>0</v>
      </c>
      <c r="DS429" s="79">
        <v>515.91</v>
      </c>
      <c r="DT429" s="68">
        <v>834.28</v>
      </c>
      <c r="DU429" s="79"/>
      <c r="DV429" s="77">
        <v>37.382239999999996</v>
      </c>
      <c r="DW429" s="77">
        <v>0</v>
      </c>
      <c r="DX429" s="77">
        <v>0</v>
      </c>
      <c r="DY429" s="77">
        <v>1.868136</v>
      </c>
      <c r="DZ429" s="77">
        <v>0</v>
      </c>
      <c r="EA429" s="77">
        <v>3.130255</v>
      </c>
      <c r="EB429" s="77">
        <v>0</v>
      </c>
      <c r="EC429" s="77">
        <v>0</v>
      </c>
      <c r="ED429" s="77">
        <v>0</v>
      </c>
      <c r="EE429" s="77">
        <v>0</v>
      </c>
      <c r="EF429" s="77">
        <v>0.34110300000000005</v>
      </c>
      <c r="EG429" s="77" t="s">
        <v>229</v>
      </c>
      <c r="EH429" s="77"/>
      <c r="EI429" s="77"/>
      <c r="EJ429" s="77"/>
      <c r="EK429" s="77"/>
      <c r="EL429" s="77"/>
      <c r="EM429" s="77"/>
      <c r="EN429" s="77"/>
      <c r="EO429" s="77"/>
      <c r="EP429" s="77"/>
      <c r="EQ429" s="77"/>
      <c r="ER429" s="77"/>
      <c r="ES429" s="77"/>
      <c r="ET429" s="77"/>
      <c r="EU429" s="77"/>
      <c r="EV429" s="77"/>
      <c r="EW429" s="77"/>
      <c r="EX429" s="77"/>
    </row>
    <row r="430" spans="1:154">
      <c r="A430" s="86">
        <v>2018</v>
      </c>
      <c r="B430" s="67" t="s">
        <v>8</v>
      </c>
      <c r="C430" s="67" t="s">
        <v>615</v>
      </c>
      <c r="D430" s="67" t="s">
        <v>211</v>
      </c>
      <c r="E430" s="67" t="s">
        <v>212</v>
      </c>
      <c r="F430" s="67" t="s">
        <v>222</v>
      </c>
      <c r="G430" s="67" t="s">
        <v>35</v>
      </c>
      <c r="H430" s="68" t="s">
        <v>231</v>
      </c>
      <c r="I430" s="68" t="s">
        <v>438</v>
      </c>
      <c r="J430" s="67" t="s">
        <v>620</v>
      </c>
      <c r="K430" s="78">
        <v>778269</v>
      </c>
      <c r="L430" s="78">
        <v>432912.17521278956</v>
      </c>
      <c r="M430" s="67">
        <v>166737.29999999999</v>
      </c>
      <c r="N430" s="67"/>
      <c r="O430" s="67"/>
      <c r="P430" s="67"/>
      <c r="Q430" s="79"/>
      <c r="R430" s="67">
        <v>1377918.4752127896</v>
      </c>
      <c r="S430" s="79"/>
      <c r="T430" s="79"/>
      <c r="U430" s="79"/>
      <c r="V430" s="79"/>
      <c r="W430" s="79"/>
      <c r="X430" s="79"/>
      <c r="Y430" s="79"/>
      <c r="Z430" s="78"/>
      <c r="AA430" s="78"/>
      <c r="AB430" s="78"/>
      <c r="AC430" s="67">
        <v>1703335</v>
      </c>
      <c r="AD430" s="67">
        <v>1703335</v>
      </c>
      <c r="AE430" s="79"/>
      <c r="AF430" s="79"/>
      <c r="AG430" s="79"/>
      <c r="AH430" s="79"/>
      <c r="AI430" s="79"/>
      <c r="AJ430" s="79"/>
      <c r="AK430" s="67"/>
      <c r="AL430" s="67"/>
      <c r="AM430" s="67"/>
      <c r="AN430" s="67"/>
      <c r="AO430" s="67"/>
      <c r="AP430" s="67">
        <v>49</v>
      </c>
      <c r="AQ430" s="67">
        <v>97</v>
      </c>
      <c r="AR430" s="67"/>
      <c r="AS430" s="67"/>
      <c r="AT430" s="67">
        <v>40</v>
      </c>
      <c r="AU430" s="67"/>
      <c r="AV430" s="67"/>
      <c r="AW430" s="67">
        <v>4</v>
      </c>
      <c r="AX430" s="67"/>
      <c r="AY430" s="67"/>
      <c r="AZ430" s="67">
        <v>1</v>
      </c>
      <c r="BA430" s="67">
        <v>4</v>
      </c>
      <c r="BB430" s="67"/>
      <c r="BC430" s="67"/>
      <c r="BD430" s="67"/>
      <c r="BE430" s="67"/>
      <c r="BF430" s="67"/>
      <c r="BG430" s="67"/>
      <c r="BH430" s="67"/>
      <c r="BI430" s="67"/>
      <c r="BJ430" s="73">
        <v>12450</v>
      </c>
      <c r="BK430" s="68">
        <v>195</v>
      </c>
      <c r="BL430" s="78"/>
      <c r="BM430" s="78">
        <v>42</v>
      </c>
      <c r="BN430" s="78">
        <v>42</v>
      </c>
      <c r="BO430" s="78">
        <v>42</v>
      </c>
      <c r="BP430" s="78"/>
      <c r="BQ430" s="78"/>
      <c r="BR430" s="67">
        <v>7107</v>
      </c>
      <c r="BS430" s="67">
        <v>140</v>
      </c>
      <c r="BT430" s="67">
        <v>6</v>
      </c>
      <c r="BU430" s="67"/>
      <c r="BV430" s="67"/>
      <c r="BW430" s="67"/>
      <c r="BX430" s="79"/>
      <c r="BY430" s="67">
        <v>7253</v>
      </c>
      <c r="BZ430" s="79">
        <v>289.99150400000002</v>
      </c>
      <c r="CA430" s="79">
        <v>58.928600000000003</v>
      </c>
      <c r="CB430" s="79">
        <v>30.915881000000002</v>
      </c>
      <c r="CC430" s="79">
        <v>57.506045</v>
      </c>
      <c r="CD430" s="79"/>
      <c r="CE430" s="79"/>
      <c r="CF430" s="79"/>
      <c r="CG430" s="79"/>
      <c r="CH430" s="79"/>
      <c r="CI430" s="79"/>
      <c r="CJ430" s="79"/>
      <c r="CK430" s="79">
        <v>2.1734</v>
      </c>
      <c r="CL430" s="67">
        <v>439.51543000000004</v>
      </c>
      <c r="CM430" s="79"/>
      <c r="CN430" s="79"/>
      <c r="CO430" s="79"/>
      <c r="CP430" s="79"/>
      <c r="CQ430" s="79"/>
      <c r="CR430" s="79"/>
      <c r="CS430" s="79"/>
      <c r="CT430" s="79"/>
      <c r="CU430" s="79"/>
      <c r="CV430" s="79"/>
      <c r="CW430" s="79"/>
      <c r="CX430" s="79"/>
      <c r="CY430" s="79"/>
      <c r="CZ430" s="79"/>
      <c r="DA430" s="79"/>
      <c r="DB430" s="79"/>
      <c r="DC430" s="79"/>
      <c r="DD430" s="79"/>
      <c r="DE430" s="79"/>
      <c r="DF430" s="79"/>
      <c r="DG430" s="79"/>
      <c r="DH430" s="79"/>
      <c r="DI430" s="79"/>
      <c r="DJ430" s="79"/>
      <c r="DK430" s="79"/>
      <c r="DL430" s="79"/>
      <c r="DM430" s="79"/>
      <c r="DN430" s="79"/>
      <c r="DO430" s="79">
        <v>7253</v>
      </c>
      <c r="DP430" s="79">
        <v>5</v>
      </c>
      <c r="DQ430" s="79">
        <v>408.70000000000005</v>
      </c>
      <c r="DR430" s="79">
        <v>0</v>
      </c>
      <c r="DS430" s="79">
        <v>779.3599999999999</v>
      </c>
      <c r="DT430" s="68">
        <v>1188.06</v>
      </c>
      <c r="DU430" s="79"/>
      <c r="DV430" s="77">
        <v>73.616574920000005</v>
      </c>
      <c r="DW430" s="77">
        <v>0</v>
      </c>
      <c r="DX430" s="77">
        <v>0</v>
      </c>
      <c r="DY430" s="77">
        <v>0</v>
      </c>
      <c r="DZ430" s="77">
        <v>0</v>
      </c>
      <c r="EA430" s="77">
        <v>7.3457629999999998</v>
      </c>
      <c r="EB430" s="77">
        <v>0</v>
      </c>
      <c r="EC430" s="77">
        <v>0</v>
      </c>
      <c r="ED430" s="77">
        <v>0</v>
      </c>
      <c r="EE430" s="77">
        <v>0</v>
      </c>
      <c r="EF430" s="77">
        <v>0.42373000000000005</v>
      </c>
      <c r="EG430" s="77" t="s">
        <v>229</v>
      </c>
      <c r="EH430" s="77"/>
      <c r="EI430" s="77"/>
      <c r="EJ430" s="77"/>
      <c r="EK430" s="77"/>
      <c r="EL430" s="77"/>
      <c r="EM430" s="77"/>
      <c r="EN430" s="77"/>
      <c r="EO430" s="77"/>
      <c r="EP430" s="77"/>
      <c r="EQ430" s="77"/>
      <c r="ER430" s="77"/>
      <c r="ES430" s="77"/>
      <c r="ET430" s="77"/>
      <c r="EU430" s="77"/>
      <c r="EV430" s="77"/>
      <c r="EW430" s="77"/>
      <c r="EX430" s="77"/>
    </row>
    <row r="431" spans="1:154">
      <c r="A431" s="86">
        <v>2018</v>
      </c>
      <c r="B431" s="67" t="s">
        <v>8</v>
      </c>
      <c r="C431" s="67" t="s">
        <v>615</v>
      </c>
      <c r="D431" s="67" t="s">
        <v>211</v>
      </c>
      <c r="E431" s="67" t="s">
        <v>212</v>
      </c>
      <c r="F431" s="67" t="s">
        <v>223</v>
      </c>
      <c r="G431" s="67" t="s">
        <v>45</v>
      </c>
      <c r="H431" s="68" t="s">
        <v>231</v>
      </c>
      <c r="I431" s="68" t="s">
        <v>439</v>
      </c>
      <c r="J431" s="67" t="s">
        <v>621</v>
      </c>
      <c r="K431" s="78">
        <v>1102517.4999999995</v>
      </c>
      <c r="L431" s="78">
        <v>688919.89999999991</v>
      </c>
      <c r="M431" s="67">
        <v>187620.91</v>
      </c>
      <c r="N431" s="67"/>
      <c r="O431" s="67"/>
      <c r="P431" s="67"/>
      <c r="Q431" s="79"/>
      <c r="R431" s="67">
        <v>1979058.3099999994</v>
      </c>
      <c r="S431" s="79"/>
      <c r="T431" s="79"/>
      <c r="U431" s="79"/>
      <c r="V431" s="79"/>
      <c r="W431" s="79"/>
      <c r="X431" s="79"/>
      <c r="Y431" s="79"/>
      <c r="Z431" s="78"/>
      <c r="AA431" s="78"/>
      <c r="AB431" s="78"/>
      <c r="AC431" s="67">
        <v>2642512</v>
      </c>
      <c r="AD431" s="67">
        <v>2642512</v>
      </c>
      <c r="AE431" s="79"/>
      <c r="AF431" s="79"/>
      <c r="AG431" s="79"/>
      <c r="AH431" s="79"/>
      <c r="AI431" s="79"/>
      <c r="AJ431" s="79"/>
      <c r="AK431" s="67"/>
      <c r="AL431" s="67"/>
      <c r="AM431" s="67"/>
      <c r="AN431" s="67"/>
      <c r="AO431" s="67"/>
      <c r="AP431" s="67">
        <v>86</v>
      </c>
      <c r="AQ431" s="67">
        <v>168</v>
      </c>
      <c r="AR431" s="67"/>
      <c r="AS431" s="67"/>
      <c r="AT431" s="67">
        <v>38</v>
      </c>
      <c r="AU431" s="67"/>
      <c r="AV431" s="67"/>
      <c r="AW431" s="67">
        <v>18</v>
      </c>
      <c r="AX431" s="67"/>
      <c r="AY431" s="67"/>
      <c r="AZ431" s="67">
        <v>7</v>
      </c>
      <c r="BA431" s="67">
        <v>2</v>
      </c>
      <c r="BB431" s="67"/>
      <c r="BC431" s="67"/>
      <c r="BD431" s="67"/>
      <c r="BE431" s="67"/>
      <c r="BF431" s="67"/>
      <c r="BG431" s="67"/>
      <c r="BH431" s="67"/>
      <c r="BI431" s="67"/>
      <c r="BJ431" s="73">
        <v>20785</v>
      </c>
      <c r="BK431" s="68">
        <v>319</v>
      </c>
      <c r="BL431" s="78"/>
      <c r="BM431" s="78">
        <v>37</v>
      </c>
      <c r="BN431" s="78">
        <v>37</v>
      </c>
      <c r="BO431" s="78">
        <v>37</v>
      </c>
      <c r="BP431" s="78"/>
      <c r="BQ431" s="78"/>
      <c r="BR431" s="67">
        <v>10646</v>
      </c>
      <c r="BS431" s="67">
        <v>240</v>
      </c>
      <c r="BT431" s="67">
        <v>32</v>
      </c>
      <c r="BU431" s="67"/>
      <c r="BV431" s="67"/>
      <c r="BW431" s="67"/>
      <c r="BX431" s="79"/>
      <c r="BY431" s="67">
        <v>10918</v>
      </c>
      <c r="BZ431" s="79">
        <v>285.26471900000001</v>
      </c>
      <c r="CA431" s="79">
        <v>82.063204999999996</v>
      </c>
      <c r="CB431" s="79">
        <v>39.104557999999997</v>
      </c>
      <c r="CC431" s="79">
        <v>41.846382000000006</v>
      </c>
      <c r="CD431" s="79"/>
      <c r="CE431" s="79"/>
      <c r="CF431" s="79"/>
      <c r="CG431" s="79"/>
      <c r="CH431" s="79"/>
      <c r="CI431" s="79"/>
      <c r="CJ431" s="79"/>
      <c r="CK431" s="79">
        <v>1.7482629999999999</v>
      </c>
      <c r="CL431" s="67">
        <v>450.02712700000001</v>
      </c>
      <c r="CM431" s="79"/>
      <c r="CN431" s="79"/>
      <c r="CO431" s="79"/>
      <c r="CP431" s="79"/>
      <c r="CQ431" s="79"/>
      <c r="CR431" s="79"/>
      <c r="CS431" s="79"/>
      <c r="CT431" s="79"/>
      <c r="CU431" s="79"/>
      <c r="CV431" s="79"/>
      <c r="CW431" s="79"/>
      <c r="CX431" s="79"/>
      <c r="CY431" s="79"/>
      <c r="CZ431" s="79"/>
      <c r="DA431" s="79"/>
      <c r="DB431" s="79"/>
      <c r="DC431" s="79"/>
      <c r="DD431" s="79"/>
      <c r="DE431" s="79"/>
      <c r="DF431" s="79"/>
      <c r="DG431" s="79"/>
      <c r="DH431" s="79"/>
      <c r="DI431" s="79"/>
      <c r="DJ431" s="79"/>
      <c r="DK431" s="79"/>
      <c r="DL431" s="79"/>
      <c r="DM431" s="79"/>
      <c r="DN431" s="79"/>
      <c r="DO431" s="79">
        <v>10918</v>
      </c>
      <c r="DP431" s="79">
        <v>0</v>
      </c>
      <c r="DQ431" s="79">
        <v>424.19</v>
      </c>
      <c r="DR431" s="79">
        <v>0</v>
      </c>
      <c r="DS431" s="79">
        <v>741.25</v>
      </c>
      <c r="DT431" s="68">
        <v>1165.44</v>
      </c>
      <c r="DU431" s="79"/>
      <c r="DV431" s="77">
        <v>103.85087999999999</v>
      </c>
      <c r="DW431" s="77">
        <v>0</v>
      </c>
      <c r="DX431" s="77">
        <v>0</v>
      </c>
      <c r="DY431" s="77">
        <v>5.5193240000000001</v>
      </c>
      <c r="DZ431" s="77">
        <v>0</v>
      </c>
      <c r="EA431" s="77">
        <v>12.980592999999999</v>
      </c>
      <c r="EB431" s="77">
        <v>0</v>
      </c>
      <c r="EC431" s="77">
        <v>0</v>
      </c>
      <c r="ED431" s="77">
        <v>0</v>
      </c>
      <c r="EE431" s="77">
        <v>0</v>
      </c>
      <c r="EF431" s="77">
        <v>0.72034100000000012</v>
      </c>
      <c r="EG431" s="77" t="s">
        <v>229</v>
      </c>
      <c r="EH431" s="77"/>
      <c r="EI431" s="77"/>
      <c r="EJ431" s="77"/>
      <c r="EK431" s="77"/>
      <c r="EL431" s="77"/>
      <c r="EM431" s="77"/>
      <c r="EN431" s="77"/>
      <c r="EO431" s="77"/>
      <c r="EP431" s="77"/>
      <c r="EQ431" s="77"/>
      <c r="ER431" s="77"/>
      <c r="ES431" s="77"/>
      <c r="ET431" s="77"/>
      <c r="EU431" s="77"/>
      <c r="EV431" s="77"/>
      <c r="EW431" s="77"/>
      <c r="EX431" s="77"/>
    </row>
    <row r="432" spans="1:154">
      <c r="A432" s="86">
        <v>2018</v>
      </c>
      <c r="B432" s="67" t="s">
        <v>8</v>
      </c>
      <c r="C432" s="67" t="s">
        <v>615</v>
      </c>
      <c r="D432" s="67" t="s">
        <v>211</v>
      </c>
      <c r="E432" s="67" t="s">
        <v>212</v>
      </c>
      <c r="F432" s="67" t="s">
        <v>224</v>
      </c>
      <c r="G432" s="67" t="s">
        <v>46</v>
      </c>
      <c r="H432" s="68" t="s">
        <v>231</v>
      </c>
      <c r="I432" s="68" t="s">
        <v>440</v>
      </c>
      <c r="J432" s="67" t="s">
        <v>622</v>
      </c>
      <c r="K432" s="78">
        <v>495675.1999999996</v>
      </c>
      <c r="L432" s="78">
        <v>317400.69999999984</v>
      </c>
      <c r="M432" s="67">
        <v>226454.81</v>
      </c>
      <c r="N432" s="67">
        <v>330537</v>
      </c>
      <c r="O432" s="67"/>
      <c r="P432" s="67"/>
      <c r="Q432" s="79"/>
      <c r="R432" s="67">
        <v>1370067.7099999995</v>
      </c>
      <c r="S432" s="79"/>
      <c r="T432" s="79"/>
      <c r="U432" s="79"/>
      <c r="V432" s="79"/>
      <c r="W432" s="79"/>
      <c r="X432" s="79"/>
      <c r="Y432" s="79"/>
      <c r="Z432" s="78"/>
      <c r="AA432" s="78"/>
      <c r="AB432" s="78"/>
      <c r="AC432" s="67">
        <v>2083322</v>
      </c>
      <c r="AD432" s="67">
        <v>2083322</v>
      </c>
      <c r="AE432" s="79"/>
      <c r="AF432" s="79"/>
      <c r="AG432" s="79"/>
      <c r="AH432" s="79"/>
      <c r="AI432" s="79"/>
      <c r="AJ432" s="79"/>
      <c r="AK432" s="67"/>
      <c r="AL432" s="67"/>
      <c r="AM432" s="67"/>
      <c r="AN432" s="67"/>
      <c r="AO432" s="67"/>
      <c r="AP432" s="67">
        <v>36</v>
      </c>
      <c r="AQ432" s="67">
        <v>171</v>
      </c>
      <c r="AR432" s="67"/>
      <c r="AS432" s="67"/>
      <c r="AT432" s="67">
        <v>22</v>
      </c>
      <c r="AU432" s="67"/>
      <c r="AV432" s="67"/>
      <c r="AW432" s="67">
        <v>8</v>
      </c>
      <c r="AX432" s="67"/>
      <c r="AY432" s="67"/>
      <c r="AZ432" s="67">
        <v>4</v>
      </c>
      <c r="BA432" s="67"/>
      <c r="BB432" s="67"/>
      <c r="BC432" s="67">
        <v>5</v>
      </c>
      <c r="BD432" s="67">
        <v>3</v>
      </c>
      <c r="BE432" s="67"/>
      <c r="BF432" s="67"/>
      <c r="BG432" s="67"/>
      <c r="BH432" s="67"/>
      <c r="BI432" s="67"/>
      <c r="BJ432" s="73">
        <v>18510</v>
      </c>
      <c r="BK432" s="68">
        <v>249</v>
      </c>
      <c r="BL432" s="78"/>
      <c r="BM432" s="78">
        <v>32</v>
      </c>
      <c r="BN432" s="78">
        <v>32</v>
      </c>
      <c r="BO432" s="78">
        <v>32</v>
      </c>
      <c r="BP432" s="78"/>
      <c r="BQ432" s="78"/>
      <c r="BR432" s="67">
        <v>8251</v>
      </c>
      <c r="BS432" s="67">
        <v>181</v>
      </c>
      <c r="BT432" s="67">
        <v>17</v>
      </c>
      <c r="BU432" s="67">
        <v>1</v>
      </c>
      <c r="BV432" s="67"/>
      <c r="BW432" s="67"/>
      <c r="BX432" s="79"/>
      <c r="BY432" s="67">
        <v>8450</v>
      </c>
      <c r="BZ432" s="79">
        <v>244.86996600000003</v>
      </c>
      <c r="CA432" s="79">
        <v>101.33825400000001</v>
      </c>
      <c r="CB432" s="79">
        <v>43.628140999999999</v>
      </c>
      <c r="CC432" s="79">
        <v>39.158536999999995</v>
      </c>
      <c r="CD432" s="79"/>
      <c r="CE432" s="79"/>
      <c r="CF432" s="79"/>
      <c r="CG432" s="79"/>
      <c r="CH432" s="79"/>
      <c r="CI432" s="79"/>
      <c r="CJ432" s="79"/>
      <c r="CK432" s="79">
        <v>1.3287500000000001</v>
      </c>
      <c r="CL432" s="67">
        <v>430.32364800000005</v>
      </c>
      <c r="CM432" s="79"/>
      <c r="CN432" s="79"/>
      <c r="CO432" s="79"/>
      <c r="CP432" s="79"/>
      <c r="CQ432" s="79"/>
      <c r="CR432" s="79"/>
      <c r="CS432" s="79"/>
      <c r="CT432" s="79"/>
      <c r="CU432" s="79"/>
      <c r="CV432" s="79"/>
      <c r="CW432" s="79"/>
      <c r="CX432" s="79"/>
      <c r="CY432" s="79"/>
      <c r="CZ432" s="79"/>
      <c r="DA432" s="79"/>
      <c r="DB432" s="79"/>
      <c r="DC432" s="79"/>
      <c r="DD432" s="79"/>
      <c r="DE432" s="79"/>
      <c r="DF432" s="79"/>
      <c r="DG432" s="79"/>
      <c r="DH432" s="79"/>
      <c r="DI432" s="79"/>
      <c r="DJ432" s="79"/>
      <c r="DK432" s="79"/>
      <c r="DL432" s="79"/>
      <c r="DM432" s="79"/>
      <c r="DN432" s="79"/>
      <c r="DO432" s="79">
        <v>7996</v>
      </c>
      <c r="DP432" s="79">
        <v>4</v>
      </c>
      <c r="DQ432" s="79">
        <v>308.86500000000001</v>
      </c>
      <c r="DR432" s="79">
        <v>0</v>
      </c>
      <c r="DS432" s="79">
        <v>725.45</v>
      </c>
      <c r="DT432" s="68">
        <v>1034.3150000000001</v>
      </c>
      <c r="DU432" s="79"/>
      <c r="DV432" s="77">
        <v>76.058639999999997</v>
      </c>
      <c r="DW432" s="77">
        <v>0</v>
      </c>
      <c r="DX432" s="77">
        <v>0</v>
      </c>
      <c r="DY432" s="77">
        <v>0.77271299999999998</v>
      </c>
      <c r="DZ432" s="77">
        <v>0</v>
      </c>
      <c r="EA432" s="77">
        <v>6.5133890000000001</v>
      </c>
      <c r="EB432" s="77">
        <v>0</v>
      </c>
      <c r="EC432" s="77">
        <v>0</v>
      </c>
      <c r="ED432" s="77">
        <v>0</v>
      </c>
      <c r="EE432" s="77">
        <v>0</v>
      </c>
      <c r="EF432" s="77">
        <v>0.25423800000000002</v>
      </c>
      <c r="EG432" s="77" t="s">
        <v>229</v>
      </c>
      <c r="EH432" s="77"/>
      <c r="EI432" s="77"/>
      <c r="EJ432" s="77"/>
      <c r="EK432" s="77"/>
      <c r="EL432" s="77"/>
      <c r="EM432" s="77"/>
      <c r="EN432" s="77"/>
      <c r="EO432" s="77"/>
      <c r="EP432" s="77"/>
      <c r="EQ432" s="77"/>
      <c r="ER432" s="77"/>
      <c r="ES432" s="77"/>
      <c r="ET432" s="77"/>
      <c r="EU432" s="77"/>
      <c r="EV432" s="77"/>
      <c r="EW432" s="77"/>
      <c r="EX432" s="77"/>
    </row>
    <row r="433" spans="1:154" ht="24">
      <c r="A433" s="86">
        <v>2018</v>
      </c>
      <c r="B433" s="67" t="s">
        <v>9</v>
      </c>
      <c r="C433" s="67" t="s">
        <v>602</v>
      </c>
      <c r="D433" s="67" t="s">
        <v>211</v>
      </c>
      <c r="E433" s="67" t="s">
        <v>212</v>
      </c>
      <c r="F433" s="67" t="s">
        <v>227</v>
      </c>
      <c r="G433" s="67" t="s">
        <v>13</v>
      </c>
      <c r="H433" s="68" t="s">
        <v>13</v>
      </c>
      <c r="I433" s="68" t="s">
        <v>444</v>
      </c>
      <c r="J433" s="67" t="s">
        <v>623</v>
      </c>
      <c r="K433" s="78">
        <v>361261</v>
      </c>
      <c r="L433" s="78">
        <v>165716</v>
      </c>
      <c r="M433" s="67"/>
      <c r="N433" s="67"/>
      <c r="O433" s="67"/>
      <c r="P433" s="67"/>
      <c r="Q433" s="79"/>
      <c r="R433" s="67">
        <v>526977</v>
      </c>
      <c r="S433" s="79"/>
      <c r="T433" s="79"/>
      <c r="U433" s="79"/>
      <c r="V433" s="79"/>
      <c r="W433" s="79"/>
      <c r="X433" s="79"/>
      <c r="Y433" s="79">
        <v>390</v>
      </c>
      <c r="Z433" s="78"/>
      <c r="AA433" s="78"/>
      <c r="AB433" s="78"/>
      <c r="AC433" s="67">
        <v>647936</v>
      </c>
      <c r="AD433" s="67">
        <v>647936</v>
      </c>
      <c r="AE433" s="79"/>
      <c r="AF433" s="79">
        <v>224</v>
      </c>
      <c r="AG433" s="79"/>
      <c r="AH433" s="79"/>
      <c r="AI433" s="79"/>
      <c r="AJ433" s="79"/>
      <c r="AK433" s="67"/>
      <c r="AL433" s="67"/>
      <c r="AM433" s="67"/>
      <c r="AN433" s="67"/>
      <c r="AO433" s="67"/>
      <c r="AP433" s="67">
        <v>23</v>
      </c>
      <c r="AQ433" s="67">
        <v>50</v>
      </c>
      <c r="AR433" s="67"/>
      <c r="AS433" s="67"/>
      <c r="AT433" s="67">
        <v>22</v>
      </c>
      <c r="AU433" s="67"/>
      <c r="AV433" s="67"/>
      <c r="AW433" s="67">
        <v>2</v>
      </c>
      <c r="AX433" s="67"/>
      <c r="AY433" s="67"/>
      <c r="AZ433" s="67">
        <v>2</v>
      </c>
      <c r="BA433" s="67"/>
      <c r="BB433" s="67"/>
      <c r="BC433" s="67"/>
      <c r="BD433" s="67"/>
      <c r="BE433" s="67"/>
      <c r="BF433" s="67"/>
      <c r="BG433" s="67"/>
      <c r="BH433" s="67"/>
      <c r="BI433" s="67"/>
      <c r="BJ433" s="73">
        <v>6305</v>
      </c>
      <c r="BK433" s="68">
        <v>99</v>
      </c>
      <c r="BL433" s="78"/>
      <c r="BM433" s="78">
        <v>34</v>
      </c>
      <c r="BN433" s="78">
        <v>34</v>
      </c>
      <c r="BO433" s="78">
        <v>34</v>
      </c>
      <c r="BP433" s="78"/>
      <c r="BQ433" s="78"/>
      <c r="BR433" s="67">
        <v>3495</v>
      </c>
      <c r="BS433" s="67">
        <v>72</v>
      </c>
      <c r="BT433" s="67"/>
      <c r="BU433" s="67"/>
      <c r="BV433" s="67"/>
      <c r="BW433" s="67"/>
      <c r="BX433" s="79"/>
      <c r="BY433" s="67">
        <v>3567</v>
      </c>
      <c r="BZ433" s="79">
        <v>61</v>
      </c>
      <c r="CA433" s="79">
        <v>16.5</v>
      </c>
      <c r="CB433" s="79">
        <v>15</v>
      </c>
      <c r="CC433" s="79">
        <v>43</v>
      </c>
      <c r="CD433" s="79"/>
      <c r="CE433" s="79"/>
      <c r="CF433" s="79"/>
      <c r="CG433" s="79"/>
      <c r="CH433" s="79"/>
      <c r="CI433" s="79"/>
      <c r="CJ433" s="79"/>
      <c r="CK433" s="79">
        <v>6</v>
      </c>
      <c r="CL433" s="67">
        <v>141.5</v>
      </c>
      <c r="CM433" s="79"/>
      <c r="CN433" s="79"/>
      <c r="CO433" s="79"/>
      <c r="CP433" s="79"/>
      <c r="CQ433" s="79"/>
      <c r="CR433" s="79"/>
      <c r="CS433" s="79"/>
      <c r="CT433" s="79"/>
      <c r="CU433" s="79"/>
      <c r="CV433" s="79"/>
      <c r="CW433" s="79"/>
      <c r="CX433" s="79"/>
      <c r="CY433" s="79"/>
      <c r="CZ433" s="79"/>
      <c r="DA433" s="79"/>
      <c r="DB433" s="79"/>
      <c r="DC433" s="79"/>
      <c r="DD433" s="79"/>
      <c r="DE433" s="79"/>
      <c r="DF433" s="79"/>
      <c r="DG433" s="79"/>
      <c r="DH433" s="79"/>
      <c r="DI433" s="79"/>
      <c r="DJ433" s="79"/>
      <c r="DK433" s="79"/>
      <c r="DL433" s="79"/>
      <c r="DM433" s="79"/>
      <c r="DN433" s="79"/>
      <c r="DO433" s="79">
        <v>3291</v>
      </c>
      <c r="DP433" s="79">
        <v>0</v>
      </c>
      <c r="DQ433" s="79">
        <v>202.27</v>
      </c>
      <c r="DR433" s="79">
        <v>0</v>
      </c>
      <c r="DS433" s="79">
        <v>509.5</v>
      </c>
      <c r="DT433" s="68">
        <v>711.77</v>
      </c>
      <c r="DU433" s="79"/>
      <c r="DV433" s="77">
        <v>24</v>
      </c>
      <c r="DW433" s="77">
        <v>0</v>
      </c>
      <c r="DX433" s="77">
        <v>0</v>
      </c>
      <c r="DY433" s="77">
        <v>2</v>
      </c>
      <c r="DZ433" s="77">
        <v>0</v>
      </c>
      <c r="EA433" s="77">
        <v>3</v>
      </c>
      <c r="EB433" s="77">
        <v>0</v>
      </c>
      <c r="EC433" s="77">
        <v>0</v>
      </c>
      <c r="ED433" s="77">
        <v>0</v>
      </c>
      <c r="EE433" s="77">
        <v>0</v>
      </c>
      <c r="EF433" s="77">
        <v>0</v>
      </c>
      <c r="EG433" s="77" t="s">
        <v>229</v>
      </c>
      <c r="EH433" s="77"/>
      <c r="EI433" s="77"/>
      <c r="EJ433" s="77"/>
      <c r="EK433" s="77"/>
      <c r="EL433" s="77"/>
      <c r="EM433" s="77"/>
      <c r="EN433" s="77"/>
      <c r="EO433" s="77"/>
      <c r="EP433" s="77"/>
      <c r="EQ433" s="77"/>
      <c r="ER433" s="77"/>
      <c r="ES433" s="77"/>
      <c r="ET433" s="77"/>
      <c r="EU433" s="77"/>
      <c r="EV433" s="77"/>
      <c r="EW433" s="77"/>
      <c r="EX433" s="77"/>
    </row>
    <row r="434" spans="1:154">
      <c r="A434" s="86">
        <v>2018</v>
      </c>
      <c r="B434" s="67" t="s">
        <v>8</v>
      </c>
      <c r="C434" s="67" t="s">
        <v>615</v>
      </c>
      <c r="D434" s="67" t="s">
        <v>211</v>
      </c>
      <c r="E434" s="67" t="s">
        <v>212</v>
      </c>
      <c r="F434" s="67" t="s">
        <v>228</v>
      </c>
      <c r="G434" s="67" t="s">
        <v>28</v>
      </c>
      <c r="H434" s="68" t="s">
        <v>28</v>
      </c>
      <c r="I434" s="68" t="s">
        <v>445</v>
      </c>
      <c r="J434" s="67" t="s">
        <v>624</v>
      </c>
      <c r="K434" s="78">
        <v>435659</v>
      </c>
      <c r="L434" s="78">
        <v>76881</v>
      </c>
      <c r="M434" s="67"/>
      <c r="N434" s="67"/>
      <c r="O434" s="67"/>
      <c r="P434" s="67"/>
      <c r="Q434" s="79"/>
      <c r="R434" s="67">
        <v>512540</v>
      </c>
      <c r="S434" s="79"/>
      <c r="T434" s="79"/>
      <c r="U434" s="79"/>
      <c r="V434" s="79"/>
      <c r="W434" s="79"/>
      <c r="X434" s="79"/>
      <c r="Y434" s="79"/>
      <c r="Z434" s="78"/>
      <c r="AA434" s="78"/>
      <c r="AB434" s="78"/>
      <c r="AC434" s="67">
        <v>726684</v>
      </c>
      <c r="AD434" s="67">
        <v>726684</v>
      </c>
      <c r="AE434" s="79"/>
      <c r="AF434" s="79"/>
      <c r="AG434" s="79"/>
      <c r="AH434" s="79"/>
      <c r="AI434" s="79"/>
      <c r="AJ434" s="79"/>
      <c r="AK434" s="67"/>
      <c r="AL434" s="67"/>
      <c r="AM434" s="67"/>
      <c r="AN434" s="67"/>
      <c r="AO434" s="67"/>
      <c r="AP434" s="67">
        <v>7</v>
      </c>
      <c r="AQ434" s="67">
        <v>27</v>
      </c>
      <c r="AR434" s="67"/>
      <c r="AS434" s="67"/>
      <c r="AT434" s="67">
        <v>8</v>
      </c>
      <c r="AU434" s="67"/>
      <c r="AV434" s="67"/>
      <c r="AW434" s="67">
        <v>4</v>
      </c>
      <c r="AX434" s="67"/>
      <c r="AY434" s="67"/>
      <c r="AZ434" s="67">
        <v>4</v>
      </c>
      <c r="BA434" s="67"/>
      <c r="BB434" s="67"/>
      <c r="BC434" s="67"/>
      <c r="BD434" s="67"/>
      <c r="BE434" s="67"/>
      <c r="BF434" s="67"/>
      <c r="BG434" s="67"/>
      <c r="BH434" s="67"/>
      <c r="BI434" s="67"/>
      <c r="BJ434" s="73">
        <v>4385</v>
      </c>
      <c r="BK434" s="68">
        <v>50</v>
      </c>
      <c r="BL434" s="78"/>
      <c r="BM434" s="78">
        <v>34</v>
      </c>
      <c r="BN434" s="78">
        <v>34</v>
      </c>
      <c r="BO434" s="78">
        <v>6</v>
      </c>
      <c r="BP434" s="78">
        <v>13</v>
      </c>
      <c r="BQ434" s="78">
        <v>15</v>
      </c>
      <c r="BR434" s="67">
        <v>8463</v>
      </c>
      <c r="BS434" s="67">
        <v>60</v>
      </c>
      <c r="BT434" s="67"/>
      <c r="BU434" s="67"/>
      <c r="BV434" s="67"/>
      <c r="BW434" s="67"/>
      <c r="BX434" s="79"/>
      <c r="BY434" s="67">
        <v>8523</v>
      </c>
      <c r="BZ434" s="79">
        <v>94.631200000000007</v>
      </c>
      <c r="CA434" s="79">
        <v>71.725999999999999</v>
      </c>
      <c r="CB434" s="79">
        <v>35.596550000000001</v>
      </c>
      <c r="CC434" s="79">
        <v>67.052612000000011</v>
      </c>
      <c r="CD434" s="79"/>
      <c r="CE434" s="79"/>
      <c r="CF434" s="79"/>
      <c r="CG434" s="79"/>
      <c r="CH434" s="79"/>
      <c r="CI434" s="79"/>
      <c r="CJ434" s="79"/>
      <c r="CK434" s="79">
        <v>14.140499999999999</v>
      </c>
      <c r="CL434" s="67">
        <v>283.146862</v>
      </c>
      <c r="CM434" s="79"/>
      <c r="CN434" s="79"/>
      <c r="CO434" s="79"/>
      <c r="CP434" s="79"/>
      <c r="CQ434" s="79"/>
      <c r="CR434" s="79"/>
      <c r="CS434" s="79"/>
      <c r="CT434" s="79"/>
      <c r="CU434" s="79"/>
      <c r="CV434" s="79"/>
      <c r="CW434" s="79"/>
      <c r="CX434" s="79"/>
      <c r="CY434" s="79"/>
      <c r="CZ434" s="79"/>
      <c r="DA434" s="79"/>
      <c r="DB434" s="79"/>
      <c r="DC434" s="79"/>
      <c r="DD434" s="79"/>
      <c r="DE434" s="79"/>
      <c r="DF434" s="79"/>
      <c r="DG434" s="79"/>
      <c r="DH434" s="79"/>
      <c r="DI434" s="79"/>
      <c r="DJ434" s="79"/>
      <c r="DK434" s="79"/>
      <c r="DL434" s="79"/>
      <c r="DM434" s="79"/>
      <c r="DN434" s="79"/>
      <c r="DO434" s="79">
        <v>8523</v>
      </c>
      <c r="DP434" s="79">
        <v>0</v>
      </c>
      <c r="DQ434" s="79">
        <v>147</v>
      </c>
      <c r="DR434" s="79">
        <v>0</v>
      </c>
      <c r="DS434" s="79">
        <v>107</v>
      </c>
      <c r="DT434" s="68">
        <v>254</v>
      </c>
      <c r="DU434" s="79"/>
      <c r="DV434" s="77">
        <v>38.375243999999995</v>
      </c>
      <c r="DW434" s="77">
        <v>0</v>
      </c>
      <c r="DX434" s="77">
        <v>0</v>
      </c>
      <c r="DY434" s="77">
        <v>0.06</v>
      </c>
      <c r="DZ434" s="77">
        <v>0</v>
      </c>
      <c r="EA434" s="77">
        <v>0</v>
      </c>
      <c r="EB434" s="77">
        <v>0</v>
      </c>
      <c r="EC434" s="77">
        <v>0</v>
      </c>
      <c r="ED434" s="77">
        <v>0</v>
      </c>
      <c r="EE434" s="77">
        <v>0</v>
      </c>
      <c r="EF434" s="77">
        <v>0</v>
      </c>
      <c r="EG434" s="77" t="s">
        <v>229</v>
      </c>
      <c r="EH434" s="77"/>
      <c r="EI434" s="77"/>
      <c r="EJ434" s="77"/>
      <c r="EK434" s="77"/>
      <c r="EL434" s="77"/>
      <c r="EM434" s="77"/>
      <c r="EN434" s="77"/>
      <c r="EO434" s="77"/>
      <c r="EP434" s="77"/>
      <c r="EQ434" s="77"/>
      <c r="ER434" s="77"/>
      <c r="ES434" s="77"/>
      <c r="ET434" s="77"/>
      <c r="EU434" s="77"/>
      <c r="EV434" s="77"/>
      <c r="EW434" s="77"/>
      <c r="EX434" s="77"/>
    </row>
    <row r="435" spans="1:154">
      <c r="A435" s="86">
        <v>2018</v>
      </c>
      <c r="B435" s="67" t="s">
        <v>8</v>
      </c>
      <c r="C435" s="67" t="s">
        <v>615</v>
      </c>
      <c r="D435" s="67" t="s">
        <v>211</v>
      </c>
      <c r="E435" s="67" t="s">
        <v>212</v>
      </c>
      <c r="F435" s="67" t="s">
        <v>226</v>
      </c>
      <c r="G435" s="67" t="s">
        <v>29</v>
      </c>
      <c r="H435" s="68" t="s">
        <v>29</v>
      </c>
      <c r="I435" s="68" t="s">
        <v>447</v>
      </c>
      <c r="J435" s="67" t="s">
        <v>625</v>
      </c>
      <c r="K435" s="78">
        <v>716114.26</v>
      </c>
      <c r="L435" s="78">
        <v>358057.13</v>
      </c>
      <c r="M435" s="67">
        <v>227213.82</v>
      </c>
      <c r="N435" s="67"/>
      <c r="O435" s="67"/>
      <c r="P435" s="67"/>
      <c r="Q435" s="79"/>
      <c r="R435" s="67">
        <v>1301385.2100000002</v>
      </c>
      <c r="S435" s="79"/>
      <c r="T435" s="79"/>
      <c r="U435" s="79"/>
      <c r="V435" s="79"/>
      <c r="W435" s="79"/>
      <c r="X435" s="79"/>
      <c r="Y435" s="79"/>
      <c r="Z435" s="78"/>
      <c r="AA435" s="78"/>
      <c r="AB435" s="78"/>
      <c r="AC435" s="67">
        <v>1559144.52</v>
      </c>
      <c r="AD435" s="67">
        <v>1559144.52</v>
      </c>
      <c r="AE435" s="79"/>
      <c r="AF435" s="79"/>
      <c r="AG435" s="79"/>
      <c r="AH435" s="79"/>
      <c r="AI435" s="79"/>
      <c r="AJ435" s="79"/>
      <c r="AK435" s="67"/>
      <c r="AL435" s="67"/>
      <c r="AM435" s="67"/>
      <c r="AN435" s="67"/>
      <c r="AO435" s="67"/>
      <c r="AP435" s="67">
        <v>29</v>
      </c>
      <c r="AQ435" s="67">
        <v>94</v>
      </c>
      <c r="AR435" s="67"/>
      <c r="AS435" s="67"/>
      <c r="AT435" s="67">
        <v>32</v>
      </c>
      <c r="AU435" s="67"/>
      <c r="AV435" s="67"/>
      <c r="AW435" s="67">
        <v>6</v>
      </c>
      <c r="AX435" s="67"/>
      <c r="AY435" s="67"/>
      <c r="AZ435" s="67">
        <v>5</v>
      </c>
      <c r="BA435" s="67">
        <v>2</v>
      </c>
      <c r="BB435" s="67"/>
      <c r="BC435" s="67"/>
      <c r="BD435" s="67"/>
      <c r="BE435" s="67"/>
      <c r="BF435" s="67"/>
      <c r="BG435" s="67"/>
      <c r="BH435" s="67"/>
      <c r="BI435" s="67"/>
      <c r="BJ435" s="73">
        <v>12030</v>
      </c>
      <c r="BK435" s="68">
        <v>168</v>
      </c>
      <c r="BL435" s="78"/>
      <c r="BM435" s="78">
        <v>32</v>
      </c>
      <c r="BN435" s="78">
        <v>32</v>
      </c>
      <c r="BO435" s="78">
        <v>22</v>
      </c>
      <c r="BP435" s="78">
        <v>8</v>
      </c>
      <c r="BQ435" s="78">
        <v>2</v>
      </c>
      <c r="BR435" s="67">
        <v>12198</v>
      </c>
      <c r="BS435" s="67">
        <v>143</v>
      </c>
      <c r="BT435" s="67">
        <v>50</v>
      </c>
      <c r="BU435" s="67"/>
      <c r="BV435" s="67"/>
      <c r="BW435" s="67"/>
      <c r="BX435" s="79"/>
      <c r="BY435" s="67">
        <v>12391</v>
      </c>
      <c r="BZ435" s="79">
        <v>175.39</v>
      </c>
      <c r="CA435" s="79">
        <v>99.860000000000014</v>
      </c>
      <c r="CB435" s="79">
        <v>100.31</v>
      </c>
      <c r="CC435" s="79">
        <v>61.940000000000005</v>
      </c>
      <c r="CD435" s="79"/>
      <c r="CE435" s="79"/>
      <c r="CF435" s="79"/>
      <c r="CG435" s="79"/>
      <c r="CH435" s="79"/>
      <c r="CI435" s="79"/>
      <c r="CJ435" s="79"/>
      <c r="CK435" s="79">
        <v>71.59</v>
      </c>
      <c r="CL435" s="67">
        <v>509.09000000000003</v>
      </c>
      <c r="CM435" s="79"/>
      <c r="CN435" s="79"/>
      <c r="CO435" s="79"/>
      <c r="CP435" s="79"/>
      <c r="CQ435" s="79"/>
      <c r="CR435" s="79"/>
      <c r="CS435" s="79"/>
      <c r="CT435" s="79"/>
      <c r="CU435" s="79"/>
      <c r="CV435" s="79"/>
      <c r="CW435" s="79"/>
      <c r="CX435" s="79"/>
      <c r="CY435" s="79"/>
      <c r="CZ435" s="79"/>
      <c r="DA435" s="79"/>
      <c r="DB435" s="79"/>
      <c r="DC435" s="79"/>
      <c r="DD435" s="79"/>
      <c r="DE435" s="79"/>
      <c r="DF435" s="79"/>
      <c r="DG435" s="79"/>
      <c r="DH435" s="79"/>
      <c r="DI435" s="79"/>
      <c r="DJ435" s="79"/>
      <c r="DK435" s="79"/>
      <c r="DL435" s="79"/>
      <c r="DM435" s="79"/>
      <c r="DN435" s="79"/>
      <c r="DO435" s="79">
        <v>11719</v>
      </c>
      <c r="DP435" s="79">
        <v>0</v>
      </c>
      <c r="DQ435" s="79">
        <v>452.19400000000002</v>
      </c>
      <c r="DR435" s="79">
        <v>32.409999999999997</v>
      </c>
      <c r="DS435" s="79">
        <v>193.56</v>
      </c>
      <c r="DT435" s="68">
        <v>678.16399999999999</v>
      </c>
      <c r="DU435" s="79"/>
      <c r="DV435" s="77">
        <v>133.81704300000001</v>
      </c>
      <c r="DW435" s="77">
        <v>0.14899999999999999</v>
      </c>
      <c r="DX435" s="77">
        <v>0</v>
      </c>
      <c r="DY435" s="77">
        <v>0.13439999999999999</v>
      </c>
      <c r="DZ435" s="77">
        <v>12.7</v>
      </c>
      <c r="EA435" s="77">
        <v>0</v>
      </c>
      <c r="EB435" s="77">
        <v>0</v>
      </c>
      <c r="EC435" s="77">
        <v>22.689423999999999</v>
      </c>
      <c r="ED435" s="77">
        <v>1.1000000000000001</v>
      </c>
      <c r="EE435" s="77">
        <v>0</v>
      </c>
      <c r="EF435" s="77">
        <v>0</v>
      </c>
      <c r="EG435" s="77" t="s">
        <v>229</v>
      </c>
      <c r="EH435" s="77"/>
      <c r="EI435" s="77"/>
      <c r="EJ435" s="77"/>
      <c r="EK435" s="77"/>
      <c r="EL435" s="77"/>
      <c r="EM435" s="77"/>
      <c r="EN435" s="77"/>
      <c r="EO435" s="77"/>
      <c r="EP435" s="77"/>
      <c r="EQ435" s="77"/>
      <c r="ER435" s="77"/>
      <c r="ES435" s="77"/>
      <c r="ET435" s="77"/>
      <c r="EU435" s="77"/>
      <c r="EV435" s="77"/>
      <c r="EW435" s="77"/>
      <c r="EX435" s="77"/>
    </row>
    <row r="436" spans="1:154">
      <c r="A436" s="86">
        <v>2018</v>
      </c>
      <c r="B436" s="67" t="s">
        <v>8</v>
      </c>
      <c r="C436" s="67" t="s">
        <v>615</v>
      </c>
      <c r="D436" s="67" t="s">
        <v>211</v>
      </c>
      <c r="E436" s="67" t="s">
        <v>212</v>
      </c>
      <c r="F436" s="67" t="s">
        <v>213</v>
      </c>
      <c r="G436" s="67" t="s">
        <v>33</v>
      </c>
      <c r="H436" s="68" t="s">
        <v>33</v>
      </c>
      <c r="I436" s="68" t="s">
        <v>446</v>
      </c>
      <c r="J436" s="67" t="s">
        <v>626</v>
      </c>
      <c r="K436" s="78">
        <v>356502.1</v>
      </c>
      <c r="L436" s="78">
        <v>515685.69999999995</v>
      </c>
      <c r="M436" s="67"/>
      <c r="N436" s="67"/>
      <c r="O436" s="67"/>
      <c r="P436" s="67"/>
      <c r="Q436" s="79"/>
      <c r="R436" s="67">
        <v>872187.79999999993</v>
      </c>
      <c r="S436" s="79"/>
      <c r="T436" s="79"/>
      <c r="U436" s="79"/>
      <c r="V436" s="79"/>
      <c r="W436" s="79"/>
      <c r="X436" s="79"/>
      <c r="Y436" s="79"/>
      <c r="Z436" s="78"/>
      <c r="AA436" s="78"/>
      <c r="AB436" s="78"/>
      <c r="AC436" s="67">
        <v>1127148</v>
      </c>
      <c r="AD436" s="67">
        <v>1127148</v>
      </c>
      <c r="AE436" s="79"/>
      <c r="AF436" s="79"/>
      <c r="AG436" s="79"/>
      <c r="AH436" s="79"/>
      <c r="AI436" s="79"/>
      <c r="AJ436" s="79"/>
      <c r="AK436" s="67"/>
      <c r="AL436" s="67"/>
      <c r="AM436" s="67"/>
      <c r="AN436" s="67"/>
      <c r="AO436" s="67"/>
      <c r="AP436" s="67">
        <v>31</v>
      </c>
      <c r="AQ436" s="67">
        <v>34</v>
      </c>
      <c r="AR436" s="67"/>
      <c r="AS436" s="67"/>
      <c r="AT436" s="67">
        <v>19</v>
      </c>
      <c r="AU436" s="67"/>
      <c r="AV436" s="67"/>
      <c r="AW436" s="67"/>
      <c r="AX436" s="67"/>
      <c r="AY436" s="67"/>
      <c r="AZ436" s="67"/>
      <c r="BA436" s="67"/>
      <c r="BB436" s="67"/>
      <c r="BC436" s="67"/>
      <c r="BD436" s="67"/>
      <c r="BE436" s="67"/>
      <c r="BF436" s="67"/>
      <c r="BG436" s="67"/>
      <c r="BH436" s="67"/>
      <c r="BI436" s="67"/>
      <c r="BJ436" s="73">
        <v>4375</v>
      </c>
      <c r="BK436" s="68">
        <v>84</v>
      </c>
      <c r="BL436" s="78"/>
      <c r="BM436" s="78">
        <v>22</v>
      </c>
      <c r="BN436" s="78">
        <v>22</v>
      </c>
      <c r="BO436" s="78">
        <v>22</v>
      </c>
      <c r="BP436" s="78"/>
      <c r="BQ436" s="78"/>
      <c r="BR436" s="67">
        <v>4294</v>
      </c>
      <c r="BS436" s="67">
        <v>96</v>
      </c>
      <c r="BT436" s="67"/>
      <c r="BU436" s="67"/>
      <c r="BV436" s="67"/>
      <c r="BW436" s="67"/>
      <c r="BX436" s="79"/>
      <c r="BY436" s="67">
        <v>4390</v>
      </c>
      <c r="BZ436" s="79">
        <v>60.689892999999998</v>
      </c>
      <c r="CA436" s="79">
        <v>15.100100000000001</v>
      </c>
      <c r="CB436" s="79">
        <v>15.393984</v>
      </c>
      <c r="CC436" s="79">
        <v>38.802028999999997</v>
      </c>
      <c r="CD436" s="79"/>
      <c r="CE436" s="79"/>
      <c r="CF436" s="79"/>
      <c r="CG436" s="79"/>
      <c r="CH436" s="79"/>
      <c r="CI436" s="79"/>
      <c r="CJ436" s="79"/>
      <c r="CK436" s="79">
        <v>7.6214019999999998</v>
      </c>
      <c r="CL436" s="67">
        <v>137.60740799999999</v>
      </c>
      <c r="CM436" s="79"/>
      <c r="CN436" s="79"/>
      <c r="CO436" s="79"/>
      <c r="CP436" s="79"/>
      <c r="CQ436" s="79"/>
      <c r="CR436" s="79"/>
      <c r="CS436" s="79"/>
      <c r="CT436" s="79"/>
      <c r="CU436" s="79"/>
      <c r="CV436" s="79"/>
      <c r="CW436" s="79"/>
      <c r="CX436" s="79"/>
      <c r="CY436" s="79"/>
      <c r="CZ436" s="79"/>
      <c r="DA436" s="79"/>
      <c r="DB436" s="79"/>
      <c r="DC436" s="79"/>
      <c r="DD436" s="79"/>
      <c r="DE436" s="79"/>
      <c r="DF436" s="79"/>
      <c r="DG436" s="79"/>
      <c r="DH436" s="79"/>
      <c r="DI436" s="79"/>
      <c r="DJ436" s="79"/>
      <c r="DK436" s="79"/>
      <c r="DL436" s="79"/>
      <c r="DM436" s="79"/>
      <c r="DN436" s="79"/>
      <c r="DO436" s="79">
        <v>1906</v>
      </c>
      <c r="DP436" s="79">
        <v>0</v>
      </c>
      <c r="DQ436" s="79">
        <v>290</v>
      </c>
      <c r="DR436" s="79">
        <v>0</v>
      </c>
      <c r="DS436" s="79">
        <v>203</v>
      </c>
      <c r="DT436" s="68">
        <v>493</v>
      </c>
      <c r="DU436" s="79"/>
      <c r="DV436" s="77">
        <v>46.883775</v>
      </c>
      <c r="DW436" s="77">
        <v>0.65480000000000005</v>
      </c>
      <c r="DX436" s="77">
        <v>0.02</v>
      </c>
      <c r="DY436" s="77">
        <v>0.89806900000000001</v>
      </c>
      <c r="DZ436" s="77">
        <v>1.22</v>
      </c>
      <c r="EA436" s="77">
        <v>0</v>
      </c>
      <c r="EB436" s="77">
        <v>0.06</v>
      </c>
      <c r="EC436" s="77">
        <v>4.9221950000000003</v>
      </c>
      <c r="ED436" s="77">
        <v>0</v>
      </c>
      <c r="EE436" s="77">
        <v>0.6</v>
      </c>
      <c r="EF436" s="77">
        <v>0.1</v>
      </c>
      <c r="EG436" s="77" t="s">
        <v>229</v>
      </c>
      <c r="EH436" s="77"/>
      <c r="EI436" s="77"/>
      <c r="EJ436" s="77"/>
      <c r="EK436" s="77"/>
      <c r="EL436" s="77"/>
      <c r="EM436" s="77"/>
      <c r="EN436" s="77"/>
      <c r="EO436" s="77"/>
      <c r="EP436" s="77"/>
      <c r="EQ436" s="77"/>
      <c r="ER436" s="77"/>
      <c r="ES436" s="77"/>
      <c r="ET436" s="77"/>
      <c r="EU436" s="77"/>
      <c r="EV436" s="77"/>
      <c r="EW436" s="77"/>
      <c r="EX436" s="77"/>
    </row>
    <row r="437" spans="1:154">
      <c r="A437" s="86">
        <v>2018</v>
      </c>
      <c r="B437" s="67" t="s">
        <v>8</v>
      </c>
      <c r="C437" s="67" t="s">
        <v>615</v>
      </c>
      <c r="D437" s="67" t="s">
        <v>211</v>
      </c>
      <c r="E437" s="67" t="s">
        <v>212</v>
      </c>
      <c r="F437" s="67" t="s">
        <v>215</v>
      </c>
      <c r="G437" s="67" t="s">
        <v>239</v>
      </c>
      <c r="H437" s="68" t="s">
        <v>239</v>
      </c>
      <c r="I437" s="68" t="s">
        <v>449</v>
      </c>
      <c r="J437" s="67" t="s">
        <v>627</v>
      </c>
      <c r="K437" s="78">
        <v>161492866.97927466</v>
      </c>
      <c r="L437" s="78">
        <v>94449552.523316592</v>
      </c>
      <c r="M437" s="67">
        <v>125919872.44455618</v>
      </c>
      <c r="N437" s="67">
        <v>209137023.70499998</v>
      </c>
      <c r="O437" s="67">
        <v>183329704.618</v>
      </c>
      <c r="P437" s="67">
        <v>278554</v>
      </c>
      <c r="Q437" s="79"/>
      <c r="R437" s="67">
        <v>774607574.27014744</v>
      </c>
      <c r="S437" s="79"/>
      <c r="T437" s="79"/>
      <c r="U437" s="79"/>
      <c r="V437" s="79"/>
      <c r="W437" s="79"/>
      <c r="X437" s="79"/>
      <c r="Y437" s="79"/>
      <c r="Z437" s="78">
        <v>243377487.65259328</v>
      </c>
      <c r="AA437" s="78">
        <v>481311249.50773019</v>
      </c>
      <c r="AB437" s="78">
        <v>196870055.83967659</v>
      </c>
      <c r="AC437" s="67"/>
      <c r="AD437" s="67">
        <v>921558793.00000012</v>
      </c>
      <c r="AE437" s="79"/>
      <c r="AF437" s="79"/>
      <c r="AG437" s="79"/>
      <c r="AH437" s="79"/>
      <c r="AI437" s="79"/>
      <c r="AJ437" s="79"/>
      <c r="AK437" s="67">
        <v>0</v>
      </c>
      <c r="AL437" s="67">
        <v>0</v>
      </c>
      <c r="AM437" s="67">
        <v>206</v>
      </c>
      <c r="AN437" s="67">
        <v>2</v>
      </c>
      <c r="AO437" s="67">
        <v>141</v>
      </c>
      <c r="AP437" s="67">
        <v>1059</v>
      </c>
      <c r="AQ437" s="67">
        <v>4089</v>
      </c>
      <c r="AR437" s="67">
        <v>3</v>
      </c>
      <c r="AS437" s="67">
        <v>1</v>
      </c>
      <c r="AT437" s="67">
        <v>2512</v>
      </c>
      <c r="AU437" s="67">
        <v>18</v>
      </c>
      <c r="AV437" s="67">
        <v>3</v>
      </c>
      <c r="AW437" s="67">
        <v>2010</v>
      </c>
      <c r="AX437" s="67">
        <v>13</v>
      </c>
      <c r="AY437" s="67">
        <v>21</v>
      </c>
      <c r="AZ437" s="67">
        <v>1218</v>
      </c>
      <c r="BA437" s="67"/>
      <c r="BB437" s="67">
        <v>9</v>
      </c>
      <c r="BC437" s="67">
        <v>841</v>
      </c>
      <c r="BD437" s="67"/>
      <c r="BE437" s="67">
        <v>4</v>
      </c>
      <c r="BF437" s="67">
        <v>67</v>
      </c>
      <c r="BG437" s="67">
        <v>28</v>
      </c>
      <c r="BH437" s="67">
        <v>17</v>
      </c>
      <c r="BI437" s="67">
        <v>3</v>
      </c>
      <c r="BJ437" s="73">
        <v>1790626</v>
      </c>
      <c r="BK437" s="68">
        <v>12265</v>
      </c>
      <c r="BL437" s="78">
        <v>4</v>
      </c>
      <c r="BM437" s="78">
        <v>1484</v>
      </c>
      <c r="BN437" s="78">
        <v>1488</v>
      </c>
      <c r="BO437" s="78"/>
      <c r="BP437" s="78"/>
      <c r="BQ437" s="78"/>
      <c r="BR437" s="67">
        <v>1117000</v>
      </c>
      <c r="BS437" s="67">
        <v>101890</v>
      </c>
      <c r="BT437" s="67">
        <v>2620</v>
      </c>
      <c r="BU437" s="67">
        <v>492</v>
      </c>
      <c r="BV437" s="67">
        <v>39</v>
      </c>
      <c r="BW437" s="67">
        <v>252</v>
      </c>
      <c r="BX437" s="79"/>
      <c r="BY437" s="67">
        <v>1222293</v>
      </c>
      <c r="BZ437" s="79">
        <v>22975.747483000006</v>
      </c>
      <c r="CA437" s="79">
        <v>16090.460283</v>
      </c>
      <c r="CB437" s="79"/>
      <c r="CC437" s="79">
        <v>5238.6421450000007</v>
      </c>
      <c r="CD437" s="79"/>
      <c r="CE437" s="79"/>
      <c r="CF437" s="79"/>
      <c r="CG437" s="79"/>
      <c r="CH437" s="79"/>
      <c r="CI437" s="79"/>
      <c r="CJ437" s="79"/>
      <c r="CK437" s="79">
        <v>9710.7808249999998</v>
      </c>
      <c r="CL437" s="67">
        <v>54015.630736000006</v>
      </c>
      <c r="CM437" s="79"/>
      <c r="CN437" s="79"/>
      <c r="CO437" s="79"/>
      <c r="CP437" s="79"/>
      <c r="CQ437" s="79"/>
      <c r="CR437" s="79"/>
      <c r="CS437" s="79"/>
      <c r="CT437" s="79"/>
      <c r="CU437" s="79"/>
      <c r="CV437" s="79"/>
      <c r="CW437" s="79"/>
      <c r="CX437" s="79"/>
      <c r="CY437" s="79"/>
      <c r="CZ437" s="79"/>
      <c r="DA437" s="79"/>
      <c r="DB437" s="79"/>
      <c r="DC437" s="79"/>
      <c r="DD437" s="79"/>
      <c r="DE437" s="79"/>
      <c r="DF437" s="79"/>
      <c r="DG437" s="79"/>
      <c r="DH437" s="79"/>
      <c r="DI437" s="79"/>
      <c r="DJ437" s="79"/>
      <c r="DK437" s="79"/>
      <c r="DL437" s="79"/>
      <c r="DM437" s="79"/>
      <c r="DN437" s="79"/>
      <c r="DO437" s="79">
        <v>1216853</v>
      </c>
      <c r="DP437" s="79">
        <v>595.19999999999993</v>
      </c>
      <c r="DQ437" s="79">
        <v>19724.320000000003</v>
      </c>
      <c r="DR437" s="79">
        <v>6081.87</v>
      </c>
      <c r="DS437" s="79">
        <v>7979.99</v>
      </c>
      <c r="DT437" s="68">
        <v>33786.18</v>
      </c>
      <c r="DU437" s="79"/>
      <c r="DV437" s="77"/>
      <c r="DW437" s="77"/>
      <c r="DX437" s="77"/>
      <c r="DY437" s="77"/>
      <c r="DZ437" s="77"/>
      <c r="EA437" s="77"/>
      <c r="EB437" s="77"/>
      <c r="EC437" s="77"/>
      <c r="ED437" s="77"/>
      <c r="EE437" s="77"/>
      <c r="EF437" s="77"/>
      <c r="EG437" s="77"/>
      <c r="EH437" s="77"/>
      <c r="EI437" s="77"/>
      <c r="EJ437" s="77"/>
      <c r="EK437" s="77"/>
      <c r="EL437" s="77"/>
      <c r="EM437" s="77"/>
      <c r="EN437" s="77"/>
      <c r="EO437" s="77"/>
      <c r="EP437" s="77"/>
      <c r="EQ437" s="77"/>
      <c r="ER437" s="77"/>
      <c r="ES437" s="77"/>
      <c r="ET437" s="77"/>
      <c r="EU437" s="77"/>
      <c r="EV437" s="77"/>
      <c r="EW437" s="77"/>
      <c r="EX437" s="77"/>
    </row>
    <row r="438" spans="1:154">
      <c r="A438" s="86">
        <v>2018</v>
      </c>
      <c r="B438" s="67" t="s">
        <v>7</v>
      </c>
      <c r="C438" s="67" t="s">
        <v>628</v>
      </c>
      <c r="D438" s="67" t="s">
        <v>211</v>
      </c>
      <c r="E438" s="67" t="s">
        <v>212</v>
      </c>
      <c r="F438" s="67" t="s">
        <v>218</v>
      </c>
      <c r="G438" s="67" t="s">
        <v>39</v>
      </c>
      <c r="H438" s="68" t="s">
        <v>231</v>
      </c>
      <c r="I438" s="68" t="s">
        <v>434</v>
      </c>
      <c r="J438" s="67" t="s">
        <v>629</v>
      </c>
      <c r="K438" s="78">
        <v>234352.55298706409</v>
      </c>
      <c r="L438" s="78">
        <v>171793.43771349307</v>
      </c>
      <c r="M438" s="67">
        <v>13450.7</v>
      </c>
      <c r="N438" s="67">
        <v>0</v>
      </c>
      <c r="O438" s="67">
        <v>0</v>
      </c>
      <c r="P438" s="67">
        <v>0</v>
      </c>
      <c r="Q438" s="79"/>
      <c r="R438" s="67">
        <v>419596.69070055714</v>
      </c>
      <c r="S438" s="79"/>
      <c r="T438" s="79"/>
      <c r="U438" s="79"/>
      <c r="V438" s="79"/>
      <c r="W438" s="79"/>
      <c r="X438" s="79"/>
      <c r="Y438" s="79">
        <v>297.00627703999999</v>
      </c>
      <c r="Z438" s="78"/>
      <c r="AA438" s="78"/>
      <c r="AB438" s="78"/>
      <c r="AC438" s="67">
        <v>604467.88</v>
      </c>
      <c r="AD438" s="67">
        <v>604467.88</v>
      </c>
      <c r="AE438" s="79"/>
      <c r="AF438" s="79"/>
      <c r="AG438" s="79"/>
      <c r="AH438" s="79"/>
      <c r="AI438" s="79"/>
      <c r="AJ438" s="79"/>
      <c r="AK438" s="67"/>
      <c r="AL438" s="67"/>
      <c r="AM438" s="67"/>
      <c r="AN438" s="67"/>
      <c r="AO438" s="67"/>
      <c r="AP438" s="67">
        <v>28</v>
      </c>
      <c r="AQ438" s="67">
        <v>66</v>
      </c>
      <c r="AR438" s="67"/>
      <c r="AS438" s="67"/>
      <c r="AT438" s="67">
        <v>25</v>
      </c>
      <c r="AU438" s="67"/>
      <c r="AV438" s="67"/>
      <c r="AW438" s="67">
        <v>1</v>
      </c>
      <c r="AX438" s="67"/>
      <c r="AY438" s="67"/>
      <c r="AZ438" s="67">
        <v>2</v>
      </c>
      <c r="BA438" s="67">
        <v>1</v>
      </c>
      <c r="BB438" s="67"/>
      <c r="BC438" s="67"/>
      <c r="BD438" s="67"/>
      <c r="BE438" s="67"/>
      <c r="BF438" s="67"/>
      <c r="BG438" s="67"/>
      <c r="BH438" s="67"/>
      <c r="BI438" s="67"/>
      <c r="BJ438" s="73">
        <v>7645</v>
      </c>
      <c r="BK438" s="68">
        <v>123</v>
      </c>
      <c r="BL438" s="78"/>
      <c r="BM438" s="78">
        <v>25</v>
      </c>
      <c r="BN438" s="78">
        <v>25</v>
      </c>
      <c r="BO438" s="78">
        <v>25</v>
      </c>
      <c r="BP438" s="78"/>
      <c r="BQ438" s="78"/>
      <c r="BR438" s="67">
        <v>2638</v>
      </c>
      <c r="BS438" s="67">
        <v>53</v>
      </c>
      <c r="BT438" s="67">
        <v>4</v>
      </c>
      <c r="BU438" s="67"/>
      <c r="BV438" s="67"/>
      <c r="BW438" s="67"/>
      <c r="BX438" s="79"/>
      <c r="BY438" s="67">
        <v>2695</v>
      </c>
      <c r="BZ438" s="79">
        <v>181.42689800000002</v>
      </c>
      <c r="CA438" s="79">
        <v>27.532036999999999</v>
      </c>
      <c r="CB438" s="79">
        <v>19.027217999999998</v>
      </c>
      <c r="CC438" s="79">
        <v>36.126672999999997</v>
      </c>
      <c r="CD438" s="79">
        <v>0.13333100000000001</v>
      </c>
      <c r="CE438" s="79"/>
      <c r="CF438" s="79"/>
      <c r="CG438" s="79"/>
      <c r="CH438" s="79"/>
      <c r="CI438" s="79"/>
      <c r="CJ438" s="79"/>
      <c r="CK438" s="79"/>
      <c r="CL438" s="67">
        <v>264.24615700000004</v>
      </c>
      <c r="CM438" s="79"/>
      <c r="CN438" s="79"/>
      <c r="CO438" s="79"/>
      <c r="CP438" s="79"/>
      <c r="CQ438" s="79"/>
      <c r="CR438" s="79"/>
      <c r="CS438" s="79"/>
      <c r="CT438" s="79"/>
      <c r="CU438" s="79"/>
      <c r="CV438" s="79"/>
      <c r="CW438" s="79"/>
      <c r="CX438" s="79"/>
      <c r="CY438" s="79"/>
      <c r="CZ438" s="79"/>
      <c r="DA438" s="79"/>
      <c r="DB438" s="79"/>
      <c r="DC438" s="79"/>
      <c r="DD438" s="79"/>
      <c r="DE438" s="79"/>
      <c r="DF438" s="79"/>
      <c r="DG438" s="79"/>
      <c r="DH438" s="79"/>
      <c r="DI438" s="79"/>
      <c r="DJ438" s="79"/>
      <c r="DK438" s="79"/>
      <c r="DL438" s="79"/>
      <c r="DM438" s="79"/>
      <c r="DN438" s="79"/>
      <c r="DO438" s="79">
        <v>2695</v>
      </c>
      <c r="DP438" s="79">
        <v>0.4</v>
      </c>
      <c r="DQ438" s="79">
        <v>309.43299999999999</v>
      </c>
      <c r="DR438" s="79">
        <v>0</v>
      </c>
      <c r="DS438" s="79">
        <v>480.08499999999998</v>
      </c>
      <c r="DT438" s="68">
        <v>789.51800000000003</v>
      </c>
      <c r="DU438" s="79"/>
      <c r="DV438" s="77">
        <v>24.29616</v>
      </c>
      <c r="DW438" s="77">
        <v>0</v>
      </c>
      <c r="DX438" s="77">
        <v>0</v>
      </c>
      <c r="DY438" s="77">
        <v>0.39305099999999998</v>
      </c>
      <c r="DZ438" s="77">
        <v>0</v>
      </c>
      <c r="EA438" s="77">
        <v>2.5615260000000002</v>
      </c>
      <c r="EB438" s="77">
        <v>0</v>
      </c>
      <c r="EC438" s="77">
        <v>0</v>
      </c>
      <c r="ED438" s="77">
        <v>0</v>
      </c>
      <c r="EE438" s="77">
        <v>0</v>
      </c>
      <c r="EF438" s="77">
        <v>0.29661100000000001</v>
      </c>
      <c r="EG438" s="77" t="s">
        <v>229</v>
      </c>
      <c r="EH438" s="77"/>
      <c r="EI438" s="77"/>
      <c r="EJ438" s="77"/>
      <c r="EK438" s="77"/>
      <c r="EL438" s="77"/>
      <c r="EM438" s="77"/>
      <c r="EN438" s="77"/>
      <c r="EO438" s="77"/>
      <c r="EP438" s="77"/>
      <c r="EQ438" s="77"/>
      <c r="ER438" s="77"/>
      <c r="ES438" s="77"/>
      <c r="ET438" s="77"/>
      <c r="EU438" s="77"/>
      <c r="EV438" s="77"/>
      <c r="EW438" s="77"/>
      <c r="EX438" s="77"/>
    </row>
    <row r="439" spans="1:154">
      <c r="A439" s="86">
        <v>2018</v>
      </c>
      <c r="B439" s="67" t="s">
        <v>7</v>
      </c>
      <c r="C439" s="67" t="s">
        <v>628</v>
      </c>
      <c r="D439" s="67" t="s">
        <v>211</v>
      </c>
      <c r="E439" s="67" t="s">
        <v>212</v>
      </c>
      <c r="F439" s="67" t="s">
        <v>219</v>
      </c>
      <c r="G439" s="67" t="s">
        <v>38</v>
      </c>
      <c r="H439" s="68" t="s">
        <v>231</v>
      </c>
      <c r="I439" s="68" t="s">
        <v>435</v>
      </c>
      <c r="J439" s="67" t="s">
        <v>630</v>
      </c>
      <c r="K439" s="78">
        <v>280937.6000000026</v>
      </c>
      <c r="L439" s="78">
        <v>171702.09999999998</v>
      </c>
      <c r="M439" s="67">
        <v>0</v>
      </c>
      <c r="N439" s="67">
        <v>0</v>
      </c>
      <c r="O439" s="67">
        <v>0</v>
      </c>
      <c r="P439" s="67">
        <v>0</v>
      </c>
      <c r="Q439" s="79"/>
      <c r="R439" s="67">
        <v>452639.70000000257</v>
      </c>
      <c r="S439" s="79"/>
      <c r="T439" s="79"/>
      <c r="U439" s="79"/>
      <c r="V439" s="79"/>
      <c r="W439" s="79"/>
      <c r="X439" s="79"/>
      <c r="Y439" s="79">
        <v>312.13796351999997</v>
      </c>
      <c r="Z439" s="78"/>
      <c r="AA439" s="78"/>
      <c r="AB439" s="78"/>
      <c r="AC439" s="67">
        <v>491990.19999999995</v>
      </c>
      <c r="AD439" s="67">
        <v>491990.19999999995</v>
      </c>
      <c r="AE439" s="79"/>
      <c r="AF439" s="79"/>
      <c r="AG439" s="79"/>
      <c r="AH439" s="79"/>
      <c r="AI439" s="79"/>
      <c r="AJ439" s="79"/>
      <c r="AK439" s="67"/>
      <c r="AL439" s="67"/>
      <c r="AM439" s="67"/>
      <c r="AN439" s="67"/>
      <c r="AO439" s="67"/>
      <c r="AP439" s="67">
        <v>25</v>
      </c>
      <c r="AQ439" s="67">
        <v>104</v>
      </c>
      <c r="AR439" s="67"/>
      <c r="AS439" s="67"/>
      <c r="AT439" s="67">
        <v>17</v>
      </c>
      <c r="AU439" s="67"/>
      <c r="AV439" s="67"/>
      <c r="AW439" s="67">
        <v>6</v>
      </c>
      <c r="AX439" s="67"/>
      <c r="AY439" s="67"/>
      <c r="AZ439" s="67"/>
      <c r="BA439" s="67"/>
      <c r="BB439" s="67"/>
      <c r="BC439" s="67"/>
      <c r="BD439" s="67"/>
      <c r="BE439" s="67"/>
      <c r="BF439" s="67"/>
      <c r="BG439" s="67"/>
      <c r="BH439" s="67"/>
      <c r="BI439" s="67"/>
      <c r="BJ439" s="73">
        <v>8725</v>
      </c>
      <c r="BK439" s="68">
        <v>152</v>
      </c>
      <c r="BL439" s="78"/>
      <c r="BM439" s="78">
        <v>21</v>
      </c>
      <c r="BN439" s="78">
        <v>21</v>
      </c>
      <c r="BO439" s="78">
        <v>21</v>
      </c>
      <c r="BP439" s="78"/>
      <c r="BQ439" s="78"/>
      <c r="BR439" s="67">
        <v>3884</v>
      </c>
      <c r="BS439" s="67">
        <v>67</v>
      </c>
      <c r="BT439" s="67"/>
      <c r="BU439" s="67"/>
      <c r="BV439" s="67"/>
      <c r="BW439" s="67"/>
      <c r="BX439" s="79"/>
      <c r="BY439" s="67">
        <v>3951</v>
      </c>
      <c r="BZ439" s="79">
        <v>153.38818599999999</v>
      </c>
      <c r="CA439" s="79">
        <v>20.420930000000002</v>
      </c>
      <c r="CB439" s="79">
        <v>6.1404399999999999</v>
      </c>
      <c r="CC439" s="79">
        <v>27.196093999999999</v>
      </c>
      <c r="CD439" s="79"/>
      <c r="CE439" s="79"/>
      <c r="CF439" s="79"/>
      <c r="CG439" s="79"/>
      <c r="CH439" s="79"/>
      <c r="CI439" s="79"/>
      <c r="CJ439" s="79"/>
      <c r="CK439" s="79"/>
      <c r="CL439" s="67">
        <v>207.14564999999999</v>
      </c>
      <c r="CM439" s="79"/>
      <c r="CN439" s="79"/>
      <c r="CO439" s="79"/>
      <c r="CP439" s="79"/>
      <c r="CQ439" s="79"/>
      <c r="CR439" s="79"/>
      <c r="CS439" s="79"/>
      <c r="CT439" s="79"/>
      <c r="CU439" s="79"/>
      <c r="CV439" s="79"/>
      <c r="CW439" s="79"/>
      <c r="CX439" s="79"/>
      <c r="CY439" s="79"/>
      <c r="CZ439" s="79"/>
      <c r="DA439" s="79"/>
      <c r="DB439" s="79"/>
      <c r="DC439" s="79"/>
      <c r="DD439" s="79"/>
      <c r="DE439" s="79"/>
      <c r="DF439" s="79"/>
      <c r="DG439" s="79"/>
      <c r="DH439" s="79"/>
      <c r="DI439" s="79"/>
      <c r="DJ439" s="79"/>
      <c r="DK439" s="79"/>
      <c r="DL439" s="79"/>
      <c r="DM439" s="79"/>
      <c r="DN439" s="79"/>
      <c r="DO439" s="79">
        <v>3723</v>
      </c>
      <c r="DP439" s="79">
        <v>0</v>
      </c>
      <c r="DQ439" s="79">
        <v>132.29999999999998</v>
      </c>
      <c r="DR439" s="79">
        <v>0</v>
      </c>
      <c r="DS439" s="79">
        <v>276.7</v>
      </c>
      <c r="DT439" s="68">
        <v>409</v>
      </c>
      <c r="DU439" s="79"/>
      <c r="DV439" s="77">
        <v>37.974719999999998</v>
      </c>
      <c r="DW439" s="77">
        <v>0</v>
      </c>
      <c r="DX439" s="77">
        <v>0</v>
      </c>
      <c r="DY439" s="77">
        <v>0</v>
      </c>
      <c r="DZ439" s="77">
        <v>0</v>
      </c>
      <c r="EA439" s="77">
        <v>3.8384749999999999</v>
      </c>
      <c r="EB439" s="77">
        <v>0</v>
      </c>
      <c r="EC439" s="77">
        <v>0</v>
      </c>
      <c r="ED439" s="77">
        <v>0</v>
      </c>
      <c r="EE439" s="77">
        <v>0</v>
      </c>
      <c r="EF439" s="77">
        <v>0.21186500000000003</v>
      </c>
      <c r="EG439" s="77" t="s">
        <v>229</v>
      </c>
      <c r="EH439" s="77"/>
      <c r="EI439" s="77"/>
      <c r="EJ439" s="77"/>
      <c r="EK439" s="77"/>
      <c r="EL439" s="77"/>
      <c r="EM439" s="77"/>
      <c r="EN439" s="77"/>
      <c r="EO439" s="77"/>
      <c r="EP439" s="77"/>
      <c r="EQ439" s="77"/>
      <c r="ER439" s="77"/>
      <c r="ES439" s="77"/>
      <c r="ET439" s="77"/>
      <c r="EU439" s="77"/>
      <c r="EV439" s="77"/>
      <c r="EW439" s="77"/>
      <c r="EX439" s="77"/>
    </row>
    <row r="440" spans="1:154">
      <c r="A440" s="86">
        <v>2018</v>
      </c>
      <c r="B440" s="67" t="s">
        <v>7</v>
      </c>
      <c r="C440" s="67" t="s">
        <v>628</v>
      </c>
      <c r="D440" s="67" t="s">
        <v>211</v>
      </c>
      <c r="E440" s="67" t="s">
        <v>212</v>
      </c>
      <c r="F440" s="67" t="s">
        <v>220</v>
      </c>
      <c r="G440" s="67" t="s">
        <v>37</v>
      </c>
      <c r="H440" s="68" t="s">
        <v>231</v>
      </c>
      <c r="I440" s="68" t="s">
        <v>436</v>
      </c>
      <c r="J440" s="67" t="s">
        <v>631</v>
      </c>
      <c r="K440" s="78">
        <v>303895.10000000172</v>
      </c>
      <c r="L440" s="78">
        <v>312797.50000000035</v>
      </c>
      <c r="M440" s="67">
        <v>21263.7</v>
      </c>
      <c r="N440" s="67">
        <v>0</v>
      </c>
      <c r="O440" s="67">
        <v>0</v>
      </c>
      <c r="P440" s="67">
        <v>0</v>
      </c>
      <c r="Q440" s="79"/>
      <c r="R440" s="67">
        <v>637956.30000000203</v>
      </c>
      <c r="S440" s="79"/>
      <c r="T440" s="79"/>
      <c r="U440" s="79"/>
      <c r="V440" s="79"/>
      <c r="W440" s="79"/>
      <c r="X440" s="79"/>
      <c r="Y440" s="79">
        <v>432.81097564999698</v>
      </c>
      <c r="Z440" s="78"/>
      <c r="AA440" s="78"/>
      <c r="AB440" s="78"/>
      <c r="AC440" s="67">
        <v>970435</v>
      </c>
      <c r="AD440" s="67">
        <v>970435</v>
      </c>
      <c r="AE440" s="79"/>
      <c r="AF440" s="79"/>
      <c r="AG440" s="79"/>
      <c r="AH440" s="79"/>
      <c r="AI440" s="79"/>
      <c r="AJ440" s="79"/>
      <c r="AK440" s="67"/>
      <c r="AL440" s="67"/>
      <c r="AM440" s="67"/>
      <c r="AN440" s="67"/>
      <c r="AO440" s="67"/>
      <c r="AP440" s="67">
        <v>61</v>
      </c>
      <c r="AQ440" s="67">
        <v>94</v>
      </c>
      <c r="AR440" s="67"/>
      <c r="AS440" s="67"/>
      <c r="AT440" s="67">
        <v>19</v>
      </c>
      <c r="AU440" s="67"/>
      <c r="AV440" s="67"/>
      <c r="AW440" s="67">
        <v>4</v>
      </c>
      <c r="AX440" s="67"/>
      <c r="AY440" s="67"/>
      <c r="AZ440" s="67">
        <v>1</v>
      </c>
      <c r="BA440" s="67"/>
      <c r="BB440" s="67"/>
      <c r="BC440" s="67"/>
      <c r="BD440" s="67"/>
      <c r="BE440" s="67"/>
      <c r="BF440" s="67"/>
      <c r="BG440" s="67"/>
      <c r="BH440" s="67"/>
      <c r="BI440" s="67"/>
      <c r="BJ440" s="73">
        <v>9240</v>
      </c>
      <c r="BK440" s="68">
        <v>179</v>
      </c>
      <c r="BL440" s="78"/>
      <c r="BM440" s="78">
        <v>13</v>
      </c>
      <c r="BN440" s="78">
        <v>13</v>
      </c>
      <c r="BO440" s="78">
        <v>13</v>
      </c>
      <c r="BP440" s="78"/>
      <c r="BQ440" s="78"/>
      <c r="BR440" s="67">
        <v>3404</v>
      </c>
      <c r="BS440" s="67">
        <v>114</v>
      </c>
      <c r="BT440" s="67">
        <v>1</v>
      </c>
      <c r="BU440" s="67"/>
      <c r="BV440" s="67"/>
      <c r="BW440" s="67"/>
      <c r="BX440" s="79"/>
      <c r="BY440" s="67">
        <v>3519</v>
      </c>
      <c r="BZ440" s="79">
        <v>362.74591699999996</v>
      </c>
      <c r="CA440" s="79">
        <v>28.809846999999998</v>
      </c>
      <c r="CB440" s="79">
        <v>23.965007999999997</v>
      </c>
      <c r="CC440" s="79">
        <v>38.644428000000005</v>
      </c>
      <c r="CD440" s="79"/>
      <c r="CE440" s="79"/>
      <c r="CF440" s="79"/>
      <c r="CG440" s="79"/>
      <c r="CH440" s="79"/>
      <c r="CI440" s="79"/>
      <c r="CJ440" s="79"/>
      <c r="CK440" s="79"/>
      <c r="CL440" s="67">
        <v>454.16519999999997</v>
      </c>
      <c r="CM440" s="79"/>
      <c r="CN440" s="79"/>
      <c r="CO440" s="79"/>
      <c r="CP440" s="79"/>
      <c r="CQ440" s="79"/>
      <c r="CR440" s="79"/>
      <c r="CS440" s="79"/>
      <c r="CT440" s="79"/>
      <c r="CU440" s="79"/>
      <c r="CV440" s="79"/>
      <c r="CW440" s="79"/>
      <c r="CX440" s="79"/>
      <c r="CY440" s="79"/>
      <c r="CZ440" s="79"/>
      <c r="DA440" s="79"/>
      <c r="DB440" s="79"/>
      <c r="DC440" s="79"/>
      <c r="DD440" s="79"/>
      <c r="DE440" s="79"/>
      <c r="DF440" s="79"/>
      <c r="DG440" s="79"/>
      <c r="DH440" s="79"/>
      <c r="DI440" s="79"/>
      <c r="DJ440" s="79"/>
      <c r="DK440" s="79"/>
      <c r="DL440" s="79"/>
      <c r="DM440" s="79"/>
      <c r="DN440" s="79"/>
      <c r="DO440" s="79">
        <v>3527</v>
      </c>
      <c r="DP440" s="79">
        <v>0</v>
      </c>
      <c r="DQ440" s="79">
        <v>345.25599999999997</v>
      </c>
      <c r="DR440" s="79">
        <v>0</v>
      </c>
      <c r="DS440" s="79">
        <v>696.84799999999996</v>
      </c>
      <c r="DT440" s="68">
        <v>1042.1039999999998</v>
      </c>
      <c r="DU440" s="79"/>
      <c r="DV440" s="77">
        <v>35.96208</v>
      </c>
      <c r="DW440" s="77">
        <v>0</v>
      </c>
      <c r="DX440" s="77">
        <v>0</v>
      </c>
      <c r="DY440" s="77">
        <v>4.6956559999999996</v>
      </c>
      <c r="DZ440" s="77">
        <v>0</v>
      </c>
      <c r="EA440" s="77">
        <v>2.8081359999999997</v>
      </c>
      <c r="EB440" s="77">
        <v>0</v>
      </c>
      <c r="EC440" s="77">
        <v>0</v>
      </c>
      <c r="ED440" s="77">
        <v>0</v>
      </c>
      <c r="EE440" s="77">
        <v>0</v>
      </c>
      <c r="EF440" s="77">
        <v>0.169492</v>
      </c>
      <c r="EG440" s="77" t="s">
        <v>229</v>
      </c>
      <c r="EH440" s="77"/>
      <c r="EI440" s="77"/>
      <c r="EJ440" s="77"/>
      <c r="EK440" s="77"/>
      <c r="EL440" s="77"/>
      <c r="EM440" s="77"/>
      <c r="EN440" s="77"/>
      <c r="EO440" s="77"/>
      <c r="EP440" s="77"/>
      <c r="EQ440" s="77"/>
      <c r="ER440" s="77"/>
      <c r="ES440" s="77"/>
      <c r="ET440" s="77"/>
      <c r="EU440" s="77"/>
      <c r="EV440" s="77"/>
      <c r="EW440" s="77"/>
      <c r="EX440" s="77"/>
    </row>
    <row r="441" spans="1:154">
      <c r="A441" s="86">
        <v>2018</v>
      </c>
      <c r="B441" s="67" t="s">
        <v>7</v>
      </c>
      <c r="C441" s="67" t="s">
        <v>628</v>
      </c>
      <c r="D441" s="67" t="s">
        <v>211</v>
      </c>
      <c r="E441" s="67" t="s">
        <v>212</v>
      </c>
      <c r="F441" s="67" t="s">
        <v>221</v>
      </c>
      <c r="G441" s="67" t="s">
        <v>36</v>
      </c>
      <c r="H441" s="68" t="s">
        <v>231</v>
      </c>
      <c r="I441" s="68" t="s">
        <v>437</v>
      </c>
      <c r="J441" s="67" t="s">
        <v>632</v>
      </c>
      <c r="K441" s="78">
        <v>370840.76200545114</v>
      </c>
      <c r="L441" s="78">
        <v>365017.53275676537</v>
      </c>
      <c r="M441" s="67">
        <v>178220</v>
      </c>
      <c r="N441" s="67">
        <v>50437.9</v>
      </c>
      <c r="O441" s="67">
        <v>0</v>
      </c>
      <c r="P441" s="67">
        <v>0</v>
      </c>
      <c r="Q441" s="79"/>
      <c r="R441" s="67">
        <v>964516.19476221653</v>
      </c>
      <c r="S441" s="79"/>
      <c r="T441" s="79"/>
      <c r="U441" s="79"/>
      <c r="V441" s="79"/>
      <c r="W441" s="79"/>
      <c r="X441" s="79"/>
      <c r="Y441" s="79">
        <v>620.92851569000004</v>
      </c>
      <c r="Z441" s="78"/>
      <c r="AA441" s="78"/>
      <c r="AB441" s="78"/>
      <c r="AC441" s="67">
        <v>1277466.9899999995</v>
      </c>
      <c r="AD441" s="67">
        <v>1277466.9899999995</v>
      </c>
      <c r="AE441" s="79"/>
      <c r="AF441" s="79"/>
      <c r="AG441" s="79"/>
      <c r="AH441" s="79"/>
      <c r="AI441" s="79"/>
      <c r="AJ441" s="79"/>
      <c r="AK441" s="67"/>
      <c r="AL441" s="67"/>
      <c r="AM441" s="67"/>
      <c r="AN441" s="67"/>
      <c r="AO441" s="67"/>
      <c r="AP441" s="67">
        <v>19</v>
      </c>
      <c r="AQ441" s="67">
        <v>126</v>
      </c>
      <c r="AR441" s="67"/>
      <c r="AS441" s="67"/>
      <c r="AT441" s="67">
        <v>17</v>
      </c>
      <c r="AU441" s="67"/>
      <c r="AV441" s="67"/>
      <c r="AW441" s="67">
        <v>7</v>
      </c>
      <c r="AX441" s="67"/>
      <c r="AY441" s="67"/>
      <c r="AZ441" s="67">
        <v>1</v>
      </c>
      <c r="BA441" s="67">
        <v>7</v>
      </c>
      <c r="BB441" s="67"/>
      <c r="BC441" s="67"/>
      <c r="BD441" s="67"/>
      <c r="BE441" s="67"/>
      <c r="BF441" s="67"/>
      <c r="BG441" s="67"/>
      <c r="BH441" s="67"/>
      <c r="BI441" s="67"/>
      <c r="BJ441" s="73">
        <v>12395</v>
      </c>
      <c r="BK441" s="68">
        <v>177</v>
      </c>
      <c r="BL441" s="78"/>
      <c r="BM441" s="78">
        <v>29</v>
      </c>
      <c r="BN441" s="78">
        <v>29</v>
      </c>
      <c r="BO441" s="78">
        <v>29</v>
      </c>
      <c r="BP441" s="78"/>
      <c r="BQ441" s="78"/>
      <c r="BR441" s="67">
        <v>3877</v>
      </c>
      <c r="BS441" s="67">
        <v>96</v>
      </c>
      <c r="BT441" s="67">
        <v>3</v>
      </c>
      <c r="BU441" s="67">
        <v>2</v>
      </c>
      <c r="BV441" s="67"/>
      <c r="BW441" s="67"/>
      <c r="BX441" s="79"/>
      <c r="BY441" s="67">
        <v>3978</v>
      </c>
      <c r="BZ441" s="79">
        <v>214.69148200000001</v>
      </c>
      <c r="CA441" s="79">
        <v>41.705217999999995</v>
      </c>
      <c r="CB441" s="79">
        <v>42.627189999999999</v>
      </c>
      <c r="CC441" s="79">
        <v>48.851400000000005</v>
      </c>
      <c r="CD441" s="79"/>
      <c r="CE441" s="79"/>
      <c r="CF441" s="79"/>
      <c r="CG441" s="79"/>
      <c r="CH441" s="79"/>
      <c r="CI441" s="79"/>
      <c r="CJ441" s="79"/>
      <c r="CK441" s="79"/>
      <c r="CL441" s="67">
        <v>347.87529000000001</v>
      </c>
      <c r="CM441" s="79"/>
      <c r="CN441" s="79"/>
      <c r="CO441" s="79"/>
      <c r="CP441" s="79"/>
      <c r="CQ441" s="79"/>
      <c r="CR441" s="79"/>
      <c r="CS441" s="79"/>
      <c r="CT441" s="79"/>
      <c r="CU441" s="79"/>
      <c r="CV441" s="79"/>
      <c r="CW441" s="79"/>
      <c r="CX441" s="79"/>
      <c r="CY441" s="79"/>
      <c r="CZ441" s="79"/>
      <c r="DA441" s="79"/>
      <c r="DB441" s="79"/>
      <c r="DC441" s="79"/>
      <c r="DD441" s="79"/>
      <c r="DE441" s="79"/>
      <c r="DF441" s="79"/>
      <c r="DG441" s="79"/>
      <c r="DH441" s="79"/>
      <c r="DI441" s="79"/>
      <c r="DJ441" s="79"/>
      <c r="DK441" s="79"/>
      <c r="DL441" s="79"/>
      <c r="DM441" s="79"/>
      <c r="DN441" s="79"/>
      <c r="DO441" s="79">
        <v>3976</v>
      </c>
      <c r="DP441" s="79">
        <v>4</v>
      </c>
      <c r="DQ441" s="79">
        <v>317.03000000000003</v>
      </c>
      <c r="DR441" s="79">
        <v>0</v>
      </c>
      <c r="DS441" s="79">
        <v>515.91</v>
      </c>
      <c r="DT441" s="68">
        <v>832.94</v>
      </c>
      <c r="DU441" s="79"/>
      <c r="DV441" s="77">
        <v>36.005759999999995</v>
      </c>
      <c r="DW441" s="77">
        <v>0</v>
      </c>
      <c r="DX441" s="77">
        <v>0</v>
      </c>
      <c r="DY441" s="77">
        <v>3.5177970000000003</v>
      </c>
      <c r="DZ441" s="77">
        <v>0</v>
      </c>
      <c r="EA441" s="77">
        <v>3.3718640000000004</v>
      </c>
      <c r="EB441" s="77">
        <v>0</v>
      </c>
      <c r="EC441" s="77">
        <v>0</v>
      </c>
      <c r="ED441" s="77">
        <v>0</v>
      </c>
      <c r="EE441" s="77">
        <v>0</v>
      </c>
      <c r="EF441" s="77">
        <v>0.12711900000000001</v>
      </c>
      <c r="EG441" s="77" t="s">
        <v>229</v>
      </c>
      <c r="EH441" s="77"/>
      <c r="EI441" s="77"/>
      <c r="EJ441" s="77"/>
      <c r="EK441" s="77"/>
      <c r="EL441" s="77"/>
      <c r="EM441" s="77"/>
      <c r="EN441" s="77"/>
      <c r="EO441" s="77"/>
      <c r="EP441" s="77"/>
      <c r="EQ441" s="77"/>
      <c r="ER441" s="77"/>
      <c r="ES441" s="77"/>
      <c r="ET441" s="77"/>
      <c r="EU441" s="77"/>
      <c r="EV441" s="77"/>
      <c r="EW441" s="77"/>
      <c r="EX441" s="77"/>
    </row>
    <row r="442" spans="1:154">
      <c r="A442" s="86">
        <v>2018</v>
      </c>
      <c r="B442" s="67" t="s">
        <v>7</v>
      </c>
      <c r="C442" s="67" t="s">
        <v>628</v>
      </c>
      <c r="D442" s="67" t="s">
        <v>211</v>
      </c>
      <c r="E442" s="67" t="s">
        <v>212</v>
      </c>
      <c r="F442" s="67" t="s">
        <v>222</v>
      </c>
      <c r="G442" s="67" t="s">
        <v>35</v>
      </c>
      <c r="H442" s="68" t="s">
        <v>231</v>
      </c>
      <c r="I442" s="68" t="s">
        <v>438</v>
      </c>
      <c r="J442" s="67" t="s">
        <v>633</v>
      </c>
      <c r="K442" s="78">
        <v>738847.60000000231</v>
      </c>
      <c r="L442" s="78">
        <v>446385.79999999987</v>
      </c>
      <c r="M442" s="67">
        <v>243042.1</v>
      </c>
      <c r="N442" s="67">
        <v>0</v>
      </c>
      <c r="O442" s="67">
        <v>0</v>
      </c>
      <c r="P442" s="67">
        <v>0</v>
      </c>
      <c r="Q442" s="79"/>
      <c r="R442" s="67">
        <v>1428275.5000000023</v>
      </c>
      <c r="S442" s="79"/>
      <c r="T442" s="79"/>
      <c r="U442" s="79"/>
      <c r="V442" s="79"/>
      <c r="W442" s="79"/>
      <c r="X442" s="79"/>
      <c r="Y442" s="79">
        <v>975.38843272999998</v>
      </c>
      <c r="Z442" s="78"/>
      <c r="AA442" s="78"/>
      <c r="AB442" s="78"/>
      <c r="AC442" s="67">
        <v>1728669</v>
      </c>
      <c r="AD442" s="67">
        <v>1728669</v>
      </c>
      <c r="AE442" s="79"/>
      <c r="AF442" s="79"/>
      <c r="AG442" s="79"/>
      <c r="AH442" s="79"/>
      <c r="AI442" s="79"/>
      <c r="AJ442" s="79"/>
      <c r="AK442" s="67"/>
      <c r="AL442" s="67"/>
      <c r="AM442" s="67"/>
      <c r="AN442" s="67"/>
      <c r="AO442" s="67"/>
      <c r="AP442" s="67">
        <v>49</v>
      </c>
      <c r="AQ442" s="67">
        <v>92</v>
      </c>
      <c r="AR442" s="67"/>
      <c r="AS442" s="67"/>
      <c r="AT442" s="67">
        <v>38</v>
      </c>
      <c r="AU442" s="67"/>
      <c r="AV442" s="67"/>
      <c r="AW442" s="67">
        <v>4</v>
      </c>
      <c r="AX442" s="67"/>
      <c r="AY442" s="67"/>
      <c r="AZ442" s="67">
        <v>1</v>
      </c>
      <c r="BA442" s="67">
        <v>3</v>
      </c>
      <c r="BB442" s="67"/>
      <c r="BC442" s="67"/>
      <c r="BD442" s="67"/>
      <c r="BE442" s="67"/>
      <c r="BF442" s="67"/>
      <c r="BG442" s="67"/>
      <c r="BH442" s="67"/>
      <c r="BI442" s="67"/>
      <c r="BJ442" s="73">
        <v>11685</v>
      </c>
      <c r="BK442" s="68">
        <v>187</v>
      </c>
      <c r="BL442" s="78"/>
      <c r="BM442" s="78">
        <v>36</v>
      </c>
      <c r="BN442" s="78">
        <v>36</v>
      </c>
      <c r="BO442" s="78">
        <v>36</v>
      </c>
      <c r="BP442" s="78"/>
      <c r="BQ442" s="78"/>
      <c r="BR442" s="67">
        <v>6722</v>
      </c>
      <c r="BS442" s="67">
        <v>133</v>
      </c>
      <c r="BT442" s="67">
        <v>4</v>
      </c>
      <c r="BU442" s="67"/>
      <c r="BV442" s="67"/>
      <c r="BW442" s="67"/>
      <c r="BX442" s="79"/>
      <c r="BY442" s="67">
        <v>6859</v>
      </c>
      <c r="BZ442" s="79">
        <v>246.42506299999997</v>
      </c>
      <c r="CA442" s="79">
        <v>61.726536999999993</v>
      </c>
      <c r="CB442" s="79">
        <v>33.452999000000005</v>
      </c>
      <c r="CC442" s="79">
        <v>51.930065999999997</v>
      </c>
      <c r="CD442" s="79"/>
      <c r="CE442" s="79"/>
      <c r="CF442" s="79"/>
      <c r="CG442" s="79"/>
      <c r="CH442" s="79"/>
      <c r="CI442" s="79"/>
      <c r="CJ442" s="79"/>
      <c r="CK442" s="79"/>
      <c r="CL442" s="67">
        <v>393.53466500000002</v>
      </c>
      <c r="CM442" s="79"/>
      <c r="CN442" s="79"/>
      <c r="CO442" s="79"/>
      <c r="CP442" s="79"/>
      <c r="CQ442" s="79"/>
      <c r="CR442" s="79"/>
      <c r="CS442" s="79"/>
      <c r="CT442" s="79"/>
      <c r="CU442" s="79"/>
      <c r="CV442" s="79"/>
      <c r="CW442" s="79"/>
      <c r="CX442" s="79"/>
      <c r="CY442" s="79"/>
      <c r="CZ442" s="79"/>
      <c r="DA442" s="79"/>
      <c r="DB442" s="79"/>
      <c r="DC442" s="79"/>
      <c r="DD442" s="79"/>
      <c r="DE442" s="79"/>
      <c r="DF442" s="79"/>
      <c r="DG442" s="79"/>
      <c r="DH442" s="79"/>
      <c r="DI442" s="79"/>
      <c r="DJ442" s="79"/>
      <c r="DK442" s="79"/>
      <c r="DL442" s="79"/>
      <c r="DM442" s="79"/>
      <c r="DN442" s="79"/>
      <c r="DO442" s="79">
        <v>7253</v>
      </c>
      <c r="DP442" s="79">
        <v>5</v>
      </c>
      <c r="DQ442" s="79">
        <v>408.70000000000005</v>
      </c>
      <c r="DR442" s="79">
        <v>0</v>
      </c>
      <c r="DS442" s="79">
        <v>779.3599999999999</v>
      </c>
      <c r="DT442" s="68">
        <v>1188.06</v>
      </c>
      <c r="DU442" s="79"/>
      <c r="DV442" s="77">
        <v>66.29616</v>
      </c>
      <c r="DW442" s="77">
        <v>0</v>
      </c>
      <c r="DX442" s="77">
        <v>0</v>
      </c>
      <c r="DY442" s="77">
        <v>0</v>
      </c>
      <c r="DZ442" s="77">
        <v>0</v>
      </c>
      <c r="EA442" s="77">
        <v>6.0428820000000005</v>
      </c>
      <c r="EB442" s="77">
        <v>0</v>
      </c>
      <c r="EC442" s="77">
        <v>0</v>
      </c>
      <c r="ED442" s="77">
        <v>0</v>
      </c>
      <c r="EE442" s="77">
        <v>0</v>
      </c>
      <c r="EF442" s="77">
        <v>0.25423800000000002</v>
      </c>
      <c r="EG442" s="77" t="s">
        <v>229</v>
      </c>
      <c r="EH442" s="77"/>
      <c r="EI442" s="77"/>
      <c r="EJ442" s="77"/>
      <c r="EK442" s="77"/>
      <c r="EL442" s="77"/>
      <c r="EM442" s="77"/>
      <c r="EN442" s="77"/>
      <c r="EO442" s="77"/>
      <c r="EP442" s="77"/>
      <c r="EQ442" s="77"/>
      <c r="ER442" s="77"/>
      <c r="ES442" s="77"/>
      <c r="ET442" s="77"/>
      <c r="EU442" s="77"/>
      <c r="EV442" s="77"/>
      <c r="EW442" s="77"/>
      <c r="EX442" s="77"/>
    </row>
    <row r="443" spans="1:154">
      <c r="A443" s="86">
        <v>2018</v>
      </c>
      <c r="B443" s="67" t="s">
        <v>7</v>
      </c>
      <c r="C443" s="67" t="s">
        <v>628</v>
      </c>
      <c r="D443" s="67" t="s">
        <v>211</v>
      </c>
      <c r="E443" s="67" t="s">
        <v>212</v>
      </c>
      <c r="F443" s="67" t="s">
        <v>223</v>
      </c>
      <c r="G443" s="67" t="s">
        <v>45</v>
      </c>
      <c r="H443" s="68" t="s">
        <v>231</v>
      </c>
      <c r="I443" s="68" t="s">
        <v>439</v>
      </c>
      <c r="J443" s="67" t="s">
        <v>634</v>
      </c>
      <c r="K443" s="78">
        <v>1048901.24</v>
      </c>
      <c r="L443" s="78">
        <v>534827.98</v>
      </c>
      <c r="M443" s="67">
        <v>139617.97</v>
      </c>
      <c r="N443" s="67">
        <v>0</v>
      </c>
      <c r="O443" s="67">
        <v>0</v>
      </c>
      <c r="P443" s="67">
        <v>0</v>
      </c>
      <c r="Q443" s="79"/>
      <c r="R443" s="67">
        <v>1723347.19</v>
      </c>
      <c r="S443" s="79"/>
      <c r="T443" s="79"/>
      <c r="U443" s="79"/>
      <c r="V443" s="79"/>
      <c r="W443" s="79"/>
      <c r="X443" s="79"/>
      <c r="Y443" s="79">
        <v>1180.70414342</v>
      </c>
      <c r="Z443" s="78"/>
      <c r="AA443" s="78"/>
      <c r="AB443" s="78"/>
      <c r="AC443" s="67">
        <v>2309622</v>
      </c>
      <c r="AD443" s="67">
        <v>2309622</v>
      </c>
      <c r="AE443" s="79"/>
      <c r="AF443" s="79"/>
      <c r="AG443" s="79"/>
      <c r="AH443" s="79"/>
      <c r="AI443" s="79"/>
      <c r="AJ443" s="79"/>
      <c r="AK443" s="67"/>
      <c r="AL443" s="67"/>
      <c r="AM443" s="67"/>
      <c r="AN443" s="67"/>
      <c r="AO443" s="67"/>
      <c r="AP443" s="67">
        <v>86</v>
      </c>
      <c r="AQ443" s="67">
        <v>168</v>
      </c>
      <c r="AR443" s="67"/>
      <c r="AS443" s="67"/>
      <c r="AT443" s="67">
        <v>38</v>
      </c>
      <c r="AU443" s="67"/>
      <c r="AV443" s="67"/>
      <c r="AW443" s="67">
        <v>18</v>
      </c>
      <c r="AX443" s="67"/>
      <c r="AY443" s="67"/>
      <c r="AZ443" s="67">
        <v>7</v>
      </c>
      <c r="BA443" s="67">
        <v>2</v>
      </c>
      <c r="BB443" s="67"/>
      <c r="BC443" s="67"/>
      <c r="BD443" s="67"/>
      <c r="BE443" s="67"/>
      <c r="BF443" s="67"/>
      <c r="BG443" s="67"/>
      <c r="BH443" s="67"/>
      <c r="BI443" s="67"/>
      <c r="BJ443" s="73">
        <v>20785</v>
      </c>
      <c r="BK443" s="68">
        <v>319</v>
      </c>
      <c r="BL443" s="78"/>
      <c r="BM443" s="78">
        <v>37</v>
      </c>
      <c r="BN443" s="78">
        <v>37</v>
      </c>
      <c r="BO443" s="78">
        <v>37</v>
      </c>
      <c r="BP443" s="78"/>
      <c r="BQ443" s="78"/>
      <c r="BR443" s="67">
        <v>9853</v>
      </c>
      <c r="BS443" s="67">
        <v>217</v>
      </c>
      <c r="BT443" s="67">
        <v>32</v>
      </c>
      <c r="BU443" s="67"/>
      <c r="BV443" s="67"/>
      <c r="BW443" s="67"/>
      <c r="BX443" s="79"/>
      <c r="BY443" s="67">
        <v>10102</v>
      </c>
      <c r="BZ443" s="79">
        <v>239.642413</v>
      </c>
      <c r="CA443" s="79">
        <v>54.834870000000002</v>
      </c>
      <c r="CB443" s="79">
        <v>30.061145000000003</v>
      </c>
      <c r="CC443" s="79">
        <v>46.601309000000001</v>
      </c>
      <c r="CD443" s="79">
        <v>0.133329</v>
      </c>
      <c r="CE443" s="79"/>
      <c r="CF443" s="79"/>
      <c r="CG443" s="79"/>
      <c r="CH443" s="79"/>
      <c r="CI443" s="79"/>
      <c r="CJ443" s="79"/>
      <c r="CK443" s="79"/>
      <c r="CL443" s="67">
        <v>371.27306600000003</v>
      </c>
      <c r="CM443" s="79"/>
      <c r="CN443" s="79"/>
      <c r="CO443" s="79"/>
      <c r="CP443" s="79"/>
      <c r="CQ443" s="79"/>
      <c r="CR443" s="79"/>
      <c r="CS443" s="79"/>
      <c r="CT443" s="79"/>
      <c r="CU443" s="79"/>
      <c r="CV443" s="79"/>
      <c r="CW443" s="79"/>
      <c r="CX443" s="79"/>
      <c r="CY443" s="79"/>
      <c r="CZ443" s="79"/>
      <c r="DA443" s="79"/>
      <c r="DB443" s="79"/>
      <c r="DC443" s="79"/>
      <c r="DD443" s="79"/>
      <c r="DE443" s="79"/>
      <c r="DF443" s="79"/>
      <c r="DG443" s="79"/>
      <c r="DH443" s="79"/>
      <c r="DI443" s="79"/>
      <c r="DJ443" s="79"/>
      <c r="DK443" s="79"/>
      <c r="DL443" s="79"/>
      <c r="DM443" s="79"/>
      <c r="DN443" s="79"/>
      <c r="DO443" s="79">
        <v>7811</v>
      </c>
      <c r="DP443" s="79">
        <v>0</v>
      </c>
      <c r="DQ443" s="79">
        <v>406.81</v>
      </c>
      <c r="DR443" s="79">
        <v>0</v>
      </c>
      <c r="DS443" s="79">
        <v>729.45</v>
      </c>
      <c r="DT443" s="68">
        <v>1136.26</v>
      </c>
      <c r="DU443" s="79"/>
      <c r="DV443" s="77">
        <v>98.787599999999998</v>
      </c>
      <c r="DW443" s="77">
        <v>0</v>
      </c>
      <c r="DX443" s="77">
        <v>0</v>
      </c>
      <c r="DY443" s="77">
        <v>8.4076269999999997</v>
      </c>
      <c r="DZ443" s="77">
        <v>0</v>
      </c>
      <c r="EA443" s="77">
        <v>11.360339</v>
      </c>
      <c r="EB443" s="77">
        <v>0</v>
      </c>
      <c r="EC443" s="77">
        <v>0</v>
      </c>
      <c r="ED443" s="77">
        <v>0</v>
      </c>
      <c r="EE443" s="77">
        <v>0</v>
      </c>
      <c r="EF443" s="77">
        <v>0.42373000000000005</v>
      </c>
      <c r="EG443" s="77" t="s">
        <v>229</v>
      </c>
      <c r="EH443" s="77"/>
      <c r="EI443" s="77"/>
      <c r="EJ443" s="77"/>
      <c r="EK443" s="77"/>
      <c r="EL443" s="77"/>
      <c r="EM443" s="77"/>
      <c r="EN443" s="77"/>
      <c r="EO443" s="77"/>
      <c r="EP443" s="77"/>
      <c r="EQ443" s="77"/>
      <c r="ER443" s="77"/>
      <c r="ES443" s="77"/>
      <c r="ET443" s="77"/>
      <c r="EU443" s="77"/>
      <c r="EV443" s="77"/>
      <c r="EW443" s="77"/>
      <c r="EX443" s="77"/>
    </row>
    <row r="444" spans="1:154">
      <c r="A444" s="86">
        <v>2018</v>
      </c>
      <c r="B444" s="67" t="s">
        <v>7</v>
      </c>
      <c r="C444" s="67" t="s">
        <v>628</v>
      </c>
      <c r="D444" s="67" t="s">
        <v>211</v>
      </c>
      <c r="E444" s="67" t="s">
        <v>212</v>
      </c>
      <c r="F444" s="67" t="s">
        <v>224</v>
      </c>
      <c r="G444" s="67" t="s">
        <v>46</v>
      </c>
      <c r="H444" s="68" t="s">
        <v>231</v>
      </c>
      <c r="I444" s="68" t="s">
        <v>440</v>
      </c>
      <c r="J444" s="67" t="s">
        <v>635</v>
      </c>
      <c r="K444" s="78">
        <v>497774.39999999997</v>
      </c>
      <c r="L444" s="78">
        <v>314671.09999999998</v>
      </c>
      <c r="M444" s="67">
        <v>668781.65</v>
      </c>
      <c r="N444" s="67">
        <v>0</v>
      </c>
      <c r="O444" s="67">
        <v>0</v>
      </c>
      <c r="P444" s="67">
        <v>0</v>
      </c>
      <c r="Q444" s="79"/>
      <c r="R444" s="67">
        <v>1481227.15</v>
      </c>
      <c r="S444" s="79"/>
      <c r="T444" s="79"/>
      <c r="U444" s="79"/>
      <c r="V444" s="79"/>
      <c r="W444" s="79"/>
      <c r="X444" s="79"/>
      <c r="Y444" s="79">
        <v>982.30397053000002</v>
      </c>
      <c r="Z444" s="78"/>
      <c r="AA444" s="78"/>
      <c r="AB444" s="78"/>
      <c r="AC444" s="67">
        <v>2365571</v>
      </c>
      <c r="AD444" s="67">
        <v>2365571</v>
      </c>
      <c r="AE444" s="79"/>
      <c r="AF444" s="79"/>
      <c r="AG444" s="79"/>
      <c r="AH444" s="79"/>
      <c r="AI444" s="79"/>
      <c r="AJ444" s="79"/>
      <c r="AK444" s="67"/>
      <c r="AL444" s="67"/>
      <c r="AM444" s="67"/>
      <c r="AN444" s="67"/>
      <c r="AO444" s="67"/>
      <c r="AP444" s="67">
        <v>36</v>
      </c>
      <c r="AQ444" s="67">
        <v>170</v>
      </c>
      <c r="AR444" s="67"/>
      <c r="AS444" s="67"/>
      <c r="AT444" s="67">
        <v>22</v>
      </c>
      <c r="AU444" s="67"/>
      <c r="AV444" s="67"/>
      <c r="AW444" s="67">
        <v>8</v>
      </c>
      <c r="AX444" s="67"/>
      <c r="AY444" s="67"/>
      <c r="AZ444" s="67">
        <v>4</v>
      </c>
      <c r="BA444" s="67">
        <v>5</v>
      </c>
      <c r="BB444" s="67"/>
      <c r="BC444" s="67"/>
      <c r="BD444" s="67"/>
      <c r="BE444" s="67"/>
      <c r="BF444" s="67"/>
      <c r="BG444" s="67"/>
      <c r="BH444" s="67"/>
      <c r="BI444" s="67"/>
      <c r="BJ444" s="73">
        <v>16035</v>
      </c>
      <c r="BK444" s="68">
        <v>245</v>
      </c>
      <c r="BL444" s="78"/>
      <c r="BM444" s="78">
        <v>32</v>
      </c>
      <c r="BN444" s="78">
        <v>32</v>
      </c>
      <c r="BO444" s="78">
        <v>32</v>
      </c>
      <c r="BP444" s="78"/>
      <c r="BQ444" s="78"/>
      <c r="BR444" s="67">
        <v>7860</v>
      </c>
      <c r="BS444" s="67">
        <v>166</v>
      </c>
      <c r="BT444" s="67">
        <v>17</v>
      </c>
      <c r="BU444" s="67"/>
      <c r="BV444" s="67"/>
      <c r="BW444" s="67"/>
      <c r="BX444" s="79"/>
      <c r="BY444" s="67">
        <v>8043</v>
      </c>
      <c r="BZ444" s="79">
        <v>190.88938300000001</v>
      </c>
      <c r="CA444" s="79">
        <v>140.12141200000002</v>
      </c>
      <c r="CB444" s="79">
        <v>24.753757</v>
      </c>
      <c r="CC444" s="79">
        <v>38.902461000000002</v>
      </c>
      <c r="CD444" s="79">
        <v>0.133329</v>
      </c>
      <c r="CE444" s="79"/>
      <c r="CF444" s="79"/>
      <c r="CG444" s="79"/>
      <c r="CH444" s="79"/>
      <c r="CI444" s="79"/>
      <c r="CJ444" s="79"/>
      <c r="CK444" s="79"/>
      <c r="CL444" s="67">
        <v>394.80034200000006</v>
      </c>
      <c r="CM444" s="79"/>
      <c r="CN444" s="79"/>
      <c r="CO444" s="79"/>
      <c r="CP444" s="79"/>
      <c r="CQ444" s="79"/>
      <c r="CR444" s="79"/>
      <c r="CS444" s="79"/>
      <c r="CT444" s="79"/>
      <c r="CU444" s="79"/>
      <c r="CV444" s="79"/>
      <c r="CW444" s="79"/>
      <c r="CX444" s="79"/>
      <c r="CY444" s="79"/>
      <c r="CZ444" s="79"/>
      <c r="DA444" s="79"/>
      <c r="DB444" s="79"/>
      <c r="DC444" s="79"/>
      <c r="DD444" s="79"/>
      <c r="DE444" s="79"/>
      <c r="DF444" s="79"/>
      <c r="DG444" s="79"/>
      <c r="DH444" s="79"/>
      <c r="DI444" s="79"/>
      <c r="DJ444" s="79"/>
      <c r="DK444" s="79"/>
      <c r="DL444" s="79"/>
      <c r="DM444" s="79"/>
      <c r="DN444" s="79"/>
      <c r="DO444" s="79">
        <v>7996</v>
      </c>
      <c r="DP444" s="79">
        <v>4</v>
      </c>
      <c r="DQ444" s="79">
        <v>308.86500000000001</v>
      </c>
      <c r="DR444" s="79">
        <v>0</v>
      </c>
      <c r="DS444" s="79">
        <v>725.45</v>
      </c>
      <c r="DT444" s="68">
        <v>1034.3150000000001</v>
      </c>
      <c r="DU444" s="79"/>
      <c r="DV444" s="77">
        <v>74.541599999999988</v>
      </c>
      <c r="DW444" s="77">
        <v>0</v>
      </c>
      <c r="DX444" s="77">
        <v>0</v>
      </c>
      <c r="DY444" s="77">
        <v>3.6152540000000002</v>
      </c>
      <c r="DZ444" s="77">
        <v>0</v>
      </c>
      <c r="EA444" s="77">
        <v>5.1441270000000001</v>
      </c>
      <c r="EB444" s="77">
        <v>0</v>
      </c>
      <c r="EC444" s="77">
        <v>0</v>
      </c>
      <c r="ED444" s="77">
        <v>0</v>
      </c>
      <c r="EE444" s="77">
        <v>0</v>
      </c>
      <c r="EF444" s="77">
        <v>0.169492</v>
      </c>
      <c r="EG444" s="77" t="s">
        <v>229</v>
      </c>
      <c r="EH444" s="77"/>
      <c r="EI444" s="77"/>
      <c r="EJ444" s="77"/>
      <c r="EK444" s="77"/>
      <c r="EL444" s="77"/>
      <c r="EM444" s="77"/>
      <c r="EN444" s="77"/>
      <c r="EO444" s="77"/>
      <c r="EP444" s="77"/>
      <c r="EQ444" s="77"/>
      <c r="ER444" s="77"/>
      <c r="ES444" s="77"/>
      <c r="ET444" s="77"/>
      <c r="EU444" s="77"/>
      <c r="EV444" s="77"/>
      <c r="EW444" s="77"/>
      <c r="EX444" s="77"/>
    </row>
    <row r="445" spans="1:154" ht="24">
      <c r="A445" s="86">
        <v>2018</v>
      </c>
      <c r="B445" s="67" t="s">
        <v>8</v>
      </c>
      <c r="C445" s="67" t="s">
        <v>615</v>
      </c>
      <c r="D445" s="67" t="s">
        <v>211</v>
      </c>
      <c r="E445" s="67" t="s">
        <v>212</v>
      </c>
      <c r="F445" s="67" t="s">
        <v>227</v>
      </c>
      <c r="G445" s="67" t="s">
        <v>13</v>
      </c>
      <c r="H445" s="68" t="s">
        <v>13</v>
      </c>
      <c r="I445" s="68" t="s">
        <v>444</v>
      </c>
      <c r="J445" s="67" t="s">
        <v>636</v>
      </c>
      <c r="K445" s="78">
        <v>404725</v>
      </c>
      <c r="L445" s="78">
        <v>209257</v>
      </c>
      <c r="M445" s="67"/>
      <c r="N445" s="67"/>
      <c r="O445" s="67"/>
      <c r="P445" s="67"/>
      <c r="Q445" s="79"/>
      <c r="R445" s="67">
        <v>613982</v>
      </c>
      <c r="S445" s="79"/>
      <c r="T445" s="79"/>
      <c r="U445" s="79"/>
      <c r="V445" s="79"/>
      <c r="W445" s="79"/>
      <c r="X445" s="79"/>
      <c r="Y445" s="79"/>
      <c r="Z445" s="78"/>
      <c r="AA445" s="78"/>
      <c r="AB445" s="78"/>
      <c r="AC445" s="67">
        <v>651996</v>
      </c>
      <c r="AD445" s="67">
        <v>651996</v>
      </c>
      <c r="AE445" s="79"/>
      <c r="AF445" s="79"/>
      <c r="AG445" s="79"/>
      <c r="AH445" s="79"/>
      <c r="AI445" s="79"/>
      <c r="AJ445" s="79"/>
      <c r="AK445" s="67"/>
      <c r="AL445" s="67"/>
      <c r="AM445" s="67"/>
      <c r="AN445" s="67"/>
      <c r="AO445" s="67"/>
      <c r="AP445" s="67">
        <v>23</v>
      </c>
      <c r="AQ445" s="67">
        <v>56</v>
      </c>
      <c r="AR445" s="67"/>
      <c r="AS445" s="67"/>
      <c r="AT445" s="67">
        <v>22</v>
      </c>
      <c r="AU445" s="67"/>
      <c r="AV445" s="67"/>
      <c r="AW445" s="67">
        <v>2</v>
      </c>
      <c r="AX445" s="67">
        <v>0</v>
      </c>
      <c r="AY445" s="67"/>
      <c r="AZ445" s="67">
        <v>2</v>
      </c>
      <c r="BA445" s="67"/>
      <c r="BB445" s="67"/>
      <c r="BC445" s="67"/>
      <c r="BD445" s="67"/>
      <c r="BE445" s="67"/>
      <c r="BF445" s="67"/>
      <c r="BG445" s="67"/>
      <c r="BH445" s="67"/>
      <c r="BI445" s="67"/>
      <c r="BJ445" s="73">
        <v>6605</v>
      </c>
      <c r="BK445" s="68">
        <v>105</v>
      </c>
      <c r="BL445" s="78"/>
      <c r="BM445" s="78">
        <v>35</v>
      </c>
      <c r="BN445" s="78">
        <v>35</v>
      </c>
      <c r="BO445" s="78">
        <v>35</v>
      </c>
      <c r="BP445" s="78"/>
      <c r="BQ445" s="78"/>
      <c r="BR445" s="67">
        <v>3311</v>
      </c>
      <c r="BS445" s="67">
        <v>71</v>
      </c>
      <c r="BT445" s="67"/>
      <c r="BU445" s="67"/>
      <c r="BV445" s="67"/>
      <c r="BW445" s="67"/>
      <c r="BX445" s="79"/>
      <c r="BY445" s="67">
        <v>3382</v>
      </c>
      <c r="BZ445" s="79">
        <v>63</v>
      </c>
      <c r="CA445" s="79">
        <v>7</v>
      </c>
      <c r="CB445" s="79">
        <v>15</v>
      </c>
      <c r="CC445" s="79">
        <v>19</v>
      </c>
      <c r="CD445" s="79"/>
      <c r="CE445" s="79"/>
      <c r="CF445" s="79"/>
      <c r="CG445" s="79"/>
      <c r="CH445" s="79"/>
      <c r="CI445" s="79"/>
      <c r="CJ445" s="79"/>
      <c r="CK445" s="79">
        <v>16</v>
      </c>
      <c r="CL445" s="67">
        <v>120</v>
      </c>
      <c r="CM445" s="79"/>
      <c r="CN445" s="79"/>
      <c r="CO445" s="79"/>
      <c r="CP445" s="79"/>
      <c r="CQ445" s="79"/>
      <c r="CR445" s="79"/>
      <c r="CS445" s="79"/>
      <c r="CT445" s="79"/>
      <c r="CU445" s="79"/>
      <c r="CV445" s="79"/>
      <c r="CW445" s="79"/>
      <c r="CX445" s="79"/>
      <c r="CY445" s="79"/>
      <c r="CZ445" s="79"/>
      <c r="DA445" s="79"/>
      <c r="DB445" s="79"/>
      <c r="DC445" s="79"/>
      <c r="DD445" s="79"/>
      <c r="DE445" s="79"/>
      <c r="DF445" s="79"/>
      <c r="DG445" s="79"/>
      <c r="DH445" s="79"/>
      <c r="DI445" s="79"/>
      <c r="DJ445" s="79"/>
      <c r="DK445" s="79"/>
      <c r="DL445" s="79"/>
      <c r="DM445" s="79"/>
      <c r="DN445" s="79"/>
      <c r="DO445" s="79">
        <v>3382</v>
      </c>
      <c r="DP445" s="79">
        <v>0</v>
      </c>
      <c r="DQ445" s="79">
        <v>202.27</v>
      </c>
      <c r="DR445" s="79">
        <v>0</v>
      </c>
      <c r="DS445" s="79">
        <v>509.5</v>
      </c>
      <c r="DT445" s="68">
        <v>711.77</v>
      </c>
      <c r="DU445" s="79"/>
      <c r="DV445" s="77">
        <v>22</v>
      </c>
      <c r="DW445" s="77">
        <v>2</v>
      </c>
      <c r="DX445" s="77">
        <v>0</v>
      </c>
      <c r="DY445" s="77">
        <v>0</v>
      </c>
      <c r="DZ445" s="77">
        <v>0</v>
      </c>
      <c r="EA445" s="77">
        <v>6</v>
      </c>
      <c r="EB445" s="77">
        <v>0</v>
      </c>
      <c r="EC445" s="77">
        <v>0</v>
      </c>
      <c r="ED445" s="77">
        <v>0</v>
      </c>
      <c r="EE445" s="77">
        <v>0</v>
      </c>
      <c r="EF445" s="77">
        <v>0</v>
      </c>
      <c r="EG445" s="77" t="s">
        <v>229</v>
      </c>
      <c r="EH445" s="77"/>
      <c r="EI445" s="77"/>
      <c r="EJ445" s="77"/>
      <c r="EK445" s="77"/>
      <c r="EL445" s="77"/>
      <c r="EM445" s="77"/>
      <c r="EN445" s="77"/>
      <c r="EO445" s="77"/>
      <c r="EP445" s="77"/>
      <c r="EQ445" s="77"/>
      <c r="ER445" s="77"/>
      <c r="ES445" s="77"/>
      <c r="ET445" s="77"/>
      <c r="EU445" s="77"/>
      <c r="EV445" s="77"/>
      <c r="EW445" s="77"/>
      <c r="EX445" s="77"/>
    </row>
    <row r="446" spans="1:154">
      <c r="A446" s="86">
        <v>2018</v>
      </c>
      <c r="B446" s="67" t="s">
        <v>7</v>
      </c>
      <c r="C446" s="67" t="s">
        <v>628</v>
      </c>
      <c r="D446" s="67" t="s">
        <v>211</v>
      </c>
      <c r="E446" s="67" t="s">
        <v>212</v>
      </c>
      <c r="F446" s="67" t="s">
        <v>226</v>
      </c>
      <c r="G446" s="67" t="s">
        <v>29</v>
      </c>
      <c r="H446" s="68" t="s">
        <v>29</v>
      </c>
      <c r="I446" s="68" t="s">
        <v>447</v>
      </c>
      <c r="J446" s="67" t="s">
        <v>637</v>
      </c>
      <c r="K446" s="78">
        <v>782991.66500000004</v>
      </c>
      <c r="L446" s="78">
        <v>260997.85500000004</v>
      </c>
      <c r="M446" s="67">
        <v>193973.75</v>
      </c>
      <c r="N446" s="67">
        <v>0</v>
      </c>
      <c r="O446" s="67">
        <v>0</v>
      </c>
      <c r="P446" s="67">
        <v>0</v>
      </c>
      <c r="Q446" s="79"/>
      <c r="R446" s="67">
        <v>1237963.27</v>
      </c>
      <c r="S446" s="79"/>
      <c r="T446" s="79"/>
      <c r="U446" s="79"/>
      <c r="V446" s="79"/>
      <c r="W446" s="79"/>
      <c r="X446" s="79"/>
      <c r="Y446" s="79">
        <v>683.9</v>
      </c>
      <c r="Z446" s="78"/>
      <c r="AA446" s="78"/>
      <c r="AB446" s="78"/>
      <c r="AC446" s="67">
        <v>1503662</v>
      </c>
      <c r="AD446" s="67">
        <v>1503662</v>
      </c>
      <c r="AE446" s="79"/>
      <c r="AF446" s="79"/>
      <c r="AG446" s="79"/>
      <c r="AH446" s="79"/>
      <c r="AI446" s="79"/>
      <c r="AJ446" s="79"/>
      <c r="AK446" s="67"/>
      <c r="AL446" s="67"/>
      <c r="AM446" s="67"/>
      <c r="AN446" s="67"/>
      <c r="AO446" s="67"/>
      <c r="AP446" s="67">
        <v>25</v>
      </c>
      <c r="AQ446" s="67">
        <v>75</v>
      </c>
      <c r="AR446" s="67"/>
      <c r="AS446" s="67"/>
      <c r="AT446" s="67">
        <v>25</v>
      </c>
      <c r="AU446" s="67"/>
      <c r="AV446" s="67"/>
      <c r="AW446" s="67">
        <v>6</v>
      </c>
      <c r="AX446" s="67"/>
      <c r="AY446" s="67"/>
      <c r="AZ446" s="67">
        <v>6</v>
      </c>
      <c r="BA446" s="67">
        <v>2</v>
      </c>
      <c r="BB446" s="67"/>
      <c r="BC446" s="67"/>
      <c r="BD446" s="67"/>
      <c r="BE446" s="67"/>
      <c r="BF446" s="67"/>
      <c r="BG446" s="67"/>
      <c r="BH446" s="67"/>
      <c r="BI446" s="67"/>
      <c r="BJ446" s="73">
        <v>10595</v>
      </c>
      <c r="BK446" s="68">
        <v>139</v>
      </c>
      <c r="BL446" s="78"/>
      <c r="BM446" s="78">
        <v>32</v>
      </c>
      <c r="BN446" s="78">
        <v>32</v>
      </c>
      <c r="BO446" s="78">
        <v>32</v>
      </c>
      <c r="BP446" s="78"/>
      <c r="BQ446" s="78"/>
      <c r="BR446" s="67">
        <v>11716</v>
      </c>
      <c r="BS446" s="67">
        <v>136</v>
      </c>
      <c r="BT446" s="67">
        <v>50</v>
      </c>
      <c r="BU446" s="67"/>
      <c r="BV446" s="67"/>
      <c r="BW446" s="67"/>
      <c r="BX446" s="79"/>
      <c r="BY446" s="67">
        <v>11902</v>
      </c>
      <c r="BZ446" s="79"/>
      <c r="CA446" s="79"/>
      <c r="CB446" s="79"/>
      <c r="CC446" s="79"/>
      <c r="CD446" s="79"/>
      <c r="CE446" s="79"/>
      <c r="CF446" s="79"/>
      <c r="CG446" s="79"/>
      <c r="CH446" s="79"/>
      <c r="CI446" s="79"/>
      <c r="CJ446" s="79"/>
      <c r="CK446" s="79"/>
      <c r="CL446" s="67">
        <v>0</v>
      </c>
      <c r="CM446" s="79"/>
      <c r="CN446" s="79"/>
      <c r="CO446" s="79"/>
      <c r="CP446" s="79"/>
      <c r="CQ446" s="79"/>
      <c r="CR446" s="79"/>
      <c r="CS446" s="79"/>
      <c r="CT446" s="79"/>
      <c r="CU446" s="79"/>
      <c r="CV446" s="79"/>
      <c r="CW446" s="79"/>
      <c r="CX446" s="79"/>
      <c r="CY446" s="79"/>
      <c r="CZ446" s="79"/>
      <c r="DA446" s="79"/>
      <c r="DB446" s="79"/>
      <c r="DC446" s="79"/>
      <c r="DD446" s="79"/>
      <c r="DE446" s="79"/>
      <c r="DF446" s="79"/>
      <c r="DG446" s="79"/>
      <c r="DH446" s="79"/>
      <c r="DI446" s="79"/>
      <c r="DJ446" s="79"/>
      <c r="DK446" s="79"/>
      <c r="DL446" s="79"/>
      <c r="DM446" s="79"/>
      <c r="DN446" s="79"/>
      <c r="DO446" s="79">
        <v>12750</v>
      </c>
      <c r="DP446" s="79">
        <v>0</v>
      </c>
      <c r="DQ446" s="79">
        <v>452.19400000000002</v>
      </c>
      <c r="DR446" s="79">
        <v>32.409999999999997</v>
      </c>
      <c r="DS446" s="79">
        <v>193.56</v>
      </c>
      <c r="DT446" s="68">
        <v>678.16399999999999</v>
      </c>
      <c r="DU446" s="79"/>
      <c r="DV446" s="77">
        <v>127.44789</v>
      </c>
      <c r="DW446" s="77">
        <v>0.28159999999999996</v>
      </c>
      <c r="DX446" s="77">
        <v>0</v>
      </c>
      <c r="DY446" s="77">
        <v>1.4204720000000002</v>
      </c>
      <c r="DZ446" s="77">
        <v>7.3795999999999999</v>
      </c>
      <c r="EA446" s="77">
        <v>0</v>
      </c>
      <c r="EB446" s="77">
        <v>0</v>
      </c>
      <c r="EC446" s="77">
        <v>34.777754000000002</v>
      </c>
      <c r="ED446" s="77">
        <v>0</v>
      </c>
      <c r="EE446" s="77">
        <v>0</v>
      </c>
      <c r="EF446" s="77">
        <v>65.298922000000005</v>
      </c>
      <c r="EG446" s="77" t="s">
        <v>229</v>
      </c>
      <c r="EH446" s="77"/>
      <c r="EI446" s="77"/>
      <c r="EJ446" s="77"/>
      <c r="EK446" s="77"/>
      <c r="EL446" s="77"/>
      <c r="EM446" s="77"/>
      <c r="EN446" s="77"/>
      <c r="EO446" s="77"/>
      <c r="EP446" s="77"/>
      <c r="EQ446" s="77"/>
      <c r="ER446" s="77"/>
      <c r="ES446" s="77"/>
      <c r="ET446" s="77"/>
      <c r="EU446" s="77"/>
      <c r="EV446" s="77"/>
      <c r="EW446" s="77"/>
      <c r="EX446" s="77"/>
    </row>
    <row r="447" spans="1:154">
      <c r="A447" s="86">
        <v>2018</v>
      </c>
      <c r="B447" s="67" t="s">
        <v>7</v>
      </c>
      <c r="C447" s="67" t="s">
        <v>628</v>
      </c>
      <c r="D447" s="67" t="s">
        <v>211</v>
      </c>
      <c r="E447" s="67" t="s">
        <v>212</v>
      </c>
      <c r="F447" s="67" t="s">
        <v>228</v>
      </c>
      <c r="G447" s="67" t="s">
        <v>28</v>
      </c>
      <c r="H447" s="68" t="s">
        <v>28</v>
      </c>
      <c r="I447" s="68" t="s">
        <v>445</v>
      </c>
      <c r="J447" s="67" t="s">
        <v>638</v>
      </c>
      <c r="K447" s="78">
        <v>501622.4</v>
      </c>
      <c r="L447" s="78">
        <v>88521.600000000006</v>
      </c>
      <c r="M447" s="67">
        <v>0</v>
      </c>
      <c r="N447" s="67">
        <v>0</v>
      </c>
      <c r="O447" s="67">
        <v>0</v>
      </c>
      <c r="P447" s="67">
        <v>0</v>
      </c>
      <c r="Q447" s="79"/>
      <c r="R447" s="67">
        <v>590144</v>
      </c>
      <c r="S447" s="79"/>
      <c r="T447" s="79"/>
      <c r="U447" s="79"/>
      <c r="V447" s="79"/>
      <c r="W447" s="79"/>
      <c r="X447" s="79"/>
      <c r="Y447" s="79">
        <v>350.63356099999999</v>
      </c>
      <c r="Z447" s="78"/>
      <c r="AA447" s="78"/>
      <c r="AB447" s="78"/>
      <c r="AC447" s="67">
        <v>703006</v>
      </c>
      <c r="AD447" s="67">
        <v>703006</v>
      </c>
      <c r="AE447" s="79"/>
      <c r="AF447" s="79"/>
      <c r="AG447" s="79"/>
      <c r="AH447" s="79"/>
      <c r="AI447" s="79"/>
      <c r="AJ447" s="79"/>
      <c r="AK447" s="67"/>
      <c r="AL447" s="67"/>
      <c r="AM447" s="67"/>
      <c r="AN447" s="67"/>
      <c r="AO447" s="67"/>
      <c r="AP447" s="67">
        <v>7</v>
      </c>
      <c r="AQ447" s="67">
        <v>27</v>
      </c>
      <c r="AR447" s="67"/>
      <c r="AS447" s="67"/>
      <c r="AT447" s="67">
        <v>8</v>
      </c>
      <c r="AU447" s="67"/>
      <c r="AV447" s="67"/>
      <c r="AW447" s="67">
        <v>4</v>
      </c>
      <c r="AX447" s="67"/>
      <c r="AY447" s="67"/>
      <c r="AZ447" s="67">
        <v>4</v>
      </c>
      <c r="BA447" s="67"/>
      <c r="BB447" s="67"/>
      <c r="BC447" s="67"/>
      <c r="BD447" s="67"/>
      <c r="BE447" s="67"/>
      <c r="BF447" s="67"/>
      <c r="BG447" s="67"/>
      <c r="BH447" s="67"/>
      <c r="BI447" s="67"/>
      <c r="BJ447" s="73">
        <v>4385</v>
      </c>
      <c r="BK447" s="68">
        <v>50</v>
      </c>
      <c r="BL447" s="78"/>
      <c r="BM447" s="78">
        <v>34</v>
      </c>
      <c r="BN447" s="78">
        <v>34</v>
      </c>
      <c r="BO447" s="78">
        <v>6</v>
      </c>
      <c r="BP447" s="78">
        <v>13</v>
      </c>
      <c r="BQ447" s="78">
        <v>15</v>
      </c>
      <c r="BR447" s="67">
        <v>8459</v>
      </c>
      <c r="BS447" s="67">
        <v>60</v>
      </c>
      <c r="BT447" s="67"/>
      <c r="BU447" s="67"/>
      <c r="BV447" s="67"/>
      <c r="BW447" s="67"/>
      <c r="BX447" s="79"/>
      <c r="BY447" s="67">
        <v>8519</v>
      </c>
      <c r="BZ447" s="79">
        <v>71.591099999999997</v>
      </c>
      <c r="CA447" s="79">
        <v>102.179</v>
      </c>
      <c r="CB447" s="79">
        <v>24.65803</v>
      </c>
      <c r="CC447" s="79">
        <v>43.869</v>
      </c>
      <c r="CD447" s="79"/>
      <c r="CE447" s="79"/>
      <c r="CF447" s="79"/>
      <c r="CG447" s="79"/>
      <c r="CH447" s="79"/>
      <c r="CI447" s="79"/>
      <c r="CJ447" s="79"/>
      <c r="CK447" s="79">
        <v>3.3290000000000002</v>
      </c>
      <c r="CL447" s="67">
        <v>245.62613000000002</v>
      </c>
      <c r="CM447" s="79"/>
      <c r="CN447" s="79"/>
      <c r="CO447" s="79"/>
      <c r="CP447" s="79"/>
      <c r="CQ447" s="79"/>
      <c r="CR447" s="79"/>
      <c r="CS447" s="79"/>
      <c r="CT447" s="79"/>
      <c r="CU447" s="79"/>
      <c r="CV447" s="79"/>
      <c r="CW447" s="79"/>
      <c r="CX447" s="79"/>
      <c r="CY447" s="79"/>
      <c r="CZ447" s="79"/>
      <c r="DA447" s="79"/>
      <c r="DB447" s="79"/>
      <c r="DC447" s="79"/>
      <c r="DD447" s="79"/>
      <c r="DE447" s="79"/>
      <c r="DF447" s="79"/>
      <c r="DG447" s="79"/>
      <c r="DH447" s="79"/>
      <c r="DI447" s="79"/>
      <c r="DJ447" s="79"/>
      <c r="DK447" s="79"/>
      <c r="DL447" s="79"/>
      <c r="DM447" s="79"/>
      <c r="DN447" s="79"/>
      <c r="DO447" s="79">
        <v>147107</v>
      </c>
      <c r="DP447" s="79">
        <v>0</v>
      </c>
      <c r="DQ447" s="79">
        <v>147</v>
      </c>
      <c r="DR447" s="79">
        <v>0</v>
      </c>
      <c r="DS447" s="79">
        <v>107</v>
      </c>
      <c r="DT447" s="68">
        <v>254</v>
      </c>
      <c r="DU447" s="79"/>
      <c r="DV447" s="77">
        <v>40.022165000000001</v>
      </c>
      <c r="DW447" s="77">
        <v>1.3254E-2</v>
      </c>
      <c r="DX447" s="77">
        <v>0</v>
      </c>
      <c r="DY447" s="77">
        <v>0</v>
      </c>
      <c r="DZ447" s="77">
        <v>0</v>
      </c>
      <c r="EA447" s="77">
        <v>0</v>
      </c>
      <c r="EB447" s="77">
        <v>0.63</v>
      </c>
      <c r="EC447" s="77">
        <v>0.04</v>
      </c>
      <c r="ED447" s="77">
        <v>0</v>
      </c>
      <c r="EE447" s="77">
        <v>0</v>
      </c>
      <c r="EF447" s="77">
        <v>0</v>
      </c>
      <c r="EG447" s="77" t="s">
        <v>229</v>
      </c>
      <c r="EH447" s="77"/>
      <c r="EI447" s="77"/>
      <c r="EJ447" s="77"/>
      <c r="EK447" s="77"/>
      <c r="EL447" s="77"/>
      <c r="EM447" s="77"/>
      <c r="EN447" s="77"/>
      <c r="EO447" s="77"/>
      <c r="EP447" s="77"/>
      <c r="EQ447" s="77"/>
      <c r="ER447" s="77"/>
      <c r="ES447" s="77"/>
      <c r="ET447" s="77"/>
      <c r="EU447" s="77"/>
      <c r="EV447" s="77"/>
      <c r="EW447" s="77"/>
      <c r="EX447" s="77"/>
    </row>
    <row r="448" spans="1:154">
      <c r="A448" s="86">
        <v>2018</v>
      </c>
      <c r="B448" s="67" t="s">
        <v>7</v>
      </c>
      <c r="C448" s="67" t="s">
        <v>628</v>
      </c>
      <c r="D448" s="67" t="s">
        <v>211</v>
      </c>
      <c r="E448" s="67" t="s">
        <v>212</v>
      </c>
      <c r="F448" s="67" t="s">
        <v>213</v>
      </c>
      <c r="G448" s="67" t="s">
        <v>33</v>
      </c>
      <c r="H448" s="68" t="s">
        <v>33</v>
      </c>
      <c r="I448" s="68" t="s">
        <v>446</v>
      </c>
      <c r="J448" s="67" t="s">
        <v>639</v>
      </c>
      <c r="K448" s="78">
        <v>374797.9</v>
      </c>
      <c r="L448" s="78">
        <v>269187.90000000002</v>
      </c>
      <c r="M448" s="67">
        <v>0</v>
      </c>
      <c r="N448" s="67">
        <v>0</v>
      </c>
      <c r="O448" s="67">
        <v>0</v>
      </c>
      <c r="P448" s="67">
        <v>0</v>
      </c>
      <c r="Q448" s="79"/>
      <c r="R448" s="67">
        <v>643985.80000000005</v>
      </c>
      <c r="S448" s="79"/>
      <c r="T448" s="79"/>
      <c r="U448" s="79"/>
      <c r="V448" s="79"/>
      <c r="W448" s="79"/>
      <c r="X448" s="79"/>
      <c r="Y448" s="79">
        <v>380.478182</v>
      </c>
      <c r="Z448" s="78"/>
      <c r="AA448" s="78"/>
      <c r="AB448" s="78"/>
      <c r="AC448" s="67">
        <v>924394</v>
      </c>
      <c r="AD448" s="67">
        <v>924394</v>
      </c>
      <c r="AE448" s="79"/>
      <c r="AF448" s="79"/>
      <c r="AG448" s="79"/>
      <c r="AH448" s="79"/>
      <c r="AI448" s="79"/>
      <c r="AJ448" s="79"/>
      <c r="AK448" s="67"/>
      <c r="AL448" s="67"/>
      <c r="AM448" s="67"/>
      <c r="AN448" s="67"/>
      <c r="AO448" s="67"/>
      <c r="AP448" s="67">
        <v>31</v>
      </c>
      <c r="AQ448" s="67">
        <v>33</v>
      </c>
      <c r="AR448" s="67"/>
      <c r="AS448" s="67"/>
      <c r="AT448" s="67">
        <v>19</v>
      </c>
      <c r="AU448" s="67"/>
      <c r="AV448" s="67"/>
      <c r="AW448" s="67"/>
      <c r="AX448" s="67"/>
      <c r="AY448" s="67"/>
      <c r="AZ448" s="67"/>
      <c r="BA448" s="67"/>
      <c r="BB448" s="67"/>
      <c r="BC448" s="67"/>
      <c r="BD448" s="67"/>
      <c r="BE448" s="67"/>
      <c r="BF448" s="67"/>
      <c r="BG448" s="67"/>
      <c r="BH448" s="67"/>
      <c r="BI448" s="67"/>
      <c r="BJ448" s="73">
        <v>4325</v>
      </c>
      <c r="BK448" s="68">
        <v>83</v>
      </c>
      <c r="BL448" s="78"/>
      <c r="BM448" s="78">
        <v>22</v>
      </c>
      <c r="BN448" s="78">
        <v>22</v>
      </c>
      <c r="BO448" s="78">
        <v>22</v>
      </c>
      <c r="BP448" s="78"/>
      <c r="BQ448" s="78"/>
      <c r="BR448" s="67">
        <v>4216</v>
      </c>
      <c r="BS448" s="67">
        <v>96</v>
      </c>
      <c r="BT448" s="67"/>
      <c r="BU448" s="67"/>
      <c r="BV448" s="67"/>
      <c r="BW448" s="67"/>
      <c r="BX448" s="79"/>
      <c r="BY448" s="67">
        <v>4312</v>
      </c>
      <c r="BZ448" s="79">
        <v>58.510056999999996</v>
      </c>
      <c r="CA448" s="79">
        <v>23.8965</v>
      </c>
      <c r="CB448" s="79">
        <v>13.841499999999998</v>
      </c>
      <c r="CC448" s="79">
        <v>17.109300000000001</v>
      </c>
      <c r="CD448" s="79">
        <v>16.620284000000002</v>
      </c>
      <c r="CE448" s="79"/>
      <c r="CF448" s="79"/>
      <c r="CG448" s="79"/>
      <c r="CH448" s="79"/>
      <c r="CI448" s="79"/>
      <c r="CJ448" s="79"/>
      <c r="CK448" s="79"/>
      <c r="CL448" s="67">
        <v>129.97764100000001</v>
      </c>
      <c r="CM448" s="79"/>
      <c r="CN448" s="79"/>
      <c r="CO448" s="79"/>
      <c r="CP448" s="79"/>
      <c r="CQ448" s="79"/>
      <c r="CR448" s="79"/>
      <c r="CS448" s="79"/>
      <c r="CT448" s="79"/>
      <c r="CU448" s="79"/>
      <c r="CV448" s="79"/>
      <c r="CW448" s="79"/>
      <c r="CX448" s="79"/>
      <c r="CY448" s="79"/>
      <c r="CZ448" s="79"/>
      <c r="DA448" s="79"/>
      <c r="DB448" s="79"/>
      <c r="DC448" s="79"/>
      <c r="DD448" s="79"/>
      <c r="DE448" s="79"/>
      <c r="DF448" s="79"/>
      <c r="DG448" s="79"/>
      <c r="DH448" s="79"/>
      <c r="DI448" s="79"/>
      <c r="DJ448" s="79"/>
      <c r="DK448" s="79"/>
      <c r="DL448" s="79"/>
      <c r="DM448" s="79"/>
      <c r="DN448" s="79"/>
      <c r="DO448" s="79">
        <v>1906</v>
      </c>
      <c r="DP448" s="79">
        <v>0</v>
      </c>
      <c r="DQ448" s="79">
        <v>290</v>
      </c>
      <c r="DR448" s="79">
        <v>0</v>
      </c>
      <c r="DS448" s="79">
        <v>203</v>
      </c>
      <c r="DT448" s="68">
        <v>493</v>
      </c>
      <c r="DU448" s="79"/>
      <c r="DV448" s="77">
        <v>44.948440000000005</v>
      </c>
      <c r="DW448" s="77">
        <v>0.2772</v>
      </c>
      <c r="DX448" s="77">
        <v>0.04</v>
      </c>
      <c r="DY448" s="77">
        <v>0.1</v>
      </c>
      <c r="DZ448" s="77">
        <v>0.90200000000000002</v>
      </c>
      <c r="EA448" s="77">
        <v>0</v>
      </c>
      <c r="EB448" s="77">
        <v>0.24399999999999999</v>
      </c>
      <c r="EC448" s="77">
        <v>1.7</v>
      </c>
      <c r="ED448" s="77">
        <v>0</v>
      </c>
      <c r="EE448" s="77">
        <v>3.6210000000000004</v>
      </c>
      <c r="EF448" s="77">
        <v>0.4</v>
      </c>
      <c r="EG448" s="77" t="s">
        <v>229</v>
      </c>
      <c r="EH448" s="77"/>
      <c r="EI448" s="77"/>
      <c r="EJ448" s="77"/>
      <c r="EK448" s="77"/>
      <c r="EL448" s="77"/>
      <c r="EM448" s="77"/>
      <c r="EN448" s="77"/>
      <c r="EO448" s="77"/>
      <c r="EP448" s="77"/>
      <c r="EQ448" s="77"/>
      <c r="ER448" s="77"/>
      <c r="ES448" s="77"/>
      <c r="ET448" s="77"/>
      <c r="EU448" s="77"/>
      <c r="EV448" s="77"/>
      <c r="EW448" s="77"/>
      <c r="EX448" s="77"/>
    </row>
    <row r="449" spans="1:154">
      <c r="A449" s="86">
        <v>2018</v>
      </c>
      <c r="B449" s="67" t="s">
        <v>7</v>
      </c>
      <c r="C449" s="67" t="s">
        <v>628</v>
      </c>
      <c r="D449" s="67" t="s">
        <v>211</v>
      </c>
      <c r="E449" s="67" t="s">
        <v>212</v>
      </c>
      <c r="F449" s="67" t="s">
        <v>215</v>
      </c>
      <c r="G449" s="67" t="s">
        <v>239</v>
      </c>
      <c r="H449" s="68" t="s">
        <v>239</v>
      </c>
      <c r="I449" s="68" t="s">
        <v>449</v>
      </c>
      <c r="J449" s="67" t="s">
        <v>640</v>
      </c>
      <c r="K449" s="78">
        <v>159332531.34802848</v>
      </c>
      <c r="L449" s="78">
        <v>89365136.988135085</v>
      </c>
      <c r="M449" s="67">
        <v>111753426.75800005</v>
      </c>
      <c r="N449" s="67">
        <v>196672723.9620001</v>
      </c>
      <c r="O449" s="67">
        <v>180826648.18900001</v>
      </c>
      <c r="P449" s="67">
        <v>280258.96100000001</v>
      </c>
      <c r="Q449" s="79"/>
      <c r="R449" s="67">
        <v>738230726.20616376</v>
      </c>
      <c r="S449" s="79"/>
      <c r="T449" s="79"/>
      <c r="U449" s="79"/>
      <c r="V449" s="79"/>
      <c r="W449" s="79"/>
      <c r="X449" s="79"/>
      <c r="Y449" s="79"/>
      <c r="Z449" s="78">
        <v>235790514.47794858</v>
      </c>
      <c r="AA449" s="78">
        <v>460855669.38284206</v>
      </c>
      <c r="AB449" s="78">
        <v>189314270.13920936</v>
      </c>
      <c r="AC449" s="67"/>
      <c r="AD449" s="67">
        <v>885960454</v>
      </c>
      <c r="AE449" s="79"/>
      <c r="AF449" s="79"/>
      <c r="AG449" s="79"/>
      <c r="AH449" s="79"/>
      <c r="AI449" s="79"/>
      <c r="AJ449" s="79"/>
      <c r="AK449" s="67">
        <v>1</v>
      </c>
      <c r="AL449" s="67">
        <v>0</v>
      </c>
      <c r="AM449" s="67">
        <v>206</v>
      </c>
      <c r="AN449" s="67">
        <v>2</v>
      </c>
      <c r="AO449" s="67">
        <v>141</v>
      </c>
      <c r="AP449" s="67">
        <v>1028</v>
      </c>
      <c r="AQ449" s="67">
        <v>3940</v>
      </c>
      <c r="AR449" s="67">
        <v>2</v>
      </c>
      <c r="AS449" s="67">
        <v>1</v>
      </c>
      <c r="AT449" s="67">
        <v>2485</v>
      </c>
      <c r="AU449" s="67">
        <v>18</v>
      </c>
      <c r="AV449" s="67">
        <v>3</v>
      </c>
      <c r="AW449" s="67">
        <v>1995</v>
      </c>
      <c r="AX449" s="67">
        <v>13</v>
      </c>
      <c r="AY449" s="67">
        <v>21</v>
      </c>
      <c r="AZ449" s="67">
        <v>1212</v>
      </c>
      <c r="BA449" s="67"/>
      <c r="BB449" s="67">
        <v>9</v>
      </c>
      <c r="BC449" s="67">
        <v>829</v>
      </c>
      <c r="BD449" s="67"/>
      <c r="BE449" s="67">
        <v>4</v>
      </c>
      <c r="BF449" s="67">
        <v>67</v>
      </c>
      <c r="BG449" s="67">
        <v>28</v>
      </c>
      <c r="BH449" s="67">
        <v>17</v>
      </c>
      <c r="BI449" s="67">
        <v>23</v>
      </c>
      <c r="BJ449" s="73">
        <v>1788752</v>
      </c>
      <c r="BK449" s="68">
        <v>12045</v>
      </c>
      <c r="BL449" s="78">
        <v>4</v>
      </c>
      <c r="BM449" s="78">
        <v>1452</v>
      </c>
      <c r="BN449" s="78">
        <v>1456</v>
      </c>
      <c r="BO449" s="78"/>
      <c r="BP449" s="78"/>
      <c r="BQ449" s="78"/>
      <c r="BR449" s="67">
        <v>1081557</v>
      </c>
      <c r="BS449" s="67">
        <v>98597</v>
      </c>
      <c r="BT449" s="67">
        <v>2544</v>
      </c>
      <c r="BU449" s="67">
        <v>553</v>
      </c>
      <c r="BV449" s="67">
        <v>39</v>
      </c>
      <c r="BW449" s="67">
        <v>279</v>
      </c>
      <c r="BX449" s="79"/>
      <c r="BY449" s="67">
        <v>1183569</v>
      </c>
      <c r="BZ449" s="79">
        <v>22578.363720000001</v>
      </c>
      <c r="CA449" s="79">
        <v>12362.321767000001</v>
      </c>
      <c r="CB449" s="79"/>
      <c r="CC449" s="79">
        <v>9550.2198470000003</v>
      </c>
      <c r="CD449" s="79"/>
      <c r="CE449" s="79"/>
      <c r="CF449" s="79"/>
      <c r="CG449" s="79"/>
      <c r="CH449" s="79"/>
      <c r="CI449" s="79"/>
      <c r="CJ449" s="79"/>
      <c r="CK449" s="79">
        <v>18676.198591</v>
      </c>
      <c r="CL449" s="67">
        <v>63167.103925000003</v>
      </c>
      <c r="CM449" s="79"/>
      <c r="CN449" s="79"/>
      <c r="CO449" s="79"/>
      <c r="CP449" s="79"/>
      <c r="CQ449" s="79"/>
      <c r="CR449" s="79"/>
      <c r="CS449" s="79"/>
      <c r="CT449" s="79"/>
      <c r="CU449" s="79"/>
      <c r="CV449" s="79"/>
      <c r="CW449" s="79"/>
      <c r="CX449" s="79"/>
      <c r="CY449" s="79"/>
      <c r="CZ449" s="79"/>
      <c r="DA449" s="79"/>
      <c r="DB449" s="79"/>
      <c r="DC449" s="79"/>
      <c r="DD449" s="79"/>
      <c r="DE449" s="79"/>
      <c r="DF449" s="79"/>
      <c r="DG449" s="79"/>
      <c r="DH449" s="79"/>
      <c r="DI449" s="79"/>
      <c r="DJ449" s="79"/>
      <c r="DK449" s="79"/>
      <c r="DL449" s="79"/>
      <c r="DM449" s="79"/>
      <c r="DN449" s="79"/>
      <c r="DO449" s="79">
        <v>0</v>
      </c>
      <c r="DP449" s="79">
        <v>595.19999999999993</v>
      </c>
      <c r="DQ449" s="79">
        <v>19605.583000000002</v>
      </c>
      <c r="DR449" s="79">
        <v>6055.1600000000008</v>
      </c>
      <c r="DS449" s="79">
        <v>7979.99</v>
      </c>
      <c r="DT449" s="68">
        <v>33640.733</v>
      </c>
      <c r="DU449" s="79"/>
      <c r="DV449" s="77"/>
      <c r="DW449" s="77"/>
      <c r="DX449" s="77"/>
      <c r="DY449" s="77"/>
      <c r="DZ449" s="77"/>
      <c r="EA449" s="77"/>
      <c r="EB449" s="77"/>
      <c r="EC449" s="77"/>
      <c r="ED449" s="77"/>
      <c r="EE449" s="77"/>
      <c r="EF449" s="77"/>
      <c r="EG449" s="77"/>
      <c r="EH449" s="77"/>
      <c r="EI449" s="77"/>
      <c r="EJ449" s="77"/>
      <c r="EK449" s="77"/>
      <c r="EL449" s="77"/>
      <c r="EM449" s="77"/>
      <c r="EN449" s="77"/>
      <c r="EO449" s="77"/>
      <c r="EP449" s="77"/>
      <c r="EQ449" s="77"/>
      <c r="ER449" s="77"/>
      <c r="ES449" s="77"/>
      <c r="ET449" s="77"/>
      <c r="EU449" s="77"/>
      <c r="EV449" s="77"/>
      <c r="EW449" s="77"/>
      <c r="EX449" s="77"/>
    </row>
    <row r="450" spans="1:154" ht="24">
      <c r="A450" s="86">
        <v>2018</v>
      </c>
      <c r="B450" s="67" t="s">
        <v>7</v>
      </c>
      <c r="C450" s="67" t="s">
        <v>628</v>
      </c>
      <c r="D450" s="67" t="s">
        <v>211</v>
      </c>
      <c r="E450" s="67" t="s">
        <v>212</v>
      </c>
      <c r="F450" s="67" t="s">
        <v>227</v>
      </c>
      <c r="G450" s="67" t="s">
        <v>13</v>
      </c>
      <c r="H450" s="68" t="s">
        <v>13</v>
      </c>
      <c r="I450" s="68" t="s">
        <v>444</v>
      </c>
      <c r="J450" s="67" t="s">
        <v>641</v>
      </c>
      <c r="K450" s="78">
        <v>361261</v>
      </c>
      <c r="L450" s="78">
        <v>165716</v>
      </c>
      <c r="M450" s="67">
        <v>0</v>
      </c>
      <c r="N450" s="67">
        <v>0</v>
      </c>
      <c r="O450" s="67"/>
      <c r="P450" s="67"/>
      <c r="Q450" s="79"/>
      <c r="R450" s="67">
        <v>526977</v>
      </c>
      <c r="S450" s="79"/>
      <c r="T450" s="79"/>
      <c r="U450" s="79"/>
      <c r="V450" s="79"/>
      <c r="W450" s="79"/>
      <c r="X450" s="79"/>
      <c r="Y450" s="79">
        <v>390</v>
      </c>
      <c r="Z450" s="78"/>
      <c r="AA450" s="78"/>
      <c r="AB450" s="78"/>
      <c r="AC450" s="67">
        <v>544375</v>
      </c>
      <c r="AD450" s="67">
        <v>544375</v>
      </c>
      <c r="AE450" s="79"/>
      <c r="AF450" s="79"/>
      <c r="AG450" s="79"/>
      <c r="AH450" s="79"/>
      <c r="AI450" s="79"/>
      <c r="AJ450" s="79"/>
      <c r="AK450" s="67"/>
      <c r="AL450" s="67"/>
      <c r="AM450" s="67"/>
      <c r="AN450" s="67"/>
      <c r="AO450" s="67"/>
      <c r="AP450" s="67">
        <v>23</v>
      </c>
      <c r="AQ450" s="67">
        <v>50</v>
      </c>
      <c r="AR450" s="67"/>
      <c r="AS450" s="67"/>
      <c r="AT450" s="67">
        <v>22</v>
      </c>
      <c r="AU450" s="67"/>
      <c r="AV450" s="67"/>
      <c r="AW450" s="67">
        <v>2</v>
      </c>
      <c r="AX450" s="67"/>
      <c r="AY450" s="67"/>
      <c r="AZ450" s="67">
        <v>2</v>
      </c>
      <c r="BA450" s="67"/>
      <c r="BB450" s="67"/>
      <c r="BC450" s="67"/>
      <c r="BD450" s="67"/>
      <c r="BE450" s="67"/>
      <c r="BF450" s="67"/>
      <c r="BG450" s="67"/>
      <c r="BH450" s="67"/>
      <c r="BI450" s="67"/>
      <c r="BJ450" s="73">
        <v>6305</v>
      </c>
      <c r="BK450" s="68">
        <v>99</v>
      </c>
      <c r="BL450" s="78"/>
      <c r="BM450" s="78">
        <v>32</v>
      </c>
      <c r="BN450" s="78">
        <v>32</v>
      </c>
      <c r="BO450" s="78">
        <v>32</v>
      </c>
      <c r="BP450" s="78"/>
      <c r="BQ450" s="78"/>
      <c r="BR450" s="67">
        <v>3220</v>
      </c>
      <c r="BS450" s="67">
        <v>71</v>
      </c>
      <c r="BT450" s="67"/>
      <c r="BU450" s="67"/>
      <c r="BV450" s="67"/>
      <c r="BW450" s="67"/>
      <c r="BX450" s="79"/>
      <c r="BY450" s="67">
        <v>3291</v>
      </c>
      <c r="BZ450" s="79">
        <v>51.8</v>
      </c>
      <c r="CA450" s="79">
        <v>16.5</v>
      </c>
      <c r="CB450" s="79">
        <v>15</v>
      </c>
      <c r="CC450" s="79">
        <v>45</v>
      </c>
      <c r="CD450" s="79"/>
      <c r="CE450" s="79"/>
      <c r="CF450" s="79"/>
      <c r="CG450" s="79"/>
      <c r="CH450" s="79"/>
      <c r="CI450" s="79"/>
      <c r="CJ450" s="79"/>
      <c r="CK450" s="79">
        <v>11</v>
      </c>
      <c r="CL450" s="67">
        <v>139.30000000000001</v>
      </c>
      <c r="CM450" s="79"/>
      <c r="CN450" s="79"/>
      <c r="CO450" s="79"/>
      <c r="CP450" s="79"/>
      <c r="CQ450" s="79"/>
      <c r="CR450" s="79"/>
      <c r="CS450" s="79"/>
      <c r="CT450" s="79"/>
      <c r="CU450" s="79"/>
      <c r="CV450" s="79"/>
      <c r="CW450" s="79"/>
      <c r="CX450" s="79"/>
      <c r="CY450" s="79"/>
      <c r="CZ450" s="79"/>
      <c r="DA450" s="79"/>
      <c r="DB450" s="79"/>
      <c r="DC450" s="79"/>
      <c r="DD450" s="79"/>
      <c r="DE450" s="79"/>
      <c r="DF450" s="79"/>
      <c r="DG450" s="79"/>
      <c r="DH450" s="79"/>
      <c r="DI450" s="79"/>
      <c r="DJ450" s="79"/>
      <c r="DK450" s="79"/>
      <c r="DL450" s="79"/>
      <c r="DM450" s="79"/>
      <c r="DN450" s="79"/>
      <c r="DO450" s="79">
        <v>3291</v>
      </c>
      <c r="DP450" s="79">
        <v>0</v>
      </c>
      <c r="DQ450" s="79">
        <v>202.27</v>
      </c>
      <c r="DR450" s="79">
        <v>0</v>
      </c>
      <c r="DS450" s="79">
        <v>509.5</v>
      </c>
      <c r="DT450" s="68">
        <v>711.77</v>
      </c>
      <c r="DU450" s="79"/>
      <c r="DV450" s="77">
        <v>24</v>
      </c>
      <c r="DW450" s="77">
        <v>0</v>
      </c>
      <c r="DX450" s="77">
        <v>0</v>
      </c>
      <c r="DY450" s="77">
        <v>2</v>
      </c>
      <c r="DZ450" s="77">
        <v>0</v>
      </c>
      <c r="EA450" s="77">
        <v>3</v>
      </c>
      <c r="EB450" s="77">
        <v>0</v>
      </c>
      <c r="EC450" s="77">
        <v>0</v>
      </c>
      <c r="ED450" s="77">
        <v>0</v>
      </c>
      <c r="EE450" s="77">
        <v>0</v>
      </c>
      <c r="EF450" s="77">
        <v>0</v>
      </c>
      <c r="EG450" s="77" t="s">
        <v>229</v>
      </c>
      <c r="EH450" s="77"/>
      <c r="EI450" s="77"/>
      <c r="EJ450" s="77"/>
      <c r="EK450" s="77"/>
      <c r="EL450" s="77"/>
      <c r="EM450" s="77"/>
      <c r="EN450" s="77"/>
      <c r="EO450" s="77"/>
      <c r="EP450" s="77"/>
      <c r="EQ450" s="77"/>
      <c r="ER450" s="77"/>
      <c r="ES450" s="77"/>
      <c r="ET450" s="77"/>
      <c r="EU450" s="77"/>
      <c r="EV450" s="77"/>
      <c r="EW450" s="77"/>
      <c r="EX450" s="77"/>
    </row>
    <row r="451" spans="1:154">
      <c r="A451" s="86">
        <v>2018</v>
      </c>
      <c r="B451" s="67" t="s">
        <v>6</v>
      </c>
      <c r="C451" s="67" t="s">
        <v>230</v>
      </c>
      <c r="D451" s="67" t="s">
        <v>211</v>
      </c>
      <c r="E451" s="67" t="s">
        <v>212</v>
      </c>
      <c r="F451" s="67" t="s">
        <v>228</v>
      </c>
      <c r="G451" s="67" t="s">
        <v>28</v>
      </c>
      <c r="H451" s="68" t="s">
        <v>28</v>
      </c>
      <c r="I451" s="68" t="s">
        <v>445</v>
      </c>
      <c r="J451" s="67" t="s">
        <v>642</v>
      </c>
      <c r="K451" s="78">
        <v>515392.49349999998</v>
      </c>
      <c r="L451" s="78">
        <v>90951.616499999989</v>
      </c>
      <c r="M451" s="67"/>
      <c r="N451" s="67"/>
      <c r="O451" s="67"/>
      <c r="P451" s="67"/>
      <c r="Q451" s="79"/>
      <c r="R451" s="67">
        <v>606344.11</v>
      </c>
      <c r="S451" s="79"/>
      <c r="T451" s="79"/>
      <c r="U451" s="79"/>
      <c r="V451" s="79"/>
      <c r="W451" s="79"/>
      <c r="X451" s="79"/>
      <c r="Y451" s="79"/>
      <c r="Z451" s="78"/>
      <c r="AA451" s="78"/>
      <c r="AB451" s="78"/>
      <c r="AC451" s="67">
        <v>757120</v>
      </c>
      <c r="AD451" s="67">
        <v>757120</v>
      </c>
      <c r="AE451" s="79"/>
      <c r="AF451" s="79">
        <v>263.64583099999999</v>
      </c>
      <c r="AG451" s="79"/>
      <c r="AH451" s="79"/>
      <c r="AI451" s="79"/>
      <c r="AJ451" s="79"/>
      <c r="AK451" s="67"/>
      <c r="AL451" s="67"/>
      <c r="AM451" s="67"/>
      <c r="AN451" s="67"/>
      <c r="AO451" s="67"/>
      <c r="AP451" s="67">
        <v>7</v>
      </c>
      <c r="AQ451" s="67">
        <v>27</v>
      </c>
      <c r="AR451" s="67"/>
      <c r="AS451" s="67"/>
      <c r="AT451" s="67">
        <v>8</v>
      </c>
      <c r="AU451" s="67"/>
      <c r="AV451" s="67"/>
      <c r="AW451" s="67">
        <v>4</v>
      </c>
      <c r="AX451" s="67"/>
      <c r="AY451" s="67"/>
      <c r="AZ451" s="67">
        <v>4</v>
      </c>
      <c r="BA451" s="67"/>
      <c r="BB451" s="67"/>
      <c r="BC451" s="67"/>
      <c r="BD451" s="67"/>
      <c r="BE451" s="67"/>
      <c r="BF451" s="67"/>
      <c r="BG451" s="67"/>
      <c r="BH451" s="67"/>
      <c r="BI451" s="67"/>
      <c r="BJ451" s="73">
        <v>4385</v>
      </c>
      <c r="BK451" s="68">
        <v>50</v>
      </c>
      <c r="BL451" s="78"/>
      <c r="BM451" s="78">
        <v>34</v>
      </c>
      <c r="BN451" s="78">
        <v>34</v>
      </c>
      <c r="BO451" s="78">
        <v>6</v>
      </c>
      <c r="BP451" s="78">
        <v>13</v>
      </c>
      <c r="BQ451" s="78">
        <v>15</v>
      </c>
      <c r="BR451" s="67">
        <v>8412</v>
      </c>
      <c r="BS451" s="67">
        <v>58</v>
      </c>
      <c r="BT451" s="67"/>
      <c r="BU451" s="67"/>
      <c r="BV451" s="67"/>
      <c r="BW451" s="67"/>
      <c r="BX451" s="79"/>
      <c r="BY451" s="67">
        <v>8470</v>
      </c>
      <c r="BZ451" s="79">
        <v>71.591099999999997</v>
      </c>
      <c r="CA451" s="79">
        <v>102.179</v>
      </c>
      <c r="CB451" s="79">
        <v>24.65803</v>
      </c>
      <c r="CC451" s="79">
        <v>43.869</v>
      </c>
      <c r="CD451" s="79"/>
      <c r="CE451" s="79"/>
      <c r="CF451" s="79"/>
      <c r="CG451" s="79"/>
      <c r="CH451" s="79"/>
      <c r="CI451" s="79"/>
      <c r="CJ451" s="79"/>
      <c r="CK451" s="79">
        <v>3.3290000000000002</v>
      </c>
      <c r="CL451" s="67">
        <v>245.62613000000002</v>
      </c>
      <c r="CM451" s="79"/>
      <c r="CN451" s="79"/>
      <c r="CO451" s="79"/>
      <c r="CP451" s="79"/>
      <c r="CQ451" s="79"/>
      <c r="CR451" s="79"/>
      <c r="CS451" s="79"/>
      <c r="CT451" s="79"/>
      <c r="CU451" s="79"/>
      <c r="CV451" s="79"/>
      <c r="CW451" s="79"/>
      <c r="CX451" s="79"/>
      <c r="CY451" s="79"/>
      <c r="CZ451" s="79"/>
      <c r="DA451" s="79"/>
      <c r="DB451" s="79"/>
      <c r="DC451" s="79"/>
      <c r="DD451" s="79"/>
      <c r="DE451" s="79"/>
      <c r="DF451" s="79"/>
      <c r="DG451" s="79"/>
      <c r="DH451" s="79"/>
      <c r="DI451" s="79"/>
      <c r="DJ451" s="79"/>
      <c r="DK451" s="79"/>
      <c r="DL451" s="79"/>
      <c r="DM451" s="79"/>
      <c r="DN451" s="79"/>
      <c r="DO451" s="79">
        <v>147107</v>
      </c>
      <c r="DP451" s="79">
        <v>0</v>
      </c>
      <c r="DQ451" s="79">
        <v>147</v>
      </c>
      <c r="DR451" s="79">
        <v>0</v>
      </c>
      <c r="DS451" s="79">
        <v>107</v>
      </c>
      <c r="DT451" s="68">
        <v>254</v>
      </c>
      <c r="DU451" s="79"/>
      <c r="DV451" s="77">
        <v>40.451127999999997</v>
      </c>
      <c r="DW451" s="77">
        <v>0</v>
      </c>
      <c r="DX451" s="77">
        <v>0</v>
      </c>
      <c r="DY451" s="77">
        <v>0</v>
      </c>
      <c r="DZ451" s="77">
        <v>0</v>
      </c>
      <c r="EA451" s="77">
        <v>0</v>
      </c>
      <c r="EB451" s="77">
        <v>1.0964</v>
      </c>
      <c r="EC451" s="77">
        <v>0</v>
      </c>
      <c r="ED451" s="77">
        <v>0</v>
      </c>
      <c r="EE451" s="77">
        <v>0</v>
      </c>
      <c r="EF451" s="77">
        <v>0</v>
      </c>
      <c r="EG451" s="77" t="s">
        <v>229</v>
      </c>
      <c r="EH451" s="77"/>
      <c r="EI451" s="77"/>
      <c r="EJ451" s="77"/>
      <c r="EK451" s="77"/>
      <c r="EL451" s="77"/>
      <c r="EM451" s="77"/>
      <c r="EN451" s="77"/>
      <c r="EO451" s="77"/>
      <c r="EP451" s="77"/>
      <c r="EQ451" s="77"/>
      <c r="ER451" s="77"/>
      <c r="ES451" s="77"/>
      <c r="ET451" s="77"/>
      <c r="EU451" s="77"/>
      <c r="EV451" s="77"/>
      <c r="EW451" s="77"/>
      <c r="EX451" s="77"/>
    </row>
    <row r="452" spans="1:154">
      <c r="A452" s="86">
        <v>2018</v>
      </c>
      <c r="B452" s="67" t="s">
        <v>6</v>
      </c>
      <c r="C452" s="67" t="s">
        <v>230</v>
      </c>
      <c r="D452" s="67" t="s">
        <v>211</v>
      </c>
      <c r="E452" s="67" t="s">
        <v>212</v>
      </c>
      <c r="F452" s="67" t="s">
        <v>226</v>
      </c>
      <c r="G452" s="67" t="s">
        <v>29</v>
      </c>
      <c r="H452" s="68" t="s">
        <v>29</v>
      </c>
      <c r="I452" s="68" t="s">
        <v>447</v>
      </c>
      <c r="J452" s="67" t="s">
        <v>643</v>
      </c>
      <c r="K452" s="78">
        <v>651519</v>
      </c>
      <c r="L452" s="78">
        <v>325759</v>
      </c>
      <c r="M452" s="67">
        <v>221106.75</v>
      </c>
      <c r="N452" s="67"/>
      <c r="O452" s="67"/>
      <c r="P452" s="67"/>
      <c r="Q452" s="79"/>
      <c r="R452" s="67">
        <v>1198384.75</v>
      </c>
      <c r="S452" s="79"/>
      <c r="T452" s="79"/>
      <c r="U452" s="79"/>
      <c r="V452" s="79"/>
      <c r="W452" s="79"/>
      <c r="X452" s="79"/>
      <c r="Y452" s="79"/>
      <c r="Z452" s="78"/>
      <c r="AA452" s="78"/>
      <c r="AB452" s="78"/>
      <c r="AC452" s="67">
        <v>1447580</v>
      </c>
      <c r="AD452" s="67">
        <v>1447580</v>
      </c>
      <c r="AE452" s="79"/>
      <c r="AF452" s="79">
        <v>492.70000000000005</v>
      </c>
      <c r="AG452" s="79"/>
      <c r="AH452" s="79"/>
      <c r="AI452" s="79"/>
      <c r="AJ452" s="79"/>
      <c r="AK452" s="67"/>
      <c r="AL452" s="67"/>
      <c r="AM452" s="67"/>
      <c r="AN452" s="67"/>
      <c r="AO452" s="67"/>
      <c r="AP452" s="67">
        <v>25</v>
      </c>
      <c r="AQ452" s="67">
        <v>75</v>
      </c>
      <c r="AR452" s="67"/>
      <c r="AS452" s="67"/>
      <c r="AT452" s="67">
        <v>25</v>
      </c>
      <c r="AU452" s="67"/>
      <c r="AV452" s="67"/>
      <c r="AW452" s="67">
        <v>6</v>
      </c>
      <c r="AX452" s="67"/>
      <c r="AY452" s="67"/>
      <c r="AZ452" s="67">
        <v>6</v>
      </c>
      <c r="BA452" s="67"/>
      <c r="BB452" s="67"/>
      <c r="BC452" s="67"/>
      <c r="BD452" s="67"/>
      <c r="BE452" s="67"/>
      <c r="BF452" s="67"/>
      <c r="BG452" s="67"/>
      <c r="BH452" s="67"/>
      <c r="BI452" s="67"/>
      <c r="BJ452" s="73">
        <v>9965</v>
      </c>
      <c r="BK452" s="68">
        <v>137</v>
      </c>
      <c r="BL452" s="78"/>
      <c r="BM452" s="78">
        <v>32</v>
      </c>
      <c r="BN452" s="78">
        <v>32</v>
      </c>
      <c r="BO452" s="78">
        <v>32</v>
      </c>
      <c r="BP452" s="78"/>
      <c r="BQ452" s="78"/>
      <c r="BR452" s="67">
        <v>10966</v>
      </c>
      <c r="BS452" s="67">
        <v>129</v>
      </c>
      <c r="BT452" s="67">
        <v>50</v>
      </c>
      <c r="BU452" s="67"/>
      <c r="BV452" s="67"/>
      <c r="BW452" s="67"/>
      <c r="BX452" s="79"/>
      <c r="BY452" s="67">
        <v>11145</v>
      </c>
      <c r="BZ452" s="79">
        <v>112.767493</v>
      </c>
      <c r="CA452" s="79">
        <v>101.81540000000001</v>
      </c>
      <c r="CB452" s="79">
        <v>74.488050000000001</v>
      </c>
      <c r="CC452" s="79">
        <v>61.941359999999996</v>
      </c>
      <c r="CD452" s="79"/>
      <c r="CE452" s="79"/>
      <c r="CF452" s="79"/>
      <c r="CG452" s="79"/>
      <c r="CH452" s="79"/>
      <c r="CI452" s="79"/>
      <c r="CJ452" s="79"/>
      <c r="CK452" s="79">
        <v>51.984468</v>
      </c>
      <c r="CL452" s="67">
        <v>402.99677099999997</v>
      </c>
      <c r="CM452" s="79"/>
      <c r="CN452" s="79"/>
      <c r="CO452" s="79"/>
      <c r="CP452" s="79"/>
      <c r="CQ452" s="79"/>
      <c r="CR452" s="79"/>
      <c r="CS452" s="79"/>
      <c r="CT452" s="79"/>
      <c r="CU452" s="79"/>
      <c r="CV452" s="79"/>
      <c r="CW452" s="79"/>
      <c r="CX452" s="79"/>
      <c r="CY452" s="79"/>
      <c r="CZ452" s="79"/>
      <c r="DA452" s="79"/>
      <c r="DB452" s="79"/>
      <c r="DC452" s="79"/>
      <c r="DD452" s="79"/>
      <c r="DE452" s="79"/>
      <c r="DF452" s="79"/>
      <c r="DG452" s="79"/>
      <c r="DH452" s="79"/>
      <c r="DI452" s="79"/>
      <c r="DJ452" s="79"/>
      <c r="DK452" s="79"/>
      <c r="DL452" s="79"/>
      <c r="DM452" s="79"/>
      <c r="DN452" s="79"/>
      <c r="DO452" s="79">
        <v>11949</v>
      </c>
      <c r="DP452" s="79">
        <v>0</v>
      </c>
      <c r="DQ452" s="79">
        <v>452.19400000000002</v>
      </c>
      <c r="DR452" s="79">
        <v>34.159999999999997</v>
      </c>
      <c r="DS452" s="79">
        <v>193.56</v>
      </c>
      <c r="DT452" s="68">
        <v>679.91399999999999</v>
      </c>
      <c r="DU452" s="79"/>
      <c r="DV452" s="77">
        <v>123.53288499999999</v>
      </c>
      <c r="DW452" s="77">
        <v>0.173572</v>
      </c>
      <c r="DX452" s="77">
        <v>0</v>
      </c>
      <c r="DY452" s="77">
        <v>842.76226641651033</v>
      </c>
      <c r="DZ452" s="77">
        <v>4.3819999999999997</v>
      </c>
      <c r="EA452" s="77">
        <v>0</v>
      </c>
      <c r="EB452" s="77">
        <v>0</v>
      </c>
      <c r="EC452" s="77">
        <v>8.5939300000000003</v>
      </c>
      <c r="ED452" s="77">
        <v>17.317699999999999</v>
      </c>
      <c r="EE452" s="77">
        <v>0</v>
      </c>
      <c r="EF452" s="77">
        <v>0</v>
      </c>
      <c r="EG452" s="77" t="s">
        <v>229</v>
      </c>
      <c r="EH452" s="77"/>
      <c r="EI452" s="77"/>
      <c r="EJ452" s="77"/>
      <c r="EK452" s="77"/>
      <c r="EL452" s="77"/>
      <c r="EM452" s="77"/>
      <c r="EN452" s="77"/>
      <c r="EO452" s="77"/>
      <c r="EP452" s="77"/>
      <c r="EQ452" s="77"/>
      <c r="ER452" s="77"/>
      <c r="ES452" s="77"/>
      <c r="ET452" s="77"/>
      <c r="EU452" s="77"/>
      <c r="EV452" s="77"/>
      <c r="EW452" s="77"/>
      <c r="EX452" s="77"/>
    </row>
    <row r="453" spans="1:154">
      <c r="A453" s="86">
        <v>2018</v>
      </c>
      <c r="B453" s="67" t="s">
        <v>6</v>
      </c>
      <c r="C453" s="67" t="s">
        <v>230</v>
      </c>
      <c r="D453" s="67" t="s">
        <v>211</v>
      </c>
      <c r="E453" s="67" t="s">
        <v>212</v>
      </c>
      <c r="F453" s="67" t="s">
        <v>218</v>
      </c>
      <c r="G453" s="67" t="s">
        <v>39</v>
      </c>
      <c r="H453" s="68" t="s">
        <v>231</v>
      </c>
      <c r="I453" s="68" t="s">
        <v>434</v>
      </c>
      <c r="J453" s="67" t="s">
        <v>644</v>
      </c>
      <c r="K453" s="78">
        <v>239446.39999999999</v>
      </c>
      <c r="L453" s="78">
        <v>167312</v>
      </c>
      <c r="M453" s="67">
        <v>64094.3</v>
      </c>
      <c r="N453" s="67"/>
      <c r="O453" s="67"/>
      <c r="P453" s="67"/>
      <c r="Q453" s="79"/>
      <c r="R453" s="67">
        <v>470852.7</v>
      </c>
      <c r="S453" s="79"/>
      <c r="T453" s="79"/>
      <c r="U453" s="79"/>
      <c r="V453" s="79"/>
      <c r="W453" s="79"/>
      <c r="X453" s="79"/>
      <c r="Y453" s="79">
        <v>334.13486599999999</v>
      </c>
      <c r="Z453" s="78">
        <v>196392.06666666668</v>
      </c>
      <c r="AA453" s="78">
        <v>196392.06666666668</v>
      </c>
      <c r="AB453" s="78">
        <v>196392.06666666668</v>
      </c>
      <c r="AC453" s="67"/>
      <c r="AD453" s="67">
        <v>589176.20000000007</v>
      </c>
      <c r="AE453" s="79"/>
      <c r="AF453" s="79">
        <v>149.64796999999999</v>
      </c>
      <c r="AG453" s="79"/>
      <c r="AH453" s="79"/>
      <c r="AI453" s="79">
        <v>118.32350000000011</v>
      </c>
      <c r="AJ453" s="79"/>
      <c r="AK453" s="67"/>
      <c r="AL453" s="67"/>
      <c r="AM453" s="67"/>
      <c r="AN453" s="67"/>
      <c r="AO453" s="67"/>
      <c r="AP453" s="67">
        <v>30</v>
      </c>
      <c r="AQ453" s="67">
        <v>60</v>
      </c>
      <c r="AR453" s="67"/>
      <c r="AS453" s="67"/>
      <c r="AT453" s="67">
        <v>24</v>
      </c>
      <c r="AU453" s="67"/>
      <c r="AV453" s="67"/>
      <c r="AW453" s="67">
        <v>1</v>
      </c>
      <c r="AX453" s="67"/>
      <c r="AY453" s="67"/>
      <c r="AZ453" s="67">
        <v>2</v>
      </c>
      <c r="BA453" s="67">
        <v>1</v>
      </c>
      <c r="BB453" s="67"/>
      <c r="BC453" s="67"/>
      <c r="BD453" s="67"/>
      <c r="BE453" s="67"/>
      <c r="BF453" s="67"/>
      <c r="BG453" s="67"/>
      <c r="BH453" s="67"/>
      <c r="BI453" s="67"/>
      <c r="BJ453" s="73">
        <v>7295</v>
      </c>
      <c r="BK453" s="68">
        <v>118</v>
      </c>
      <c r="BL453" s="78">
        <v>0</v>
      </c>
      <c r="BM453" s="78">
        <v>26</v>
      </c>
      <c r="BN453" s="78">
        <v>26</v>
      </c>
      <c r="BO453" s="78">
        <v>26</v>
      </c>
      <c r="BP453" s="78"/>
      <c r="BQ453" s="78"/>
      <c r="BR453" s="67">
        <v>2488</v>
      </c>
      <c r="BS453" s="67">
        <v>51</v>
      </c>
      <c r="BT453" s="67">
        <v>4</v>
      </c>
      <c r="BU453" s="67"/>
      <c r="BV453" s="67"/>
      <c r="BW453" s="67"/>
      <c r="BX453" s="79"/>
      <c r="BY453" s="67">
        <v>2543</v>
      </c>
      <c r="BZ453" s="79">
        <v>189.07978600000001</v>
      </c>
      <c r="CA453" s="79">
        <v>40.273873999999999</v>
      </c>
      <c r="CB453" s="79">
        <v>16.626821</v>
      </c>
      <c r="CC453" s="79">
        <v>45.447482000000001</v>
      </c>
      <c r="CD453" s="79"/>
      <c r="CE453" s="79"/>
      <c r="CF453" s="79"/>
      <c r="CG453" s="79"/>
      <c r="CH453" s="79"/>
      <c r="CI453" s="79"/>
      <c r="CJ453" s="79"/>
      <c r="CK453" s="79">
        <v>16.475999999999999</v>
      </c>
      <c r="CL453" s="67">
        <v>307.90396300000003</v>
      </c>
      <c r="CM453" s="79">
        <v>25.7</v>
      </c>
      <c r="CN453" s="79">
        <v>7.7220969805500177</v>
      </c>
      <c r="CO453" s="79">
        <v>4.3309380915414764</v>
      </c>
      <c r="CP453" s="79">
        <v>237.33330000000001</v>
      </c>
      <c r="CQ453" s="79">
        <v>71.311702697041696</v>
      </c>
      <c r="CR453" s="79">
        <v>39.995168457635828</v>
      </c>
      <c r="CS453" s="79">
        <v>0</v>
      </c>
      <c r="CT453" s="79">
        <v>0</v>
      </c>
      <c r="CU453" s="79">
        <v>0</v>
      </c>
      <c r="CV453" s="79">
        <v>342.75009999999997</v>
      </c>
      <c r="CW453" s="79">
        <v>102.98636234603954</v>
      </c>
      <c r="CX453" s="79">
        <v>57.759901321776269</v>
      </c>
      <c r="CY453" s="79">
        <v>11.1663</v>
      </c>
      <c r="CZ453" s="79">
        <v>3.3551459733041114</v>
      </c>
      <c r="DA453" s="79">
        <v>1.8817336191276106</v>
      </c>
      <c r="DB453" s="79">
        <v>0</v>
      </c>
      <c r="DC453" s="79">
        <v>0</v>
      </c>
      <c r="DD453" s="79">
        <v>0</v>
      </c>
      <c r="DE453" s="79">
        <v>201</v>
      </c>
      <c r="DF453" s="79">
        <v>57</v>
      </c>
      <c r="DG453" s="79">
        <v>77</v>
      </c>
      <c r="DH453" s="79">
        <v>111</v>
      </c>
      <c r="DI453" s="79">
        <v>0</v>
      </c>
      <c r="DJ453" s="79">
        <v>201</v>
      </c>
      <c r="DK453" s="79">
        <v>57</v>
      </c>
      <c r="DL453" s="79">
        <v>77</v>
      </c>
      <c r="DM453" s="79">
        <v>108</v>
      </c>
      <c r="DN453" s="79">
        <v>0</v>
      </c>
      <c r="DO453" s="79">
        <v>2533</v>
      </c>
      <c r="DP453" s="79">
        <v>0.4</v>
      </c>
      <c r="DQ453" s="79">
        <v>309.43299999999999</v>
      </c>
      <c r="DR453" s="79"/>
      <c r="DS453" s="79">
        <v>480.08499999999998</v>
      </c>
      <c r="DT453" s="68">
        <v>789.51800000000003</v>
      </c>
      <c r="DU453" s="79"/>
      <c r="DV453" s="77">
        <v>19.926508474576273</v>
      </c>
      <c r="DW453" s="77">
        <v>0.02</v>
      </c>
      <c r="DX453" s="77"/>
      <c r="DY453" s="77">
        <v>0.25423728813559321</v>
      </c>
      <c r="DZ453" s="77"/>
      <c r="EA453" s="77">
        <v>2.464406779661017</v>
      </c>
      <c r="EB453" s="77">
        <v>18.04177966101695</v>
      </c>
      <c r="EC453" s="77"/>
      <c r="ED453" s="77">
        <v>0.67796610169491534</v>
      </c>
      <c r="EE453" s="77"/>
      <c r="EF453" s="77"/>
      <c r="EG453" s="77" t="s">
        <v>229</v>
      </c>
      <c r="EH453" s="77"/>
      <c r="EI453" s="77"/>
      <c r="EJ453" s="77"/>
      <c r="EK453" s="77"/>
      <c r="EL453" s="77"/>
      <c r="EM453" s="77"/>
      <c r="EN453" s="77"/>
      <c r="EO453" s="77"/>
      <c r="EP453" s="77"/>
      <c r="EQ453" s="77"/>
      <c r="ER453" s="77"/>
      <c r="ES453" s="77"/>
      <c r="ET453" s="77"/>
      <c r="EU453" s="77"/>
      <c r="EV453" s="77"/>
      <c r="EW453" s="77"/>
      <c r="EX453" s="77"/>
    </row>
    <row r="454" spans="1:154">
      <c r="A454" s="86">
        <v>2018</v>
      </c>
      <c r="B454" s="67" t="s">
        <v>6</v>
      </c>
      <c r="C454" s="67" t="s">
        <v>230</v>
      </c>
      <c r="D454" s="67" t="s">
        <v>211</v>
      </c>
      <c r="E454" s="67" t="s">
        <v>212</v>
      </c>
      <c r="F454" s="67" t="s">
        <v>219</v>
      </c>
      <c r="G454" s="67" t="s">
        <v>38</v>
      </c>
      <c r="H454" s="68" t="s">
        <v>231</v>
      </c>
      <c r="I454" s="68" t="s">
        <v>435</v>
      </c>
      <c r="J454" s="67" t="s">
        <v>645</v>
      </c>
      <c r="K454" s="78">
        <v>267790.40000000002</v>
      </c>
      <c r="L454" s="78">
        <v>160985.79999999999</v>
      </c>
      <c r="M454" s="67">
        <v>0</v>
      </c>
      <c r="N454" s="67"/>
      <c r="O454" s="67"/>
      <c r="P454" s="67"/>
      <c r="Q454" s="79"/>
      <c r="R454" s="67">
        <v>428776.2</v>
      </c>
      <c r="S454" s="79"/>
      <c r="T454" s="79"/>
      <c r="U454" s="79"/>
      <c r="V454" s="79"/>
      <c r="W454" s="79"/>
      <c r="X454" s="79"/>
      <c r="Y454" s="79">
        <v>294.85475500000001</v>
      </c>
      <c r="Z454" s="78">
        <v>194995.30000000002</v>
      </c>
      <c r="AA454" s="78">
        <v>194995.30000000002</v>
      </c>
      <c r="AB454" s="78">
        <v>194995.30000000002</v>
      </c>
      <c r="AC454" s="67"/>
      <c r="AD454" s="67">
        <v>584985.9</v>
      </c>
      <c r="AE454" s="79"/>
      <c r="AF454" s="79">
        <v>161.40299161519999</v>
      </c>
      <c r="AG454" s="79"/>
      <c r="AH454" s="79"/>
      <c r="AI454" s="79">
        <v>78.104849999999999</v>
      </c>
      <c r="AJ454" s="79">
        <v>78.104849999999999</v>
      </c>
      <c r="AK454" s="67"/>
      <c r="AL454" s="67"/>
      <c r="AM454" s="67"/>
      <c r="AN454" s="67"/>
      <c r="AO454" s="67"/>
      <c r="AP454" s="67">
        <v>25</v>
      </c>
      <c r="AQ454" s="67">
        <v>99</v>
      </c>
      <c r="AR454" s="67"/>
      <c r="AS454" s="67"/>
      <c r="AT454" s="67">
        <v>16</v>
      </c>
      <c r="AU454" s="67"/>
      <c r="AV454" s="67"/>
      <c r="AW454" s="67">
        <v>6</v>
      </c>
      <c r="AX454" s="67"/>
      <c r="AY454" s="67"/>
      <c r="AZ454" s="67"/>
      <c r="BA454" s="67"/>
      <c r="BB454" s="67"/>
      <c r="BC454" s="67"/>
      <c r="BD454" s="67"/>
      <c r="BE454" s="67"/>
      <c r="BF454" s="67"/>
      <c r="BG454" s="67"/>
      <c r="BH454" s="67"/>
      <c r="BI454" s="67"/>
      <c r="BJ454" s="73">
        <v>8375</v>
      </c>
      <c r="BK454" s="68">
        <v>146</v>
      </c>
      <c r="BL454" s="78"/>
      <c r="BM454" s="78">
        <v>19</v>
      </c>
      <c r="BN454" s="78">
        <v>19</v>
      </c>
      <c r="BO454" s="78">
        <v>19</v>
      </c>
      <c r="BP454" s="78"/>
      <c r="BQ454" s="78"/>
      <c r="BR454" s="67">
        <v>3679</v>
      </c>
      <c r="BS454" s="67">
        <v>66</v>
      </c>
      <c r="BT454" s="67">
        <v>0</v>
      </c>
      <c r="BU454" s="67"/>
      <c r="BV454" s="67"/>
      <c r="BW454" s="67"/>
      <c r="BX454" s="79"/>
      <c r="BY454" s="67">
        <v>3745</v>
      </c>
      <c r="BZ454" s="79">
        <v>171.51789200000002</v>
      </c>
      <c r="CA454" s="79">
        <v>17.317799999999998</v>
      </c>
      <c r="CB454" s="79">
        <v>10.336855</v>
      </c>
      <c r="CC454" s="79">
        <v>27.015021000000001</v>
      </c>
      <c r="CD454" s="79"/>
      <c r="CE454" s="79"/>
      <c r="CF454" s="79"/>
      <c r="CG454" s="79"/>
      <c r="CH454" s="79"/>
      <c r="CI454" s="79"/>
      <c r="CJ454" s="79"/>
      <c r="CK454" s="79">
        <v>16.476001</v>
      </c>
      <c r="CL454" s="67">
        <v>242.663569</v>
      </c>
      <c r="CM454" s="79"/>
      <c r="CN454" s="79"/>
      <c r="CO454" s="79"/>
      <c r="CP454" s="79"/>
      <c r="CQ454" s="79"/>
      <c r="CR454" s="79"/>
      <c r="CS454" s="79"/>
      <c r="CT454" s="79"/>
      <c r="CU454" s="79"/>
      <c r="CV454" s="79">
        <v>488</v>
      </c>
      <c r="CW454" s="79">
        <v>123.37428396226414</v>
      </c>
      <c r="CX454" s="79">
        <v>69.194467160235831</v>
      </c>
      <c r="CY454" s="79"/>
      <c r="CZ454" s="79"/>
      <c r="DA454" s="79"/>
      <c r="DB454" s="79"/>
      <c r="DC454" s="79"/>
      <c r="DD454" s="79"/>
      <c r="DE454" s="79">
        <v>0</v>
      </c>
      <c r="DF454" s="79">
        <v>122</v>
      </c>
      <c r="DG454" s="79">
        <v>24</v>
      </c>
      <c r="DH454" s="79">
        <v>72</v>
      </c>
      <c r="DI454" s="79">
        <v>39</v>
      </c>
      <c r="DJ454" s="79">
        <v>0</v>
      </c>
      <c r="DK454" s="79">
        <v>120</v>
      </c>
      <c r="DL454" s="79">
        <v>24</v>
      </c>
      <c r="DM454" s="79">
        <v>69</v>
      </c>
      <c r="DN454" s="79">
        <v>39</v>
      </c>
      <c r="DO454" s="79">
        <v>3542</v>
      </c>
      <c r="DP454" s="79">
        <v>0</v>
      </c>
      <c r="DQ454" s="79">
        <v>131.94999999999999</v>
      </c>
      <c r="DR454" s="79">
        <v>0</v>
      </c>
      <c r="DS454" s="79">
        <v>271.2</v>
      </c>
      <c r="DT454" s="68">
        <v>403.15</v>
      </c>
      <c r="DU454" s="79"/>
      <c r="DV454" s="77">
        <v>29.209220338983055</v>
      </c>
      <c r="DW454" s="77"/>
      <c r="DX454" s="77"/>
      <c r="DY454" s="77">
        <v>0</v>
      </c>
      <c r="DZ454" s="77"/>
      <c r="EA454" s="77">
        <v>3.9364406779661021</v>
      </c>
      <c r="EB454" s="77">
        <v>39.641030508474579</v>
      </c>
      <c r="EC454" s="77"/>
      <c r="ED454" s="77"/>
      <c r="EE454" s="77"/>
      <c r="EF454" s="77">
        <v>0.21186500000000003</v>
      </c>
      <c r="EG454" s="77" t="s">
        <v>229</v>
      </c>
      <c r="EH454" s="77"/>
      <c r="EI454" s="77"/>
      <c r="EJ454" s="77"/>
      <c r="EK454" s="77"/>
      <c r="EL454" s="77"/>
      <c r="EM454" s="77"/>
      <c r="EN454" s="77"/>
      <c r="EO454" s="77"/>
      <c r="EP454" s="77"/>
      <c r="EQ454" s="77"/>
      <c r="ER454" s="77"/>
      <c r="ES454" s="77"/>
      <c r="ET454" s="77"/>
      <c r="EU454" s="77"/>
      <c r="EV454" s="77"/>
      <c r="EW454" s="77"/>
      <c r="EX454" s="77"/>
    </row>
    <row r="455" spans="1:154">
      <c r="A455" s="86">
        <v>2018</v>
      </c>
      <c r="B455" s="67" t="s">
        <v>6</v>
      </c>
      <c r="C455" s="67" t="s">
        <v>230</v>
      </c>
      <c r="D455" s="67" t="s">
        <v>211</v>
      </c>
      <c r="E455" s="67" t="s">
        <v>212</v>
      </c>
      <c r="F455" s="67" t="s">
        <v>220</v>
      </c>
      <c r="G455" s="67" t="s">
        <v>37</v>
      </c>
      <c r="H455" s="68" t="s">
        <v>231</v>
      </c>
      <c r="I455" s="68" t="s">
        <v>436</v>
      </c>
      <c r="J455" s="67" t="s">
        <v>646</v>
      </c>
      <c r="K455" s="78">
        <v>275221.59999999998</v>
      </c>
      <c r="L455" s="78">
        <v>297534.24900000001</v>
      </c>
      <c r="M455" s="67">
        <v>22395.050999999978</v>
      </c>
      <c r="N455" s="67"/>
      <c r="O455" s="67"/>
      <c r="P455" s="67"/>
      <c r="Q455" s="79"/>
      <c r="R455" s="67">
        <v>595150.89999999991</v>
      </c>
      <c r="S455" s="79"/>
      <c r="T455" s="79"/>
      <c r="U455" s="79"/>
      <c r="V455" s="79"/>
      <c r="W455" s="79"/>
      <c r="X455" s="79"/>
      <c r="Y455" s="79">
        <v>403.183041</v>
      </c>
      <c r="Z455" s="78">
        <v>320480</v>
      </c>
      <c r="AA455" s="78">
        <v>320480</v>
      </c>
      <c r="AB455" s="78">
        <v>320480</v>
      </c>
      <c r="AC455" s="67"/>
      <c r="AD455" s="67">
        <v>961440</v>
      </c>
      <c r="AE455" s="79"/>
      <c r="AF455" s="79">
        <v>251.34991100000002</v>
      </c>
      <c r="AG455" s="79"/>
      <c r="AH455" s="79"/>
      <c r="AI455" s="79">
        <v>183.14455000000004</v>
      </c>
      <c r="AJ455" s="79">
        <v>183.14455000000004</v>
      </c>
      <c r="AK455" s="67"/>
      <c r="AL455" s="67"/>
      <c r="AM455" s="67"/>
      <c r="AN455" s="67"/>
      <c r="AO455" s="67"/>
      <c r="AP455" s="67">
        <v>55</v>
      </c>
      <c r="AQ455" s="67">
        <v>84</v>
      </c>
      <c r="AR455" s="67"/>
      <c r="AS455" s="67"/>
      <c r="AT455" s="67">
        <v>14</v>
      </c>
      <c r="AU455" s="67"/>
      <c r="AV455" s="67"/>
      <c r="AW455" s="67">
        <v>3</v>
      </c>
      <c r="AX455" s="67"/>
      <c r="AY455" s="67"/>
      <c r="AZ455" s="67">
        <v>1</v>
      </c>
      <c r="BA455" s="67"/>
      <c r="BB455" s="67"/>
      <c r="BC455" s="67"/>
      <c r="BD455" s="67"/>
      <c r="BE455" s="67"/>
      <c r="BF455" s="67"/>
      <c r="BG455" s="67"/>
      <c r="BH455" s="67"/>
      <c r="BI455" s="67"/>
      <c r="BJ455" s="73">
        <v>7890</v>
      </c>
      <c r="BK455" s="68">
        <v>157</v>
      </c>
      <c r="BL455" s="78"/>
      <c r="BM455" s="78">
        <v>13</v>
      </c>
      <c r="BN455" s="78">
        <v>13</v>
      </c>
      <c r="BO455" s="78">
        <v>13</v>
      </c>
      <c r="BP455" s="78"/>
      <c r="BQ455" s="78"/>
      <c r="BR455" s="67">
        <v>3308</v>
      </c>
      <c r="BS455" s="67">
        <v>103</v>
      </c>
      <c r="BT455" s="67">
        <v>1</v>
      </c>
      <c r="BU455" s="67"/>
      <c r="BV455" s="67"/>
      <c r="BW455" s="67"/>
      <c r="BX455" s="79"/>
      <c r="BY455" s="67">
        <v>3412</v>
      </c>
      <c r="BZ455" s="79">
        <v>346.78682800000001</v>
      </c>
      <c r="CA455" s="79">
        <v>60.120573</v>
      </c>
      <c r="CB455" s="79">
        <v>23.945665999999999</v>
      </c>
      <c r="CC455" s="79">
        <v>70.160831000000002</v>
      </c>
      <c r="CD455" s="79"/>
      <c r="CE455" s="79"/>
      <c r="CF455" s="79"/>
      <c r="CG455" s="79"/>
      <c r="CH455" s="79"/>
      <c r="CI455" s="79"/>
      <c r="CJ455" s="79"/>
      <c r="CK455" s="79">
        <v>21.862292</v>
      </c>
      <c r="CL455" s="67">
        <v>522.87619000000007</v>
      </c>
      <c r="CM455" s="79">
        <v>31</v>
      </c>
      <c r="CN455" s="79">
        <v>9.18</v>
      </c>
      <c r="CO455" s="79">
        <v>5.1508919999999998</v>
      </c>
      <c r="CP455" s="79">
        <v>238.7</v>
      </c>
      <c r="CQ455" s="79">
        <v>70.709999999999994</v>
      </c>
      <c r="CR455" s="79">
        <v>39.66187</v>
      </c>
      <c r="CS455" s="79">
        <v>4.62</v>
      </c>
      <c r="CT455" s="79">
        <v>1.36</v>
      </c>
      <c r="CU455" s="79">
        <v>0.76764900000000003</v>
      </c>
      <c r="CV455" s="79">
        <v>154.76</v>
      </c>
      <c r="CW455" s="79">
        <v>45.84</v>
      </c>
      <c r="CX455" s="79">
        <v>25.714500000000001</v>
      </c>
      <c r="CY455" s="79">
        <v>40.4</v>
      </c>
      <c r="CZ455" s="79">
        <v>11.96</v>
      </c>
      <c r="DA455" s="79">
        <v>6.7127756999999999</v>
      </c>
      <c r="DB455" s="79"/>
      <c r="DC455" s="79"/>
      <c r="DD455" s="79"/>
      <c r="DE455" s="79">
        <v>0</v>
      </c>
      <c r="DF455" s="79">
        <v>173</v>
      </c>
      <c r="DG455" s="79">
        <v>29</v>
      </c>
      <c r="DH455" s="79">
        <v>123</v>
      </c>
      <c r="DI455" s="79">
        <v>0</v>
      </c>
      <c r="DJ455" s="79">
        <v>0</v>
      </c>
      <c r="DK455" s="79">
        <v>173</v>
      </c>
      <c r="DL455" s="79">
        <v>29</v>
      </c>
      <c r="DM455" s="79">
        <v>123</v>
      </c>
      <c r="DN455" s="79">
        <v>0</v>
      </c>
      <c r="DO455" s="79">
        <v>3392</v>
      </c>
      <c r="DP455" s="79">
        <v>0</v>
      </c>
      <c r="DQ455" s="79">
        <v>332</v>
      </c>
      <c r="DR455" s="79">
        <v>0</v>
      </c>
      <c r="DS455" s="79">
        <v>662</v>
      </c>
      <c r="DT455" s="68">
        <v>994</v>
      </c>
      <c r="DU455" s="79"/>
      <c r="DV455" s="77">
        <v>27.029192422731803</v>
      </c>
      <c r="DW455" s="77">
        <v>0.02</v>
      </c>
      <c r="DX455" s="77"/>
      <c r="DY455" s="77">
        <v>3.6705932203389828</v>
      </c>
      <c r="DZ455" s="77"/>
      <c r="EA455" s="77">
        <v>2.7344067796610174</v>
      </c>
      <c r="EB455" s="77">
        <v>19.930638983050848</v>
      </c>
      <c r="EC455" s="77"/>
      <c r="ED455" s="77"/>
      <c r="EE455" s="77"/>
      <c r="EF455" s="77">
        <v>0.67694915254237287</v>
      </c>
      <c r="EG455" s="77" t="s">
        <v>229</v>
      </c>
      <c r="EH455" s="77"/>
      <c r="EI455" s="77"/>
      <c r="EJ455" s="77"/>
      <c r="EK455" s="77"/>
      <c r="EL455" s="77"/>
      <c r="EM455" s="77"/>
      <c r="EN455" s="77"/>
      <c r="EO455" s="77"/>
      <c r="EP455" s="77"/>
      <c r="EQ455" s="77"/>
      <c r="ER455" s="77"/>
      <c r="ES455" s="77"/>
      <c r="ET455" s="77"/>
      <c r="EU455" s="77"/>
      <c r="EV455" s="77"/>
      <c r="EW455" s="77"/>
      <c r="EX455" s="77"/>
    </row>
    <row r="456" spans="1:154">
      <c r="A456" s="86">
        <v>2018</v>
      </c>
      <c r="B456" s="67" t="s">
        <v>6</v>
      </c>
      <c r="C456" s="67" t="s">
        <v>230</v>
      </c>
      <c r="D456" s="67" t="s">
        <v>211</v>
      </c>
      <c r="E456" s="67" t="s">
        <v>212</v>
      </c>
      <c r="F456" s="67" t="s">
        <v>221</v>
      </c>
      <c r="G456" s="67" t="s">
        <v>36</v>
      </c>
      <c r="H456" s="68" t="s">
        <v>231</v>
      </c>
      <c r="I456" s="68" t="s">
        <v>437</v>
      </c>
      <c r="J456" s="67" t="s">
        <v>647</v>
      </c>
      <c r="K456" s="78">
        <v>400422</v>
      </c>
      <c r="L456" s="78">
        <v>303123</v>
      </c>
      <c r="M456" s="67">
        <v>144994.125</v>
      </c>
      <c r="N456" s="67">
        <v>48331.375</v>
      </c>
      <c r="O456" s="67"/>
      <c r="P456" s="67"/>
      <c r="Q456" s="79"/>
      <c r="R456" s="67">
        <v>896870.5</v>
      </c>
      <c r="S456" s="79"/>
      <c r="T456" s="79"/>
      <c r="U456" s="79"/>
      <c r="V456" s="79"/>
      <c r="W456" s="79"/>
      <c r="X456" s="79"/>
      <c r="Y456" s="79">
        <v>587.82314699999995</v>
      </c>
      <c r="Z456" s="78">
        <v>382015.68333333329</v>
      </c>
      <c r="AA456" s="78">
        <v>382015.68333333329</v>
      </c>
      <c r="AB456" s="78">
        <v>382015.68333333329</v>
      </c>
      <c r="AC456" s="67"/>
      <c r="AD456" s="67">
        <v>1146047.0499999998</v>
      </c>
      <c r="AE456" s="79"/>
      <c r="AF456" s="79">
        <v>287.46250400000002</v>
      </c>
      <c r="AG456" s="79"/>
      <c r="AH456" s="79"/>
      <c r="AI456" s="79">
        <v>124.58827499999991</v>
      </c>
      <c r="AJ456" s="79">
        <v>124.58827499999991</v>
      </c>
      <c r="AK456" s="67"/>
      <c r="AL456" s="67"/>
      <c r="AM456" s="67"/>
      <c r="AN456" s="67"/>
      <c r="AO456" s="67"/>
      <c r="AP456" s="67">
        <v>19</v>
      </c>
      <c r="AQ456" s="67">
        <v>126</v>
      </c>
      <c r="AR456" s="67"/>
      <c r="AS456" s="67"/>
      <c r="AT456" s="67">
        <v>17</v>
      </c>
      <c r="AU456" s="67"/>
      <c r="AV456" s="67"/>
      <c r="AW456" s="67">
        <v>7</v>
      </c>
      <c r="AX456" s="67"/>
      <c r="AY456" s="67"/>
      <c r="AZ456" s="67">
        <v>1</v>
      </c>
      <c r="BA456" s="67">
        <v>7</v>
      </c>
      <c r="BB456" s="67"/>
      <c r="BC456" s="67"/>
      <c r="BD456" s="67"/>
      <c r="BE456" s="67"/>
      <c r="BF456" s="67"/>
      <c r="BG456" s="67"/>
      <c r="BH456" s="67"/>
      <c r="BI456" s="67"/>
      <c r="BJ456" s="73">
        <v>12395</v>
      </c>
      <c r="BK456" s="68">
        <v>177</v>
      </c>
      <c r="BL456" s="78"/>
      <c r="BM456" s="78">
        <v>29</v>
      </c>
      <c r="BN456" s="78">
        <v>29</v>
      </c>
      <c r="BO456" s="78">
        <v>29</v>
      </c>
      <c r="BP456" s="78"/>
      <c r="BQ456" s="78"/>
      <c r="BR456" s="67">
        <v>3731</v>
      </c>
      <c r="BS456" s="67">
        <v>93</v>
      </c>
      <c r="BT456" s="67">
        <v>5</v>
      </c>
      <c r="BU456" s="67"/>
      <c r="BV456" s="67"/>
      <c r="BW456" s="67"/>
      <c r="BX456" s="79"/>
      <c r="BY456" s="67">
        <v>3829</v>
      </c>
      <c r="BZ456" s="79">
        <v>212.03675899999999</v>
      </c>
      <c r="CA456" s="79">
        <v>64.454281999999992</v>
      </c>
      <c r="CB456" s="79">
        <v>24.932337</v>
      </c>
      <c r="CC456" s="79">
        <v>60.761543000000003</v>
      </c>
      <c r="CD456" s="79"/>
      <c r="CE456" s="79"/>
      <c r="CF456" s="79"/>
      <c r="CG456" s="79"/>
      <c r="CH456" s="79"/>
      <c r="CI456" s="79"/>
      <c r="CJ456" s="79"/>
      <c r="CK456" s="79">
        <v>19.994944</v>
      </c>
      <c r="CL456" s="67">
        <v>382.17986500000001</v>
      </c>
      <c r="CM456" s="79">
        <v>96</v>
      </c>
      <c r="CN456" s="79">
        <v>31346.098730606489</v>
      </c>
      <c r="CO456" s="79">
        <v>19.622657805359662</v>
      </c>
      <c r="CP456" s="79">
        <v>49</v>
      </c>
      <c r="CQ456" s="79">
        <v>15999.571227080396</v>
      </c>
      <c r="CR456" s="79">
        <v>10.015731588152329</v>
      </c>
      <c r="CS456" s="79">
        <v>5</v>
      </c>
      <c r="CT456" s="79">
        <v>1632.6093088857547</v>
      </c>
      <c r="CU456" s="79">
        <v>1.0220134273624824</v>
      </c>
      <c r="CV456" s="79">
        <v>813</v>
      </c>
      <c r="CW456" s="79">
        <v>265462.27362482372</v>
      </c>
      <c r="CX456" s="79">
        <v>166.17938328913965</v>
      </c>
      <c r="CY456" s="79">
        <v>11.5</v>
      </c>
      <c r="CZ456" s="79">
        <v>3755.0014104372358</v>
      </c>
      <c r="DA456" s="79">
        <v>2.3506308829337099</v>
      </c>
      <c r="DB456" s="79"/>
      <c r="DC456" s="79"/>
      <c r="DD456" s="79"/>
      <c r="DE456" s="79">
        <v>128</v>
      </c>
      <c r="DF456" s="79">
        <v>102</v>
      </c>
      <c r="DG456" s="79">
        <v>21</v>
      </c>
      <c r="DH456" s="79">
        <v>3</v>
      </c>
      <c r="DI456" s="79">
        <v>0</v>
      </c>
      <c r="DJ456" s="79">
        <v>128</v>
      </c>
      <c r="DK456" s="79">
        <v>102</v>
      </c>
      <c r="DL456" s="79">
        <v>21</v>
      </c>
      <c r="DM456" s="79">
        <v>1</v>
      </c>
      <c r="DN456" s="79">
        <v>0</v>
      </c>
      <c r="DO456" s="79">
        <v>0</v>
      </c>
      <c r="DP456" s="79">
        <v>4</v>
      </c>
      <c r="DQ456" s="79">
        <v>111.5</v>
      </c>
      <c r="DR456" s="79">
        <v>0</v>
      </c>
      <c r="DS456" s="79">
        <v>229.7</v>
      </c>
      <c r="DT456" s="68">
        <v>341.2</v>
      </c>
      <c r="DU456" s="79"/>
      <c r="DV456" s="77">
        <v>32.232479999999995</v>
      </c>
      <c r="DW456" s="77"/>
      <c r="DX456" s="77"/>
      <c r="DY456" s="77">
        <v>3.084238</v>
      </c>
      <c r="DZ456" s="77"/>
      <c r="EA456" s="77">
        <v>4.021865</v>
      </c>
      <c r="EB456" s="77">
        <v>15.095000000000001</v>
      </c>
      <c r="EC456" s="77"/>
      <c r="ED456" s="77"/>
      <c r="EE456" s="77"/>
      <c r="EF456" s="77">
        <v>0.12711900000000001</v>
      </c>
      <c r="EG456" s="77" t="s">
        <v>229</v>
      </c>
      <c r="EH456" s="77"/>
      <c r="EI456" s="77"/>
      <c r="EJ456" s="77"/>
      <c r="EK456" s="77"/>
      <c r="EL456" s="77"/>
      <c r="EM456" s="77"/>
      <c r="EN456" s="77"/>
      <c r="EO456" s="77"/>
      <c r="EP456" s="77"/>
      <c r="EQ456" s="77"/>
      <c r="ER456" s="77"/>
      <c r="ES456" s="77"/>
      <c r="ET456" s="77"/>
      <c r="EU456" s="77"/>
      <c r="EV456" s="77"/>
      <c r="EW456" s="77"/>
      <c r="EX456" s="77"/>
    </row>
    <row r="457" spans="1:154">
      <c r="A457" s="86">
        <v>2018</v>
      </c>
      <c r="B457" s="67" t="s">
        <v>6</v>
      </c>
      <c r="C457" s="67" t="s">
        <v>230</v>
      </c>
      <c r="D457" s="67" t="s">
        <v>211</v>
      </c>
      <c r="E457" s="67" t="s">
        <v>212</v>
      </c>
      <c r="F457" s="67" t="s">
        <v>222</v>
      </c>
      <c r="G457" s="67" t="s">
        <v>35</v>
      </c>
      <c r="H457" s="68" t="s">
        <v>231</v>
      </c>
      <c r="I457" s="68" t="s">
        <v>438</v>
      </c>
      <c r="J457" s="67" t="s">
        <v>648</v>
      </c>
      <c r="K457" s="78">
        <v>693674.4</v>
      </c>
      <c r="L457" s="78">
        <v>254464</v>
      </c>
      <c r="M457" s="67">
        <v>261572.8</v>
      </c>
      <c r="N457" s="67"/>
      <c r="O457" s="67"/>
      <c r="P457" s="67"/>
      <c r="Q457" s="79"/>
      <c r="R457" s="67">
        <v>1209711.2</v>
      </c>
      <c r="S457" s="79"/>
      <c r="T457" s="79"/>
      <c r="U457" s="79"/>
      <c r="V457" s="79"/>
      <c r="W457" s="79"/>
      <c r="X457" s="79"/>
      <c r="Y457" s="79">
        <v>839.78942099999995</v>
      </c>
      <c r="Z457" s="78">
        <v>550571.79999999993</v>
      </c>
      <c r="AA457" s="78">
        <v>550571.79999999993</v>
      </c>
      <c r="AB457" s="78">
        <v>550571.79999999993</v>
      </c>
      <c r="AC457" s="67"/>
      <c r="AD457" s="67">
        <v>1651715.4</v>
      </c>
      <c r="AE457" s="79"/>
      <c r="AF457" s="79">
        <v>422.94753299999996</v>
      </c>
      <c r="AG457" s="79"/>
      <c r="AH457" s="79"/>
      <c r="AI457" s="79">
        <v>442.00419999999997</v>
      </c>
      <c r="AJ457" s="79">
        <v>442.00419999999997</v>
      </c>
      <c r="AK457" s="67"/>
      <c r="AL457" s="67"/>
      <c r="AM457" s="67"/>
      <c r="AN457" s="67"/>
      <c r="AO457" s="67"/>
      <c r="AP457" s="67">
        <v>1</v>
      </c>
      <c r="AQ457" s="67">
        <v>15</v>
      </c>
      <c r="AR457" s="67"/>
      <c r="AS457" s="67"/>
      <c r="AT457" s="67">
        <v>8</v>
      </c>
      <c r="AU457" s="67"/>
      <c r="AV457" s="67"/>
      <c r="AW457" s="67">
        <v>1</v>
      </c>
      <c r="AX457" s="67"/>
      <c r="AY457" s="67"/>
      <c r="AZ457" s="67">
        <v>2</v>
      </c>
      <c r="BA457" s="67"/>
      <c r="BB457" s="67"/>
      <c r="BC457" s="67"/>
      <c r="BD457" s="67"/>
      <c r="BE457" s="67"/>
      <c r="BF457" s="67"/>
      <c r="BG457" s="67"/>
      <c r="BH457" s="67"/>
      <c r="BI457" s="67"/>
      <c r="BJ457" s="73">
        <v>2405</v>
      </c>
      <c r="BK457" s="68">
        <v>27</v>
      </c>
      <c r="BL457" s="78"/>
      <c r="BM457" s="78">
        <v>36</v>
      </c>
      <c r="BN457" s="78">
        <v>36</v>
      </c>
      <c r="BO457" s="78">
        <v>36</v>
      </c>
      <c r="BP457" s="78"/>
      <c r="BQ457" s="78"/>
      <c r="BR457" s="67">
        <v>6437</v>
      </c>
      <c r="BS457" s="67">
        <v>125</v>
      </c>
      <c r="BT457" s="67">
        <v>5</v>
      </c>
      <c r="BU457" s="67"/>
      <c r="BV457" s="67"/>
      <c r="BW457" s="67"/>
      <c r="BX457" s="79"/>
      <c r="BY457" s="67">
        <v>6567</v>
      </c>
      <c r="BZ457" s="79">
        <v>266.45167500000002</v>
      </c>
      <c r="CA457" s="79">
        <v>33.244275999999999</v>
      </c>
      <c r="CB457" s="79">
        <v>25.431889999999996</v>
      </c>
      <c r="CC457" s="79">
        <v>56.868787999999995</v>
      </c>
      <c r="CD457" s="79"/>
      <c r="CE457" s="79"/>
      <c r="CF457" s="79"/>
      <c r="CG457" s="79"/>
      <c r="CH457" s="79"/>
      <c r="CI457" s="79"/>
      <c r="CJ457" s="79"/>
      <c r="CK457" s="79">
        <v>19.994944</v>
      </c>
      <c r="CL457" s="67">
        <v>401.99157300000002</v>
      </c>
      <c r="CM457" s="79"/>
      <c r="CN457" s="79"/>
      <c r="CO457" s="79"/>
      <c r="CP457" s="79">
        <v>181.85</v>
      </c>
      <c r="CQ457" s="79">
        <v>8.1832499999999992</v>
      </c>
      <c r="CR457" s="79">
        <v>14.90995</v>
      </c>
      <c r="CS457" s="79"/>
      <c r="CT457" s="79"/>
      <c r="CU457" s="79"/>
      <c r="CV457" s="79">
        <v>227.50069999999999</v>
      </c>
      <c r="CW457" s="79">
        <v>10.237531499999999</v>
      </c>
      <c r="CX457" s="79">
        <v>36.142518000000003</v>
      </c>
      <c r="CY457" s="79">
        <v>67</v>
      </c>
      <c r="CZ457" s="79">
        <v>10.24</v>
      </c>
      <c r="DA457" s="79">
        <v>18.347999999999999</v>
      </c>
      <c r="DB457" s="79"/>
      <c r="DC457" s="79"/>
      <c r="DD457" s="79"/>
      <c r="DE457" s="79">
        <v>67</v>
      </c>
      <c r="DF457" s="79">
        <v>118</v>
      </c>
      <c r="DG457" s="79">
        <v>108</v>
      </c>
      <c r="DH457" s="79">
        <v>222</v>
      </c>
      <c r="DI457" s="79">
        <v>12</v>
      </c>
      <c r="DJ457" s="79">
        <v>67</v>
      </c>
      <c r="DK457" s="79">
        <v>118</v>
      </c>
      <c r="DL457" s="79">
        <v>108</v>
      </c>
      <c r="DM457" s="79">
        <v>222</v>
      </c>
      <c r="DN457" s="79">
        <v>12</v>
      </c>
      <c r="DO457" s="79">
        <v>0</v>
      </c>
      <c r="DP457" s="79">
        <v>48</v>
      </c>
      <c r="DQ457" s="79">
        <v>84.949999999999989</v>
      </c>
      <c r="DR457" s="79">
        <v>0</v>
      </c>
      <c r="DS457" s="79">
        <v>86.1</v>
      </c>
      <c r="DT457" s="68">
        <v>171.04999999999998</v>
      </c>
      <c r="DU457" s="79"/>
      <c r="DV457" s="77">
        <v>50.30033898305085</v>
      </c>
      <c r="DW457" s="77"/>
      <c r="DX457" s="77"/>
      <c r="DY457" s="77">
        <v>0</v>
      </c>
      <c r="DZ457" s="77"/>
      <c r="EA457" s="77">
        <v>5.4240677966101689</v>
      </c>
      <c r="EB457" s="77">
        <v>47.075209322033899</v>
      </c>
      <c r="EC457" s="77"/>
      <c r="ED457" s="77"/>
      <c r="EE457" s="77"/>
      <c r="EF457" s="77">
        <v>1.2</v>
      </c>
      <c r="EG457" s="77" t="s">
        <v>229</v>
      </c>
      <c r="EH457" s="77"/>
      <c r="EI457" s="77"/>
      <c r="EJ457" s="77"/>
      <c r="EK457" s="77"/>
      <c r="EL457" s="77"/>
      <c r="EM457" s="77"/>
      <c r="EN457" s="77"/>
      <c r="EO457" s="77"/>
      <c r="EP457" s="77"/>
      <c r="EQ457" s="77"/>
      <c r="ER457" s="77"/>
      <c r="ES457" s="77"/>
      <c r="ET457" s="77"/>
      <c r="EU457" s="77"/>
      <c r="EV457" s="77"/>
      <c r="EW457" s="77"/>
      <c r="EX457" s="77"/>
    </row>
    <row r="458" spans="1:154">
      <c r="A458" s="86">
        <v>2018</v>
      </c>
      <c r="B458" s="67" t="s">
        <v>6</v>
      </c>
      <c r="C458" s="67" t="s">
        <v>230</v>
      </c>
      <c r="D458" s="67" t="s">
        <v>211</v>
      </c>
      <c r="E458" s="67" t="s">
        <v>212</v>
      </c>
      <c r="F458" s="67" t="s">
        <v>223</v>
      </c>
      <c r="G458" s="67" t="s">
        <v>45</v>
      </c>
      <c r="H458" s="68" t="s">
        <v>231</v>
      </c>
      <c r="I458" s="68" t="s">
        <v>439</v>
      </c>
      <c r="J458" s="67" t="s">
        <v>649</v>
      </c>
      <c r="K458" s="78">
        <v>891096.22</v>
      </c>
      <c r="L458" s="78">
        <v>480351.55999999994</v>
      </c>
      <c r="M458" s="67">
        <v>121788.61000000002</v>
      </c>
      <c r="N458" s="67"/>
      <c r="O458" s="67"/>
      <c r="P458" s="67"/>
      <c r="Q458" s="79"/>
      <c r="R458" s="67">
        <v>1493236.39</v>
      </c>
      <c r="S458" s="79"/>
      <c r="T458" s="79"/>
      <c r="U458" s="79"/>
      <c r="V458" s="79"/>
      <c r="W458" s="79"/>
      <c r="X458" s="79"/>
      <c r="Y458" s="79">
        <v>1019.9107289999999</v>
      </c>
      <c r="Z458" s="78">
        <v>731637.66000000015</v>
      </c>
      <c r="AA458" s="78">
        <v>731637.66000000015</v>
      </c>
      <c r="AB458" s="78">
        <v>731637.66000000015</v>
      </c>
      <c r="AC458" s="67"/>
      <c r="AD458" s="67">
        <v>2194912.9800000004</v>
      </c>
      <c r="AE458" s="79"/>
      <c r="AF458" s="79">
        <v>555.071237</v>
      </c>
      <c r="AG458" s="79"/>
      <c r="AH458" s="79"/>
      <c r="AI458" s="79">
        <v>350.83829500000013</v>
      </c>
      <c r="AJ458" s="79">
        <v>350.83829500000013</v>
      </c>
      <c r="AK458" s="67"/>
      <c r="AL458" s="67"/>
      <c r="AM458" s="67"/>
      <c r="AN458" s="67"/>
      <c r="AO458" s="67"/>
      <c r="AP458" s="67">
        <v>73</v>
      </c>
      <c r="AQ458" s="67">
        <v>148</v>
      </c>
      <c r="AR458" s="67"/>
      <c r="AS458" s="67"/>
      <c r="AT458" s="67">
        <v>28</v>
      </c>
      <c r="AU458" s="67"/>
      <c r="AV458" s="67"/>
      <c r="AW458" s="67">
        <v>15</v>
      </c>
      <c r="AX458" s="67"/>
      <c r="AY458" s="67"/>
      <c r="AZ458" s="67">
        <v>7</v>
      </c>
      <c r="BA458" s="67">
        <v>1</v>
      </c>
      <c r="BB458" s="67"/>
      <c r="BC458" s="67"/>
      <c r="BD458" s="67"/>
      <c r="BE458" s="67"/>
      <c r="BF458" s="67"/>
      <c r="BG458" s="67"/>
      <c r="BH458" s="67"/>
      <c r="BI458" s="67"/>
      <c r="BJ458" s="73">
        <v>17545</v>
      </c>
      <c r="BK458" s="68">
        <v>272</v>
      </c>
      <c r="BL458" s="78"/>
      <c r="BM458" s="78">
        <v>35</v>
      </c>
      <c r="BN458" s="78">
        <v>35</v>
      </c>
      <c r="BO458" s="78">
        <v>35</v>
      </c>
      <c r="BP458" s="78"/>
      <c r="BQ458" s="78"/>
      <c r="BR458" s="67">
        <v>9391</v>
      </c>
      <c r="BS458" s="67">
        <v>210</v>
      </c>
      <c r="BT458" s="67">
        <v>20</v>
      </c>
      <c r="BU458" s="67"/>
      <c r="BV458" s="67"/>
      <c r="BW458" s="67"/>
      <c r="BX458" s="79"/>
      <c r="BY458" s="67">
        <v>9621</v>
      </c>
      <c r="BZ458" s="79">
        <v>251.709731</v>
      </c>
      <c r="CA458" s="79">
        <v>74.555779999999999</v>
      </c>
      <c r="CB458" s="79">
        <v>28.772387999999999</v>
      </c>
      <c r="CC458" s="79">
        <v>60.610047000000002</v>
      </c>
      <c r="CD458" s="79"/>
      <c r="CE458" s="79"/>
      <c r="CF458" s="79"/>
      <c r="CG458" s="79"/>
      <c r="CH458" s="79"/>
      <c r="CI458" s="79"/>
      <c r="CJ458" s="79"/>
      <c r="CK458" s="79">
        <v>11.349014</v>
      </c>
      <c r="CL458" s="67">
        <v>426.99696</v>
      </c>
      <c r="CM458" s="79">
        <v>56</v>
      </c>
      <c r="CN458" s="79">
        <v>44.503053666844067</v>
      </c>
      <c r="CO458" s="79">
        <v>24.959537649049491</v>
      </c>
      <c r="CP458" s="79">
        <v>55</v>
      </c>
      <c r="CQ458" s="79">
        <v>43.70835627993614</v>
      </c>
      <c r="CR458" s="79">
        <v>24.513831619602183</v>
      </c>
      <c r="CS458" s="79"/>
      <c r="CT458" s="79"/>
      <c r="CU458" s="79"/>
      <c r="CV458" s="79">
        <v>156</v>
      </c>
      <c r="CW458" s="79">
        <v>123.97279235763705</v>
      </c>
      <c r="CX458" s="79">
        <v>69.530140593780729</v>
      </c>
      <c r="CY458" s="79">
        <v>16</v>
      </c>
      <c r="CZ458" s="79">
        <v>12.715158190526878</v>
      </c>
      <c r="DA458" s="79">
        <v>7.1312964711569986</v>
      </c>
      <c r="DB458" s="79">
        <v>22</v>
      </c>
      <c r="DC458" s="79">
        <v>0</v>
      </c>
      <c r="DD458" s="79">
        <v>0</v>
      </c>
      <c r="DE458" s="79">
        <v>101</v>
      </c>
      <c r="DF458" s="79">
        <v>68</v>
      </c>
      <c r="DG458" s="79">
        <v>146</v>
      </c>
      <c r="DH458" s="79">
        <v>8</v>
      </c>
      <c r="DI458" s="79">
        <v>305</v>
      </c>
      <c r="DJ458" s="79">
        <v>101</v>
      </c>
      <c r="DK458" s="79">
        <v>68</v>
      </c>
      <c r="DL458" s="79">
        <v>146</v>
      </c>
      <c r="DM458" s="79">
        <v>8</v>
      </c>
      <c r="DN458" s="79">
        <v>305</v>
      </c>
      <c r="DO458" s="79">
        <v>7811</v>
      </c>
      <c r="DP458" s="79">
        <v>0</v>
      </c>
      <c r="DQ458" s="79">
        <v>353.08</v>
      </c>
      <c r="DR458" s="79">
        <v>0</v>
      </c>
      <c r="DS458" s="79">
        <v>695.32</v>
      </c>
      <c r="DT458" s="68">
        <v>1048.4000000000001</v>
      </c>
      <c r="DU458" s="79"/>
      <c r="DV458" s="77">
        <v>81.046388474576275</v>
      </c>
      <c r="DW458" s="77"/>
      <c r="DX458" s="77"/>
      <c r="DY458" s="77">
        <v>7.7706350000000004</v>
      </c>
      <c r="DZ458" s="77"/>
      <c r="EA458" s="77">
        <v>7.6084749999999994</v>
      </c>
      <c r="EB458" s="77">
        <v>50.683590677966109</v>
      </c>
      <c r="EC458" s="77"/>
      <c r="ED458" s="77"/>
      <c r="EE458" s="77"/>
      <c r="EF458" s="77">
        <v>0.59322200000000003</v>
      </c>
      <c r="EG458" s="77" t="s">
        <v>229</v>
      </c>
      <c r="EH458" s="77"/>
      <c r="EI458" s="77"/>
      <c r="EJ458" s="77"/>
      <c r="EK458" s="77"/>
      <c r="EL458" s="77"/>
      <c r="EM458" s="77"/>
      <c r="EN458" s="77"/>
      <c r="EO458" s="77"/>
      <c r="EP458" s="77"/>
      <c r="EQ458" s="77"/>
      <c r="ER458" s="77"/>
      <c r="ES458" s="77"/>
      <c r="ET458" s="77"/>
      <c r="EU458" s="77"/>
      <c r="EV458" s="77"/>
      <c r="EW458" s="77"/>
      <c r="EX458" s="77"/>
    </row>
    <row r="459" spans="1:154">
      <c r="A459" s="86">
        <v>2018</v>
      </c>
      <c r="B459" s="67" t="s">
        <v>6</v>
      </c>
      <c r="C459" s="67" t="s">
        <v>230</v>
      </c>
      <c r="D459" s="67" t="s">
        <v>211</v>
      </c>
      <c r="E459" s="67" t="s">
        <v>212</v>
      </c>
      <c r="F459" s="67" t="s">
        <v>224</v>
      </c>
      <c r="G459" s="67" t="s">
        <v>46</v>
      </c>
      <c r="H459" s="68" t="s">
        <v>231</v>
      </c>
      <c r="I459" s="68" t="s">
        <v>440</v>
      </c>
      <c r="J459" s="67" t="s">
        <v>650</v>
      </c>
      <c r="K459" s="78">
        <v>437168.83999999997</v>
      </c>
      <c r="L459" s="78">
        <v>284483.87</v>
      </c>
      <c r="M459" s="67">
        <v>362699.76</v>
      </c>
      <c r="N459" s="67"/>
      <c r="O459" s="67"/>
      <c r="P459" s="67"/>
      <c r="Q459" s="79"/>
      <c r="R459" s="67">
        <v>1084352.47</v>
      </c>
      <c r="S459" s="79"/>
      <c r="T459" s="79"/>
      <c r="U459" s="79"/>
      <c r="V459" s="79"/>
      <c r="W459" s="79"/>
      <c r="X459" s="79"/>
      <c r="Y459" s="79">
        <v>734.61440811000011</v>
      </c>
      <c r="Z459" s="78">
        <v>565369.0003373333</v>
      </c>
      <c r="AA459" s="78">
        <v>565369.0003373333</v>
      </c>
      <c r="AB459" s="78">
        <v>565369.0003373333</v>
      </c>
      <c r="AC459" s="67"/>
      <c r="AD459" s="67">
        <v>1696107.0010119998</v>
      </c>
      <c r="AE459" s="79"/>
      <c r="AF459" s="79">
        <v>478.80220300000002</v>
      </c>
      <c r="AG459" s="79"/>
      <c r="AH459" s="79"/>
      <c r="AI459" s="79">
        <v>305.87726550600013</v>
      </c>
      <c r="AJ459" s="79">
        <v>156.02073751872004</v>
      </c>
      <c r="AK459" s="67"/>
      <c r="AL459" s="67"/>
      <c r="AM459" s="67"/>
      <c r="AN459" s="67"/>
      <c r="AO459" s="67"/>
      <c r="AP459" s="67">
        <v>33</v>
      </c>
      <c r="AQ459" s="67">
        <v>166</v>
      </c>
      <c r="AR459" s="67"/>
      <c r="AS459" s="67"/>
      <c r="AT459" s="67">
        <v>19</v>
      </c>
      <c r="AU459" s="67"/>
      <c r="AV459" s="67"/>
      <c r="AW459" s="67">
        <v>14</v>
      </c>
      <c r="AX459" s="67"/>
      <c r="AY459" s="67"/>
      <c r="AZ459" s="67">
        <v>5</v>
      </c>
      <c r="BA459" s="67"/>
      <c r="BB459" s="67"/>
      <c r="BC459" s="67">
        <v>6</v>
      </c>
      <c r="BD459" s="67"/>
      <c r="BE459" s="67"/>
      <c r="BF459" s="67">
        <v>2</v>
      </c>
      <c r="BG459" s="67"/>
      <c r="BH459" s="67"/>
      <c r="BI459" s="67">
        <v>1</v>
      </c>
      <c r="BJ459" s="73">
        <v>20660</v>
      </c>
      <c r="BK459" s="68">
        <v>246</v>
      </c>
      <c r="BL459" s="78">
        <v>0</v>
      </c>
      <c r="BM459" s="78">
        <v>30</v>
      </c>
      <c r="BN459" s="78">
        <v>30</v>
      </c>
      <c r="BO459" s="78">
        <v>30</v>
      </c>
      <c r="BP459" s="78"/>
      <c r="BQ459" s="78"/>
      <c r="BR459" s="67">
        <v>7476</v>
      </c>
      <c r="BS459" s="67">
        <v>130</v>
      </c>
      <c r="BT459" s="67">
        <v>17</v>
      </c>
      <c r="BU459" s="67"/>
      <c r="BV459" s="67"/>
      <c r="BW459" s="67"/>
      <c r="BX459" s="79"/>
      <c r="BY459" s="67">
        <v>7623</v>
      </c>
      <c r="BZ459" s="79">
        <v>219.915515</v>
      </c>
      <c r="CA459" s="79">
        <v>50.863115999999998</v>
      </c>
      <c r="CB459" s="79">
        <v>24.274811999999997</v>
      </c>
      <c r="CC459" s="79">
        <v>55.206249999999997</v>
      </c>
      <c r="CD459" s="79"/>
      <c r="CE459" s="79"/>
      <c r="CF459" s="79"/>
      <c r="CG459" s="79"/>
      <c r="CH459" s="79"/>
      <c r="CI459" s="79"/>
      <c r="CJ459" s="79"/>
      <c r="CK459" s="79">
        <v>15.106202</v>
      </c>
      <c r="CL459" s="67">
        <v>365.36589500000002</v>
      </c>
      <c r="CM459" s="79">
        <v>185.45</v>
      </c>
      <c r="CN459" s="79">
        <v>129.85201375709701</v>
      </c>
      <c r="CO459" s="79">
        <v>72.808024113604304</v>
      </c>
      <c r="CP459" s="79">
        <v>156.2833</v>
      </c>
      <c r="CQ459" s="79">
        <v>109.42950240822066</v>
      </c>
      <c r="CR459" s="79">
        <v>61.357122000289323</v>
      </c>
      <c r="CS459" s="79"/>
      <c r="CT459" s="79"/>
      <c r="CU459" s="79"/>
      <c r="CV459" s="79">
        <v>190.7</v>
      </c>
      <c r="CW459" s="79">
        <v>133.52806159869721</v>
      </c>
      <c r="CX459" s="79">
        <v>74.869184138389528</v>
      </c>
      <c r="CY459" s="79">
        <v>102.9333</v>
      </c>
      <c r="CZ459" s="79">
        <v>72.073854341673737</v>
      </c>
      <c r="DA459" s="79">
        <v>40.41181012937647</v>
      </c>
      <c r="DB459" s="79"/>
      <c r="DC459" s="79"/>
      <c r="DD459" s="79"/>
      <c r="DE459" s="79">
        <v>2</v>
      </c>
      <c r="DF459" s="79">
        <v>60</v>
      </c>
      <c r="DG459" s="79">
        <v>189</v>
      </c>
      <c r="DH459" s="79">
        <v>173</v>
      </c>
      <c r="DI459" s="79">
        <v>2</v>
      </c>
      <c r="DJ459" s="79">
        <v>2</v>
      </c>
      <c r="DK459" s="79">
        <v>60</v>
      </c>
      <c r="DL459" s="79">
        <v>189</v>
      </c>
      <c r="DM459" s="79">
        <v>173</v>
      </c>
      <c r="DN459" s="79">
        <v>2</v>
      </c>
      <c r="DO459" s="79">
        <v>7812</v>
      </c>
      <c r="DP459" s="79">
        <v>4</v>
      </c>
      <c r="DQ459" s="79">
        <v>272.86500000000001</v>
      </c>
      <c r="DR459" s="79">
        <v>0</v>
      </c>
      <c r="DS459" s="79">
        <v>700.45</v>
      </c>
      <c r="DT459" s="68">
        <v>973.31500000000005</v>
      </c>
      <c r="DU459" s="79"/>
      <c r="DV459" s="77">
        <v>62.817999999999998</v>
      </c>
      <c r="DW459" s="77"/>
      <c r="DX459" s="77"/>
      <c r="DY459" s="77">
        <v>0</v>
      </c>
      <c r="DZ459" s="77"/>
      <c r="EA459" s="77">
        <v>4.2610169999999998</v>
      </c>
      <c r="EB459" s="77">
        <v>0</v>
      </c>
      <c r="EC459" s="77"/>
      <c r="ED459" s="77"/>
      <c r="EE459" s="77"/>
      <c r="EF459" s="77">
        <v>0.29661100000000001</v>
      </c>
      <c r="EG459" s="77" t="s">
        <v>229</v>
      </c>
      <c r="EH459" s="77"/>
      <c r="EI459" s="77"/>
      <c r="EJ459" s="77"/>
      <c r="EK459" s="77"/>
      <c r="EL459" s="77"/>
      <c r="EM459" s="77"/>
      <c r="EN459" s="77"/>
      <c r="EO459" s="77"/>
      <c r="EP459" s="77"/>
      <c r="EQ459" s="77"/>
      <c r="ER459" s="77"/>
      <c r="ES459" s="77"/>
      <c r="ET459" s="77"/>
      <c r="EU459" s="77"/>
      <c r="EV459" s="77"/>
      <c r="EW459" s="77"/>
      <c r="EX459" s="77"/>
    </row>
    <row r="460" spans="1:154">
      <c r="A460" s="86">
        <v>2018</v>
      </c>
      <c r="B460" s="67" t="s">
        <v>6</v>
      </c>
      <c r="C460" s="67" t="s">
        <v>230</v>
      </c>
      <c r="D460" s="67" t="s">
        <v>211</v>
      </c>
      <c r="E460" s="67" t="s">
        <v>212</v>
      </c>
      <c r="F460" s="67" t="s">
        <v>213</v>
      </c>
      <c r="G460" s="67" t="s">
        <v>33</v>
      </c>
      <c r="H460" s="68" t="s">
        <v>33</v>
      </c>
      <c r="I460" s="68" t="s">
        <v>446</v>
      </c>
      <c r="J460" s="67" t="s">
        <v>651</v>
      </c>
      <c r="K460" s="78">
        <v>354749.4</v>
      </c>
      <c r="L460" s="78">
        <v>364912.7</v>
      </c>
      <c r="M460" s="67"/>
      <c r="N460" s="67"/>
      <c r="O460" s="67"/>
      <c r="P460" s="67"/>
      <c r="Q460" s="79"/>
      <c r="R460" s="67">
        <v>719662.10000000009</v>
      </c>
      <c r="S460" s="79"/>
      <c r="T460" s="79"/>
      <c r="U460" s="79"/>
      <c r="V460" s="79"/>
      <c r="W460" s="79"/>
      <c r="X460" s="79"/>
      <c r="Y460" s="79"/>
      <c r="Z460" s="78">
        <v>328593.66666666669</v>
      </c>
      <c r="AA460" s="78">
        <v>328593.66666666669</v>
      </c>
      <c r="AB460" s="78">
        <v>328593.66666666669</v>
      </c>
      <c r="AC460" s="67"/>
      <c r="AD460" s="67">
        <v>985781</v>
      </c>
      <c r="AE460" s="79"/>
      <c r="AF460" s="79">
        <v>295.95580940000002</v>
      </c>
      <c r="AG460" s="79"/>
      <c r="AH460" s="79">
        <v>69</v>
      </c>
      <c r="AI460" s="79">
        <v>257</v>
      </c>
      <c r="AJ460" s="79"/>
      <c r="AK460" s="67"/>
      <c r="AL460" s="67"/>
      <c r="AM460" s="67"/>
      <c r="AN460" s="67"/>
      <c r="AO460" s="67"/>
      <c r="AP460" s="67">
        <v>27</v>
      </c>
      <c r="AQ460" s="67">
        <v>27</v>
      </c>
      <c r="AR460" s="67"/>
      <c r="AS460" s="67"/>
      <c r="AT460" s="67">
        <v>16</v>
      </c>
      <c r="AU460" s="67"/>
      <c r="AV460" s="67"/>
      <c r="AW460" s="67"/>
      <c r="AX460" s="67"/>
      <c r="AY460" s="67"/>
      <c r="AZ460" s="67"/>
      <c r="BA460" s="67"/>
      <c r="BB460" s="67"/>
      <c r="BC460" s="67"/>
      <c r="BD460" s="67"/>
      <c r="BE460" s="67"/>
      <c r="BF460" s="67"/>
      <c r="BG460" s="67"/>
      <c r="BH460" s="67"/>
      <c r="BI460" s="67"/>
      <c r="BJ460" s="73">
        <v>3625</v>
      </c>
      <c r="BK460" s="68">
        <v>70</v>
      </c>
      <c r="BL460" s="78">
        <v>0</v>
      </c>
      <c r="BM460" s="78">
        <v>22</v>
      </c>
      <c r="BN460" s="78">
        <v>22</v>
      </c>
      <c r="BO460" s="78">
        <v>22</v>
      </c>
      <c r="BP460" s="78"/>
      <c r="BQ460" s="78"/>
      <c r="BR460" s="67">
        <v>3933</v>
      </c>
      <c r="BS460" s="67">
        <v>94</v>
      </c>
      <c r="BT460" s="67"/>
      <c r="BU460" s="67"/>
      <c r="BV460" s="67"/>
      <c r="BW460" s="67"/>
      <c r="BX460" s="79"/>
      <c r="BY460" s="67">
        <v>4027</v>
      </c>
      <c r="BZ460" s="79">
        <v>57.002741</v>
      </c>
      <c r="CA460" s="79">
        <v>27.628</v>
      </c>
      <c r="CB460" s="79">
        <v>18.286999000000002</v>
      </c>
      <c r="CC460" s="79">
        <v>20.167059999999999</v>
      </c>
      <c r="CD460" s="79"/>
      <c r="CE460" s="79">
        <v>10.476900000000001</v>
      </c>
      <c r="CF460" s="79"/>
      <c r="CG460" s="79"/>
      <c r="CH460" s="79">
        <v>0.327376</v>
      </c>
      <c r="CI460" s="79">
        <v>15.3</v>
      </c>
      <c r="CJ460" s="79"/>
      <c r="CK460" s="79">
        <v>12.77</v>
      </c>
      <c r="CL460" s="67">
        <v>161.95907600000001</v>
      </c>
      <c r="CM460" s="79"/>
      <c r="CN460" s="79"/>
      <c r="CO460" s="79"/>
      <c r="CP460" s="79">
        <v>282</v>
      </c>
      <c r="CQ460" s="79">
        <v>94</v>
      </c>
      <c r="CR460" s="79">
        <v>24.710165</v>
      </c>
      <c r="CS460" s="79"/>
      <c r="CT460" s="79"/>
      <c r="CU460" s="79"/>
      <c r="CV460" s="79"/>
      <c r="CW460" s="79"/>
      <c r="CX460" s="79"/>
      <c r="CY460" s="79"/>
      <c r="CZ460" s="79"/>
      <c r="DA460" s="79"/>
      <c r="DB460" s="79"/>
      <c r="DC460" s="79"/>
      <c r="DD460" s="79"/>
      <c r="DE460" s="79">
        <v>0</v>
      </c>
      <c r="DF460" s="79">
        <v>91</v>
      </c>
      <c r="DG460" s="79">
        <v>9</v>
      </c>
      <c r="DH460" s="79">
        <v>0</v>
      </c>
      <c r="DI460" s="79">
        <v>36</v>
      </c>
      <c r="DJ460" s="79">
        <v>0</v>
      </c>
      <c r="DK460" s="79">
        <v>91</v>
      </c>
      <c r="DL460" s="79">
        <v>9</v>
      </c>
      <c r="DM460" s="79">
        <v>0</v>
      </c>
      <c r="DN460" s="79"/>
      <c r="DO460" s="79">
        <v>1906</v>
      </c>
      <c r="DP460" s="79">
        <v>0</v>
      </c>
      <c r="DQ460" s="79">
        <v>274</v>
      </c>
      <c r="DR460" s="79">
        <v>0</v>
      </c>
      <c r="DS460" s="79">
        <v>220</v>
      </c>
      <c r="DT460" s="68">
        <v>494</v>
      </c>
      <c r="DU460" s="79"/>
      <c r="DV460" s="77">
        <v>40.422128999999998</v>
      </c>
      <c r="DW460" s="77">
        <v>0.126</v>
      </c>
      <c r="DX460" s="77">
        <v>0.02</v>
      </c>
      <c r="DY460" s="77">
        <v>0</v>
      </c>
      <c r="DZ460" s="77">
        <v>0.92</v>
      </c>
      <c r="EA460" s="77">
        <v>0</v>
      </c>
      <c r="EB460" s="77">
        <v>0.11</v>
      </c>
      <c r="EC460" s="77">
        <v>2.4</v>
      </c>
      <c r="ED460" s="77">
        <v>0</v>
      </c>
      <c r="EE460" s="77">
        <v>0.64700000000000002</v>
      </c>
      <c r="EF460" s="77">
        <v>0</v>
      </c>
      <c r="EG460" s="77" t="s">
        <v>229</v>
      </c>
      <c r="EH460" s="77"/>
      <c r="EI460" s="77"/>
      <c r="EJ460" s="77"/>
      <c r="EK460" s="77"/>
      <c r="EL460" s="77"/>
      <c r="EM460" s="77"/>
      <c r="EN460" s="77"/>
      <c r="EO460" s="77"/>
      <c r="EP460" s="77"/>
      <c r="EQ460" s="77"/>
      <c r="ER460" s="77"/>
      <c r="ES460" s="77">
        <v>2</v>
      </c>
      <c r="ET460" s="77"/>
      <c r="EU460" s="77">
        <v>6.0914000000000003E-2</v>
      </c>
      <c r="EV460" s="77">
        <v>7.0000000000000007E-2</v>
      </c>
      <c r="EW460" s="77">
        <v>0.26</v>
      </c>
      <c r="EX460" s="77"/>
    </row>
    <row r="461" spans="1:154">
      <c r="A461" s="86">
        <v>2018</v>
      </c>
      <c r="B461" s="67" t="s">
        <v>6</v>
      </c>
      <c r="C461" s="67" t="s">
        <v>230</v>
      </c>
      <c r="D461" s="67" t="s">
        <v>211</v>
      </c>
      <c r="E461" s="67" t="s">
        <v>212</v>
      </c>
      <c r="F461" s="67" t="s">
        <v>215</v>
      </c>
      <c r="G461" s="67" t="s">
        <v>239</v>
      </c>
      <c r="H461" s="68" t="s">
        <v>239</v>
      </c>
      <c r="I461" s="68" t="s">
        <v>449</v>
      </c>
      <c r="J461" s="67" t="s">
        <v>652</v>
      </c>
      <c r="K461" s="78">
        <v>158165862.34608302</v>
      </c>
      <c r="L461" s="78">
        <v>88143319.679591268</v>
      </c>
      <c r="M461" s="67">
        <v>112585171.00800002</v>
      </c>
      <c r="N461" s="67">
        <v>176560834.19400007</v>
      </c>
      <c r="O461" s="67">
        <v>185956794.87100002</v>
      </c>
      <c r="P461" s="67">
        <v>268407.29700000002</v>
      </c>
      <c r="Q461" s="79"/>
      <c r="R461" s="67">
        <v>721680389.39567447</v>
      </c>
      <c r="S461" s="79"/>
      <c r="T461" s="79"/>
      <c r="U461" s="79"/>
      <c r="V461" s="79"/>
      <c r="W461" s="79"/>
      <c r="X461" s="79"/>
      <c r="Y461" s="79"/>
      <c r="Z461" s="78">
        <v>236293170.45672178</v>
      </c>
      <c r="AA461" s="78">
        <v>447323514.15902686</v>
      </c>
      <c r="AB461" s="78">
        <v>184949806.3842513</v>
      </c>
      <c r="AC461" s="67"/>
      <c r="AD461" s="67">
        <v>868566491</v>
      </c>
      <c r="AE461" s="79"/>
      <c r="AF461" s="79"/>
      <c r="AG461" s="79"/>
      <c r="AH461" s="79"/>
      <c r="AI461" s="79"/>
      <c r="AJ461" s="79"/>
      <c r="AK461" s="67">
        <v>1</v>
      </c>
      <c r="AL461" s="67">
        <v>0</v>
      </c>
      <c r="AM461" s="67">
        <v>206</v>
      </c>
      <c r="AN461" s="67">
        <v>2</v>
      </c>
      <c r="AO461" s="67">
        <v>145</v>
      </c>
      <c r="AP461" s="67">
        <v>1006</v>
      </c>
      <c r="AQ461" s="67">
        <v>3907</v>
      </c>
      <c r="AR461" s="67">
        <v>2</v>
      </c>
      <c r="AS461" s="67">
        <v>1</v>
      </c>
      <c r="AT461" s="67">
        <v>2457</v>
      </c>
      <c r="AU461" s="67">
        <v>18</v>
      </c>
      <c r="AV461" s="67">
        <v>3</v>
      </c>
      <c r="AW461" s="67">
        <v>1981</v>
      </c>
      <c r="AX461" s="67">
        <v>14</v>
      </c>
      <c r="AY461" s="67">
        <v>21</v>
      </c>
      <c r="AZ461" s="67">
        <v>1207</v>
      </c>
      <c r="BA461" s="67"/>
      <c r="BB461" s="67">
        <v>8</v>
      </c>
      <c r="BC461" s="67">
        <v>843</v>
      </c>
      <c r="BD461" s="67"/>
      <c r="BE461" s="67">
        <v>7</v>
      </c>
      <c r="BF461" s="67">
        <v>78</v>
      </c>
      <c r="BG461" s="67">
        <v>33</v>
      </c>
      <c r="BH461" s="67">
        <v>16</v>
      </c>
      <c r="BI461" s="67">
        <v>24</v>
      </c>
      <c r="BJ461" s="73">
        <v>1798971</v>
      </c>
      <c r="BK461" s="68">
        <v>11980</v>
      </c>
      <c r="BL461" s="78">
        <v>7</v>
      </c>
      <c r="BM461" s="78">
        <v>1458</v>
      </c>
      <c r="BN461" s="78">
        <v>1465</v>
      </c>
      <c r="BO461" s="78">
        <v>1452</v>
      </c>
      <c r="BP461" s="78">
        <v>13</v>
      </c>
      <c r="BQ461" s="78"/>
      <c r="BR461" s="67">
        <v>1045840</v>
      </c>
      <c r="BS461" s="67">
        <v>92392</v>
      </c>
      <c r="BT461" s="67">
        <v>2533</v>
      </c>
      <c r="BU461" s="67">
        <v>531</v>
      </c>
      <c r="BV461" s="67">
        <v>38</v>
      </c>
      <c r="BW461" s="67">
        <v>283</v>
      </c>
      <c r="BX461" s="79"/>
      <c r="BY461" s="67">
        <v>1141617</v>
      </c>
      <c r="BZ461" s="79">
        <v>20426.514469000002</v>
      </c>
      <c r="CA461" s="79">
        <v>4345.9110309999996</v>
      </c>
      <c r="CB461" s="79"/>
      <c r="CC461" s="79">
        <v>4022.9857470000002</v>
      </c>
      <c r="CD461" s="79"/>
      <c r="CE461" s="79"/>
      <c r="CF461" s="79"/>
      <c r="CG461" s="79"/>
      <c r="CH461" s="79"/>
      <c r="CI461" s="79"/>
      <c r="CJ461" s="79"/>
      <c r="CK461" s="79">
        <v>12022.866137896201</v>
      </c>
      <c r="CL461" s="67">
        <v>40818.277384896202</v>
      </c>
      <c r="CM461" s="79"/>
      <c r="CN461" s="79"/>
      <c r="CO461" s="79"/>
      <c r="CP461" s="79"/>
      <c r="CQ461" s="79"/>
      <c r="CR461" s="79"/>
      <c r="CS461" s="79"/>
      <c r="CT461" s="79"/>
      <c r="CU461" s="79"/>
      <c r="CV461" s="79"/>
      <c r="CW461" s="79"/>
      <c r="CX461" s="79"/>
      <c r="CY461" s="79"/>
      <c r="CZ461" s="79"/>
      <c r="DA461" s="79"/>
      <c r="DB461" s="79"/>
      <c r="DC461" s="79"/>
      <c r="DD461" s="79"/>
      <c r="DE461" s="79"/>
      <c r="DF461" s="79"/>
      <c r="DG461" s="79"/>
      <c r="DH461" s="79"/>
      <c r="DI461" s="79"/>
      <c r="DJ461" s="79"/>
      <c r="DK461" s="79"/>
      <c r="DL461" s="79"/>
      <c r="DM461" s="79"/>
      <c r="DN461" s="79"/>
      <c r="DO461" s="79">
        <v>1120873</v>
      </c>
      <c r="DP461" s="79">
        <v>595.19999999999993</v>
      </c>
      <c r="DQ461" s="79">
        <v>19500.503000000001</v>
      </c>
      <c r="DR461" s="79">
        <v>6055.1600000000008</v>
      </c>
      <c r="DS461" s="79">
        <v>7979.99</v>
      </c>
      <c r="DT461" s="68">
        <v>33535.652999999998</v>
      </c>
      <c r="DU461" s="79"/>
      <c r="DV461" s="77"/>
      <c r="DW461" s="77"/>
      <c r="DX461" s="77"/>
      <c r="DY461" s="77"/>
      <c r="DZ461" s="77"/>
      <c r="EA461" s="77"/>
      <c r="EB461" s="77"/>
      <c r="EC461" s="77"/>
      <c r="ED461" s="77"/>
      <c r="EE461" s="77"/>
      <c r="EF461" s="77"/>
      <c r="EG461" s="77"/>
      <c r="EH461" s="77"/>
      <c r="EI461" s="77"/>
      <c r="EJ461" s="77"/>
      <c r="EK461" s="77"/>
      <c r="EL461" s="77"/>
      <c r="EM461" s="77"/>
      <c r="EN461" s="77"/>
      <c r="EO461" s="77"/>
      <c r="EP461" s="77"/>
      <c r="EQ461" s="77"/>
      <c r="ER461" s="77"/>
      <c r="ES461" s="77"/>
      <c r="ET461" s="77"/>
      <c r="EU461" s="77"/>
      <c r="EV461" s="77"/>
      <c r="EW461" s="77"/>
      <c r="EX461" s="77"/>
    </row>
    <row r="462" spans="1:154">
      <c r="A462" s="86">
        <v>2018</v>
      </c>
      <c r="B462" s="67" t="s">
        <v>6</v>
      </c>
      <c r="C462" s="67" t="s">
        <v>230</v>
      </c>
      <c r="D462" s="67" t="s">
        <v>211</v>
      </c>
      <c r="E462" s="67" t="s">
        <v>212</v>
      </c>
      <c r="F462" s="67" t="s">
        <v>225</v>
      </c>
      <c r="G462" s="67" t="s">
        <v>47</v>
      </c>
      <c r="H462" s="68" t="s">
        <v>231</v>
      </c>
      <c r="I462" s="68" t="s">
        <v>441</v>
      </c>
      <c r="J462" s="67" t="s">
        <v>653</v>
      </c>
      <c r="K462" s="78">
        <v>1307308.04</v>
      </c>
      <c r="L462" s="78">
        <v>865500.23</v>
      </c>
      <c r="M462" s="67">
        <v>499517.40749999997</v>
      </c>
      <c r="N462" s="67">
        <v>166505.80249999999</v>
      </c>
      <c r="O462" s="67"/>
      <c r="P462" s="67"/>
      <c r="Q462" s="79"/>
      <c r="R462" s="67">
        <v>2838831.48</v>
      </c>
      <c r="S462" s="79"/>
      <c r="T462" s="79"/>
      <c r="U462" s="79"/>
      <c r="V462" s="79"/>
      <c r="W462" s="79"/>
      <c r="X462" s="79"/>
      <c r="Y462" s="79">
        <v>1922.2759043400001</v>
      </c>
      <c r="Z462" s="78">
        <v>1475720.5747233331</v>
      </c>
      <c r="AA462" s="78">
        <v>1475720.5747233331</v>
      </c>
      <c r="AB462" s="78">
        <v>1475720.5747233331</v>
      </c>
      <c r="AC462" s="67"/>
      <c r="AD462" s="67">
        <v>4427161.7241699994</v>
      </c>
      <c r="AE462" s="79"/>
      <c r="AF462" s="79">
        <v>1109.1577150000001</v>
      </c>
      <c r="AG462" s="79"/>
      <c r="AH462" s="79"/>
      <c r="AI462" s="79">
        <v>794.16512208499967</v>
      </c>
      <c r="AJ462" s="79">
        <v>794.16512208499967</v>
      </c>
      <c r="AK462" s="67"/>
      <c r="AL462" s="67"/>
      <c r="AM462" s="67"/>
      <c r="AN462" s="67"/>
      <c r="AO462" s="67"/>
      <c r="AP462" s="67">
        <v>71</v>
      </c>
      <c r="AQ462" s="67">
        <v>214</v>
      </c>
      <c r="AR462" s="67"/>
      <c r="AS462" s="67"/>
      <c r="AT462" s="67">
        <v>97</v>
      </c>
      <c r="AU462" s="67"/>
      <c r="AV462" s="67"/>
      <c r="AW462" s="67">
        <v>29</v>
      </c>
      <c r="AX462" s="67"/>
      <c r="AY462" s="67"/>
      <c r="AZ462" s="67"/>
      <c r="BA462" s="67">
        <v>15</v>
      </c>
      <c r="BB462" s="67"/>
      <c r="BC462" s="67">
        <v>7</v>
      </c>
      <c r="BD462" s="67"/>
      <c r="BE462" s="67"/>
      <c r="BF462" s="67"/>
      <c r="BG462" s="67"/>
      <c r="BH462" s="67"/>
      <c r="BI462" s="67"/>
      <c r="BJ462" s="73">
        <v>0</v>
      </c>
      <c r="BK462" s="68">
        <v>433</v>
      </c>
      <c r="BL462" s="78"/>
      <c r="BM462" s="78">
        <v>51</v>
      </c>
      <c r="BN462" s="78">
        <v>51</v>
      </c>
      <c r="BO462" s="78">
        <v>51</v>
      </c>
      <c r="BP462" s="78"/>
      <c r="BQ462" s="78"/>
      <c r="BR462" s="67">
        <v>12709</v>
      </c>
      <c r="BS462" s="67">
        <v>258</v>
      </c>
      <c r="BT462" s="67">
        <v>82</v>
      </c>
      <c r="BU462" s="67">
        <v>1</v>
      </c>
      <c r="BV462" s="67"/>
      <c r="BW462" s="67"/>
      <c r="BX462" s="79"/>
      <c r="BY462" s="67">
        <v>13050</v>
      </c>
      <c r="BZ462" s="79">
        <v>371.42639800000001</v>
      </c>
      <c r="CA462" s="79">
        <v>146.19559599999999</v>
      </c>
      <c r="CB462" s="79">
        <v>29.973658</v>
      </c>
      <c r="CC462" s="79">
        <v>64.046098000000001</v>
      </c>
      <c r="CD462" s="79"/>
      <c r="CE462" s="79"/>
      <c r="CF462" s="79"/>
      <c r="CG462" s="79"/>
      <c r="CH462" s="79"/>
      <c r="CI462" s="79"/>
      <c r="CJ462" s="79"/>
      <c r="CK462" s="79">
        <v>22.858803000000002</v>
      </c>
      <c r="CL462" s="67">
        <v>634.50055299999997</v>
      </c>
      <c r="CM462" s="79">
        <v>188</v>
      </c>
      <c r="CN462" s="79">
        <v>1031.4245482374768</v>
      </c>
      <c r="CO462" s="79">
        <v>578.47445787898869</v>
      </c>
      <c r="CP462" s="79">
        <v>874.31</v>
      </c>
      <c r="CQ462" s="79">
        <v>4796.7276423910007</v>
      </c>
      <c r="CR462" s="79">
        <v>2690.2446982349925</v>
      </c>
      <c r="CS462" s="79"/>
      <c r="CT462" s="79"/>
      <c r="CU462" s="79"/>
      <c r="CV462" s="79">
        <v>441.25</v>
      </c>
      <c r="CW462" s="79">
        <v>2420.8302229243968</v>
      </c>
      <c r="CX462" s="79">
        <v>1357.7226305271477</v>
      </c>
      <c r="CY462" s="79">
        <v>163</v>
      </c>
      <c r="CZ462" s="79">
        <v>894.26702852504627</v>
      </c>
      <c r="DA462" s="79">
        <v>501.54966294827216</v>
      </c>
      <c r="DB462" s="79"/>
      <c r="DC462" s="79"/>
      <c r="DD462" s="79"/>
      <c r="DE462" s="79">
        <v>5510</v>
      </c>
      <c r="DF462" s="79">
        <v>2920</v>
      </c>
      <c r="DG462" s="79">
        <v>1002</v>
      </c>
      <c r="DH462" s="79">
        <v>263</v>
      </c>
      <c r="DI462" s="79">
        <v>2300</v>
      </c>
      <c r="DJ462" s="79">
        <v>5509</v>
      </c>
      <c r="DK462" s="79">
        <v>2873</v>
      </c>
      <c r="DL462" s="79">
        <v>992</v>
      </c>
      <c r="DM462" s="79">
        <v>252</v>
      </c>
      <c r="DN462" s="79">
        <v>2280</v>
      </c>
      <c r="DO462" s="79">
        <v>12391</v>
      </c>
      <c r="DP462" s="79">
        <v>3</v>
      </c>
      <c r="DQ462" s="79">
        <v>777</v>
      </c>
      <c r="DR462" s="79">
        <v>0</v>
      </c>
      <c r="DS462" s="79">
        <v>1023</v>
      </c>
      <c r="DT462" s="68">
        <v>1800</v>
      </c>
      <c r="DU462" s="79"/>
      <c r="DV462" s="77">
        <v>121.69525100000001</v>
      </c>
      <c r="DW462" s="77"/>
      <c r="DX462" s="77"/>
      <c r="DY462" s="77">
        <v>4.4925230000000003</v>
      </c>
      <c r="DZ462" s="77"/>
      <c r="EA462" s="77">
        <v>14.332967</v>
      </c>
      <c r="EB462" s="77">
        <v>0</v>
      </c>
      <c r="EC462" s="77"/>
      <c r="ED462" s="77"/>
      <c r="EE462" s="77"/>
      <c r="EF462" s="77">
        <v>0.63559500000000002</v>
      </c>
      <c r="EG462" s="77" t="s">
        <v>229</v>
      </c>
      <c r="EH462" s="77"/>
      <c r="EI462" s="77"/>
      <c r="EJ462" s="77"/>
      <c r="EK462" s="77"/>
      <c r="EL462" s="77"/>
      <c r="EM462" s="77"/>
      <c r="EN462" s="77"/>
      <c r="EO462" s="77"/>
      <c r="EP462" s="77"/>
      <c r="EQ462" s="77"/>
      <c r="ER462" s="77"/>
      <c r="ES462" s="77"/>
      <c r="ET462" s="77"/>
      <c r="EU462" s="77"/>
      <c r="EV462" s="77"/>
      <c r="EW462" s="77"/>
      <c r="EX462" s="77"/>
    </row>
    <row r="463" spans="1:154">
      <c r="A463" s="86">
        <v>2018</v>
      </c>
      <c r="B463" s="67" t="s">
        <v>7</v>
      </c>
      <c r="C463" s="67" t="s">
        <v>628</v>
      </c>
      <c r="D463" s="67" t="s">
        <v>211</v>
      </c>
      <c r="E463" s="67" t="s">
        <v>212</v>
      </c>
      <c r="F463" s="67" t="s">
        <v>225</v>
      </c>
      <c r="G463" s="67" t="s">
        <v>47</v>
      </c>
      <c r="H463" s="68" t="s">
        <v>231</v>
      </c>
      <c r="I463" s="68" t="s">
        <v>441</v>
      </c>
      <c r="J463" s="67" t="s">
        <v>654</v>
      </c>
      <c r="K463" s="78">
        <v>1387090.3</v>
      </c>
      <c r="L463" s="78">
        <v>856651.90000000014</v>
      </c>
      <c r="M463" s="67">
        <v>922221.25</v>
      </c>
      <c r="N463" s="67">
        <v>328916</v>
      </c>
      <c r="O463" s="67">
        <v>0</v>
      </c>
      <c r="P463" s="67">
        <v>0</v>
      </c>
      <c r="Q463" s="79"/>
      <c r="R463" s="67">
        <v>3494879.45</v>
      </c>
      <c r="S463" s="79"/>
      <c r="T463" s="79"/>
      <c r="U463" s="79"/>
      <c r="V463" s="79"/>
      <c r="W463" s="79"/>
      <c r="X463" s="79"/>
      <c r="Y463" s="79">
        <v>2264.5293022300002</v>
      </c>
      <c r="Z463" s="78"/>
      <c r="AA463" s="78"/>
      <c r="AB463" s="78"/>
      <c r="AC463" s="67">
        <v>5334276</v>
      </c>
      <c r="AD463" s="67">
        <v>5334276</v>
      </c>
      <c r="AE463" s="79"/>
      <c r="AF463" s="79"/>
      <c r="AG463" s="79"/>
      <c r="AH463" s="79"/>
      <c r="AI463" s="79"/>
      <c r="AJ463" s="79"/>
      <c r="AK463" s="67"/>
      <c r="AL463" s="67"/>
      <c r="AM463" s="67"/>
      <c r="AN463" s="67"/>
      <c r="AO463" s="67"/>
      <c r="AP463" s="67">
        <v>97</v>
      </c>
      <c r="AQ463" s="67">
        <v>252</v>
      </c>
      <c r="AR463" s="67"/>
      <c r="AS463" s="67"/>
      <c r="AT463" s="67">
        <v>97</v>
      </c>
      <c r="AU463" s="67"/>
      <c r="AV463" s="67"/>
      <c r="AW463" s="67">
        <v>29</v>
      </c>
      <c r="AX463" s="67"/>
      <c r="AY463" s="67"/>
      <c r="AZ463" s="67">
        <v>22</v>
      </c>
      <c r="BA463" s="67">
        <v>10</v>
      </c>
      <c r="BB463" s="67"/>
      <c r="BC463" s="67"/>
      <c r="BD463" s="67"/>
      <c r="BE463" s="67"/>
      <c r="BF463" s="67"/>
      <c r="BG463" s="67"/>
      <c r="BH463" s="67"/>
      <c r="BI463" s="67"/>
      <c r="BJ463" s="73">
        <v>0</v>
      </c>
      <c r="BK463" s="68">
        <v>507</v>
      </c>
      <c r="BL463" s="78"/>
      <c r="BM463" s="78">
        <v>51</v>
      </c>
      <c r="BN463" s="78">
        <v>51</v>
      </c>
      <c r="BO463" s="78">
        <v>51</v>
      </c>
      <c r="BP463" s="78"/>
      <c r="BQ463" s="78"/>
      <c r="BR463" s="67">
        <v>13595</v>
      </c>
      <c r="BS463" s="67">
        <v>387</v>
      </c>
      <c r="BT463" s="67">
        <v>82</v>
      </c>
      <c r="BU463" s="67">
        <v>1</v>
      </c>
      <c r="BV463" s="67"/>
      <c r="BW463" s="67"/>
      <c r="BX463" s="79"/>
      <c r="BY463" s="67">
        <v>14065</v>
      </c>
      <c r="BZ463" s="79">
        <v>374.02233999999999</v>
      </c>
      <c r="CA463" s="79">
        <v>66.117928000000006</v>
      </c>
      <c r="CB463" s="79">
        <v>37.025131999999999</v>
      </c>
      <c r="CC463" s="79">
        <v>48.634754999999998</v>
      </c>
      <c r="CD463" s="79"/>
      <c r="CE463" s="79"/>
      <c r="CF463" s="79"/>
      <c r="CG463" s="79"/>
      <c r="CH463" s="79"/>
      <c r="CI463" s="79"/>
      <c r="CJ463" s="79"/>
      <c r="CK463" s="79"/>
      <c r="CL463" s="67">
        <v>525.80015500000002</v>
      </c>
      <c r="CM463" s="79"/>
      <c r="CN463" s="79"/>
      <c r="CO463" s="79"/>
      <c r="CP463" s="79"/>
      <c r="CQ463" s="79"/>
      <c r="CR463" s="79"/>
      <c r="CS463" s="79"/>
      <c r="CT463" s="79"/>
      <c r="CU463" s="79"/>
      <c r="CV463" s="79"/>
      <c r="CW463" s="79"/>
      <c r="CX463" s="79"/>
      <c r="CY463" s="79"/>
      <c r="CZ463" s="79"/>
      <c r="DA463" s="79"/>
      <c r="DB463" s="79"/>
      <c r="DC463" s="79"/>
      <c r="DD463" s="79"/>
      <c r="DE463" s="79"/>
      <c r="DF463" s="79"/>
      <c r="DG463" s="79"/>
      <c r="DH463" s="79"/>
      <c r="DI463" s="79"/>
      <c r="DJ463" s="79"/>
      <c r="DK463" s="79"/>
      <c r="DL463" s="79"/>
      <c r="DM463" s="79"/>
      <c r="DN463" s="79"/>
      <c r="DO463" s="79">
        <v>14065</v>
      </c>
      <c r="DP463" s="79">
        <v>3</v>
      </c>
      <c r="DQ463" s="79">
        <v>777</v>
      </c>
      <c r="DR463" s="79">
        <v>0</v>
      </c>
      <c r="DS463" s="79">
        <v>1023</v>
      </c>
      <c r="DT463" s="68">
        <v>1800</v>
      </c>
      <c r="DU463" s="79"/>
      <c r="DV463" s="77">
        <v>133.67704000000001</v>
      </c>
      <c r="DW463" s="77">
        <v>0</v>
      </c>
      <c r="DX463" s="77">
        <v>0</v>
      </c>
      <c r="DY463" s="77">
        <v>3.7905509999999998</v>
      </c>
      <c r="DZ463" s="77">
        <v>0</v>
      </c>
      <c r="EA463" s="77">
        <v>19.862117999999999</v>
      </c>
      <c r="EB463" s="77">
        <v>0</v>
      </c>
      <c r="EC463" s="77">
        <v>0</v>
      </c>
      <c r="ED463" s="77">
        <v>0</v>
      </c>
      <c r="EE463" s="77">
        <v>0</v>
      </c>
      <c r="EF463" s="77">
        <v>0.63559500000000002</v>
      </c>
      <c r="EG463" s="77" t="s">
        <v>229</v>
      </c>
      <c r="EH463" s="77"/>
      <c r="EI463" s="77"/>
      <c r="EJ463" s="77"/>
      <c r="EK463" s="77"/>
      <c r="EL463" s="77"/>
      <c r="EM463" s="77"/>
      <c r="EN463" s="77"/>
      <c r="EO463" s="77"/>
      <c r="EP463" s="77"/>
      <c r="EQ463" s="77"/>
      <c r="ER463" s="77"/>
      <c r="ES463" s="77"/>
      <c r="ET463" s="77"/>
      <c r="EU463" s="77"/>
      <c r="EV463" s="77"/>
      <c r="EW463" s="77"/>
      <c r="EX463" s="77"/>
    </row>
    <row r="464" spans="1:154">
      <c r="A464" s="86">
        <v>2018</v>
      </c>
      <c r="B464" s="67" t="s">
        <v>8</v>
      </c>
      <c r="C464" s="67" t="s">
        <v>615</v>
      </c>
      <c r="D464" s="67" t="s">
        <v>211</v>
      </c>
      <c r="E464" s="67" t="s">
        <v>212</v>
      </c>
      <c r="F464" s="67" t="s">
        <v>225</v>
      </c>
      <c r="G464" s="67" t="s">
        <v>47</v>
      </c>
      <c r="H464" s="68" t="s">
        <v>231</v>
      </c>
      <c r="I464" s="68" t="s">
        <v>441</v>
      </c>
      <c r="J464" s="67" t="s">
        <v>655</v>
      </c>
      <c r="K464" s="78">
        <v>1407087.5999999968</v>
      </c>
      <c r="L464" s="78">
        <v>1281829.9599999988</v>
      </c>
      <c r="M464" s="67">
        <v>704779.8899999999</v>
      </c>
      <c r="N464" s="67">
        <v>318664</v>
      </c>
      <c r="O464" s="67"/>
      <c r="P464" s="67"/>
      <c r="Q464" s="79"/>
      <c r="R464" s="67">
        <v>3712361.4499999955</v>
      </c>
      <c r="S464" s="79"/>
      <c r="T464" s="79"/>
      <c r="U464" s="79"/>
      <c r="V464" s="79"/>
      <c r="W464" s="79"/>
      <c r="X464" s="79"/>
      <c r="Y464" s="79"/>
      <c r="Z464" s="78"/>
      <c r="AA464" s="78"/>
      <c r="AB464" s="78"/>
      <c r="AC464" s="67">
        <v>8310167</v>
      </c>
      <c r="AD464" s="67">
        <v>8310167</v>
      </c>
      <c r="AE464" s="79"/>
      <c r="AF464" s="79"/>
      <c r="AG464" s="79"/>
      <c r="AH464" s="79"/>
      <c r="AI464" s="79"/>
      <c r="AJ464" s="79"/>
      <c r="AK464" s="67"/>
      <c r="AL464" s="67"/>
      <c r="AM464" s="67"/>
      <c r="AN464" s="67"/>
      <c r="AO464" s="67"/>
      <c r="AP464" s="67">
        <v>97</v>
      </c>
      <c r="AQ464" s="67">
        <v>252</v>
      </c>
      <c r="AR464" s="67"/>
      <c r="AS464" s="67"/>
      <c r="AT464" s="67">
        <v>97</v>
      </c>
      <c r="AU464" s="67"/>
      <c r="AV464" s="67"/>
      <c r="AW464" s="67">
        <v>34</v>
      </c>
      <c r="AX464" s="67"/>
      <c r="AY464" s="67"/>
      <c r="AZ464" s="67">
        <v>24</v>
      </c>
      <c r="BA464" s="67">
        <v>10</v>
      </c>
      <c r="BB464" s="67"/>
      <c r="BC464" s="67"/>
      <c r="BD464" s="67"/>
      <c r="BE464" s="67"/>
      <c r="BF464" s="67"/>
      <c r="BG464" s="67"/>
      <c r="BH464" s="67"/>
      <c r="BI464" s="67"/>
      <c r="BJ464" s="73">
        <v>0</v>
      </c>
      <c r="BK464" s="68">
        <v>514</v>
      </c>
      <c r="BL464" s="78"/>
      <c r="BM464" s="78">
        <v>62</v>
      </c>
      <c r="BN464" s="78">
        <v>62</v>
      </c>
      <c r="BO464" s="78">
        <v>62</v>
      </c>
      <c r="BP464" s="78"/>
      <c r="BQ464" s="78"/>
      <c r="BR464" s="67">
        <v>14349</v>
      </c>
      <c r="BS464" s="67">
        <v>419</v>
      </c>
      <c r="BT464" s="67">
        <v>69</v>
      </c>
      <c r="BU464" s="67">
        <v>1</v>
      </c>
      <c r="BV464" s="67"/>
      <c r="BW464" s="67"/>
      <c r="BX464" s="79"/>
      <c r="BY464" s="67">
        <v>14838</v>
      </c>
      <c r="BZ464" s="79">
        <v>444.677119</v>
      </c>
      <c r="CA464" s="79">
        <v>182.34953000000002</v>
      </c>
      <c r="CB464" s="79">
        <v>47.761223000000001</v>
      </c>
      <c r="CC464" s="79">
        <v>55.834830000000004</v>
      </c>
      <c r="CD464" s="79"/>
      <c r="CE464" s="79"/>
      <c r="CF464" s="79"/>
      <c r="CG464" s="79"/>
      <c r="CH464" s="79"/>
      <c r="CI464" s="79"/>
      <c r="CJ464" s="79"/>
      <c r="CK464" s="79">
        <v>2.6532420000000001</v>
      </c>
      <c r="CL464" s="67">
        <v>733.27594399999998</v>
      </c>
      <c r="CM464" s="79"/>
      <c r="CN464" s="79"/>
      <c r="CO464" s="79"/>
      <c r="CP464" s="79"/>
      <c r="CQ464" s="79"/>
      <c r="CR464" s="79"/>
      <c r="CS464" s="79"/>
      <c r="CT464" s="79"/>
      <c r="CU464" s="79"/>
      <c r="CV464" s="79"/>
      <c r="CW464" s="79"/>
      <c r="CX464" s="79"/>
      <c r="CY464" s="79"/>
      <c r="CZ464" s="79"/>
      <c r="DA464" s="79"/>
      <c r="DB464" s="79"/>
      <c r="DC464" s="79"/>
      <c r="DD464" s="79"/>
      <c r="DE464" s="79"/>
      <c r="DF464" s="79"/>
      <c r="DG464" s="79"/>
      <c r="DH464" s="79"/>
      <c r="DI464" s="79"/>
      <c r="DJ464" s="79"/>
      <c r="DK464" s="79"/>
      <c r="DL464" s="79"/>
      <c r="DM464" s="79"/>
      <c r="DN464" s="79"/>
      <c r="DO464" s="79">
        <v>14856</v>
      </c>
      <c r="DP464" s="79">
        <v>3</v>
      </c>
      <c r="DQ464" s="79">
        <v>777</v>
      </c>
      <c r="DR464" s="79">
        <v>0</v>
      </c>
      <c r="DS464" s="79">
        <v>1023</v>
      </c>
      <c r="DT464" s="68">
        <v>1800</v>
      </c>
      <c r="DU464" s="79"/>
      <c r="DV464" s="77">
        <v>138.93743999999998</v>
      </c>
      <c r="DW464" s="77">
        <v>0</v>
      </c>
      <c r="DX464" s="77">
        <v>0</v>
      </c>
      <c r="DY464" s="77">
        <v>11.448307</v>
      </c>
      <c r="DZ464" s="77">
        <v>0</v>
      </c>
      <c r="EA464" s="77">
        <v>14.432883</v>
      </c>
      <c r="EB464" s="77">
        <v>0</v>
      </c>
      <c r="EC464" s="77">
        <v>0</v>
      </c>
      <c r="ED464" s="77">
        <v>0</v>
      </c>
      <c r="EE464" s="77">
        <v>0</v>
      </c>
      <c r="EF464" s="77">
        <v>0.67796800000000002</v>
      </c>
      <c r="EG464" s="77" t="s">
        <v>229</v>
      </c>
      <c r="EH464" s="77"/>
      <c r="EI464" s="77"/>
      <c r="EJ464" s="77"/>
      <c r="EK464" s="77"/>
      <c r="EL464" s="77"/>
      <c r="EM464" s="77"/>
      <c r="EN464" s="77"/>
      <c r="EO464" s="77"/>
      <c r="EP464" s="77"/>
      <c r="EQ464" s="77"/>
      <c r="ER464" s="77"/>
      <c r="ES464" s="77"/>
      <c r="ET464" s="77"/>
      <c r="EU464" s="77"/>
      <c r="EV464" s="77"/>
      <c r="EW464" s="77"/>
      <c r="EX464" s="77"/>
    </row>
    <row r="465" spans="1:154">
      <c r="A465" s="86">
        <v>2018</v>
      </c>
      <c r="B465" s="67" t="s">
        <v>9</v>
      </c>
      <c r="C465" s="67" t="s">
        <v>602</v>
      </c>
      <c r="D465" s="67" t="s">
        <v>211</v>
      </c>
      <c r="E465" s="67" t="s">
        <v>212</v>
      </c>
      <c r="F465" s="67" t="s">
        <v>225</v>
      </c>
      <c r="G465" s="67" t="s">
        <v>47</v>
      </c>
      <c r="H465" s="68" t="s">
        <v>231</v>
      </c>
      <c r="I465" s="68" t="s">
        <v>441</v>
      </c>
      <c r="J465" s="67" t="s">
        <v>656</v>
      </c>
      <c r="K465" s="78">
        <v>1658713.5</v>
      </c>
      <c r="L465" s="78">
        <v>1099393.6000000001</v>
      </c>
      <c r="M465" s="67">
        <v>866867.3</v>
      </c>
      <c r="N465" s="67">
        <v>467815</v>
      </c>
      <c r="O465" s="67"/>
      <c r="P465" s="67"/>
      <c r="Q465" s="79"/>
      <c r="R465" s="67">
        <v>4092789.4000000004</v>
      </c>
      <c r="S465" s="79"/>
      <c r="T465" s="79"/>
      <c r="U465" s="79"/>
      <c r="V465" s="79"/>
      <c r="W465" s="79"/>
      <c r="X465" s="79"/>
      <c r="Y465" s="79">
        <v>3186.9551580000002</v>
      </c>
      <c r="Z465" s="78"/>
      <c r="AA465" s="78"/>
      <c r="AB465" s="78"/>
      <c r="AC465" s="67">
        <v>9419189</v>
      </c>
      <c r="AD465" s="67">
        <v>9419189</v>
      </c>
      <c r="AE465" s="79"/>
      <c r="AF465" s="79">
        <v>2982.5264929999998</v>
      </c>
      <c r="AG465" s="79"/>
      <c r="AH465" s="79"/>
      <c r="AI465" s="79"/>
      <c r="AJ465" s="79"/>
      <c r="AK465" s="67"/>
      <c r="AL465" s="67"/>
      <c r="AM465" s="67"/>
      <c r="AN465" s="67"/>
      <c r="AO465" s="67"/>
      <c r="AP465" s="67">
        <v>97</v>
      </c>
      <c r="AQ465" s="67">
        <v>252</v>
      </c>
      <c r="AR465" s="67"/>
      <c r="AS465" s="67"/>
      <c r="AT465" s="67">
        <v>97</v>
      </c>
      <c r="AU465" s="67"/>
      <c r="AV465" s="67"/>
      <c r="AW465" s="67">
        <v>34</v>
      </c>
      <c r="AX465" s="67"/>
      <c r="AY465" s="67"/>
      <c r="AZ465" s="67">
        <v>24</v>
      </c>
      <c r="BA465" s="67">
        <v>10</v>
      </c>
      <c r="BB465" s="67"/>
      <c r="BC465" s="67"/>
      <c r="BD465" s="67"/>
      <c r="BE465" s="67"/>
      <c r="BF465" s="67"/>
      <c r="BG465" s="67"/>
      <c r="BH465" s="67"/>
      <c r="BI465" s="67"/>
      <c r="BJ465" s="73">
        <v>0</v>
      </c>
      <c r="BK465" s="68">
        <v>514</v>
      </c>
      <c r="BL465" s="78"/>
      <c r="BM465" s="78">
        <v>62</v>
      </c>
      <c r="BN465" s="78">
        <v>62</v>
      </c>
      <c r="BO465" s="78">
        <v>62</v>
      </c>
      <c r="BP465" s="78"/>
      <c r="BQ465" s="78"/>
      <c r="BR465" s="67">
        <v>15363</v>
      </c>
      <c r="BS465" s="67">
        <v>452</v>
      </c>
      <c r="BT465" s="67">
        <v>40</v>
      </c>
      <c r="BU465" s="67">
        <v>2</v>
      </c>
      <c r="BV465" s="67"/>
      <c r="BW465" s="67"/>
      <c r="BX465" s="79"/>
      <c r="BY465" s="67">
        <v>15857</v>
      </c>
      <c r="BZ465" s="79">
        <v>509.60454100000004</v>
      </c>
      <c r="CA465" s="79">
        <v>617.34290700000008</v>
      </c>
      <c r="CB465" s="79">
        <v>57.024012999999997</v>
      </c>
      <c r="CC465" s="79">
        <v>67.892993000000004</v>
      </c>
      <c r="CD465" s="79"/>
      <c r="CE465" s="79"/>
      <c r="CF465" s="79"/>
      <c r="CG465" s="79"/>
      <c r="CH465" s="79">
        <v>2.85548</v>
      </c>
      <c r="CI465" s="79"/>
      <c r="CJ465" s="79"/>
      <c r="CK465" s="79"/>
      <c r="CL465" s="67">
        <v>1254.719934</v>
      </c>
      <c r="CM465" s="79"/>
      <c r="CN465" s="79"/>
      <c r="CO465" s="79"/>
      <c r="CP465" s="79"/>
      <c r="CQ465" s="79"/>
      <c r="CR465" s="79"/>
      <c r="CS465" s="79"/>
      <c r="CT465" s="79"/>
      <c r="CU465" s="79"/>
      <c r="CV465" s="79"/>
      <c r="CW465" s="79"/>
      <c r="CX465" s="79"/>
      <c r="CY465" s="79"/>
      <c r="CZ465" s="79"/>
      <c r="DA465" s="79"/>
      <c r="DB465" s="79"/>
      <c r="DC465" s="79"/>
      <c r="DD465" s="79"/>
      <c r="DE465" s="79"/>
      <c r="DF465" s="79"/>
      <c r="DG465" s="79"/>
      <c r="DH465" s="79"/>
      <c r="DI465" s="79"/>
      <c r="DJ465" s="79"/>
      <c r="DK465" s="79"/>
      <c r="DL465" s="79"/>
      <c r="DM465" s="79"/>
      <c r="DN465" s="79"/>
      <c r="DO465" s="79">
        <v>14856</v>
      </c>
      <c r="DP465" s="79">
        <v>3</v>
      </c>
      <c r="DQ465" s="79">
        <v>777</v>
      </c>
      <c r="DR465" s="79">
        <v>0</v>
      </c>
      <c r="DS465" s="79">
        <v>1023</v>
      </c>
      <c r="DT465" s="68">
        <v>1800</v>
      </c>
      <c r="DU465" s="79"/>
      <c r="DV465" s="77">
        <v>153.61583999999999</v>
      </c>
      <c r="DW465" s="77">
        <v>0</v>
      </c>
      <c r="DX465" s="77">
        <v>0</v>
      </c>
      <c r="DY465" s="77">
        <v>14.819025000000002</v>
      </c>
      <c r="DZ465" s="77">
        <v>0</v>
      </c>
      <c r="EA465" s="77">
        <v>29.474407999999997</v>
      </c>
      <c r="EB465" s="77">
        <v>0</v>
      </c>
      <c r="EC465" s="77">
        <v>0</v>
      </c>
      <c r="ED465" s="77">
        <v>0</v>
      </c>
      <c r="EE465" s="77">
        <v>0</v>
      </c>
      <c r="EF465" s="77">
        <v>1.27119</v>
      </c>
      <c r="EG465" s="77" t="s">
        <v>229</v>
      </c>
      <c r="EH465" s="77"/>
      <c r="EI465" s="77"/>
      <c r="EJ465" s="77"/>
      <c r="EK465" s="77"/>
      <c r="EL465" s="77"/>
      <c r="EM465" s="77"/>
      <c r="EN465" s="77"/>
      <c r="EO465" s="77"/>
      <c r="EP465" s="77"/>
      <c r="EQ465" s="77"/>
      <c r="ER465" s="77"/>
      <c r="ES465" s="77"/>
      <c r="ET465" s="77"/>
      <c r="EU465" s="77"/>
      <c r="EV465" s="77"/>
      <c r="EW465" s="77"/>
      <c r="EX465" s="77"/>
    </row>
    <row r="466" spans="1:154">
      <c r="A466" s="86">
        <v>2019</v>
      </c>
      <c r="B466" s="67" t="s">
        <v>6</v>
      </c>
      <c r="C466" s="67" t="s">
        <v>233</v>
      </c>
      <c r="D466" s="67" t="s">
        <v>211</v>
      </c>
      <c r="E466" s="67" t="s">
        <v>212</v>
      </c>
      <c r="F466" s="67" t="s">
        <v>225</v>
      </c>
      <c r="G466" s="67" t="s">
        <v>47</v>
      </c>
      <c r="H466" s="68" t="s">
        <v>231</v>
      </c>
      <c r="I466" s="68" t="s">
        <v>441</v>
      </c>
      <c r="J466" s="67" t="s">
        <v>657</v>
      </c>
      <c r="K466" s="78">
        <v>1496622.400000006</v>
      </c>
      <c r="L466" s="78">
        <v>1298355.5000000005</v>
      </c>
      <c r="M466" s="67">
        <v>889857.29</v>
      </c>
      <c r="N466" s="67">
        <v>420381</v>
      </c>
      <c r="O466" s="67"/>
      <c r="P466" s="67"/>
      <c r="Q466" s="79"/>
      <c r="R466" s="67">
        <v>4105216.1900000065</v>
      </c>
      <c r="S466" s="79"/>
      <c r="T466" s="79"/>
      <c r="U466" s="79"/>
      <c r="V466" s="79"/>
      <c r="W466" s="79"/>
      <c r="X466" s="79"/>
      <c r="Y466" s="79">
        <v>4108.1389820000004</v>
      </c>
      <c r="Z466" s="78">
        <v>6105003</v>
      </c>
      <c r="AA466" s="78"/>
      <c r="AB466" s="78"/>
      <c r="AC466" s="67"/>
      <c r="AD466" s="67">
        <v>6105003</v>
      </c>
      <c r="AE466" s="79"/>
      <c r="AF466" s="79">
        <v>2028.5596499999999</v>
      </c>
      <c r="AG466" s="79">
        <v>4223.7489999999998</v>
      </c>
      <c r="AH466" s="79"/>
      <c r="AI466" s="79">
        <v>1599.829447999995</v>
      </c>
      <c r="AJ466" s="79">
        <v>399.95736199999874</v>
      </c>
      <c r="AK466" s="67"/>
      <c r="AL466" s="67"/>
      <c r="AM466" s="67"/>
      <c r="AN466" s="67"/>
      <c r="AO466" s="67"/>
      <c r="AP466" s="67">
        <v>97</v>
      </c>
      <c r="AQ466" s="67">
        <v>255</v>
      </c>
      <c r="AR466" s="67"/>
      <c r="AS466" s="67"/>
      <c r="AT466" s="67">
        <v>97</v>
      </c>
      <c r="AU466" s="67"/>
      <c r="AV466" s="67"/>
      <c r="AW466" s="67">
        <v>35</v>
      </c>
      <c r="AX466" s="67"/>
      <c r="AY466" s="67"/>
      <c r="AZ466" s="67">
        <v>24</v>
      </c>
      <c r="BA466" s="67">
        <v>10</v>
      </c>
      <c r="BB466" s="67"/>
      <c r="BC466" s="67"/>
      <c r="BD466" s="67"/>
      <c r="BE466" s="67"/>
      <c r="BF466" s="67"/>
      <c r="BG466" s="67"/>
      <c r="BH466" s="67"/>
      <c r="BI466" s="67"/>
      <c r="BJ466" s="73">
        <v>47315</v>
      </c>
      <c r="BK466" s="68">
        <v>518</v>
      </c>
      <c r="BL466" s="78"/>
      <c r="BM466" s="78">
        <v>64</v>
      </c>
      <c r="BN466" s="78">
        <v>64</v>
      </c>
      <c r="BO466" s="78">
        <v>64</v>
      </c>
      <c r="BP466" s="78">
        <v>0</v>
      </c>
      <c r="BQ466" s="78">
        <v>0</v>
      </c>
      <c r="BR466" s="67">
        <v>16602</v>
      </c>
      <c r="BS466" s="67">
        <v>476</v>
      </c>
      <c r="BT466" s="67">
        <v>70</v>
      </c>
      <c r="BU466" s="67">
        <v>2</v>
      </c>
      <c r="BV466" s="67"/>
      <c r="BW466" s="67"/>
      <c r="BX466" s="79"/>
      <c r="BY466" s="67">
        <v>17150</v>
      </c>
      <c r="BZ466" s="79">
        <v>546.35244499999999</v>
      </c>
      <c r="CA466" s="79">
        <v>304.63194199999998</v>
      </c>
      <c r="CB466" s="79">
        <v>64.602228999999994</v>
      </c>
      <c r="CC466" s="79">
        <v>54.029792</v>
      </c>
      <c r="CD466" s="79"/>
      <c r="CE466" s="79"/>
      <c r="CF466" s="79"/>
      <c r="CG466" s="79"/>
      <c r="CH466" s="79"/>
      <c r="CI466" s="79"/>
      <c r="CJ466" s="79"/>
      <c r="CK466" s="79">
        <v>5.0933839999999995</v>
      </c>
      <c r="CL466" s="67">
        <v>974.70979199999999</v>
      </c>
      <c r="CM466" s="79">
        <v>119.39</v>
      </c>
      <c r="CN466" s="79">
        <v>487.42629352093007</v>
      </c>
      <c r="CO466" s="79">
        <v>297.90276494265436</v>
      </c>
      <c r="CP466" s="79">
        <v>319.39</v>
      </c>
      <c r="CQ466" s="79">
        <v>1303.9541325709845</v>
      </c>
      <c r="CR466" s="79">
        <v>796.94416697407144</v>
      </c>
      <c r="CS466" s="79">
        <v>55.4</v>
      </c>
      <c r="CT466" s="79">
        <v>226.17821141686508</v>
      </c>
      <c r="CU466" s="79">
        <v>138.23446836270253</v>
      </c>
      <c r="CV466" s="79">
        <v>625.54999999999995</v>
      </c>
      <c r="CW466" s="79">
        <v>2553.8949485888079</v>
      </c>
      <c r="CX466" s="79">
        <v>1560.8767452037646</v>
      </c>
      <c r="CY466" s="79">
        <v>82.74</v>
      </c>
      <c r="CZ466" s="79">
        <v>337.79756701500753</v>
      </c>
      <c r="DA466" s="79">
        <v>206.45342802039721</v>
      </c>
      <c r="DB466" s="79"/>
      <c r="DC466" s="79">
        <v>0</v>
      </c>
      <c r="DD466" s="79">
        <v>0</v>
      </c>
      <c r="DE466" s="79">
        <v>351</v>
      </c>
      <c r="DF466" s="79">
        <v>409</v>
      </c>
      <c r="DG466" s="79">
        <v>368</v>
      </c>
      <c r="DH466" s="79">
        <v>163</v>
      </c>
      <c r="DI466" s="79"/>
      <c r="DJ466" s="79">
        <v>258</v>
      </c>
      <c r="DK466" s="79">
        <v>305</v>
      </c>
      <c r="DL466" s="79">
        <v>352</v>
      </c>
      <c r="DM466" s="79">
        <v>160</v>
      </c>
      <c r="DN466" s="79"/>
      <c r="DO466" s="79">
        <v>14856</v>
      </c>
      <c r="DP466" s="79">
        <v>3</v>
      </c>
      <c r="DQ466" s="79">
        <v>777</v>
      </c>
      <c r="DR466" s="79">
        <v>0</v>
      </c>
      <c r="DS466" s="79">
        <v>1510</v>
      </c>
      <c r="DT466" s="68">
        <v>2287</v>
      </c>
      <c r="DU466" s="79"/>
      <c r="DV466" s="77">
        <v>158.20168000000001</v>
      </c>
      <c r="DW466" s="77">
        <v>0</v>
      </c>
      <c r="DX466" s="77"/>
      <c r="DY466" s="77">
        <v>16.613184</v>
      </c>
      <c r="DZ466" s="77">
        <v>0</v>
      </c>
      <c r="EA466" s="77">
        <v>28.176186999999999</v>
      </c>
      <c r="EB466" s="77"/>
      <c r="EC466" s="77"/>
      <c r="ED466" s="77"/>
      <c r="EE466" s="77"/>
      <c r="EF466" s="77">
        <v>1.9491589999999999</v>
      </c>
      <c r="EG466" s="77" t="s">
        <v>229</v>
      </c>
      <c r="EH466" s="77"/>
      <c r="EI466" s="77"/>
      <c r="EJ466" s="77"/>
      <c r="EK466" s="77"/>
      <c r="EL466" s="77"/>
      <c r="EM466" s="77"/>
      <c r="EN466" s="77"/>
      <c r="EO466" s="77"/>
      <c r="EP466" s="77"/>
      <c r="EQ466" s="77"/>
      <c r="ER466" s="77"/>
      <c r="ES466" s="77"/>
      <c r="ET466" s="77"/>
      <c r="EU466" s="77"/>
      <c r="EV466" s="77"/>
      <c r="EW466" s="77"/>
      <c r="EX466" s="77"/>
    </row>
    <row r="467" spans="1:154">
      <c r="A467" s="86">
        <v>2019</v>
      </c>
      <c r="B467" s="67" t="s">
        <v>7</v>
      </c>
      <c r="C467" s="67" t="s">
        <v>589</v>
      </c>
      <c r="D467" s="67" t="s">
        <v>211</v>
      </c>
      <c r="E467" s="67" t="s">
        <v>212</v>
      </c>
      <c r="F467" s="67" t="s">
        <v>225</v>
      </c>
      <c r="G467" s="67" t="s">
        <v>47</v>
      </c>
      <c r="H467" s="68" t="s">
        <v>231</v>
      </c>
      <c r="I467" s="68" t="s">
        <v>441</v>
      </c>
      <c r="J467" s="67" t="s">
        <v>658</v>
      </c>
      <c r="K467" s="78">
        <v>1586187.1000000197</v>
      </c>
      <c r="L467" s="78">
        <v>962522.40000000061</v>
      </c>
      <c r="M467" s="67">
        <v>807386.1</v>
      </c>
      <c r="N467" s="67">
        <v>655269</v>
      </c>
      <c r="O467" s="67">
        <v>0</v>
      </c>
      <c r="P467" s="67">
        <v>0</v>
      </c>
      <c r="Q467" s="79"/>
      <c r="R467" s="67">
        <v>4011364.6000000206</v>
      </c>
      <c r="S467" s="79"/>
      <c r="T467" s="79"/>
      <c r="U467" s="79"/>
      <c r="V467" s="79"/>
      <c r="W467" s="79"/>
      <c r="X467" s="79"/>
      <c r="Y467" s="79">
        <v>2803.4489481999999</v>
      </c>
      <c r="Z467" s="78">
        <v>6654221.6715079984</v>
      </c>
      <c r="AA467" s="78"/>
      <c r="AB467" s="78"/>
      <c r="AC467" s="67"/>
      <c r="AD467" s="67">
        <v>6654221.6715079984</v>
      </c>
      <c r="AE467" s="79"/>
      <c r="AF467" s="79">
        <v>2597.3024281201879</v>
      </c>
      <c r="AG467" s="79">
        <v>8724.4198000000015</v>
      </c>
      <c r="AH467" s="79"/>
      <c r="AI467" s="79">
        <v>2114.2856572063824</v>
      </c>
      <c r="AJ467" s="79">
        <v>528.57141430159561</v>
      </c>
      <c r="AK467" s="67"/>
      <c r="AL467" s="67"/>
      <c r="AM467" s="67"/>
      <c r="AN467" s="67"/>
      <c r="AO467" s="67"/>
      <c r="AP467" s="67">
        <v>97</v>
      </c>
      <c r="AQ467" s="67">
        <v>255</v>
      </c>
      <c r="AR467" s="67"/>
      <c r="AS467" s="67"/>
      <c r="AT467" s="67">
        <v>97</v>
      </c>
      <c r="AU467" s="67"/>
      <c r="AV467" s="67"/>
      <c r="AW467" s="67">
        <v>35</v>
      </c>
      <c r="AX467" s="67"/>
      <c r="AY467" s="67"/>
      <c r="AZ467" s="67">
        <v>24</v>
      </c>
      <c r="BA467" s="67">
        <v>10</v>
      </c>
      <c r="BB467" s="67"/>
      <c r="BC467" s="67"/>
      <c r="BD467" s="67"/>
      <c r="BE467" s="67"/>
      <c r="BF467" s="67"/>
      <c r="BG467" s="67"/>
      <c r="BH467" s="67"/>
      <c r="BI467" s="67"/>
      <c r="BJ467" s="73">
        <v>0</v>
      </c>
      <c r="BK467" s="68">
        <v>518</v>
      </c>
      <c r="BL467" s="78"/>
      <c r="BM467" s="78">
        <v>64</v>
      </c>
      <c r="BN467" s="78">
        <v>64</v>
      </c>
      <c r="BO467" s="78">
        <v>64</v>
      </c>
      <c r="BP467" s="78"/>
      <c r="BQ467" s="78"/>
      <c r="BR467" s="67">
        <v>17451</v>
      </c>
      <c r="BS467" s="67">
        <v>490</v>
      </c>
      <c r="BT467" s="67">
        <v>51</v>
      </c>
      <c r="BU467" s="67">
        <v>4</v>
      </c>
      <c r="BV467" s="67">
        <v>0</v>
      </c>
      <c r="BW467" s="67">
        <v>3</v>
      </c>
      <c r="BX467" s="79"/>
      <c r="BY467" s="67">
        <v>17999</v>
      </c>
      <c r="BZ467" s="79">
        <v>509.37012499999997</v>
      </c>
      <c r="CA467" s="79">
        <v>1222.6444819999997</v>
      </c>
      <c r="CB467" s="79">
        <v>97.545316999999997</v>
      </c>
      <c r="CC467" s="79">
        <v>87.720113999999995</v>
      </c>
      <c r="CD467" s="79"/>
      <c r="CE467" s="79"/>
      <c r="CF467" s="79"/>
      <c r="CG467" s="79"/>
      <c r="CH467" s="79"/>
      <c r="CI467" s="79"/>
      <c r="CJ467" s="79"/>
      <c r="CK467" s="79">
        <v>15.265846</v>
      </c>
      <c r="CL467" s="67">
        <v>1932.5458839999997</v>
      </c>
      <c r="CM467" s="79">
        <v>153</v>
      </c>
      <c r="CN467" s="79">
        <v>728.48198055763635</v>
      </c>
      <c r="CO467" s="79">
        <v>445.22997446731335</v>
      </c>
      <c r="CP467" s="79">
        <v>685.5</v>
      </c>
      <c r="CQ467" s="79">
        <v>3263.884952106273</v>
      </c>
      <c r="CR467" s="79">
        <v>1994.8048856035512</v>
      </c>
      <c r="CS467" s="79"/>
      <c r="CT467" s="79"/>
      <c r="CU467" s="79"/>
      <c r="CV467" s="79">
        <v>422.01</v>
      </c>
      <c r="CW467" s="79">
        <v>2009.3247099027983</v>
      </c>
      <c r="CX467" s="79">
        <v>1228.0490295748427</v>
      </c>
      <c r="CY467" s="79">
        <v>105</v>
      </c>
      <c r="CZ467" s="79">
        <v>499.93861410818187</v>
      </c>
      <c r="DA467" s="79">
        <v>305.54998247756805</v>
      </c>
      <c r="DB467" s="79"/>
      <c r="DC467" s="79"/>
      <c r="DD467" s="79"/>
      <c r="DE467" s="79">
        <v>200</v>
      </c>
      <c r="DF467" s="79">
        <v>165</v>
      </c>
      <c r="DG467" s="79">
        <v>285</v>
      </c>
      <c r="DH467" s="79">
        <v>320</v>
      </c>
      <c r="DI467" s="79">
        <v>120</v>
      </c>
      <c r="DJ467" s="79">
        <v>185</v>
      </c>
      <c r="DK467" s="79">
        <v>162</v>
      </c>
      <c r="DL467" s="79">
        <v>203</v>
      </c>
      <c r="DM467" s="79">
        <v>300</v>
      </c>
      <c r="DN467" s="79">
        <v>120</v>
      </c>
      <c r="DO467" s="79">
        <v>14856</v>
      </c>
      <c r="DP467" s="79">
        <v>3</v>
      </c>
      <c r="DQ467" s="79">
        <v>777</v>
      </c>
      <c r="DR467" s="79"/>
      <c r="DS467" s="79">
        <v>1510</v>
      </c>
      <c r="DT467" s="68">
        <v>2287</v>
      </c>
      <c r="DU467" s="79"/>
      <c r="DV467" s="77">
        <v>169.71264971248002</v>
      </c>
      <c r="DW467" s="77"/>
      <c r="DX467" s="77"/>
      <c r="DY467" s="77">
        <v>10.721621721611001</v>
      </c>
      <c r="DZ467" s="77"/>
      <c r="EA467" s="77">
        <v>18.800357800338997</v>
      </c>
      <c r="EB467" s="77"/>
      <c r="EC467" s="77"/>
      <c r="ED467" s="77"/>
      <c r="EE467" s="77"/>
      <c r="EF467" s="77">
        <v>0.88983388983300005</v>
      </c>
      <c r="EG467" s="77"/>
      <c r="EH467" s="77"/>
      <c r="EI467" s="77"/>
      <c r="EJ467" s="77"/>
      <c r="EK467" s="77"/>
      <c r="EL467" s="77"/>
      <c r="EM467" s="77"/>
      <c r="EN467" s="77"/>
      <c r="EO467" s="77"/>
      <c r="EP467" s="77"/>
      <c r="EQ467" s="77"/>
      <c r="ER467" s="77"/>
      <c r="ES467" s="77"/>
      <c r="ET467" s="77"/>
      <c r="EU467" s="77"/>
      <c r="EV467" s="77"/>
      <c r="EW467" s="77"/>
      <c r="EX467" s="77"/>
    </row>
    <row r="468" spans="1:154">
      <c r="A468" s="86">
        <v>2019</v>
      </c>
      <c r="B468" s="67" t="s">
        <v>8</v>
      </c>
      <c r="C468" s="67" t="s">
        <v>576</v>
      </c>
      <c r="D468" s="67" t="s">
        <v>211</v>
      </c>
      <c r="E468" s="67" t="s">
        <v>212</v>
      </c>
      <c r="F468" s="67" t="s">
        <v>225</v>
      </c>
      <c r="G468" s="67" t="s">
        <v>47</v>
      </c>
      <c r="H468" s="68" t="s">
        <v>231</v>
      </c>
      <c r="I468" s="68" t="s">
        <v>441</v>
      </c>
      <c r="J468" s="67" t="s">
        <v>659</v>
      </c>
      <c r="K468" s="78">
        <v>1589159.000000007</v>
      </c>
      <c r="L468" s="78">
        <v>1277350.8000000003</v>
      </c>
      <c r="M468" s="67">
        <v>779085.7</v>
      </c>
      <c r="N468" s="67">
        <v>702836</v>
      </c>
      <c r="O468" s="67">
        <v>0</v>
      </c>
      <c r="P468" s="67">
        <v>0</v>
      </c>
      <c r="Q468" s="79"/>
      <c r="R468" s="67">
        <v>4348431.5000000075</v>
      </c>
      <c r="S468" s="79"/>
      <c r="T468" s="79"/>
      <c r="U468" s="79"/>
      <c r="V468" s="79"/>
      <c r="W468" s="79"/>
      <c r="X468" s="79"/>
      <c r="Y468" s="79">
        <v>2976.7408032399999</v>
      </c>
      <c r="Z468" s="78"/>
      <c r="AA468" s="78"/>
      <c r="AB468" s="78"/>
      <c r="AC468" s="67"/>
      <c r="AD468" s="67">
        <v>10985478.231422001</v>
      </c>
      <c r="AE468" s="79"/>
      <c r="AF468" s="79">
        <v>3462.7781372200002</v>
      </c>
      <c r="AG468" s="79">
        <v>12975.3215</v>
      </c>
      <c r="AH468" s="79"/>
      <c r="AI468" s="79">
        <v>5309.6373851375956</v>
      </c>
      <c r="AJ468" s="79">
        <v>1327.4093462843989</v>
      </c>
      <c r="AK468" s="67"/>
      <c r="AL468" s="67"/>
      <c r="AM468" s="67"/>
      <c r="AN468" s="67"/>
      <c r="AO468" s="67"/>
      <c r="AP468" s="67">
        <v>97</v>
      </c>
      <c r="AQ468" s="67">
        <v>255</v>
      </c>
      <c r="AR468" s="67"/>
      <c r="AS468" s="67"/>
      <c r="AT468" s="67">
        <v>97</v>
      </c>
      <c r="AU468" s="67"/>
      <c r="AV468" s="67"/>
      <c r="AW468" s="67">
        <v>35</v>
      </c>
      <c r="AX468" s="67"/>
      <c r="AY468" s="67">
        <v>0</v>
      </c>
      <c r="AZ468" s="67">
        <v>24</v>
      </c>
      <c r="BA468" s="67">
        <v>10</v>
      </c>
      <c r="BB468" s="67">
        <v>0</v>
      </c>
      <c r="BC468" s="67">
        <v>0</v>
      </c>
      <c r="BD468" s="67"/>
      <c r="BE468" s="67">
        <v>0</v>
      </c>
      <c r="BF468" s="67">
        <v>0</v>
      </c>
      <c r="BG468" s="67">
        <v>0</v>
      </c>
      <c r="BH468" s="67">
        <v>0</v>
      </c>
      <c r="BI468" s="67"/>
      <c r="BJ468" s="73">
        <v>0</v>
      </c>
      <c r="BK468" s="68">
        <v>518</v>
      </c>
      <c r="BL468" s="78"/>
      <c r="BM468" s="78">
        <v>64</v>
      </c>
      <c r="BN468" s="78">
        <v>64</v>
      </c>
      <c r="BO468" s="78">
        <v>64</v>
      </c>
      <c r="BP468" s="78">
        <v>0</v>
      </c>
      <c r="BQ468" s="78">
        <v>0</v>
      </c>
      <c r="BR468" s="67">
        <v>17830</v>
      </c>
      <c r="BS468" s="67">
        <v>513</v>
      </c>
      <c r="BT468" s="67">
        <v>45</v>
      </c>
      <c r="BU468" s="67">
        <v>4</v>
      </c>
      <c r="BV468" s="67">
        <v>3</v>
      </c>
      <c r="BW468" s="67">
        <v>0</v>
      </c>
      <c r="BX468" s="79"/>
      <c r="BY468" s="67">
        <v>18395</v>
      </c>
      <c r="BZ468" s="79">
        <v>519.982665</v>
      </c>
      <c r="CA468" s="79">
        <v>414.126465</v>
      </c>
      <c r="CB468" s="79">
        <v>115.92916700000001</v>
      </c>
      <c r="CC468" s="79">
        <v>68.044657999999998</v>
      </c>
      <c r="CD468" s="79"/>
      <c r="CE468" s="79"/>
      <c r="CF468" s="79"/>
      <c r="CG468" s="79"/>
      <c r="CH468" s="79"/>
      <c r="CI468" s="79"/>
      <c r="CJ468" s="79"/>
      <c r="CK468" s="79">
        <v>24.599222999999999</v>
      </c>
      <c r="CL468" s="67">
        <v>1142.682178</v>
      </c>
      <c r="CM468" s="79">
        <v>156</v>
      </c>
      <c r="CN468" s="79">
        <v>578.3080255754486</v>
      </c>
      <c r="CO468" s="79">
        <v>353.44740753107482</v>
      </c>
      <c r="CP468" s="79">
        <v>296</v>
      </c>
      <c r="CQ468" s="79">
        <v>1097.3024075021331</v>
      </c>
      <c r="CR468" s="79">
        <v>670.64379890511623</v>
      </c>
      <c r="CS468" s="79">
        <v>168</v>
      </c>
      <c r="CT468" s="79">
        <v>622.79325831202163</v>
      </c>
      <c r="CU468" s="79">
        <v>380.63566964884978</v>
      </c>
      <c r="CV468" s="79">
        <v>359</v>
      </c>
      <c r="CW468" s="79">
        <v>1330.8498793691413</v>
      </c>
      <c r="CX468" s="79">
        <v>813.38217502343491</v>
      </c>
      <c r="CY468" s="79">
        <v>56</v>
      </c>
      <c r="CZ468" s="79">
        <v>207.59775277067385</v>
      </c>
      <c r="DA468" s="79">
        <v>126.87855654961659</v>
      </c>
      <c r="DB468" s="79"/>
      <c r="DC468" s="79"/>
      <c r="DD468" s="79"/>
      <c r="DE468" s="79">
        <v>569</v>
      </c>
      <c r="DF468" s="79">
        <v>254</v>
      </c>
      <c r="DG468" s="79">
        <v>759</v>
      </c>
      <c r="DH468" s="79">
        <v>0</v>
      </c>
      <c r="DI468" s="79">
        <v>0</v>
      </c>
      <c r="DJ468" s="79">
        <v>562</v>
      </c>
      <c r="DK468" s="79">
        <v>200</v>
      </c>
      <c r="DL468" s="79">
        <v>123</v>
      </c>
      <c r="DM468" s="79">
        <v>0</v>
      </c>
      <c r="DN468" s="79">
        <v>0</v>
      </c>
      <c r="DO468" s="79">
        <v>17999</v>
      </c>
      <c r="DP468" s="79">
        <v>3</v>
      </c>
      <c r="DQ468" s="79">
        <v>938.7</v>
      </c>
      <c r="DR468" s="79">
        <v>0</v>
      </c>
      <c r="DS468" s="79">
        <v>1510</v>
      </c>
      <c r="DT468" s="68">
        <v>2448.6999999999998</v>
      </c>
      <c r="DU468" s="79"/>
      <c r="DV468" s="77">
        <v>178.13263999999998</v>
      </c>
      <c r="DW468" s="77">
        <v>0</v>
      </c>
      <c r="DX468" s="77">
        <v>0</v>
      </c>
      <c r="DY468" s="77">
        <v>7.6606780000000008</v>
      </c>
      <c r="DZ468" s="77">
        <v>0</v>
      </c>
      <c r="EA468" s="77">
        <v>20.741524999999999</v>
      </c>
      <c r="EB468" s="77">
        <v>0</v>
      </c>
      <c r="EC468" s="77">
        <v>0</v>
      </c>
      <c r="ED468" s="77"/>
      <c r="EE468" s="77"/>
      <c r="EF468" s="77">
        <v>0.97457900000000008</v>
      </c>
      <c r="EG468" s="77"/>
      <c r="EH468" s="77"/>
      <c r="EI468" s="77"/>
      <c r="EJ468" s="77"/>
      <c r="EK468" s="77"/>
      <c r="EL468" s="77"/>
      <c r="EM468" s="77"/>
      <c r="EN468" s="77"/>
      <c r="EO468" s="77"/>
      <c r="EP468" s="77"/>
      <c r="EQ468" s="77"/>
      <c r="ER468" s="77"/>
      <c r="ES468" s="77"/>
      <c r="ET468" s="77"/>
      <c r="EU468" s="77"/>
      <c r="EV468" s="77"/>
      <c r="EW468" s="77"/>
      <c r="EX468" s="77"/>
    </row>
    <row r="469" spans="1:154">
      <c r="A469" s="86">
        <v>2019</v>
      </c>
      <c r="B469" s="67" t="s">
        <v>6</v>
      </c>
      <c r="C469" s="67" t="s">
        <v>233</v>
      </c>
      <c r="D469" s="67" t="s">
        <v>211</v>
      </c>
      <c r="E469" s="67" t="s">
        <v>212</v>
      </c>
      <c r="F469" s="67" t="s">
        <v>218</v>
      </c>
      <c r="G469" s="67" t="s">
        <v>39</v>
      </c>
      <c r="H469" s="68" t="s">
        <v>231</v>
      </c>
      <c r="I469" s="68" t="s">
        <v>434</v>
      </c>
      <c r="J469" s="67" t="s">
        <v>660</v>
      </c>
      <c r="K469" s="78">
        <v>297134.17866197758</v>
      </c>
      <c r="L469" s="78">
        <v>297475.1334232206</v>
      </c>
      <c r="M469" s="67">
        <v>46950.8</v>
      </c>
      <c r="N469" s="67">
        <v>0</v>
      </c>
      <c r="O469" s="67"/>
      <c r="P469" s="67"/>
      <c r="Q469" s="79"/>
      <c r="R469" s="67">
        <v>641560.11208519829</v>
      </c>
      <c r="S469" s="79"/>
      <c r="T469" s="79"/>
      <c r="U469" s="79"/>
      <c r="V469" s="79"/>
      <c r="W469" s="79"/>
      <c r="X469" s="79"/>
      <c r="Y469" s="79"/>
      <c r="Z469" s="78">
        <v>701278</v>
      </c>
      <c r="AA469" s="78"/>
      <c r="AB469" s="78"/>
      <c r="AC469" s="67"/>
      <c r="AD469" s="67">
        <v>701278</v>
      </c>
      <c r="AE469" s="79"/>
      <c r="AF469" s="79">
        <v>236.45179299999998</v>
      </c>
      <c r="AG469" s="79"/>
      <c r="AH469" s="79"/>
      <c r="AI469" s="79"/>
      <c r="AJ469" s="79"/>
      <c r="AK469" s="67"/>
      <c r="AL469" s="67"/>
      <c r="AM469" s="67"/>
      <c r="AN469" s="67"/>
      <c r="AO469" s="67"/>
      <c r="AP469" s="67">
        <v>27</v>
      </c>
      <c r="AQ469" s="67">
        <v>70</v>
      </c>
      <c r="AR469" s="67"/>
      <c r="AS469" s="67"/>
      <c r="AT469" s="67">
        <v>26</v>
      </c>
      <c r="AU469" s="67"/>
      <c r="AV469" s="67"/>
      <c r="AW469" s="67">
        <v>1</v>
      </c>
      <c r="AX469" s="67"/>
      <c r="AY469" s="67"/>
      <c r="AZ469" s="67">
        <v>2</v>
      </c>
      <c r="BA469" s="67">
        <v>1</v>
      </c>
      <c r="BB469" s="67"/>
      <c r="BC469" s="67"/>
      <c r="BD469" s="67"/>
      <c r="BE469" s="67"/>
      <c r="BF469" s="67"/>
      <c r="BG469" s="67"/>
      <c r="BH469" s="67"/>
      <c r="BI469" s="67"/>
      <c r="BJ469" s="73">
        <v>7920</v>
      </c>
      <c r="BK469" s="68">
        <v>127</v>
      </c>
      <c r="BL469" s="78"/>
      <c r="BM469" s="78">
        <v>25</v>
      </c>
      <c r="BN469" s="78">
        <v>25</v>
      </c>
      <c r="BO469" s="78">
        <v>25</v>
      </c>
      <c r="BP469" s="78">
        <v>0</v>
      </c>
      <c r="BQ469" s="78">
        <v>0</v>
      </c>
      <c r="BR469" s="67">
        <v>3161</v>
      </c>
      <c r="BS469" s="67">
        <v>61</v>
      </c>
      <c r="BT469" s="67">
        <v>5</v>
      </c>
      <c r="BU469" s="67">
        <v>0</v>
      </c>
      <c r="BV469" s="67"/>
      <c r="BW469" s="67"/>
      <c r="BX469" s="79"/>
      <c r="BY469" s="67">
        <v>3227</v>
      </c>
      <c r="BZ469" s="79">
        <v>209.36312600000002</v>
      </c>
      <c r="CA469" s="79">
        <v>179.10727100000003</v>
      </c>
      <c r="CB469" s="79">
        <v>26.994275000000002</v>
      </c>
      <c r="CC469" s="79">
        <v>43.084575999999998</v>
      </c>
      <c r="CD469" s="79"/>
      <c r="CE469" s="79"/>
      <c r="CF469" s="79"/>
      <c r="CG469" s="79"/>
      <c r="CH469" s="79"/>
      <c r="CI469" s="79"/>
      <c r="CJ469" s="79"/>
      <c r="CK469" s="79">
        <v>3.9997780000000001</v>
      </c>
      <c r="CL469" s="67">
        <v>462.54902600000003</v>
      </c>
      <c r="CM469" s="79">
        <v>84</v>
      </c>
      <c r="CN469" s="79">
        <v>32.268157245168943</v>
      </c>
      <c r="CO469" s="79">
        <v>19.721491004316128</v>
      </c>
      <c r="CP469" s="79">
        <v>159.4</v>
      </c>
      <c r="CQ469" s="79">
        <v>61.23266981999916</v>
      </c>
      <c r="CR469" s="79">
        <v>37.423876977237981</v>
      </c>
      <c r="CS469" s="79"/>
      <c r="CT469" s="79"/>
      <c r="CU469" s="79"/>
      <c r="CV469" s="79">
        <v>182.6</v>
      </c>
      <c r="CW469" s="79">
        <v>70.14482753533153</v>
      </c>
      <c r="CX469" s="79">
        <v>42.870764968906236</v>
      </c>
      <c r="CY469" s="79">
        <v>111.9</v>
      </c>
      <c r="CZ469" s="79">
        <v>42.985795187314338</v>
      </c>
      <c r="DA469" s="79">
        <v>26.271843373606838</v>
      </c>
      <c r="DB469" s="79"/>
      <c r="DC469" s="79"/>
      <c r="DD469" s="79"/>
      <c r="DE469" s="79">
        <v>86</v>
      </c>
      <c r="DF469" s="79">
        <v>53</v>
      </c>
      <c r="DG469" s="79">
        <v>60</v>
      </c>
      <c r="DH469" s="79">
        <v>42</v>
      </c>
      <c r="DI469" s="79"/>
      <c r="DJ469" s="79">
        <v>70</v>
      </c>
      <c r="DK469" s="79">
        <v>50</v>
      </c>
      <c r="DL469" s="79">
        <v>48</v>
      </c>
      <c r="DM469" s="79">
        <v>38</v>
      </c>
      <c r="DN469" s="79"/>
      <c r="DO469" s="79">
        <v>3227</v>
      </c>
      <c r="DP469" s="79">
        <v>0.4</v>
      </c>
      <c r="DQ469" s="79">
        <v>309.43299999999999</v>
      </c>
      <c r="DR469" s="79">
        <v>0</v>
      </c>
      <c r="DS469" s="79">
        <v>503.08499999999998</v>
      </c>
      <c r="DT469" s="68">
        <v>812.51800000000003</v>
      </c>
      <c r="DU469" s="79"/>
      <c r="DV469" s="77">
        <v>28.659680000000002</v>
      </c>
      <c r="DW469" s="77">
        <v>0</v>
      </c>
      <c r="DX469" s="77"/>
      <c r="DY469" s="77">
        <v>0.29279699999999997</v>
      </c>
      <c r="DZ469" s="77">
        <v>0</v>
      </c>
      <c r="EA469" s="77">
        <v>5.4120340000000002</v>
      </c>
      <c r="EB469" s="77"/>
      <c r="EC469" s="77"/>
      <c r="ED469" s="77"/>
      <c r="EE469" s="77"/>
      <c r="EF469" s="77">
        <v>0.59322200000000003</v>
      </c>
      <c r="EG469" s="77" t="s">
        <v>229</v>
      </c>
      <c r="EH469" s="77"/>
      <c r="EI469" s="77"/>
      <c r="EJ469" s="77"/>
      <c r="EK469" s="77"/>
      <c r="EL469" s="77"/>
      <c r="EM469" s="77"/>
      <c r="EN469" s="77"/>
      <c r="EO469" s="77"/>
      <c r="EP469" s="77"/>
      <c r="EQ469" s="77"/>
      <c r="ER469" s="77"/>
      <c r="ES469" s="77"/>
      <c r="ET469" s="77"/>
      <c r="EU469" s="77"/>
      <c r="EV469" s="77">
        <v>0</v>
      </c>
      <c r="EW469" s="77">
        <v>47.774310331841463</v>
      </c>
      <c r="EX469" s="77">
        <v>11.943577582960366</v>
      </c>
    </row>
    <row r="470" spans="1:154">
      <c r="A470" s="86">
        <v>2019</v>
      </c>
      <c r="B470" s="67" t="s">
        <v>6</v>
      </c>
      <c r="C470" s="67" t="s">
        <v>233</v>
      </c>
      <c r="D470" s="67" t="s">
        <v>211</v>
      </c>
      <c r="E470" s="67" t="s">
        <v>212</v>
      </c>
      <c r="F470" s="67" t="s">
        <v>219</v>
      </c>
      <c r="G470" s="67" t="s">
        <v>38</v>
      </c>
      <c r="H470" s="68" t="s">
        <v>231</v>
      </c>
      <c r="I470" s="68" t="s">
        <v>435</v>
      </c>
      <c r="J470" s="67" t="s">
        <v>661</v>
      </c>
      <c r="K470" s="78">
        <v>346914.29999999376</v>
      </c>
      <c r="L470" s="78">
        <v>297845.5</v>
      </c>
      <c r="M470" s="67"/>
      <c r="N470" s="67">
        <v>0</v>
      </c>
      <c r="O470" s="67"/>
      <c r="P470" s="67"/>
      <c r="Q470" s="79"/>
      <c r="R470" s="67">
        <v>644759.79999999376</v>
      </c>
      <c r="S470" s="79"/>
      <c r="T470" s="79"/>
      <c r="U470" s="79"/>
      <c r="V470" s="79"/>
      <c r="W470" s="79"/>
      <c r="X470" s="79"/>
      <c r="Y470" s="79">
        <v>470.44972800000005</v>
      </c>
      <c r="Z470" s="78">
        <v>650867</v>
      </c>
      <c r="AA470" s="78"/>
      <c r="AB470" s="78"/>
      <c r="AC470" s="67"/>
      <c r="AD470" s="67">
        <v>650867</v>
      </c>
      <c r="AE470" s="79"/>
      <c r="AF470" s="79">
        <v>189.42167966101695</v>
      </c>
      <c r="AG470" s="79"/>
      <c r="AH470" s="79"/>
      <c r="AI470" s="79">
        <v>6.1072000000061237</v>
      </c>
      <c r="AJ470" s="79"/>
      <c r="AK470" s="67"/>
      <c r="AL470" s="67"/>
      <c r="AM470" s="67"/>
      <c r="AN470" s="67"/>
      <c r="AO470" s="67"/>
      <c r="AP470" s="67">
        <v>26</v>
      </c>
      <c r="AQ470" s="67">
        <v>103</v>
      </c>
      <c r="AR470" s="67"/>
      <c r="AS470" s="67"/>
      <c r="AT470" s="67">
        <v>17</v>
      </c>
      <c r="AU470" s="67"/>
      <c r="AV470" s="67"/>
      <c r="AW470" s="67">
        <v>6</v>
      </c>
      <c r="AX470" s="67"/>
      <c r="AY470" s="67"/>
      <c r="AZ470" s="67">
        <v>0</v>
      </c>
      <c r="BA470" s="67">
        <v>0</v>
      </c>
      <c r="BB470" s="67"/>
      <c r="BC470" s="67"/>
      <c r="BD470" s="67"/>
      <c r="BE470" s="67"/>
      <c r="BF470" s="67"/>
      <c r="BG470" s="67"/>
      <c r="BH470" s="67"/>
      <c r="BI470" s="67"/>
      <c r="BJ470" s="73">
        <v>8700</v>
      </c>
      <c r="BK470" s="68">
        <v>152</v>
      </c>
      <c r="BL470" s="78"/>
      <c r="BM470" s="78">
        <v>21</v>
      </c>
      <c r="BN470" s="78">
        <v>21</v>
      </c>
      <c r="BO470" s="78">
        <v>21</v>
      </c>
      <c r="BP470" s="78">
        <v>0</v>
      </c>
      <c r="BQ470" s="78">
        <v>0</v>
      </c>
      <c r="BR470" s="67">
        <v>4877</v>
      </c>
      <c r="BS470" s="67">
        <v>86</v>
      </c>
      <c r="BT470" s="67"/>
      <c r="BU470" s="67">
        <v>0</v>
      </c>
      <c r="BV470" s="67"/>
      <c r="BW470" s="67"/>
      <c r="BX470" s="79"/>
      <c r="BY470" s="67">
        <v>4963</v>
      </c>
      <c r="BZ470" s="79">
        <v>194.832843</v>
      </c>
      <c r="CA470" s="79">
        <v>19.510959</v>
      </c>
      <c r="CB470" s="79">
        <v>13.883514</v>
      </c>
      <c r="CC470" s="79">
        <v>22.295663000000001</v>
      </c>
      <c r="CD470" s="79"/>
      <c r="CE470" s="79"/>
      <c r="CF470" s="79"/>
      <c r="CG470" s="79"/>
      <c r="CH470" s="79"/>
      <c r="CI470" s="79"/>
      <c r="CJ470" s="79"/>
      <c r="CK470" s="79">
        <v>2.6662079999999997</v>
      </c>
      <c r="CL470" s="67">
        <v>253.18918699999998</v>
      </c>
      <c r="CM470" s="79">
        <v>21.67</v>
      </c>
      <c r="CN470" s="79">
        <v>8.0736086179697253</v>
      </c>
      <c r="CO470" s="79">
        <v>4.934387747087646</v>
      </c>
      <c r="CP470" s="79">
        <v>33.01</v>
      </c>
      <c r="CQ470" s="79">
        <v>12.298561166551943</v>
      </c>
      <c r="CR470" s="79">
        <v>7.5165731209673838</v>
      </c>
      <c r="CS470" s="79"/>
      <c r="CT470" s="79"/>
      <c r="CU470" s="79"/>
      <c r="CV470" s="79">
        <v>422.75</v>
      </c>
      <c r="CW470" s="79">
        <v>157.50429364313345</v>
      </c>
      <c r="CX470" s="79">
        <v>96.262686667342081</v>
      </c>
      <c r="CY470" s="79"/>
      <c r="CZ470" s="79"/>
      <c r="DA470" s="79"/>
      <c r="DB470" s="79"/>
      <c r="DC470" s="79"/>
      <c r="DD470" s="79"/>
      <c r="DE470" s="79">
        <v>25</v>
      </c>
      <c r="DF470" s="79">
        <v>65</v>
      </c>
      <c r="DG470" s="79">
        <v>76</v>
      </c>
      <c r="DH470" s="79">
        <v>37</v>
      </c>
      <c r="DI470" s="79">
        <v>20</v>
      </c>
      <c r="DJ470" s="79">
        <v>62</v>
      </c>
      <c r="DK470" s="79">
        <v>70</v>
      </c>
      <c r="DL470" s="79">
        <v>37</v>
      </c>
      <c r="DM470" s="79"/>
      <c r="DN470" s="79"/>
      <c r="DO470" s="79">
        <v>4316</v>
      </c>
      <c r="DP470" s="79">
        <v>0</v>
      </c>
      <c r="DQ470" s="79">
        <v>356.37</v>
      </c>
      <c r="DR470" s="79">
        <v>0</v>
      </c>
      <c r="DS470" s="79">
        <v>382.09500000000003</v>
      </c>
      <c r="DT470" s="68">
        <v>738.46500000000003</v>
      </c>
      <c r="DU470" s="79"/>
      <c r="DV470" s="77">
        <v>44.02384</v>
      </c>
      <c r="DW470" s="77">
        <v>0</v>
      </c>
      <c r="DX470" s="77"/>
      <c r="DY470" s="77">
        <v>0</v>
      </c>
      <c r="DZ470" s="77">
        <v>0</v>
      </c>
      <c r="EA470" s="77">
        <v>11.599999999999998</v>
      </c>
      <c r="EB470" s="77"/>
      <c r="EC470" s="77"/>
      <c r="ED470" s="77"/>
      <c r="EE470" s="77"/>
      <c r="EF470" s="77">
        <v>1.0593250000000001</v>
      </c>
      <c r="EG470" s="77" t="s">
        <v>229</v>
      </c>
      <c r="EH470" s="77"/>
      <c r="EI470" s="77"/>
      <c r="EJ470" s="77"/>
      <c r="EK470" s="77"/>
      <c r="EL470" s="77"/>
      <c r="EM470" s="77"/>
      <c r="EN470" s="77"/>
      <c r="EO470" s="77"/>
      <c r="EP470" s="77"/>
      <c r="EQ470" s="77"/>
      <c r="ER470" s="77"/>
      <c r="ES470" s="77"/>
      <c r="ET470" s="77"/>
      <c r="EU470" s="77"/>
      <c r="EV470" s="77"/>
      <c r="EW470" s="77">
        <v>6.1072000000061237</v>
      </c>
      <c r="EX470" s="77">
        <v>0</v>
      </c>
    </row>
    <row r="471" spans="1:154">
      <c r="A471" s="86">
        <v>2019</v>
      </c>
      <c r="B471" s="67" t="s">
        <v>6</v>
      </c>
      <c r="C471" s="67" t="s">
        <v>233</v>
      </c>
      <c r="D471" s="67" t="s">
        <v>211</v>
      </c>
      <c r="E471" s="67" t="s">
        <v>212</v>
      </c>
      <c r="F471" s="67" t="s">
        <v>220</v>
      </c>
      <c r="G471" s="67" t="s">
        <v>37</v>
      </c>
      <c r="H471" s="68" t="s">
        <v>231</v>
      </c>
      <c r="I471" s="68" t="s">
        <v>436</v>
      </c>
      <c r="J471" s="67" t="s">
        <v>662</v>
      </c>
      <c r="K471" s="78">
        <v>352771.49999998999</v>
      </c>
      <c r="L471" s="78">
        <v>498992.10000000015</v>
      </c>
      <c r="M471" s="67">
        <v>41347.300000000003</v>
      </c>
      <c r="N471" s="67">
        <v>0</v>
      </c>
      <c r="O471" s="67"/>
      <c r="P471" s="67"/>
      <c r="Q471" s="79"/>
      <c r="R471" s="67">
        <v>893110.89999999013</v>
      </c>
      <c r="S471" s="79"/>
      <c r="T471" s="79"/>
      <c r="U471" s="79"/>
      <c r="V471" s="79"/>
      <c r="W471" s="79"/>
      <c r="X471" s="79"/>
      <c r="Y471" s="79">
        <v>644.16958099999999</v>
      </c>
      <c r="Z471" s="78">
        <v>1186131</v>
      </c>
      <c r="AA471" s="78"/>
      <c r="AB471" s="78"/>
      <c r="AC471" s="67"/>
      <c r="AD471" s="67">
        <v>1186131</v>
      </c>
      <c r="AE471" s="79"/>
      <c r="AF471" s="79">
        <v>340.55764491525423</v>
      </c>
      <c r="AG471" s="79"/>
      <c r="AH471" s="79"/>
      <c r="AI471" s="79"/>
      <c r="AJ471" s="79"/>
      <c r="AK471" s="67"/>
      <c r="AL471" s="67"/>
      <c r="AM471" s="67"/>
      <c r="AN471" s="67"/>
      <c r="AO471" s="67"/>
      <c r="AP471" s="67">
        <v>71</v>
      </c>
      <c r="AQ471" s="67">
        <v>104</v>
      </c>
      <c r="AR471" s="67"/>
      <c r="AS471" s="67"/>
      <c r="AT471" s="67">
        <v>19</v>
      </c>
      <c r="AU471" s="67"/>
      <c r="AV471" s="67"/>
      <c r="AW471" s="67">
        <v>4</v>
      </c>
      <c r="AX471" s="67"/>
      <c r="AY471" s="67"/>
      <c r="AZ471" s="67">
        <v>1</v>
      </c>
      <c r="BA471" s="67">
        <v>0</v>
      </c>
      <c r="BB471" s="67"/>
      <c r="BC471" s="67"/>
      <c r="BD471" s="67"/>
      <c r="BE471" s="67"/>
      <c r="BF471" s="67"/>
      <c r="BG471" s="67"/>
      <c r="BH471" s="67"/>
      <c r="BI471" s="67"/>
      <c r="BJ471" s="73">
        <v>9990</v>
      </c>
      <c r="BK471" s="68">
        <v>199</v>
      </c>
      <c r="BL471" s="78"/>
      <c r="BM471" s="78">
        <v>14</v>
      </c>
      <c r="BN471" s="78">
        <v>14</v>
      </c>
      <c r="BO471" s="78">
        <v>14</v>
      </c>
      <c r="BP471" s="78">
        <v>0</v>
      </c>
      <c r="BQ471" s="78">
        <v>0</v>
      </c>
      <c r="BR471" s="67">
        <v>3989</v>
      </c>
      <c r="BS471" s="67">
        <v>160</v>
      </c>
      <c r="BT471" s="67">
        <v>5</v>
      </c>
      <c r="BU471" s="67">
        <v>0</v>
      </c>
      <c r="BV471" s="67"/>
      <c r="BW471" s="67"/>
      <c r="BX471" s="79"/>
      <c r="BY471" s="67">
        <v>4154</v>
      </c>
      <c r="BZ471" s="79">
        <v>469.145127</v>
      </c>
      <c r="CA471" s="79">
        <v>66.779443000000001</v>
      </c>
      <c r="CB471" s="79">
        <v>24.161546999999999</v>
      </c>
      <c r="CC471" s="79">
        <v>41.948685000000005</v>
      </c>
      <c r="CD471" s="79"/>
      <c r="CE471" s="79"/>
      <c r="CF471" s="79"/>
      <c r="CG471" s="79"/>
      <c r="CH471" s="79"/>
      <c r="CI471" s="79"/>
      <c r="CJ471" s="79"/>
      <c r="CK471" s="79">
        <v>3.9304420000000002</v>
      </c>
      <c r="CL471" s="67">
        <v>605.96524399999998</v>
      </c>
      <c r="CM471" s="79"/>
      <c r="CN471" s="79"/>
      <c r="CO471" s="79"/>
      <c r="CP471" s="79"/>
      <c r="CQ471" s="79"/>
      <c r="CR471" s="79"/>
      <c r="CS471" s="79"/>
      <c r="CT471" s="79"/>
      <c r="CU471" s="79"/>
      <c r="CV471" s="79"/>
      <c r="CW471" s="79"/>
      <c r="CX471" s="79"/>
      <c r="CY471" s="79"/>
      <c r="CZ471" s="79"/>
      <c r="DA471" s="79"/>
      <c r="DB471" s="79"/>
      <c r="DC471" s="79"/>
      <c r="DD471" s="79"/>
      <c r="DE471" s="79"/>
      <c r="DF471" s="79"/>
      <c r="DG471" s="79"/>
      <c r="DH471" s="79"/>
      <c r="DI471" s="79"/>
      <c r="DJ471" s="79"/>
      <c r="DK471" s="79"/>
      <c r="DL471" s="79"/>
      <c r="DM471" s="79"/>
      <c r="DN471" s="79"/>
      <c r="DO471" s="79">
        <v>4145</v>
      </c>
      <c r="DP471" s="79">
        <v>0</v>
      </c>
      <c r="DQ471" s="79">
        <v>379.226</v>
      </c>
      <c r="DR471" s="79">
        <v>0</v>
      </c>
      <c r="DS471" s="79">
        <v>736.9559999999999</v>
      </c>
      <c r="DT471" s="68">
        <v>1116.1819999999998</v>
      </c>
      <c r="DU471" s="79"/>
      <c r="DV471" s="77">
        <v>38.928959999999996</v>
      </c>
      <c r="DW471" s="77">
        <v>0</v>
      </c>
      <c r="DX471" s="77"/>
      <c r="DY471" s="77">
        <v>5.7633899999999993</v>
      </c>
      <c r="DZ471" s="77">
        <v>0</v>
      </c>
      <c r="EA471" s="77">
        <v>6.1318640000000002</v>
      </c>
      <c r="EB471" s="77"/>
      <c r="EC471" s="77"/>
      <c r="ED471" s="77"/>
      <c r="EE471" s="77"/>
      <c r="EF471" s="77">
        <v>0.27661100000000005</v>
      </c>
      <c r="EG471" s="77" t="s">
        <v>229</v>
      </c>
      <c r="EH471" s="77"/>
      <c r="EI471" s="77"/>
      <c r="EJ471" s="77"/>
      <c r="EK471" s="77"/>
      <c r="EL471" s="77"/>
      <c r="EM471" s="77"/>
      <c r="EN471" s="77"/>
      <c r="EO471" s="77"/>
      <c r="EP471" s="77"/>
      <c r="EQ471" s="77"/>
      <c r="ER471" s="77"/>
      <c r="ES471" s="77"/>
      <c r="ET471" s="77"/>
      <c r="EU471" s="77"/>
      <c r="EV471" s="77"/>
      <c r="EW471" s="77"/>
      <c r="EX471" s="77"/>
    </row>
    <row r="472" spans="1:154">
      <c r="A472" s="86">
        <v>2019</v>
      </c>
      <c r="B472" s="67" t="s">
        <v>6</v>
      </c>
      <c r="C472" s="67" t="s">
        <v>233</v>
      </c>
      <c r="D472" s="67" t="s">
        <v>211</v>
      </c>
      <c r="E472" s="67" t="s">
        <v>212</v>
      </c>
      <c r="F472" s="67" t="s">
        <v>221</v>
      </c>
      <c r="G472" s="67" t="s">
        <v>36</v>
      </c>
      <c r="H472" s="68" t="s">
        <v>231</v>
      </c>
      <c r="I472" s="68" t="s">
        <v>437</v>
      </c>
      <c r="J472" s="67" t="s">
        <v>663</v>
      </c>
      <c r="K472" s="78">
        <v>453121.09009633772</v>
      </c>
      <c r="L472" s="78">
        <v>523821.78494692012</v>
      </c>
      <c r="M472" s="67">
        <v>122080.00000000001</v>
      </c>
      <c r="N472" s="67">
        <v>140671</v>
      </c>
      <c r="O472" s="67"/>
      <c r="P472" s="67"/>
      <c r="Q472" s="79"/>
      <c r="R472" s="67">
        <v>1239693.8750432578</v>
      </c>
      <c r="S472" s="79"/>
      <c r="T472" s="79"/>
      <c r="U472" s="79"/>
      <c r="V472" s="79"/>
      <c r="W472" s="79"/>
      <c r="X472" s="79"/>
      <c r="Y472" s="79">
        <v>931.25802099999987</v>
      </c>
      <c r="Z472" s="78">
        <v>1781443</v>
      </c>
      <c r="AA472" s="78"/>
      <c r="AB472" s="78"/>
      <c r="AC472" s="67"/>
      <c r="AD472" s="67">
        <v>1781443</v>
      </c>
      <c r="AE472" s="79"/>
      <c r="AF472" s="79">
        <v>502.16338389830514</v>
      </c>
      <c r="AG472" s="79"/>
      <c r="AH472" s="79"/>
      <c r="AI472" s="79"/>
      <c r="AJ472" s="79"/>
      <c r="AK472" s="67"/>
      <c r="AL472" s="67"/>
      <c r="AM472" s="67"/>
      <c r="AN472" s="67"/>
      <c r="AO472" s="67"/>
      <c r="AP472" s="67">
        <v>19</v>
      </c>
      <c r="AQ472" s="67">
        <v>128</v>
      </c>
      <c r="AR472" s="67"/>
      <c r="AS472" s="67"/>
      <c r="AT472" s="67">
        <v>18</v>
      </c>
      <c r="AU472" s="67"/>
      <c r="AV472" s="67"/>
      <c r="AW472" s="67">
        <v>6</v>
      </c>
      <c r="AX472" s="67"/>
      <c r="AY472" s="67"/>
      <c r="AZ472" s="67">
        <v>1</v>
      </c>
      <c r="BA472" s="67">
        <v>7</v>
      </c>
      <c r="BB472" s="67"/>
      <c r="BC472" s="67"/>
      <c r="BD472" s="67"/>
      <c r="BE472" s="67"/>
      <c r="BF472" s="67"/>
      <c r="BG472" s="67"/>
      <c r="BH472" s="67"/>
      <c r="BI472" s="67"/>
      <c r="BJ472" s="73">
        <v>12395</v>
      </c>
      <c r="BK472" s="68">
        <v>179</v>
      </c>
      <c r="BL472" s="78"/>
      <c r="BM472" s="78">
        <v>30</v>
      </c>
      <c r="BN472" s="78">
        <v>30</v>
      </c>
      <c r="BO472" s="78">
        <v>30</v>
      </c>
      <c r="BP472" s="78">
        <v>0</v>
      </c>
      <c r="BQ472" s="78">
        <v>0</v>
      </c>
      <c r="BR472" s="67">
        <v>4738</v>
      </c>
      <c r="BS472" s="67">
        <v>104</v>
      </c>
      <c r="BT472" s="67">
        <v>5</v>
      </c>
      <c r="BU472" s="67">
        <v>2</v>
      </c>
      <c r="BV472" s="67"/>
      <c r="BW472" s="67"/>
      <c r="BX472" s="79"/>
      <c r="BY472" s="67">
        <v>4849</v>
      </c>
      <c r="BZ472" s="79">
        <v>314.02196600000002</v>
      </c>
      <c r="CA472" s="79">
        <v>225.25685899999999</v>
      </c>
      <c r="CB472" s="79">
        <v>36.163624999999996</v>
      </c>
      <c r="CC472" s="79">
        <v>50.940903000000006</v>
      </c>
      <c r="CD472" s="79"/>
      <c r="CE472" s="79"/>
      <c r="CF472" s="79"/>
      <c r="CG472" s="79"/>
      <c r="CH472" s="79"/>
      <c r="CI472" s="79"/>
      <c r="CJ472" s="79"/>
      <c r="CK472" s="79">
        <v>3.156488</v>
      </c>
      <c r="CL472" s="67">
        <v>629.53984100000002</v>
      </c>
      <c r="CM472" s="79"/>
      <c r="CN472" s="79"/>
      <c r="CO472" s="79"/>
      <c r="CP472" s="79"/>
      <c r="CQ472" s="79"/>
      <c r="CR472" s="79"/>
      <c r="CS472" s="79"/>
      <c r="CT472" s="79"/>
      <c r="CU472" s="79"/>
      <c r="CV472" s="79"/>
      <c r="CW472" s="79"/>
      <c r="CX472" s="79"/>
      <c r="CY472" s="79"/>
      <c r="CZ472" s="79"/>
      <c r="DA472" s="79"/>
      <c r="DB472" s="79"/>
      <c r="DC472" s="79"/>
      <c r="DD472" s="79"/>
      <c r="DE472" s="79"/>
      <c r="DF472" s="79"/>
      <c r="DG472" s="79"/>
      <c r="DH472" s="79"/>
      <c r="DI472" s="79"/>
      <c r="DJ472" s="79"/>
      <c r="DK472" s="79"/>
      <c r="DL472" s="79"/>
      <c r="DM472" s="79"/>
      <c r="DN472" s="79"/>
      <c r="DO472" s="79">
        <v>4849</v>
      </c>
      <c r="DP472" s="79">
        <v>4</v>
      </c>
      <c r="DQ472" s="79">
        <v>319.37</v>
      </c>
      <c r="DR472" s="79">
        <v>0</v>
      </c>
      <c r="DS472" s="79">
        <v>521.91</v>
      </c>
      <c r="DT472" s="68">
        <v>841.28</v>
      </c>
      <c r="DU472" s="79"/>
      <c r="DV472" s="77">
        <v>43.293600000000005</v>
      </c>
      <c r="DW472" s="77">
        <v>0</v>
      </c>
      <c r="DX472" s="77"/>
      <c r="DY472" s="77">
        <v>1.3840509999999999</v>
      </c>
      <c r="DZ472" s="77">
        <v>0</v>
      </c>
      <c r="EA472" s="77">
        <v>7.7340679999999997</v>
      </c>
      <c r="EB472" s="77"/>
      <c r="EC472" s="77"/>
      <c r="ED472" s="77"/>
      <c r="EE472" s="77"/>
      <c r="EF472" s="77">
        <v>0.52847500000000003</v>
      </c>
      <c r="EG472" s="77" t="s">
        <v>229</v>
      </c>
      <c r="EH472" s="77"/>
      <c r="EI472" s="77"/>
      <c r="EJ472" s="77"/>
      <c r="EK472" s="77"/>
      <c r="EL472" s="77"/>
      <c r="EM472" s="77"/>
      <c r="EN472" s="77"/>
      <c r="EO472" s="77"/>
      <c r="EP472" s="77"/>
      <c r="EQ472" s="77"/>
      <c r="ER472" s="77"/>
      <c r="ES472" s="77"/>
      <c r="ET472" s="77"/>
      <c r="EU472" s="77"/>
      <c r="EV472" s="77"/>
      <c r="EW472" s="77"/>
      <c r="EX472" s="77"/>
    </row>
    <row r="473" spans="1:154">
      <c r="A473" s="86">
        <v>2019</v>
      </c>
      <c r="B473" s="67" t="s">
        <v>6</v>
      </c>
      <c r="C473" s="67" t="s">
        <v>233</v>
      </c>
      <c r="D473" s="67" t="s">
        <v>211</v>
      </c>
      <c r="E473" s="67" t="s">
        <v>212</v>
      </c>
      <c r="F473" s="67" t="s">
        <v>222</v>
      </c>
      <c r="G473" s="67" t="s">
        <v>35</v>
      </c>
      <c r="H473" s="68" t="s">
        <v>231</v>
      </c>
      <c r="I473" s="68" t="s">
        <v>438</v>
      </c>
      <c r="J473" s="67" t="s">
        <v>664</v>
      </c>
      <c r="K473" s="78">
        <v>913631.29999999702</v>
      </c>
      <c r="L473" s="78">
        <v>650984.20000000007</v>
      </c>
      <c r="M473" s="67">
        <v>233130.8</v>
      </c>
      <c r="N473" s="67">
        <v>0</v>
      </c>
      <c r="O473" s="67"/>
      <c r="P473" s="67"/>
      <c r="Q473" s="79"/>
      <c r="R473" s="67">
        <v>1797746.2999999973</v>
      </c>
      <c r="S473" s="79"/>
      <c r="T473" s="79"/>
      <c r="U473" s="79"/>
      <c r="V473" s="79"/>
      <c r="W473" s="79"/>
      <c r="X473" s="79"/>
      <c r="Y473" s="79">
        <v>1319.0073990000001</v>
      </c>
      <c r="Z473" s="78">
        <v>2025620</v>
      </c>
      <c r="AA473" s="78"/>
      <c r="AB473" s="78"/>
      <c r="AC473" s="67"/>
      <c r="AD473" s="67">
        <v>2025620</v>
      </c>
      <c r="AE473" s="79"/>
      <c r="AF473" s="79">
        <v>573.50102033898304</v>
      </c>
      <c r="AG473" s="79"/>
      <c r="AH473" s="79"/>
      <c r="AI473" s="79"/>
      <c r="AJ473" s="79"/>
      <c r="AK473" s="67"/>
      <c r="AL473" s="67"/>
      <c r="AM473" s="67"/>
      <c r="AN473" s="67"/>
      <c r="AO473" s="67"/>
      <c r="AP473" s="67">
        <v>47</v>
      </c>
      <c r="AQ473" s="67">
        <v>96</v>
      </c>
      <c r="AR473" s="67"/>
      <c r="AS473" s="67"/>
      <c r="AT473" s="67">
        <v>40</v>
      </c>
      <c r="AU473" s="67"/>
      <c r="AV473" s="67"/>
      <c r="AW473" s="67">
        <v>4</v>
      </c>
      <c r="AX473" s="67"/>
      <c r="AY473" s="67"/>
      <c r="AZ473" s="67">
        <v>4</v>
      </c>
      <c r="BA473" s="67">
        <v>5</v>
      </c>
      <c r="BB473" s="67"/>
      <c r="BC473" s="67"/>
      <c r="BD473" s="67"/>
      <c r="BE473" s="67"/>
      <c r="BF473" s="67"/>
      <c r="BG473" s="67"/>
      <c r="BH473" s="67"/>
      <c r="BI473" s="67"/>
      <c r="BJ473" s="73">
        <v>13610</v>
      </c>
      <c r="BK473" s="68">
        <v>196</v>
      </c>
      <c r="BL473" s="78"/>
      <c r="BM473" s="78">
        <v>42</v>
      </c>
      <c r="BN473" s="78">
        <v>42</v>
      </c>
      <c r="BO473" s="78">
        <v>42</v>
      </c>
      <c r="BP473" s="78">
        <v>0</v>
      </c>
      <c r="BQ473" s="78">
        <v>0</v>
      </c>
      <c r="BR473" s="67">
        <v>7929</v>
      </c>
      <c r="BS473" s="67">
        <v>149</v>
      </c>
      <c r="BT473" s="67">
        <v>6</v>
      </c>
      <c r="BU473" s="67">
        <v>0</v>
      </c>
      <c r="BV473" s="67"/>
      <c r="BW473" s="67"/>
      <c r="BX473" s="79"/>
      <c r="BY473" s="67">
        <v>8084</v>
      </c>
      <c r="BZ473" s="79">
        <v>357.48263199999997</v>
      </c>
      <c r="CA473" s="79">
        <v>127.328765</v>
      </c>
      <c r="CB473" s="79">
        <v>42.809092999999997</v>
      </c>
      <c r="CC473" s="79">
        <v>43.789191000000002</v>
      </c>
      <c r="CD473" s="79"/>
      <c r="CE473" s="79"/>
      <c r="CF473" s="79"/>
      <c r="CG473" s="79"/>
      <c r="CH473" s="79"/>
      <c r="CI473" s="79"/>
      <c r="CJ473" s="79"/>
      <c r="CK473" s="79">
        <v>3.942758</v>
      </c>
      <c r="CL473" s="67">
        <v>575.35243899999989</v>
      </c>
      <c r="CM473" s="79"/>
      <c r="CN473" s="79"/>
      <c r="CO473" s="79"/>
      <c r="CP473" s="79"/>
      <c r="CQ473" s="79"/>
      <c r="CR473" s="79"/>
      <c r="CS473" s="79"/>
      <c r="CT473" s="79"/>
      <c r="CU473" s="79"/>
      <c r="CV473" s="79"/>
      <c r="CW473" s="79"/>
      <c r="CX473" s="79"/>
      <c r="CY473" s="79"/>
      <c r="CZ473" s="79"/>
      <c r="DA473" s="79"/>
      <c r="DB473" s="79"/>
      <c r="DC473" s="79"/>
      <c r="DD473" s="79"/>
      <c r="DE473" s="79"/>
      <c r="DF473" s="79"/>
      <c r="DG473" s="79"/>
      <c r="DH473" s="79"/>
      <c r="DI473" s="79"/>
      <c r="DJ473" s="79"/>
      <c r="DK473" s="79"/>
      <c r="DL473" s="79"/>
      <c r="DM473" s="79"/>
      <c r="DN473" s="79"/>
      <c r="DO473" s="79">
        <v>7253</v>
      </c>
      <c r="DP473" s="79">
        <v>5</v>
      </c>
      <c r="DQ473" s="79">
        <v>408.70000000000005</v>
      </c>
      <c r="DR473" s="79">
        <v>0</v>
      </c>
      <c r="DS473" s="79">
        <v>779.3599999999999</v>
      </c>
      <c r="DT473" s="68">
        <v>1188.06</v>
      </c>
      <c r="DU473" s="79"/>
      <c r="DV473" s="77">
        <v>75.769120000000001</v>
      </c>
      <c r="DW473" s="77">
        <v>0</v>
      </c>
      <c r="DX473" s="77"/>
      <c r="DY473" s="77">
        <v>0</v>
      </c>
      <c r="DZ473" s="77">
        <v>0</v>
      </c>
      <c r="EA473" s="77">
        <v>12.672541999999998</v>
      </c>
      <c r="EB473" s="77"/>
      <c r="EC473" s="77"/>
      <c r="ED473" s="77"/>
      <c r="EE473" s="77"/>
      <c r="EF473" s="77">
        <v>0.93220600000000009</v>
      </c>
      <c r="EG473" s="77" t="s">
        <v>229</v>
      </c>
      <c r="EH473" s="77"/>
      <c r="EI473" s="77"/>
      <c r="EJ473" s="77"/>
      <c r="EK473" s="77"/>
      <c r="EL473" s="77"/>
      <c r="EM473" s="77"/>
      <c r="EN473" s="77"/>
      <c r="EO473" s="77"/>
      <c r="EP473" s="77"/>
      <c r="EQ473" s="77"/>
      <c r="ER473" s="77"/>
      <c r="ES473" s="77"/>
      <c r="ET473" s="77"/>
      <c r="EU473" s="77"/>
      <c r="EV473" s="77"/>
      <c r="EW473" s="77"/>
      <c r="EX473" s="77"/>
    </row>
    <row r="474" spans="1:154">
      <c r="A474" s="86">
        <v>2019</v>
      </c>
      <c r="B474" s="67" t="s">
        <v>6</v>
      </c>
      <c r="C474" s="67" t="s">
        <v>233</v>
      </c>
      <c r="D474" s="67" t="s">
        <v>211</v>
      </c>
      <c r="E474" s="67" t="s">
        <v>212</v>
      </c>
      <c r="F474" s="67" t="s">
        <v>223</v>
      </c>
      <c r="G474" s="67" t="s">
        <v>45</v>
      </c>
      <c r="H474" s="68" t="s">
        <v>231</v>
      </c>
      <c r="I474" s="68" t="s">
        <v>439</v>
      </c>
      <c r="J474" s="67" t="s">
        <v>665</v>
      </c>
      <c r="K474" s="78">
        <v>1101978.3999999957</v>
      </c>
      <c r="L474" s="78">
        <v>835891.70000000019</v>
      </c>
      <c r="M474" s="67">
        <v>129982</v>
      </c>
      <c r="N474" s="67">
        <v>0</v>
      </c>
      <c r="O474" s="67"/>
      <c r="P474" s="67"/>
      <c r="Q474" s="79"/>
      <c r="R474" s="67">
        <v>2067852.0999999959</v>
      </c>
      <c r="S474" s="79"/>
      <c r="T474" s="79"/>
      <c r="U474" s="79"/>
      <c r="V474" s="79"/>
      <c r="W474" s="79"/>
      <c r="X474" s="79"/>
      <c r="Y474" s="79">
        <v>1403.557231</v>
      </c>
      <c r="Z474" s="78">
        <v>2330406</v>
      </c>
      <c r="AA474" s="78"/>
      <c r="AB474" s="78"/>
      <c r="AC474" s="67"/>
      <c r="AD474" s="67">
        <v>2330406</v>
      </c>
      <c r="AE474" s="79"/>
      <c r="AF474" s="79">
        <v>782.55563499999994</v>
      </c>
      <c r="AG474" s="79"/>
      <c r="AH474" s="79"/>
      <c r="AI474" s="79"/>
      <c r="AJ474" s="79"/>
      <c r="AK474" s="67"/>
      <c r="AL474" s="67"/>
      <c r="AM474" s="67"/>
      <c r="AN474" s="67"/>
      <c r="AO474" s="67"/>
      <c r="AP474" s="67">
        <v>86</v>
      </c>
      <c r="AQ474" s="67">
        <v>168</v>
      </c>
      <c r="AR474" s="67"/>
      <c r="AS474" s="67"/>
      <c r="AT474" s="67">
        <v>40</v>
      </c>
      <c r="AU474" s="67"/>
      <c r="AV474" s="67"/>
      <c r="AW474" s="67">
        <v>20</v>
      </c>
      <c r="AX474" s="67"/>
      <c r="AY474" s="67"/>
      <c r="AZ474" s="67">
        <v>7</v>
      </c>
      <c r="BA474" s="67">
        <v>2</v>
      </c>
      <c r="BB474" s="67"/>
      <c r="BC474" s="67">
        <v>5</v>
      </c>
      <c r="BD474" s="67"/>
      <c r="BE474" s="67"/>
      <c r="BF474" s="67">
        <v>2</v>
      </c>
      <c r="BG474" s="67"/>
      <c r="BH474" s="67"/>
      <c r="BI474" s="67">
        <v>1</v>
      </c>
      <c r="BJ474" s="73">
        <v>26145</v>
      </c>
      <c r="BK474" s="68">
        <v>331</v>
      </c>
      <c r="BL474" s="78"/>
      <c r="BM474" s="78">
        <v>40</v>
      </c>
      <c r="BN474" s="78">
        <v>40</v>
      </c>
      <c r="BO474" s="78">
        <v>40</v>
      </c>
      <c r="BP474" s="78">
        <v>0</v>
      </c>
      <c r="BQ474" s="78">
        <v>0</v>
      </c>
      <c r="BR474" s="67">
        <v>12327</v>
      </c>
      <c r="BS474" s="67">
        <v>285</v>
      </c>
      <c r="BT474" s="67">
        <v>30</v>
      </c>
      <c r="BU474" s="67">
        <v>1</v>
      </c>
      <c r="BV474" s="67"/>
      <c r="BW474" s="67"/>
      <c r="BX474" s="79"/>
      <c r="BY474" s="67">
        <v>12643</v>
      </c>
      <c r="BZ474" s="79">
        <v>352.41768400000001</v>
      </c>
      <c r="CA474" s="79">
        <v>232.231122</v>
      </c>
      <c r="CB474" s="79">
        <v>58.623301000000005</v>
      </c>
      <c r="CC474" s="79">
        <v>32.216636000000001</v>
      </c>
      <c r="CD474" s="79"/>
      <c r="CE474" s="79"/>
      <c r="CF474" s="79"/>
      <c r="CG474" s="79"/>
      <c r="CH474" s="79"/>
      <c r="CI474" s="79"/>
      <c r="CJ474" s="79"/>
      <c r="CK474" s="79">
        <v>4.707586</v>
      </c>
      <c r="CL474" s="67">
        <v>680.19632899999999</v>
      </c>
      <c r="CM474" s="79"/>
      <c r="CN474" s="79"/>
      <c r="CO474" s="79"/>
      <c r="CP474" s="79"/>
      <c r="CQ474" s="79"/>
      <c r="CR474" s="79"/>
      <c r="CS474" s="79"/>
      <c r="CT474" s="79"/>
      <c r="CU474" s="79"/>
      <c r="CV474" s="79"/>
      <c r="CW474" s="79"/>
      <c r="CX474" s="79"/>
      <c r="CY474" s="79"/>
      <c r="CZ474" s="79"/>
      <c r="DA474" s="79"/>
      <c r="DB474" s="79"/>
      <c r="DC474" s="79"/>
      <c r="DD474" s="79"/>
      <c r="DE474" s="79"/>
      <c r="DF474" s="79"/>
      <c r="DG474" s="79"/>
      <c r="DH474" s="79"/>
      <c r="DI474" s="79"/>
      <c r="DJ474" s="79"/>
      <c r="DK474" s="79"/>
      <c r="DL474" s="79"/>
      <c r="DM474" s="79"/>
      <c r="DN474" s="79"/>
      <c r="DO474" s="79">
        <v>12643</v>
      </c>
      <c r="DP474" s="79">
        <v>0</v>
      </c>
      <c r="DQ474" s="79">
        <v>424.19</v>
      </c>
      <c r="DR474" s="79">
        <v>0</v>
      </c>
      <c r="DS474" s="79">
        <v>799.25</v>
      </c>
      <c r="DT474" s="68">
        <v>1223.44</v>
      </c>
      <c r="DU474" s="79"/>
      <c r="DV474" s="77">
        <v>114.38896000000001</v>
      </c>
      <c r="DW474" s="77">
        <v>0</v>
      </c>
      <c r="DX474" s="77"/>
      <c r="DY474" s="77">
        <v>2.3358469999999998</v>
      </c>
      <c r="DZ474" s="77">
        <v>0</v>
      </c>
      <c r="EA474" s="77">
        <v>24.157032999999998</v>
      </c>
      <c r="EB474" s="77"/>
      <c r="EC474" s="77"/>
      <c r="ED474" s="77"/>
      <c r="EE474" s="77"/>
      <c r="EF474" s="77">
        <v>1.355936</v>
      </c>
      <c r="EG474" s="77" t="s">
        <v>229</v>
      </c>
      <c r="EH474" s="77"/>
      <c r="EI474" s="77"/>
      <c r="EJ474" s="77"/>
      <c r="EK474" s="77"/>
      <c r="EL474" s="77"/>
      <c r="EM474" s="77"/>
      <c r="EN474" s="77"/>
      <c r="EO474" s="77"/>
      <c r="EP474" s="77"/>
      <c r="EQ474" s="77"/>
      <c r="ER474" s="77"/>
      <c r="ES474" s="77"/>
      <c r="ET474" s="77"/>
      <c r="EU474" s="77"/>
      <c r="EV474" s="77"/>
      <c r="EW474" s="77"/>
      <c r="EX474" s="77"/>
    </row>
    <row r="475" spans="1:154">
      <c r="A475" s="86">
        <v>2019</v>
      </c>
      <c r="B475" s="67" t="s">
        <v>6</v>
      </c>
      <c r="C475" s="67" t="s">
        <v>233</v>
      </c>
      <c r="D475" s="67" t="s">
        <v>211</v>
      </c>
      <c r="E475" s="67" t="s">
        <v>212</v>
      </c>
      <c r="F475" s="67" t="s">
        <v>224</v>
      </c>
      <c r="G475" s="67" t="s">
        <v>46</v>
      </c>
      <c r="H475" s="68" t="s">
        <v>231</v>
      </c>
      <c r="I475" s="68" t="s">
        <v>440</v>
      </c>
      <c r="J475" s="67" t="s">
        <v>666</v>
      </c>
      <c r="K475" s="78">
        <v>541293.09999999939</v>
      </c>
      <c r="L475" s="78">
        <v>438943.20000000024</v>
      </c>
      <c r="M475" s="67">
        <v>225013.05</v>
      </c>
      <c r="N475" s="67">
        <v>310938</v>
      </c>
      <c r="O475" s="67"/>
      <c r="P475" s="67"/>
      <c r="Q475" s="79"/>
      <c r="R475" s="67">
        <v>1516187.3499999996</v>
      </c>
      <c r="S475" s="79"/>
      <c r="T475" s="79"/>
      <c r="U475" s="79"/>
      <c r="V475" s="79"/>
      <c r="W475" s="79"/>
      <c r="X475" s="79"/>
      <c r="Y475" s="79">
        <v>908.22622200000001</v>
      </c>
      <c r="Z475" s="78">
        <v>1973011</v>
      </c>
      <c r="AA475" s="78"/>
      <c r="AB475" s="78"/>
      <c r="AC475" s="67"/>
      <c r="AD475" s="67">
        <v>1973011</v>
      </c>
      <c r="AE475" s="79"/>
      <c r="AF475" s="79">
        <v>670.07616200000007</v>
      </c>
      <c r="AG475" s="79"/>
      <c r="AH475" s="79"/>
      <c r="AI475" s="79"/>
      <c r="AJ475" s="79"/>
      <c r="AK475" s="67"/>
      <c r="AL475" s="67"/>
      <c r="AM475" s="67"/>
      <c r="AN475" s="67"/>
      <c r="AO475" s="67"/>
      <c r="AP475" s="67">
        <v>36</v>
      </c>
      <c r="AQ475" s="67">
        <v>171</v>
      </c>
      <c r="AR475" s="67"/>
      <c r="AS475" s="67"/>
      <c r="AT475" s="67">
        <v>23</v>
      </c>
      <c r="AU475" s="67"/>
      <c r="AV475" s="67"/>
      <c r="AW475" s="67">
        <v>8</v>
      </c>
      <c r="AX475" s="67"/>
      <c r="AY475" s="67"/>
      <c r="AZ475" s="67">
        <v>4</v>
      </c>
      <c r="BA475" s="67"/>
      <c r="BB475" s="67"/>
      <c r="BC475" s="67">
        <v>4</v>
      </c>
      <c r="BD475" s="67"/>
      <c r="BE475" s="67"/>
      <c r="BF475" s="67">
        <v>2</v>
      </c>
      <c r="BG475" s="67"/>
      <c r="BH475" s="67"/>
      <c r="BI475" s="67"/>
      <c r="BJ475" s="73">
        <v>17870</v>
      </c>
      <c r="BK475" s="68">
        <v>248</v>
      </c>
      <c r="BL475" s="78"/>
      <c r="BM475" s="78">
        <v>34</v>
      </c>
      <c r="BN475" s="78">
        <v>34</v>
      </c>
      <c r="BO475" s="78">
        <v>34</v>
      </c>
      <c r="BP475" s="78">
        <v>0</v>
      </c>
      <c r="BQ475" s="78">
        <v>0</v>
      </c>
      <c r="BR475" s="67">
        <v>9101</v>
      </c>
      <c r="BS475" s="67">
        <v>193</v>
      </c>
      <c r="BT475" s="67">
        <v>15</v>
      </c>
      <c r="BU475" s="67">
        <v>1</v>
      </c>
      <c r="BV475" s="67"/>
      <c r="BW475" s="67"/>
      <c r="BX475" s="79"/>
      <c r="BY475" s="67">
        <v>9310</v>
      </c>
      <c r="BZ475" s="79">
        <v>289.71771699999999</v>
      </c>
      <c r="CA475" s="79">
        <v>72.21906899999999</v>
      </c>
      <c r="CB475" s="79">
        <v>44.018507</v>
      </c>
      <c r="CC475" s="79">
        <v>25.890496999999996</v>
      </c>
      <c r="CD475" s="79"/>
      <c r="CE475" s="79"/>
      <c r="CF475" s="79"/>
      <c r="CG475" s="79"/>
      <c r="CH475" s="79"/>
      <c r="CI475" s="79"/>
      <c r="CJ475" s="79"/>
      <c r="CK475" s="79">
        <v>4.5341810000000002</v>
      </c>
      <c r="CL475" s="67">
        <v>436.37997099999995</v>
      </c>
      <c r="CM475" s="79"/>
      <c r="CN475" s="79"/>
      <c r="CO475" s="79"/>
      <c r="CP475" s="79"/>
      <c r="CQ475" s="79"/>
      <c r="CR475" s="79"/>
      <c r="CS475" s="79"/>
      <c r="CT475" s="79"/>
      <c r="CU475" s="79"/>
      <c r="CV475" s="79"/>
      <c r="CW475" s="79"/>
      <c r="CX475" s="79"/>
      <c r="CY475" s="79"/>
      <c r="CZ475" s="79"/>
      <c r="DA475" s="79"/>
      <c r="DB475" s="79"/>
      <c r="DC475" s="79"/>
      <c r="DD475" s="79"/>
      <c r="DE475" s="79"/>
      <c r="DF475" s="79"/>
      <c r="DG475" s="79"/>
      <c r="DH475" s="79"/>
      <c r="DI475" s="79"/>
      <c r="DJ475" s="79"/>
      <c r="DK475" s="79"/>
      <c r="DL475" s="79"/>
      <c r="DM475" s="79"/>
      <c r="DN475" s="79"/>
      <c r="DO475" s="79">
        <v>9310</v>
      </c>
      <c r="DP475" s="79">
        <v>4</v>
      </c>
      <c r="DQ475" s="79">
        <v>308.86500000000001</v>
      </c>
      <c r="DR475" s="79">
        <v>0</v>
      </c>
      <c r="DS475" s="79">
        <v>882.45</v>
      </c>
      <c r="DT475" s="68">
        <v>1191.3150000000001</v>
      </c>
      <c r="DU475" s="79"/>
      <c r="DV475" s="77">
        <v>81.143439999999998</v>
      </c>
      <c r="DW475" s="77">
        <v>0</v>
      </c>
      <c r="DX475" s="77"/>
      <c r="DY475" s="77">
        <v>0.77118599999999993</v>
      </c>
      <c r="DZ475" s="77">
        <v>0</v>
      </c>
      <c r="EA475" s="77">
        <v>15.511017000000001</v>
      </c>
      <c r="EB475" s="77"/>
      <c r="EC475" s="77"/>
      <c r="ED475" s="77"/>
      <c r="EE475" s="77"/>
      <c r="EF475" s="77">
        <v>1.0169509999999999</v>
      </c>
      <c r="EG475" s="77" t="s">
        <v>229</v>
      </c>
      <c r="EH475" s="77"/>
      <c r="EI475" s="77"/>
      <c r="EJ475" s="77"/>
      <c r="EK475" s="77"/>
      <c r="EL475" s="77"/>
      <c r="EM475" s="77"/>
      <c r="EN475" s="77"/>
      <c r="EO475" s="77"/>
      <c r="EP475" s="77"/>
      <c r="EQ475" s="77"/>
      <c r="ER475" s="77"/>
      <c r="ES475" s="77"/>
      <c r="ET475" s="77"/>
      <c r="EU475" s="77"/>
      <c r="EV475" s="77"/>
      <c r="EW475" s="77"/>
      <c r="EX475" s="77"/>
    </row>
    <row r="476" spans="1:154">
      <c r="A476" s="86">
        <v>2019</v>
      </c>
      <c r="B476" s="67" t="s">
        <v>9</v>
      </c>
      <c r="C476" s="67" t="s">
        <v>214</v>
      </c>
      <c r="D476" s="67" t="s">
        <v>211</v>
      </c>
      <c r="E476" s="67" t="s">
        <v>212</v>
      </c>
      <c r="F476" s="67" t="s">
        <v>225</v>
      </c>
      <c r="G476" s="67" t="s">
        <v>47</v>
      </c>
      <c r="H476" s="68" t="s">
        <v>231</v>
      </c>
      <c r="I476" s="68" t="s">
        <v>441</v>
      </c>
      <c r="J476" s="67" t="s">
        <v>667</v>
      </c>
      <c r="K476" s="78">
        <v>1834318.8000000073</v>
      </c>
      <c r="L476" s="78">
        <v>1178053.3</v>
      </c>
      <c r="M476" s="67">
        <v>672141</v>
      </c>
      <c r="N476" s="67">
        <v>773438</v>
      </c>
      <c r="O476" s="67">
        <v>0</v>
      </c>
      <c r="P476" s="67">
        <v>0</v>
      </c>
      <c r="Q476" s="79"/>
      <c r="R476" s="67">
        <v>4457951.1000000071</v>
      </c>
      <c r="S476" s="79"/>
      <c r="T476" s="79"/>
      <c r="U476" s="79"/>
      <c r="V476" s="79"/>
      <c r="W476" s="79"/>
      <c r="X476" s="79"/>
      <c r="Y476" s="79">
        <v>3034.7084202197902</v>
      </c>
      <c r="Z476" s="78"/>
      <c r="AA476" s="78"/>
      <c r="AB476" s="78"/>
      <c r="AC476" s="67"/>
      <c r="AD476" s="67">
        <v>10532682.724500433</v>
      </c>
      <c r="AE476" s="79"/>
      <c r="AF476" s="79">
        <v>3189.1268785741304</v>
      </c>
      <c r="AG476" s="79"/>
      <c r="AH476" s="79"/>
      <c r="AI476" s="79">
        <v>4859.7852996003412</v>
      </c>
      <c r="AJ476" s="79">
        <v>1214.9463249000853</v>
      </c>
      <c r="AK476" s="67"/>
      <c r="AL476" s="67"/>
      <c r="AM476" s="67"/>
      <c r="AN476" s="67"/>
      <c r="AO476" s="67"/>
      <c r="AP476" s="67">
        <v>92</v>
      </c>
      <c r="AQ476" s="67">
        <v>277</v>
      </c>
      <c r="AR476" s="67"/>
      <c r="AS476" s="67"/>
      <c r="AT476" s="67">
        <v>93</v>
      </c>
      <c r="AU476" s="67"/>
      <c r="AV476" s="67"/>
      <c r="AW476" s="67">
        <v>41</v>
      </c>
      <c r="AX476" s="67">
        <v>3</v>
      </c>
      <c r="AY476" s="67">
        <v>0</v>
      </c>
      <c r="AZ476" s="67">
        <v>28</v>
      </c>
      <c r="BA476" s="67">
        <v>13</v>
      </c>
      <c r="BB476" s="67">
        <v>0</v>
      </c>
      <c r="BC476" s="67">
        <v>0</v>
      </c>
      <c r="BD476" s="67"/>
      <c r="BE476" s="67">
        <v>0</v>
      </c>
      <c r="BF476" s="67">
        <v>0</v>
      </c>
      <c r="BG476" s="67">
        <v>0</v>
      </c>
      <c r="BH476" s="67">
        <v>0</v>
      </c>
      <c r="BI476" s="67"/>
      <c r="BJ476" s="73">
        <v>0</v>
      </c>
      <c r="BK476" s="68">
        <v>547</v>
      </c>
      <c r="BL476" s="78"/>
      <c r="BM476" s="78">
        <v>64</v>
      </c>
      <c r="BN476" s="78">
        <v>64</v>
      </c>
      <c r="BO476" s="78">
        <v>0</v>
      </c>
      <c r="BP476" s="78">
        <v>64</v>
      </c>
      <c r="BQ476" s="78">
        <v>0</v>
      </c>
      <c r="BR476" s="67">
        <v>18856</v>
      </c>
      <c r="BS476" s="67">
        <v>531</v>
      </c>
      <c r="BT476" s="67">
        <v>47</v>
      </c>
      <c r="BU476" s="67">
        <v>5</v>
      </c>
      <c r="BV476" s="67"/>
      <c r="BW476" s="67">
        <v>3</v>
      </c>
      <c r="BX476" s="79"/>
      <c r="BY476" s="67">
        <v>19442</v>
      </c>
      <c r="BZ476" s="79">
        <v>510.89767000000001</v>
      </c>
      <c r="CA476" s="79">
        <v>340.27063599999997</v>
      </c>
      <c r="CB476" s="79">
        <v>74.666122000000001</v>
      </c>
      <c r="CC476" s="79">
        <v>71.960621000000003</v>
      </c>
      <c r="CD476" s="79"/>
      <c r="CE476" s="79"/>
      <c r="CF476" s="79"/>
      <c r="CG476" s="79"/>
      <c r="CH476" s="79"/>
      <c r="CI476" s="79"/>
      <c r="CJ476" s="79"/>
      <c r="CK476" s="79">
        <v>5.6103990000000001</v>
      </c>
      <c r="CL476" s="67">
        <v>1003.4054480000001</v>
      </c>
      <c r="CM476" s="79">
        <v>35</v>
      </c>
      <c r="CN476" s="79">
        <v>100.66341193548402</v>
      </c>
      <c r="CO476" s="79">
        <v>61.52296078966944</v>
      </c>
      <c r="CP476" s="79">
        <v>345</v>
      </c>
      <c r="CQ476" s="79">
        <v>992.25363193548537</v>
      </c>
      <c r="CR476" s="79">
        <v>606.44061349817025</v>
      </c>
      <c r="CS476" s="79">
        <v>68</v>
      </c>
      <c r="CT476" s="79">
        <v>195.57462890322611</v>
      </c>
      <c r="CU476" s="79">
        <v>119.53032381992921</v>
      </c>
      <c r="CV476" s="79">
        <v>170</v>
      </c>
      <c r="CW476" s="79">
        <v>488.93657225806527</v>
      </c>
      <c r="CX476" s="79">
        <v>298.82580954982302</v>
      </c>
      <c r="CY476" s="79">
        <v>40</v>
      </c>
      <c r="CZ476" s="79">
        <v>115.04389935483889</v>
      </c>
      <c r="DA476" s="79">
        <v>70.31195518819365</v>
      </c>
      <c r="DB476" s="79">
        <v>0</v>
      </c>
      <c r="DC476" s="79">
        <v>0</v>
      </c>
      <c r="DD476" s="79">
        <v>0</v>
      </c>
      <c r="DE476" s="79">
        <v>130</v>
      </c>
      <c r="DF476" s="79">
        <v>859</v>
      </c>
      <c r="DG476" s="79">
        <v>236</v>
      </c>
      <c r="DH476" s="79">
        <v>658</v>
      </c>
      <c r="DI476" s="79">
        <v>0</v>
      </c>
      <c r="DJ476" s="79">
        <v>130</v>
      </c>
      <c r="DK476" s="79">
        <v>859</v>
      </c>
      <c r="DL476" s="79">
        <v>236</v>
      </c>
      <c r="DM476" s="79">
        <v>362</v>
      </c>
      <c r="DN476" s="79">
        <v>0</v>
      </c>
      <c r="DO476" s="79">
        <v>19442</v>
      </c>
      <c r="DP476" s="79">
        <v>3</v>
      </c>
      <c r="DQ476" s="79">
        <v>938.7</v>
      </c>
      <c r="DR476" s="79">
        <v>0</v>
      </c>
      <c r="DS476" s="79">
        <v>1510</v>
      </c>
      <c r="DT476" s="68">
        <v>2448.6999999999998</v>
      </c>
      <c r="DU476" s="79"/>
      <c r="DV476" s="77">
        <v>190.13007999999999</v>
      </c>
      <c r="DW476" s="77">
        <v>0</v>
      </c>
      <c r="DX476" s="77">
        <v>0</v>
      </c>
      <c r="DY476" s="77">
        <v>7.2711999999999999E-2</v>
      </c>
      <c r="DZ476" s="77">
        <v>0</v>
      </c>
      <c r="EA476" s="77">
        <v>24.242033999999997</v>
      </c>
      <c r="EB476" s="77">
        <v>0</v>
      </c>
      <c r="EC476" s="77">
        <v>0</v>
      </c>
      <c r="ED476" s="77"/>
      <c r="EE476" s="77"/>
      <c r="EF476" s="77">
        <v>1.0169520000000001</v>
      </c>
      <c r="EG476" s="77"/>
      <c r="EH476" s="77"/>
      <c r="EI476" s="77"/>
      <c r="EJ476" s="77"/>
      <c r="EK476" s="77"/>
      <c r="EL476" s="77"/>
      <c r="EM476" s="77"/>
      <c r="EN476" s="77"/>
      <c r="EO476" s="77"/>
      <c r="EP476" s="77"/>
      <c r="EQ476" s="77"/>
      <c r="ER476" s="77"/>
      <c r="ES476" s="77"/>
      <c r="ET476" s="77"/>
      <c r="EU476" s="77"/>
      <c r="EV476" s="77">
        <v>0</v>
      </c>
      <c r="EW476" s="77">
        <v>0.4614005212837019</v>
      </c>
      <c r="EX476" s="77">
        <v>0.11535013032092548</v>
      </c>
    </row>
    <row r="477" spans="1:154">
      <c r="A477" s="86">
        <v>2019</v>
      </c>
      <c r="B477" s="67" t="s">
        <v>6</v>
      </c>
      <c r="C477" s="67" t="s">
        <v>233</v>
      </c>
      <c r="D477" s="67" t="s">
        <v>211</v>
      </c>
      <c r="E477" s="67" t="s">
        <v>212</v>
      </c>
      <c r="F477" s="67" t="s">
        <v>226</v>
      </c>
      <c r="G477" s="67" t="s">
        <v>29</v>
      </c>
      <c r="H477" s="68" t="s">
        <v>29</v>
      </c>
      <c r="I477" s="68" t="s">
        <v>447</v>
      </c>
      <c r="J477" s="67" t="s">
        <v>668</v>
      </c>
      <c r="K477" s="78">
        <v>904393.11999999988</v>
      </c>
      <c r="L477" s="78">
        <v>301464.37</v>
      </c>
      <c r="M477" s="67">
        <v>156392.91999999998</v>
      </c>
      <c r="N477" s="67">
        <v>0</v>
      </c>
      <c r="O477" s="67"/>
      <c r="P477" s="67"/>
      <c r="Q477" s="79"/>
      <c r="R477" s="67">
        <v>1362250.4099999997</v>
      </c>
      <c r="S477" s="79"/>
      <c r="T477" s="79"/>
      <c r="U477" s="79"/>
      <c r="V477" s="79"/>
      <c r="W477" s="79"/>
      <c r="X477" s="79"/>
      <c r="Y477" s="79">
        <v>815.5</v>
      </c>
      <c r="Z477" s="78">
        <v>1658731</v>
      </c>
      <c r="AA477" s="78"/>
      <c r="AB477" s="78"/>
      <c r="AC477" s="67"/>
      <c r="AD477" s="67">
        <v>1658731</v>
      </c>
      <c r="AE477" s="79"/>
      <c r="AF477" s="79">
        <v>464.2</v>
      </c>
      <c r="AG477" s="79">
        <v>1658.731</v>
      </c>
      <c r="AH477" s="79">
        <v>16.840120800000001</v>
      </c>
      <c r="AI477" s="79">
        <v>14.4386247</v>
      </c>
      <c r="AJ477" s="79">
        <v>20.220004199999998</v>
      </c>
      <c r="AK477" s="67"/>
      <c r="AL477" s="67"/>
      <c r="AM477" s="67"/>
      <c r="AN477" s="67"/>
      <c r="AO477" s="67"/>
      <c r="AP477" s="67">
        <v>32</v>
      </c>
      <c r="AQ477" s="67">
        <v>100</v>
      </c>
      <c r="AR477" s="67"/>
      <c r="AS477" s="67"/>
      <c r="AT477" s="67">
        <v>33</v>
      </c>
      <c r="AU477" s="67"/>
      <c r="AV477" s="67"/>
      <c r="AW477" s="67">
        <v>6</v>
      </c>
      <c r="AX477" s="67"/>
      <c r="AY477" s="67"/>
      <c r="AZ477" s="67">
        <v>5</v>
      </c>
      <c r="BA477" s="67">
        <v>2</v>
      </c>
      <c r="BB477" s="67"/>
      <c r="BC477" s="67"/>
      <c r="BD477" s="67"/>
      <c r="BE477" s="67"/>
      <c r="BF477" s="67"/>
      <c r="BG477" s="67"/>
      <c r="BH477" s="67"/>
      <c r="BI477" s="67"/>
      <c r="BJ477" s="73">
        <v>12505</v>
      </c>
      <c r="BK477" s="68">
        <v>178</v>
      </c>
      <c r="BL477" s="78"/>
      <c r="BM477" s="78">
        <v>33</v>
      </c>
      <c r="BN477" s="78">
        <v>33</v>
      </c>
      <c r="BO477" s="78">
        <v>22</v>
      </c>
      <c r="BP477" s="78">
        <v>9</v>
      </c>
      <c r="BQ477" s="78">
        <v>2</v>
      </c>
      <c r="BR477" s="67">
        <v>14897</v>
      </c>
      <c r="BS477" s="67">
        <v>166</v>
      </c>
      <c r="BT477" s="67">
        <v>50</v>
      </c>
      <c r="BU477" s="67">
        <v>0</v>
      </c>
      <c r="BV477" s="67"/>
      <c r="BW477" s="67"/>
      <c r="BX477" s="79"/>
      <c r="BY477" s="67">
        <v>15113</v>
      </c>
      <c r="BZ477" s="79">
        <v>162.77550099999999</v>
      </c>
      <c r="CA477" s="79">
        <v>142.28192000000001</v>
      </c>
      <c r="CB477" s="79">
        <v>98.936499999999995</v>
      </c>
      <c r="CC477" s="79">
        <v>110.89479499999999</v>
      </c>
      <c r="CD477" s="79"/>
      <c r="CE477" s="79"/>
      <c r="CF477" s="79"/>
      <c r="CG477" s="79"/>
      <c r="CH477" s="79"/>
      <c r="CI477" s="79"/>
      <c r="CJ477" s="79"/>
      <c r="CK477" s="79">
        <v>156.20076800000001</v>
      </c>
      <c r="CL477" s="67">
        <v>671.08948399999997</v>
      </c>
      <c r="CM477" s="79"/>
      <c r="CN477" s="79"/>
      <c r="CO477" s="79"/>
      <c r="CP477" s="79">
        <v>63.03</v>
      </c>
      <c r="CQ477" s="79">
        <v>48.073680633000002</v>
      </c>
      <c r="CR477" s="79">
        <v>12.691451687112002</v>
      </c>
      <c r="CS477" s="79"/>
      <c r="CT477" s="79"/>
      <c r="CU477" s="79"/>
      <c r="CV477" s="79">
        <v>73.3</v>
      </c>
      <c r="CW477" s="79">
        <v>55.906723629999995</v>
      </c>
      <c r="CX477" s="79">
        <v>14.759375038319998</v>
      </c>
      <c r="CY477" s="79">
        <v>25.32</v>
      </c>
      <c r="CZ477" s="79">
        <v>19.311845051999999</v>
      </c>
      <c r="DA477" s="79">
        <v>5.0983270937279999</v>
      </c>
      <c r="DB477" s="79"/>
      <c r="DC477" s="79"/>
      <c r="DD477" s="79"/>
      <c r="DE477" s="79">
        <v>12</v>
      </c>
      <c r="DF477" s="79">
        <v>10</v>
      </c>
      <c r="DG477" s="79">
        <v>56</v>
      </c>
      <c r="DH477" s="79">
        <v>4</v>
      </c>
      <c r="DI477" s="79">
        <v>827</v>
      </c>
      <c r="DJ477" s="79">
        <v>12</v>
      </c>
      <c r="DK477" s="79">
        <v>10</v>
      </c>
      <c r="DL477" s="79">
        <v>56</v>
      </c>
      <c r="DM477" s="79">
        <v>4</v>
      </c>
      <c r="DN477" s="79">
        <v>264</v>
      </c>
      <c r="DO477" s="79">
        <v>13362</v>
      </c>
      <c r="DP477" s="79">
        <v>0</v>
      </c>
      <c r="DQ477" s="79">
        <v>548.36</v>
      </c>
      <c r="DR477" s="79">
        <v>32.409999999999997</v>
      </c>
      <c r="DS477" s="79">
        <v>237.89099999999999</v>
      </c>
      <c r="DT477" s="68">
        <v>818.66099999999994</v>
      </c>
      <c r="DU477" s="79"/>
      <c r="DV477" s="77">
        <v>144.00285399999999</v>
      </c>
      <c r="DW477" s="77">
        <v>0.26773599999999997</v>
      </c>
      <c r="DX477" s="77"/>
      <c r="DY477" s="77">
        <v>0.8415999999999999</v>
      </c>
      <c r="DZ477" s="77">
        <v>9.1804000000000006</v>
      </c>
      <c r="EA477" s="77">
        <v>0</v>
      </c>
      <c r="EB477" s="77"/>
      <c r="EC477" s="77"/>
      <c r="ED477" s="77"/>
      <c r="EE477" s="77"/>
      <c r="EF477" s="77">
        <v>1.5</v>
      </c>
      <c r="EG477" s="77" t="s">
        <v>229</v>
      </c>
      <c r="EH477" s="77"/>
      <c r="EI477" s="77"/>
      <c r="EJ477" s="77"/>
      <c r="EK477" s="77"/>
      <c r="EL477" s="77"/>
      <c r="EM477" s="77"/>
      <c r="EN477" s="77"/>
      <c r="EO477" s="77"/>
      <c r="EP477" s="77"/>
      <c r="EQ477" s="77"/>
      <c r="ER477" s="77"/>
      <c r="ES477" s="77"/>
      <c r="ET477" s="77"/>
      <c r="EU477" s="77"/>
      <c r="EV477" s="77">
        <v>16.840120800000001</v>
      </c>
      <c r="EW477" s="77">
        <v>14.4386247</v>
      </c>
      <c r="EX477" s="77">
        <v>20.220004199999998</v>
      </c>
    </row>
    <row r="478" spans="1:154" ht="24">
      <c r="A478" s="86">
        <v>2018</v>
      </c>
      <c r="B478" s="67" t="s">
        <v>6</v>
      </c>
      <c r="C478" s="67" t="s">
        <v>230</v>
      </c>
      <c r="D478" s="67" t="s">
        <v>211</v>
      </c>
      <c r="E478" s="67" t="s">
        <v>212</v>
      </c>
      <c r="F478" s="67" t="s">
        <v>227</v>
      </c>
      <c r="G478" s="67" t="s">
        <v>13</v>
      </c>
      <c r="H478" s="68" t="s">
        <v>13</v>
      </c>
      <c r="I478" s="68" t="s">
        <v>444</v>
      </c>
      <c r="J478" s="67" t="s">
        <v>669</v>
      </c>
      <c r="K478" s="78">
        <v>301592</v>
      </c>
      <c r="L478" s="78">
        <v>141863</v>
      </c>
      <c r="M478" s="67">
        <v>0</v>
      </c>
      <c r="N478" s="67">
        <v>0</v>
      </c>
      <c r="O478" s="67">
        <v>0</v>
      </c>
      <c r="P478" s="67">
        <v>0</v>
      </c>
      <c r="Q478" s="79"/>
      <c r="R478" s="67">
        <v>443455</v>
      </c>
      <c r="S478" s="79"/>
      <c r="T478" s="79"/>
      <c r="U478" s="79"/>
      <c r="V478" s="79"/>
      <c r="W478" s="79"/>
      <c r="X478" s="79"/>
      <c r="Y478" s="79"/>
      <c r="Z478" s="78"/>
      <c r="AA478" s="78"/>
      <c r="AB478" s="78"/>
      <c r="AC478" s="67">
        <v>497323</v>
      </c>
      <c r="AD478" s="67">
        <v>497323</v>
      </c>
      <c r="AE478" s="79"/>
      <c r="AF478" s="79">
        <v>186.119</v>
      </c>
      <c r="AG478" s="79"/>
      <c r="AH478" s="79"/>
      <c r="AI478" s="79"/>
      <c r="AJ478" s="79"/>
      <c r="AK478" s="67"/>
      <c r="AL478" s="67"/>
      <c r="AM478" s="67"/>
      <c r="AN478" s="67"/>
      <c r="AO478" s="67"/>
      <c r="AP478" s="67">
        <v>23</v>
      </c>
      <c r="AQ478" s="67">
        <v>50</v>
      </c>
      <c r="AR478" s="67"/>
      <c r="AS478" s="67"/>
      <c r="AT478" s="67">
        <v>22</v>
      </c>
      <c r="AU478" s="67"/>
      <c r="AV478" s="67"/>
      <c r="AW478" s="67">
        <v>2</v>
      </c>
      <c r="AX478" s="67"/>
      <c r="AY478" s="67"/>
      <c r="AZ478" s="67">
        <v>2</v>
      </c>
      <c r="BA478" s="67"/>
      <c r="BB478" s="67"/>
      <c r="BC478" s="67"/>
      <c r="BD478" s="67"/>
      <c r="BE478" s="67"/>
      <c r="BF478" s="67"/>
      <c r="BG478" s="67"/>
      <c r="BH478" s="67"/>
      <c r="BI478" s="67"/>
      <c r="BJ478" s="73">
        <v>6305</v>
      </c>
      <c r="BK478" s="68">
        <v>99</v>
      </c>
      <c r="BL478" s="78"/>
      <c r="BM478" s="78">
        <v>32</v>
      </c>
      <c r="BN478" s="78">
        <v>32</v>
      </c>
      <c r="BO478" s="78">
        <v>32</v>
      </c>
      <c r="BP478" s="78"/>
      <c r="BQ478" s="78"/>
      <c r="BR478" s="67">
        <v>2849</v>
      </c>
      <c r="BS478" s="67">
        <v>66</v>
      </c>
      <c r="BT478" s="67"/>
      <c r="BU478" s="67"/>
      <c r="BV478" s="67"/>
      <c r="BW478" s="67"/>
      <c r="BX478" s="79"/>
      <c r="BY478" s="67">
        <v>2915</v>
      </c>
      <c r="BZ478" s="79">
        <v>50</v>
      </c>
      <c r="CA478" s="79">
        <v>15</v>
      </c>
      <c r="CB478" s="79">
        <v>15</v>
      </c>
      <c r="CC478" s="79">
        <v>27</v>
      </c>
      <c r="CD478" s="79"/>
      <c r="CE478" s="79"/>
      <c r="CF478" s="79"/>
      <c r="CG478" s="79"/>
      <c r="CH478" s="79"/>
      <c r="CI478" s="79"/>
      <c r="CJ478" s="79"/>
      <c r="CK478" s="79">
        <v>13</v>
      </c>
      <c r="CL478" s="67">
        <v>120</v>
      </c>
      <c r="CM478" s="79"/>
      <c r="CN478" s="79"/>
      <c r="CO478" s="79"/>
      <c r="CP478" s="79"/>
      <c r="CQ478" s="79"/>
      <c r="CR478" s="79"/>
      <c r="CS478" s="79"/>
      <c r="CT478" s="79"/>
      <c r="CU478" s="79"/>
      <c r="CV478" s="79"/>
      <c r="CW478" s="79"/>
      <c r="CX478" s="79"/>
      <c r="CY478" s="79"/>
      <c r="CZ478" s="79"/>
      <c r="DA478" s="79"/>
      <c r="DB478" s="79"/>
      <c r="DC478" s="79"/>
      <c r="DD478" s="79"/>
      <c r="DE478" s="79"/>
      <c r="DF478" s="79"/>
      <c r="DG478" s="79"/>
      <c r="DH478" s="79"/>
      <c r="DI478" s="79"/>
      <c r="DJ478" s="79"/>
      <c r="DK478" s="79"/>
      <c r="DL478" s="79"/>
      <c r="DM478" s="79"/>
      <c r="DN478" s="79"/>
      <c r="DO478" s="79">
        <v>2915</v>
      </c>
      <c r="DP478" s="79">
        <v>0</v>
      </c>
      <c r="DQ478" s="79">
        <v>321.7</v>
      </c>
      <c r="DR478" s="79">
        <v>0</v>
      </c>
      <c r="DS478" s="79">
        <v>509.5</v>
      </c>
      <c r="DT478" s="68">
        <v>831.2</v>
      </c>
      <c r="DU478" s="79"/>
      <c r="DV478" s="77">
        <v>17</v>
      </c>
      <c r="DW478" s="77">
        <v>0</v>
      </c>
      <c r="DX478" s="77">
        <v>0</v>
      </c>
      <c r="DY478" s="77">
        <v>4.3</v>
      </c>
      <c r="DZ478" s="77">
        <v>1.5</v>
      </c>
      <c r="EA478" s="77">
        <v>1.68</v>
      </c>
      <c r="EB478" s="77">
        <v>0</v>
      </c>
      <c r="EC478" s="77">
        <v>3.5</v>
      </c>
      <c r="ED478" s="77">
        <v>0</v>
      </c>
      <c r="EE478" s="77">
        <v>0</v>
      </c>
      <c r="EF478" s="77">
        <v>0</v>
      </c>
      <c r="EG478" s="77" t="s">
        <v>229</v>
      </c>
      <c r="EH478" s="77"/>
      <c r="EI478" s="77"/>
      <c r="EJ478" s="77"/>
      <c r="EK478" s="77"/>
      <c r="EL478" s="77"/>
      <c r="EM478" s="77"/>
      <c r="EN478" s="77"/>
      <c r="EO478" s="77"/>
      <c r="EP478" s="77"/>
      <c r="EQ478" s="77"/>
      <c r="ER478" s="77"/>
      <c r="ES478" s="77"/>
      <c r="ET478" s="77"/>
      <c r="EU478" s="77"/>
      <c r="EV478" s="77"/>
      <c r="EW478" s="77"/>
      <c r="EX478" s="77"/>
    </row>
    <row r="479" spans="1:154">
      <c r="A479" s="86">
        <v>2019</v>
      </c>
      <c r="B479" s="67" t="s">
        <v>6</v>
      </c>
      <c r="C479" s="67" t="s">
        <v>233</v>
      </c>
      <c r="D479" s="67" t="s">
        <v>211</v>
      </c>
      <c r="E479" s="67" t="s">
        <v>212</v>
      </c>
      <c r="F479" s="67" t="s">
        <v>228</v>
      </c>
      <c r="G479" s="67" t="s">
        <v>28</v>
      </c>
      <c r="H479" s="68" t="s">
        <v>28</v>
      </c>
      <c r="I479" s="68" t="s">
        <v>445</v>
      </c>
      <c r="J479" s="67" t="s">
        <v>670</v>
      </c>
      <c r="K479" s="78">
        <v>582307.63271999999</v>
      </c>
      <c r="L479" s="78">
        <v>102760.17047999997</v>
      </c>
      <c r="M479" s="67"/>
      <c r="N479" s="67"/>
      <c r="O479" s="67"/>
      <c r="P479" s="67"/>
      <c r="Q479" s="79"/>
      <c r="R479" s="67">
        <v>685067.80319999997</v>
      </c>
      <c r="S479" s="79"/>
      <c r="T479" s="79"/>
      <c r="U479" s="79"/>
      <c r="V479" s="79"/>
      <c r="W479" s="79"/>
      <c r="X479" s="79"/>
      <c r="Y479" s="79"/>
      <c r="Z479" s="78">
        <v>863676</v>
      </c>
      <c r="AA479" s="78"/>
      <c r="AB479" s="78"/>
      <c r="AC479" s="67"/>
      <c r="AD479" s="67">
        <v>863676</v>
      </c>
      <c r="AE479" s="79"/>
      <c r="AF479" s="79"/>
      <c r="AG479" s="79"/>
      <c r="AH479" s="79"/>
      <c r="AI479" s="79"/>
      <c r="AJ479" s="79"/>
      <c r="AK479" s="67"/>
      <c r="AL479" s="67"/>
      <c r="AM479" s="67"/>
      <c r="AN479" s="67"/>
      <c r="AO479" s="67"/>
      <c r="AP479" s="67">
        <v>7</v>
      </c>
      <c r="AQ479" s="67">
        <v>27</v>
      </c>
      <c r="AR479" s="67"/>
      <c r="AS479" s="67"/>
      <c r="AT479" s="67">
        <v>8</v>
      </c>
      <c r="AU479" s="67"/>
      <c r="AV479" s="67"/>
      <c r="AW479" s="67">
        <v>4</v>
      </c>
      <c r="AX479" s="67"/>
      <c r="AY479" s="67"/>
      <c r="AZ479" s="67">
        <v>4</v>
      </c>
      <c r="BA479" s="67"/>
      <c r="BB479" s="67"/>
      <c r="BC479" s="67"/>
      <c r="BD479" s="67"/>
      <c r="BE479" s="67"/>
      <c r="BF479" s="67"/>
      <c r="BG479" s="67"/>
      <c r="BH479" s="67"/>
      <c r="BI479" s="67"/>
      <c r="BJ479" s="73">
        <v>4385</v>
      </c>
      <c r="BK479" s="68">
        <v>50</v>
      </c>
      <c r="BL479" s="78"/>
      <c r="BM479" s="78">
        <v>34</v>
      </c>
      <c r="BN479" s="78">
        <v>34</v>
      </c>
      <c r="BO479" s="78">
        <v>6</v>
      </c>
      <c r="BP479" s="78">
        <v>13</v>
      </c>
      <c r="BQ479" s="78">
        <v>15</v>
      </c>
      <c r="BR479" s="67">
        <v>8597</v>
      </c>
      <c r="BS479" s="67">
        <v>60</v>
      </c>
      <c r="BT479" s="67"/>
      <c r="BU479" s="67"/>
      <c r="BV479" s="67"/>
      <c r="BW479" s="67"/>
      <c r="BX479" s="79"/>
      <c r="BY479" s="67">
        <v>8657</v>
      </c>
      <c r="BZ479" s="79"/>
      <c r="CA479" s="79"/>
      <c r="CB479" s="79"/>
      <c r="CC479" s="79"/>
      <c r="CD479" s="79"/>
      <c r="CE479" s="79"/>
      <c r="CF479" s="79"/>
      <c r="CG479" s="79"/>
      <c r="CH479" s="79"/>
      <c r="CI479" s="79"/>
      <c r="CJ479" s="79"/>
      <c r="CK479" s="79"/>
      <c r="CL479" s="67">
        <v>0</v>
      </c>
      <c r="CM479" s="79"/>
      <c r="CN479" s="79"/>
      <c r="CO479" s="79"/>
      <c r="CP479" s="79"/>
      <c r="CQ479" s="79"/>
      <c r="CR479" s="79"/>
      <c r="CS479" s="79"/>
      <c r="CT479" s="79"/>
      <c r="CU479" s="79"/>
      <c r="CV479" s="79"/>
      <c r="CW479" s="79"/>
      <c r="CX479" s="79"/>
      <c r="CY479" s="79"/>
      <c r="CZ479" s="79"/>
      <c r="DA479" s="79"/>
      <c r="DB479" s="79"/>
      <c r="DC479" s="79"/>
      <c r="DD479" s="79"/>
      <c r="DE479" s="79"/>
      <c r="DF479" s="79"/>
      <c r="DG479" s="79"/>
      <c r="DH479" s="79"/>
      <c r="DI479" s="79"/>
      <c r="DJ479" s="79"/>
      <c r="DK479" s="79"/>
      <c r="DL479" s="79"/>
      <c r="DM479" s="79"/>
      <c r="DN479" s="79"/>
      <c r="DO479" s="79"/>
      <c r="DP479" s="79">
        <v>0</v>
      </c>
      <c r="DQ479" s="79">
        <v>147</v>
      </c>
      <c r="DR479" s="79">
        <v>0</v>
      </c>
      <c r="DS479" s="79">
        <v>107</v>
      </c>
      <c r="DT479" s="68">
        <v>254</v>
      </c>
      <c r="DU479" s="79"/>
      <c r="DV479" s="77"/>
      <c r="DW479" s="77"/>
      <c r="DX479" s="77"/>
      <c r="DY479" s="77"/>
      <c r="DZ479" s="77"/>
      <c r="EA479" s="77"/>
      <c r="EB479" s="77"/>
      <c r="EC479" s="77"/>
      <c r="ED479" s="77"/>
      <c r="EE479" s="77"/>
      <c r="EF479" s="77"/>
      <c r="EG479" s="77" t="s">
        <v>229</v>
      </c>
      <c r="EH479" s="77"/>
      <c r="EI479" s="77"/>
      <c r="EJ479" s="77"/>
      <c r="EK479" s="77"/>
      <c r="EL479" s="77"/>
      <c r="EM479" s="77"/>
      <c r="EN479" s="77"/>
      <c r="EO479" s="77"/>
      <c r="EP479" s="77"/>
      <c r="EQ479" s="77"/>
      <c r="ER479" s="77"/>
      <c r="ES479" s="77"/>
      <c r="ET479" s="77"/>
      <c r="EU479" s="77"/>
      <c r="EV479" s="77"/>
      <c r="EW479" s="77"/>
      <c r="EX479" s="77"/>
    </row>
    <row r="480" spans="1:154">
      <c r="A480" s="86">
        <v>2019</v>
      </c>
      <c r="B480" s="67" t="s">
        <v>6</v>
      </c>
      <c r="C480" s="67" t="s">
        <v>233</v>
      </c>
      <c r="D480" s="67" t="s">
        <v>211</v>
      </c>
      <c r="E480" s="67" t="s">
        <v>212</v>
      </c>
      <c r="F480" s="67" t="s">
        <v>215</v>
      </c>
      <c r="G480" s="67" t="s">
        <v>239</v>
      </c>
      <c r="H480" s="68" t="s">
        <v>239</v>
      </c>
      <c r="I480" s="68" t="s">
        <v>449</v>
      </c>
      <c r="J480" s="67" t="s">
        <v>671</v>
      </c>
      <c r="K480" s="78">
        <v>159431648.68128487</v>
      </c>
      <c r="L480" s="78">
        <v>93500536.803217247</v>
      </c>
      <c r="M480" s="67">
        <v>129736978.29099998</v>
      </c>
      <c r="N480" s="67">
        <v>217218095.35500002</v>
      </c>
      <c r="O480" s="67">
        <v>187842194.13800001</v>
      </c>
      <c r="P480" s="67">
        <v>221620.508</v>
      </c>
      <c r="Q480" s="79"/>
      <c r="R480" s="67">
        <v>787951073.77650213</v>
      </c>
      <c r="S480" s="79"/>
      <c r="T480" s="79"/>
      <c r="U480" s="79"/>
      <c r="V480" s="79"/>
      <c r="W480" s="79"/>
      <c r="X480" s="79"/>
      <c r="Y480" s="79"/>
      <c r="Z480" s="78">
        <v>248927128</v>
      </c>
      <c r="AA480" s="78">
        <v>495159500</v>
      </c>
      <c r="AB480" s="78">
        <v>205054794</v>
      </c>
      <c r="AC480" s="67"/>
      <c r="AD480" s="67">
        <v>949141422</v>
      </c>
      <c r="AE480" s="79"/>
      <c r="AF480" s="79"/>
      <c r="AG480" s="79"/>
      <c r="AH480" s="79"/>
      <c r="AI480" s="79"/>
      <c r="AJ480" s="79"/>
      <c r="AK480" s="67"/>
      <c r="AL480" s="67"/>
      <c r="AM480" s="67">
        <v>206</v>
      </c>
      <c r="AN480" s="67">
        <v>1</v>
      </c>
      <c r="AO480" s="67">
        <v>142</v>
      </c>
      <c r="AP480" s="67">
        <v>1017</v>
      </c>
      <c r="AQ480" s="67">
        <v>3927</v>
      </c>
      <c r="AR480" s="67">
        <v>3</v>
      </c>
      <c r="AS480" s="67">
        <v>1</v>
      </c>
      <c r="AT480" s="67">
        <v>2457</v>
      </c>
      <c r="AU480" s="67">
        <v>18</v>
      </c>
      <c r="AV480" s="67">
        <v>3</v>
      </c>
      <c r="AW480" s="67">
        <v>1983</v>
      </c>
      <c r="AX480" s="67">
        <v>14</v>
      </c>
      <c r="AY480" s="67">
        <v>21</v>
      </c>
      <c r="AZ480" s="67">
        <v>1224</v>
      </c>
      <c r="BA480" s="67"/>
      <c r="BB480" s="67">
        <v>9</v>
      </c>
      <c r="BC480" s="67">
        <v>854</v>
      </c>
      <c r="BD480" s="67"/>
      <c r="BE480" s="67">
        <v>4</v>
      </c>
      <c r="BF480" s="67">
        <v>67</v>
      </c>
      <c r="BG480" s="67">
        <v>30</v>
      </c>
      <c r="BH480" s="67">
        <v>17</v>
      </c>
      <c r="BI480" s="67">
        <v>34</v>
      </c>
      <c r="BJ480" s="73">
        <v>1811717</v>
      </c>
      <c r="BK480" s="68">
        <v>12032</v>
      </c>
      <c r="BL480" s="78">
        <v>3</v>
      </c>
      <c r="BM480" s="78">
        <v>1498</v>
      </c>
      <c r="BN480" s="78">
        <v>1501</v>
      </c>
      <c r="BO480" s="78">
        <v>1496</v>
      </c>
      <c r="BP480" s="78">
        <v>5</v>
      </c>
      <c r="BQ480" s="78"/>
      <c r="BR480" s="67">
        <v>1202372</v>
      </c>
      <c r="BS480" s="67">
        <v>108585</v>
      </c>
      <c r="BT480" s="67">
        <v>2635</v>
      </c>
      <c r="BU480" s="67">
        <v>517</v>
      </c>
      <c r="BV480" s="67">
        <v>37</v>
      </c>
      <c r="BW480" s="67">
        <v>252</v>
      </c>
      <c r="BX480" s="79"/>
      <c r="BY480" s="67">
        <v>1314398</v>
      </c>
      <c r="BZ480" s="79">
        <v>22003.033351983155</v>
      </c>
      <c r="CA480" s="79">
        <v>10742.379471109629</v>
      </c>
      <c r="CB480" s="79">
        <v>0</v>
      </c>
      <c r="CC480" s="79">
        <v>10386.659639241856</v>
      </c>
      <c r="CD480" s="79"/>
      <c r="CE480" s="79"/>
      <c r="CF480" s="79"/>
      <c r="CG480" s="79"/>
      <c r="CH480" s="79"/>
      <c r="CI480" s="79"/>
      <c r="CJ480" s="79"/>
      <c r="CK480" s="79">
        <v>8603.4339850798042</v>
      </c>
      <c r="CL480" s="67">
        <v>51735.506447414446</v>
      </c>
      <c r="CM480" s="79"/>
      <c r="CN480" s="79"/>
      <c r="CO480" s="79"/>
      <c r="CP480" s="79"/>
      <c r="CQ480" s="79"/>
      <c r="CR480" s="79"/>
      <c r="CS480" s="79"/>
      <c r="CT480" s="79"/>
      <c r="CU480" s="79"/>
      <c r="CV480" s="79"/>
      <c r="CW480" s="79"/>
      <c r="CX480" s="79"/>
      <c r="CY480" s="79"/>
      <c r="CZ480" s="79"/>
      <c r="DA480" s="79"/>
      <c r="DB480" s="79"/>
      <c r="DC480" s="79"/>
      <c r="DD480" s="79"/>
      <c r="DE480" s="79"/>
      <c r="DF480" s="79"/>
      <c r="DG480" s="79"/>
      <c r="DH480" s="79"/>
      <c r="DI480" s="79"/>
      <c r="DJ480" s="79"/>
      <c r="DK480" s="79"/>
      <c r="DL480" s="79"/>
      <c r="DM480" s="79"/>
      <c r="DN480" s="79"/>
      <c r="DO480" s="79"/>
      <c r="DP480" s="79">
        <v>595.19999999999993</v>
      </c>
      <c r="DQ480" s="79">
        <v>20093.729999999956</v>
      </c>
      <c r="DR480" s="79">
        <v>6141.1135652125931</v>
      </c>
      <c r="DS480" s="79">
        <v>8174.42</v>
      </c>
      <c r="DT480" s="68">
        <v>34409.263565212546</v>
      </c>
      <c r="DU480" s="79"/>
      <c r="DV480" s="77"/>
      <c r="DW480" s="77"/>
      <c r="DX480" s="77"/>
      <c r="DY480" s="77"/>
      <c r="DZ480" s="77"/>
      <c r="EA480" s="77"/>
      <c r="EB480" s="77"/>
      <c r="EC480" s="77"/>
      <c r="ED480" s="77"/>
      <c r="EE480" s="77"/>
      <c r="EF480" s="77"/>
      <c r="EG480" s="77"/>
      <c r="EH480" s="77"/>
      <c r="EI480" s="77"/>
      <c r="EJ480" s="77"/>
      <c r="EK480" s="77"/>
      <c r="EL480" s="77"/>
      <c r="EM480" s="77"/>
      <c r="EN480" s="77"/>
      <c r="EO480" s="77"/>
      <c r="EP480" s="77"/>
      <c r="EQ480" s="77"/>
      <c r="ER480" s="77"/>
      <c r="ES480" s="77"/>
      <c r="ET480" s="77"/>
      <c r="EU480" s="77"/>
      <c r="EV480" s="77"/>
      <c r="EW480" s="77"/>
      <c r="EX480" s="77"/>
    </row>
    <row r="481" spans="1:154">
      <c r="A481" s="86">
        <v>2019</v>
      </c>
      <c r="B481" s="67" t="s">
        <v>6</v>
      </c>
      <c r="C481" s="67" t="s">
        <v>233</v>
      </c>
      <c r="D481" s="67" t="s">
        <v>211</v>
      </c>
      <c r="E481" s="67" t="s">
        <v>212</v>
      </c>
      <c r="F481" s="67" t="s">
        <v>213</v>
      </c>
      <c r="G481" s="67" t="s">
        <v>33</v>
      </c>
      <c r="H481" s="68" t="s">
        <v>33</v>
      </c>
      <c r="I481" s="68" t="s">
        <v>446</v>
      </c>
      <c r="J481" s="67" t="s">
        <v>672</v>
      </c>
      <c r="K481" s="78">
        <v>440364.1</v>
      </c>
      <c r="L481" s="78">
        <v>295391</v>
      </c>
      <c r="M481" s="67">
        <v>0</v>
      </c>
      <c r="N481" s="67">
        <v>0</v>
      </c>
      <c r="O481" s="67"/>
      <c r="P481" s="67"/>
      <c r="Q481" s="79"/>
      <c r="R481" s="67">
        <v>735755.1</v>
      </c>
      <c r="S481" s="79"/>
      <c r="T481" s="79"/>
      <c r="U481" s="79"/>
      <c r="V481" s="79"/>
      <c r="W481" s="79"/>
      <c r="X481" s="79"/>
      <c r="Y481" s="79">
        <v>411.293813</v>
      </c>
      <c r="Z481" s="78">
        <v>1062636</v>
      </c>
      <c r="AA481" s="78"/>
      <c r="AB481" s="78"/>
      <c r="AC481" s="67"/>
      <c r="AD481" s="67">
        <v>1062636</v>
      </c>
      <c r="AE481" s="79"/>
      <c r="AF481" s="79">
        <v>313.66677800000002</v>
      </c>
      <c r="AG481" s="79"/>
      <c r="AH481" s="79"/>
      <c r="AI481" s="79"/>
      <c r="AJ481" s="79"/>
      <c r="AK481" s="67"/>
      <c r="AL481" s="67"/>
      <c r="AM481" s="67"/>
      <c r="AN481" s="67"/>
      <c r="AO481" s="67"/>
      <c r="AP481" s="67">
        <v>24</v>
      </c>
      <c r="AQ481" s="67">
        <v>116</v>
      </c>
      <c r="AR481" s="67"/>
      <c r="AS481" s="67"/>
      <c r="AT481" s="67">
        <v>24</v>
      </c>
      <c r="AU481" s="67"/>
      <c r="AV481" s="67"/>
      <c r="AW481" s="67">
        <v>2</v>
      </c>
      <c r="AX481" s="67"/>
      <c r="AY481" s="67"/>
      <c r="AZ481" s="67">
        <v>0</v>
      </c>
      <c r="BA481" s="67">
        <v>0</v>
      </c>
      <c r="BB481" s="67"/>
      <c r="BC481" s="67"/>
      <c r="BD481" s="67"/>
      <c r="BE481" s="67"/>
      <c r="BF481" s="67"/>
      <c r="BG481" s="67"/>
      <c r="BH481" s="67"/>
      <c r="BI481" s="67"/>
      <c r="BJ481" s="73">
        <v>9200</v>
      </c>
      <c r="BK481" s="68">
        <v>166</v>
      </c>
      <c r="BL481" s="78"/>
      <c r="BM481" s="78">
        <v>38</v>
      </c>
      <c r="BN481" s="78">
        <v>38</v>
      </c>
      <c r="BO481" s="78">
        <v>0</v>
      </c>
      <c r="BP481" s="78">
        <v>35</v>
      </c>
      <c r="BQ481" s="78">
        <v>3</v>
      </c>
      <c r="BR481" s="67">
        <v>5908</v>
      </c>
      <c r="BS481" s="67">
        <v>127</v>
      </c>
      <c r="BT481" s="67">
        <v>0</v>
      </c>
      <c r="BU481" s="67">
        <v>0</v>
      </c>
      <c r="BV481" s="67"/>
      <c r="BW481" s="67"/>
      <c r="BX481" s="79"/>
      <c r="BY481" s="67">
        <v>6035</v>
      </c>
      <c r="BZ481" s="79">
        <v>87.690657999999999</v>
      </c>
      <c r="CA481" s="79">
        <v>30.774099999999997</v>
      </c>
      <c r="CB481" s="79">
        <v>29.4376</v>
      </c>
      <c r="CC481" s="79">
        <v>28.501598000000001</v>
      </c>
      <c r="CD481" s="79"/>
      <c r="CE481" s="79"/>
      <c r="CF481" s="79"/>
      <c r="CG481" s="79"/>
      <c r="CH481" s="79"/>
      <c r="CI481" s="79"/>
      <c r="CJ481" s="79"/>
      <c r="CK481" s="79">
        <v>3.0149249999999999</v>
      </c>
      <c r="CL481" s="67">
        <v>179.418881</v>
      </c>
      <c r="CM481" s="79"/>
      <c r="CN481" s="79"/>
      <c r="CO481" s="79"/>
      <c r="CP481" s="79"/>
      <c r="CQ481" s="79"/>
      <c r="CR481" s="79"/>
      <c r="CS481" s="79"/>
      <c r="CT481" s="79"/>
      <c r="CU481" s="79"/>
      <c r="CV481" s="79"/>
      <c r="CW481" s="79"/>
      <c r="CX481" s="79"/>
      <c r="CY481" s="79"/>
      <c r="CZ481" s="79"/>
      <c r="DA481" s="79"/>
      <c r="DB481" s="79"/>
      <c r="DC481" s="79"/>
      <c r="DD481" s="79"/>
      <c r="DE481" s="79"/>
      <c r="DF481" s="79"/>
      <c r="DG481" s="79"/>
      <c r="DH481" s="79"/>
      <c r="DI481" s="79"/>
      <c r="DJ481" s="79"/>
      <c r="DK481" s="79"/>
      <c r="DL481" s="79"/>
      <c r="DM481" s="79"/>
      <c r="DN481" s="79"/>
      <c r="DO481" s="79">
        <v>1906</v>
      </c>
      <c r="DP481" s="79">
        <v>0</v>
      </c>
      <c r="DQ481" s="79">
        <v>290</v>
      </c>
      <c r="DR481" s="79">
        <v>0</v>
      </c>
      <c r="DS481" s="79">
        <v>203</v>
      </c>
      <c r="DT481" s="68">
        <v>493</v>
      </c>
      <c r="DU481" s="79"/>
      <c r="DV481" s="77">
        <v>52.528531000000001</v>
      </c>
      <c r="DW481" s="77">
        <v>0.17599999999999999</v>
      </c>
      <c r="DX481" s="77"/>
      <c r="DY481" s="77">
        <v>0.1</v>
      </c>
      <c r="DZ481" s="77">
        <v>10.022</v>
      </c>
      <c r="EA481" s="77">
        <v>0</v>
      </c>
      <c r="EB481" s="77"/>
      <c r="EC481" s="77"/>
      <c r="ED481" s="77"/>
      <c r="EE481" s="77"/>
      <c r="EF481" s="77">
        <v>0.2</v>
      </c>
      <c r="EG481" s="77" t="s">
        <v>229</v>
      </c>
      <c r="EH481" s="77"/>
      <c r="EI481" s="77"/>
      <c r="EJ481" s="77"/>
      <c r="EK481" s="77"/>
      <c r="EL481" s="77"/>
      <c r="EM481" s="77"/>
      <c r="EN481" s="77"/>
      <c r="EO481" s="77"/>
      <c r="EP481" s="77"/>
      <c r="EQ481" s="77"/>
      <c r="ER481" s="77"/>
      <c r="ES481" s="77"/>
      <c r="ET481" s="77"/>
      <c r="EU481" s="77"/>
      <c r="EV481" s="77"/>
      <c r="EW481" s="77"/>
      <c r="EX481" s="77"/>
    </row>
    <row r="482" spans="1:154">
      <c r="A482" s="86">
        <v>2020</v>
      </c>
      <c r="B482" s="67" t="s">
        <v>6</v>
      </c>
      <c r="C482" s="67" t="s">
        <v>467</v>
      </c>
      <c r="D482" s="67" t="s">
        <v>211</v>
      </c>
      <c r="E482" s="67" t="s">
        <v>212</v>
      </c>
      <c r="F482" s="67" t="s">
        <v>218</v>
      </c>
      <c r="G482" s="67" t="s">
        <v>39</v>
      </c>
      <c r="H482" s="68" t="s">
        <v>231</v>
      </c>
      <c r="I482" s="68" t="s">
        <v>434</v>
      </c>
      <c r="J482" s="67" t="s">
        <v>468</v>
      </c>
      <c r="K482" s="78">
        <v>317883.98934821127</v>
      </c>
      <c r="L482" s="78">
        <v>247206.32378675486</v>
      </c>
      <c r="M482" s="67">
        <v>100837</v>
      </c>
      <c r="N482" s="67">
        <v>0</v>
      </c>
      <c r="O482" s="67">
        <v>0</v>
      </c>
      <c r="P482" s="67">
        <v>0</v>
      </c>
      <c r="Q482" s="79"/>
      <c r="R482" s="67">
        <v>665927.31313496619</v>
      </c>
      <c r="S482" s="79"/>
      <c r="T482" s="79"/>
      <c r="U482" s="79"/>
      <c r="V482" s="79"/>
      <c r="W482" s="79"/>
      <c r="X482" s="79"/>
      <c r="Y482" s="79">
        <v>440.52651800000001</v>
      </c>
      <c r="Z482" s="78"/>
      <c r="AA482" s="78"/>
      <c r="AB482" s="78"/>
      <c r="AC482" s="67"/>
      <c r="AD482" s="67">
        <v>666197.91313496605</v>
      </c>
      <c r="AE482" s="79"/>
      <c r="AF482" s="79">
        <v>244.64463626399998</v>
      </c>
      <c r="AG482" s="79">
        <v>0</v>
      </c>
      <c r="AH482" s="79">
        <v>0</v>
      </c>
      <c r="AI482" s="79">
        <v>0.10823999999994412</v>
      </c>
      <c r="AJ482" s="79">
        <v>0.16235999999991615</v>
      </c>
      <c r="AK482" s="67"/>
      <c r="AL482" s="67"/>
      <c r="AM482" s="67"/>
      <c r="AN482" s="67"/>
      <c r="AO482" s="67"/>
      <c r="AP482" s="67">
        <v>21</v>
      </c>
      <c r="AQ482" s="67">
        <v>127</v>
      </c>
      <c r="AR482" s="67"/>
      <c r="AS482" s="67"/>
      <c r="AT482" s="67">
        <v>23</v>
      </c>
      <c r="AU482" s="67"/>
      <c r="AV482" s="67"/>
      <c r="AW482" s="67">
        <v>1</v>
      </c>
      <c r="AX482" s="67">
        <v>0</v>
      </c>
      <c r="AY482" s="67">
        <v>0</v>
      </c>
      <c r="AZ482" s="67">
        <v>3</v>
      </c>
      <c r="BA482" s="67">
        <v>1</v>
      </c>
      <c r="BB482" s="67">
        <v>0</v>
      </c>
      <c r="BC482" s="67">
        <v>0</v>
      </c>
      <c r="BD482" s="67"/>
      <c r="BE482" s="67">
        <v>0</v>
      </c>
      <c r="BF482" s="67">
        <v>0</v>
      </c>
      <c r="BG482" s="67">
        <v>0</v>
      </c>
      <c r="BH482" s="67">
        <v>0</v>
      </c>
      <c r="BI482" s="67"/>
      <c r="BJ482" s="73">
        <v>10635</v>
      </c>
      <c r="BK482" s="68">
        <v>176</v>
      </c>
      <c r="BL482" s="78"/>
      <c r="BM482" s="78">
        <v>25</v>
      </c>
      <c r="BN482" s="78">
        <v>25</v>
      </c>
      <c r="BO482" s="78">
        <v>25</v>
      </c>
      <c r="BP482" s="78"/>
      <c r="BQ482" s="78">
        <v>0</v>
      </c>
      <c r="BR482" s="67">
        <v>3855</v>
      </c>
      <c r="BS482" s="67">
        <v>77</v>
      </c>
      <c r="BT482" s="67">
        <v>6</v>
      </c>
      <c r="BU482" s="67">
        <v>0</v>
      </c>
      <c r="BV482" s="67">
        <v>0</v>
      </c>
      <c r="BW482" s="67">
        <v>1</v>
      </c>
      <c r="BX482" s="79"/>
      <c r="BY482" s="67">
        <v>3939</v>
      </c>
      <c r="BZ482" s="79">
        <v>212.867977</v>
      </c>
      <c r="CA482" s="79">
        <v>42.044961999999998</v>
      </c>
      <c r="CB482" s="79">
        <v>37.566729000000002</v>
      </c>
      <c r="CC482" s="79">
        <v>45.567173999999994</v>
      </c>
      <c r="CD482" s="79"/>
      <c r="CE482" s="79"/>
      <c r="CF482" s="79"/>
      <c r="CG482" s="79"/>
      <c r="CH482" s="79"/>
      <c r="CI482" s="79"/>
      <c r="CJ482" s="79"/>
      <c r="CK482" s="79">
        <v>0</v>
      </c>
      <c r="CL482" s="67">
        <v>338.04684199999997</v>
      </c>
      <c r="CM482" s="79">
        <v>32</v>
      </c>
      <c r="CN482" s="79">
        <v>13.527632736177873</v>
      </c>
      <c r="CO482" s="79">
        <v>8.2677509375335116</v>
      </c>
      <c r="CP482" s="79">
        <v>165.12</v>
      </c>
      <c r="CQ482" s="79">
        <v>69.802584918677823</v>
      </c>
      <c r="CR482" s="79">
        <v>42.661594837672915</v>
      </c>
      <c r="CS482" s="79"/>
      <c r="CT482" s="79"/>
      <c r="CU482" s="79"/>
      <c r="CV482" s="79">
        <v>407.42</v>
      </c>
      <c r="CW482" s="79">
        <v>172.23212904292467</v>
      </c>
      <c r="CX482" s="79">
        <v>105.26397146780948</v>
      </c>
      <c r="CY482" s="79">
        <v>28.19</v>
      </c>
      <c r="CZ482" s="79">
        <v>11.916998963526696</v>
      </c>
      <c r="DA482" s="79">
        <v>7.2833718415334276</v>
      </c>
      <c r="DB482" s="79"/>
      <c r="DC482" s="79"/>
      <c r="DD482" s="79"/>
      <c r="DE482" s="79">
        <v>12</v>
      </c>
      <c r="DF482" s="79">
        <v>31</v>
      </c>
      <c r="DG482" s="79">
        <v>125</v>
      </c>
      <c r="DH482" s="79">
        <v>96</v>
      </c>
      <c r="DI482" s="79">
        <v>126</v>
      </c>
      <c r="DJ482" s="79">
        <v>12</v>
      </c>
      <c r="DK482" s="79">
        <v>31</v>
      </c>
      <c r="DL482" s="79">
        <v>125</v>
      </c>
      <c r="DM482" s="79">
        <v>96</v>
      </c>
      <c r="DN482" s="79">
        <v>56</v>
      </c>
      <c r="DO482" s="79">
        <v>3939</v>
      </c>
      <c r="DP482" s="79">
        <v>0.4</v>
      </c>
      <c r="DQ482" s="79">
        <v>436.51299999999998</v>
      </c>
      <c r="DR482" s="79">
        <v>0</v>
      </c>
      <c r="DS482" s="79">
        <v>632.06499999999994</v>
      </c>
      <c r="DT482" s="68">
        <v>1068.578</v>
      </c>
      <c r="DU482" s="79"/>
      <c r="DV482" s="77">
        <v>34.99888</v>
      </c>
      <c r="DW482" s="77">
        <v>0</v>
      </c>
      <c r="DX482" s="77">
        <v>0</v>
      </c>
      <c r="DY482" s="77">
        <v>0</v>
      </c>
      <c r="DZ482" s="77">
        <v>0</v>
      </c>
      <c r="EA482" s="77">
        <v>6.3264399999999998</v>
      </c>
      <c r="EB482" s="77">
        <v>0</v>
      </c>
      <c r="EC482" s="77">
        <v>0</v>
      </c>
      <c r="ED482" s="77"/>
      <c r="EE482" s="77"/>
      <c r="EF482" s="77">
        <v>0.211865</v>
      </c>
      <c r="EG482" s="77"/>
      <c r="EH482" s="77"/>
      <c r="EI482" s="77"/>
      <c r="EJ482" s="77"/>
      <c r="EK482" s="77"/>
      <c r="EL482" s="77"/>
      <c r="EM482" s="77"/>
      <c r="EN482" s="77"/>
      <c r="EO482" s="77"/>
      <c r="EP482" s="77"/>
      <c r="EQ482" s="77"/>
      <c r="ER482" s="77"/>
      <c r="ES482" s="77"/>
      <c r="ET482" s="77"/>
      <c r="EU482" s="77"/>
      <c r="EV482" s="77">
        <v>0</v>
      </c>
      <c r="EW482" s="77">
        <v>0.10823999999994412</v>
      </c>
      <c r="EX482" s="77">
        <v>0.16235999999991615</v>
      </c>
    </row>
    <row r="483" spans="1:154">
      <c r="A483" s="86">
        <v>2020</v>
      </c>
      <c r="B483" s="67" t="s">
        <v>6</v>
      </c>
      <c r="C483" s="67" t="s">
        <v>467</v>
      </c>
      <c r="D483" s="67" t="s">
        <v>211</v>
      </c>
      <c r="E483" s="67" t="s">
        <v>212</v>
      </c>
      <c r="F483" s="67" t="s">
        <v>219</v>
      </c>
      <c r="G483" s="67" t="s">
        <v>38</v>
      </c>
      <c r="H483" s="68" t="s">
        <v>231</v>
      </c>
      <c r="I483" s="68" t="s">
        <v>435</v>
      </c>
      <c r="J483" s="67" t="s">
        <v>469</v>
      </c>
      <c r="K483" s="78">
        <v>398058.89999999601</v>
      </c>
      <c r="L483" s="78">
        <v>328056.89999999909</v>
      </c>
      <c r="M483" s="67">
        <v>0</v>
      </c>
      <c r="N483" s="67">
        <v>0</v>
      </c>
      <c r="O483" s="67">
        <v>0</v>
      </c>
      <c r="P483" s="67">
        <v>0</v>
      </c>
      <c r="Q483" s="79"/>
      <c r="R483" s="67">
        <v>726115.79999999516</v>
      </c>
      <c r="S483" s="79"/>
      <c r="T483" s="79"/>
      <c r="U483" s="79"/>
      <c r="V483" s="79"/>
      <c r="W483" s="79"/>
      <c r="X483" s="79"/>
      <c r="Y483" s="79">
        <v>510.55193999999995</v>
      </c>
      <c r="Z483" s="78"/>
      <c r="AA483" s="78"/>
      <c r="AB483" s="78"/>
      <c r="AC483" s="67"/>
      <c r="AD483" s="67">
        <v>822769.5</v>
      </c>
      <c r="AE483" s="79"/>
      <c r="AF483" s="79">
        <v>264.28207369199998</v>
      </c>
      <c r="AG483" s="79">
        <v>0</v>
      </c>
      <c r="AH483" s="79">
        <v>0</v>
      </c>
      <c r="AI483" s="79">
        <v>38.661480000001944</v>
      </c>
      <c r="AJ483" s="79">
        <v>57.992220000002902</v>
      </c>
      <c r="AK483" s="67"/>
      <c r="AL483" s="67"/>
      <c r="AM483" s="67"/>
      <c r="AN483" s="67"/>
      <c r="AO483" s="67"/>
      <c r="AP483" s="67">
        <v>43</v>
      </c>
      <c r="AQ483" s="67">
        <v>206</v>
      </c>
      <c r="AR483" s="67"/>
      <c r="AS483" s="67"/>
      <c r="AT483" s="67">
        <v>44</v>
      </c>
      <c r="AU483" s="67"/>
      <c r="AV483" s="67"/>
      <c r="AW483" s="67">
        <v>10</v>
      </c>
      <c r="AX483" s="67">
        <v>0</v>
      </c>
      <c r="AY483" s="67">
        <v>0</v>
      </c>
      <c r="AZ483" s="67">
        <v>1</v>
      </c>
      <c r="BA483" s="67">
        <v>0</v>
      </c>
      <c r="BB483" s="67">
        <v>0</v>
      </c>
      <c r="BC483" s="67">
        <v>0</v>
      </c>
      <c r="BD483" s="67"/>
      <c r="BE483" s="67">
        <v>0</v>
      </c>
      <c r="BF483" s="67">
        <v>0</v>
      </c>
      <c r="BG483" s="67">
        <v>0</v>
      </c>
      <c r="BH483" s="67">
        <v>0</v>
      </c>
      <c r="BI483" s="67"/>
      <c r="BJ483" s="73">
        <v>18090</v>
      </c>
      <c r="BK483" s="68">
        <v>304</v>
      </c>
      <c r="BL483" s="78"/>
      <c r="BM483" s="78">
        <v>21</v>
      </c>
      <c r="BN483" s="78">
        <v>21</v>
      </c>
      <c r="BO483" s="78">
        <v>21</v>
      </c>
      <c r="BP483" s="78"/>
      <c r="BQ483" s="78">
        <v>0</v>
      </c>
      <c r="BR483" s="67">
        <v>6786</v>
      </c>
      <c r="BS483" s="67">
        <v>127</v>
      </c>
      <c r="BT483" s="67">
        <v>0</v>
      </c>
      <c r="BU483" s="67">
        <v>0</v>
      </c>
      <c r="BV483" s="67">
        <v>0</v>
      </c>
      <c r="BW483" s="67">
        <v>0</v>
      </c>
      <c r="BX483" s="79"/>
      <c r="BY483" s="67">
        <v>6913</v>
      </c>
      <c r="BZ483" s="79">
        <v>187.536406</v>
      </c>
      <c r="CA483" s="79">
        <v>59.199870000000004</v>
      </c>
      <c r="CB483" s="79">
        <v>31.344623000000002</v>
      </c>
      <c r="CC483" s="79">
        <v>44.222355999999998</v>
      </c>
      <c r="CD483" s="79"/>
      <c r="CE483" s="79"/>
      <c r="CF483" s="79"/>
      <c r="CG483" s="79"/>
      <c r="CH483" s="79"/>
      <c r="CI483" s="79"/>
      <c r="CJ483" s="79"/>
      <c r="CK483" s="79">
        <v>0</v>
      </c>
      <c r="CL483" s="67">
        <v>322.30325499999998</v>
      </c>
      <c r="CM483" s="79">
        <v>4</v>
      </c>
      <c r="CN483" s="79">
        <v>1.6478880695079883</v>
      </c>
      <c r="CO483" s="79">
        <v>1.0071479908815446</v>
      </c>
      <c r="CP483" s="79">
        <v>28.183299999999999</v>
      </c>
      <c r="CQ483" s="79">
        <v>11.61073095734112</v>
      </c>
      <c r="CR483" s="79">
        <v>7.0961884928529591</v>
      </c>
      <c r="CS483" s="79"/>
      <c r="CT483" s="79"/>
      <c r="CU483" s="79"/>
      <c r="CV483" s="79">
        <v>413.28000000000003</v>
      </c>
      <c r="CW483" s="79">
        <v>170.25979534156539</v>
      </c>
      <c r="CX483" s="79">
        <v>104.05853041788122</v>
      </c>
      <c r="CY483" s="79"/>
      <c r="CZ483" s="79"/>
      <c r="DA483" s="79"/>
      <c r="DB483" s="79"/>
      <c r="DC483" s="79"/>
      <c r="DD483" s="79"/>
      <c r="DE483" s="79">
        <v>13</v>
      </c>
      <c r="DF483" s="79">
        <v>23</v>
      </c>
      <c r="DG483" s="79">
        <v>104</v>
      </c>
      <c r="DH483" s="79">
        <v>98</v>
      </c>
      <c r="DI483" s="79">
        <v>78</v>
      </c>
      <c r="DJ483" s="79">
        <v>13</v>
      </c>
      <c r="DK483" s="79">
        <v>23</v>
      </c>
      <c r="DL483" s="79">
        <v>104</v>
      </c>
      <c r="DM483" s="79">
        <v>98</v>
      </c>
      <c r="DN483" s="79">
        <v>72</v>
      </c>
      <c r="DO483" s="79">
        <v>6225</v>
      </c>
      <c r="DP483" s="79">
        <v>0</v>
      </c>
      <c r="DQ483" s="79">
        <v>604.274</v>
      </c>
      <c r="DR483" s="79">
        <v>0</v>
      </c>
      <c r="DS483" s="79">
        <v>800.12300000000005</v>
      </c>
      <c r="DT483" s="68">
        <v>1404.3969999999999</v>
      </c>
      <c r="DU483" s="79"/>
      <c r="DV483" s="77">
        <v>61.403999999999996</v>
      </c>
      <c r="DW483" s="77">
        <v>0</v>
      </c>
      <c r="DX483" s="77">
        <v>0</v>
      </c>
      <c r="DY483" s="77">
        <v>1.171864</v>
      </c>
      <c r="DZ483" s="77">
        <v>0</v>
      </c>
      <c r="EA483" s="77">
        <v>15.193559</v>
      </c>
      <c r="EB483" s="77">
        <v>0</v>
      </c>
      <c r="EC483" s="77">
        <v>0</v>
      </c>
      <c r="ED483" s="77"/>
      <c r="EE483" s="77"/>
      <c r="EF483" s="77">
        <v>0.80508600000000008</v>
      </c>
      <c r="EG483" s="77"/>
      <c r="EH483" s="77"/>
      <c r="EI483" s="77"/>
      <c r="EJ483" s="77"/>
      <c r="EK483" s="77"/>
      <c r="EL483" s="77"/>
      <c r="EM483" s="77"/>
      <c r="EN483" s="77"/>
      <c r="EO483" s="77"/>
      <c r="EP483" s="77"/>
      <c r="EQ483" s="77"/>
      <c r="ER483" s="77"/>
      <c r="ES483" s="77"/>
      <c r="ET483" s="77"/>
      <c r="EU483" s="77"/>
      <c r="EV483" s="77">
        <v>0</v>
      </c>
      <c r="EW483" s="77">
        <v>38.661480000001944</v>
      </c>
      <c r="EX483" s="77">
        <v>57.992220000002902</v>
      </c>
    </row>
    <row r="484" spans="1:154">
      <c r="A484" s="86">
        <v>2020</v>
      </c>
      <c r="B484" s="67" t="s">
        <v>6</v>
      </c>
      <c r="C484" s="67" t="s">
        <v>467</v>
      </c>
      <c r="D484" s="67" t="s">
        <v>211</v>
      </c>
      <c r="E484" s="67" t="s">
        <v>212</v>
      </c>
      <c r="F484" s="67" t="s">
        <v>220</v>
      </c>
      <c r="G484" s="67" t="s">
        <v>37</v>
      </c>
      <c r="H484" s="68" t="s">
        <v>231</v>
      </c>
      <c r="I484" s="68" t="s">
        <v>436</v>
      </c>
      <c r="J484" s="67" t="s">
        <v>470</v>
      </c>
      <c r="K484" s="78">
        <v>355626.49999999756</v>
      </c>
      <c r="L484" s="78">
        <v>513948.00000000105</v>
      </c>
      <c r="M484" s="67">
        <v>39574.700000000004</v>
      </c>
      <c r="N484" s="67">
        <v>0</v>
      </c>
      <c r="O484" s="67">
        <v>0</v>
      </c>
      <c r="P484" s="67">
        <v>0</v>
      </c>
      <c r="Q484" s="79"/>
      <c r="R484" s="67">
        <v>909149.19999999856</v>
      </c>
      <c r="S484" s="79"/>
      <c r="T484" s="79"/>
      <c r="U484" s="79"/>
      <c r="V484" s="79"/>
      <c r="W484" s="79"/>
      <c r="X484" s="79"/>
      <c r="Y484" s="79">
        <v>628.85184399999991</v>
      </c>
      <c r="Z484" s="78"/>
      <c r="AA484" s="78"/>
      <c r="AB484" s="78"/>
      <c r="AC484" s="67"/>
      <c r="AD484" s="67">
        <v>1183848</v>
      </c>
      <c r="AE484" s="79"/>
      <c r="AF484" s="79">
        <v>369.983188825713</v>
      </c>
      <c r="AG484" s="79">
        <v>0</v>
      </c>
      <c r="AH484" s="79">
        <v>0</v>
      </c>
      <c r="AI484" s="79">
        <v>164.81928000000084</v>
      </c>
      <c r="AJ484" s="79">
        <v>109.87952000000058</v>
      </c>
      <c r="AK484" s="67"/>
      <c r="AL484" s="67"/>
      <c r="AM484" s="67"/>
      <c r="AN484" s="67"/>
      <c r="AO484" s="67"/>
      <c r="AP484" s="67">
        <v>58</v>
      </c>
      <c r="AQ484" s="67">
        <v>118</v>
      </c>
      <c r="AR484" s="67"/>
      <c r="AS484" s="67"/>
      <c r="AT484" s="67">
        <v>26</v>
      </c>
      <c r="AU484" s="67"/>
      <c r="AV484" s="67"/>
      <c r="AW484" s="67">
        <v>10</v>
      </c>
      <c r="AX484" s="67">
        <v>0</v>
      </c>
      <c r="AY484" s="67">
        <v>0</v>
      </c>
      <c r="AZ484" s="67">
        <v>1</v>
      </c>
      <c r="BA484" s="67">
        <v>0</v>
      </c>
      <c r="BB484" s="67">
        <v>0</v>
      </c>
      <c r="BC484" s="67">
        <v>0</v>
      </c>
      <c r="BD484" s="67"/>
      <c r="BE484" s="67">
        <v>0</v>
      </c>
      <c r="BF484" s="67">
        <v>0</v>
      </c>
      <c r="BG484" s="67">
        <v>0</v>
      </c>
      <c r="BH484" s="67">
        <v>0</v>
      </c>
      <c r="BI484" s="67"/>
      <c r="BJ484" s="73">
        <v>12265</v>
      </c>
      <c r="BK484" s="68">
        <v>213</v>
      </c>
      <c r="BL484" s="78"/>
      <c r="BM484" s="78"/>
      <c r="BN484" s="78">
        <v>14</v>
      </c>
      <c r="BO484" s="78">
        <v>0</v>
      </c>
      <c r="BP484" s="78"/>
      <c r="BQ484" s="78">
        <v>0</v>
      </c>
      <c r="BR484" s="67">
        <v>4940</v>
      </c>
      <c r="BS484" s="67">
        <v>182</v>
      </c>
      <c r="BT484" s="67">
        <v>5</v>
      </c>
      <c r="BU484" s="67">
        <v>0</v>
      </c>
      <c r="BV484" s="67">
        <v>0</v>
      </c>
      <c r="BW484" s="67">
        <v>0</v>
      </c>
      <c r="BX484" s="79"/>
      <c r="BY484" s="67">
        <v>5127</v>
      </c>
      <c r="BZ484" s="79">
        <v>121.780846</v>
      </c>
      <c r="CA484" s="79">
        <v>77.285361999999992</v>
      </c>
      <c r="CB484" s="79">
        <v>38.006505999999995</v>
      </c>
      <c r="CC484" s="79">
        <v>29.021269</v>
      </c>
      <c r="CD484" s="79"/>
      <c r="CE484" s="79"/>
      <c r="CF484" s="79"/>
      <c r="CG484" s="79"/>
      <c r="CH484" s="79"/>
      <c r="CI484" s="79"/>
      <c r="CJ484" s="79"/>
      <c r="CK484" s="79">
        <v>0</v>
      </c>
      <c r="CL484" s="67">
        <v>266.09398299999998</v>
      </c>
      <c r="CM484" s="79">
        <v>33.94</v>
      </c>
      <c r="CN484" s="79">
        <v>19.138238083926193</v>
      </c>
      <c r="CO484" s="79">
        <v>11.696812660943591</v>
      </c>
      <c r="CP484" s="79">
        <v>456.82299999999998</v>
      </c>
      <c r="CQ484" s="79">
        <v>257.59538409585787</v>
      </c>
      <c r="CR484" s="79">
        <v>157.43585887478594</v>
      </c>
      <c r="CS484" s="79">
        <v>0</v>
      </c>
      <c r="CT484" s="79">
        <v>0</v>
      </c>
      <c r="CU484" s="79">
        <v>0</v>
      </c>
      <c r="CV484" s="79">
        <v>104.94</v>
      </c>
      <c r="CW484" s="79">
        <v>59.174033722074682</v>
      </c>
      <c r="CX484" s="79">
        <v>36.165690060088991</v>
      </c>
      <c r="CY484" s="79">
        <v>0</v>
      </c>
      <c r="CZ484" s="79">
        <v>0</v>
      </c>
      <c r="DA484" s="79">
        <v>0</v>
      </c>
      <c r="DB484" s="79">
        <v>0</v>
      </c>
      <c r="DC484" s="79">
        <v>0</v>
      </c>
      <c r="DD484" s="79">
        <v>0</v>
      </c>
      <c r="DE484" s="79">
        <v>24</v>
      </c>
      <c r="DF484" s="79">
        <v>21</v>
      </c>
      <c r="DG484" s="79">
        <v>178</v>
      </c>
      <c r="DH484" s="79">
        <v>145</v>
      </c>
      <c r="DI484" s="79">
        <v>73</v>
      </c>
      <c r="DJ484" s="79">
        <v>20</v>
      </c>
      <c r="DK484" s="79">
        <v>21</v>
      </c>
      <c r="DL484" s="79">
        <v>102</v>
      </c>
      <c r="DM484" s="79">
        <v>98</v>
      </c>
      <c r="DN484" s="79">
        <v>68</v>
      </c>
      <c r="DO484" s="79">
        <v>4893</v>
      </c>
      <c r="DP484" s="79">
        <v>0</v>
      </c>
      <c r="DQ484" s="79">
        <v>379.786</v>
      </c>
      <c r="DR484" s="79">
        <v>0</v>
      </c>
      <c r="DS484" s="79">
        <v>738.9559999999999</v>
      </c>
      <c r="DT484" s="68">
        <v>1118.742</v>
      </c>
      <c r="DU484" s="79"/>
      <c r="DV484" s="77">
        <v>48.433279999999996</v>
      </c>
      <c r="DW484" s="77">
        <v>0</v>
      </c>
      <c r="DX484" s="77">
        <v>0</v>
      </c>
      <c r="DY484" s="77">
        <v>2.5477959999999999</v>
      </c>
      <c r="DZ484" s="77">
        <v>0</v>
      </c>
      <c r="EA484" s="77">
        <v>6.3152539999999995</v>
      </c>
      <c r="EB484" s="77">
        <v>0</v>
      </c>
      <c r="EC484" s="77">
        <v>0</v>
      </c>
      <c r="ED484" s="77"/>
      <c r="EE484" s="77"/>
      <c r="EF484" s="77">
        <v>0.169492</v>
      </c>
      <c r="EG484" s="77"/>
      <c r="EH484" s="77"/>
      <c r="EI484" s="77"/>
      <c r="EJ484" s="77"/>
      <c r="EK484" s="77"/>
      <c r="EL484" s="77"/>
      <c r="EM484" s="77"/>
      <c r="EN484" s="77"/>
      <c r="EO484" s="77"/>
      <c r="EP484" s="77"/>
      <c r="EQ484" s="77"/>
      <c r="ER484" s="77"/>
      <c r="ES484" s="77"/>
      <c r="ET484" s="77"/>
      <c r="EU484" s="77"/>
      <c r="EV484" s="77">
        <v>0</v>
      </c>
      <c r="EW484" s="77">
        <v>164.81928000000084</v>
      </c>
      <c r="EX484" s="77">
        <v>109.87952000000058</v>
      </c>
    </row>
    <row r="485" spans="1:154">
      <c r="A485" s="86">
        <v>2020</v>
      </c>
      <c r="B485" s="67" t="s">
        <v>6</v>
      </c>
      <c r="C485" s="67" t="s">
        <v>467</v>
      </c>
      <c r="D485" s="67" t="s">
        <v>211</v>
      </c>
      <c r="E485" s="67" t="s">
        <v>212</v>
      </c>
      <c r="F485" s="67" t="s">
        <v>221</v>
      </c>
      <c r="G485" s="67" t="s">
        <v>36</v>
      </c>
      <c r="H485" s="68" t="s">
        <v>231</v>
      </c>
      <c r="I485" s="68" t="s">
        <v>437</v>
      </c>
      <c r="J485" s="67" t="s">
        <v>471</v>
      </c>
      <c r="K485" s="78">
        <v>510106.60260443005</v>
      </c>
      <c r="L485" s="78">
        <v>473466.24312925187</v>
      </c>
      <c r="M485" s="67">
        <v>79340.399999999994</v>
      </c>
      <c r="N485" s="67">
        <v>128097</v>
      </c>
      <c r="O485" s="67">
        <v>0</v>
      </c>
      <c r="P485" s="67">
        <v>0</v>
      </c>
      <c r="Q485" s="79"/>
      <c r="R485" s="67">
        <v>1191010.2457336818</v>
      </c>
      <c r="S485" s="79"/>
      <c r="T485" s="79"/>
      <c r="U485" s="79"/>
      <c r="V485" s="79"/>
      <c r="W485" s="79"/>
      <c r="X485" s="79"/>
      <c r="Y485" s="79">
        <v>789.628468</v>
      </c>
      <c r="Z485" s="78"/>
      <c r="AA485" s="78"/>
      <c r="AB485" s="78"/>
      <c r="AC485" s="67"/>
      <c r="AD485" s="67">
        <v>1629193.21</v>
      </c>
      <c r="AE485" s="79"/>
      <c r="AF485" s="79">
        <v>183.910482</v>
      </c>
      <c r="AG485" s="79">
        <v>0</v>
      </c>
      <c r="AH485" s="79">
        <v>0</v>
      </c>
      <c r="AI485" s="79">
        <v>306.72807498642271</v>
      </c>
      <c r="AJ485" s="79">
        <v>131.45488927989544</v>
      </c>
      <c r="AK485" s="67"/>
      <c r="AL485" s="67"/>
      <c r="AM485" s="67"/>
      <c r="AN485" s="67"/>
      <c r="AO485" s="67"/>
      <c r="AP485" s="67">
        <v>26</v>
      </c>
      <c r="AQ485" s="67">
        <v>133</v>
      </c>
      <c r="AR485" s="67"/>
      <c r="AS485" s="67"/>
      <c r="AT485" s="67">
        <v>27</v>
      </c>
      <c r="AU485" s="67"/>
      <c r="AV485" s="67"/>
      <c r="AW485" s="67">
        <v>7</v>
      </c>
      <c r="AX485" s="67">
        <v>0</v>
      </c>
      <c r="AY485" s="67">
        <v>0</v>
      </c>
      <c r="AZ485" s="67">
        <v>2</v>
      </c>
      <c r="BA485" s="67">
        <v>6</v>
      </c>
      <c r="BB485" s="67">
        <v>0</v>
      </c>
      <c r="BC485" s="67">
        <v>0</v>
      </c>
      <c r="BD485" s="67"/>
      <c r="BE485" s="67">
        <v>0</v>
      </c>
      <c r="BF485" s="67">
        <v>0</v>
      </c>
      <c r="BG485" s="67">
        <v>0</v>
      </c>
      <c r="BH485" s="67">
        <v>0</v>
      </c>
      <c r="BI485" s="67"/>
      <c r="BJ485" s="73">
        <v>13920</v>
      </c>
      <c r="BK485" s="68">
        <v>201</v>
      </c>
      <c r="BL485" s="78"/>
      <c r="BM485" s="78"/>
      <c r="BN485" s="78">
        <v>30</v>
      </c>
      <c r="BO485" s="78">
        <v>0</v>
      </c>
      <c r="BP485" s="78"/>
      <c r="BQ485" s="78">
        <v>0</v>
      </c>
      <c r="BR485" s="67">
        <v>5789</v>
      </c>
      <c r="BS485" s="67">
        <v>120</v>
      </c>
      <c r="BT485" s="67">
        <v>6</v>
      </c>
      <c r="BU485" s="67">
        <v>2</v>
      </c>
      <c r="BV485" s="67">
        <v>0</v>
      </c>
      <c r="BW485" s="67">
        <v>3</v>
      </c>
      <c r="BX485" s="79"/>
      <c r="BY485" s="67">
        <v>5920</v>
      </c>
      <c r="BZ485" s="79">
        <v>266.18117599999999</v>
      </c>
      <c r="CA485" s="79">
        <v>102.12835700000001</v>
      </c>
      <c r="CB485" s="79">
        <v>39.402132999999999</v>
      </c>
      <c r="CC485" s="79">
        <v>53.415325000000003</v>
      </c>
      <c r="CD485" s="79"/>
      <c r="CE485" s="79"/>
      <c r="CF485" s="79"/>
      <c r="CG485" s="79"/>
      <c r="CH485" s="79"/>
      <c r="CI485" s="79"/>
      <c r="CJ485" s="79"/>
      <c r="CK485" s="79">
        <v>0</v>
      </c>
      <c r="CL485" s="67">
        <v>461.12699099999998</v>
      </c>
      <c r="CM485" s="79">
        <v>63</v>
      </c>
      <c r="CN485" s="79">
        <v>46.720825330773323</v>
      </c>
      <c r="CO485" s="79">
        <v>28.554600421535383</v>
      </c>
      <c r="CP485" s="79">
        <v>99</v>
      </c>
      <c r="CQ485" s="79">
        <v>73.418439805500938</v>
      </c>
      <c r="CR485" s="79">
        <v>44.871514948127029</v>
      </c>
      <c r="CS485" s="79">
        <v>0</v>
      </c>
      <c r="CT485" s="79">
        <v>0</v>
      </c>
      <c r="CU485" s="79">
        <v>0</v>
      </c>
      <c r="CV485" s="79">
        <v>361</v>
      </c>
      <c r="CW485" s="79">
        <v>267.71774514935191</v>
      </c>
      <c r="CX485" s="79">
        <v>163.62239289165512</v>
      </c>
      <c r="CY485" s="79">
        <v>79</v>
      </c>
      <c r="CZ485" s="79">
        <v>58.586431763985601</v>
      </c>
      <c r="DA485" s="79">
        <v>35.806562433353903</v>
      </c>
      <c r="DB485" s="79">
        <v>0</v>
      </c>
      <c r="DC485" s="79">
        <v>0</v>
      </c>
      <c r="DD485" s="79">
        <v>0</v>
      </c>
      <c r="DE485" s="79">
        <v>12</v>
      </c>
      <c r="DF485" s="79">
        <v>20</v>
      </c>
      <c r="DG485" s="79">
        <v>78</v>
      </c>
      <c r="DH485" s="79">
        <v>80</v>
      </c>
      <c r="DI485" s="79">
        <v>70</v>
      </c>
      <c r="DJ485" s="79">
        <v>12</v>
      </c>
      <c r="DK485" s="79">
        <v>20</v>
      </c>
      <c r="DL485" s="79">
        <v>78</v>
      </c>
      <c r="DM485" s="79">
        <v>80</v>
      </c>
      <c r="DN485" s="79">
        <v>70</v>
      </c>
      <c r="DO485" s="79">
        <v>5591</v>
      </c>
      <c r="DP485" s="79">
        <v>7</v>
      </c>
      <c r="DQ485" s="79">
        <v>323.17</v>
      </c>
      <c r="DR485" s="79">
        <v>0</v>
      </c>
      <c r="DS485" s="79">
        <v>591.70000000000005</v>
      </c>
      <c r="DT485" s="68">
        <v>914.87000000000012</v>
      </c>
      <c r="DU485" s="79"/>
      <c r="DV485" s="77">
        <v>52.830399999999997</v>
      </c>
      <c r="DW485" s="77">
        <v>0</v>
      </c>
      <c r="DX485" s="77">
        <v>0</v>
      </c>
      <c r="DY485" s="77">
        <v>5.4229999999999999E-3</v>
      </c>
      <c r="DZ485" s="77">
        <v>0</v>
      </c>
      <c r="EA485" s="77">
        <v>8.891864</v>
      </c>
      <c r="EB485" s="77">
        <v>0</v>
      </c>
      <c r="EC485" s="77">
        <v>0</v>
      </c>
      <c r="ED485" s="77"/>
      <c r="EE485" s="77"/>
      <c r="EF485" s="77">
        <v>0.55084500000000003</v>
      </c>
      <c r="EG485" s="77"/>
      <c r="EH485" s="77"/>
      <c r="EI485" s="77"/>
      <c r="EJ485" s="77"/>
      <c r="EK485" s="77"/>
      <c r="EL485" s="77"/>
      <c r="EM485" s="77"/>
      <c r="EN485" s="77"/>
      <c r="EO485" s="77"/>
      <c r="EP485" s="77"/>
      <c r="EQ485" s="77"/>
      <c r="ER485" s="77"/>
      <c r="ES485" s="77"/>
      <c r="ET485" s="77"/>
      <c r="EU485" s="77"/>
      <c r="EV485" s="77">
        <v>0</v>
      </c>
      <c r="EW485" s="77">
        <v>306.72807498642271</v>
      </c>
      <c r="EX485" s="77">
        <v>131.45488927989544</v>
      </c>
    </row>
    <row r="486" spans="1:154">
      <c r="A486" s="86">
        <v>2020</v>
      </c>
      <c r="B486" s="67" t="s">
        <v>6</v>
      </c>
      <c r="C486" s="67" t="s">
        <v>467</v>
      </c>
      <c r="D486" s="67" t="s">
        <v>211</v>
      </c>
      <c r="E486" s="67" t="s">
        <v>212</v>
      </c>
      <c r="F486" s="67" t="s">
        <v>222</v>
      </c>
      <c r="G486" s="67" t="s">
        <v>35</v>
      </c>
      <c r="H486" s="68" t="s">
        <v>231</v>
      </c>
      <c r="I486" s="68" t="s">
        <v>438</v>
      </c>
      <c r="J486" s="67" t="s">
        <v>472</v>
      </c>
      <c r="K486" s="78">
        <v>871020.69999999902</v>
      </c>
      <c r="L486" s="78">
        <v>570977.80000000005</v>
      </c>
      <c r="M486" s="67">
        <v>179560.5</v>
      </c>
      <c r="N486" s="67">
        <v>0</v>
      </c>
      <c r="O486" s="67">
        <v>0</v>
      </c>
      <c r="P486" s="67">
        <v>0</v>
      </c>
      <c r="Q486" s="79"/>
      <c r="R486" s="67">
        <v>1621558.9999999991</v>
      </c>
      <c r="S486" s="79"/>
      <c r="T486" s="79"/>
      <c r="U486" s="79"/>
      <c r="V486" s="79"/>
      <c r="W486" s="79"/>
      <c r="X486" s="79"/>
      <c r="Y486" s="79">
        <v>1146.523684</v>
      </c>
      <c r="Z486" s="78"/>
      <c r="AA486" s="78"/>
      <c r="AB486" s="78"/>
      <c r="AC486" s="67"/>
      <c r="AD486" s="67">
        <v>3193991.4</v>
      </c>
      <c r="AE486" s="79"/>
      <c r="AF486" s="79">
        <v>289.94811700000002</v>
      </c>
      <c r="AG486" s="79">
        <v>0</v>
      </c>
      <c r="AH486" s="79">
        <v>0</v>
      </c>
      <c r="AI486" s="79">
        <v>943.45944000000043</v>
      </c>
      <c r="AJ486" s="79">
        <v>628.9729600000004</v>
      </c>
      <c r="AK486" s="67"/>
      <c r="AL486" s="67"/>
      <c r="AM486" s="67"/>
      <c r="AN486" s="67"/>
      <c r="AO486" s="67"/>
      <c r="AP486" s="67">
        <v>49</v>
      </c>
      <c r="AQ486" s="67">
        <v>119</v>
      </c>
      <c r="AR486" s="67"/>
      <c r="AS486" s="67"/>
      <c r="AT486" s="67">
        <v>25</v>
      </c>
      <c r="AU486" s="67"/>
      <c r="AV486" s="67"/>
      <c r="AW486" s="67">
        <v>7</v>
      </c>
      <c r="AX486" s="67">
        <v>0</v>
      </c>
      <c r="AY486" s="67">
        <v>0</v>
      </c>
      <c r="AZ486" s="67">
        <v>4</v>
      </c>
      <c r="BA486" s="67">
        <v>6</v>
      </c>
      <c r="BB486" s="67">
        <v>0</v>
      </c>
      <c r="BC486" s="67">
        <v>0</v>
      </c>
      <c r="BD486" s="67"/>
      <c r="BE486" s="67">
        <v>0</v>
      </c>
      <c r="BF486" s="67">
        <v>0</v>
      </c>
      <c r="BG486" s="67">
        <v>0</v>
      </c>
      <c r="BH486" s="67">
        <v>0</v>
      </c>
      <c r="BI486" s="67"/>
      <c r="BJ486" s="73">
        <v>14225</v>
      </c>
      <c r="BK486" s="68">
        <v>210</v>
      </c>
      <c r="BL486" s="78"/>
      <c r="BM486" s="78"/>
      <c r="BN486" s="78">
        <v>43</v>
      </c>
      <c r="BO486" s="78">
        <v>0</v>
      </c>
      <c r="BP486" s="78"/>
      <c r="BQ486" s="78">
        <v>0</v>
      </c>
      <c r="BR486" s="67">
        <v>9242</v>
      </c>
      <c r="BS486" s="67">
        <v>169</v>
      </c>
      <c r="BT486" s="67">
        <v>11</v>
      </c>
      <c r="BU486" s="67">
        <v>0</v>
      </c>
      <c r="BV486" s="67">
        <v>0</v>
      </c>
      <c r="BW486" s="67">
        <v>5</v>
      </c>
      <c r="BX486" s="79"/>
      <c r="BY486" s="67">
        <v>9427</v>
      </c>
      <c r="BZ486" s="79">
        <v>368.45990399999999</v>
      </c>
      <c r="CA486" s="79">
        <v>86.179107000000002</v>
      </c>
      <c r="CB486" s="79">
        <v>59.708047999999998</v>
      </c>
      <c r="CC486" s="79">
        <v>42.178819999999995</v>
      </c>
      <c r="CD486" s="79"/>
      <c r="CE486" s="79"/>
      <c r="CF486" s="79"/>
      <c r="CG486" s="79"/>
      <c r="CH486" s="79"/>
      <c r="CI486" s="79"/>
      <c r="CJ486" s="79"/>
      <c r="CK486" s="79">
        <v>0</v>
      </c>
      <c r="CL486" s="67">
        <v>556.52587899999992</v>
      </c>
      <c r="CM486" s="79">
        <v>140.42699999999999</v>
      </c>
      <c r="CN486" s="79">
        <v>255.58990090378265</v>
      </c>
      <c r="CO486" s="79">
        <v>157.00887612519369</v>
      </c>
      <c r="CP486" s="79">
        <v>215.91300000000001</v>
      </c>
      <c r="CQ486" s="79">
        <v>392.98128047909898</v>
      </c>
      <c r="CR486" s="79">
        <v>241.40840059831046</v>
      </c>
      <c r="CS486" s="79">
        <v>11</v>
      </c>
      <c r="CT486" s="79">
        <v>20.020999593679342</v>
      </c>
      <c r="CU486" s="79">
        <v>12.298900050397219</v>
      </c>
      <c r="CV486" s="79">
        <v>847.78899999999999</v>
      </c>
      <c r="CW486" s="79">
        <v>1543.053020411438</v>
      </c>
      <c r="CX486" s="79">
        <v>947.89747043874627</v>
      </c>
      <c r="CY486" s="79">
        <v>101.949</v>
      </c>
      <c r="CZ486" s="79">
        <v>190.69341704443988</v>
      </c>
      <c r="DA486" s="79">
        <v>117.14296609039941</v>
      </c>
      <c r="DB486" s="79">
        <v>0</v>
      </c>
      <c r="DC486" s="79">
        <v>0</v>
      </c>
      <c r="DD486" s="79">
        <v>0</v>
      </c>
      <c r="DE486" s="79">
        <v>12</v>
      </c>
      <c r="DF486" s="79">
        <v>24</v>
      </c>
      <c r="DG486" s="79">
        <v>50</v>
      </c>
      <c r="DH486" s="79">
        <v>78</v>
      </c>
      <c r="DI486" s="79">
        <v>76</v>
      </c>
      <c r="DJ486" s="79">
        <v>12</v>
      </c>
      <c r="DK486" s="79">
        <v>24</v>
      </c>
      <c r="DL486" s="79">
        <v>50</v>
      </c>
      <c r="DM486" s="79">
        <v>78</v>
      </c>
      <c r="DN486" s="79">
        <v>76</v>
      </c>
      <c r="DO486" s="79">
        <v>9053</v>
      </c>
      <c r="DP486" s="79">
        <v>5</v>
      </c>
      <c r="DQ486" s="79">
        <v>423.36000000000007</v>
      </c>
      <c r="DR486" s="79">
        <v>0</v>
      </c>
      <c r="DS486" s="79">
        <v>817.63299999999992</v>
      </c>
      <c r="DT486" s="68">
        <v>1240.9929999999999</v>
      </c>
      <c r="DU486" s="79"/>
      <c r="DV486" s="77">
        <v>88.841759999999994</v>
      </c>
      <c r="DW486" s="77">
        <v>0</v>
      </c>
      <c r="DX486" s="77">
        <v>0</v>
      </c>
      <c r="DY486" s="77">
        <v>0.35999799999999998</v>
      </c>
      <c r="DZ486" s="77">
        <v>0</v>
      </c>
      <c r="EA486" s="77">
        <v>9.7440680000000004</v>
      </c>
      <c r="EB486" s="77">
        <v>0</v>
      </c>
      <c r="EC486" s="77">
        <v>0</v>
      </c>
      <c r="ED486" s="77"/>
      <c r="EE486" s="77"/>
      <c r="EF486" s="77">
        <v>0.55084600000000006</v>
      </c>
      <c r="EG486" s="77"/>
      <c r="EH486" s="77"/>
      <c r="EI486" s="77"/>
      <c r="EJ486" s="77"/>
      <c r="EK486" s="77"/>
      <c r="EL486" s="77"/>
      <c r="EM486" s="77"/>
      <c r="EN486" s="77"/>
      <c r="EO486" s="77"/>
      <c r="EP486" s="77"/>
      <c r="EQ486" s="77"/>
      <c r="ER486" s="77"/>
      <c r="ES486" s="77"/>
      <c r="ET486" s="77"/>
      <c r="EU486" s="77"/>
      <c r="EV486" s="77">
        <v>0</v>
      </c>
      <c r="EW486" s="77">
        <v>943.45944000000043</v>
      </c>
      <c r="EX486" s="77">
        <v>628.9729600000004</v>
      </c>
    </row>
    <row r="487" spans="1:154">
      <c r="A487" s="86">
        <v>2020</v>
      </c>
      <c r="B487" s="67" t="s">
        <v>6</v>
      </c>
      <c r="C487" s="67" t="s">
        <v>467</v>
      </c>
      <c r="D487" s="67" t="s">
        <v>211</v>
      </c>
      <c r="E487" s="67" t="s">
        <v>212</v>
      </c>
      <c r="F487" s="67" t="s">
        <v>223</v>
      </c>
      <c r="G487" s="67" t="s">
        <v>45</v>
      </c>
      <c r="H487" s="68" t="s">
        <v>231</v>
      </c>
      <c r="I487" s="68" t="s">
        <v>439</v>
      </c>
      <c r="J487" s="67" t="s">
        <v>473</v>
      </c>
      <c r="K487" s="78">
        <v>1128421.2000000034</v>
      </c>
      <c r="L487" s="78">
        <v>827988.5</v>
      </c>
      <c r="M487" s="67">
        <v>215894</v>
      </c>
      <c r="N487" s="67">
        <v>0</v>
      </c>
      <c r="O487" s="67">
        <v>0</v>
      </c>
      <c r="P487" s="67">
        <v>0</v>
      </c>
      <c r="Q487" s="79"/>
      <c r="R487" s="67">
        <v>2172303.7000000034</v>
      </c>
      <c r="S487" s="79"/>
      <c r="T487" s="79"/>
      <c r="U487" s="79"/>
      <c r="V487" s="79"/>
      <c r="W487" s="79"/>
      <c r="X487" s="79"/>
      <c r="Y487" s="79">
        <v>1474.2441490000001</v>
      </c>
      <c r="Z487" s="78"/>
      <c r="AA487" s="78"/>
      <c r="AB487" s="78"/>
      <c r="AC487" s="67"/>
      <c r="AD487" s="67">
        <v>2776468</v>
      </c>
      <c r="AE487" s="79"/>
      <c r="AF487" s="79">
        <v>591.01066298000001</v>
      </c>
      <c r="AG487" s="79">
        <v>0</v>
      </c>
      <c r="AH487" s="79">
        <v>0</v>
      </c>
      <c r="AI487" s="79">
        <v>302.08214999999802</v>
      </c>
      <c r="AJ487" s="79">
        <v>302.08214999999802</v>
      </c>
      <c r="AK487" s="67"/>
      <c r="AL487" s="67"/>
      <c r="AM487" s="67"/>
      <c r="AN487" s="67"/>
      <c r="AO487" s="67"/>
      <c r="AP487" s="67">
        <v>91</v>
      </c>
      <c r="AQ487" s="67">
        <v>207</v>
      </c>
      <c r="AR487" s="67"/>
      <c r="AS487" s="67"/>
      <c r="AT487" s="67">
        <v>87</v>
      </c>
      <c r="AU487" s="67"/>
      <c r="AV487" s="67"/>
      <c r="AW487" s="67">
        <v>13</v>
      </c>
      <c r="AX487" s="67">
        <v>0</v>
      </c>
      <c r="AY487" s="67">
        <v>0</v>
      </c>
      <c r="AZ487" s="67">
        <v>9</v>
      </c>
      <c r="BA487" s="67">
        <v>5</v>
      </c>
      <c r="BB487" s="67">
        <v>0</v>
      </c>
      <c r="BC487" s="67">
        <v>0</v>
      </c>
      <c r="BD487" s="67"/>
      <c r="BE487" s="67">
        <v>0</v>
      </c>
      <c r="BF487" s="67">
        <v>0</v>
      </c>
      <c r="BG487" s="67">
        <v>0</v>
      </c>
      <c r="BH487" s="67">
        <v>0</v>
      </c>
      <c r="BI487" s="67"/>
      <c r="BJ487" s="73">
        <v>28335</v>
      </c>
      <c r="BK487" s="68">
        <v>412</v>
      </c>
      <c r="BL487" s="78"/>
      <c r="BM487" s="78"/>
      <c r="BN487" s="78">
        <v>38</v>
      </c>
      <c r="BO487" s="78">
        <v>0</v>
      </c>
      <c r="BP487" s="78"/>
      <c r="BQ487" s="78">
        <v>0</v>
      </c>
      <c r="BR487" s="67">
        <v>14533</v>
      </c>
      <c r="BS487" s="67">
        <v>313</v>
      </c>
      <c r="BT487" s="67">
        <v>11</v>
      </c>
      <c r="BU487" s="67">
        <v>0</v>
      </c>
      <c r="BV487" s="67">
        <v>0</v>
      </c>
      <c r="BW487" s="67">
        <v>0</v>
      </c>
      <c r="BX487" s="79"/>
      <c r="BY487" s="67">
        <v>14857</v>
      </c>
      <c r="BZ487" s="79">
        <v>491.483248</v>
      </c>
      <c r="CA487" s="79">
        <v>217.11558200000002</v>
      </c>
      <c r="CB487" s="79">
        <v>104.260694</v>
      </c>
      <c r="CC487" s="79">
        <v>73.440818000000007</v>
      </c>
      <c r="CD487" s="79"/>
      <c r="CE487" s="79"/>
      <c r="CF487" s="79"/>
      <c r="CG487" s="79"/>
      <c r="CH487" s="79"/>
      <c r="CI487" s="79"/>
      <c r="CJ487" s="79"/>
      <c r="CK487" s="79">
        <v>0</v>
      </c>
      <c r="CL487" s="67">
        <v>886.300342</v>
      </c>
      <c r="CM487" s="79">
        <v>32.54</v>
      </c>
      <c r="CN487" s="79">
        <v>46.328886848521478</v>
      </c>
      <c r="CO487" s="79">
        <v>28.315057419645111</v>
      </c>
      <c r="CP487" s="79">
        <v>274.10000000000002</v>
      </c>
      <c r="CQ487" s="79">
        <v>390.25039597970931</v>
      </c>
      <c r="CR487" s="79">
        <v>238.51128576289881</v>
      </c>
      <c r="CS487" s="79">
        <v>0</v>
      </c>
      <c r="CT487" s="79">
        <v>0</v>
      </c>
      <c r="CU487" s="79">
        <v>0</v>
      </c>
      <c r="CV487" s="79">
        <v>333.5</v>
      </c>
      <c r="CW487" s="79">
        <v>474.82125888082101</v>
      </c>
      <c r="CX487" s="79">
        <v>290.19888289648577</v>
      </c>
      <c r="CY487" s="79">
        <v>18.100000000000001</v>
      </c>
      <c r="CZ487" s="79">
        <v>25.769909402527318</v>
      </c>
      <c r="DA487" s="79">
        <v>15.749924379089633</v>
      </c>
      <c r="DB487" s="79">
        <v>0</v>
      </c>
      <c r="DC487" s="79">
        <v>0</v>
      </c>
      <c r="DD487" s="79">
        <v>0</v>
      </c>
      <c r="DE487" s="79">
        <v>15</v>
      </c>
      <c r="DF487" s="79">
        <v>26</v>
      </c>
      <c r="DG487" s="79">
        <v>125</v>
      </c>
      <c r="DH487" s="79">
        <v>209</v>
      </c>
      <c r="DI487" s="79">
        <v>115</v>
      </c>
      <c r="DJ487" s="79">
        <v>15</v>
      </c>
      <c r="DK487" s="79">
        <v>26</v>
      </c>
      <c r="DL487" s="79">
        <v>125</v>
      </c>
      <c r="DM487" s="79">
        <v>209</v>
      </c>
      <c r="DN487" s="79">
        <v>100</v>
      </c>
      <c r="DO487" s="79">
        <v>14857</v>
      </c>
      <c r="DP487" s="79">
        <v>0</v>
      </c>
      <c r="DQ487" s="79">
        <v>548.41000000000008</v>
      </c>
      <c r="DR487" s="79">
        <v>0</v>
      </c>
      <c r="DS487" s="79">
        <v>1010.9</v>
      </c>
      <c r="DT487" s="68">
        <v>1559.31</v>
      </c>
      <c r="DU487" s="79"/>
      <c r="DV487" s="77">
        <v>137.67264</v>
      </c>
      <c r="DW487" s="77">
        <v>0</v>
      </c>
      <c r="DX487" s="77">
        <v>0</v>
      </c>
      <c r="DY487" s="77">
        <v>0</v>
      </c>
      <c r="DZ487" s="77">
        <v>0</v>
      </c>
      <c r="EA487" s="77">
        <v>25.226271000000001</v>
      </c>
      <c r="EB487" s="77">
        <v>0</v>
      </c>
      <c r="EC487" s="77">
        <v>0</v>
      </c>
      <c r="ED487" s="77"/>
      <c r="EE487" s="77"/>
      <c r="EF487" s="77">
        <v>1.5677880000000002</v>
      </c>
      <c r="EG487" s="77"/>
      <c r="EH487" s="77"/>
      <c r="EI487" s="77"/>
      <c r="EJ487" s="77"/>
      <c r="EK487" s="77"/>
      <c r="EL487" s="77"/>
      <c r="EM487" s="77"/>
      <c r="EN487" s="77"/>
      <c r="EO487" s="77"/>
      <c r="EP487" s="77"/>
      <c r="EQ487" s="77"/>
      <c r="ER487" s="77"/>
      <c r="ES487" s="77"/>
      <c r="ET487" s="77"/>
      <c r="EU487" s="77"/>
      <c r="EV487" s="77">
        <v>0</v>
      </c>
      <c r="EW487" s="77">
        <v>302.08214999999802</v>
      </c>
      <c r="EX487" s="77">
        <v>302.08214999999802</v>
      </c>
    </row>
    <row r="488" spans="1:154">
      <c r="A488" s="86">
        <v>2020</v>
      </c>
      <c r="B488" s="67" t="s">
        <v>6</v>
      </c>
      <c r="C488" s="67" t="s">
        <v>467</v>
      </c>
      <c r="D488" s="67" t="s">
        <v>211</v>
      </c>
      <c r="E488" s="67" t="s">
        <v>212</v>
      </c>
      <c r="F488" s="67" t="s">
        <v>224</v>
      </c>
      <c r="G488" s="67" t="s">
        <v>46</v>
      </c>
      <c r="H488" s="68" t="s">
        <v>231</v>
      </c>
      <c r="I488" s="68" t="s">
        <v>440</v>
      </c>
      <c r="J488" s="67" t="s">
        <v>474</v>
      </c>
      <c r="K488" s="78">
        <v>558997.80000000168</v>
      </c>
      <c r="L488" s="78">
        <v>446766.10000000033</v>
      </c>
      <c r="M488" s="67">
        <v>280522</v>
      </c>
      <c r="N488" s="67">
        <v>385140</v>
      </c>
      <c r="O488" s="67">
        <v>0</v>
      </c>
      <c r="P488" s="67">
        <v>0</v>
      </c>
      <c r="Q488" s="79"/>
      <c r="R488" s="67">
        <v>1671425.900000002</v>
      </c>
      <c r="S488" s="79"/>
      <c r="T488" s="79"/>
      <c r="U488" s="79"/>
      <c r="V488" s="79"/>
      <c r="W488" s="79"/>
      <c r="X488" s="79"/>
      <c r="Y488" s="79">
        <v>1086.363783</v>
      </c>
      <c r="Z488" s="78"/>
      <c r="AA488" s="78"/>
      <c r="AB488" s="78"/>
      <c r="AC488" s="67"/>
      <c r="AD488" s="67">
        <v>2266860</v>
      </c>
      <c r="AE488" s="79"/>
      <c r="AF488" s="79">
        <v>452.57483843</v>
      </c>
      <c r="AG488" s="79">
        <v>0</v>
      </c>
      <c r="AH488" s="79">
        <v>0</v>
      </c>
      <c r="AI488" s="79">
        <v>357.26045999999877</v>
      </c>
      <c r="AJ488" s="79">
        <v>238.17363999999921</v>
      </c>
      <c r="AK488" s="67"/>
      <c r="AL488" s="67"/>
      <c r="AM488" s="67"/>
      <c r="AN488" s="67"/>
      <c r="AO488" s="67"/>
      <c r="AP488" s="67">
        <v>36</v>
      </c>
      <c r="AQ488" s="67">
        <v>184</v>
      </c>
      <c r="AR488" s="67"/>
      <c r="AS488" s="67"/>
      <c r="AT488" s="67">
        <v>36</v>
      </c>
      <c r="AU488" s="67"/>
      <c r="AV488" s="67"/>
      <c r="AW488" s="67">
        <v>15</v>
      </c>
      <c r="AX488" s="67">
        <v>0</v>
      </c>
      <c r="AY488" s="67">
        <v>0</v>
      </c>
      <c r="AZ488" s="67">
        <v>3</v>
      </c>
      <c r="BA488" s="67">
        <v>8</v>
      </c>
      <c r="BB488" s="67">
        <v>0</v>
      </c>
      <c r="BC488" s="67">
        <v>8</v>
      </c>
      <c r="BD488" s="67"/>
      <c r="BE488" s="67">
        <v>0</v>
      </c>
      <c r="BF488" s="67">
        <v>0</v>
      </c>
      <c r="BG488" s="67">
        <v>0</v>
      </c>
      <c r="BH488" s="67">
        <v>0</v>
      </c>
      <c r="BI488" s="67"/>
      <c r="BJ488" s="73">
        <v>24165</v>
      </c>
      <c r="BK488" s="68">
        <v>290</v>
      </c>
      <c r="BL488" s="78"/>
      <c r="BM488" s="78"/>
      <c r="BN488" s="78">
        <v>31</v>
      </c>
      <c r="BO488" s="78">
        <v>0</v>
      </c>
      <c r="BP488" s="78"/>
      <c r="BQ488" s="78">
        <v>0</v>
      </c>
      <c r="BR488" s="67">
        <v>10605</v>
      </c>
      <c r="BS488" s="67">
        <v>209</v>
      </c>
      <c r="BT488" s="67">
        <v>11</v>
      </c>
      <c r="BU488" s="67">
        <v>0</v>
      </c>
      <c r="BV488" s="67">
        <v>0</v>
      </c>
      <c r="BW488" s="67">
        <v>0</v>
      </c>
      <c r="BX488" s="79"/>
      <c r="BY488" s="67">
        <v>10825</v>
      </c>
      <c r="BZ488" s="79">
        <v>287.96496999999999</v>
      </c>
      <c r="CA488" s="79">
        <v>85.141021999999992</v>
      </c>
      <c r="CB488" s="79">
        <v>63.223707999999995</v>
      </c>
      <c r="CC488" s="79">
        <v>50.637099999999997</v>
      </c>
      <c r="CD488" s="79"/>
      <c r="CE488" s="79"/>
      <c r="CF488" s="79"/>
      <c r="CG488" s="79"/>
      <c r="CH488" s="79"/>
      <c r="CI488" s="79"/>
      <c r="CJ488" s="79"/>
      <c r="CK488" s="79">
        <v>0</v>
      </c>
      <c r="CL488" s="67">
        <v>486.96679999999998</v>
      </c>
      <c r="CM488" s="79">
        <v>42.04</v>
      </c>
      <c r="CN488" s="79">
        <v>52.428087920910336</v>
      </c>
      <c r="CO488" s="79">
        <v>32.042736635062376</v>
      </c>
      <c r="CP488" s="79">
        <v>374.11</v>
      </c>
      <c r="CQ488" s="79">
        <v>466.5526158918118</v>
      </c>
      <c r="CR488" s="79">
        <v>285.145295017678</v>
      </c>
      <c r="CS488" s="79">
        <v>0</v>
      </c>
      <c r="CT488" s="79">
        <v>0</v>
      </c>
      <c r="CU488" s="79">
        <v>0</v>
      </c>
      <c r="CV488" s="79">
        <v>433.5</v>
      </c>
      <c r="CW488" s="79">
        <v>540.61789043089038</v>
      </c>
      <c r="CX488" s="79">
        <v>330.41213918409937</v>
      </c>
      <c r="CY488" s="79">
        <v>18.100000000000001</v>
      </c>
      <c r="CZ488" s="79">
        <v>22.572511688117917</v>
      </c>
      <c r="DA488" s="79">
        <v>13.795754830985466</v>
      </c>
      <c r="DB488" s="79">
        <v>0</v>
      </c>
      <c r="DC488" s="79">
        <v>0</v>
      </c>
      <c r="DD488" s="79">
        <v>0</v>
      </c>
      <c r="DE488" s="79">
        <v>0</v>
      </c>
      <c r="DF488" s="79">
        <v>0</v>
      </c>
      <c r="DG488" s="79">
        <v>0</v>
      </c>
      <c r="DH488" s="79">
        <v>0</v>
      </c>
      <c r="DI488" s="79">
        <v>0</v>
      </c>
      <c r="DJ488" s="79">
        <v>0</v>
      </c>
      <c r="DK488" s="79">
        <v>0</v>
      </c>
      <c r="DL488" s="79">
        <v>0</v>
      </c>
      <c r="DM488" s="79">
        <v>0</v>
      </c>
      <c r="DN488" s="79">
        <v>0</v>
      </c>
      <c r="DO488" s="79">
        <v>10826</v>
      </c>
      <c r="DP488" s="79">
        <v>4</v>
      </c>
      <c r="DQ488" s="79">
        <v>308.86500000000001</v>
      </c>
      <c r="DR488" s="79">
        <v>0</v>
      </c>
      <c r="DS488" s="79">
        <v>882.45</v>
      </c>
      <c r="DT488" s="68">
        <v>1191.3150000000001</v>
      </c>
      <c r="DU488" s="79"/>
      <c r="DV488" s="77">
        <v>95.234160000000003</v>
      </c>
      <c r="DW488" s="77">
        <v>0</v>
      </c>
      <c r="DX488" s="77">
        <v>0</v>
      </c>
      <c r="DY488" s="77">
        <v>1.8771180000000001</v>
      </c>
      <c r="DZ488" s="77">
        <v>0</v>
      </c>
      <c r="EA488" s="77">
        <v>7.7166110000000003</v>
      </c>
      <c r="EB488" s="77">
        <v>0</v>
      </c>
      <c r="EC488" s="77">
        <v>0</v>
      </c>
      <c r="ED488" s="77"/>
      <c r="EE488" s="77"/>
      <c r="EF488" s="77">
        <v>0.46609900000000004</v>
      </c>
      <c r="EG488" s="77"/>
      <c r="EH488" s="77"/>
      <c r="EI488" s="77"/>
      <c r="EJ488" s="77"/>
      <c r="EK488" s="77"/>
      <c r="EL488" s="77"/>
      <c r="EM488" s="77"/>
      <c r="EN488" s="77"/>
      <c r="EO488" s="77"/>
      <c r="EP488" s="77"/>
      <c r="EQ488" s="77"/>
      <c r="ER488" s="77"/>
      <c r="ES488" s="77"/>
      <c r="ET488" s="77"/>
      <c r="EU488" s="77"/>
      <c r="EV488" s="77">
        <v>0</v>
      </c>
      <c r="EW488" s="77">
        <v>357.26045999999877</v>
      </c>
      <c r="EX488" s="77">
        <v>238.17363999999921</v>
      </c>
    </row>
    <row r="489" spans="1:154">
      <c r="A489" s="86">
        <v>2020</v>
      </c>
      <c r="B489" s="67" t="s">
        <v>6</v>
      </c>
      <c r="C489" s="67" t="s">
        <v>467</v>
      </c>
      <c r="D489" s="67" t="s">
        <v>211</v>
      </c>
      <c r="E489" s="67" t="s">
        <v>212</v>
      </c>
      <c r="F489" s="67" t="s">
        <v>225</v>
      </c>
      <c r="G489" s="67" t="s">
        <v>47</v>
      </c>
      <c r="H489" s="68" t="s">
        <v>231</v>
      </c>
      <c r="I489" s="68" t="s">
        <v>441</v>
      </c>
      <c r="J489" s="67" t="s">
        <v>475</v>
      </c>
      <c r="K489" s="78">
        <v>1764224.3000000108</v>
      </c>
      <c r="L489" s="78">
        <v>1498465.8000000017</v>
      </c>
      <c r="M489" s="67">
        <v>1057629.2</v>
      </c>
      <c r="N489" s="67">
        <v>479860</v>
      </c>
      <c r="O489" s="67">
        <v>0</v>
      </c>
      <c r="P489" s="67">
        <v>0</v>
      </c>
      <c r="Q489" s="79"/>
      <c r="R489" s="67">
        <v>4800179.3000000129</v>
      </c>
      <c r="S489" s="79"/>
      <c r="T489" s="79"/>
      <c r="U489" s="79"/>
      <c r="V489" s="79"/>
      <c r="W489" s="79"/>
      <c r="X489" s="79"/>
      <c r="Y489" s="79">
        <v>3267.3492547527899</v>
      </c>
      <c r="Z489" s="78"/>
      <c r="AA489" s="78"/>
      <c r="AB489" s="78"/>
      <c r="AC489" s="67"/>
      <c r="AD489" s="67">
        <v>11444336.140000001</v>
      </c>
      <c r="AE489" s="79"/>
      <c r="AF489" s="79">
        <v>1329.7237339999999</v>
      </c>
      <c r="AG489" s="79">
        <v>0</v>
      </c>
      <c r="AH489" s="79">
        <v>1328.8313679999978</v>
      </c>
      <c r="AI489" s="79">
        <v>0</v>
      </c>
      <c r="AJ489" s="79">
        <v>0</v>
      </c>
      <c r="AK489" s="67"/>
      <c r="AL489" s="67"/>
      <c r="AM489" s="67"/>
      <c r="AN489" s="67"/>
      <c r="AO489" s="67"/>
      <c r="AP489" s="67">
        <v>89</v>
      </c>
      <c r="AQ489" s="67">
        <v>301</v>
      </c>
      <c r="AR489" s="67"/>
      <c r="AS489" s="67"/>
      <c r="AT489" s="67">
        <v>118</v>
      </c>
      <c r="AU489" s="67"/>
      <c r="AV489" s="67"/>
      <c r="AW489" s="67">
        <v>44</v>
      </c>
      <c r="AX489" s="67">
        <v>3</v>
      </c>
      <c r="AY489" s="67">
        <v>0</v>
      </c>
      <c r="AZ489" s="67">
        <v>30</v>
      </c>
      <c r="BA489" s="67">
        <v>15</v>
      </c>
      <c r="BB489" s="67">
        <v>0</v>
      </c>
      <c r="BC489" s="67">
        <v>0</v>
      </c>
      <c r="BD489" s="67"/>
      <c r="BE489" s="67">
        <v>0</v>
      </c>
      <c r="BF489" s="67">
        <v>0</v>
      </c>
      <c r="BG489" s="67">
        <v>0</v>
      </c>
      <c r="BH489" s="67">
        <v>0</v>
      </c>
      <c r="BI489" s="67"/>
      <c r="BJ489" s="73">
        <v>52800</v>
      </c>
      <c r="BK489" s="68">
        <v>600</v>
      </c>
      <c r="BL489" s="78"/>
      <c r="BM489" s="78">
        <v>64</v>
      </c>
      <c r="BN489" s="78">
        <v>64</v>
      </c>
      <c r="BO489" s="78">
        <v>0</v>
      </c>
      <c r="BP489" s="78">
        <v>64</v>
      </c>
      <c r="BQ489" s="78">
        <v>0</v>
      </c>
      <c r="BR489" s="67">
        <v>19819</v>
      </c>
      <c r="BS489" s="67">
        <v>563</v>
      </c>
      <c r="BT489" s="67">
        <v>49</v>
      </c>
      <c r="BU489" s="67">
        <v>5</v>
      </c>
      <c r="BV489" s="67">
        <v>0</v>
      </c>
      <c r="BW489" s="67">
        <v>3</v>
      </c>
      <c r="BX489" s="79"/>
      <c r="BY489" s="67">
        <v>20439</v>
      </c>
      <c r="BZ489" s="79">
        <v>491.483248</v>
      </c>
      <c r="CA489" s="79">
        <v>217.11558200000002</v>
      </c>
      <c r="CB489" s="79">
        <v>104.260694</v>
      </c>
      <c r="CC489" s="79">
        <v>73.440818000000007</v>
      </c>
      <c r="CD489" s="79"/>
      <c r="CE489" s="79"/>
      <c r="CF489" s="79"/>
      <c r="CG489" s="79"/>
      <c r="CH489" s="79"/>
      <c r="CI489" s="79"/>
      <c r="CJ489" s="79"/>
      <c r="CK489" s="79">
        <v>0</v>
      </c>
      <c r="CL489" s="67">
        <v>886.300342</v>
      </c>
      <c r="CM489" s="79">
        <v>12</v>
      </c>
      <c r="CN489" s="79">
        <v>39.372625837320669</v>
      </c>
      <c r="CO489" s="79">
        <v>24.063564596124454</v>
      </c>
      <c r="CP489" s="79">
        <v>524</v>
      </c>
      <c r="CQ489" s="79">
        <v>1719.2713282296693</v>
      </c>
      <c r="CR489" s="79">
        <v>1050.775654030768</v>
      </c>
      <c r="CS489" s="79">
        <v>48</v>
      </c>
      <c r="CT489" s="79">
        <v>157.49050334928268</v>
      </c>
      <c r="CU489" s="79">
        <v>96.254258384497817</v>
      </c>
      <c r="CV489" s="79">
        <v>153</v>
      </c>
      <c r="CW489" s="79">
        <v>502.00097942583852</v>
      </c>
      <c r="CX489" s="79">
        <v>306.81044860058682</v>
      </c>
      <c r="CY489" s="79">
        <v>8</v>
      </c>
      <c r="CZ489" s="79">
        <v>26.248417224880445</v>
      </c>
      <c r="DA489" s="79">
        <v>16.042376397416305</v>
      </c>
      <c r="DB489" s="79">
        <v>0</v>
      </c>
      <c r="DC489" s="79">
        <v>0</v>
      </c>
      <c r="DD489" s="79">
        <v>0</v>
      </c>
      <c r="DE489" s="79">
        <v>101</v>
      </c>
      <c r="DF489" s="79">
        <v>66</v>
      </c>
      <c r="DG489" s="79">
        <v>1121</v>
      </c>
      <c r="DH489" s="79">
        <v>0</v>
      </c>
      <c r="DI489" s="79">
        <v>0</v>
      </c>
      <c r="DJ489" s="79">
        <v>96</v>
      </c>
      <c r="DK489" s="79">
        <v>66</v>
      </c>
      <c r="DL489" s="79">
        <v>872</v>
      </c>
      <c r="DM489" s="79">
        <v>0</v>
      </c>
      <c r="DN489" s="79">
        <v>0</v>
      </c>
      <c r="DO489" s="79">
        <v>20439</v>
      </c>
      <c r="DP489" s="79">
        <v>3</v>
      </c>
      <c r="DQ489" s="79">
        <v>1101</v>
      </c>
      <c r="DR489" s="79"/>
      <c r="DS489" s="79">
        <v>1700.42</v>
      </c>
      <c r="DT489" s="68">
        <v>2801.42</v>
      </c>
      <c r="DU489" s="79"/>
      <c r="DV489" s="77">
        <v>192.25528</v>
      </c>
      <c r="DW489" s="77">
        <v>0</v>
      </c>
      <c r="DX489" s="77">
        <v>0</v>
      </c>
      <c r="DY489" s="77">
        <v>0</v>
      </c>
      <c r="DZ489" s="77">
        <v>0</v>
      </c>
      <c r="EA489" s="77">
        <v>25.226271000000001</v>
      </c>
      <c r="EB489" s="77">
        <v>0</v>
      </c>
      <c r="EC489" s="77">
        <v>0</v>
      </c>
      <c r="ED489" s="77"/>
      <c r="EE489" s="77"/>
      <c r="EF489" s="77">
        <v>1.5677880000000002</v>
      </c>
      <c r="EG489" s="77"/>
      <c r="EH489" s="77"/>
      <c r="EI489" s="77"/>
      <c r="EJ489" s="77"/>
      <c r="EK489" s="77"/>
      <c r="EL489" s="77"/>
      <c r="EM489" s="77"/>
      <c r="EN489" s="77"/>
      <c r="EO489" s="77"/>
      <c r="EP489" s="77"/>
      <c r="EQ489" s="77"/>
      <c r="ER489" s="77"/>
      <c r="ES489" s="77"/>
      <c r="ET489" s="77"/>
      <c r="EU489" s="77"/>
      <c r="EV489" s="77">
        <v>1328.8313679999978</v>
      </c>
      <c r="EW489" s="77">
        <v>0</v>
      </c>
      <c r="EX489" s="77">
        <v>0</v>
      </c>
    </row>
    <row r="490" spans="1:154">
      <c r="A490" s="86">
        <v>2020</v>
      </c>
      <c r="B490" s="67" t="s">
        <v>6</v>
      </c>
      <c r="C490" s="67" t="s">
        <v>467</v>
      </c>
      <c r="D490" s="67" t="s">
        <v>211</v>
      </c>
      <c r="E490" s="67" t="s">
        <v>212</v>
      </c>
      <c r="F490" s="67" t="s">
        <v>213</v>
      </c>
      <c r="G490" s="67" t="s">
        <v>33</v>
      </c>
      <c r="H490" s="68" t="s">
        <v>33</v>
      </c>
      <c r="I490" s="68" t="s">
        <v>446</v>
      </c>
      <c r="J490" s="67" t="s">
        <v>476</v>
      </c>
      <c r="K490" s="78">
        <v>534976</v>
      </c>
      <c r="L490" s="78">
        <v>485188</v>
      </c>
      <c r="M490" s="67">
        <v>0</v>
      </c>
      <c r="N490" s="67">
        <v>0</v>
      </c>
      <c r="O490" s="67">
        <v>0</v>
      </c>
      <c r="P490" s="67">
        <v>0</v>
      </c>
      <c r="Q490" s="79"/>
      <c r="R490" s="67">
        <v>1020164</v>
      </c>
      <c r="S490" s="79"/>
      <c r="T490" s="79"/>
      <c r="U490" s="79"/>
      <c r="V490" s="79"/>
      <c r="W490" s="79"/>
      <c r="X490" s="79"/>
      <c r="Y490" s="79">
        <v>0</v>
      </c>
      <c r="Z490" s="78"/>
      <c r="AA490" s="78"/>
      <c r="AB490" s="78"/>
      <c r="AC490" s="67"/>
      <c r="AD490" s="67">
        <v>1428767</v>
      </c>
      <c r="AE490" s="79"/>
      <c r="AF490" s="79">
        <v>399.11339299999997</v>
      </c>
      <c r="AG490" s="79">
        <v>22640933</v>
      </c>
      <c r="AH490" s="79">
        <v>27.4</v>
      </c>
      <c r="AI490" s="79">
        <v>22.73</v>
      </c>
      <c r="AJ490" s="79">
        <v>0</v>
      </c>
      <c r="AK490" s="67"/>
      <c r="AL490" s="67"/>
      <c r="AM490" s="67"/>
      <c r="AN490" s="67"/>
      <c r="AO490" s="67"/>
      <c r="AP490" s="67">
        <v>0</v>
      </c>
      <c r="AQ490" s="67">
        <v>2</v>
      </c>
      <c r="AR490" s="67"/>
      <c r="AS490" s="67"/>
      <c r="AT490" s="67">
        <v>0</v>
      </c>
      <c r="AU490" s="67"/>
      <c r="AV490" s="67"/>
      <c r="AW490" s="67">
        <v>0</v>
      </c>
      <c r="AX490" s="67">
        <v>0</v>
      </c>
      <c r="AY490" s="67">
        <v>0</v>
      </c>
      <c r="AZ490" s="67">
        <v>0</v>
      </c>
      <c r="BA490" s="67">
        <v>0</v>
      </c>
      <c r="BB490" s="67">
        <v>0</v>
      </c>
      <c r="BC490" s="67">
        <v>0</v>
      </c>
      <c r="BD490" s="67"/>
      <c r="BE490" s="67">
        <v>0</v>
      </c>
      <c r="BF490" s="67">
        <v>0</v>
      </c>
      <c r="BG490" s="67">
        <v>0</v>
      </c>
      <c r="BH490" s="67">
        <v>0</v>
      </c>
      <c r="BI490" s="67"/>
      <c r="BJ490" s="73">
        <v>100</v>
      </c>
      <c r="BK490" s="68">
        <v>2</v>
      </c>
      <c r="BL490" s="78"/>
      <c r="BM490" s="78"/>
      <c r="BN490" s="78">
        <v>39</v>
      </c>
      <c r="BO490" s="78">
        <v>0</v>
      </c>
      <c r="BP490" s="78"/>
      <c r="BQ490" s="78">
        <v>4</v>
      </c>
      <c r="BR490" s="67">
        <v>7185</v>
      </c>
      <c r="BS490" s="67">
        <v>138</v>
      </c>
      <c r="BT490" s="67">
        <v>3</v>
      </c>
      <c r="BU490" s="67">
        <v>0</v>
      </c>
      <c r="BV490" s="67">
        <v>0</v>
      </c>
      <c r="BW490" s="67">
        <v>0</v>
      </c>
      <c r="BX490" s="79"/>
      <c r="BY490" s="67">
        <v>7326</v>
      </c>
      <c r="BZ490" s="79">
        <v>129.889906</v>
      </c>
      <c r="CA490" s="79">
        <v>61.491503000000002</v>
      </c>
      <c r="CB490" s="79">
        <v>29.371334000000001</v>
      </c>
      <c r="CC490" s="79">
        <v>41.114347000000002</v>
      </c>
      <c r="CD490" s="79"/>
      <c r="CE490" s="79"/>
      <c r="CF490" s="79"/>
      <c r="CG490" s="79"/>
      <c r="CH490" s="79"/>
      <c r="CI490" s="79"/>
      <c r="CJ490" s="79"/>
      <c r="CK490" s="79">
        <v>15.680517999999999</v>
      </c>
      <c r="CL490" s="67">
        <v>277.54760799999997</v>
      </c>
      <c r="CM490" s="79">
        <v>0</v>
      </c>
      <c r="CN490" s="79">
        <v>0</v>
      </c>
      <c r="CO490" s="79">
        <v>0</v>
      </c>
      <c r="CP490" s="79">
        <v>96</v>
      </c>
      <c r="CQ490" s="79">
        <v>21.2</v>
      </c>
      <c r="CR490" s="79">
        <v>5.9359999999999999</v>
      </c>
      <c r="CS490" s="79">
        <v>68</v>
      </c>
      <c r="CT490" s="79">
        <v>14.9</v>
      </c>
      <c r="CU490" s="79">
        <v>4.1719999999999997</v>
      </c>
      <c r="CV490" s="79">
        <v>78</v>
      </c>
      <c r="CW490" s="79">
        <v>17.16</v>
      </c>
      <c r="CX490" s="79">
        <v>4.8048000000000002</v>
      </c>
      <c r="CY490" s="79">
        <v>78</v>
      </c>
      <c r="CZ490" s="79">
        <v>17.16</v>
      </c>
      <c r="DA490" s="79">
        <v>4.8048000000000002</v>
      </c>
      <c r="DB490" s="79">
        <v>16</v>
      </c>
      <c r="DC490" s="79">
        <v>3.52</v>
      </c>
      <c r="DD490" s="79">
        <v>0.98560000000000003</v>
      </c>
      <c r="DE490" s="79">
        <v>0</v>
      </c>
      <c r="DF490" s="79">
        <v>190</v>
      </c>
      <c r="DG490" s="79">
        <v>79</v>
      </c>
      <c r="DH490" s="79">
        <v>0</v>
      </c>
      <c r="DI490" s="79">
        <v>0</v>
      </c>
      <c r="DJ490" s="79">
        <v>0</v>
      </c>
      <c r="DK490" s="79">
        <v>190</v>
      </c>
      <c r="DL490" s="79">
        <v>79</v>
      </c>
      <c r="DM490" s="79">
        <v>0</v>
      </c>
      <c r="DN490" s="79">
        <v>406</v>
      </c>
      <c r="DO490" s="79">
        <v>7704</v>
      </c>
      <c r="DP490" s="79">
        <v>0</v>
      </c>
      <c r="DQ490" s="79">
        <v>469</v>
      </c>
      <c r="DR490" s="79">
        <v>0</v>
      </c>
      <c r="DS490" s="79">
        <v>611</v>
      </c>
      <c r="DT490" s="68">
        <v>1080</v>
      </c>
      <c r="DU490" s="79"/>
      <c r="DV490" s="77">
        <v>74.880034999999992</v>
      </c>
      <c r="DW490" s="77">
        <v>8.9830000000000007E-2</v>
      </c>
      <c r="DX490" s="77">
        <v>0.12</v>
      </c>
      <c r="DY490" s="77">
        <v>4.0977109999999994</v>
      </c>
      <c r="DZ490" s="77">
        <v>0</v>
      </c>
      <c r="EA490" s="77">
        <v>0</v>
      </c>
      <c r="EB490" s="77">
        <v>0</v>
      </c>
      <c r="EC490" s="77">
        <v>0.20500000000000002</v>
      </c>
      <c r="ED490" s="77"/>
      <c r="EE490" s="77"/>
      <c r="EF490" s="77">
        <v>0.57660999999999996</v>
      </c>
      <c r="EG490" s="77"/>
      <c r="EH490" s="77"/>
      <c r="EI490" s="77"/>
      <c r="EJ490" s="77"/>
      <c r="EK490" s="77"/>
      <c r="EL490" s="77"/>
      <c r="EM490" s="77"/>
      <c r="EN490" s="77"/>
      <c r="EO490" s="77"/>
      <c r="EP490" s="77"/>
      <c r="EQ490" s="77"/>
      <c r="ER490" s="77"/>
      <c r="ES490" s="77"/>
      <c r="ET490" s="77"/>
      <c r="EU490" s="77"/>
      <c r="EV490" s="77">
        <v>27.4</v>
      </c>
      <c r="EW490" s="77">
        <v>22.73</v>
      </c>
      <c r="EX490" s="77">
        <v>0</v>
      </c>
    </row>
    <row r="491" spans="1:154">
      <c r="A491" s="86">
        <v>2020</v>
      </c>
      <c r="B491" s="67" t="s">
        <v>6</v>
      </c>
      <c r="C491" s="67" t="s">
        <v>467</v>
      </c>
      <c r="D491" s="67" t="s">
        <v>211</v>
      </c>
      <c r="E491" s="67" t="s">
        <v>212</v>
      </c>
      <c r="F491" s="67" t="s">
        <v>226</v>
      </c>
      <c r="G491" s="67" t="s">
        <v>29</v>
      </c>
      <c r="H491" s="68" t="s">
        <v>29</v>
      </c>
      <c r="I491" s="68" t="s">
        <v>447</v>
      </c>
      <c r="J491" s="67" t="s">
        <v>477</v>
      </c>
      <c r="K491" s="78">
        <v>904424.46</v>
      </c>
      <c r="L491" s="78">
        <v>388870.59</v>
      </c>
      <c r="M491" s="67">
        <v>108616</v>
      </c>
      <c r="N491" s="67">
        <v>0</v>
      </c>
      <c r="O491" s="67">
        <v>0</v>
      </c>
      <c r="P491" s="67">
        <v>0</v>
      </c>
      <c r="Q491" s="79"/>
      <c r="R491" s="67">
        <v>1401911.05</v>
      </c>
      <c r="S491" s="79"/>
      <c r="T491" s="79"/>
      <c r="U491" s="79"/>
      <c r="V491" s="79"/>
      <c r="W491" s="79"/>
      <c r="X491" s="79"/>
      <c r="Y491" s="79">
        <v>850.33000000000015</v>
      </c>
      <c r="Z491" s="78"/>
      <c r="AA491" s="78"/>
      <c r="AB491" s="78"/>
      <c r="AC491" s="67"/>
      <c r="AD491" s="67">
        <v>1900670</v>
      </c>
      <c r="AE491" s="79"/>
      <c r="AF491" s="79">
        <v>526.20000000000005</v>
      </c>
      <c r="AG491" s="79">
        <v>1900.67</v>
      </c>
      <c r="AH491" s="79">
        <v>36.50239449</v>
      </c>
      <c r="AI491" s="79">
        <v>71.912287730000003</v>
      </c>
      <c r="AJ491" s="79">
        <v>57.838011100000003</v>
      </c>
      <c r="AK491" s="67"/>
      <c r="AL491" s="67"/>
      <c r="AM491" s="67"/>
      <c r="AN491" s="67"/>
      <c r="AO491" s="67"/>
      <c r="AP491" s="67">
        <v>27</v>
      </c>
      <c r="AQ491" s="67">
        <v>118</v>
      </c>
      <c r="AR491" s="67"/>
      <c r="AS491" s="67"/>
      <c r="AT491" s="67">
        <v>41</v>
      </c>
      <c r="AU491" s="67"/>
      <c r="AV491" s="67"/>
      <c r="AW491" s="67">
        <v>8</v>
      </c>
      <c r="AX491" s="67">
        <v>0</v>
      </c>
      <c r="AY491" s="67">
        <v>0</v>
      </c>
      <c r="AZ491" s="67">
        <v>5</v>
      </c>
      <c r="BA491" s="67">
        <v>3</v>
      </c>
      <c r="BB491" s="67">
        <v>0</v>
      </c>
      <c r="BC491" s="67">
        <v>0</v>
      </c>
      <c r="BD491" s="67"/>
      <c r="BE491" s="67">
        <v>0</v>
      </c>
      <c r="BF491" s="67">
        <v>0</v>
      </c>
      <c r="BG491" s="67">
        <v>0</v>
      </c>
      <c r="BH491" s="67">
        <v>0</v>
      </c>
      <c r="BI491" s="67"/>
      <c r="BJ491" s="73">
        <v>14795</v>
      </c>
      <c r="BK491" s="68">
        <v>202</v>
      </c>
      <c r="BL491" s="78"/>
      <c r="BM491" s="78">
        <v>35</v>
      </c>
      <c r="BN491" s="78">
        <v>35</v>
      </c>
      <c r="BO491" s="78">
        <v>21</v>
      </c>
      <c r="BP491" s="78">
        <v>12</v>
      </c>
      <c r="BQ491" s="78">
        <v>2</v>
      </c>
      <c r="BR491" s="67">
        <v>14897</v>
      </c>
      <c r="BS491" s="67">
        <v>166</v>
      </c>
      <c r="BT491" s="67">
        <v>50</v>
      </c>
      <c r="BU491" s="67">
        <v>0</v>
      </c>
      <c r="BV491" s="67">
        <v>0</v>
      </c>
      <c r="BW491" s="67">
        <v>0</v>
      </c>
      <c r="BX491" s="79"/>
      <c r="BY491" s="67">
        <v>15113</v>
      </c>
      <c r="BZ491" s="79">
        <v>198.23</v>
      </c>
      <c r="CA491" s="79">
        <v>133.49</v>
      </c>
      <c r="CB491" s="79">
        <v>100.18</v>
      </c>
      <c r="CC491" s="79">
        <v>109.7</v>
      </c>
      <c r="CD491" s="79"/>
      <c r="CE491" s="79"/>
      <c r="CF491" s="79"/>
      <c r="CG491" s="79"/>
      <c r="CH491" s="79"/>
      <c r="CI491" s="79"/>
      <c r="CJ491" s="79"/>
      <c r="CK491" s="79">
        <v>55.68</v>
      </c>
      <c r="CL491" s="67">
        <v>597.28</v>
      </c>
      <c r="CM491" s="79">
        <v>0</v>
      </c>
      <c r="CN491" s="79">
        <v>0</v>
      </c>
      <c r="CO491" s="79">
        <v>0</v>
      </c>
      <c r="CP491" s="79">
        <v>60.197000000000003</v>
      </c>
      <c r="CQ491" s="79">
        <v>52.967340300000004</v>
      </c>
      <c r="CR491" s="79">
        <v>13.983377839200001</v>
      </c>
      <c r="CS491" s="79">
        <v>39.1</v>
      </c>
      <c r="CT491" s="79">
        <v>34.404090000000004</v>
      </c>
      <c r="CU491" s="79">
        <v>9.0826797600000013</v>
      </c>
      <c r="CV491" s="79">
        <v>401.03629999999998</v>
      </c>
      <c r="CW491" s="79">
        <v>352.87184036999997</v>
      </c>
      <c r="CX491" s="79">
        <v>93.15816585767999</v>
      </c>
      <c r="CY491" s="79">
        <v>0</v>
      </c>
      <c r="CZ491" s="79">
        <v>0</v>
      </c>
      <c r="DA491" s="79">
        <v>0</v>
      </c>
      <c r="DB491" s="79">
        <v>0</v>
      </c>
      <c r="DC491" s="79">
        <v>0</v>
      </c>
      <c r="DD491" s="79">
        <v>0</v>
      </c>
      <c r="DE491" s="79">
        <v>6</v>
      </c>
      <c r="DF491" s="79">
        <v>24</v>
      </c>
      <c r="DG491" s="79">
        <v>25</v>
      </c>
      <c r="DH491" s="79">
        <v>15</v>
      </c>
      <c r="DI491" s="79">
        <v>179</v>
      </c>
      <c r="DJ491" s="79">
        <v>6</v>
      </c>
      <c r="DK491" s="79">
        <v>24</v>
      </c>
      <c r="DL491" s="79">
        <v>23</v>
      </c>
      <c r="DM491" s="79">
        <v>14</v>
      </c>
      <c r="DN491" s="79">
        <v>0</v>
      </c>
      <c r="DO491" s="79">
        <v>15113</v>
      </c>
      <c r="DP491" s="79">
        <v>0</v>
      </c>
      <c r="DQ491" s="79">
        <v>565.39300000000003</v>
      </c>
      <c r="DR491" s="79">
        <v>32.409999999999997</v>
      </c>
      <c r="DS491" s="79">
        <v>245.01</v>
      </c>
      <c r="DT491" s="68">
        <v>842.81299999999999</v>
      </c>
      <c r="DU491" s="79"/>
      <c r="DV491" s="77">
        <v>164.99460300000001</v>
      </c>
      <c r="DW491" s="77">
        <v>0.20879999999999999</v>
      </c>
      <c r="DX491" s="77">
        <v>0</v>
      </c>
      <c r="DY491" s="77">
        <v>0</v>
      </c>
      <c r="DZ491" s="77">
        <v>8.1655999999999995</v>
      </c>
      <c r="EA491" s="77">
        <v>0.54279999999999995</v>
      </c>
      <c r="EB491" s="77">
        <v>0</v>
      </c>
      <c r="EC491" s="77">
        <v>9.5547199999999997</v>
      </c>
      <c r="ED491" s="77"/>
      <c r="EE491" s="77"/>
      <c r="EF491" s="77">
        <v>0</v>
      </c>
      <c r="EG491" s="77"/>
      <c r="EH491" s="77"/>
      <c r="EI491" s="77"/>
      <c r="EJ491" s="77"/>
      <c r="EK491" s="77"/>
      <c r="EL491" s="77"/>
      <c r="EM491" s="77"/>
      <c r="EN491" s="77"/>
      <c r="EO491" s="77"/>
      <c r="EP491" s="77"/>
      <c r="EQ491" s="77"/>
      <c r="ER491" s="77"/>
      <c r="ES491" s="77"/>
      <c r="ET491" s="77"/>
      <c r="EU491" s="77"/>
      <c r="EV491" s="77">
        <v>36.50239449</v>
      </c>
      <c r="EW491" s="77">
        <v>71.912287730000003</v>
      </c>
      <c r="EX491" s="77">
        <v>57.838011100000003</v>
      </c>
    </row>
    <row r="492" spans="1:154" ht="24">
      <c r="A492" s="86">
        <v>2020</v>
      </c>
      <c r="B492" s="67" t="s">
        <v>6</v>
      </c>
      <c r="C492" s="67" t="s">
        <v>467</v>
      </c>
      <c r="D492" s="67" t="s">
        <v>211</v>
      </c>
      <c r="E492" s="67" t="s">
        <v>212</v>
      </c>
      <c r="F492" s="67" t="s">
        <v>227</v>
      </c>
      <c r="G492" s="67" t="s">
        <v>13</v>
      </c>
      <c r="H492" s="68" t="s">
        <v>13</v>
      </c>
      <c r="I492" s="68" t="s">
        <v>444</v>
      </c>
      <c r="J492" s="67" t="s">
        <v>478</v>
      </c>
      <c r="K492" s="78">
        <v>320393</v>
      </c>
      <c r="L492" s="78">
        <v>162207.79999999999</v>
      </c>
      <c r="M492" s="67">
        <v>0</v>
      </c>
      <c r="N492" s="67">
        <v>0</v>
      </c>
      <c r="O492" s="67">
        <v>0</v>
      </c>
      <c r="P492" s="67">
        <v>0</v>
      </c>
      <c r="Q492" s="79"/>
      <c r="R492" s="67">
        <v>482600.8</v>
      </c>
      <c r="S492" s="79"/>
      <c r="T492" s="79"/>
      <c r="U492" s="79"/>
      <c r="V492" s="79"/>
      <c r="W492" s="79"/>
      <c r="X492" s="79"/>
      <c r="Y492" s="79">
        <v>312.46517499999999</v>
      </c>
      <c r="Z492" s="78"/>
      <c r="AA492" s="78"/>
      <c r="AB492" s="78"/>
      <c r="AC492" s="67"/>
      <c r="AD492" s="67">
        <v>592598</v>
      </c>
      <c r="AE492" s="79"/>
      <c r="AF492" s="79">
        <v>207.47197500000001</v>
      </c>
      <c r="AG492" s="79">
        <v>9450026</v>
      </c>
      <c r="AH492" s="79">
        <v>10643.46</v>
      </c>
      <c r="AI492" s="79">
        <v>89790</v>
      </c>
      <c r="AJ492" s="79">
        <v>10774.8</v>
      </c>
      <c r="AK492" s="67"/>
      <c r="AL492" s="67"/>
      <c r="AM492" s="67"/>
      <c r="AN492" s="67"/>
      <c r="AO492" s="67"/>
      <c r="AP492" s="67">
        <v>20</v>
      </c>
      <c r="AQ492" s="67">
        <v>59</v>
      </c>
      <c r="AR492" s="67"/>
      <c r="AS492" s="67"/>
      <c r="AT492" s="67">
        <v>15</v>
      </c>
      <c r="AU492" s="67"/>
      <c r="AV492" s="67"/>
      <c r="AW492" s="67">
        <v>3</v>
      </c>
      <c r="AX492" s="67">
        <v>0</v>
      </c>
      <c r="AY492" s="67">
        <v>0</v>
      </c>
      <c r="AZ492" s="67">
        <v>2</v>
      </c>
      <c r="BA492" s="67">
        <v>0</v>
      </c>
      <c r="BB492" s="67">
        <v>0</v>
      </c>
      <c r="BC492" s="67">
        <v>0</v>
      </c>
      <c r="BD492" s="67"/>
      <c r="BE492" s="67">
        <v>0</v>
      </c>
      <c r="BF492" s="67">
        <v>0</v>
      </c>
      <c r="BG492" s="67">
        <v>0</v>
      </c>
      <c r="BH492" s="67">
        <v>0</v>
      </c>
      <c r="BI492" s="67"/>
      <c r="BJ492" s="73">
        <v>6180</v>
      </c>
      <c r="BK492" s="68">
        <v>99</v>
      </c>
      <c r="BL492" s="78"/>
      <c r="BM492" s="78">
        <v>32</v>
      </c>
      <c r="BN492" s="78">
        <v>32</v>
      </c>
      <c r="BO492" s="78">
        <v>0</v>
      </c>
      <c r="BP492" s="78"/>
      <c r="BQ492" s="78">
        <v>0</v>
      </c>
      <c r="BR492" s="67">
        <v>3211</v>
      </c>
      <c r="BS492" s="67">
        <v>68</v>
      </c>
      <c r="BT492" s="67">
        <v>0</v>
      </c>
      <c r="BU492" s="67">
        <v>0</v>
      </c>
      <c r="BV492" s="67">
        <v>0</v>
      </c>
      <c r="BW492" s="67">
        <v>0</v>
      </c>
      <c r="BX492" s="79"/>
      <c r="BY492" s="67">
        <v>3279</v>
      </c>
      <c r="BZ492" s="79">
        <v>40.377537000000004</v>
      </c>
      <c r="CA492" s="79">
        <v>195.13055</v>
      </c>
      <c r="CB492" s="79">
        <v>34.191899999999997</v>
      </c>
      <c r="CC492" s="79">
        <v>79.176500000000004</v>
      </c>
      <c r="CD492" s="79"/>
      <c r="CE492" s="79"/>
      <c r="CF492" s="79"/>
      <c r="CG492" s="79"/>
      <c r="CH492" s="79"/>
      <c r="CI492" s="79"/>
      <c r="CJ492" s="79"/>
      <c r="CK492" s="79">
        <v>25.843434999999999</v>
      </c>
      <c r="CL492" s="67">
        <v>374.719922</v>
      </c>
      <c r="CM492" s="79">
        <v>49.6</v>
      </c>
      <c r="CN492" s="79">
        <v>13822.5</v>
      </c>
      <c r="CO492" s="79">
        <v>9.2527814999999993</v>
      </c>
      <c r="CP492" s="79">
        <v>17.600000000000001</v>
      </c>
      <c r="CQ492" s="79">
        <v>5968</v>
      </c>
      <c r="CR492" s="79">
        <v>3.9949791999999995</v>
      </c>
      <c r="CS492" s="79">
        <v>0</v>
      </c>
      <c r="CT492" s="79">
        <v>0</v>
      </c>
      <c r="CU492" s="79">
        <v>0</v>
      </c>
      <c r="CV492" s="79">
        <v>100.23</v>
      </c>
      <c r="CW492" s="79">
        <v>35126.199999999997</v>
      </c>
      <c r="CX492" s="79">
        <v>23.513478279999998</v>
      </c>
      <c r="CY492" s="79">
        <v>27.8</v>
      </c>
      <c r="CZ492" s="79">
        <v>10652</v>
      </c>
      <c r="DA492" s="79">
        <v>7.1304487999999999</v>
      </c>
      <c r="DB492" s="79">
        <v>5.7</v>
      </c>
      <c r="DC492" s="79">
        <v>3095</v>
      </c>
      <c r="DD492" s="79">
        <v>2.071793</v>
      </c>
      <c r="DE492" s="79">
        <v>0</v>
      </c>
      <c r="DF492" s="79">
        <v>24</v>
      </c>
      <c r="DG492" s="79">
        <v>8</v>
      </c>
      <c r="DH492" s="79">
        <v>15</v>
      </c>
      <c r="DI492" s="79">
        <v>9</v>
      </c>
      <c r="DJ492" s="79">
        <v>0</v>
      </c>
      <c r="DK492" s="79">
        <v>24</v>
      </c>
      <c r="DL492" s="79">
        <v>8</v>
      </c>
      <c r="DM492" s="79">
        <v>12</v>
      </c>
      <c r="DN492" s="79">
        <v>9</v>
      </c>
      <c r="DO492" s="79">
        <v>512800</v>
      </c>
      <c r="DP492" s="79">
        <v>0</v>
      </c>
      <c r="DQ492" s="79">
        <v>321.7</v>
      </c>
      <c r="DR492" s="79">
        <v>0</v>
      </c>
      <c r="DS492" s="79">
        <v>512.79999999999995</v>
      </c>
      <c r="DT492" s="68">
        <v>834.5</v>
      </c>
      <c r="DU492" s="79"/>
      <c r="DV492" s="77">
        <v>24.544627999999999</v>
      </c>
      <c r="DW492" s="77">
        <v>4.9000000000000002E-2</v>
      </c>
      <c r="DX492" s="77">
        <v>0</v>
      </c>
      <c r="DY492" s="77">
        <v>1.582697</v>
      </c>
      <c r="DZ492" s="77">
        <v>0.17699999999999999</v>
      </c>
      <c r="EA492" s="77">
        <v>2.4579789999999999</v>
      </c>
      <c r="EB492" s="77">
        <v>0</v>
      </c>
      <c r="EC492" s="77">
        <v>0.77629400000000004</v>
      </c>
      <c r="ED492" s="77"/>
      <c r="EE492" s="77"/>
      <c r="EF492" s="77">
        <v>0</v>
      </c>
      <c r="EG492" s="77"/>
      <c r="EH492" s="77"/>
      <c r="EI492" s="77"/>
      <c r="EJ492" s="77"/>
      <c r="EK492" s="77"/>
      <c r="EL492" s="77"/>
      <c r="EM492" s="77"/>
      <c r="EN492" s="77"/>
      <c r="EO492" s="77"/>
      <c r="EP492" s="77"/>
      <c r="EQ492" s="77"/>
      <c r="ER492" s="77"/>
      <c r="ES492" s="77"/>
      <c r="ET492" s="77"/>
      <c r="EU492" s="77"/>
      <c r="EV492" s="77">
        <v>10643.46</v>
      </c>
      <c r="EW492" s="77">
        <v>89790</v>
      </c>
      <c r="EX492" s="77">
        <v>10774.8</v>
      </c>
    </row>
    <row r="493" spans="1:154">
      <c r="A493" s="86">
        <v>2020</v>
      </c>
      <c r="B493" s="67" t="s">
        <v>6</v>
      </c>
      <c r="C493" s="67" t="s">
        <v>467</v>
      </c>
      <c r="D493" s="67" t="s">
        <v>211</v>
      </c>
      <c r="E493" s="67" t="s">
        <v>212</v>
      </c>
      <c r="F493" s="67" t="s">
        <v>215</v>
      </c>
      <c r="G493" s="67" t="s">
        <v>239</v>
      </c>
      <c r="H493" s="68" t="s">
        <v>239</v>
      </c>
      <c r="I493" s="68" t="s">
        <v>449</v>
      </c>
      <c r="J493" s="67" t="s">
        <v>479</v>
      </c>
      <c r="K493" s="78">
        <v>181640093.94266859</v>
      </c>
      <c r="L493" s="78">
        <v>90828996.193707153</v>
      </c>
      <c r="M493" s="67">
        <v>127588158.33000004</v>
      </c>
      <c r="N493" s="67">
        <v>216894243.64700001</v>
      </c>
      <c r="O493" s="67">
        <v>234607039.16799998</v>
      </c>
      <c r="P493" s="67">
        <v>367782.82299999997</v>
      </c>
      <c r="Q493" s="79"/>
      <c r="R493" s="67">
        <v>851926314.10437572</v>
      </c>
      <c r="S493" s="79">
        <v>124618</v>
      </c>
      <c r="T493" s="79">
        <v>59915</v>
      </c>
      <c r="U493" s="79">
        <v>247073</v>
      </c>
      <c r="V493" s="79"/>
      <c r="W493" s="79"/>
      <c r="X493" s="79"/>
      <c r="Y493" s="79">
        <v>431606</v>
      </c>
      <c r="Z493" s="78">
        <v>267125989.9790515</v>
      </c>
      <c r="AA493" s="78">
        <v>529672781.09601462</v>
      </c>
      <c r="AB493" s="78">
        <v>212416208.92493385</v>
      </c>
      <c r="AC493" s="67"/>
      <c r="AD493" s="67">
        <v>1009214980</v>
      </c>
      <c r="AE493" s="79"/>
      <c r="AF493" s="79">
        <v>296984.59136076167</v>
      </c>
      <c r="AG493" s="79">
        <v>0</v>
      </c>
      <c r="AH493" s="79">
        <v>0</v>
      </c>
      <c r="AI493" s="79">
        <v>0</v>
      </c>
      <c r="AJ493" s="79">
        <v>0</v>
      </c>
      <c r="AK493" s="67">
        <v>0</v>
      </c>
      <c r="AL493" s="67">
        <v>0</v>
      </c>
      <c r="AM493" s="67">
        <v>206</v>
      </c>
      <c r="AN493" s="67">
        <v>1</v>
      </c>
      <c r="AO493" s="67">
        <v>140</v>
      </c>
      <c r="AP493" s="67">
        <v>1161</v>
      </c>
      <c r="AQ493" s="67">
        <v>4708</v>
      </c>
      <c r="AR493" s="67">
        <v>3</v>
      </c>
      <c r="AS493" s="67">
        <v>1</v>
      </c>
      <c r="AT493" s="67">
        <v>2748</v>
      </c>
      <c r="AU493" s="67">
        <v>17</v>
      </c>
      <c r="AV493" s="67">
        <v>3</v>
      </c>
      <c r="AW493" s="67">
        <v>2141</v>
      </c>
      <c r="AX493" s="67">
        <v>14</v>
      </c>
      <c r="AY493" s="67">
        <v>21</v>
      </c>
      <c r="AZ493" s="67">
        <v>1277</v>
      </c>
      <c r="BA493" s="67"/>
      <c r="BB493" s="67">
        <v>9</v>
      </c>
      <c r="BC493" s="67">
        <v>922</v>
      </c>
      <c r="BD493" s="67">
        <v>0</v>
      </c>
      <c r="BE493" s="67">
        <v>5</v>
      </c>
      <c r="BF493" s="67">
        <v>80</v>
      </c>
      <c r="BG493" s="67">
        <v>33</v>
      </c>
      <c r="BH493" s="67">
        <v>20</v>
      </c>
      <c r="BI493" s="67">
        <v>80</v>
      </c>
      <c r="BJ493" s="73">
        <v>2025020</v>
      </c>
      <c r="BK493" s="68">
        <v>13590</v>
      </c>
      <c r="BL493" s="78">
        <v>5</v>
      </c>
      <c r="BM493" s="78">
        <v>1620</v>
      </c>
      <c r="BN493" s="78">
        <v>1625</v>
      </c>
      <c r="BO493" s="78">
        <v>1367</v>
      </c>
      <c r="BP493" s="78">
        <v>253</v>
      </c>
      <c r="BQ493" s="78">
        <v>0</v>
      </c>
      <c r="BR493" s="67">
        <v>1416289</v>
      </c>
      <c r="BS493" s="67">
        <v>87114</v>
      </c>
      <c r="BT493" s="67">
        <v>2758</v>
      </c>
      <c r="BU493" s="67">
        <v>547</v>
      </c>
      <c r="BV493" s="67">
        <v>49</v>
      </c>
      <c r="BW493" s="67">
        <v>230</v>
      </c>
      <c r="BX493" s="79"/>
      <c r="BY493" s="67">
        <v>1506987</v>
      </c>
      <c r="BZ493" s="79">
        <v>25267.965861760036</v>
      </c>
      <c r="CA493" s="79">
        <v>12256.662219891668</v>
      </c>
      <c r="CB493" s="79">
        <v>0</v>
      </c>
      <c r="CC493" s="79">
        <v>7697.2069944716677</v>
      </c>
      <c r="CD493" s="79"/>
      <c r="CE493" s="79"/>
      <c r="CF493" s="79"/>
      <c r="CG493" s="79"/>
      <c r="CH493" s="79"/>
      <c r="CI493" s="79"/>
      <c r="CJ493" s="79"/>
      <c r="CK493" s="79">
        <v>10964.796882118337</v>
      </c>
      <c r="CL493" s="67">
        <v>56186.631958241713</v>
      </c>
      <c r="CM493" s="79">
        <v>0</v>
      </c>
      <c r="CN493" s="79">
        <v>0</v>
      </c>
      <c r="CO493" s="79">
        <v>0</v>
      </c>
      <c r="CP493" s="79">
        <v>0</v>
      </c>
      <c r="CQ493" s="79">
        <v>0</v>
      </c>
      <c r="CR493" s="79">
        <v>0</v>
      </c>
      <c r="CS493" s="79">
        <v>0</v>
      </c>
      <c r="CT493" s="79">
        <v>0</v>
      </c>
      <c r="CU493" s="79">
        <v>0</v>
      </c>
      <c r="CV493" s="79">
        <v>0</v>
      </c>
      <c r="CW493" s="79">
        <v>0</v>
      </c>
      <c r="CX493" s="79">
        <v>0</v>
      </c>
      <c r="CY493" s="79">
        <v>0</v>
      </c>
      <c r="CZ493" s="79">
        <v>0</v>
      </c>
      <c r="DA493" s="79">
        <v>0</v>
      </c>
      <c r="DB493" s="79">
        <v>0</v>
      </c>
      <c r="DC493" s="79">
        <v>0</v>
      </c>
      <c r="DD493" s="79">
        <v>0</v>
      </c>
      <c r="DE493" s="79">
        <v>88696</v>
      </c>
      <c r="DF493" s="79">
        <v>75454</v>
      </c>
      <c r="DG493" s="79">
        <v>144</v>
      </c>
      <c r="DH493" s="79">
        <v>0</v>
      </c>
      <c r="DI493" s="79">
        <v>0</v>
      </c>
      <c r="DJ493" s="79">
        <v>0</v>
      </c>
      <c r="DK493" s="79">
        <v>0</v>
      </c>
      <c r="DL493" s="79">
        <v>0</v>
      </c>
      <c r="DM493" s="79">
        <v>0</v>
      </c>
      <c r="DN493" s="79">
        <v>0</v>
      </c>
      <c r="DO493" s="79">
        <v>0</v>
      </c>
      <c r="DP493" s="79">
        <v>595.19999999999993</v>
      </c>
      <c r="DQ493" s="79">
        <v>21110.740926777282</v>
      </c>
      <c r="DR493" s="79">
        <v>6449.0173598613374</v>
      </c>
      <c r="DS493" s="79">
        <v>8650.5250984742488</v>
      </c>
      <c r="DT493" s="68">
        <v>36210.283385112867</v>
      </c>
      <c r="DU493" s="79"/>
      <c r="DV493" s="77">
        <v>0</v>
      </c>
      <c r="DW493" s="77">
        <v>343.62208333333302</v>
      </c>
      <c r="DX493" s="77">
        <v>0</v>
      </c>
      <c r="DY493" s="77">
        <v>0.64920427333333297</v>
      </c>
      <c r="DZ493" s="77">
        <v>0</v>
      </c>
      <c r="EA493" s="77">
        <v>856.52254641166701</v>
      </c>
      <c r="EB493" s="77">
        <v>0</v>
      </c>
      <c r="EC493" s="77">
        <v>0</v>
      </c>
      <c r="ED493" s="77"/>
      <c r="EE493" s="77"/>
      <c r="EF493" s="77">
        <v>0</v>
      </c>
      <c r="EG493" s="77"/>
      <c r="EH493" s="77"/>
      <c r="EI493" s="77"/>
      <c r="EJ493" s="77"/>
      <c r="EK493" s="77"/>
      <c r="EL493" s="77"/>
      <c r="EM493" s="77"/>
      <c r="EN493" s="77"/>
      <c r="EO493" s="77"/>
      <c r="EP493" s="77"/>
      <c r="EQ493" s="77"/>
      <c r="ER493" s="77"/>
      <c r="ES493" s="77"/>
      <c r="ET493" s="77"/>
      <c r="EU493" s="77"/>
      <c r="EV493" s="77">
        <v>0</v>
      </c>
      <c r="EW493" s="77">
        <v>0</v>
      </c>
      <c r="EX493" s="77">
        <v>0</v>
      </c>
    </row>
    <row r="494" spans="1:154">
      <c r="A494" s="86">
        <v>2020</v>
      </c>
      <c r="B494" s="67" t="s">
        <v>7</v>
      </c>
      <c r="C494" s="67" t="s">
        <v>480</v>
      </c>
      <c r="D494" s="67" t="s">
        <v>211</v>
      </c>
      <c r="E494" s="67" t="s">
        <v>212</v>
      </c>
      <c r="F494" s="67" t="s">
        <v>218</v>
      </c>
      <c r="G494" s="67" t="s">
        <v>39</v>
      </c>
      <c r="H494" s="68" t="s">
        <v>231</v>
      </c>
      <c r="I494" s="68" t="s">
        <v>434</v>
      </c>
      <c r="J494" s="67" t="s">
        <v>481</v>
      </c>
      <c r="K494" s="78">
        <v>204074.55879487004</v>
      </c>
      <c r="L494" s="78">
        <v>162471.86275056709</v>
      </c>
      <c r="M494" s="67">
        <v>12067</v>
      </c>
      <c r="N494" s="67">
        <v>0</v>
      </c>
      <c r="O494" s="67">
        <v>0</v>
      </c>
      <c r="P494" s="67">
        <v>0</v>
      </c>
      <c r="Q494" s="79"/>
      <c r="R494" s="67">
        <v>378613.42154543713</v>
      </c>
      <c r="S494" s="79"/>
      <c r="T494" s="79"/>
      <c r="U494" s="79"/>
      <c r="V494" s="79"/>
      <c r="W494" s="79"/>
      <c r="X494" s="79"/>
      <c r="Y494" s="79">
        <v>270.36551099999997</v>
      </c>
      <c r="Z494" s="78"/>
      <c r="AA494" s="78"/>
      <c r="AB494" s="78"/>
      <c r="AC494" s="67"/>
      <c r="AD494" s="67">
        <v>631175</v>
      </c>
      <c r="AE494" s="79"/>
      <c r="AF494" s="79">
        <v>195.983752874</v>
      </c>
      <c r="AG494" s="79">
        <v>0</v>
      </c>
      <c r="AH494" s="79">
        <v>0</v>
      </c>
      <c r="AI494" s="79">
        <v>90.889200000000002</v>
      </c>
      <c r="AJ494" s="79">
        <v>161.25107845456287</v>
      </c>
      <c r="AK494" s="67"/>
      <c r="AL494" s="67"/>
      <c r="AM494" s="67"/>
      <c r="AN494" s="67"/>
      <c r="AO494" s="67"/>
      <c r="AP494" s="67">
        <v>21</v>
      </c>
      <c r="AQ494" s="67">
        <v>127</v>
      </c>
      <c r="AR494" s="67"/>
      <c r="AS494" s="67"/>
      <c r="AT494" s="67">
        <v>23</v>
      </c>
      <c r="AU494" s="67"/>
      <c r="AV494" s="67"/>
      <c r="AW494" s="67">
        <v>1</v>
      </c>
      <c r="AX494" s="67">
        <v>0</v>
      </c>
      <c r="AY494" s="67">
        <v>0</v>
      </c>
      <c r="AZ494" s="67">
        <v>3</v>
      </c>
      <c r="BA494" s="67">
        <v>1</v>
      </c>
      <c r="BB494" s="67">
        <v>0</v>
      </c>
      <c r="BC494" s="67">
        <v>0</v>
      </c>
      <c r="BD494" s="67"/>
      <c r="BE494" s="67">
        <v>0</v>
      </c>
      <c r="BF494" s="67">
        <v>0</v>
      </c>
      <c r="BG494" s="67">
        <v>0</v>
      </c>
      <c r="BH494" s="67">
        <v>0</v>
      </c>
      <c r="BI494" s="67"/>
      <c r="BJ494" s="73">
        <v>10635</v>
      </c>
      <c r="BK494" s="68">
        <v>176</v>
      </c>
      <c r="BL494" s="78"/>
      <c r="BM494" s="78">
        <v>25</v>
      </c>
      <c r="BN494" s="78">
        <v>25</v>
      </c>
      <c r="BO494" s="78">
        <v>25</v>
      </c>
      <c r="BP494" s="78"/>
      <c r="BQ494" s="78">
        <v>0</v>
      </c>
      <c r="BR494" s="67">
        <v>3965</v>
      </c>
      <c r="BS494" s="67">
        <v>79</v>
      </c>
      <c r="BT494" s="67">
        <v>6</v>
      </c>
      <c r="BU494" s="67">
        <v>0</v>
      </c>
      <c r="BV494" s="67">
        <v>0</v>
      </c>
      <c r="BW494" s="67">
        <v>1</v>
      </c>
      <c r="BX494" s="79"/>
      <c r="BY494" s="67">
        <v>4051</v>
      </c>
      <c r="BZ494" s="79">
        <v>204.80409400000002</v>
      </c>
      <c r="CA494" s="79">
        <v>33.74982</v>
      </c>
      <c r="CB494" s="79">
        <v>14.089307999999999</v>
      </c>
      <c r="CC494" s="79">
        <v>32.905188000000003</v>
      </c>
      <c r="CD494" s="79"/>
      <c r="CE494" s="79"/>
      <c r="CF494" s="79"/>
      <c r="CG494" s="79"/>
      <c r="CH494" s="79"/>
      <c r="CI494" s="79"/>
      <c r="CJ494" s="79"/>
      <c r="CK494" s="79">
        <v>10.763964999999999</v>
      </c>
      <c r="CL494" s="67">
        <v>296.31237499999997</v>
      </c>
      <c r="CM494" s="79">
        <v>0</v>
      </c>
      <c r="CN494" s="79">
        <v>0</v>
      </c>
      <c r="CO494" s="79">
        <v>0</v>
      </c>
      <c r="CP494" s="79">
        <v>151.65</v>
      </c>
      <c r="CQ494" s="79">
        <v>34.704648684018125</v>
      </c>
      <c r="CR494" s="79">
        <v>21.210613659454776</v>
      </c>
      <c r="CS494" s="79">
        <v>0</v>
      </c>
      <c r="CT494" s="79">
        <v>0</v>
      </c>
      <c r="CU494" s="79">
        <v>0</v>
      </c>
      <c r="CV494" s="79">
        <v>374.18</v>
      </c>
      <c r="CW494" s="79">
        <v>85.629973258067267</v>
      </c>
      <c r="CX494" s="79">
        <v>52.33489890599926</v>
      </c>
      <c r="CY494" s="79">
        <v>25.89</v>
      </c>
      <c r="CZ494" s="79">
        <v>5.924849023601908</v>
      </c>
      <c r="DA494" s="79">
        <v>3.6211196019998955</v>
      </c>
      <c r="DB494" s="79">
        <v>0</v>
      </c>
      <c r="DC494" s="79">
        <v>0</v>
      </c>
      <c r="DD494" s="79">
        <v>0</v>
      </c>
      <c r="DE494" s="79">
        <v>0</v>
      </c>
      <c r="DF494" s="79">
        <v>133</v>
      </c>
      <c r="DG494" s="79">
        <v>0</v>
      </c>
      <c r="DH494" s="79">
        <v>9</v>
      </c>
      <c r="DI494" s="79">
        <v>221</v>
      </c>
      <c r="DJ494" s="79">
        <v>0</v>
      </c>
      <c r="DK494" s="79">
        <v>133</v>
      </c>
      <c r="DL494" s="79">
        <v>0</v>
      </c>
      <c r="DM494" s="79">
        <v>9</v>
      </c>
      <c r="DN494" s="79">
        <v>85</v>
      </c>
      <c r="DO494" s="79">
        <v>4051</v>
      </c>
      <c r="DP494" s="79">
        <v>1</v>
      </c>
      <c r="DQ494" s="79">
        <v>436.51299999999998</v>
      </c>
      <c r="DR494" s="79">
        <v>0</v>
      </c>
      <c r="DS494" s="79">
        <v>632.06499999999994</v>
      </c>
      <c r="DT494" s="68">
        <v>1068.578</v>
      </c>
      <c r="DU494" s="79"/>
      <c r="DV494" s="77">
        <v>27.326880000000003</v>
      </c>
      <c r="DW494" s="77">
        <v>0</v>
      </c>
      <c r="DX494" s="77">
        <v>0</v>
      </c>
      <c r="DY494" s="77">
        <v>0.2</v>
      </c>
      <c r="DZ494" s="77">
        <v>0</v>
      </c>
      <c r="EA494" s="77">
        <v>2.88</v>
      </c>
      <c r="EB494" s="77">
        <v>0</v>
      </c>
      <c r="EC494" s="77">
        <v>0</v>
      </c>
      <c r="ED494" s="77"/>
      <c r="EE494" s="77"/>
      <c r="EF494" s="77">
        <v>4.2373000000000001E-2</v>
      </c>
      <c r="EG494" s="77"/>
      <c r="EH494" s="77"/>
      <c r="EI494" s="77"/>
      <c r="EJ494" s="77"/>
      <c r="EK494" s="77"/>
      <c r="EL494" s="77"/>
      <c r="EM494" s="77"/>
      <c r="EN494" s="77"/>
      <c r="EO494" s="77"/>
      <c r="EP494" s="77"/>
      <c r="EQ494" s="77"/>
      <c r="ER494" s="77"/>
      <c r="ES494" s="77"/>
      <c r="ET494" s="77"/>
      <c r="EU494" s="77"/>
      <c r="EV494" s="77">
        <v>0</v>
      </c>
      <c r="EW494" s="77">
        <v>90.889200000000002</v>
      </c>
      <c r="EX494" s="77">
        <v>161.25107845456287</v>
      </c>
    </row>
    <row r="495" spans="1:154">
      <c r="A495" s="86">
        <v>2020</v>
      </c>
      <c r="B495" s="67" t="s">
        <v>7</v>
      </c>
      <c r="C495" s="67" t="s">
        <v>480</v>
      </c>
      <c r="D495" s="67" t="s">
        <v>211</v>
      </c>
      <c r="E495" s="67" t="s">
        <v>212</v>
      </c>
      <c r="F495" s="67" t="s">
        <v>219</v>
      </c>
      <c r="G495" s="67" t="s">
        <v>38</v>
      </c>
      <c r="H495" s="68" t="s">
        <v>231</v>
      </c>
      <c r="I495" s="68" t="s">
        <v>435</v>
      </c>
      <c r="J495" s="67" t="s">
        <v>482</v>
      </c>
      <c r="K495" s="78">
        <v>349000.79999999789</v>
      </c>
      <c r="L495" s="78">
        <v>245546.50000000017</v>
      </c>
      <c r="M495" s="67">
        <v>295</v>
      </c>
      <c r="N495" s="67">
        <v>0</v>
      </c>
      <c r="O495" s="67">
        <v>0</v>
      </c>
      <c r="P495" s="67">
        <v>0</v>
      </c>
      <c r="Q495" s="79"/>
      <c r="R495" s="67">
        <v>594842.29999999807</v>
      </c>
      <c r="S495" s="79"/>
      <c r="T495" s="79"/>
      <c r="U495" s="79"/>
      <c r="V495" s="79"/>
      <c r="W495" s="79"/>
      <c r="X495" s="79"/>
      <c r="Y495" s="79">
        <v>419.53539290799796</v>
      </c>
      <c r="Z495" s="78"/>
      <c r="AA495" s="78"/>
      <c r="AB495" s="78"/>
      <c r="AC495" s="67"/>
      <c r="AD495" s="67">
        <v>753959.69999999972</v>
      </c>
      <c r="AE495" s="79"/>
      <c r="AF495" s="79">
        <v>239.58622983499998</v>
      </c>
      <c r="AG495" s="79">
        <v>0</v>
      </c>
      <c r="AH495" s="79">
        <v>0</v>
      </c>
      <c r="AI495" s="79">
        <v>108.57019679999995</v>
      </c>
      <c r="AJ495" s="79">
        <v>50.547203200001704</v>
      </c>
      <c r="AK495" s="67"/>
      <c r="AL495" s="67"/>
      <c r="AM495" s="67"/>
      <c r="AN495" s="67"/>
      <c r="AO495" s="67"/>
      <c r="AP495" s="67">
        <v>43</v>
      </c>
      <c r="AQ495" s="67">
        <v>210</v>
      </c>
      <c r="AR495" s="67"/>
      <c r="AS495" s="67"/>
      <c r="AT495" s="67">
        <v>44</v>
      </c>
      <c r="AU495" s="67"/>
      <c r="AV495" s="67"/>
      <c r="AW495" s="67">
        <v>10</v>
      </c>
      <c r="AX495" s="67">
        <v>0</v>
      </c>
      <c r="AY495" s="67">
        <v>0</v>
      </c>
      <c r="AZ495" s="67">
        <v>1</v>
      </c>
      <c r="BA495" s="67">
        <v>0</v>
      </c>
      <c r="BB495" s="67">
        <v>0</v>
      </c>
      <c r="BC495" s="67">
        <v>0</v>
      </c>
      <c r="BD495" s="67"/>
      <c r="BE495" s="67">
        <v>0</v>
      </c>
      <c r="BF495" s="67">
        <v>0</v>
      </c>
      <c r="BG495" s="67">
        <v>0</v>
      </c>
      <c r="BH495" s="67">
        <v>0</v>
      </c>
      <c r="BI495" s="67"/>
      <c r="BJ495" s="73">
        <v>18290</v>
      </c>
      <c r="BK495" s="68">
        <v>308</v>
      </c>
      <c r="BL495" s="78"/>
      <c r="BM495" s="78">
        <v>21</v>
      </c>
      <c r="BN495" s="78">
        <v>21</v>
      </c>
      <c r="BO495" s="78">
        <v>21</v>
      </c>
      <c r="BP495" s="78"/>
      <c r="BQ495" s="78">
        <v>0</v>
      </c>
      <c r="BR495" s="67">
        <v>7109</v>
      </c>
      <c r="BS495" s="67">
        <v>134</v>
      </c>
      <c r="BT495" s="67">
        <v>1</v>
      </c>
      <c r="BU495" s="67">
        <v>0</v>
      </c>
      <c r="BV495" s="67">
        <v>0</v>
      </c>
      <c r="BW495" s="67">
        <v>0</v>
      </c>
      <c r="BX495" s="79"/>
      <c r="BY495" s="67">
        <v>7244</v>
      </c>
      <c r="BZ495" s="79">
        <v>184.69284199999998</v>
      </c>
      <c r="CA495" s="79">
        <v>6.1020409999999998</v>
      </c>
      <c r="CB495" s="79">
        <v>15.989122</v>
      </c>
      <c r="CC495" s="79">
        <v>38.280440999999996</v>
      </c>
      <c r="CD495" s="79"/>
      <c r="CE495" s="79"/>
      <c r="CF495" s="79"/>
      <c r="CG495" s="79"/>
      <c r="CH495" s="79"/>
      <c r="CI495" s="79"/>
      <c r="CJ495" s="79"/>
      <c r="CK495" s="79">
        <v>5.6018780000000001</v>
      </c>
      <c r="CL495" s="67">
        <v>250.66632399999997</v>
      </c>
      <c r="CM495" s="79">
        <v>0</v>
      </c>
      <c r="CN495" s="79">
        <v>0</v>
      </c>
      <c r="CO495" s="79">
        <v>0</v>
      </c>
      <c r="CP495" s="79">
        <v>173.7354</v>
      </c>
      <c r="CQ495" s="79">
        <v>66.974900590871115</v>
      </c>
      <c r="CR495" s="79">
        <v>40.933384868625652</v>
      </c>
      <c r="CS495" s="79">
        <v>0</v>
      </c>
      <c r="CT495" s="79">
        <v>0</v>
      </c>
      <c r="CU495" s="79">
        <v>0</v>
      </c>
      <c r="CV495" s="79">
        <v>491.22140000000002</v>
      </c>
      <c r="CW495" s="79">
        <v>189.36557795998132</v>
      </c>
      <c r="CX495" s="79">
        <v>115.73550710969158</v>
      </c>
      <c r="CY495" s="79">
        <v>0</v>
      </c>
      <c r="CZ495" s="79">
        <v>0</v>
      </c>
      <c r="DA495" s="79">
        <v>0</v>
      </c>
      <c r="DB495" s="79">
        <v>0</v>
      </c>
      <c r="DC495" s="79">
        <v>0</v>
      </c>
      <c r="DD495" s="79">
        <v>0</v>
      </c>
      <c r="DE495" s="79">
        <v>6</v>
      </c>
      <c r="DF495" s="79">
        <v>56</v>
      </c>
      <c r="DG495" s="79">
        <v>89</v>
      </c>
      <c r="DH495" s="79">
        <v>102</v>
      </c>
      <c r="DI495" s="79">
        <v>123</v>
      </c>
      <c r="DJ495" s="79">
        <v>6</v>
      </c>
      <c r="DK495" s="79">
        <v>56</v>
      </c>
      <c r="DL495" s="79">
        <v>89</v>
      </c>
      <c r="DM495" s="79">
        <v>102</v>
      </c>
      <c r="DN495" s="79">
        <v>123</v>
      </c>
      <c r="DO495" s="79">
        <v>6225</v>
      </c>
      <c r="DP495" s="79">
        <v>0</v>
      </c>
      <c r="DQ495" s="79">
        <v>620.20399999999995</v>
      </c>
      <c r="DR495" s="79">
        <v>0</v>
      </c>
      <c r="DS495" s="79">
        <v>806.673</v>
      </c>
      <c r="DT495" s="68">
        <v>1426.877</v>
      </c>
      <c r="DU495" s="79"/>
      <c r="DV495" s="77">
        <v>57.904000000000003</v>
      </c>
      <c r="DW495" s="77">
        <v>0</v>
      </c>
      <c r="DX495" s="77">
        <v>0</v>
      </c>
      <c r="DY495" s="77">
        <v>0.4</v>
      </c>
      <c r="DZ495" s="77">
        <v>0</v>
      </c>
      <c r="EA495" s="77">
        <v>7.5910159999999998</v>
      </c>
      <c r="EB495" s="77">
        <v>0</v>
      </c>
      <c r="EC495" s="77">
        <v>0</v>
      </c>
      <c r="ED495" s="77"/>
      <c r="EE495" s="77"/>
      <c r="EF495" s="77">
        <v>8.4746000000000002E-2</v>
      </c>
      <c r="EG495" s="77"/>
      <c r="EH495" s="77"/>
      <c r="EI495" s="77"/>
      <c r="EJ495" s="77"/>
      <c r="EK495" s="77"/>
      <c r="EL495" s="77"/>
      <c r="EM495" s="77"/>
      <c r="EN495" s="77"/>
      <c r="EO495" s="77"/>
      <c r="EP495" s="77"/>
      <c r="EQ495" s="77"/>
      <c r="ER495" s="77"/>
      <c r="ES495" s="77"/>
      <c r="ET495" s="77"/>
      <c r="EU495" s="77"/>
      <c r="EV495" s="77">
        <v>0</v>
      </c>
      <c r="EW495" s="77">
        <v>108.57019679999995</v>
      </c>
      <c r="EX495" s="77">
        <v>50.547203200001704</v>
      </c>
    </row>
    <row r="496" spans="1:154">
      <c r="A496" s="86">
        <v>2020</v>
      </c>
      <c r="B496" s="67" t="s">
        <v>7</v>
      </c>
      <c r="C496" s="67" t="s">
        <v>480</v>
      </c>
      <c r="D496" s="67" t="s">
        <v>211</v>
      </c>
      <c r="E496" s="67" t="s">
        <v>212</v>
      </c>
      <c r="F496" s="67" t="s">
        <v>220</v>
      </c>
      <c r="G496" s="67" t="s">
        <v>37</v>
      </c>
      <c r="H496" s="68" t="s">
        <v>231</v>
      </c>
      <c r="I496" s="68" t="s">
        <v>436</v>
      </c>
      <c r="J496" s="67" t="s">
        <v>483</v>
      </c>
      <c r="K496" s="78">
        <v>332327.19999999896</v>
      </c>
      <c r="L496" s="78">
        <v>463369.80000000005</v>
      </c>
      <c r="M496" s="67">
        <v>13724.900000000001</v>
      </c>
      <c r="N496" s="67">
        <v>0</v>
      </c>
      <c r="O496" s="67">
        <v>0</v>
      </c>
      <c r="P496" s="67">
        <v>0</v>
      </c>
      <c r="Q496" s="79"/>
      <c r="R496" s="67">
        <v>809421.89999999909</v>
      </c>
      <c r="S496" s="79"/>
      <c r="T496" s="79"/>
      <c r="U496" s="79"/>
      <c r="V496" s="79"/>
      <c r="W496" s="79"/>
      <c r="X496" s="79"/>
      <c r="Y496" s="79">
        <v>561.00778724039606</v>
      </c>
      <c r="Z496" s="78"/>
      <c r="AA496" s="78"/>
      <c r="AB496" s="78"/>
      <c r="AC496" s="67"/>
      <c r="AD496" s="67">
        <v>1109837</v>
      </c>
      <c r="AE496" s="79"/>
      <c r="AF496" s="79">
        <v>353.29830979999997</v>
      </c>
      <c r="AG496" s="79">
        <v>0</v>
      </c>
      <c r="AH496" s="79">
        <v>0</v>
      </c>
      <c r="AI496" s="79">
        <v>0</v>
      </c>
      <c r="AJ496" s="79">
        <v>0</v>
      </c>
      <c r="AK496" s="67"/>
      <c r="AL496" s="67"/>
      <c r="AM496" s="67"/>
      <c r="AN496" s="67"/>
      <c r="AO496" s="67"/>
      <c r="AP496" s="67">
        <v>55</v>
      </c>
      <c r="AQ496" s="67">
        <v>158</v>
      </c>
      <c r="AR496" s="67"/>
      <c r="AS496" s="67"/>
      <c r="AT496" s="67">
        <v>40</v>
      </c>
      <c r="AU496" s="67"/>
      <c r="AV496" s="67"/>
      <c r="AW496" s="67">
        <v>20</v>
      </c>
      <c r="AX496" s="67">
        <v>0</v>
      </c>
      <c r="AY496" s="67">
        <v>0</v>
      </c>
      <c r="AZ496" s="67">
        <v>0</v>
      </c>
      <c r="BA496" s="67">
        <v>0</v>
      </c>
      <c r="BB496" s="67">
        <v>0</v>
      </c>
      <c r="BC496" s="67">
        <v>0</v>
      </c>
      <c r="BD496" s="67"/>
      <c r="BE496" s="67">
        <v>0</v>
      </c>
      <c r="BF496" s="67">
        <v>0</v>
      </c>
      <c r="BG496" s="67">
        <v>0</v>
      </c>
      <c r="BH496" s="67">
        <v>0</v>
      </c>
      <c r="BI496" s="67"/>
      <c r="BJ496" s="73">
        <v>17275</v>
      </c>
      <c r="BK496" s="68">
        <v>273</v>
      </c>
      <c r="BL496" s="78"/>
      <c r="BM496" s="78">
        <v>14</v>
      </c>
      <c r="BN496" s="78">
        <v>14</v>
      </c>
      <c r="BO496" s="78">
        <v>0</v>
      </c>
      <c r="BP496" s="78">
        <v>14</v>
      </c>
      <c r="BQ496" s="78">
        <v>0</v>
      </c>
      <c r="BR496" s="67">
        <v>4962</v>
      </c>
      <c r="BS496" s="67">
        <v>186</v>
      </c>
      <c r="BT496" s="67">
        <v>6</v>
      </c>
      <c r="BU496" s="67">
        <v>0</v>
      </c>
      <c r="BV496" s="67">
        <v>0</v>
      </c>
      <c r="BW496" s="67">
        <v>0</v>
      </c>
      <c r="BX496" s="79"/>
      <c r="BY496" s="67">
        <v>5154</v>
      </c>
      <c r="BZ496" s="79">
        <v>119.33111300000002</v>
      </c>
      <c r="CA496" s="79">
        <v>101.05765300000002</v>
      </c>
      <c r="CB496" s="79">
        <v>16.238348000000002</v>
      </c>
      <c r="CC496" s="79">
        <v>20.057729999999999</v>
      </c>
      <c r="CD496" s="79"/>
      <c r="CE496" s="79"/>
      <c r="CF496" s="79"/>
      <c r="CG496" s="79"/>
      <c r="CH496" s="79"/>
      <c r="CI496" s="79"/>
      <c r="CJ496" s="79"/>
      <c r="CK496" s="79">
        <v>5.6802570000000001</v>
      </c>
      <c r="CL496" s="67">
        <v>262.36510100000004</v>
      </c>
      <c r="CM496" s="79">
        <v>7.5</v>
      </c>
      <c r="CN496" s="79">
        <v>3.4119097184948504</v>
      </c>
      <c r="CO496" s="79">
        <v>2.0852739222010901</v>
      </c>
      <c r="CP496" s="79">
        <v>346.27</v>
      </c>
      <c r="CQ496" s="79">
        <v>157.52559709642821</v>
      </c>
      <c r="CR496" s="79">
        <v>96.275706805409513</v>
      </c>
      <c r="CS496" s="79">
        <v>0</v>
      </c>
      <c r="CT496" s="79">
        <v>0</v>
      </c>
      <c r="CU496" s="79">
        <v>0</v>
      </c>
      <c r="CV496" s="79">
        <v>44.46</v>
      </c>
      <c r="CW496" s="79">
        <v>20.225800811237473</v>
      </c>
      <c r="CX496" s="79">
        <v>12.361503810808063</v>
      </c>
      <c r="CY496" s="79">
        <v>30.513000000000002</v>
      </c>
      <c r="CZ496" s="79">
        <v>13.881013498724451</v>
      </c>
      <c r="DA496" s="79">
        <v>8.4837284250829157</v>
      </c>
      <c r="DB496" s="79">
        <v>0</v>
      </c>
      <c r="DC496" s="79">
        <v>0</v>
      </c>
      <c r="DD496" s="79">
        <v>0</v>
      </c>
      <c r="DE496" s="79">
        <v>34</v>
      </c>
      <c r="DF496" s="79">
        <v>54</v>
      </c>
      <c r="DG496" s="79">
        <v>87</v>
      </c>
      <c r="DH496" s="79">
        <v>134</v>
      </c>
      <c r="DI496" s="79">
        <v>167</v>
      </c>
      <c r="DJ496" s="79">
        <v>34</v>
      </c>
      <c r="DK496" s="79">
        <v>54</v>
      </c>
      <c r="DL496" s="79">
        <v>87</v>
      </c>
      <c r="DM496" s="79">
        <v>134</v>
      </c>
      <c r="DN496" s="79">
        <v>167</v>
      </c>
      <c r="DO496" s="79">
        <v>5154</v>
      </c>
      <c r="DP496" s="79">
        <v>0</v>
      </c>
      <c r="DQ496" s="79">
        <v>468.363</v>
      </c>
      <c r="DR496" s="79">
        <v>0</v>
      </c>
      <c r="DS496" s="79">
        <v>846.53099999999995</v>
      </c>
      <c r="DT496" s="68">
        <v>1314.894</v>
      </c>
      <c r="DU496" s="79"/>
      <c r="DV496" s="77">
        <v>42.842239999999997</v>
      </c>
      <c r="DW496" s="77">
        <v>0</v>
      </c>
      <c r="DX496" s="77">
        <v>0</v>
      </c>
      <c r="DY496" s="77">
        <v>7.6270000000000001E-3</v>
      </c>
      <c r="DZ496" s="77">
        <v>0</v>
      </c>
      <c r="EA496" s="77">
        <v>1.8399999999999999</v>
      </c>
      <c r="EB496" s="77">
        <v>0</v>
      </c>
      <c r="EC496" s="77">
        <v>0</v>
      </c>
      <c r="ED496" s="77"/>
      <c r="EE496" s="77"/>
      <c r="EF496" s="77">
        <v>4.2373000000000001E-2</v>
      </c>
      <c r="EG496" s="77"/>
      <c r="EH496" s="77"/>
      <c r="EI496" s="77"/>
      <c r="EJ496" s="77"/>
      <c r="EK496" s="77"/>
      <c r="EL496" s="77"/>
      <c r="EM496" s="77"/>
      <c r="EN496" s="77"/>
      <c r="EO496" s="77"/>
      <c r="EP496" s="77"/>
      <c r="EQ496" s="77"/>
      <c r="ER496" s="77"/>
      <c r="ES496" s="77"/>
      <c r="ET496" s="77"/>
      <c r="EU496" s="77"/>
      <c r="EV496" s="77">
        <v>0</v>
      </c>
      <c r="EW496" s="77">
        <v>0</v>
      </c>
      <c r="EX496" s="77">
        <v>0</v>
      </c>
    </row>
    <row r="497" spans="1:154">
      <c r="A497" s="86">
        <v>2020</v>
      </c>
      <c r="B497" s="67" t="s">
        <v>7</v>
      </c>
      <c r="C497" s="67" t="s">
        <v>480</v>
      </c>
      <c r="D497" s="67" t="s">
        <v>211</v>
      </c>
      <c r="E497" s="67" t="s">
        <v>212</v>
      </c>
      <c r="F497" s="67" t="s">
        <v>221</v>
      </c>
      <c r="G497" s="67" t="s">
        <v>36</v>
      </c>
      <c r="H497" s="68" t="s">
        <v>231</v>
      </c>
      <c r="I497" s="68" t="s">
        <v>437</v>
      </c>
      <c r="J497" s="67" t="s">
        <v>484</v>
      </c>
      <c r="K497" s="78">
        <v>406540.36570749793</v>
      </c>
      <c r="L497" s="78">
        <v>347602.60445060069</v>
      </c>
      <c r="M497" s="67">
        <v>195289.9</v>
      </c>
      <c r="N497" s="67">
        <v>91714</v>
      </c>
      <c r="O497" s="67">
        <v>0</v>
      </c>
      <c r="P497" s="67">
        <v>0</v>
      </c>
      <c r="Q497" s="79"/>
      <c r="R497" s="67">
        <v>1041146.8701580986</v>
      </c>
      <c r="S497" s="79"/>
      <c r="T497" s="79"/>
      <c r="U497" s="79"/>
      <c r="V497" s="79"/>
      <c r="W497" s="79"/>
      <c r="X497" s="79"/>
      <c r="Y497" s="79">
        <v>368.13154399999996</v>
      </c>
      <c r="Z497" s="78"/>
      <c r="AA497" s="78"/>
      <c r="AB497" s="78"/>
      <c r="AC497" s="67"/>
      <c r="AD497" s="67">
        <v>1639926</v>
      </c>
      <c r="AE497" s="79"/>
      <c r="AF497" s="79">
        <v>499.85245500000002</v>
      </c>
      <c r="AG497" s="79">
        <v>0</v>
      </c>
      <c r="AH497" s="79">
        <v>93.147796800000009</v>
      </c>
      <c r="AI497" s="79">
        <v>236.14934399999999</v>
      </c>
      <c r="AJ497" s="79">
        <v>116.64088584190137</v>
      </c>
      <c r="AK497" s="67"/>
      <c r="AL497" s="67"/>
      <c r="AM497" s="67"/>
      <c r="AN497" s="67"/>
      <c r="AO497" s="67"/>
      <c r="AP497" s="67">
        <v>29</v>
      </c>
      <c r="AQ497" s="67">
        <v>138</v>
      </c>
      <c r="AR497" s="67"/>
      <c r="AS497" s="67"/>
      <c r="AT497" s="67">
        <v>27</v>
      </c>
      <c r="AU497" s="67"/>
      <c r="AV497" s="67"/>
      <c r="AW497" s="67">
        <v>8</v>
      </c>
      <c r="AX497" s="67">
        <v>0</v>
      </c>
      <c r="AY497" s="67">
        <v>0</v>
      </c>
      <c r="AZ497" s="67">
        <v>2</v>
      </c>
      <c r="BA497" s="67">
        <v>6</v>
      </c>
      <c r="BB497" s="67">
        <v>0</v>
      </c>
      <c r="BC497" s="67">
        <v>0</v>
      </c>
      <c r="BD497" s="67"/>
      <c r="BE497" s="67">
        <v>0</v>
      </c>
      <c r="BF497" s="67">
        <v>0</v>
      </c>
      <c r="BG497" s="67">
        <v>0</v>
      </c>
      <c r="BH497" s="67">
        <v>0</v>
      </c>
      <c r="BI497" s="67"/>
      <c r="BJ497" s="73">
        <v>14445</v>
      </c>
      <c r="BK497" s="68">
        <v>210</v>
      </c>
      <c r="BL497" s="78"/>
      <c r="BM497" s="78">
        <v>30</v>
      </c>
      <c r="BN497" s="78">
        <v>30</v>
      </c>
      <c r="BO497" s="78">
        <v>0</v>
      </c>
      <c r="BP497" s="78">
        <v>30</v>
      </c>
      <c r="BQ497" s="78">
        <v>0</v>
      </c>
      <c r="BR497" s="67">
        <v>6012</v>
      </c>
      <c r="BS497" s="67">
        <v>122</v>
      </c>
      <c r="BT497" s="67">
        <v>7</v>
      </c>
      <c r="BU497" s="67">
        <v>3</v>
      </c>
      <c r="BV497" s="67">
        <v>0</v>
      </c>
      <c r="BW497" s="67">
        <v>2</v>
      </c>
      <c r="BX497" s="79"/>
      <c r="BY497" s="67">
        <v>6146</v>
      </c>
      <c r="BZ497" s="79">
        <v>261.01434699999999</v>
      </c>
      <c r="CA497" s="79">
        <v>104.88397399999999</v>
      </c>
      <c r="CB497" s="79">
        <v>40.372805</v>
      </c>
      <c r="CC497" s="79">
        <v>40.050291000000001</v>
      </c>
      <c r="CD497" s="79"/>
      <c r="CE497" s="79"/>
      <c r="CF497" s="79"/>
      <c r="CG497" s="79"/>
      <c r="CH497" s="79"/>
      <c r="CI497" s="79"/>
      <c r="CJ497" s="79"/>
      <c r="CK497" s="79">
        <v>9.9574999999999996</v>
      </c>
      <c r="CL497" s="67">
        <v>456.27891699999998</v>
      </c>
      <c r="CM497" s="79">
        <v>41</v>
      </c>
      <c r="CN497" s="79">
        <v>24.336956486021688</v>
      </c>
      <c r="CO497" s="79">
        <v>14.874139380344305</v>
      </c>
      <c r="CP497" s="79">
        <v>74</v>
      </c>
      <c r="CQ497" s="79">
        <v>43.925238535746466</v>
      </c>
      <c r="CR497" s="79">
        <v>26.846007662084844</v>
      </c>
      <c r="CS497" s="79">
        <v>0</v>
      </c>
      <c r="CT497" s="79">
        <v>0</v>
      </c>
      <c r="CU497" s="79">
        <v>0</v>
      </c>
      <c r="CV497" s="79">
        <v>299</v>
      </c>
      <c r="CW497" s="79">
        <v>177.4817070565972</v>
      </c>
      <c r="CX497" s="79">
        <v>108.47238231031579</v>
      </c>
      <c r="CY497" s="79">
        <v>40</v>
      </c>
      <c r="CZ497" s="79">
        <v>23.743372181484574</v>
      </c>
      <c r="DA497" s="79">
        <v>14.511355493018835</v>
      </c>
      <c r="DB497" s="79">
        <v>0</v>
      </c>
      <c r="DC497" s="79">
        <v>0</v>
      </c>
      <c r="DD497" s="79">
        <v>0</v>
      </c>
      <c r="DE497" s="79">
        <v>23</v>
      </c>
      <c r="DF497" s="79">
        <v>105</v>
      </c>
      <c r="DG497" s="79">
        <v>178</v>
      </c>
      <c r="DH497" s="79">
        <v>234</v>
      </c>
      <c r="DI497" s="79">
        <v>189</v>
      </c>
      <c r="DJ497" s="79">
        <v>23</v>
      </c>
      <c r="DK497" s="79">
        <v>105</v>
      </c>
      <c r="DL497" s="79">
        <v>178</v>
      </c>
      <c r="DM497" s="79">
        <v>234</v>
      </c>
      <c r="DN497" s="79">
        <v>189</v>
      </c>
      <c r="DO497" s="79">
        <v>6146</v>
      </c>
      <c r="DP497" s="79">
        <v>7</v>
      </c>
      <c r="DQ497" s="79">
        <v>325.17</v>
      </c>
      <c r="DR497" s="79">
        <v>0</v>
      </c>
      <c r="DS497" s="79">
        <v>592.80000000000007</v>
      </c>
      <c r="DT497" s="68">
        <v>917.97</v>
      </c>
      <c r="DU497" s="79"/>
      <c r="DV497" s="77">
        <v>46.068960000000004</v>
      </c>
      <c r="DW497" s="77">
        <v>0</v>
      </c>
      <c r="DX497" s="77">
        <v>0</v>
      </c>
      <c r="DY497" s="77">
        <v>0</v>
      </c>
      <c r="DZ497" s="77">
        <v>0</v>
      </c>
      <c r="EA497" s="77">
        <v>3.301186</v>
      </c>
      <c r="EB497" s="77">
        <v>0</v>
      </c>
      <c r="EC497" s="77">
        <v>0</v>
      </c>
      <c r="ED497" s="77"/>
      <c r="EE497" s="77"/>
      <c r="EF497" s="77">
        <v>0.338978</v>
      </c>
      <c r="EG497" s="77"/>
      <c r="EH497" s="77"/>
      <c r="EI497" s="77"/>
      <c r="EJ497" s="77"/>
      <c r="EK497" s="77"/>
      <c r="EL497" s="77"/>
      <c r="EM497" s="77"/>
      <c r="EN497" s="77"/>
      <c r="EO497" s="77"/>
      <c r="EP497" s="77"/>
      <c r="EQ497" s="77"/>
      <c r="ER497" s="77"/>
      <c r="ES497" s="77"/>
      <c r="ET497" s="77"/>
      <c r="EU497" s="77"/>
      <c r="EV497" s="77">
        <v>93.147796800000009</v>
      </c>
      <c r="EW497" s="77">
        <v>236.14934399999999</v>
      </c>
      <c r="EX497" s="77">
        <v>116.64088584190137</v>
      </c>
    </row>
    <row r="498" spans="1:154">
      <c r="A498" s="86">
        <v>2020</v>
      </c>
      <c r="B498" s="67" t="s">
        <v>7</v>
      </c>
      <c r="C498" s="67" t="s">
        <v>480</v>
      </c>
      <c r="D498" s="67" t="s">
        <v>211</v>
      </c>
      <c r="E498" s="67" t="s">
        <v>212</v>
      </c>
      <c r="F498" s="67" t="s">
        <v>222</v>
      </c>
      <c r="G498" s="67" t="s">
        <v>35</v>
      </c>
      <c r="H498" s="68" t="s">
        <v>231</v>
      </c>
      <c r="I498" s="68" t="s">
        <v>438</v>
      </c>
      <c r="J498" s="67" t="s">
        <v>485</v>
      </c>
      <c r="K498" s="78">
        <v>713690.59999999893</v>
      </c>
      <c r="L498" s="78">
        <v>483760.19999999995</v>
      </c>
      <c r="M498" s="67">
        <v>174164.59999999998</v>
      </c>
      <c r="N498" s="67">
        <v>0</v>
      </c>
      <c r="O498" s="67">
        <v>0</v>
      </c>
      <c r="P498" s="67">
        <v>0</v>
      </c>
      <c r="Q498" s="79"/>
      <c r="R498" s="67">
        <v>1371615.399999999</v>
      </c>
      <c r="S498" s="79"/>
      <c r="T498" s="79"/>
      <c r="U498" s="79"/>
      <c r="V498" s="79"/>
      <c r="W498" s="79"/>
      <c r="X498" s="79"/>
      <c r="Y498" s="79">
        <v>962.7065869999999</v>
      </c>
      <c r="Z498" s="78"/>
      <c r="AA498" s="78"/>
      <c r="AB498" s="78"/>
      <c r="AC498" s="67"/>
      <c r="AD498" s="67">
        <v>1961396.0000000005</v>
      </c>
      <c r="AE498" s="79"/>
      <c r="AF498" s="79">
        <v>415.29836999999998</v>
      </c>
      <c r="AG498" s="79">
        <v>0</v>
      </c>
      <c r="AH498" s="79">
        <v>111.40729280000004</v>
      </c>
      <c r="AI498" s="79">
        <v>158.27348000000157</v>
      </c>
      <c r="AJ498" s="79">
        <v>0</v>
      </c>
      <c r="AK498" s="67"/>
      <c r="AL498" s="67"/>
      <c r="AM498" s="67"/>
      <c r="AN498" s="67"/>
      <c r="AO498" s="67"/>
      <c r="AP498" s="67">
        <v>52</v>
      </c>
      <c r="AQ498" s="67">
        <v>119</v>
      </c>
      <c r="AR498" s="67"/>
      <c r="AS498" s="67"/>
      <c r="AT498" s="67">
        <v>28</v>
      </c>
      <c r="AU498" s="67"/>
      <c r="AV498" s="67"/>
      <c r="AW498" s="67">
        <v>8</v>
      </c>
      <c r="AX498" s="67">
        <v>0</v>
      </c>
      <c r="AY498" s="67">
        <v>0</v>
      </c>
      <c r="AZ498" s="67">
        <v>4</v>
      </c>
      <c r="BA498" s="67">
        <v>6</v>
      </c>
      <c r="BB498" s="67">
        <v>0</v>
      </c>
      <c r="BC498" s="67">
        <v>0</v>
      </c>
      <c r="BD498" s="67"/>
      <c r="BE498" s="67">
        <v>0</v>
      </c>
      <c r="BF498" s="67">
        <v>0</v>
      </c>
      <c r="BG498" s="67">
        <v>0</v>
      </c>
      <c r="BH498" s="67">
        <v>0</v>
      </c>
      <c r="BI498" s="67"/>
      <c r="BJ498" s="73">
        <v>14800</v>
      </c>
      <c r="BK498" s="68">
        <v>217</v>
      </c>
      <c r="BL498" s="78"/>
      <c r="BM498" s="78">
        <v>43</v>
      </c>
      <c r="BN498" s="78">
        <v>43</v>
      </c>
      <c r="BO498" s="78">
        <v>0</v>
      </c>
      <c r="BP498" s="78">
        <v>43</v>
      </c>
      <c r="BQ498" s="78">
        <v>0</v>
      </c>
      <c r="BR498" s="67">
        <v>9387</v>
      </c>
      <c r="BS498" s="67">
        <v>174</v>
      </c>
      <c r="BT498" s="67">
        <v>10</v>
      </c>
      <c r="BU498" s="67">
        <v>0</v>
      </c>
      <c r="BV498" s="67">
        <v>0</v>
      </c>
      <c r="BW498" s="67">
        <v>5</v>
      </c>
      <c r="BX498" s="79"/>
      <c r="BY498" s="67">
        <v>9576</v>
      </c>
      <c r="BZ498" s="79">
        <v>340.95138399999996</v>
      </c>
      <c r="CA498" s="79">
        <v>117.651937</v>
      </c>
      <c r="CB498" s="79">
        <v>35.264808000000002</v>
      </c>
      <c r="CC498" s="79">
        <v>30.247422999999998</v>
      </c>
      <c r="CD498" s="79"/>
      <c r="CE498" s="79"/>
      <c r="CF498" s="79"/>
      <c r="CG498" s="79"/>
      <c r="CH498" s="79"/>
      <c r="CI498" s="79"/>
      <c r="CJ498" s="79"/>
      <c r="CK498" s="79">
        <v>13.285356</v>
      </c>
      <c r="CL498" s="67">
        <v>537.40090799999996</v>
      </c>
      <c r="CM498" s="79">
        <v>108</v>
      </c>
      <c r="CN498" s="79">
        <v>89.63016536276335</v>
      </c>
      <c r="CO498" s="79">
        <v>55.05981058234552</v>
      </c>
      <c r="CP498" s="79">
        <v>216.19</v>
      </c>
      <c r="CQ498" s="79">
        <v>179.41801342385006</v>
      </c>
      <c r="CR498" s="79">
        <v>110.21648564627108</v>
      </c>
      <c r="CS498" s="79">
        <v>5.33</v>
      </c>
      <c r="CT498" s="79">
        <v>4.42341464244008</v>
      </c>
      <c r="CU498" s="79">
        <v>2.7173036148509406</v>
      </c>
      <c r="CV498" s="79">
        <v>174.08</v>
      </c>
      <c r="CW498" s="79">
        <v>144.47054802175782</v>
      </c>
      <c r="CX498" s="79">
        <v>88.748257649765833</v>
      </c>
      <c r="CY498" s="79">
        <v>51.67</v>
      </c>
      <c r="CZ498" s="79">
        <v>43.513269675145622</v>
      </c>
      <c r="DA498" s="79">
        <v>26.730201561441955</v>
      </c>
      <c r="DB498" s="79">
        <v>0</v>
      </c>
      <c r="DC498" s="79">
        <v>0</v>
      </c>
      <c r="DD498" s="79">
        <v>0</v>
      </c>
      <c r="DE498" s="79">
        <v>56</v>
      </c>
      <c r="DF498" s="79">
        <v>49</v>
      </c>
      <c r="DG498" s="79">
        <v>263</v>
      </c>
      <c r="DH498" s="79">
        <v>120</v>
      </c>
      <c r="DI498" s="79">
        <v>213</v>
      </c>
      <c r="DJ498" s="79">
        <v>56</v>
      </c>
      <c r="DK498" s="79">
        <v>49</v>
      </c>
      <c r="DL498" s="79">
        <v>263</v>
      </c>
      <c r="DM498" s="79">
        <v>120</v>
      </c>
      <c r="DN498" s="79">
        <v>89</v>
      </c>
      <c r="DO498" s="79">
        <v>9053</v>
      </c>
      <c r="DP498" s="79">
        <v>5</v>
      </c>
      <c r="DQ498" s="79">
        <v>547.96</v>
      </c>
      <c r="DR498" s="79">
        <v>0</v>
      </c>
      <c r="DS498" s="79">
        <v>817.63299999999992</v>
      </c>
      <c r="DT498" s="68">
        <v>1365.5929999999998</v>
      </c>
      <c r="DU498" s="79"/>
      <c r="DV498" s="77">
        <v>77.910560000000004</v>
      </c>
      <c r="DW498" s="77">
        <v>0</v>
      </c>
      <c r="DX498" s="77">
        <v>0</v>
      </c>
      <c r="DY498" s="77">
        <v>1.0846E-2</v>
      </c>
      <c r="DZ498" s="77">
        <v>0</v>
      </c>
      <c r="EA498" s="77">
        <v>4.6854230000000001</v>
      </c>
      <c r="EB498" s="77">
        <v>0</v>
      </c>
      <c r="EC498" s="77">
        <v>0</v>
      </c>
      <c r="ED498" s="77"/>
      <c r="EE498" s="77"/>
      <c r="EF498" s="77">
        <v>0.42373</v>
      </c>
      <c r="EG498" s="77"/>
      <c r="EH498" s="77"/>
      <c r="EI498" s="77"/>
      <c r="EJ498" s="77"/>
      <c r="EK498" s="77"/>
      <c r="EL498" s="77"/>
      <c r="EM498" s="77"/>
      <c r="EN498" s="77"/>
      <c r="EO498" s="77"/>
      <c r="EP498" s="77"/>
      <c r="EQ498" s="77"/>
      <c r="ER498" s="77"/>
      <c r="ES498" s="77"/>
      <c r="ET498" s="77"/>
      <c r="EU498" s="77"/>
      <c r="EV498" s="77">
        <v>111.40729280000004</v>
      </c>
      <c r="EW498" s="77">
        <v>158.27348000000157</v>
      </c>
      <c r="EX498" s="77">
        <v>0</v>
      </c>
    </row>
    <row r="499" spans="1:154">
      <c r="A499" s="86">
        <v>2020</v>
      </c>
      <c r="B499" s="67" t="s">
        <v>7</v>
      </c>
      <c r="C499" s="67" t="s">
        <v>480</v>
      </c>
      <c r="D499" s="67" t="s">
        <v>211</v>
      </c>
      <c r="E499" s="67" t="s">
        <v>212</v>
      </c>
      <c r="F499" s="67" t="s">
        <v>223</v>
      </c>
      <c r="G499" s="67" t="s">
        <v>45</v>
      </c>
      <c r="H499" s="68" t="s">
        <v>231</v>
      </c>
      <c r="I499" s="68" t="s">
        <v>439</v>
      </c>
      <c r="J499" s="67" t="s">
        <v>486</v>
      </c>
      <c r="K499" s="78">
        <v>1018085.6000000027</v>
      </c>
      <c r="L499" s="78">
        <v>734919.99999999965</v>
      </c>
      <c r="M499" s="67">
        <v>205985</v>
      </c>
      <c r="N499" s="67">
        <v>0</v>
      </c>
      <c r="O499" s="67">
        <v>0</v>
      </c>
      <c r="P499" s="67">
        <v>0</v>
      </c>
      <c r="Q499" s="79"/>
      <c r="R499" s="67">
        <v>1958990.6000000024</v>
      </c>
      <c r="S499" s="79"/>
      <c r="T499" s="79"/>
      <c r="U499" s="79"/>
      <c r="V499" s="79"/>
      <c r="W499" s="79"/>
      <c r="X499" s="79"/>
      <c r="Y499" s="79">
        <v>1373.9122029999999</v>
      </c>
      <c r="Z499" s="78"/>
      <c r="AA499" s="78"/>
      <c r="AB499" s="78"/>
      <c r="AC499" s="67"/>
      <c r="AD499" s="67">
        <v>2692894</v>
      </c>
      <c r="AE499" s="79"/>
      <c r="AF499" s="79">
        <v>867.559528</v>
      </c>
      <c r="AG499" s="79">
        <v>0</v>
      </c>
      <c r="AH499" s="79">
        <v>0</v>
      </c>
      <c r="AI499" s="79">
        <v>387.77673599999997</v>
      </c>
      <c r="AJ499" s="79">
        <v>346.12666399999762</v>
      </c>
      <c r="AK499" s="67"/>
      <c r="AL499" s="67"/>
      <c r="AM499" s="67"/>
      <c r="AN499" s="67"/>
      <c r="AO499" s="67"/>
      <c r="AP499" s="67">
        <v>91</v>
      </c>
      <c r="AQ499" s="67">
        <v>211</v>
      </c>
      <c r="AR499" s="67"/>
      <c r="AS499" s="67"/>
      <c r="AT499" s="67">
        <v>88</v>
      </c>
      <c r="AU499" s="67"/>
      <c r="AV499" s="67"/>
      <c r="AW499" s="67">
        <v>13</v>
      </c>
      <c r="AX499" s="67">
        <v>0</v>
      </c>
      <c r="AY499" s="67">
        <v>0</v>
      </c>
      <c r="AZ499" s="67">
        <v>9</v>
      </c>
      <c r="BA499" s="67">
        <v>5</v>
      </c>
      <c r="BB499" s="67">
        <v>0</v>
      </c>
      <c r="BC499" s="67">
        <v>0</v>
      </c>
      <c r="BD499" s="67"/>
      <c r="BE499" s="67">
        <v>0</v>
      </c>
      <c r="BF499" s="67">
        <v>0</v>
      </c>
      <c r="BG499" s="67">
        <v>0</v>
      </c>
      <c r="BH499" s="67">
        <v>0</v>
      </c>
      <c r="BI499" s="67"/>
      <c r="BJ499" s="73">
        <v>28635</v>
      </c>
      <c r="BK499" s="68">
        <v>417</v>
      </c>
      <c r="BL499" s="78"/>
      <c r="BM499" s="78">
        <v>38</v>
      </c>
      <c r="BN499" s="78">
        <v>38</v>
      </c>
      <c r="BO499" s="78">
        <v>0</v>
      </c>
      <c r="BP499" s="78">
        <v>38</v>
      </c>
      <c r="BQ499" s="78">
        <v>0</v>
      </c>
      <c r="BR499" s="67">
        <v>14670</v>
      </c>
      <c r="BS499" s="67">
        <v>320</v>
      </c>
      <c r="BT499" s="67">
        <v>11</v>
      </c>
      <c r="BU499" s="67">
        <v>0</v>
      </c>
      <c r="BV499" s="67">
        <v>0</v>
      </c>
      <c r="BW499" s="67">
        <v>0</v>
      </c>
      <c r="BX499" s="79"/>
      <c r="BY499" s="67">
        <v>15001</v>
      </c>
      <c r="BZ499" s="79">
        <v>275.15572199999997</v>
      </c>
      <c r="CA499" s="79">
        <v>130.96204</v>
      </c>
      <c r="CB499" s="79">
        <v>48.566573000000005</v>
      </c>
      <c r="CC499" s="79">
        <v>32.852817999999999</v>
      </c>
      <c r="CD499" s="79"/>
      <c r="CE499" s="79"/>
      <c r="CF499" s="79"/>
      <c r="CG499" s="79"/>
      <c r="CH499" s="79"/>
      <c r="CI499" s="79"/>
      <c r="CJ499" s="79"/>
      <c r="CK499" s="79">
        <v>10.987719</v>
      </c>
      <c r="CL499" s="67">
        <v>498.52487200000002</v>
      </c>
      <c r="CM499" s="79">
        <v>21.3</v>
      </c>
      <c r="CN499" s="79">
        <v>20.05667087092575</v>
      </c>
      <c r="CO499" s="79">
        <v>12.258135819538046</v>
      </c>
      <c r="CP499" s="79">
        <v>53.2</v>
      </c>
      <c r="CQ499" s="79">
        <v>50.094595790293425</v>
      </c>
      <c r="CR499" s="79">
        <v>30.616564582132582</v>
      </c>
      <c r="CS499" s="79">
        <v>0</v>
      </c>
      <c r="CT499" s="79">
        <v>0</v>
      </c>
      <c r="CU499" s="79">
        <v>0</v>
      </c>
      <c r="CV499" s="79">
        <v>23.07</v>
      </c>
      <c r="CW499" s="79">
        <v>21.723351971467466</v>
      </c>
      <c r="CX499" s="79">
        <v>13.276769641161628</v>
      </c>
      <c r="CY499" s="79">
        <v>6</v>
      </c>
      <c r="CZ499" s="79">
        <v>5.6497664425142959</v>
      </c>
      <c r="DA499" s="79">
        <v>3.4529960055036746</v>
      </c>
      <c r="DB499" s="79">
        <v>0</v>
      </c>
      <c r="DC499" s="79">
        <v>0</v>
      </c>
      <c r="DD499" s="79">
        <v>0</v>
      </c>
      <c r="DE499" s="79">
        <v>189</v>
      </c>
      <c r="DF499" s="79">
        <v>352</v>
      </c>
      <c r="DG499" s="79">
        <v>346</v>
      </c>
      <c r="DH499" s="79">
        <v>0</v>
      </c>
      <c r="DI499" s="79">
        <v>920</v>
      </c>
      <c r="DJ499" s="79">
        <v>189</v>
      </c>
      <c r="DK499" s="79">
        <v>352</v>
      </c>
      <c r="DL499" s="79">
        <v>346</v>
      </c>
      <c r="DM499" s="79">
        <v>0</v>
      </c>
      <c r="DN499" s="79">
        <v>920</v>
      </c>
      <c r="DO499" s="79">
        <v>14857</v>
      </c>
      <c r="DP499" s="79">
        <v>0</v>
      </c>
      <c r="DQ499" s="79">
        <v>548.41000000000008</v>
      </c>
      <c r="DR499" s="79">
        <v>0</v>
      </c>
      <c r="DS499" s="79">
        <v>1013.5</v>
      </c>
      <c r="DT499" s="68">
        <v>1561.91</v>
      </c>
      <c r="DU499" s="79"/>
      <c r="DV499" s="77">
        <v>122.22224</v>
      </c>
      <c r="DW499" s="77">
        <v>0</v>
      </c>
      <c r="DX499" s="77">
        <v>0</v>
      </c>
      <c r="DY499" s="77">
        <v>0.2</v>
      </c>
      <c r="DZ499" s="77">
        <v>0</v>
      </c>
      <c r="EA499" s="77">
        <v>7.2271169999999998</v>
      </c>
      <c r="EB499" s="77">
        <v>0</v>
      </c>
      <c r="EC499" s="77">
        <v>0</v>
      </c>
      <c r="ED499" s="77"/>
      <c r="EE499" s="77"/>
      <c r="EF499" s="77">
        <v>0</v>
      </c>
      <c r="EG499" s="77"/>
      <c r="EH499" s="77"/>
      <c r="EI499" s="77"/>
      <c r="EJ499" s="77"/>
      <c r="EK499" s="77"/>
      <c r="EL499" s="77"/>
      <c r="EM499" s="77"/>
      <c r="EN499" s="77"/>
      <c r="EO499" s="77"/>
      <c r="EP499" s="77"/>
      <c r="EQ499" s="77"/>
      <c r="ER499" s="77"/>
      <c r="ES499" s="77"/>
      <c r="ET499" s="77"/>
      <c r="EU499" s="77"/>
      <c r="EV499" s="77">
        <v>0</v>
      </c>
      <c r="EW499" s="77">
        <v>387.77673599999997</v>
      </c>
      <c r="EX499" s="77">
        <v>346.12666399999762</v>
      </c>
    </row>
    <row r="500" spans="1:154">
      <c r="A500" s="86">
        <v>2020</v>
      </c>
      <c r="B500" s="67" t="s">
        <v>7</v>
      </c>
      <c r="C500" s="67" t="s">
        <v>480</v>
      </c>
      <c r="D500" s="67" t="s">
        <v>211</v>
      </c>
      <c r="E500" s="67" t="s">
        <v>212</v>
      </c>
      <c r="F500" s="67" t="s">
        <v>224</v>
      </c>
      <c r="G500" s="67" t="s">
        <v>46</v>
      </c>
      <c r="H500" s="68" t="s">
        <v>231</v>
      </c>
      <c r="I500" s="68" t="s">
        <v>440</v>
      </c>
      <c r="J500" s="67" t="s">
        <v>487</v>
      </c>
      <c r="K500" s="78">
        <v>484218.40000000014</v>
      </c>
      <c r="L500" s="78">
        <v>318379.70000000007</v>
      </c>
      <c r="M500" s="67">
        <v>242555</v>
      </c>
      <c r="N500" s="67">
        <v>587295</v>
      </c>
      <c r="O500" s="67">
        <v>0</v>
      </c>
      <c r="P500" s="67">
        <v>0</v>
      </c>
      <c r="Q500" s="79"/>
      <c r="R500" s="67">
        <v>1632448.1</v>
      </c>
      <c r="S500" s="79"/>
      <c r="T500" s="79"/>
      <c r="U500" s="79"/>
      <c r="V500" s="79"/>
      <c r="W500" s="79"/>
      <c r="X500" s="79"/>
      <c r="Y500" s="79">
        <v>1000.9967709999999</v>
      </c>
      <c r="Z500" s="78"/>
      <c r="AA500" s="78"/>
      <c r="AB500" s="78"/>
      <c r="AC500" s="67"/>
      <c r="AD500" s="67">
        <v>2273654</v>
      </c>
      <c r="AE500" s="79"/>
      <c r="AF500" s="79">
        <v>708.91264000000001</v>
      </c>
      <c r="AG500" s="79">
        <v>0</v>
      </c>
      <c r="AH500" s="79">
        <v>129.1435472</v>
      </c>
      <c r="AI500" s="79">
        <v>327.40617599999996</v>
      </c>
      <c r="AJ500" s="79">
        <v>184.65617679999988</v>
      </c>
      <c r="AK500" s="67"/>
      <c r="AL500" s="67"/>
      <c r="AM500" s="67"/>
      <c r="AN500" s="67"/>
      <c r="AO500" s="67"/>
      <c r="AP500" s="67">
        <v>36</v>
      </c>
      <c r="AQ500" s="67">
        <v>184</v>
      </c>
      <c r="AR500" s="67"/>
      <c r="AS500" s="67"/>
      <c r="AT500" s="67">
        <v>37</v>
      </c>
      <c r="AU500" s="67"/>
      <c r="AV500" s="67"/>
      <c r="AW500" s="67">
        <v>15</v>
      </c>
      <c r="AX500" s="67">
        <v>0</v>
      </c>
      <c r="AY500" s="67">
        <v>0</v>
      </c>
      <c r="AZ500" s="67">
        <v>3</v>
      </c>
      <c r="BA500" s="67">
        <v>8</v>
      </c>
      <c r="BB500" s="67">
        <v>0</v>
      </c>
      <c r="BC500" s="67">
        <v>8</v>
      </c>
      <c r="BD500" s="67"/>
      <c r="BE500" s="67">
        <v>0</v>
      </c>
      <c r="BF500" s="67">
        <v>0</v>
      </c>
      <c r="BG500" s="67">
        <v>0</v>
      </c>
      <c r="BH500" s="67">
        <v>0</v>
      </c>
      <c r="BI500" s="67"/>
      <c r="BJ500" s="73">
        <v>24265</v>
      </c>
      <c r="BK500" s="68">
        <v>291</v>
      </c>
      <c r="BL500" s="78"/>
      <c r="BM500" s="78">
        <v>31</v>
      </c>
      <c r="BN500" s="78">
        <v>31</v>
      </c>
      <c r="BO500" s="78">
        <v>0</v>
      </c>
      <c r="BP500" s="78">
        <v>31</v>
      </c>
      <c r="BQ500" s="78">
        <v>0</v>
      </c>
      <c r="BR500" s="67">
        <v>10746</v>
      </c>
      <c r="BS500" s="67">
        <v>216</v>
      </c>
      <c r="BT500" s="67">
        <v>11</v>
      </c>
      <c r="BU500" s="67">
        <v>0</v>
      </c>
      <c r="BV500" s="67">
        <v>0</v>
      </c>
      <c r="BW500" s="67">
        <v>0</v>
      </c>
      <c r="BX500" s="79"/>
      <c r="BY500" s="67">
        <v>10973</v>
      </c>
      <c r="BZ500" s="79">
        <v>249.38399999999999</v>
      </c>
      <c r="CA500" s="79">
        <v>117.362495</v>
      </c>
      <c r="CB500" s="79">
        <v>40.966926999999998</v>
      </c>
      <c r="CC500" s="79">
        <v>34.631858000000001</v>
      </c>
      <c r="CD500" s="79"/>
      <c r="CE500" s="79"/>
      <c r="CF500" s="79"/>
      <c r="CG500" s="79"/>
      <c r="CH500" s="79"/>
      <c r="CI500" s="79"/>
      <c r="CJ500" s="79"/>
      <c r="CK500" s="79">
        <v>41.855755000000002</v>
      </c>
      <c r="CL500" s="67">
        <v>484.20103499999999</v>
      </c>
      <c r="CM500" s="79">
        <v>0</v>
      </c>
      <c r="CN500" s="79">
        <v>0</v>
      </c>
      <c r="CO500" s="79">
        <v>0</v>
      </c>
      <c r="CP500" s="79">
        <v>657.7</v>
      </c>
      <c r="CQ500" s="79">
        <v>998.29020490004689</v>
      </c>
      <c r="CR500" s="79">
        <v>610.13001597978621</v>
      </c>
      <c r="CS500" s="79">
        <v>15.2</v>
      </c>
      <c r="CT500" s="79">
        <v>23.071326006508606</v>
      </c>
      <c r="CU500" s="79">
        <v>14.100617672027898</v>
      </c>
      <c r="CV500" s="79">
        <v>406.9</v>
      </c>
      <c r="CW500" s="79">
        <v>617.61332579265479</v>
      </c>
      <c r="CX500" s="79">
        <v>377.46982439132574</v>
      </c>
      <c r="CY500" s="79">
        <v>52.7</v>
      </c>
      <c r="CZ500" s="79">
        <v>79.990715825197611</v>
      </c>
      <c r="DA500" s="79">
        <v>48.888325744465142</v>
      </c>
      <c r="DB500" s="79">
        <v>0</v>
      </c>
      <c r="DC500" s="79">
        <v>0</v>
      </c>
      <c r="DD500" s="79">
        <v>0</v>
      </c>
      <c r="DE500" s="79">
        <v>187</v>
      </c>
      <c r="DF500" s="79">
        <v>286</v>
      </c>
      <c r="DG500" s="79">
        <v>117</v>
      </c>
      <c r="DH500" s="79">
        <v>18</v>
      </c>
      <c r="DI500" s="79">
        <v>142</v>
      </c>
      <c r="DJ500" s="79">
        <v>186</v>
      </c>
      <c r="DK500" s="79">
        <v>284</v>
      </c>
      <c r="DL500" s="79">
        <v>117</v>
      </c>
      <c r="DM500" s="79">
        <v>18</v>
      </c>
      <c r="DN500" s="79">
        <v>56</v>
      </c>
      <c r="DO500" s="79">
        <v>10974</v>
      </c>
      <c r="DP500" s="79">
        <v>0</v>
      </c>
      <c r="DQ500" s="79">
        <v>308.86500000000001</v>
      </c>
      <c r="DR500" s="79">
        <v>0</v>
      </c>
      <c r="DS500" s="79">
        <v>882.45</v>
      </c>
      <c r="DT500" s="68">
        <v>1191.3150000000001</v>
      </c>
      <c r="DU500" s="79"/>
      <c r="DV500" s="77">
        <v>84.613200000000006</v>
      </c>
      <c r="DW500" s="77">
        <v>0</v>
      </c>
      <c r="DX500" s="77">
        <v>0</v>
      </c>
      <c r="DY500" s="77">
        <v>0.59372800000000003</v>
      </c>
      <c r="DZ500" s="77">
        <v>0</v>
      </c>
      <c r="EA500" s="77">
        <v>4.7654230000000002</v>
      </c>
      <c r="EB500" s="77">
        <v>0</v>
      </c>
      <c r="EC500" s="77">
        <v>0</v>
      </c>
      <c r="ED500" s="77"/>
      <c r="EE500" s="77"/>
      <c r="EF500" s="77">
        <v>0.55084900000000003</v>
      </c>
      <c r="EG500" s="77"/>
      <c r="EH500" s="77"/>
      <c r="EI500" s="77"/>
      <c r="EJ500" s="77"/>
      <c r="EK500" s="77"/>
      <c r="EL500" s="77"/>
      <c r="EM500" s="77"/>
      <c r="EN500" s="77"/>
      <c r="EO500" s="77"/>
      <c r="EP500" s="77"/>
      <c r="EQ500" s="77"/>
      <c r="ER500" s="77"/>
      <c r="ES500" s="77"/>
      <c r="ET500" s="77"/>
      <c r="EU500" s="77"/>
      <c r="EV500" s="77">
        <v>129.1435472</v>
      </c>
      <c r="EW500" s="77">
        <v>327.40617599999996</v>
      </c>
      <c r="EX500" s="77">
        <v>184.65617679999988</v>
      </c>
    </row>
    <row r="501" spans="1:154">
      <c r="A501" s="86">
        <v>2020</v>
      </c>
      <c r="B501" s="67" t="s">
        <v>7</v>
      </c>
      <c r="C501" s="67" t="s">
        <v>480</v>
      </c>
      <c r="D501" s="67" t="s">
        <v>211</v>
      </c>
      <c r="E501" s="67" t="s">
        <v>212</v>
      </c>
      <c r="F501" s="67" t="s">
        <v>225</v>
      </c>
      <c r="G501" s="67" t="s">
        <v>47</v>
      </c>
      <c r="H501" s="68" t="s">
        <v>231</v>
      </c>
      <c r="I501" s="68" t="s">
        <v>441</v>
      </c>
      <c r="J501" s="67" t="s">
        <v>488</v>
      </c>
      <c r="K501" s="78">
        <v>1501557.2891841463</v>
      </c>
      <c r="L501" s="78">
        <v>1093542.4858988097</v>
      </c>
      <c r="M501" s="67">
        <v>598391.69999999995</v>
      </c>
      <c r="N501" s="67">
        <v>909189</v>
      </c>
      <c r="O501" s="67">
        <v>0</v>
      </c>
      <c r="P501" s="67">
        <v>0</v>
      </c>
      <c r="Q501" s="79"/>
      <c r="R501" s="67">
        <v>4102680.4750829563</v>
      </c>
      <c r="S501" s="79"/>
      <c r="T501" s="79"/>
      <c r="U501" s="79"/>
      <c r="V501" s="79"/>
      <c r="W501" s="79"/>
      <c r="X501" s="79"/>
      <c r="Y501" s="79">
        <v>2685.1922359999999</v>
      </c>
      <c r="Z501" s="78"/>
      <c r="AA501" s="78"/>
      <c r="AB501" s="78"/>
      <c r="AC501" s="67"/>
      <c r="AD501" s="67">
        <v>11500771.800000001</v>
      </c>
      <c r="AE501" s="79"/>
      <c r="AF501" s="79">
        <v>3591.7215959999994</v>
      </c>
      <c r="AG501" s="79">
        <v>0</v>
      </c>
      <c r="AH501" s="79">
        <v>37.560672917043952</v>
      </c>
      <c r="AI501" s="79">
        <v>0</v>
      </c>
      <c r="AJ501" s="79">
        <v>0</v>
      </c>
      <c r="AK501" s="67"/>
      <c r="AL501" s="67"/>
      <c r="AM501" s="67"/>
      <c r="AN501" s="67"/>
      <c r="AO501" s="67"/>
      <c r="AP501" s="67">
        <v>90</v>
      </c>
      <c r="AQ501" s="67">
        <v>302</v>
      </c>
      <c r="AR501" s="67"/>
      <c r="AS501" s="67"/>
      <c r="AT501" s="67">
        <v>119</v>
      </c>
      <c r="AU501" s="67"/>
      <c r="AV501" s="67"/>
      <c r="AW501" s="67">
        <v>44</v>
      </c>
      <c r="AX501" s="67">
        <v>3</v>
      </c>
      <c r="AY501" s="67">
        <v>0</v>
      </c>
      <c r="AZ501" s="67">
        <v>30</v>
      </c>
      <c r="BA501" s="67">
        <v>15</v>
      </c>
      <c r="BB501" s="67">
        <v>0</v>
      </c>
      <c r="BC501" s="67">
        <v>0</v>
      </c>
      <c r="BD501" s="67"/>
      <c r="BE501" s="67">
        <v>0</v>
      </c>
      <c r="BF501" s="67">
        <v>0</v>
      </c>
      <c r="BG501" s="67">
        <v>0</v>
      </c>
      <c r="BH501" s="67">
        <v>0</v>
      </c>
      <c r="BI501" s="67"/>
      <c r="BJ501" s="73">
        <v>52975</v>
      </c>
      <c r="BK501" s="68">
        <v>603</v>
      </c>
      <c r="BL501" s="78"/>
      <c r="BM501" s="78">
        <v>64</v>
      </c>
      <c r="BN501" s="78">
        <v>64</v>
      </c>
      <c r="BO501" s="78">
        <v>0</v>
      </c>
      <c r="BP501" s="78">
        <v>64</v>
      </c>
      <c r="BQ501" s="78">
        <v>0</v>
      </c>
      <c r="BR501" s="67">
        <v>20063</v>
      </c>
      <c r="BS501" s="67">
        <v>572</v>
      </c>
      <c r="BT501" s="67">
        <v>46</v>
      </c>
      <c r="BU501" s="67">
        <v>5</v>
      </c>
      <c r="BV501" s="67">
        <v>3</v>
      </c>
      <c r="BW501" s="67">
        <v>0</v>
      </c>
      <c r="BX501" s="79"/>
      <c r="BY501" s="67">
        <v>20689</v>
      </c>
      <c r="BZ501" s="79">
        <v>473.71452999999997</v>
      </c>
      <c r="CA501" s="79">
        <v>191.61231100000001</v>
      </c>
      <c r="CB501" s="79">
        <v>55.518680000000003</v>
      </c>
      <c r="CC501" s="79">
        <v>60.733389000000003</v>
      </c>
      <c r="CD501" s="79"/>
      <c r="CE501" s="79"/>
      <c r="CF501" s="79"/>
      <c r="CG501" s="79"/>
      <c r="CH501" s="79"/>
      <c r="CI501" s="79"/>
      <c r="CJ501" s="79"/>
      <c r="CK501" s="79">
        <v>0</v>
      </c>
      <c r="CL501" s="67">
        <v>781.57890999999995</v>
      </c>
      <c r="CM501" s="79">
        <v>39</v>
      </c>
      <c r="CN501" s="79">
        <v>145.45997257112302</v>
      </c>
      <c r="CO501" s="79">
        <v>88.9014987361561</v>
      </c>
      <c r="CP501" s="79">
        <v>554</v>
      </c>
      <c r="CQ501" s="79">
        <v>2066.2775590872343</v>
      </c>
      <c r="CR501" s="79">
        <v>1262.8571871751403</v>
      </c>
      <c r="CS501" s="79">
        <v>247</v>
      </c>
      <c r="CT501" s="79">
        <v>921.2464929504456</v>
      </c>
      <c r="CU501" s="79">
        <v>563.04282532898856</v>
      </c>
      <c r="CV501" s="79">
        <v>198</v>
      </c>
      <c r="CW501" s="79">
        <v>738.48909151493206</v>
      </c>
      <c r="CX501" s="79">
        <v>451.34607050663857</v>
      </c>
      <c r="CY501" s="79">
        <v>70</v>
      </c>
      <c r="CZ501" s="79">
        <v>261.08200205073359</v>
      </c>
      <c r="DA501" s="79">
        <v>159.5667926033571</v>
      </c>
      <c r="DB501" s="79">
        <v>0</v>
      </c>
      <c r="DC501" s="79">
        <v>0</v>
      </c>
      <c r="DD501" s="79">
        <v>0</v>
      </c>
      <c r="DE501" s="79">
        <v>260</v>
      </c>
      <c r="DF501" s="79">
        <v>154</v>
      </c>
      <c r="DG501" s="79">
        <v>2064</v>
      </c>
      <c r="DH501" s="79">
        <v>0</v>
      </c>
      <c r="DI501" s="79">
        <v>0</v>
      </c>
      <c r="DJ501" s="79">
        <v>260</v>
      </c>
      <c r="DK501" s="79">
        <v>142</v>
      </c>
      <c r="DL501" s="79">
        <v>160</v>
      </c>
      <c r="DM501" s="79">
        <v>0</v>
      </c>
      <c r="DN501" s="79">
        <v>0</v>
      </c>
      <c r="DO501" s="79">
        <v>20439</v>
      </c>
      <c r="DP501" s="79">
        <v>3</v>
      </c>
      <c r="DQ501" s="79">
        <v>1101</v>
      </c>
      <c r="DR501" s="79"/>
      <c r="DS501" s="79">
        <v>1700.42</v>
      </c>
      <c r="DT501" s="68">
        <v>2801.42</v>
      </c>
      <c r="DU501" s="79"/>
      <c r="DV501" s="77">
        <v>174.70488</v>
      </c>
      <c r="DW501" s="77">
        <v>0</v>
      </c>
      <c r="DX501" s="77">
        <v>0</v>
      </c>
      <c r="DY501" s="77">
        <v>0.41220199999999996</v>
      </c>
      <c r="DZ501" s="77">
        <v>0</v>
      </c>
      <c r="EA501" s="77">
        <v>10.733389000000001</v>
      </c>
      <c r="EB501" s="77">
        <v>0</v>
      </c>
      <c r="EC501" s="77">
        <v>0</v>
      </c>
      <c r="ED501" s="77"/>
      <c r="EE501" s="77"/>
      <c r="EF501" s="77">
        <v>0.84745999999999999</v>
      </c>
      <c r="EG501" s="77"/>
      <c r="EH501" s="77"/>
      <c r="EI501" s="77"/>
      <c r="EJ501" s="77"/>
      <c r="EK501" s="77"/>
      <c r="EL501" s="77"/>
      <c r="EM501" s="77"/>
      <c r="EN501" s="77"/>
      <c r="EO501" s="77"/>
      <c r="EP501" s="77"/>
      <c r="EQ501" s="77"/>
      <c r="ER501" s="77"/>
      <c r="ES501" s="77"/>
      <c r="ET501" s="77"/>
      <c r="EU501" s="77"/>
      <c r="EV501" s="77">
        <v>37.560672917043952</v>
      </c>
      <c r="EW501" s="77">
        <v>0</v>
      </c>
      <c r="EX501" s="77">
        <v>0</v>
      </c>
    </row>
    <row r="502" spans="1:154">
      <c r="A502" s="86">
        <v>2020</v>
      </c>
      <c r="B502" s="67" t="s">
        <v>7</v>
      </c>
      <c r="C502" s="67" t="s">
        <v>480</v>
      </c>
      <c r="D502" s="67" t="s">
        <v>211</v>
      </c>
      <c r="E502" s="67" t="s">
        <v>212</v>
      </c>
      <c r="F502" s="67" t="s">
        <v>213</v>
      </c>
      <c r="G502" s="67" t="s">
        <v>33</v>
      </c>
      <c r="H502" s="68" t="s">
        <v>33</v>
      </c>
      <c r="I502" s="68" t="s">
        <v>446</v>
      </c>
      <c r="J502" s="67" t="s">
        <v>489</v>
      </c>
      <c r="K502" s="78">
        <v>528067</v>
      </c>
      <c r="L502" s="78">
        <v>380365</v>
      </c>
      <c r="M502" s="67">
        <v>0</v>
      </c>
      <c r="N502" s="67">
        <v>0</v>
      </c>
      <c r="O502" s="67">
        <v>0</v>
      </c>
      <c r="P502" s="67">
        <v>0</v>
      </c>
      <c r="Q502" s="79"/>
      <c r="R502" s="67">
        <v>908432</v>
      </c>
      <c r="S502" s="79"/>
      <c r="T502" s="79"/>
      <c r="U502" s="79"/>
      <c r="V502" s="79"/>
      <c r="W502" s="79"/>
      <c r="X502" s="79"/>
      <c r="Y502" s="79">
        <v>0</v>
      </c>
      <c r="Z502" s="78"/>
      <c r="AA502" s="78"/>
      <c r="AB502" s="78"/>
      <c r="AC502" s="67"/>
      <c r="AD502" s="67">
        <v>1253259</v>
      </c>
      <c r="AE502" s="79"/>
      <c r="AF502" s="79">
        <v>360.38512700000001</v>
      </c>
      <c r="AG502" s="79">
        <v>71345</v>
      </c>
      <c r="AH502" s="79">
        <v>23.78</v>
      </c>
      <c r="AI502" s="79">
        <v>91.1</v>
      </c>
      <c r="AJ502" s="79">
        <v>0</v>
      </c>
      <c r="AK502" s="67"/>
      <c r="AL502" s="67"/>
      <c r="AM502" s="67"/>
      <c r="AN502" s="67"/>
      <c r="AO502" s="67"/>
      <c r="AP502" s="67">
        <v>25</v>
      </c>
      <c r="AQ502" s="67">
        <v>141</v>
      </c>
      <c r="AR502" s="67"/>
      <c r="AS502" s="67"/>
      <c r="AT502" s="67">
        <v>25</v>
      </c>
      <c r="AU502" s="67"/>
      <c r="AV502" s="67"/>
      <c r="AW502" s="67">
        <v>2</v>
      </c>
      <c r="AX502" s="67">
        <v>0</v>
      </c>
      <c r="AY502" s="67">
        <v>0</v>
      </c>
      <c r="AZ502" s="67">
        <v>0</v>
      </c>
      <c r="BA502" s="67">
        <v>2</v>
      </c>
      <c r="BB502" s="67">
        <v>0</v>
      </c>
      <c r="BC502" s="67">
        <v>0</v>
      </c>
      <c r="BD502" s="67"/>
      <c r="BE502" s="67">
        <v>0</v>
      </c>
      <c r="BF502" s="67">
        <v>0</v>
      </c>
      <c r="BG502" s="67">
        <v>0</v>
      </c>
      <c r="BH502" s="67">
        <v>0</v>
      </c>
      <c r="BI502" s="67"/>
      <c r="BJ502" s="73">
        <v>11205</v>
      </c>
      <c r="BK502" s="68">
        <v>195</v>
      </c>
      <c r="BL502" s="78"/>
      <c r="BM502" s="78">
        <v>47</v>
      </c>
      <c r="BN502" s="78">
        <v>47</v>
      </c>
      <c r="BO502" s="78">
        <v>0</v>
      </c>
      <c r="BP502" s="78">
        <v>45</v>
      </c>
      <c r="BQ502" s="78">
        <v>2</v>
      </c>
      <c r="BR502" s="67">
        <v>8182</v>
      </c>
      <c r="BS502" s="67">
        <v>141</v>
      </c>
      <c r="BT502" s="67">
        <v>2</v>
      </c>
      <c r="BU502" s="67">
        <v>0</v>
      </c>
      <c r="BV502" s="67">
        <v>0</v>
      </c>
      <c r="BW502" s="67">
        <v>0</v>
      </c>
      <c r="BX502" s="79"/>
      <c r="BY502" s="67">
        <v>8325</v>
      </c>
      <c r="BZ502" s="79">
        <v>124.915423</v>
      </c>
      <c r="CA502" s="79">
        <v>41.345300000000002</v>
      </c>
      <c r="CB502" s="79">
        <v>30.062923000000001</v>
      </c>
      <c r="CC502" s="79">
        <v>30.678747999999999</v>
      </c>
      <c r="CD502" s="79"/>
      <c r="CE502" s="79"/>
      <c r="CF502" s="79"/>
      <c r="CG502" s="79"/>
      <c r="CH502" s="79"/>
      <c r="CI502" s="79"/>
      <c r="CJ502" s="79"/>
      <c r="CK502" s="79">
        <v>7.8167929999999997</v>
      </c>
      <c r="CL502" s="67">
        <v>234.81918700000003</v>
      </c>
      <c r="CM502" s="79">
        <v>128.6</v>
      </c>
      <c r="CN502" s="79">
        <v>24.87</v>
      </c>
      <c r="CO502" s="79">
        <v>6998766.9400000004</v>
      </c>
      <c r="CP502" s="79">
        <v>96</v>
      </c>
      <c r="CQ502" s="79">
        <v>18.5</v>
      </c>
      <c r="CR502" s="79">
        <v>5.2245849599999996</v>
      </c>
      <c r="CS502" s="79">
        <v>0</v>
      </c>
      <c r="CT502" s="79">
        <v>0</v>
      </c>
      <c r="CU502" s="79">
        <v>0</v>
      </c>
      <c r="CV502" s="79">
        <v>0</v>
      </c>
      <c r="CW502" s="79">
        <v>17.21</v>
      </c>
      <c r="CX502" s="79">
        <v>4.84362564</v>
      </c>
      <c r="CY502" s="79">
        <v>0.75</v>
      </c>
      <c r="CZ502" s="79">
        <v>3.48</v>
      </c>
      <c r="DA502" s="79">
        <v>0.97960968000000004</v>
      </c>
      <c r="DB502" s="79">
        <v>30</v>
      </c>
      <c r="DC502" s="79">
        <v>0.57999999999999996</v>
      </c>
      <c r="DD502" s="79">
        <v>0.163906</v>
      </c>
      <c r="DE502" s="79">
        <v>0</v>
      </c>
      <c r="DF502" s="79">
        <v>123</v>
      </c>
      <c r="DG502" s="79">
        <v>43</v>
      </c>
      <c r="DH502" s="79">
        <v>3</v>
      </c>
      <c r="DI502" s="79">
        <v>239</v>
      </c>
      <c r="DJ502" s="79">
        <v>0</v>
      </c>
      <c r="DK502" s="79">
        <v>123</v>
      </c>
      <c r="DL502" s="79">
        <v>43</v>
      </c>
      <c r="DM502" s="79">
        <v>3</v>
      </c>
      <c r="DN502" s="79">
        <v>239</v>
      </c>
      <c r="DO502" s="79">
        <v>8326</v>
      </c>
      <c r="DP502" s="79">
        <v>0</v>
      </c>
      <c r="DQ502" s="79">
        <v>469</v>
      </c>
      <c r="DR502" s="79">
        <v>0</v>
      </c>
      <c r="DS502" s="79">
        <v>611</v>
      </c>
      <c r="DT502" s="68">
        <v>1080</v>
      </c>
      <c r="DU502" s="79"/>
      <c r="DV502" s="77">
        <v>76.157724999999999</v>
      </c>
      <c r="DW502" s="77">
        <v>0.156779</v>
      </c>
      <c r="DX502" s="77">
        <v>0.4</v>
      </c>
      <c r="DY502" s="77">
        <v>8.34</v>
      </c>
      <c r="DZ502" s="77">
        <v>0</v>
      </c>
      <c r="EA502" s="77">
        <v>0</v>
      </c>
      <c r="EB502" s="77">
        <v>0</v>
      </c>
      <c r="EC502" s="77">
        <v>0.4</v>
      </c>
      <c r="ED502" s="77"/>
      <c r="EE502" s="77"/>
      <c r="EF502" s="77">
        <v>0.86277899999999996</v>
      </c>
      <c r="EG502" s="77"/>
      <c r="EH502" s="77"/>
      <c r="EI502" s="77"/>
      <c r="EJ502" s="77"/>
      <c r="EK502" s="77"/>
      <c r="EL502" s="77"/>
      <c r="EM502" s="77"/>
      <c r="EN502" s="77"/>
      <c r="EO502" s="77"/>
      <c r="EP502" s="77"/>
      <c r="EQ502" s="77"/>
      <c r="ER502" s="77"/>
      <c r="ES502" s="77"/>
      <c r="ET502" s="77"/>
      <c r="EU502" s="77"/>
      <c r="EV502" s="77">
        <v>23.78</v>
      </c>
      <c r="EW502" s="77">
        <v>91.1</v>
      </c>
      <c r="EX502" s="77">
        <v>0</v>
      </c>
    </row>
    <row r="503" spans="1:154">
      <c r="A503" s="86">
        <v>2020</v>
      </c>
      <c r="B503" s="67" t="s">
        <v>7</v>
      </c>
      <c r="C503" s="67" t="s">
        <v>480</v>
      </c>
      <c r="D503" s="67" t="s">
        <v>211</v>
      </c>
      <c r="E503" s="67" t="s">
        <v>212</v>
      </c>
      <c r="F503" s="67" t="s">
        <v>226</v>
      </c>
      <c r="G503" s="67" t="s">
        <v>29</v>
      </c>
      <c r="H503" s="68" t="s">
        <v>29</v>
      </c>
      <c r="I503" s="68" t="s">
        <v>447</v>
      </c>
      <c r="J503" s="67" t="s">
        <v>490</v>
      </c>
      <c r="K503" s="78">
        <v>766122.54</v>
      </c>
      <c r="L503" s="78">
        <v>308304.27</v>
      </c>
      <c r="M503" s="67">
        <v>70139</v>
      </c>
      <c r="N503" s="67">
        <v>0</v>
      </c>
      <c r="O503" s="67">
        <v>0</v>
      </c>
      <c r="P503" s="67">
        <v>0</v>
      </c>
      <c r="Q503" s="79"/>
      <c r="R503" s="67">
        <v>1144565.81</v>
      </c>
      <c r="S503" s="79"/>
      <c r="T503" s="79"/>
      <c r="U503" s="79"/>
      <c r="V503" s="79"/>
      <c r="W503" s="79"/>
      <c r="X503" s="79"/>
      <c r="Y503" s="79">
        <v>700.38</v>
      </c>
      <c r="Z503" s="78"/>
      <c r="AA503" s="78"/>
      <c r="AB503" s="78"/>
      <c r="AC503" s="67"/>
      <c r="AD503" s="67">
        <v>1877394</v>
      </c>
      <c r="AE503" s="79"/>
      <c r="AF503" s="79">
        <v>515.18000000000006</v>
      </c>
      <c r="AG503" s="79">
        <v>1877.394</v>
      </c>
      <c r="AH503" s="79">
        <v>35.697866779999998</v>
      </c>
      <c r="AI503" s="79">
        <v>94.461080589999995</v>
      </c>
      <c r="AJ503" s="79">
        <v>113.1270426</v>
      </c>
      <c r="AK503" s="67"/>
      <c r="AL503" s="67"/>
      <c r="AM503" s="67"/>
      <c r="AN503" s="67"/>
      <c r="AO503" s="67"/>
      <c r="AP503" s="67">
        <v>28</v>
      </c>
      <c r="AQ503" s="67">
        <v>118</v>
      </c>
      <c r="AR503" s="67"/>
      <c r="AS503" s="67"/>
      <c r="AT503" s="67">
        <v>41</v>
      </c>
      <c r="AU503" s="67"/>
      <c r="AV503" s="67"/>
      <c r="AW503" s="67">
        <v>8</v>
      </c>
      <c r="AX503" s="67">
        <v>0</v>
      </c>
      <c r="AY503" s="67">
        <v>0</v>
      </c>
      <c r="AZ503" s="67">
        <v>5</v>
      </c>
      <c r="BA503" s="67">
        <v>3</v>
      </c>
      <c r="BB503" s="67">
        <v>0</v>
      </c>
      <c r="BC503" s="67">
        <v>0</v>
      </c>
      <c r="BD503" s="67"/>
      <c r="BE503" s="67">
        <v>0</v>
      </c>
      <c r="BF503" s="67">
        <v>0</v>
      </c>
      <c r="BG503" s="67">
        <v>0</v>
      </c>
      <c r="BH503" s="67">
        <v>0</v>
      </c>
      <c r="BI503" s="67"/>
      <c r="BJ503" s="73">
        <v>14820</v>
      </c>
      <c r="BK503" s="68">
        <v>203</v>
      </c>
      <c r="BL503" s="78"/>
      <c r="BM503" s="78">
        <v>35</v>
      </c>
      <c r="BN503" s="78">
        <v>35</v>
      </c>
      <c r="BO503" s="78">
        <v>21</v>
      </c>
      <c r="BP503" s="78">
        <v>12</v>
      </c>
      <c r="BQ503" s="78">
        <v>2</v>
      </c>
      <c r="BR503" s="67">
        <v>15306</v>
      </c>
      <c r="BS503" s="67">
        <v>172</v>
      </c>
      <c r="BT503" s="67">
        <v>50</v>
      </c>
      <c r="BU503" s="67">
        <v>0</v>
      </c>
      <c r="BV503" s="67">
        <v>0</v>
      </c>
      <c r="BW503" s="67">
        <v>0</v>
      </c>
      <c r="BX503" s="79"/>
      <c r="BY503" s="67">
        <v>15528</v>
      </c>
      <c r="BZ503" s="79">
        <v>172.8</v>
      </c>
      <c r="CA503" s="79">
        <v>110.18</v>
      </c>
      <c r="CB503" s="79">
        <v>152.67000000000002</v>
      </c>
      <c r="CC503" s="79">
        <v>89.740000000000009</v>
      </c>
      <c r="CD503" s="79"/>
      <c r="CE503" s="79"/>
      <c r="CF503" s="79"/>
      <c r="CG503" s="79"/>
      <c r="CH503" s="79"/>
      <c r="CI503" s="79"/>
      <c r="CJ503" s="79"/>
      <c r="CK503" s="79">
        <v>75.97</v>
      </c>
      <c r="CL503" s="67">
        <v>601.36000000000013</v>
      </c>
      <c r="CM503" s="79">
        <v>0</v>
      </c>
      <c r="CN503" s="79">
        <v>0</v>
      </c>
      <c r="CO503" s="79">
        <v>0</v>
      </c>
      <c r="CP503" s="79">
        <v>273.79899999999998</v>
      </c>
      <c r="CQ503" s="79">
        <v>237.95871089999997</v>
      </c>
      <c r="CR503" s="79">
        <v>62.821099677599996</v>
      </c>
      <c r="CS503" s="79">
        <v>45.666699999999999</v>
      </c>
      <c r="CT503" s="79">
        <v>39.688928969999999</v>
      </c>
      <c r="CU503" s="79">
        <v>10.47787724808</v>
      </c>
      <c r="CV503" s="79">
        <v>214.4</v>
      </c>
      <c r="CW503" s="79">
        <v>186.33503999999999</v>
      </c>
      <c r="CX503" s="79">
        <v>49.192450559999997</v>
      </c>
      <c r="CY503" s="79">
        <v>20.87</v>
      </c>
      <c r="CZ503" s="79">
        <v>18.138117000000001</v>
      </c>
      <c r="DA503" s="79">
        <v>4.7884628879999998</v>
      </c>
      <c r="DB503" s="79">
        <v>0</v>
      </c>
      <c r="DC503" s="79">
        <v>0</v>
      </c>
      <c r="DD503" s="79">
        <v>0</v>
      </c>
      <c r="DE503" s="79">
        <v>0</v>
      </c>
      <c r="DF503" s="79">
        <v>18</v>
      </c>
      <c r="DG503" s="79">
        <v>8</v>
      </c>
      <c r="DH503" s="79">
        <v>2</v>
      </c>
      <c r="DI503" s="79">
        <v>200</v>
      </c>
      <c r="DJ503" s="79">
        <v>0</v>
      </c>
      <c r="DK503" s="79">
        <v>18</v>
      </c>
      <c r="DL503" s="79">
        <v>8</v>
      </c>
      <c r="DM503" s="79">
        <v>2</v>
      </c>
      <c r="DN503" s="79">
        <v>0</v>
      </c>
      <c r="DO503" s="79">
        <v>15528</v>
      </c>
      <c r="DP503" s="79">
        <v>0</v>
      </c>
      <c r="DQ503" s="79">
        <v>565.39300000000003</v>
      </c>
      <c r="DR503" s="79">
        <v>32.409999999999997</v>
      </c>
      <c r="DS503" s="79">
        <v>249.13399999999999</v>
      </c>
      <c r="DT503" s="68">
        <v>846.93700000000001</v>
      </c>
      <c r="DU503" s="79"/>
      <c r="DV503" s="77">
        <v>194.50752399999999</v>
      </c>
      <c r="DW503" s="77">
        <v>2.9735999999999999E-2</v>
      </c>
      <c r="DX503" s="77">
        <v>0</v>
      </c>
      <c r="DY503" s="77">
        <v>0.6</v>
      </c>
      <c r="DZ503" s="77">
        <v>8.1118000000000006</v>
      </c>
      <c r="EA503" s="77">
        <v>0.1416</v>
      </c>
      <c r="EB503" s="77">
        <v>0</v>
      </c>
      <c r="EC503" s="77">
        <v>8.3800799999999995</v>
      </c>
      <c r="ED503" s="77"/>
      <c r="EE503" s="77"/>
      <c r="EF503" s="77">
        <v>0</v>
      </c>
      <c r="EG503" s="77"/>
      <c r="EH503" s="77"/>
      <c r="EI503" s="77"/>
      <c r="EJ503" s="77"/>
      <c r="EK503" s="77"/>
      <c r="EL503" s="77"/>
      <c r="EM503" s="77"/>
      <c r="EN503" s="77"/>
      <c r="EO503" s="77"/>
      <c r="EP503" s="77"/>
      <c r="EQ503" s="77"/>
      <c r="ER503" s="77"/>
      <c r="ES503" s="77"/>
      <c r="ET503" s="77"/>
      <c r="EU503" s="77"/>
      <c r="EV503" s="77">
        <v>35.697866779999998</v>
      </c>
      <c r="EW503" s="77">
        <v>94.461080589999995</v>
      </c>
      <c r="EX503" s="77">
        <v>113.1270426</v>
      </c>
    </row>
    <row r="504" spans="1:154" ht="24">
      <c r="A504" s="86">
        <v>2020</v>
      </c>
      <c r="B504" s="67" t="s">
        <v>7</v>
      </c>
      <c r="C504" s="67" t="s">
        <v>480</v>
      </c>
      <c r="D504" s="67" t="s">
        <v>211</v>
      </c>
      <c r="E504" s="67" t="s">
        <v>212</v>
      </c>
      <c r="F504" s="67" t="s">
        <v>227</v>
      </c>
      <c r="G504" s="67" t="s">
        <v>13</v>
      </c>
      <c r="H504" s="68" t="s">
        <v>13</v>
      </c>
      <c r="I504" s="68" t="s">
        <v>444</v>
      </c>
      <c r="J504" s="67" t="s">
        <v>491</v>
      </c>
      <c r="K504" s="78">
        <v>261407</v>
      </c>
      <c r="L504" s="78">
        <v>123528.78</v>
      </c>
      <c r="M504" s="67">
        <v>0</v>
      </c>
      <c r="N504" s="67">
        <v>0</v>
      </c>
      <c r="O504" s="67">
        <v>0</v>
      </c>
      <c r="P504" s="67">
        <v>0</v>
      </c>
      <c r="Q504" s="79"/>
      <c r="R504" s="67">
        <v>384935.78</v>
      </c>
      <c r="S504" s="79"/>
      <c r="T504" s="79"/>
      <c r="U504" s="79"/>
      <c r="V504" s="79"/>
      <c r="W504" s="79"/>
      <c r="X504" s="79"/>
      <c r="Y504" s="79">
        <v>257.12812680000002</v>
      </c>
      <c r="Z504" s="78"/>
      <c r="AA504" s="78"/>
      <c r="AB504" s="78"/>
      <c r="AC504" s="67"/>
      <c r="AD504" s="67">
        <v>502043</v>
      </c>
      <c r="AE504" s="79"/>
      <c r="AF504" s="79">
        <v>140.97265099999998</v>
      </c>
      <c r="AG504" s="79">
        <v>8007247</v>
      </c>
      <c r="AH504" s="79">
        <v>8007247</v>
      </c>
      <c r="AI504" s="79">
        <v>22132706</v>
      </c>
      <c r="AJ504" s="79">
        <v>3524316</v>
      </c>
      <c r="AK504" s="67"/>
      <c r="AL504" s="67"/>
      <c r="AM504" s="67"/>
      <c r="AN504" s="67"/>
      <c r="AO504" s="67"/>
      <c r="AP504" s="67">
        <v>20</v>
      </c>
      <c r="AQ504" s="67">
        <v>59</v>
      </c>
      <c r="AR504" s="67"/>
      <c r="AS504" s="67"/>
      <c r="AT504" s="67">
        <v>15</v>
      </c>
      <c r="AU504" s="67"/>
      <c r="AV504" s="67"/>
      <c r="AW504" s="67">
        <v>3</v>
      </c>
      <c r="AX504" s="67">
        <v>0</v>
      </c>
      <c r="AY504" s="67">
        <v>0</v>
      </c>
      <c r="AZ504" s="67">
        <v>2</v>
      </c>
      <c r="BA504" s="67">
        <v>0</v>
      </c>
      <c r="BB504" s="67">
        <v>0</v>
      </c>
      <c r="BC504" s="67">
        <v>0</v>
      </c>
      <c r="BD504" s="67"/>
      <c r="BE504" s="67">
        <v>0</v>
      </c>
      <c r="BF504" s="67">
        <v>0</v>
      </c>
      <c r="BG504" s="67">
        <v>0</v>
      </c>
      <c r="BH504" s="67">
        <v>0</v>
      </c>
      <c r="BI504" s="67"/>
      <c r="BJ504" s="73">
        <v>6180</v>
      </c>
      <c r="BK504" s="68">
        <v>99</v>
      </c>
      <c r="BL504" s="78"/>
      <c r="BM504" s="78">
        <v>40</v>
      </c>
      <c r="BN504" s="78">
        <v>40</v>
      </c>
      <c r="BO504" s="78">
        <v>0</v>
      </c>
      <c r="BP504" s="78">
        <v>40</v>
      </c>
      <c r="BQ504" s="78">
        <v>0</v>
      </c>
      <c r="BR504" s="67">
        <v>4344</v>
      </c>
      <c r="BS504" s="67">
        <v>68</v>
      </c>
      <c r="BT504" s="67">
        <v>0</v>
      </c>
      <c r="BU504" s="67">
        <v>0</v>
      </c>
      <c r="BV504" s="67">
        <v>0</v>
      </c>
      <c r="BW504" s="67">
        <v>0</v>
      </c>
      <c r="BX504" s="79"/>
      <c r="BY504" s="67">
        <v>4412</v>
      </c>
      <c r="BZ504" s="79">
        <v>81.653189999999995</v>
      </c>
      <c r="CA504" s="79">
        <v>56.777433000000002</v>
      </c>
      <c r="CB504" s="79">
        <v>25.28922</v>
      </c>
      <c r="CC504" s="79">
        <v>67.647429000000002</v>
      </c>
      <c r="CD504" s="79"/>
      <c r="CE504" s="79"/>
      <c r="CF504" s="79"/>
      <c r="CG504" s="79"/>
      <c r="CH504" s="79"/>
      <c r="CI504" s="79"/>
      <c r="CJ504" s="79"/>
      <c r="CK504" s="79">
        <v>13.720669000000001</v>
      </c>
      <c r="CL504" s="67">
        <v>245.087941</v>
      </c>
      <c r="CM504" s="79">
        <v>32</v>
      </c>
      <c r="CN504" s="79">
        <v>9292.9279999999999</v>
      </c>
      <c r="CO504" s="79">
        <v>6.2206860032</v>
      </c>
      <c r="CP504" s="79">
        <v>22.5</v>
      </c>
      <c r="CQ504" s="79">
        <v>6534.09</v>
      </c>
      <c r="CR504" s="79">
        <v>4.3739198459999997</v>
      </c>
      <c r="CS504" s="79">
        <v>0</v>
      </c>
      <c r="CT504" s="79">
        <v>0</v>
      </c>
      <c r="CU504" s="79">
        <v>0</v>
      </c>
      <c r="CV504" s="79">
        <v>140.56</v>
      </c>
      <c r="CW504" s="79">
        <v>40819.186240000003</v>
      </c>
      <c r="CX504" s="79">
        <v>27.324363269056001</v>
      </c>
      <c r="CY504" s="79">
        <v>18.600000000000001</v>
      </c>
      <c r="CZ504" s="79">
        <v>5401.5144</v>
      </c>
      <c r="DA504" s="79">
        <v>3.6157737393599998</v>
      </c>
      <c r="DB504" s="79">
        <v>4.8</v>
      </c>
      <c r="DC504" s="79">
        <v>1393.9392</v>
      </c>
      <c r="DD504" s="79">
        <v>0.93310290048</v>
      </c>
      <c r="DE504" s="79">
        <v>0</v>
      </c>
      <c r="DF504" s="79">
        <v>6</v>
      </c>
      <c r="DG504" s="79">
        <v>5</v>
      </c>
      <c r="DH504" s="79">
        <v>0</v>
      </c>
      <c r="DI504" s="79">
        <v>304</v>
      </c>
      <c r="DJ504" s="79">
        <v>0</v>
      </c>
      <c r="DK504" s="79">
        <v>6</v>
      </c>
      <c r="DL504" s="79">
        <v>5</v>
      </c>
      <c r="DM504" s="79">
        <v>0</v>
      </c>
      <c r="DN504" s="79">
        <v>0</v>
      </c>
      <c r="DO504" s="79">
        <v>512800</v>
      </c>
      <c r="DP504" s="79">
        <v>0</v>
      </c>
      <c r="DQ504" s="79">
        <v>321.7</v>
      </c>
      <c r="DR504" s="79">
        <v>0</v>
      </c>
      <c r="DS504" s="79">
        <v>512.79999999999995</v>
      </c>
      <c r="DT504" s="68">
        <v>834.5</v>
      </c>
      <c r="DU504" s="79"/>
      <c r="DV504" s="77">
        <v>27.148800000000001</v>
      </c>
      <c r="DW504" s="77">
        <v>1.18E-2</v>
      </c>
      <c r="DX504" s="77">
        <v>0</v>
      </c>
      <c r="DY504" s="77">
        <v>1.80786</v>
      </c>
      <c r="DZ504" s="77">
        <v>0.05</v>
      </c>
      <c r="EA504" s="77">
        <v>2.7</v>
      </c>
      <c r="EB504" s="77">
        <v>0</v>
      </c>
      <c r="EC504" s="77">
        <v>0</v>
      </c>
      <c r="ED504" s="77"/>
      <c r="EE504" s="77"/>
      <c r="EF504" s="77">
        <v>0</v>
      </c>
      <c r="EG504" s="77"/>
      <c r="EH504" s="77"/>
      <c r="EI504" s="77"/>
      <c r="EJ504" s="77"/>
      <c r="EK504" s="77"/>
      <c r="EL504" s="77"/>
      <c r="EM504" s="77"/>
      <c r="EN504" s="77"/>
      <c r="EO504" s="77"/>
      <c r="EP504" s="77"/>
      <c r="EQ504" s="77"/>
      <c r="ER504" s="77"/>
      <c r="ES504" s="77"/>
      <c r="ET504" s="77"/>
      <c r="EU504" s="77"/>
      <c r="EV504" s="77">
        <v>8007.2470000000003</v>
      </c>
      <c r="EW504" s="77">
        <v>22132.705999999998</v>
      </c>
      <c r="EX504" s="77">
        <v>3524.3159999999998</v>
      </c>
    </row>
    <row r="505" spans="1:154">
      <c r="A505" s="86">
        <v>2020</v>
      </c>
      <c r="B505" s="67" t="s">
        <v>7</v>
      </c>
      <c r="C505" s="67" t="s">
        <v>480</v>
      </c>
      <c r="D505" s="67" t="s">
        <v>211</v>
      </c>
      <c r="E505" s="67" t="s">
        <v>212</v>
      </c>
      <c r="F505" s="67" t="s">
        <v>215</v>
      </c>
      <c r="G505" s="67" t="s">
        <v>239</v>
      </c>
      <c r="H505" s="68" t="s">
        <v>239</v>
      </c>
      <c r="I505" s="68" t="s">
        <v>449</v>
      </c>
      <c r="J505" s="67" t="s">
        <v>492</v>
      </c>
      <c r="K505" s="78">
        <v>160650552.3697142</v>
      </c>
      <c r="L505" s="78">
        <v>71899088.229133427</v>
      </c>
      <c r="M505" s="67">
        <v>96997917.455999911</v>
      </c>
      <c r="N505" s="67">
        <v>173895447.09100002</v>
      </c>
      <c r="O505" s="67">
        <v>182539170.28200001</v>
      </c>
      <c r="P505" s="67">
        <v>419342.19299999997</v>
      </c>
      <c r="Q505" s="79"/>
      <c r="R505" s="67">
        <v>686401517.62084758</v>
      </c>
      <c r="S505" s="79"/>
      <c r="T505" s="79"/>
      <c r="U505" s="79"/>
      <c r="V505" s="79">
        <v>111540.31647252162</v>
      </c>
      <c r="W505" s="79">
        <v>46924.332914758364</v>
      </c>
      <c r="X505" s="79">
        <v>62568.733266934978</v>
      </c>
      <c r="Y505" s="79">
        <v>350698.64494941494</v>
      </c>
      <c r="Z505" s="78">
        <v>225991238.95729291</v>
      </c>
      <c r="AA505" s="78">
        <v>448894334.59287292</v>
      </c>
      <c r="AB505" s="78">
        <v>179684199.44983414</v>
      </c>
      <c r="AC505" s="67"/>
      <c r="AD505" s="67">
        <v>854569773</v>
      </c>
      <c r="AE505" s="79"/>
      <c r="AF505" s="79">
        <v>246937.8805087349</v>
      </c>
      <c r="AG505" s="79">
        <v>0</v>
      </c>
      <c r="AH505" s="79">
        <v>0</v>
      </c>
      <c r="AI505" s="79">
        <v>0</v>
      </c>
      <c r="AJ505" s="79">
        <v>0</v>
      </c>
      <c r="AK505" s="67"/>
      <c r="AL505" s="67"/>
      <c r="AM505" s="67">
        <v>206</v>
      </c>
      <c r="AN505" s="67">
        <v>1</v>
      </c>
      <c r="AO505" s="67">
        <v>148</v>
      </c>
      <c r="AP505" s="67">
        <v>1165</v>
      </c>
      <c r="AQ505" s="67">
        <v>4812</v>
      </c>
      <c r="AR505" s="67">
        <v>3</v>
      </c>
      <c r="AS505" s="67">
        <v>1</v>
      </c>
      <c r="AT505" s="67">
        <v>2749</v>
      </c>
      <c r="AU505" s="67">
        <v>17</v>
      </c>
      <c r="AV505" s="67">
        <v>3</v>
      </c>
      <c r="AW505" s="67">
        <v>2114</v>
      </c>
      <c r="AX505" s="67">
        <v>14</v>
      </c>
      <c r="AY505" s="67">
        <v>21</v>
      </c>
      <c r="AZ505" s="67">
        <v>1270</v>
      </c>
      <c r="BA505" s="67"/>
      <c r="BB505" s="67">
        <v>9</v>
      </c>
      <c r="BC505" s="67">
        <v>905</v>
      </c>
      <c r="BD505" s="67">
        <v>0</v>
      </c>
      <c r="BE505" s="67">
        <v>5</v>
      </c>
      <c r="BF505" s="67">
        <v>77</v>
      </c>
      <c r="BG505" s="67">
        <v>32</v>
      </c>
      <c r="BH505" s="67">
        <v>18</v>
      </c>
      <c r="BI505" s="67">
        <v>62</v>
      </c>
      <c r="BJ505" s="73">
        <v>1992203</v>
      </c>
      <c r="BK505" s="68">
        <v>13632</v>
      </c>
      <c r="BL505" s="78">
        <v>5</v>
      </c>
      <c r="BM505" s="78">
        <v>1616</v>
      </c>
      <c r="BN505" s="78">
        <v>1621</v>
      </c>
      <c r="BO505" s="78">
        <v>1358</v>
      </c>
      <c r="BP505" s="78">
        <v>263</v>
      </c>
      <c r="BQ505" s="78">
        <v>0</v>
      </c>
      <c r="BR505" s="67">
        <v>1412521</v>
      </c>
      <c r="BS505" s="67">
        <v>87220</v>
      </c>
      <c r="BT505" s="67">
        <v>2775</v>
      </c>
      <c r="BU505" s="67">
        <v>555</v>
      </c>
      <c r="BV505" s="67">
        <v>49</v>
      </c>
      <c r="BW505" s="67">
        <v>224</v>
      </c>
      <c r="BX505" s="79"/>
      <c r="BY505" s="67">
        <v>1503344</v>
      </c>
      <c r="BZ505" s="79">
        <v>24359.557276040508</v>
      </c>
      <c r="CA505" s="79">
        <v>12317.984917499671</v>
      </c>
      <c r="CB505" s="79">
        <v>0</v>
      </c>
      <c r="CC505" s="79">
        <v>6834.236677472335</v>
      </c>
      <c r="CD505" s="79"/>
      <c r="CE505" s="79"/>
      <c r="CF505" s="79"/>
      <c r="CG505" s="79"/>
      <c r="CH505" s="79"/>
      <c r="CI505" s="79"/>
      <c r="CJ505" s="79"/>
      <c r="CK505" s="79">
        <v>14335.656715312165</v>
      </c>
      <c r="CL505" s="67">
        <v>57847.435586324682</v>
      </c>
      <c r="CM505" s="79">
        <v>0</v>
      </c>
      <c r="CN505" s="79">
        <v>0</v>
      </c>
      <c r="CO505" s="79">
        <v>0</v>
      </c>
      <c r="CP505" s="79">
        <v>0</v>
      </c>
      <c r="CQ505" s="79">
        <v>0</v>
      </c>
      <c r="CR505" s="79">
        <v>0</v>
      </c>
      <c r="CS505" s="79">
        <v>0</v>
      </c>
      <c r="CT505" s="79">
        <v>0</v>
      </c>
      <c r="CU505" s="79">
        <v>0</v>
      </c>
      <c r="CV505" s="79">
        <v>0</v>
      </c>
      <c r="CW505" s="79">
        <v>0</v>
      </c>
      <c r="CX505" s="79">
        <v>0</v>
      </c>
      <c r="CY505" s="79">
        <v>0</v>
      </c>
      <c r="CZ505" s="79">
        <v>0</v>
      </c>
      <c r="DA505" s="79">
        <v>0</v>
      </c>
      <c r="DB505" s="79">
        <v>0</v>
      </c>
      <c r="DC505" s="79">
        <v>0</v>
      </c>
      <c r="DD505" s="79">
        <v>0</v>
      </c>
      <c r="DE505" s="79">
        <v>70513.810528619986</v>
      </c>
      <c r="DF505" s="79">
        <v>58996.258322519992</v>
      </c>
      <c r="DG505" s="79">
        <v>155.19344406000002</v>
      </c>
      <c r="DH505" s="79">
        <v>0</v>
      </c>
      <c r="DI505" s="79">
        <v>0</v>
      </c>
      <c r="DJ505" s="79">
        <v>0</v>
      </c>
      <c r="DK505" s="79">
        <v>0</v>
      </c>
      <c r="DL505" s="79">
        <v>0</v>
      </c>
      <c r="DM505" s="79">
        <v>0</v>
      </c>
      <c r="DN505" s="79">
        <v>0</v>
      </c>
      <c r="DO505" s="79">
        <v>0</v>
      </c>
      <c r="DP505" s="79">
        <v>595.19999999999993</v>
      </c>
      <c r="DQ505" s="79">
        <v>21317.3</v>
      </c>
      <c r="DR505" s="79">
        <v>6412</v>
      </c>
      <c r="DS505" s="79">
        <v>8923.3776595035706</v>
      </c>
      <c r="DT505" s="68">
        <v>36652.67765950357</v>
      </c>
      <c r="DU505" s="79"/>
      <c r="DV505" s="77">
        <v>0</v>
      </c>
      <c r="DW505" s="77">
        <v>81.899618965666704</v>
      </c>
      <c r="DX505" s="77">
        <v>0</v>
      </c>
      <c r="DY505" s="77">
        <v>0</v>
      </c>
      <c r="DZ505" s="77">
        <v>0</v>
      </c>
      <c r="EA505" s="77">
        <v>728.70502316583304</v>
      </c>
      <c r="EB505" s="77">
        <v>0</v>
      </c>
      <c r="EC505" s="77">
        <v>0</v>
      </c>
      <c r="ED505" s="77"/>
      <c r="EE505" s="77"/>
      <c r="EF505" s="77">
        <v>0</v>
      </c>
      <c r="EG505" s="77"/>
      <c r="EH505" s="77"/>
      <c r="EI505" s="77"/>
      <c r="EJ505" s="77"/>
      <c r="EK505" s="77"/>
      <c r="EL505" s="77"/>
      <c r="EM505" s="77"/>
      <c r="EN505" s="77"/>
      <c r="EO505" s="77"/>
      <c r="EP505" s="77"/>
      <c r="EQ505" s="77"/>
      <c r="ER505" s="77"/>
      <c r="ES505" s="77"/>
      <c r="ET505" s="77"/>
      <c r="EU505" s="77"/>
      <c r="EV505" s="77">
        <v>0</v>
      </c>
      <c r="EW505" s="77">
        <v>0</v>
      </c>
      <c r="EX505" s="77">
        <v>0</v>
      </c>
    </row>
    <row r="506" spans="1:154">
      <c r="A506" s="86">
        <v>2020</v>
      </c>
      <c r="B506" s="67" t="s">
        <v>6</v>
      </c>
      <c r="C506" s="67" t="s">
        <v>467</v>
      </c>
      <c r="D506" s="67" t="s">
        <v>211</v>
      </c>
      <c r="E506" s="67" t="s">
        <v>212</v>
      </c>
      <c r="F506" s="67" t="s">
        <v>228</v>
      </c>
      <c r="G506" s="67" t="s">
        <v>28</v>
      </c>
      <c r="H506" s="68" t="s">
        <v>28</v>
      </c>
      <c r="I506" s="68" t="s">
        <v>445</v>
      </c>
      <c r="J506" s="67" t="s">
        <v>493</v>
      </c>
      <c r="K506" s="78">
        <v>594263.92568749993</v>
      </c>
      <c r="L506" s="78">
        <v>104870.10453308823</v>
      </c>
      <c r="M506" s="67"/>
      <c r="N506" s="67"/>
      <c r="O506" s="67"/>
      <c r="P506" s="67"/>
      <c r="Q506" s="79"/>
      <c r="R506" s="67">
        <v>699134.0302205882</v>
      </c>
      <c r="S506" s="79"/>
      <c r="T506" s="79"/>
      <c r="U506" s="79"/>
      <c r="V506" s="79"/>
      <c r="W506" s="79"/>
      <c r="X506" s="79"/>
      <c r="Y506" s="79"/>
      <c r="Z506" s="78">
        <v>1818518</v>
      </c>
      <c r="AA506" s="78"/>
      <c r="AB506" s="78"/>
      <c r="AC506" s="67"/>
      <c r="AD506" s="67">
        <v>1818518</v>
      </c>
      <c r="AE506" s="79"/>
      <c r="AF506" s="79">
        <v>496.90958999999998</v>
      </c>
      <c r="AG506" s="79"/>
      <c r="AH506" s="79"/>
      <c r="AI506" s="79"/>
      <c r="AJ506" s="79"/>
      <c r="AK506" s="67"/>
      <c r="AL506" s="67"/>
      <c r="AM506" s="67"/>
      <c r="AN506" s="67"/>
      <c r="AO506" s="67"/>
      <c r="AP506" s="67">
        <v>7</v>
      </c>
      <c r="AQ506" s="67">
        <v>27</v>
      </c>
      <c r="AR506" s="67"/>
      <c r="AS506" s="67"/>
      <c r="AT506" s="67">
        <v>8</v>
      </c>
      <c r="AU506" s="67"/>
      <c r="AV506" s="67"/>
      <c r="AW506" s="67">
        <v>4</v>
      </c>
      <c r="AX506" s="67">
        <v>0</v>
      </c>
      <c r="AY506" s="67"/>
      <c r="AZ506" s="67">
        <v>4</v>
      </c>
      <c r="BA506" s="67"/>
      <c r="BB506" s="67"/>
      <c r="BC506" s="67"/>
      <c r="BD506" s="67"/>
      <c r="BE506" s="67"/>
      <c r="BF506" s="67"/>
      <c r="BG506" s="67"/>
      <c r="BH506" s="67"/>
      <c r="BI506" s="67"/>
      <c r="BJ506" s="73">
        <v>4385</v>
      </c>
      <c r="BK506" s="68">
        <v>50</v>
      </c>
      <c r="BL506" s="78"/>
      <c r="BM506" s="78">
        <v>34</v>
      </c>
      <c r="BN506" s="78">
        <v>34</v>
      </c>
      <c r="BO506" s="78">
        <v>6</v>
      </c>
      <c r="BP506" s="78">
        <v>13</v>
      </c>
      <c r="BQ506" s="78">
        <v>15</v>
      </c>
      <c r="BR506" s="67">
        <v>8174</v>
      </c>
      <c r="BS506" s="67">
        <v>64</v>
      </c>
      <c r="BT506" s="67">
        <v>0</v>
      </c>
      <c r="BU506" s="67">
        <v>0</v>
      </c>
      <c r="BV506" s="67">
        <v>0</v>
      </c>
      <c r="BW506" s="67">
        <v>0</v>
      </c>
      <c r="BX506" s="79"/>
      <c r="BY506" s="67">
        <v>8238</v>
      </c>
      <c r="BZ506" s="79"/>
      <c r="CA506" s="79"/>
      <c r="CB506" s="79"/>
      <c r="CC506" s="79"/>
      <c r="CD506" s="79"/>
      <c r="CE506" s="79"/>
      <c r="CF506" s="79"/>
      <c r="CG506" s="79"/>
      <c r="CH506" s="79"/>
      <c r="CI506" s="79"/>
      <c r="CJ506" s="79"/>
      <c r="CK506" s="79"/>
      <c r="CL506" s="67"/>
      <c r="CM506" s="79"/>
      <c r="CN506" s="79"/>
      <c r="CO506" s="79"/>
      <c r="CP506" s="79"/>
      <c r="CQ506" s="79"/>
      <c r="CR506" s="79"/>
      <c r="CS506" s="79"/>
      <c r="CT506" s="79"/>
      <c r="CU506" s="79"/>
      <c r="CV506" s="79"/>
      <c r="CW506" s="79"/>
      <c r="CX506" s="79"/>
      <c r="CY506" s="79"/>
      <c r="CZ506" s="79"/>
      <c r="DA506" s="79"/>
      <c r="DB506" s="79"/>
      <c r="DC506" s="79"/>
      <c r="DD506" s="79"/>
      <c r="DE506" s="79"/>
      <c r="DF506" s="79"/>
      <c r="DG506" s="79"/>
      <c r="DH506" s="79"/>
      <c r="DI506" s="79"/>
      <c r="DJ506" s="79"/>
      <c r="DK506" s="79"/>
      <c r="DL506" s="79"/>
      <c r="DM506" s="79"/>
      <c r="DN506" s="79"/>
      <c r="DO506" s="79"/>
      <c r="DP506" s="79">
        <v>0</v>
      </c>
      <c r="DQ506" s="79">
        <v>147</v>
      </c>
      <c r="DR506" s="79">
        <v>0</v>
      </c>
      <c r="DS506" s="79">
        <v>107</v>
      </c>
      <c r="DT506" s="68">
        <v>254</v>
      </c>
      <c r="DU506" s="79"/>
      <c r="DV506" s="77"/>
      <c r="DW506" s="77"/>
      <c r="DX506" s="77"/>
      <c r="DY506" s="77"/>
      <c r="DZ506" s="77"/>
      <c r="EA506" s="77"/>
      <c r="EB506" s="77"/>
      <c r="EC506" s="77"/>
      <c r="ED506" s="77"/>
      <c r="EE506" s="77"/>
      <c r="EF506" s="77"/>
      <c r="EG506" s="77"/>
      <c r="EH506" s="77"/>
      <c r="EI506" s="77"/>
      <c r="EJ506" s="77"/>
      <c r="EK506" s="77"/>
      <c r="EL506" s="77"/>
      <c r="EM506" s="77"/>
      <c r="EN506" s="77"/>
      <c r="EO506" s="77"/>
      <c r="EP506" s="77"/>
      <c r="EQ506" s="77"/>
      <c r="ER506" s="77"/>
      <c r="ES506" s="77"/>
      <c r="ET506" s="77"/>
      <c r="EU506" s="77"/>
      <c r="EV506" s="77"/>
      <c r="EW506" s="77"/>
      <c r="EX506" s="77"/>
    </row>
    <row r="507" spans="1:154">
      <c r="A507" s="86">
        <v>2020</v>
      </c>
      <c r="B507" s="67" t="s">
        <v>7</v>
      </c>
      <c r="C507" s="67" t="s">
        <v>480</v>
      </c>
      <c r="D507" s="67" t="s">
        <v>211</v>
      </c>
      <c r="E507" s="67" t="s">
        <v>212</v>
      </c>
      <c r="F507" s="67" t="s">
        <v>228</v>
      </c>
      <c r="G507" s="67" t="s">
        <v>28</v>
      </c>
      <c r="H507" s="68" t="s">
        <v>28</v>
      </c>
      <c r="I507" s="68" t="s">
        <v>445</v>
      </c>
      <c r="J507" s="67" t="s">
        <v>494</v>
      </c>
      <c r="K507" s="78">
        <v>606743.09623749997</v>
      </c>
      <c r="L507" s="78">
        <v>107072.31110073529</v>
      </c>
      <c r="M507" s="67"/>
      <c r="N507" s="67"/>
      <c r="O507" s="67"/>
      <c r="P507" s="67"/>
      <c r="Q507" s="79"/>
      <c r="R507" s="67">
        <v>713815.40733823529</v>
      </c>
      <c r="S507" s="79"/>
      <c r="T507" s="79"/>
      <c r="U507" s="79"/>
      <c r="V507" s="79"/>
      <c r="W507" s="79"/>
      <c r="X507" s="79"/>
      <c r="Y507" s="79"/>
      <c r="Z507" s="78">
        <v>2022480</v>
      </c>
      <c r="AA507" s="78"/>
      <c r="AB507" s="78"/>
      <c r="AC507" s="67"/>
      <c r="AD507" s="67">
        <v>2022480</v>
      </c>
      <c r="AE507" s="79"/>
      <c r="AF507" s="79">
        <v>554.81435199999999</v>
      </c>
      <c r="AG507" s="79"/>
      <c r="AH507" s="79"/>
      <c r="AI507" s="79"/>
      <c r="AJ507" s="79"/>
      <c r="AK507" s="67"/>
      <c r="AL507" s="67"/>
      <c r="AM507" s="67"/>
      <c r="AN507" s="67"/>
      <c r="AO507" s="67"/>
      <c r="AP507" s="67">
        <v>7</v>
      </c>
      <c r="AQ507" s="67">
        <v>27</v>
      </c>
      <c r="AR507" s="67"/>
      <c r="AS507" s="67"/>
      <c r="AT507" s="67">
        <v>8</v>
      </c>
      <c r="AU507" s="67"/>
      <c r="AV507" s="67"/>
      <c r="AW507" s="67">
        <v>4</v>
      </c>
      <c r="AX507" s="67">
        <v>0</v>
      </c>
      <c r="AY507" s="67"/>
      <c r="AZ507" s="67">
        <v>4</v>
      </c>
      <c r="BA507" s="67"/>
      <c r="BB507" s="67"/>
      <c r="BC507" s="67"/>
      <c r="BD507" s="67"/>
      <c r="BE507" s="67"/>
      <c r="BF507" s="67"/>
      <c r="BG507" s="67"/>
      <c r="BH507" s="67"/>
      <c r="BI507" s="67"/>
      <c r="BJ507" s="73">
        <v>4385</v>
      </c>
      <c r="BK507" s="68">
        <v>50</v>
      </c>
      <c r="BL507" s="78"/>
      <c r="BM507" s="78">
        <v>34</v>
      </c>
      <c r="BN507" s="78">
        <v>34</v>
      </c>
      <c r="BO507" s="78">
        <v>6</v>
      </c>
      <c r="BP507" s="78">
        <v>13</v>
      </c>
      <c r="BQ507" s="78">
        <v>15</v>
      </c>
      <c r="BR507" s="67">
        <v>8174</v>
      </c>
      <c r="BS507" s="67">
        <v>64</v>
      </c>
      <c r="BT507" s="67">
        <v>0</v>
      </c>
      <c r="BU507" s="67">
        <v>0</v>
      </c>
      <c r="BV507" s="67">
        <v>0</v>
      </c>
      <c r="BW507" s="67">
        <v>0</v>
      </c>
      <c r="BX507" s="79"/>
      <c r="BY507" s="67">
        <v>8238</v>
      </c>
      <c r="BZ507" s="79"/>
      <c r="CA507" s="79"/>
      <c r="CB507" s="79"/>
      <c r="CC507" s="79"/>
      <c r="CD507" s="79"/>
      <c r="CE507" s="79"/>
      <c r="CF507" s="79"/>
      <c r="CG507" s="79"/>
      <c r="CH507" s="79"/>
      <c r="CI507" s="79"/>
      <c r="CJ507" s="79"/>
      <c r="CK507" s="79"/>
      <c r="CL507" s="67"/>
      <c r="CM507" s="79"/>
      <c r="CN507" s="79"/>
      <c r="CO507" s="79"/>
      <c r="CP507" s="79"/>
      <c r="CQ507" s="79"/>
      <c r="CR507" s="79"/>
      <c r="CS507" s="79"/>
      <c r="CT507" s="79"/>
      <c r="CU507" s="79"/>
      <c r="CV507" s="79"/>
      <c r="CW507" s="79"/>
      <c r="CX507" s="79"/>
      <c r="CY507" s="79"/>
      <c r="CZ507" s="79"/>
      <c r="DA507" s="79"/>
      <c r="DB507" s="79"/>
      <c r="DC507" s="79"/>
      <c r="DD507" s="79"/>
      <c r="DE507" s="79"/>
      <c r="DF507" s="79"/>
      <c r="DG507" s="79"/>
      <c r="DH507" s="79"/>
      <c r="DI507" s="79"/>
      <c r="DJ507" s="79"/>
      <c r="DK507" s="79"/>
      <c r="DL507" s="79"/>
      <c r="DM507" s="79"/>
      <c r="DN507" s="79"/>
      <c r="DO507" s="79"/>
      <c r="DP507" s="79">
        <v>0</v>
      </c>
      <c r="DQ507" s="79">
        <v>147</v>
      </c>
      <c r="DR507" s="79">
        <v>0</v>
      </c>
      <c r="DS507" s="79">
        <v>107</v>
      </c>
      <c r="DT507" s="68">
        <v>254</v>
      </c>
      <c r="DU507" s="79"/>
      <c r="DV507" s="77"/>
      <c r="DW507" s="77"/>
      <c r="DX507" s="77"/>
      <c r="DY507" s="77"/>
      <c r="DZ507" s="77"/>
      <c r="EA507" s="77"/>
      <c r="EB507" s="77"/>
      <c r="EC507" s="77"/>
      <c r="ED507" s="77"/>
      <c r="EE507" s="77"/>
      <c r="EF507" s="77"/>
      <c r="EG507" s="77"/>
      <c r="EH507" s="77"/>
      <c r="EI507" s="77"/>
      <c r="EJ507" s="77"/>
      <c r="EK507" s="77"/>
      <c r="EL507" s="77"/>
      <c r="EM507" s="77"/>
      <c r="EN507" s="77"/>
      <c r="EO507" s="77"/>
      <c r="EP507" s="77"/>
      <c r="EQ507" s="77"/>
      <c r="ER507" s="77"/>
      <c r="ES507" s="77"/>
      <c r="ET507" s="77"/>
      <c r="EU507" s="77"/>
      <c r="EV507" s="77"/>
      <c r="EW507" s="77"/>
      <c r="EX507" s="77"/>
    </row>
    <row r="508" spans="1:154">
      <c r="A508" s="86">
        <v>2020</v>
      </c>
      <c r="B508" s="67" t="s">
        <v>8</v>
      </c>
      <c r="C508" s="67" t="s">
        <v>497</v>
      </c>
      <c r="D508" s="67" t="s">
        <v>211</v>
      </c>
      <c r="E508" s="67" t="s">
        <v>212</v>
      </c>
      <c r="F508" s="67" t="s">
        <v>218</v>
      </c>
      <c r="G508" s="67" t="s">
        <v>39</v>
      </c>
      <c r="H508" s="68" t="s">
        <v>231</v>
      </c>
      <c r="I508" s="68" t="s">
        <v>434</v>
      </c>
      <c r="J508" s="67" t="s">
        <v>498</v>
      </c>
      <c r="K508" s="78">
        <v>317044.5508084083</v>
      </c>
      <c r="L508" s="78">
        <v>289600.35384243808</v>
      </c>
      <c r="M508" s="67">
        <v>33859.300000000003</v>
      </c>
      <c r="N508" s="67">
        <v>0</v>
      </c>
      <c r="O508" s="67">
        <v>0</v>
      </c>
      <c r="P508" s="67">
        <v>0</v>
      </c>
      <c r="Q508" s="79"/>
      <c r="R508" s="67">
        <v>640504.20465084643</v>
      </c>
      <c r="S508" s="79"/>
      <c r="T508" s="79"/>
      <c r="U508" s="79"/>
      <c r="V508" s="79"/>
      <c r="W508" s="79"/>
      <c r="X508" s="79"/>
      <c r="Y508" s="79">
        <v>460.66623261000001</v>
      </c>
      <c r="Z508" s="78"/>
      <c r="AA508" s="78"/>
      <c r="AB508" s="78"/>
      <c r="AC508" s="67"/>
      <c r="AD508" s="67">
        <v>767056.73</v>
      </c>
      <c r="AE508" s="79"/>
      <c r="AF508" s="79">
        <v>154.68306512000001</v>
      </c>
      <c r="AG508" s="79">
        <v>0</v>
      </c>
      <c r="AH508" s="79">
        <v>0</v>
      </c>
      <c r="AI508" s="79">
        <v>110.45616912</v>
      </c>
      <c r="AJ508" s="79">
        <v>15.472956229153537</v>
      </c>
      <c r="AK508" s="67"/>
      <c r="AL508" s="67"/>
      <c r="AM508" s="67"/>
      <c r="AN508" s="67"/>
      <c r="AO508" s="67"/>
      <c r="AP508" s="67">
        <v>21</v>
      </c>
      <c r="AQ508" s="67">
        <v>127</v>
      </c>
      <c r="AR508" s="67"/>
      <c r="AS508" s="67"/>
      <c r="AT508" s="67">
        <v>23</v>
      </c>
      <c r="AU508" s="67"/>
      <c r="AV508" s="67"/>
      <c r="AW508" s="67">
        <v>1</v>
      </c>
      <c r="AX508" s="67">
        <v>0</v>
      </c>
      <c r="AY508" s="67">
        <v>0</v>
      </c>
      <c r="AZ508" s="67">
        <v>3</v>
      </c>
      <c r="BA508" s="67">
        <v>1</v>
      </c>
      <c r="BB508" s="67">
        <v>0</v>
      </c>
      <c r="BC508" s="67">
        <v>0</v>
      </c>
      <c r="BD508" s="67"/>
      <c r="BE508" s="67">
        <v>0</v>
      </c>
      <c r="BF508" s="67">
        <v>0</v>
      </c>
      <c r="BG508" s="67">
        <v>0</v>
      </c>
      <c r="BH508" s="67">
        <v>0</v>
      </c>
      <c r="BI508" s="67"/>
      <c r="BJ508" s="73">
        <v>10635</v>
      </c>
      <c r="BK508" s="68">
        <v>176</v>
      </c>
      <c r="BL508" s="78"/>
      <c r="BM508" s="78">
        <v>25</v>
      </c>
      <c r="BN508" s="78">
        <v>25</v>
      </c>
      <c r="BO508" s="78">
        <v>0</v>
      </c>
      <c r="BP508" s="78">
        <v>25</v>
      </c>
      <c r="BQ508" s="78">
        <v>0</v>
      </c>
      <c r="BR508" s="67">
        <v>4371</v>
      </c>
      <c r="BS508" s="67">
        <v>82</v>
      </c>
      <c r="BT508" s="67">
        <v>6</v>
      </c>
      <c r="BU508" s="67">
        <v>0</v>
      </c>
      <c r="BV508" s="67">
        <v>0</v>
      </c>
      <c r="BW508" s="67">
        <v>1</v>
      </c>
      <c r="BX508" s="79"/>
      <c r="BY508" s="67">
        <v>4460</v>
      </c>
      <c r="BZ508" s="79">
        <v>217.87927999999999</v>
      </c>
      <c r="CA508" s="79">
        <v>29.263122000000003</v>
      </c>
      <c r="CB508" s="79">
        <v>36.185050000000004</v>
      </c>
      <c r="CC508" s="79">
        <v>44.270010999999997</v>
      </c>
      <c r="CD508" s="79"/>
      <c r="CE508" s="79"/>
      <c r="CF508" s="79"/>
      <c r="CG508" s="79"/>
      <c r="CH508" s="79"/>
      <c r="CI508" s="79"/>
      <c r="CJ508" s="79"/>
      <c r="CK508" s="79">
        <v>9.4943539999999995</v>
      </c>
      <c r="CL508" s="67">
        <v>337.09181699999999</v>
      </c>
      <c r="CM508" s="79">
        <v>16.48</v>
      </c>
      <c r="CN508" s="79">
        <v>5.609475102808485</v>
      </c>
      <c r="CO508" s="79">
        <v>3.4283709459589753</v>
      </c>
      <c r="CP508" s="79">
        <v>32.46</v>
      </c>
      <c r="CQ508" s="79">
        <v>11.048759820216226</v>
      </c>
      <c r="CR508" s="79">
        <v>6.7527257831206517</v>
      </c>
      <c r="CS508" s="79">
        <v>0</v>
      </c>
      <c r="CT508" s="79">
        <v>0</v>
      </c>
      <c r="CU508" s="79">
        <v>0</v>
      </c>
      <c r="CV508" s="79">
        <v>208</v>
      </c>
      <c r="CW508" s="79">
        <v>70.799200326709027</v>
      </c>
      <c r="CX508" s="79">
        <v>43.270701259676386</v>
      </c>
      <c r="CY508" s="79">
        <v>67.5</v>
      </c>
      <c r="CZ508" s="79">
        <v>22.975702029100287</v>
      </c>
      <c r="DA508" s="79">
        <v>14.042174687635368</v>
      </c>
      <c r="DB508" s="79">
        <v>0</v>
      </c>
      <c r="DC508" s="79">
        <v>0</v>
      </c>
      <c r="DD508" s="79">
        <v>0</v>
      </c>
      <c r="DE508" s="79">
        <v>12</v>
      </c>
      <c r="DF508" s="79">
        <v>34</v>
      </c>
      <c r="DG508" s="79">
        <v>56</v>
      </c>
      <c r="DH508" s="79">
        <v>123</v>
      </c>
      <c r="DI508" s="79">
        <v>89</v>
      </c>
      <c r="DJ508" s="79">
        <v>12</v>
      </c>
      <c r="DK508" s="79">
        <v>34</v>
      </c>
      <c r="DL508" s="79">
        <v>56</v>
      </c>
      <c r="DM508" s="79">
        <v>123</v>
      </c>
      <c r="DN508" s="79">
        <v>78</v>
      </c>
      <c r="DO508" s="79">
        <v>4460</v>
      </c>
      <c r="DP508" s="79">
        <v>1</v>
      </c>
      <c r="DQ508" s="79">
        <v>436.51299999999998</v>
      </c>
      <c r="DR508" s="79">
        <v>0</v>
      </c>
      <c r="DS508" s="79">
        <v>632.06499999999994</v>
      </c>
      <c r="DT508" s="68">
        <v>1068.578</v>
      </c>
      <c r="DU508" s="79"/>
      <c r="DV508" s="77">
        <v>40.295360000000002</v>
      </c>
      <c r="DW508" s="77">
        <v>0</v>
      </c>
      <c r="DX508" s="77">
        <v>0</v>
      </c>
      <c r="DY508" s="77">
        <v>2.7118E-2</v>
      </c>
      <c r="DZ508" s="77">
        <v>0</v>
      </c>
      <c r="EA508" s="77">
        <v>7.9799999999999995</v>
      </c>
      <c r="EB508" s="77">
        <v>0</v>
      </c>
      <c r="EC508" s="77">
        <v>0</v>
      </c>
      <c r="ED508" s="77"/>
      <c r="EE508" s="77"/>
      <c r="EF508" s="77">
        <v>4.2373000000000001E-2</v>
      </c>
      <c r="EG508" s="77"/>
      <c r="EH508" s="77"/>
      <c r="EI508" s="77"/>
      <c r="EJ508" s="77"/>
      <c r="EK508" s="77"/>
      <c r="EL508" s="77"/>
      <c r="EM508" s="77"/>
      <c r="EN508" s="77"/>
      <c r="EO508" s="77"/>
      <c r="EP508" s="77"/>
      <c r="EQ508" s="77"/>
      <c r="ER508" s="77"/>
      <c r="ES508" s="77"/>
      <c r="ET508" s="77"/>
      <c r="EU508" s="77"/>
      <c r="EV508" s="77">
        <v>0</v>
      </c>
      <c r="EW508" s="77">
        <v>110.45616912</v>
      </c>
      <c r="EX508" s="77">
        <v>15.472956229153537</v>
      </c>
    </row>
    <row r="509" spans="1:154">
      <c r="A509" s="86">
        <v>2020</v>
      </c>
      <c r="B509" s="67" t="s">
        <v>8</v>
      </c>
      <c r="C509" s="67" t="s">
        <v>497</v>
      </c>
      <c r="D509" s="67" t="s">
        <v>211</v>
      </c>
      <c r="E509" s="67" t="s">
        <v>212</v>
      </c>
      <c r="F509" s="67" t="s">
        <v>219</v>
      </c>
      <c r="G509" s="67" t="s">
        <v>38</v>
      </c>
      <c r="H509" s="68" t="s">
        <v>231</v>
      </c>
      <c r="I509" s="68" t="s">
        <v>435</v>
      </c>
      <c r="J509" s="67" t="s">
        <v>499</v>
      </c>
      <c r="K509" s="78">
        <v>433885.29999999632</v>
      </c>
      <c r="L509" s="78">
        <v>426354.60000000027</v>
      </c>
      <c r="M509" s="67">
        <v>11691.6</v>
      </c>
      <c r="N509" s="67">
        <v>0</v>
      </c>
      <c r="O509" s="67">
        <v>0</v>
      </c>
      <c r="P509" s="67">
        <v>0</v>
      </c>
      <c r="Q509" s="79"/>
      <c r="R509" s="67">
        <v>871931.49999999662</v>
      </c>
      <c r="S509" s="79"/>
      <c r="T509" s="79"/>
      <c r="U509" s="79"/>
      <c r="V509" s="79"/>
      <c r="W509" s="79"/>
      <c r="X509" s="79"/>
      <c r="Y509" s="79">
        <v>606.86353570999995</v>
      </c>
      <c r="Z509" s="78"/>
      <c r="AA509" s="78"/>
      <c r="AB509" s="78"/>
      <c r="AC509" s="67"/>
      <c r="AD509" s="67">
        <v>969348.44000000029</v>
      </c>
      <c r="AE509" s="79"/>
      <c r="AF509" s="79">
        <v>198.092530541</v>
      </c>
      <c r="AG509" s="79">
        <v>0</v>
      </c>
      <c r="AH509" s="79">
        <v>0</v>
      </c>
      <c r="AI509" s="79">
        <v>38.966776000001467</v>
      </c>
      <c r="AJ509" s="79">
        <v>58.450164000002196</v>
      </c>
      <c r="AK509" s="67"/>
      <c r="AL509" s="67"/>
      <c r="AM509" s="67"/>
      <c r="AN509" s="67"/>
      <c r="AO509" s="67"/>
      <c r="AP509" s="67">
        <v>43</v>
      </c>
      <c r="AQ509" s="67">
        <v>221</v>
      </c>
      <c r="AR509" s="67"/>
      <c r="AS509" s="67"/>
      <c r="AT509" s="67">
        <v>46</v>
      </c>
      <c r="AU509" s="67"/>
      <c r="AV509" s="67"/>
      <c r="AW509" s="67">
        <v>10</v>
      </c>
      <c r="AX509" s="67">
        <v>0</v>
      </c>
      <c r="AY509" s="67">
        <v>0</v>
      </c>
      <c r="AZ509" s="67">
        <v>1</v>
      </c>
      <c r="BA509" s="67">
        <v>0</v>
      </c>
      <c r="BB509" s="67">
        <v>0</v>
      </c>
      <c r="BC509" s="67">
        <v>0</v>
      </c>
      <c r="BD509" s="67"/>
      <c r="BE509" s="67">
        <v>0</v>
      </c>
      <c r="BF509" s="67">
        <v>0</v>
      </c>
      <c r="BG509" s="67">
        <v>0</v>
      </c>
      <c r="BH509" s="67">
        <v>0</v>
      </c>
      <c r="BI509" s="67"/>
      <c r="BJ509" s="73">
        <v>19040</v>
      </c>
      <c r="BK509" s="68">
        <v>321</v>
      </c>
      <c r="BL509" s="78"/>
      <c r="BM509" s="78">
        <v>21</v>
      </c>
      <c r="BN509" s="78">
        <v>21</v>
      </c>
      <c r="BO509" s="78">
        <v>0</v>
      </c>
      <c r="BP509" s="78">
        <v>21</v>
      </c>
      <c r="BQ509" s="78">
        <v>0</v>
      </c>
      <c r="BR509" s="67">
        <v>7394</v>
      </c>
      <c r="BS509" s="67">
        <v>144</v>
      </c>
      <c r="BT509" s="67">
        <v>2</v>
      </c>
      <c r="BU509" s="67">
        <v>0</v>
      </c>
      <c r="BV509" s="67">
        <v>0</v>
      </c>
      <c r="BW509" s="67">
        <v>0</v>
      </c>
      <c r="BX509" s="79"/>
      <c r="BY509" s="67">
        <v>7540</v>
      </c>
      <c r="BZ509" s="79">
        <v>207.165819</v>
      </c>
      <c r="CA509" s="79">
        <v>41.256723999999998</v>
      </c>
      <c r="CB509" s="79">
        <v>21.513742000000001</v>
      </c>
      <c r="CC509" s="79">
        <v>33.266105000000003</v>
      </c>
      <c r="CD509" s="79"/>
      <c r="CE509" s="79"/>
      <c r="CF509" s="79"/>
      <c r="CG509" s="79"/>
      <c r="CH509" s="79"/>
      <c r="CI509" s="79"/>
      <c r="CJ509" s="79"/>
      <c r="CK509" s="79">
        <v>6.0412309999999998</v>
      </c>
      <c r="CL509" s="67">
        <v>309.24362099999996</v>
      </c>
      <c r="CM509" s="79">
        <v>10</v>
      </c>
      <c r="CN509" s="79">
        <v>5.2916909676726114</v>
      </c>
      <c r="CO509" s="79">
        <v>3.2341492271673085</v>
      </c>
      <c r="CP509" s="79">
        <v>1.2629999999999999</v>
      </c>
      <c r="CQ509" s="79">
        <v>0.66834056921705076</v>
      </c>
      <c r="CR509" s="79">
        <v>0.40847304739123091</v>
      </c>
      <c r="CS509" s="79">
        <v>0</v>
      </c>
      <c r="CT509" s="79">
        <v>0</v>
      </c>
      <c r="CU509" s="79">
        <v>0</v>
      </c>
      <c r="CV509" s="79">
        <v>549</v>
      </c>
      <c r="CW509" s="79">
        <v>290.51383412522637</v>
      </c>
      <c r="CX509" s="79">
        <v>177.55479257148522</v>
      </c>
      <c r="CY509" s="79">
        <v>0</v>
      </c>
      <c r="CZ509" s="79">
        <v>0</v>
      </c>
      <c r="DA509" s="79">
        <v>0</v>
      </c>
      <c r="DB509" s="79">
        <v>0</v>
      </c>
      <c r="DC509" s="79">
        <v>0</v>
      </c>
      <c r="DD509" s="79">
        <v>0</v>
      </c>
      <c r="DE509" s="79">
        <v>0</v>
      </c>
      <c r="DF509" s="79">
        <v>63</v>
      </c>
      <c r="DG509" s="79">
        <v>29</v>
      </c>
      <c r="DH509" s="79">
        <v>218</v>
      </c>
      <c r="DI509" s="79">
        <v>1</v>
      </c>
      <c r="DJ509" s="79">
        <v>0</v>
      </c>
      <c r="DK509" s="79">
        <v>63</v>
      </c>
      <c r="DL509" s="79">
        <v>29</v>
      </c>
      <c r="DM509" s="79">
        <v>218</v>
      </c>
      <c r="DN509" s="79">
        <v>1</v>
      </c>
      <c r="DO509" s="79">
        <v>6225</v>
      </c>
      <c r="DP509" s="79">
        <v>0</v>
      </c>
      <c r="DQ509" s="79">
        <v>633.99399999999991</v>
      </c>
      <c r="DR509" s="79">
        <v>0</v>
      </c>
      <c r="DS509" s="79">
        <v>814.74300000000005</v>
      </c>
      <c r="DT509" s="68">
        <v>1448.7370000000001</v>
      </c>
      <c r="DU509" s="79"/>
      <c r="DV509" s="77">
        <v>72.662240000000011</v>
      </c>
      <c r="DW509" s="77">
        <v>0</v>
      </c>
      <c r="DX509" s="77">
        <v>0</v>
      </c>
      <c r="DY509" s="77">
        <v>0.21728700000000001</v>
      </c>
      <c r="DZ509" s="77">
        <v>0</v>
      </c>
      <c r="EA509" s="77">
        <v>13.76</v>
      </c>
      <c r="EB509" s="77">
        <v>0</v>
      </c>
      <c r="EC509" s="77">
        <v>0</v>
      </c>
      <c r="ED509" s="77"/>
      <c r="EE509" s="77"/>
      <c r="EF509" s="77">
        <v>0.33897699999999997</v>
      </c>
      <c r="EG509" s="77"/>
      <c r="EH509" s="77"/>
      <c r="EI509" s="77"/>
      <c r="EJ509" s="77"/>
      <c r="EK509" s="77"/>
      <c r="EL509" s="77"/>
      <c r="EM509" s="77"/>
      <c r="EN509" s="77"/>
      <c r="EO509" s="77"/>
      <c r="EP509" s="77"/>
      <c r="EQ509" s="77"/>
      <c r="ER509" s="77"/>
      <c r="ES509" s="77"/>
      <c r="ET509" s="77"/>
      <c r="EU509" s="77"/>
      <c r="EV509" s="77">
        <v>0</v>
      </c>
      <c r="EW509" s="77">
        <v>38.966776000001467</v>
      </c>
      <c r="EX509" s="77">
        <v>58.450164000002196</v>
      </c>
    </row>
    <row r="510" spans="1:154">
      <c r="A510" s="86">
        <v>2020</v>
      </c>
      <c r="B510" s="67" t="s">
        <v>8</v>
      </c>
      <c r="C510" s="67" t="s">
        <v>497</v>
      </c>
      <c r="D510" s="67" t="s">
        <v>211</v>
      </c>
      <c r="E510" s="67" t="s">
        <v>212</v>
      </c>
      <c r="F510" s="67" t="s">
        <v>220</v>
      </c>
      <c r="G510" s="67" t="s">
        <v>37</v>
      </c>
      <c r="H510" s="68" t="s">
        <v>231</v>
      </c>
      <c r="I510" s="68" t="s">
        <v>436</v>
      </c>
      <c r="J510" s="67" t="s">
        <v>500</v>
      </c>
      <c r="K510" s="78">
        <v>374970.39999999764</v>
      </c>
      <c r="L510" s="78">
        <v>508811.99999999988</v>
      </c>
      <c r="M510" s="67">
        <v>61586.9</v>
      </c>
      <c r="N510" s="67">
        <v>0</v>
      </c>
      <c r="O510" s="67">
        <v>0</v>
      </c>
      <c r="P510" s="67">
        <v>0</v>
      </c>
      <c r="Q510" s="79"/>
      <c r="R510" s="67">
        <v>945369.2999999976</v>
      </c>
      <c r="S510" s="79"/>
      <c r="T510" s="79"/>
      <c r="U510" s="79"/>
      <c r="V510" s="79"/>
      <c r="W510" s="79"/>
      <c r="X510" s="79"/>
      <c r="Y510" s="79">
        <v>648.96340943199993</v>
      </c>
      <c r="Z510" s="78"/>
      <c r="AA510" s="78"/>
      <c r="AB510" s="78"/>
      <c r="AC510" s="67"/>
      <c r="AD510" s="67">
        <v>1210484.69</v>
      </c>
      <c r="AE510" s="79"/>
      <c r="AF510" s="79">
        <v>239.88598009999998</v>
      </c>
      <c r="AG510" s="79">
        <v>0</v>
      </c>
      <c r="AH510" s="79">
        <v>0</v>
      </c>
      <c r="AI510" s="79">
        <v>0</v>
      </c>
      <c r="AJ510" s="79">
        <v>0</v>
      </c>
      <c r="AK510" s="67"/>
      <c r="AL510" s="67"/>
      <c r="AM510" s="67"/>
      <c r="AN510" s="67"/>
      <c r="AO510" s="67"/>
      <c r="AP510" s="67">
        <v>59</v>
      </c>
      <c r="AQ510" s="67">
        <v>156</v>
      </c>
      <c r="AR510" s="67"/>
      <c r="AS510" s="67"/>
      <c r="AT510" s="67">
        <v>41</v>
      </c>
      <c r="AU510" s="67"/>
      <c r="AV510" s="67"/>
      <c r="AW510" s="67">
        <v>20</v>
      </c>
      <c r="AX510" s="67">
        <v>0</v>
      </c>
      <c r="AY510" s="67">
        <v>0</v>
      </c>
      <c r="AZ510" s="67">
        <v>0</v>
      </c>
      <c r="BA510" s="67">
        <v>0</v>
      </c>
      <c r="BB510" s="67">
        <v>0</v>
      </c>
      <c r="BC510" s="67">
        <v>0</v>
      </c>
      <c r="BD510" s="67"/>
      <c r="BE510" s="67">
        <v>0</v>
      </c>
      <c r="BF510" s="67">
        <v>0</v>
      </c>
      <c r="BG510" s="67">
        <v>0</v>
      </c>
      <c r="BH510" s="67">
        <v>0</v>
      </c>
      <c r="BI510" s="67"/>
      <c r="BJ510" s="73">
        <v>17375</v>
      </c>
      <c r="BK510" s="68">
        <v>276</v>
      </c>
      <c r="BL510" s="78"/>
      <c r="BM510" s="78">
        <v>14</v>
      </c>
      <c r="BN510" s="78">
        <v>14</v>
      </c>
      <c r="BO510" s="78">
        <v>0</v>
      </c>
      <c r="BP510" s="78">
        <v>14</v>
      </c>
      <c r="BQ510" s="78">
        <v>0</v>
      </c>
      <c r="BR510" s="67">
        <v>5369</v>
      </c>
      <c r="BS510" s="67">
        <v>196</v>
      </c>
      <c r="BT510" s="67">
        <v>6</v>
      </c>
      <c r="BU510" s="67">
        <v>0</v>
      </c>
      <c r="BV510" s="67">
        <v>0</v>
      </c>
      <c r="BW510" s="67">
        <v>0</v>
      </c>
      <c r="BX510" s="79"/>
      <c r="BY510" s="67">
        <v>5571</v>
      </c>
      <c r="BZ510" s="79">
        <v>134.90059500000001</v>
      </c>
      <c r="CA510" s="79">
        <v>131.70689000000002</v>
      </c>
      <c r="CB510" s="79">
        <v>32.046819999999997</v>
      </c>
      <c r="CC510" s="79">
        <v>34.071103000000001</v>
      </c>
      <c r="CD510" s="79"/>
      <c r="CE510" s="79"/>
      <c r="CF510" s="79"/>
      <c r="CG510" s="79"/>
      <c r="CH510" s="79"/>
      <c r="CI510" s="79"/>
      <c r="CJ510" s="79"/>
      <c r="CK510" s="79">
        <v>6.6475140000000001</v>
      </c>
      <c r="CL510" s="67">
        <v>339.37292200000002</v>
      </c>
      <c r="CM510" s="79">
        <v>14.5</v>
      </c>
      <c r="CN510" s="79">
        <v>7.952806457227374</v>
      </c>
      <c r="CO510" s="79">
        <v>4.8605564864959403</v>
      </c>
      <c r="CP510" s="79">
        <v>305.42</v>
      </c>
      <c r="CQ510" s="79">
        <v>167.51352745975066</v>
      </c>
      <c r="CR510" s="79">
        <v>102.3800801452131</v>
      </c>
      <c r="CS510" s="79">
        <v>3.63</v>
      </c>
      <c r="CT510" s="79">
        <v>1.9909439613610596</v>
      </c>
      <c r="CU510" s="79">
        <v>1.2168151755848455</v>
      </c>
      <c r="CV510" s="79">
        <v>131.71</v>
      </c>
      <c r="CW510" s="79">
        <v>72.238906102166723</v>
      </c>
      <c r="CX510" s="79">
        <v>44.150613436991755</v>
      </c>
      <c r="CY510" s="79">
        <v>29.09</v>
      </c>
      <c r="CZ510" s="79">
        <v>15.954975161430642</v>
      </c>
      <c r="DA510" s="79">
        <v>9.7512819442873724</v>
      </c>
      <c r="DB510" s="79">
        <v>0</v>
      </c>
      <c r="DC510" s="79">
        <v>0</v>
      </c>
      <c r="DD510" s="79">
        <v>0</v>
      </c>
      <c r="DE510" s="79">
        <v>0</v>
      </c>
      <c r="DF510" s="79">
        <v>37</v>
      </c>
      <c r="DG510" s="79">
        <v>189</v>
      </c>
      <c r="DH510" s="79">
        <v>38</v>
      </c>
      <c r="DI510" s="79">
        <v>0</v>
      </c>
      <c r="DJ510" s="79">
        <v>0</v>
      </c>
      <c r="DK510" s="79">
        <v>37</v>
      </c>
      <c r="DL510" s="79">
        <v>189</v>
      </c>
      <c r="DM510" s="79">
        <v>38</v>
      </c>
      <c r="DN510" s="79">
        <v>0</v>
      </c>
      <c r="DO510" s="79">
        <v>5571</v>
      </c>
      <c r="DP510" s="79">
        <v>0</v>
      </c>
      <c r="DQ510" s="79">
        <v>509.89300000000003</v>
      </c>
      <c r="DR510" s="79">
        <v>0</v>
      </c>
      <c r="DS510" s="79">
        <v>863.39099999999996</v>
      </c>
      <c r="DT510" s="68">
        <v>1373.2840000000001</v>
      </c>
      <c r="DU510" s="79"/>
      <c r="DV510" s="77">
        <v>52.185279999999999</v>
      </c>
      <c r="DW510" s="77">
        <v>0</v>
      </c>
      <c r="DX510" s="77">
        <v>0</v>
      </c>
      <c r="DY510" s="77">
        <v>0.93542199999999998</v>
      </c>
      <c r="DZ510" s="77">
        <v>0</v>
      </c>
      <c r="EA510" s="77">
        <v>13.54</v>
      </c>
      <c r="EB510" s="77">
        <v>0</v>
      </c>
      <c r="EC510" s="77">
        <v>0</v>
      </c>
      <c r="ED510" s="77"/>
      <c r="EE510" s="77"/>
      <c r="EF510" s="77">
        <v>0</v>
      </c>
      <c r="EG510" s="77"/>
      <c r="EH510" s="77"/>
      <c r="EI510" s="77"/>
      <c r="EJ510" s="77"/>
      <c r="EK510" s="77"/>
      <c r="EL510" s="77"/>
      <c r="EM510" s="77"/>
      <c r="EN510" s="77"/>
      <c r="EO510" s="77"/>
      <c r="EP510" s="77"/>
      <c r="EQ510" s="77"/>
      <c r="ER510" s="77"/>
      <c r="ES510" s="77"/>
      <c r="ET510" s="77"/>
      <c r="EU510" s="77"/>
      <c r="EV510" s="77">
        <v>0</v>
      </c>
      <c r="EW510" s="77">
        <v>0</v>
      </c>
      <c r="EX510" s="77">
        <v>0</v>
      </c>
    </row>
    <row r="511" spans="1:154">
      <c r="A511" s="86">
        <v>2020</v>
      </c>
      <c r="B511" s="67" t="s">
        <v>8</v>
      </c>
      <c r="C511" s="67" t="s">
        <v>497</v>
      </c>
      <c r="D511" s="67" t="s">
        <v>211</v>
      </c>
      <c r="E511" s="67" t="s">
        <v>212</v>
      </c>
      <c r="F511" s="67" t="s">
        <v>221</v>
      </c>
      <c r="G511" s="67" t="s">
        <v>36</v>
      </c>
      <c r="H511" s="68" t="s">
        <v>231</v>
      </c>
      <c r="I511" s="68" t="s">
        <v>437</v>
      </c>
      <c r="J511" s="67" t="s">
        <v>501</v>
      </c>
      <c r="K511" s="78">
        <v>502146.76729190495</v>
      </c>
      <c r="L511" s="78">
        <v>530452.15025938221</v>
      </c>
      <c r="M511" s="67">
        <v>143893.29999999999</v>
      </c>
      <c r="N511" s="67">
        <v>96586</v>
      </c>
      <c r="O511" s="67">
        <v>0</v>
      </c>
      <c r="P511" s="67">
        <v>0</v>
      </c>
      <c r="Q511" s="79"/>
      <c r="R511" s="67">
        <v>1273078.2175512873</v>
      </c>
      <c r="S511" s="79"/>
      <c r="T511" s="79"/>
      <c r="U511" s="79"/>
      <c r="V511" s="79"/>
      <c r="W511" s="79"/>
      <c r="X511" s="79"/>
      <c r="Y511" s="79">
        <v>846.92514627999992</v>
      </c>
      <c r="Z511" s="78"/>
      <c r="AA511" s="78"/>
      <c r="AB511" s="78"/>
      <c r="AC511" s="67"/>
      <c r="AD511" s="67">
        <v>1749705.94</v>
      </c>
      <c r="AE511" s="79"/>
      <c r="AF511" s="79">
        <v>348.15649399799997</v>
      </c>
      <c r="AG511" s="79">
        <v>0</v>
      </c>
      <c r="AH511" s="79">
        <v>99.383297392000003</v>
      </c>
      <c r="AI511" s="79">
        <v>251.95765535999996</v>
      </c>
      <c r="AJ511" s="79">
        <v>11.268254288712898</v>
      </c>
      <c r="AK511" s="67"/>
      <c r="AL511" s="67"/>
      <c r="AM511" s="67"/>
      <c r="AN511" s="67"/>
      <c r="AO511" s="67"/>
      <c r="AP511" s="67">
        <v>31</v>
      </c>
      <c r="AQ511" s="67">
        <v>148</v>
      </c>
      <c r="AR511" s="67"/>
      <c r="AS511" s="67"/>
      <c r="AT511" s="67">
        <v>23</v>
      </c>
      <c r="AU511" s="67"/>
      <c r="AV511" s="67"/>
      <c r="AW511" s="67">
        <v>8</v>
      </c>
      <c r="AX511" s="67">
        <v>0</v>
      </c>
      <c r="AY511" s="67">
        <v>0</v>
      </c>
      <c r="AZ511" s="67">
        <v>1</v>
      </c>
      <c r="BA511" s="67">
        <v>7</v>
      </c>
      <c r="BB511" s="67">
        <v>0</v>
      </c>
      <c r="BC511" s="67">
        <v>0</v>
      </c>
      <c r="BD511" s="67"/>
      <c r="BE511" s="67">
        <v>0</v>
      </c>
      <c r="BF511" s="67">
        <v>0</v>
      </c>
      <c r="BG511" s="67">
        <v>0</v>
      </c>
      <c r="BH511" s="67">
        <v>0</v>
      </c>
      <c r="BI511" s="67"/>
      <c r="BJ511" s="73">
        <v>14595</v>
      </c>
      <c r="BK511" s="68">
        <v>218</v>
      </c>
      <c r="BL511" s="78"/>
      <c r="BM511" s="78">
        <v>30</v>
      </c>
      <c r="BN511" s="78">
        <v>30</v>
      </c>
      <c r="BO511" s="78">
        <v>0</v>
      </c>
      <c r="BP511" s="78">
        <v>30</v>
      </c>
      <c r="BQ511" s="78">
        <v>0</v>
      </c>
      <c r="BR511" s="67">
        <v>6434</v>
      </c>
      <c r="BS511" s="67">
        <v>129</v>
      </c>
      <c r="BT511" s="67">
        <v>8</v>
      </c>
      <c r="BU511" s="67">
        <v>2</v>
      </c>
      <c r="BV511" s="67">
        <v>0</v>
      </c>
      <c r="BW511" s="67">
        <v>8</v>
      </c>
      <c r="BX511" s="79"/>
      <c r="BY511" s="67">
        <v>6581</v>
      </c>
      <c r="BZ511" s="79">
        <v>284.07269200000002</v>
      </c>
      <c r="CA511" s="79">
        <v>113.387136</v>
      </c>
      <c r="CB511" s="79">
        <v>47.666938999999999</v>
      </c>
      <c r="CC511" s="79">
        <v>50.261721000000001</v>
      </c>
      <c r="CD511" s="79"/>
      <c r="CE511" s="79"/>
      <c r="CF511" s="79"/>
      <c r="CG511" s="79"/>
      <c r="CH511" s="79"/>
      <c r="CI511" s="79"/>
      <c r="CJ511" s="79"/>
      <c r="CK511" s="79">
        <v>8.4650750000000006</v>
      </c>
      <c r="CL511" s="67">
        <v>503.85356300000007</v>
      </c>
      <c r="CM511" s="79">
        <v>38</v>
      </c>
      <c r="CN511" s="79">
        <v>27.328215248985302</v>
      </c>
      <c r="CO511" s="79">
        <v>16.702321954798592</v>
      </c>
      <c r="CP511" s="79">
        <v>66</v>
      </c>
      <c r="CQ511" s="79">
        <v>47.464794906132369</v>
      </c>
      <c r="CR511" s="79">
        <v>29.009296026755447</v>
      </c>
      <c r="CS511" s="79">
        <v>0</v>
      </c>
      <c r="CT511" s="79">
        <v>0</v>
      </c>
      <c r="CU511" s="79">
        <v>0</v>
      </c>
      <c r="CV511" s="79">
        <v>311</v>
      </c>
      <c r="CW511" s="79">
        <v>223.65986690616916</v>
      </c>
      <c r="CX511" s="79">
        <v>136.69531915637793</v>
      </c>
      <c r="CY511" s="79">
        <v>18</v>
      </c>
      <c r="CZ511" s="79">
        <v>12.944944065308828</v>
      </c>
      <c r="DA511" s="79">
        <v>7.9116261891151218</v>
      </c>
      <c r="DB511" s="79">
        <v>0</v>
      </c>
      <c r="DC511" s="79">
        <v>0</v>
      </c>
      <c r="DD511" s="79">
        <v>0</v>
      </c>
      <c r="DE511" s="79">
        <v>0</v>
      </c>
      <c r="DF511" s="79">
        <v>12</v>
      </c>
      <c r="DG511" s="79">
        <v>19</v>
      </c>
      <c r="DH511" s="79">
        <v>150</v>
      </c>
      <c r="DI511" s="79">
        <v>0</v>
      </c>
      <c r="DJ511" s="79">
        <v>0</v>
      </c>
      <c r="DK511" s="79">
        <v>12</v>
      </c>
      <c r="DL511" s="79">
        <v>19</v>
      </c>
      <c r="DM511" s="79">
        <v>150</v>
      </c>
      <c r="DN511" s="79">
        <v>0</v>
      </c>
      <c r="DO511" s="79">
        <v>6581</v>
      </c>
      <c r="DP511" s="79">
        <v>7</v>
      </c>
      <c r="DQ511" s="79">
        <v>353.97</v>
      </c>
      <c r="DR511" s="79">
        <v>0</v>
      </c>
      <c r="DS511" s="79">
        <v>621.00000000000011</v>
      </c>
      <c r="DT511" s="68">
        <v>974.97000000000014</v>
      </c>
      <c r="DU511" s="79"/>
      <c r="DV511" s="77">
        <v>59.422719999999998</v>
      </c>
      <c r="DW511" s="77">
        <v>0</v>
      </c>
      <c r="DX511" s="77">
        <v>0</v>
      </c>
      <c r="DY511" s="77">
        <v>1.105253</v>
      </c>
      <c r="DZ511" s="77">
        <v>0</v>
      </c>
      <c r="EA511" s="77">
        <v>9</v>
      </c>
      <c r="EB511" s="77">
        <v>0</v>
      </c>
      <c r="EC511" s="77">
        <v>0</v>
      </c>
      <c r="ED511" s="77"/>
      <c r="EE511" s="77"/>
      <c r="EF511" s="77">
        <v>0.50847600000000004</v>
      </c>
      <c r="EG511" s="77"/>
      <c r="EH511" s="77"/>
      <c r="EI511" s="77"/>
      <c r="EJ511" s="77"/>
      <c r="EK511" s="77"/>
      <c r="EL511" s="77"/>
      <c r="EM511" s="77"/>
      <c r="EN511" s="77"/>
      <c r="EO511" s="77"/>
      <c r="EP511" s="77"/>
      <c r="EQ511" s="77"/>
      <c r="ER511" s="77"/>
      <c r="ES511" s="77"/>
      <c r="ET511" s="77"/>
      <c r="EU511" s="77"/>
      <c r="EV511" s="77">
        <v>99.383297392000003</v>
      </c>
      <c r="EW511" s="77">
        <v>251.95765535999996</v>
      </c>
      <c r="EX511" s="77">
        <v>11.268254288712898</v>
      </c>
    </row>
    <row r="512" spans="1:154">
      <c r="A512" s="86">
        <v>2020</v>
      </c>
      <c r="B512" s="67" t="s">
        <v>8</v>
      </c>
      <c r="C512" s="67" t="s">
        <v>497</v>
      </c>
      <c r="D512" s="67" t="s">
        <v>211</v>
      </c>
      <c r="E512" s="67" t="s">
        <v>212</v>
      </c>
      <c r="F512" s="67" t="s">
        <v>222</v>
      </c>
      <c r="G512" s="67" t="s">
        <v>35</v>
      </c>
      <c r="H512" s="68" t="s">
        <v>231</v>
      </c>
      <c r="I512" s="68" t="s">
        <v>438</v>
      </c>
      <c r="J512" s="67" t="s">
        <v>502</v>
      </c>
      <c r="K512" s="78">
        <v>799894.89999999688</v>
      </c>
      <c r="L512" s="78">
        <v>592274.4</v>
      </c>
      <c r="M512" s="67">
        <v>149181.9</v>
      </c>
      <c r="N512" s="67"/>
      <c r="O512" s="67">
        <v>0</v>
      </c>
      <c r="P512" s="67">
        <v>0</v>
      </c>
      <c r="Q512" s="79"/>
      <c r="R512" s="67">
        <v>1541351.1999999969</v>
      </c>
      <c r="S512" s="79"/>
      <c r="T512" s="79"/>
      <c r="U512" s="79"/>
      <c r="V512" s="79"/>
      <c r="W512" s="79"/>
      <c r="X512" s="79"/>
      <c r="Y512" s="79">
        <v>1077.524003859</v>
      </c>
      <c r="Z512" s="78"/>
      <c r="AA512" s="78"/>
      <c r="AB512" s="78"/>
      <c r="AC512" s="67"/>
      <c r="AD512" s="67">
        <v>1852609.3</v>
      </c>
      <c r="AE512" s="79"/>
      <c r="AF512" s="79">
        <v>378.57832573999997</v>
      </c>
      <c r="AG512" s="79">
        <v>0</v>
      </c>
      <c r="AH512" s="79">
        <v>105.22820824</v>
      </c>
      <c r="AI512" s="79">
        <v>149.49501324126635</v>
      </c>
      <c r="AJ512" s="79">
        <v>56.528478518736648</v>
      </c>
      <c r="AK512" s="67"/>
      <c r="AL512" s="67"/>
      <c r="AM512" s="67"/>
      <c r="AN512" s="67"/>
      <c r="AO512" s="67"/>
      <c r="AP512" s="67">
        <v>49</v>
      </c>
      <c r="AQ512" s="67">
        <v>119</v>
      </c>
      <c r="AR512" s="67"/>
      <c r="AS512" s="67"/>
      <c r="AT512" s="67">
        <v>35</v>
      </c>
      <c r="AU512" s="67"/>
      <c r="AV512" s="67"/>
      <c r="AW512" s="67">
        <v>8</v>
      </c>
      <c r="AX512" s="67">
        <v>0</v>
      </c>
      <c r="AY512" s="67">
        <v>0</v>
      </c>
      <c r="AZ512" s="67">
        <v>5</v>
      </c>
      <c r="BA512" s="67">
        <v>7</v>
      </c>
      <c r="BB512" s="67">
        <v>0</v>
      </c>
      <c r="BC512" s="67">
        <v>0</v>
      </c>
      <c r="BD512" s="67"/>
      <c r="BE512" s="67">
        <v>0</v>
      </c>
      <c r="BF512" s="67">
        <v>0</v>
      </c>
      <c r="BG512" s="67">
        <v>0</v>
      </c>
      <c r="BH512" s="67">
        <v>0</v>
      </c>
      <c r="BI512" s="67"/>
      <c r="BJ512" s="73">
        <v>16055</v>
      </c>
      <c r="BK512" s="68">
        <v>223</v>
      </c>
      <c r="BL512" s="78"/>
      <c r="BM512" s="78">
        <v>58</v>
      </c>
      <c r="BN512" s="78">
        <v>58</v>
      </c>
      <c r="BO512" s="78">
        <v>0</v>
      </c>
      <c r="BP512" s="78">
        <v>58</v>
      </c>
      <c r="BQ512" s="78">
        <v>0</v>
      </c>
      <c r="BR512" s="67">
        <v>9868</v>
      </c>
      <c r="BS512" s="67">
        <v>176</v>
      </c>
      <c r="BT512" s="67">
        <v>11</v>
      </c>
      <c r="BU512" s="67">
        <v>0</v>
      </c>
      <c r="BV512" s="67">
        <v>0</v>
      </c>
      <c r="BW512" s="67">
        <v>5</v>
      </c>
      <c r="BX512" s="79"/>
      <c r="BY512" s="67">
        <v>10060</v>
      </c>
      <c r="BZ512" s="79">
        <v>401.47456</v>
      </c>
      <c r="CA512" s="79">
        <v>103.40373600000001</v>
      </c>
      <c r="CB512" s="79">
        <v>47.094175</v>
      </c>
      <c r="CC512" s="79">
        <v>64.413668999999999</v>
      </c>
      <c r="CD512" s="79"/>
      <c r="CE512" s="79"/>
      <c r="CF512" s="79"/>
      <c r="CG512" s="79"/>
      <c r="CH512" s="79"/>
      <c r="CI512" s="79"/>
      <c r="CJ512" s="79"/>
      <c r="CK512" s="79">
        <v>9.7710600000000003</v>
      </c>
      <c r="CL512" s="67">
        <v>626.15719999999999</v>
      </c>
      <c r="CM512" s="79">
        <v>121.2</v>
      </c>
      <c r="CN512" s="79">
        <v>153.19271474856484</v>
      </c>
      <c r="CO512" s="79">
        <v>94.106284670043379</v>
      </c>
      <c r="CP512" s="79">
        <v>381.80579999999998</v>
      </c>
      <c r="CQ512" s="79">
        <v>482.58966178834646</v>
      </c>
      <c r="CR512" s="79">
        <v>296.45482923658119</v>
      </c>
      <c r="CS512" s="79">
        <v>9.4667999999999992</v>
      </c>
      <c r="CT512" s="79">
        <v>11.965716105459682</v>
      </c>
      <c r="CU512" s="79">
        <v>7.3505394035838822</v>
      </c>
      <c r="CV512" s="79">
        <v>225.46639999999999</v>
      </c>
      <c r="CW512" s="79">
        <v>284.98192987282033</v>
      </c>
      <c r="CX512" s="79">
        <v>175.06439952087351</v>
      </c>
      <c r="CY512" s="79">
        <v>250.6</v>
      </c>
      <c r="CZ512" s="79">
        <v>323.10900527913429</v>
      </c>
      <c r="DA512" s="79">
        <v>198.48586194297218</v>
      </c>
      <c r="DB512" s="79">
        <v>0</v>
      </c>
      <c r="DC512" s="79">
        <v>0</v>
      </c>
      <c r="DD512" s="79">
        <v>0</v>
      </c>
      <c r="DE512" s="79">
        <v>56</v>
      </c>
      <c r="DF512" s="79">
        <v>49</v>
      </c>
      <c r="DG512" s="79">
        <v>263</v>
      </c>
      <c r="DH512" s="79">
        <v>120</v>
      </c>
      <c r="DI512" s="79">
        <v>213</v>
      </c>
      <c r="DJ512" s="79">
        <v>56</v>
      </c>
      <c r="DK512" s="79">
        <v>49</v>
      </c>
      <c r="DL512" s="79">
        <v>263</v>
      </c>
      <c r="DM512" s="79">
        <v>120</v>
      </c>
      <c r="DN512" s="79">
        <v>89</v>
      </c>
      <c r="DO512" s="79">
        <v>10060</v>
      </c>
      <c r="DP512" s="79">
        <v>5</v>
      </c>
      <c r="DQ512" s="79">
        <v>547.96</v>
      </c>
      <c r="DR512" s="79">
        <v>0</v>
      </c>
      <c r="DS512" s="79">
        <v>817.63299999999992</v>
      </c>
      <c r="DT512" s="68">
        <v>1365.5929999999998</v>
      </c>
      <c r="DU512" s="79"/>
      <c r="DV512" s="77">
        <v>97.652799999999999</v>
      </c>
      <c r="DW512" s="77">
        <v>0</v>
      </c>
      <c r="DX512" s="77">
        <v>0</v>
      </c>
      <c r="DY512" s="77">
        <v>0.247115</v>
      </c>
      <c r="DZ512" s="77">
        <v>0</v>
      </c>
      <c r="EA512" s="77">
        <v>11.180000000000001</v>
      </c>
      <c r="EB512" s="77">
        <v>0</v>
      </c>
      <c r="EC512" s="77">
        <v>0</v>
      </c>
      <c r="ED512" s="77"/>
      <c r="EE512" s="77"/>
      <c r="EF512" s="77">
        <v>1.0169520000000001</v>
      </c>
      <c r="EG512" s="77"/>
      <c r="EH512" s="77"/>
      <c r="EI512" s="77"/>
      <c r="EJ512" s="77"/>
      <c r="EK512" s="77"/>
      <c r="EL512" s="77"/>
      <c r="EM512" s="77"/>
      <c r="EN512" s="77"/>
      <c r="EO512" s="77"/>
      <c r="EP512" s="77"/>
      <c r="EQ512" s="77"/>
      <c r="ER512" s="77"/>
      <c r="ES512" s="77"/>
      <c r="ET512" s="77"/>
      <c r="EU512" s="77"/>
      <c r="EV512" s="77">
        <v>105.22820824</v>
      </c>
      <c r="EW512" s="77">
        <v>149.49501324126635</v>
      </c>
      <c r="EX512" s="77">
        <v>56.528478518736648</v>
      </c>
    </row>
    <row r="513" spans="1:154">
      <c r="A513" s="86">
        <v>2020</v>
      </c>
      <c r="B513" s="67" t="s">
        <v>8</v>
      </c>
      <c r="C513" s="67" t="s">
        <v>497</v>
      </c>
      <c r="D513" s="67" t="s">
        <v>211</v>
      </c>
      <c r="E513" s="67" t="s">
        <v>212</v>
      </c>
      <c r="F513" s="67" t="s">
        <v>223</v>
      </c>
      <c r="G513" s="67" t="s">
        <v>45</v>
      </c>
      <c r="H513" s="68" t="s">
        <v>231</v>
      </c>
      <c r="I513" s="68" t="s">
        <v>439</v>
      </c>
      <c r="J513" s="67" t="s">
        <v>503</v>
      </c>
      <c r="K513" s="78">
        <v>1188448.6999999965</v>
      </c>
      <c r="L513" s="78">
        <v>924474.89999999956</v>
      </c>
      <c r="M513" s="67">
        <v>300837</v>
      </c>
      <c r="N513" s="67">
        <v>0</v>
      </c>
      <c r="O513" s="67">
        <v>0</v>
      </c>
      <c r="P513" s="67">
        <v>0</v>
      </c>
      <c r="Q513" s="79"/>
      <c r="R513" s="67">
        <v>2413760.5999999959</v>
      </c>
      <c r="S513" s="79"/>
      <c r="T513" s="79"/>
      <c r="U513" s="79"/>
      <c r="V513" s="79"/>
      <c r="W513" s="79"/>
      <c r="X513" s="79"/>
      <c r="Y513" s="79">
        <v>1663.8134310700002</v>
      </c>
      <c r="Z513" s="78"/>
      <c r="AA513" s="78"/>
      <c r="AB513" s="78"/>
      <c r="AC513" s="67"/>
      <c r="AD513" s="67">
        <v>3157776.9599999981</v>
      </c>
      <c r="AE513" s="79"/>
      <c r="AF513" s="79">
        <v>615.52203444680003</v>
      </c>
      <c r="AG513" s="79">
        <v>0</v>
      </c>
      <c r="AH513" s="79">
        <v>0</v>
      </c>
      <c r="AI513" s="79">
        <v>454.71988223999972</v>
      </c>
      <c r="AJ513" s="79">
        <v>289.29647776000246</v>
      </c>
      <c r="AK513" s="67"/>
      <c r="AL513" s="67"/>
      <c r="AM513" s="67"/>
      <c r="AN513" s="67"/>
      <c r="AO513" s="67"/>
      <c r="AP513" s="67">
        <v>97</v>
      </c>
      <c r="AQ513" s="67">
        <v>224</v>
      </c>
      <c r="AR513" s="67"/>
      <c r="AS513" s="67"/>
      <c r="AT513" s="67">
        <v>91</v>
      </c>
      <c r="AU513" s="67"/>
      <c r="AV513" s="67"/>
      <c r="AW513" s="67">
        <v>13</v>
      </c>
      <c r="AX513" s="67">
        <v>0</v>
      </c>
      <c r="AY513" s="67">
        <v>0</v>
      </c>
      <c r="AZ513" s="67">
        <v>9</v>
      </c>
      <c r="BA513" s="67">
        <v>5</v>
      </c>
      <c r="BB513" s="67">
        <v>0</v>
      </c>
      <c r="BC513" s="67">
        <v>0</v>
      </c>
      <c r="BD513" s="67"/>
      <c r="BE513" s="67">
        <v>0</v>
      </c>
      <c r="BF513" s="67">
        <v>0</v>
      </c>
      <c r="BG513" s="67">
        <v>0</v>
      </c>
      <c r="BH513" s="67">
        <v>0</v>
      </c>
      <c r="BI513" s="67"/>
      <c r="BJ513" s="73">
        <v>29735</v>
      </c>
      <c r="BK513" s="68">
        <v>439</v>
      </c>
      <c r="BL513" s="78"/>
      <c r="BM513" s="78">
        <v>36</v>
      </c>
      <c r="BN513" s="78">
        <v>36</v>
      </c>
      <c r="BO513" s="78">
        <v>0</v>
      </c>
      <c r="BP513" s="78">
        <v>36</v>
      </c>
      <c r="BQ513" s="78">
        <v>0</v>
      </c>
      <c r="BR513" s="67">
        <v>15523</v>
      </c>
      <c r="BS513" s="67">
        <v>331</v>
      </c>
      <c r="BT513" s="67">
        <v>12</v>
      </c>
      <c r="BU513" s="67">
        <v>0</v>
      </c>
      <c r="BV513" s="67">
        <v>0</v>
      </c>
      <c r="BW513" s="67">
        <v>0</v>
      </c>
      <c r="BX513" s="79"/>
      <c r="BY513" s="67">
        <v>15866</v>
      </c>
      <c r="BZ513" s="79">
        <v>311.99779000000001</v>
      </c>
      <c r="CA513" s="79">
        <v>76.041108999999992</v>
      </c>
      <c r="CB513" s="79">
        <v>66.342821999999998</v>
      </c>
      <c r="CC513" s="79">
        <v>51.525318000000006</v>
      </c>
      <c r="CD513" s="79"/>
      <c r="CE513" s="79"/>
      <c r="CF513" s="79"/>
      <c r="CG513" s="79"/>
      <c r="CH513" s="79"/>
      <c r="CI513" s="79"/>
      <c r="CJ513" s="79"/>
      <c r="CK513" s="79">
        <v>8.958164</v>
      </c>
      <c r="CL513" s="67">
        <v>514.86520300000007</v>
      </c>
      <c r="CM513" s="79">
        <v>56</v>
      </c>
      <c r="CN513" s="79">
        <v>70.807016029334619</v>
      </c>
      <c r="CO513" s="79">
        <v>43.275478021728574</v>
      </c>
      <c r="CP513" s="79">
        <v>89.4</v>
      </c>
      <c r="CQ513" s="79">
        <v>113.03834344683062</v>
      </c>
      <c r="CR513" s="79">
        <v>69.0862095561167</v>
      </c>
      <c r="CS513" s="79">
        <v>0</v>
      </c>
      <c r="CT513" s="79">
        <v>0</v>
      </c>
      <c r="CU513" s="79">
        <v>0</v>
      </c>
      <c r="CV513" s="79">
        <v>123.6</v>
      </c>
      <c r="CW513" s="79">
        <v>156.28119966474569</v>
      </c>
      <c r="CX513" s="79">
        <v>95.515162205100935</v>
      </c>
      <c r="CY513" s="79">
        <v>6</v>
      </c>
      <c r="CZ513" s="79">
        <v>7.586466003142994</v>
      </c>
      <c r="DA513" s="79">
        <v>4.6366583594709185</v>
      </c>
      <c r="DB513" s="79">
        <v>0</v>
      </c>
      <c r="DC513" s="79">
        <v>0</v>
      </c>
      <c r="DD513" s="79">
        <v>0</v>
      </c>
      <c r="DE513" s="79">
        <v>18</v>
      </c>
      <c r="DF513" s="79">
        <v>52</v>
      </c>
      <c r="DG513" s="79">
        <v>146</v>
      </c>
      <c r="DH513" s="79">
        <v>98</v>
      </c>
      <c r="DI513" s="79">
        <v>0</v>
      </c>
      <c r="DJ513" s="79">
        <v>18</v>
      </c>
      <c r="DK513" s="79">
        <v>52</v>
      </c>
      <c r="DL513" s="79">
        <v>46</v>
      </c>
      <c r="DM513" s="79">
        <v>98</v>
      </c>
      <c r="DN513" s="79">
        <v>0</v>
      </c>
      <c r="DO513" s="79">
        <v>16866</v>
      </c>
      <c r="DP513" s="79">
        <v>0</v>
      </c>
      <c r="DQ513" s="79">
        <v>683.91000000000008</v>
      </c>
      <c r="DR513" s="79">
        <v>0</v>
      </c>
      <c r="DS513" s="79">
        <v>1079</v>
      </c>
      <c r="DT513" s="68">
        <v>1762.91</v>
      </c>
      <c r="DU513" s="79"/>
      <c r="DV513" s="77">
        <v>154.83552</v>
      </c>
      <c r="DW513" s="77">
        <v>0</v>
      </c>
      <c r="DX513" s="77">
        <v>0</v>
      </c>
      <c r="DY513" s="77">
        <v>0.68203100000000005</v>
      </c>
      <c r="DZ513" s="77">
        <v>0</v>
      </c>
      <c r="EA513" s="77">
        <v>21.877457999999997</v>
      </c>
      <c r="EB513" s="77">
        <v>0</v>
      </c>
      <c r="EC513" s="77">
        <v>0</v>
      </c>
      <c r="ED513" s="77"/>
      <c r="EE513" s="77"/>
      <c r="EF513" s="77">
        <v>0</v>
      </c>
      <c r="EG513" s="77"/>
      <c r="EH513" s="77"/>
      <c r="EI513" s="77"/>
      <c r="EJ513" s="77"/>
      <c r="EK513" s="77"/>
      <c r="EL513" s="77"/>
      <c r="EM513" s="77"/>
      <c r="EN513" s="77"/>
      <c r="EO513" s="77"/>
      <c r="EP513" s="77"/>
      <c r="EQ513" s="77"/>
      <c r="ER513" s="77"/>
      <c r="ES513" s="77"/>
      <c r="ET513" s="77"/>
      <c r="EU513" s="77"/>
      <c r="EV513" s="77">
        <v>0</v>
      </c>
      <c r="EW513" s="77">
        <v>454.71988223999972</v>
      </c>
      <c r="EX513" s="77">
        <v>289.29647776000246</v>
      </c>
    </row>
    <row r="514" spans="1:154">
      <c r="A514" s="86">
        <v>2020</v>
      </c>
      <c r="B514" s="67" t="s">
        <v>8</v>
      </c>
      <c r="C514" s="67" t="s">
        <v>497</v>
      </c>
      <c r="D514" s="67" t="s">
        <v>211</v>
      </c>
      <c r="E514" s="67" t="s">
        <v>212</v>
      </c>
      <c r="F514" s="67" t="s">
        <v>224</v>
      </c>
      <c r="G514" s="67" t="s">
        <v>46</v>
      </c>
      <c r="H514" s="68" t="s">
        <v>231</v>
      </c>
      <c r="I514" s="68" t="s">
        <v>440</v>
      </c>
      <c r="J514" s="67" t="s">
        <v>504</v>
      </c>
      <c r="K514" s="78">
        <v>521983.69999999978</v>
      </c>
      <c r="L514" s="78">
        <v>409542.1</v>
      </c>
      <c r="M514" s="67">
        <v>233617</v>
      </c>
      <c r="N514" s="67">
        <v>429978</v>
      </c>
      <c r="O514" s="67">
        <v>0</v>
      </c>
      <c r="P514" s="67">
        <v>0</v>
      </c>
      <c r="Q514" s="79"/>
      <c r="R514" s="67">
        <v>1595120.7999999998</v>
      </c>
      <c r="S514" s="79"/>
      <c r="T514" s="79"/>
      <c r="U514" s="79"/>
      <c r="V514" s="79"/>
      <c r="W514" s="79"/>
      <c r="X514" s="79"/>
      <c r="Y514" s="79">
        <v>1019.1373765999999</v>
      </c>
      <c r="Z514" s="78"/>
      <c r="AA514" s="78"/>
      <c r="AB514" s="78"/>
      <c r="AC514" s="67"/>
      <c r="AD514" s="67">
        <v>2029185.858988005</v>
      </c>
      <c r="AE514" s="79"/>
      <c r="AF514" s="79">
        <v>919.36237670000003</v>
      </c>
      <c r="AG514" s="79">
        <v>0</v>
      </c>
      <c r="AH514" s="79">
        <v>115.25775679051868</v>
      </c>
      <c r="AI514" s="79">
        <v>292.20276369427268</v>
      </c>
      <c r="AJ514" s="79">
        <v>26.604538503213782</v>
      </c>
      <c r="AK514" s="67"/>
      <c r="AL514" s="67"/>
      <c r="AM514" s="67"/>
      <c r="AN514" s="67"/>
      <c r="AO514" s="67"/>
      <c r="AP514" s="67">
        <v>36</v>
      </c>
      <c r="AQ514" s="67">
        <v>202</v>
      </c>
      <c r="AR514" s="67"/>
      <c r="AS514" s="67"/>
      <c r="AT514" s="67">
        <v>44</v>
      </c>
      <c r="AU514" s="67"/>
      <c r="AV514" s="67"/>
      <c r="AW514" s="67">
        <v>15</v>
      </c>
      <c r="AX514" s="67">
        <v>0</v>
      </c>
      <c r="AY514" s="67">
        <v>0</v>
      </c>
      <c r="AZ514" s="67">
        <v>4</v>
      </c>
      <c r="BA514" s="67">
        <v>8</v>
      </c>
      <c r="BB514" s="67">
        <v>0</v>
      </c>
      <c r="BC514" s="67">
        <v>8</v>
      </c>
      <c r="BD514" s="67"/>
      <c r="BE514" s="67">
        <v>0</v>
      </c>
      <c r="BF514" s="67">
        <v>0</v>
      </c>
      <c r="BG514" s="67">
        <v>0</v>
      </c>
      <c r="BH514" s="67">
        <v>0</v>
      </c>
      <c r="BI514" s="67"/>
      <c r="BJ514" s="73">
        <v>26180</v>
      </c>
      <c r="BK514" s="68">
        <v>317</v>
      </c>
      <c r="BL514" s="78"/>
      <c r="BM514" s="78">
        <v>31</v>
      </c>
      <c r="BN514" s="78">
        <v>31</v>
      </c>
      <c r="BO514" s="78">
        <v>0</v>
      </c>
      <c r="BP514" s="78">
        <v>31</v>
      </c>
      <c r="BQ514" s="78">
        <v>0</v>
      </c>
      <c r="BR514" s="67">
        <v>11211</v>
      </c>
      <c r="BS514" s="67">
        <v>225</v>
      </c>
      <c r="BT514" s="67">
        <v>11</v>
      </c>
      <c r="BU514" s="67">
        <v>0</v>
      </c>
      <c r="BV514" s="67">
        <v>0</v>
      </c>
      <c r="BW514" s="67">
        <v>0</v>
      </c>
      <c r="BX514" s="79"/>
      <c r="BY514" s="67">
        <v>11447</v>
      </c>
      <c r="BZ514" s="79">
        <v>292.48376000000002</v>
      </c>
      <c r="CA514" s="79">
        <v>159.12383500000001</v>
      </c>
      <c r="CB514" s="79">
        <v>51.228572</v>
      </c>
      <c r="CC514" s="79">
        <v>49.556311000000008</v>
      </c>
      <c r="CD514" s="79"/>
      <c r="CE514" s="79"/>
      <c r="CF514" s="79"/>
      <c r="CG514" s="79"/>
      <c r="CH514" s="79"/>
      <c r="CI514" s="79"/>
      <c r="CJ514" s="79"/>
      <c r="CK514" s="79">
        <v>8.3536630000000009</v>
      </c>
      <c r="CL514" s="67">
        <v>560.74614100000008</v>
      </c>
      <c r="CM514" s="79">
        <v>59.8</v>
      </c>
      <c r="CN514" s="79">
        <v>71.328964211470876</v>
      </c>
      <c r="CO514" s="79">
        <v>43.594479701945708</v>
      </c>
      <c r="CP514" s="79">
        <v>391.1</v>
      </c>
      <c r="CQ514" s="79">
        <v>466.50096827936886</v>
      </c>
      <c r="CR514" s="79">
        <v>285.1137292881433</v>
      </c>
      <c r="CS514" s="79">
        <v>8</v>
      </c>
      <c r="CT514" s="79">
        <v>9.5423363493606512</v>
      </c>
      <c r="CU514" s="79">
        <v>5.8320374183204962</v>
      </c>
      <c r="CV514" s="79">
        <v>372.7</v>
      </c>
      <c r="CW514" s="79">
        <v>444.55359467583935</v>
      </c>
      <c r="CX514" s="79">
        <v>271.70004322600607</v>
      </c>
      <c r="CY514" s="79">
        <v>39.1</v>
      </c>
      <c r="CZ514" s="79">
        <v>46.638168907500194</v>
      </c>
      <c r="DA514" s="79">
        <v>28.504082882041427</v>
      </c>
      <c r="DB514" s="79">
        <v>0</v>
      </c>
      <c r="DC514" s="79">
        <v>0</v>
      </c>
      <c r="DD514" s="79">
        <v>0</v>
      </c>
      <c r="DE514" s="79">
        <v>187</v>
      </c>
      <c r="DF514" s="79">
        <v>286</v>
      </c>
      <c r="DG514" s="79">
        <v>117</v>
      </c>
      <c r="DH514" s="79">
        <v>18</v>
      </c>
      <c r="DI514" s="79">
        <v>142</v>
      </c>
      <c r="DJ514" s="79">
        <v>186</v>
      </c>
      <c r="DK514" s="79">
        <v>284</v>
      </c>
      <c r="DL514" s="79">
        <v>117</v>
      </c>
      <c r="DM514" s="79">
        <v>18</v>
      </c>
      <c r="DN514" s="79">
        <v>56</v>
      </c>
      <c r="DO514" s="79">
        <v>10974</v>
      </c>
      <c r="DP514" s="79">
        <v>0</v>
      </c>
      <c r="DQ514" s="79">
        <v>308.86500000000001</v>
      </c>
      <c r="DR514" s="79">
        <v>0</v>
      </c>
      <c r="DS514" s="79">
        <v>882.45</v>
      </c>
      <c r="DT514" s="68">
        <v>1191.3150000000001</v>
      </c>
      <c r="DU514" s="79"/>
      <c r="DV514" s="77">
        <v>102.79976000000001</v>
      </c>
      <c r="DW514" s="77">
        <v>0</v>
      </c>
      <c r="DX514" s="77">
        <v>0</v>
      </c>
      <c r="DY514" s="77">
        <v>0.2</v>
      </c>
      <c r="DZ514" s="77">
        <v>0</v>
      </c>
      <c r="EA514" s="77">
        <v>10.14</v>
      </c>
      <c r="EB514" s="77">
        <v>0</v>
      </c>
      <c r="EC514" s="77">
        <v>0</v>
      </c>
      <c r="ED514" s="77"/>
      <c r="EE514" s="77"/>
      <c r="EF514" s="77">
        <v>0.93220600000000009</v>
      </c>
      <c r="EG514" s="77"/>
      <c r="EH514" s="77"/>
      <c r="EI514" s="77"/>
      <c r="EJ514" s="77"/>
      <c r="EK514" s="77"/>
      <c r="EL514" s="77"/>
      <c r="EM514" s="77"/>
      <c r="EN514" s="77"/>
      <c r="EO514" s="77"/>
      <c r="EP514" s="77"/>
      <c r="EQ514" s="77"/>
      <c r="ER514" s="77"/>
      <c r="ES514" s="77"/>
      <c r="ET514" s="77"/>
      <c r="EU514" s="77"/>
      <c r="EV514" s="77">
        <v>115.25775679051868</v>
      </c>
      <c r="EW514" s="77">
        <v>292.20276369427268</v>
      </c>
      <c r="EX514" s="77">
        <v>26.604538503213782</v>
      </c>
    </row>
    <row r="515" spans="1:154">
      <c r="A515" s="86">
        <v>2020</v>
      </c>
      <c r="B515" s="67" t="s">
        <v>8</v>
      </c>
      <c r="C515" s="67" t="s">
        <v>497</v>
      </c>
      <c r="D515" s="67" t="s">
        <v>211</v>
      </c>
      <c r="E515" s="67" t="s">
        <v>212</v>
      </c>
      <c r="F515" s="67" t="s">
        <v>225</v>
      </c>
      <c r="G515" s="67" t="s">
        <v>47</v>
      </c>
      <c r="H515" s="68" t="s">
        <v>231</v>
      </c>
      <c r="I515" s="68" t="s">
        <v>441</v>
      </c>
      <c r="J515" s="67" t="s">
        <v>505</v>
      </c>
      <c r="K515" s="78">
        <v>1501557.2891841463</v>
      </c>
      <c r="L515" s="78">
        <v>1093542.4858988097</v>
      </c>
      <c r="M515" s="67">
        <v>598391.69999999995</v>
      </c>
      <c r="N515" s="67">
        <v>909189</v>
      </c>
      <c r="O515" s="67">
        <v>0</v>
      </c>
      <c r="P515" s="67">
        <v>0</v>
      </c>
      <c r="Q515" s="79"/>
      <c r="R515" s="67">
        <v>4102680.4750829563</v>
      </c>
      <c r="S515" s="79"/>
      <c r="T515" s="79"/>
      <c r="U515" s="79"/>
      <c r="V515" s="79"/>
      <c r="W515" s="79"/>
      <c r="X515" s="79"/>
      <c r="Y515" s="79">
        <v>2685.1922359999999</v>
      </c>
      <c r="Z515" s="78"/>
      <c r="AA515" s="78"/>
      <c r="AB515" s="78"/>
      <c r="AC515" s="67"/>
      <c r="AD515" s="67">
        <v>11500771.800000001</v>
      </c>
      <c r="AE515" s="79"/>
      <c r="AF515" s="79">
        <v>3591.7215959999994</v>
      </c>
      <c r="AG515" s="79">
        <v>0</v>
      </c>
      <c r="AH515" s="79">
        <v>37.560672917043952</v>
      </c>
      <c r="AI515" s="79">
        <v>0</v>
      </c>
      <c r="AJ515" s="79">
        <v>0</v>
      </c>
      <c r="AK515" s="67"/>
      <c r="AL515" s="67"/>
      <c r="AM515" s="67"/>
      <c r="AN515" s="67"/>
      <c r="AO515" s="67"/>
      <c r="AP515" s="67">
        <v>90</v>
      </c>
      <c r="AQ515" s="67">
        <v>308</v>
      </c>
      <c r="AR515" s="67"/>
      <c r="AS515" s="67"/>
      <c r="AT515" s="67">
        <v>119</v>
      </c>
      <c r="AU515" s="67"/>
      <c r="AV515" s="67"/>
      <c r="AW515" s="67">
        <v>44</v>
      </c>
      <c r="AX515" s="67">
        <v>3</v>
      </c>
      <c r="AY515" s="67">
        <v>0</v>
      </c>
      <c r="AZ515" s="67">
        <v>30</v>
      </c>
      <c r="BA515" s="67">
        <v>15</v>
      </c>
      <c r="BB515" s="67">
        <v>0</v>
      </c>
      <c r="BC515" s="67">
        <v>0</v>
      </c>
      <c r="BD515" s="67"/>
      <c r="BE515" s="67">
        <v>0</v>
      </c>
      <c r="BF515" s="67">
        <v>0</v>
      </c>
      <c r="BG515" s="67">
        <v>0</v>
      </c>
      <c r="BH515" s="67">
        <v>0</v>
      </c>
      <c r="BI515" s="67"/>
      <c r="BJ515" s="73">
        <v>53275</v>
      </c>
      <c r="BK515" s="68">
        <v>609</v>
      </c>
      <c r="BL515" s="78"/>
      <c r="BM515" s="78">
        <v>64</v>
      </c>
      <c r="BN515" s="78">
        <v>64</v>
      </c>
      <c r="BO515" s="78">
        <v>0</v>
      </c>
      <c r="BP515" s="78">
        <v>64</v>
      </c>
      <c r="BQ515" s="78">
        <v>0</v>
      </c>
      <c r="BR515" s="67">
        <v>20063</v>
      </c>
      <c r="BS515" s="67">
        <v>572</v>
      </c>
      <c r="BT515" s="67">
        <v>46</v>
      </c>
      <c r="BU515" s="67">
        <v>5</v>
      </c>
      <c r="BV515" s="67">
        <v>3</v>
      </c>
      <c r="BW515" s="67">
        <v>0</v>
      </c>
      <c r="BX515" s="79"/>
      <c r="BY515" s="67">
        <v>20689</v>
      </c>
      <c r="BZ515" s="79">
        <v>473.71452999999997</v>
      </c>
      <c r="CA515" s="79">
        <v>191.61231100000001</v>
      </c>
      <c r="CB515" s="79">
        <v>55.518680000000003</v>
      </c>
      <c r="CC515" s="79">
        <v>60.733389000000003</v>
      </c>
      <c r="CD515" s="79"/>
      <c r="CE515" s="79"/>
      <c r="CF515" s="79"/>
      <c r="CG515" s="79"/>
      <c r="CH515" s="79"/>
      <c r="CI515" s="79"/>
      <c r="CJ515" s="79"/>
      <c r="CK515" s="79">
        <v>0</v>
      </c>
      <c r="CL515" s="67">
        <v>781.57890999999995</v>
      </c>
      <c r="CM515" s="79">
        <v>39</v>
      </c>
      <c r="CN515" s="79">
        <v>145.45997257112302</v>
      </c>
      <c r="CO515" s="79">
        <v>88.9014987361561</v>
      </c>
      <c r="CP515" s="79">
        <v>554</v>
      </c>
      <c r="CQ515" s="79">
        <v>2066.2775590872343</v>
      </c>
      <c r="CR515" s="79">
        <v>1262.8571871751403</v>
      </c>
      <c r="CS515" s="79">
        <v>247</v>
      </c>
      <c r="CT515" s="79">
        <v>921.2464929504456</v>
      </c>
      <c r="CU515" s="79">
        <v>563.04282532898856</v>
      </c>
      <c r="CV515" s="79">
        <v>198</v>
      </c>
      <c r="CW515" s="79">
        <v>738.48909151493206</v>
      </c>
      <c r="CX515" s="79">
        <v>451.34607050663857</v>
      </c>
      <c r="CY515" s="79">
        <v>70</v>
      </c>
      <c r="CZ515" s="79">
        <v>261.08200205073359</v>
      </c>
      <c r="DA515" s="79">
        <v>159.5667926033571</v>
      </c>
      <c r="DB515" s="79">
        <v>0</v>
      </c>
      <c r="DC515" s="79">
        <v>0</v>
      </c>
      <c r="DD515" s="79">
        <v>0</v>
      </c>
      <c r="DE515" s="79">
        <v>260</v>
      </c>
      <c r="DF515" s="79">
        <v>154</v>
      </c>
      <c r="DG515" s="79">
        <v>2064</v>
      </c>
      <c r="DH515" s="79">
        <v>0</v>
      </c>
      <c r="DI515" s="79">
        <v>0</v>
      </c>
      <c r="DJ515" s="79">
        <v>260</v>
      </c>
      <c r="DK515" s="79">
        <v>142</v>
      </c>
      <c r="DL515" s="79">
        <v>160</v>
      </c>
      <c r="DM515" s="79">
        <v>0</v>
      </c>
      <c r="DN515" s="79">
        <v>0</v>
      </c>
      <c r="DO515" s="79">
        <v>20439</v>
      </c>
      <c r="DP515" s="79">
        <v>3</v>
      </c>
      <c r="DQ515" s="79">
        <v>1101</v>
      </c>
      <c r="DR515" s="79"/>
      <c r="DS515" s="79">
        <v>1700.42</v>
      </c>
      <c r="DT515" s="68">
        <v>2801.42</v>
      </c>
      <c r="DU515" s="79"/>
      <c r="DV515" s="77">
        <v>174.70488</v>
      </c>
      <c r="DW515" s="77">
        <v>0</v>
      </c>
      <c r="DX515" s="77">
        <v>0</v>
      </c>
      <c r="DY515" s="77">
        <v>0.41220199999999996</v>
      </c>
      <c r="DZ515" s="77">
        <v>0</v>
      </c>
      <c r="EA515" s="77">
        <v>10.733389000000001</v>
      </c>
      <c r="EB515" s="77">
        <v>0</v>
      </c>
      <c r="EC515" s="77">
        <v>0</v>
      </c>
      <c r="ED515" s="77"/>
      <c r="EE515" s="77"/>
      <c r="EF515" s="77">
        <v>0.84745999999999999</v>
      </c>
      <c r="EG515" s="77"/>
      <c r="EH515" s="77"/>
      <c r="EI515" s="77"/>
      <c r="EJ515" s="77"/>
      <c r="EK515" s="77"/>
      <c r="EL515" s="77"/>
      <c r="EM515" s="77"/>
      <c r="EN515" s="77"/>
      <c r="EO515" s="77"/>
      <c r="EP515" s="77"/>
      <c r="EQ515" s="77"/>
      <c r="ER515" s="77"/>
      <c r="ES515" s="77"/>
      <c r="ET515" s="77"/>
      <c r="EU515" s="77"/>
      <c r="EV515" s="77">
        <v>37.560672917043952</v>
      </c>
      <c r="EW515" s="77">
        <v>0</v>
      </c>
      <c r="EX515" s="77">
        <v>0</v>
      </c>
    </row>
    <row r="516" spans="1:154">
      <c r="A516" s="86">
        <v>2020</v>
      </c>
      <c r="B516" s="67" t="s">
        <v>8</v>
      </c>
      <c r="C516" s="67" t="s">
        <v>497</v>
      </c>
      <c r="D516" s="67" t="s">
        <v>211</v>
      </c>
      <c r="E516" s="67" t="s">
        <v>212</v>
      </c>
      <c r="F516" s="67" t="s">
        <v>213</v>
      </c>
      <c r="G516" s="67" t="s">
        <v>33</v>
      </c>
      <c r="H516" s="68" t="s">
        <v>33</v>
      </c>
      <c r="I516" s="68" t="s">
        <v>446</v>
      </c>
      <c r="J516" s="67" t="s">
        <v>506</v>
      </c>
      <c r="K516" s="78">
        <v>547981</v>
      </c>
      <c r="L516" s="78">
        <v>520282</v>
      </c>
      <c r="M516" s="67">
        <v>36401</v>
      </c>
      <c r="N516" s="67">
        <v>0</v>
      </c>
      <c r="O516" s="67">
        <v>0</v>
      </c>
      <c r="P516" s="67">
        <v>0</v>
      </c>
      <c r="Q516" s="79"/>
      <c r="R516" s="67">
        <v>1104664</v>
      </c>
      <c r="S516" s="79"/>
      <c r="T516" s="79"/>
      <c r="U516" s="79"/>
      <c r="V516" s="79"/>
      <c r="W516" s="79"/>
      <c r="X516" s="79"/>
      <c r="Y516" s="79">
        <v>696.34238600000003</v>
      </c>
      <c r="Z516" s="78"/>
      <c r="AA516" s="78"/>
      <c r="AB516" s="78"/>
      <c r="AC516" s="67"/>
      <c r="AD516" s="67">
        <v>1483635</v>
      </c>
      <c r="AE516" s="79"/>
      <c r="AF516" s="79">
        <v>406.16253699999999</v>
      </c>
      <c r="AG516" s="79">
        <v>89.191000000000003</v>
      </c>
      <c r="AH516" s="79">
        <v>27.29</v>
      </c>
      <c r="AI516" s="79">
        <v>84.7</v>
      </c>
      <c r="AJ516" s="79">
        <v>0</v>
      </c>
      <c r="AK516" s="67"/>
      <c r="AL516" s="67"/>
      <c r="AM516" s="67"/>
      <c r="AN516" s="67"/>
      <c r="AO516" s="67"/>
      <c r="AP516" s="67">
        <v>25</v>
      </c>
      <c r="AQ516" s="67">
        <v>137</v>
      </c>
      <c r="AR516" s="67"/>
      <c r="AS516" s="67"/>
      <c r="AT516" s="67">
        <v>25</v>
      </c>
      <c r="AU516" s="67"/>
      <c r="AV516" s="67"/>
      <c r="AW516" s="67">
        <v>2</v>
      </c>
      <c r="AX516" s="67">
        <v>0</v>
      </c>
      <c r="AY516" s="67">
        <v>0</v>
      </c>
      <c r="AZ516" s="67">
        <v>0</v>
      </c>
      <c r="BA516" s="67">
        <v>2</v>
      </c>
      <c r="BB516" s="67">
        <v>0</v>
      </c>
      <c r="BC516" s="67">
        <v>0</v>
      </c>
      <c r="BD516" s="67"/>
      <c r="BE516" s="67">
        <v>0</v>
      </c>
      <c r="BF516" s="67">
        <v>0</v>
      </c>
      <c r="BG516" s="67">
        <v>0</v>
      </c>
      <c r="BH516" s="67">
        <v>0</v>
      </c>
      <c r="BI516" s="67"/>
      <c r="BJ516" s="73">
        <v>11005</v>
      </c>
      <c r="BK516" s="68">
        <v>191</v>
      </c>
      <c r="BL516" s="78"/>
      <c r="BM516" s="78">
        <v>47</v>
      </c>
      <c r="BN516" s="78">
        <v>47</v>
      </c>
      <c r="BO516" s="78">
        <v>0</v>
      </c>
      <c r="BP516" s="78">
        <v>45</v>
      </c>
      <c r="BQ516" s="78">
        <v>2</v>
      </c>
      <c r="BR516" s="67">
        <v>8182</v>
      </c>
      <c r="BS516" s="67">
        <v>141</v>
      </c>
      <c r="BT516" s="67">
        <v>2</v>
      </c>
      <c r="BU516" s="67">
        <v>0</v>
      </c>
      <c r="BV516" s="67">
        <v>0</v>
      </c>
      <c r="BW516" s="67">
        <v>0</v>
      </c>
      <c r="BX516" s="79"/>
      <c r="BY516" s="67">
        <v>8325</v>
      </c>
      <c r="BZ516" s="79">
        <v>127.566896</v>
      </c>
      <c r="CA516" s="79">
        <v>91.523700000000005</v>
      </c>
      <c r="CB516" s="79">
        <v>23.57255</v>
      </c>
      <c r="CC516" s="79">
        <v>26.261189000000002</v>
      </c>
      <c r="CD516" s="79"/>
      <c r="CE516" s="79"/>
      <c r="CF516" s="79"/>
      <c r="CG516" s="79"/>
      <c r="CH516" s="79"/>
      <c r="CI516" s="79"/>
      <c r="CJ516" s="79"/>
      <c r="CK516" s="79">
        <v>4.603154</v>
      </c>
      <c r="CL516" s="67">
        <v>273.52748900000006</v>
      </c>
      <c r="CM516" s="79">
        <v>104</v>
      </c>
      <c r="CN516" s="79">
        <v>18.399999999999999</v>
      </c>
      <c r="CO516" s="79">
        <v>4743520</v>
      </c>
      <c r="CP516" s="79">
        <v>46</v>
      </c>
      <c r="CQ516" s="79">
        <v>8.14</v>
      </c>
      <c r="CR516" s="79">
        <v>2.0984919999999998</v>
      </c>
      <c r="CS516" s="79">
        <v>0</v>
      </c>
      <c r="CT516" s="79">
        <v>0</v>
      </c>
      <c r="CU516" s="79">
        <v>0</v>
      </c>
      <c r="CV516" s="79">
        <v>0</v>
      </c>
      <c r="CW516" s="79">
        <v>15.22</v>
      </c>
      <c r="CX516" s="79">
        <v>3.9237160000000002</v>
      </c>
      <c r="CY516" s="79">
        <v>0</v>
      </c>
      <c r="CZ516" s="79">
        <v>2.83</v>
      </c>
      <c r="DA516" s="79">
        <v>0.72957399999999994</v>
      </c>
      <c r="DB516" s="79">
        <v>0</v>
      </c>
      <c r="DC516" s="79">
        <v>0</v>
      </c>
      <c r="DD516" s="79">
        <v>0</v>
      </c>
      <c r="DE516" s="79">
        <v>0</v>
      </c>
      <c r="DF516" s="79">
        <v>249</v>
      </c>
      <c r="DG516" s="79">
        <v>30</v>
      </c>
      <c r="DH516" s="79">
        <v>19</v>
      </c>
      <c r="DI516" s="79">
        <v>0</v>
      </c>
      <c r="DJ516" s="79">
        <v>0</v>
      </c>
      <c r="DK516" s="79">
        <v>238</v>
      </c>
      <c r="DL516" s="79">
        <v>30</v>
      </c>
      <c r="DM516" s="79">
        <v>19</v>
      </c>
      <c r="DN516" s="79">
        <v>0</v>
      </c>
      <c r="DO516" s="79">
        <v>8755</v>
      </c>
      <c r="DP516" s="79">
        <v>0</v>
      </c>
      <c r="DQ516" s="79">
        <v>469</v>
      </c>
      <c r="DR516" s="79">
        <v>0</v>
      </c>
      <c r="DS516" s="79">
        <v>611</v>
      </c>
      <c r="DT516" s="68">
        <v>1080</v>
      </c>
      <c r="DU516" s="79"/>
      <c r="DV516" s="77">
        <v>84.313874999999996</v>
      </c>
      <c r="DW516" s="77">
        <v>0</v>
      </c>
      <c r="DX516" s="77">
        <v>0.08</v>
      </c>
      <c r="DY516" s="77">
        <v>7.54</v>
      </c>
      <c r="DZ516" s="77">
        <v>0</v>
      </c>
      <c r="EA516" s="77">
        <v>0.20499999999999999</v>
      </c>
      <c r="EB516" s="77">
        <v>0.62644100000000003</v>
      </c>
      <c r="EC516" s="77">
        <v>0.29660999999999998</v>
      </c>
      <c r="ED516" s="77"/>
      <c r="EE516" s="77"/>
      <c r="EF516" s="77">
        <v>0</v>
      </c>
      <c r="EG516" s="77"/>
      <c r="EH516" s="77"/>
      <c r="EI516" s="77"/>
      <c r="EJ516" s="77"/>
      <c r="EK516" s="77"/>
      <c r="EL516" s="77"/>
      <c r="EM516" s="77"/>
      <c r="EN516" s="77"/>
      <c r="EO516" s="77"/>
      <c r="EP516" s="77"/>
      <c r="EQ516" s="77"/>
      <c r="ER516" s="77"/>
      <c r="ES516" s="77"/>
      <c r="ET516" s="77"/>
      <c r="EU516" s="77"/>
      <c r="EV516" s="77">
        <v>27.29</v>
      </c>
      <c r="EW516" s="77">
        <v>84.7</v>
      </c>
      <c r="EX516" s="77">
        <v>0</v>
      </c>
    </row>
    <row r="517" spans="1:154">
      <c r="A517" s="86">
        <v>2020</v>
      </c>
      <c r="B517" s="67" t="s">
        <v>8</v>
      </c>
      <c r="C517" s="67" t="s">
        <v>497</v>
      </c>
      <c r="D517" s="67" t="s">
        <v>211</v>
      </c>
      <c r="E517" s="67" t="s">
        <v>212</v>
      </c>
      <c r="F517" s="67" t="s">
        <v>226</v>
      </c>
      <c r="G517" s="67" t="s">
        <v>29</v>
      </c>
      <c r="H517" s="68" t="s">
        <v>29</v>
      </c>
      <c r="I517" s="68" t="s">
        <v>447</v>
      </c>
      <c r="J517" s="67" t="s">
        <v>507</v>
      </c>
      <c r="K517" s="78">
        <v>871828.21</v>
      </c>
      <c r="L517" s="78">
        <v>430275.33999999997</v>
      </c>
      <c r="M517" s="67">
        <v>76577</v>
      </c>
      <c r="N517" s="67">
        <v>0</v>
      </c>
      <c r="O517" s="67">
        <v>0</v>
      </c>
      <c r="P517" s="67">
        <v>0</v>
      </c>
      <c r="Q517" s="79"/>
      <c r="R517" s="67">
        <v>1378680.5499999998</v>
      </c>
      <c r="S517" s="79"/>
      <c r="T517" s="79"/>
      <c r="U517" s="79"/>
      <c r="V517" s="79"/>
      <c r="W517" s="79"/>
      <c r="X517" s="79"/>
      <c r="Y517" s="79">
        <v>846.88</v>
      </c>
      <c r="Z517" s="78"/>
      <c r="AA517" s="78"/>
      <c r="AB517" s="78"/>
      <c r="AC517" s="67"/>
      <c r="AD517" s="67">
        <v>2014074</v>
      </c>
      <c r="AE517" s="79"/>
      <c r="AF517" s="79">
        <v>571.13</v>
      </c>
      <c r="AG517" s="79">
        <v>2014.0740000000001</v>
      </c>
      <c r="AH517" s="79">
        <v>38.35937105</v>
      </c>
      <c r="AI517" s="79">
        <v>92.04898369</v>
      </c>
      <c r="AJ517" s="79">
        <v>81.378595259999997</v>
      </c>
      <c r="AK517" s="67"/>
      <c r="AL517" s="67"/>
      <c r="AM517" s="67"/>
      <c r="AN517" s="67"/>
      <c r="AO517" s="67"/>
      <c r="AP517" s="67">
        <v>29</v>
      </c>
      <c r="AQ517" s="67">
        <v>120</v>
      </c>
      <c r="AR517" s="67"/>
      <c r="AS517" s="67"/>
      <c r="AT517" s="67">
        <v>41</v>
      </c>
      <c r="AU517" s="67"/>
      <c r="AV517" s="67"/>
      <c r="AW517" s="67">
        <v>8</v>
      </c>
      <c r="AX517" s="67">
        <v>0</v>
      </c>
      <c r="AY517" s="67">
        <v>0</v>
      </c>
      <c r="AZ517" s="67">
        <v>5</v>
      </c>
      <c r="BA517" s="67">
        <v>3</v>
      </c>
      <c r="BB517" s="67">
        <v>0</v>
      </c>
      <c r="BC517" s="67">
        <v>0</v>
      </c>
      <c r="BD517" s="67"/>
      <c r="BE517" s="67">
        <v>0</v>
      </c>
      <c r="BF517" s="67">
        <v>0</v>
      </c>
      <c r="BG517" s="67">
        <v>0</v>
      </c>
      <c r="BH517" s="67">
        <v>0</v>
      </c>
      <c r="BI517" s="67"/>
      <c r="BJ517" s="73">
        <v>14945</v>
      </c>
      <c r="BK517" s="68">
        <v>206</v>
      </c>
      <c r="BL517" s="78"/>
      <c r="BM517" s="78">
        <v>34</v>
      </c>
      <c r="BN517" s="78">
        <v>34</v>
      </c>
      <c r="BO517" s="78">
        <v>20</v>
      </c>
      <c r="BP517" s="78">
        <v>12</v>
      </c>
      <c r="BQ517" s="78">
        <v>2</v>
      </c>
      <c r="BR517" s="67">
        <v>15744</v>
      </c>
      <c r="BS517" s="67">
        <v>176</v>
      </c>
      <c r="BT517" s="67">
        <v>50</v>
      </c>
      <c r="BU517" s="67">
        <v>0</v>
      </c>
      <c r="BV517" s="67">
        <v>0</v>
      </c>
      <c r="BW517" s="67">
        <v>0</v>
      </c>
      <c r="BX517" s="79"/>
      <c r="BY517" s="67">
        <v>15970</v>
      </c>
      <c r="BZ517" s="79">
        <v>217.99</v>
      </c>
      <c r="CA517" s="79">
        <v>141.26</v>
      </c>
      <c r="CB517" s="79">
        <v>201.36</v>
      </c>
      <c r="CC517" s="79">
        <v>81.56</v>
      </c>
      <c r="CD517" s="79"/>
      <c r="CE517" s="79"/>
      <c r="CF517" s="79"/>
      <c r="CG517" s="79"/>
      <c r="CH517" s="79"/>
      <c r="CI517" s="79"/>
      <c r="CJ517" s="79"/>
      <c r="CK517" s="79">
        <v>97.17</v>
      </c>
      <c r="CL517" s="67">
        <v>739.34</v>
      </c>
      <c r="CM517" s="79">
        <v>16.5</v>
      </c>
      <c r="CN517" s="79">
        <v>15.384600000000001</v>
      </c>
      <c r="CO517" s="79">
        <v>4.3384571999999997</v>
      </c>
      <c r="CP517" s="79">
        <v>18.866700000000002</v>
      </c>
      <c r="CQ517" s="79">
        <v>17.591311080000001</v>
      </c>
      <c r="CR517" s="79">
        <v>4.9607497245599994</v>
      </c>
      <c r="CS517" s="79">
        <v>0</v>
      </c>
      <c r="CT517" s="79">
        <v>0</v>
      </c>
      <c r="CU517" s="79">
        <v>0</v>
      </c>
      <c r="CV517" s="79">
        <v>175.65</v>
      </c>
      <c r="CW517" s="79">
        <v>163.77606</v>
      </c>
      <c r="CX517" s="79">
        <v>46.184848919999993</v>
      </c>
      <c r="CY517" s="79">
        <v>46.0167</v>
      </c>
      <c r="CZ517" s="79">
        <v>42.90597108</v>
      </c>
      <c r="DA517" s="79">
        <v>12.09948384456</v>
      </c>
      <c r="DB517" s="79">
        <v>0</v>
      </c>
      <c r="DC517" s="79">
        <v>0</v>
      </c>
      <c r="DD517" s="79">
        <v>0</v>
      </c>
      <c r="DE517" s="79">
        <v>5</v>
      </c>
      <c r="DF517" s="79">
        <v>40</v>
      </c>
      <c r="DG517" s="79">
        <v>51</v>
      </c>
      <c r="DH517" s="79">
        <v>10</v>
      </c>
      <c r="DI517" s="79">
        <v>185</v>
      </c>
      <c r="DJ517" s="79">
        <v>5</v>
      </c>
      <c r="DK517" s="79">
        <v>38</v>
      </c>
      <c r="DL517" s="79">
        <v>50</v>
      </c>
      <c r="DM517" s="79">
        <v>10</v>
      </c>
      <c r="DN517" s="79">
        <v>0</v>
      </c>
      <c r="DO517" s="79">
        <v>15970</v>
      </c>
      <c r="DP517" s="79">
        <v>0</v>
      </c>
      <c r="DQ517" s="79">
        <v>568.43000000000006</v>
      </c>
      <c r="DR517" s="79">
        <v>32.409999999999997</v>
      </c>
      <c r="DS517" s="79">
        <v>250.64399999999998</v>
      </c>
      <c r="DT517" s="68">
        <v>851.48400000000004</v>
      </c>
      <c r="DU517" s="79"/>
      <c r="DV517" s="77">
        <v>226.47197699999998</v>
      </c>
      <c r="DW517" s="77">
        <v>2.98E-2</v>
      </c>
      <c r="DX517" s="77">
        <v>0</v>
      </c>
      <c r="DY517" s="77">
        <v>1.523525</v>
      </c>
      <c r="DZ517" s="77">
        <v>10.191799999999999</v>
      </c>
      <c r="EA517" s="77">
        <v>0.66080000000000005</v>
      </c>
      <c r="EB517" s="77">
        <v>0.63600000000000001</v>
      </c>
      <c r="EC517" s="77">
        <v>45.203289999999996</v>
      </c>
      <c r="ED517" s="77"/>
      <c r="EE517" s="77"/>
      <c r="EF517" s="77">
        <v>439.49237399999998</v>
      </c>
      <c r="EG517" s="77"/>
      <c r="EH517" s="77"/>
      <c r="EI517" s="77"/>
      <c r="EJ517" s="77"/>
      <c r="EK517" s="77"/>
      <c r="EL517" s="77"/>
      <c r="EM517" s="77"/>
      <c r="EN517" s="77"/>
      <c r="EO517" s="77"/>
      <c r="EP517" s="77"/>
      <c r="EQ517" s="77"/>
      <c r="ER517" s="77"/>
      <c r="ES517" s="77"/>
      <c r="ET517" s="77"/>
      <c r="EU517" s="77"/>
      <c r="EV517" s="77">
        <v>38.35937105</v>
      </c>
      <c r="EW517" s="77">
        <v>92.04898369</v>
      </c>
      <c r="EX517" s="77">
        <v>81.378595259999997</v>
      </c>
    </row>
    <row r="518" spans="1:154" ht="24">
      <c r="A518" s="86">
        <v>2020</v>
      </c>
      <c r="B518" s="67" t="s">
        <v>8</v>
      </c>
      <c r="C518" s="67" t="s">
        <v>497</v>
      </c>
      <c r="D518" s="67" t="s">
        <v>211</v>
      </c>
      <c r="E518" s="67" t="s">
        <v>212</v>
      </c>
      <c r="F518" s="67" t="s">
        <v>227</v>
      </c>
      <c r="G518" s="67" t="s">
        <v>13</v>
      </c>
      <c r="H518" s="68" t="s">
        <v>13</v>
      </c>
      <c r="I518" s="68" t="s">
        <v>444</v>
      </c>
      <c r="J518" s="67" t="s">
        <v>508</v>
      </c>
      <c r="K518" s="78">
        <v>248021</v>
      </c>
      <c r="L518" s="78">
        <v>119630</v>
      </c>
      <c r="M518" s="67">
        <v>0</v>
      </c>
      <c r="N518" s="67">
        <v>0</v>
      </c>
      <c r="O518" s="67">
        <v>0</v>
      </c>
      <c r="P518" s="67">
        <v>0</v>
      </c>
      <c r="Q518" s="79"/>
      <c r="R518" s="67">
        <v>367651</v>
      </c>
      <c r="S518" s="79"/>
      <c r="T518" s="79"/>
      <c r="U518" s="79"/>
      <c r="V518" s="79"/>
      <c r="W518" s="79"/>
      <c r="X518" s="79"/>
      <c r="Y518" s="79">
        <v>2.6409599999999996E-4</v>
      </c>
      <c r="Z518" s="78"/>
      <c r="AA518" s="78"/>
      <c r="AB518" s="78"/>
      <c r="AC518" s="67"/>
      <c r="AD518" s="67">
        <v>517687</v>
      </c>
      <c r="AE518" s="79"/>
      <c r="AF518" s="79">
        <v>146.85</v>
      </c>
      <c r="AG518" s="79">
        <v>28.178900000000002</v>
      </c>
      <c r="AH518" s="79">
        <v>8340.9740000000002</v>
      </c>
      <c r="AI518" s="79">
        <v>23495.698</v>
      </c>
      <c r="AJ518" s="79">
        <v>4405.4139999999998</v>
      </c>
      <c r="AK518" s="67"/>
      <c r="AL518" s="67"/>
      <c r="AM518" s="67"/>
      <c r="AN518" s="67"/>
      <c r="AO518" s="67"/>
      <c r="AP518" s="67">
        <v>20</v>
      </c>
      <c r="AQ518" s="67">
        <v>59</v>
      </c>
      <c r="AR518" s="67"/>
      <c r="AS518" s="67"/>
      <c r="AT518" s="67">
        <v>15</v>
      </c>
      <c r="AU518" s="67"/>
      <c r="AV518" s="67"/>
      <c r="AW518" s="67">
        <v>3</v>
      </c>
      <c r="AX518" s="67">
        <v>0</v>
      </c>
      <c r="AY518" s="67">
        <v>0</v>
      </c>
      <c r="AZ518" s="67">
        <v>2</v>
      </c>
      <c r="BA518" s="67">
        <v>0</v>
      </c>
      <c r="BB518" s="67">
        <v>0</v>
      </c>
      <c r="BC518" s="67">
        <v>0</v>
      </c>
      <c r="BD518" s="67"/>
      <c r="BE518" s="67">
        <v>0</v>
      </c>
      <c r="BF518" s="67">
        <v>0</v>
      </c>
      <c r="BG518" s="67">
        <v>0</v>
      </c>
      <c r="BH518" s="67">
        <v>0</v>
      </c>
      <c r="BI518" s="67"/>
      <c r="BJ518" s="73">
        <v>6180</v>
      </c>
      <c r="BK518" s="68">
        <v>99</v>
      </c>
      <c r="BL518" s="78"/>
      <c r="BM518" s="78">
        <v>40</v>
      </c>
      <c r="BN518" s="78">
        <v>40</v>
      </c>
      <c r="BO518" s="78">
        <v>0</v>
      </c>
      <c r="BP518" s="78">
        <v>40</v>
      </c>
      <c r="BQ518" s="78">
        <v>0</v>
      </c>
      <c r="BR518" s="67">
        <v>4445</v>
      </c>
      <c r="BS518" s="67">
        <v>68</v>
      </c>
      <c r="BT518" s="67">
        <v>0</v>
      </c>
      <c r="BU518" s="67">
        <v>0</v>
      </c>
      <c r="BV518" s="67">
        <v>0</v>
      </c>
      <c r="BW518" s="67">
        <v>0</v>
      </c>
      <c r="BX518" s="79"/>
      <c r="BY518" s="67">
        <v>4513</v>
      </c>
      <c r="BZ518" s="79">
        <v>81.653000000000006</v>
      </c>
      <c r="CA518" s="79">
        <v>56.778000000000006</v>
      </c>
      <c r="CB518" s="79">
        <v>25.29</v>
      </c>
      <c r="CC518" s="79">
        <v>67.646999999999991</v>
      </c>
      <c r="CD518" s="79">
        <v>0</v>
      </c>
      <c r="CE518" s="79">
        <v>0</v>
      </c>
      <c r="CF518" s="79">
        <v>0</v>
      </c>
      <c r="CG518" s="79">
        <v>0</v>
      </c>
      <c r="CH518" s="79">
        <v>0</v>
      </c>
      <c r="CI518" s="79">
        <v>0</v>
      </c>
      <c r="CJ518" s="79">
        <v>0</v>
      </c>
      <c r="CK518" s="79">
        <v>13.72</v>
      </c>
      <c r="CL518" s="67">
        <v>245.08800000000002</v>
      </c>
      <c r="CM518" s="79">
        <v>125</v>
      </c>
      <c r="CN518" s="79">
        <v>36.3005</v>
      </c>
      <c r="CO518" s="79">
        <v>2.6652000000000002E-5</v>
      </c>
      <c r="CP518" s="79">
        <v>198</v>
      </c>
      <c r="CQ518" s="79">
        <v>57.45</v>
      </c>
      <c r="CR518" s="79">
        <v>42.216000000000001</v>
      </c>
      <c r="CS518" s="79">
        <v>0</v>
      </c>
      <c r="CT518" s="79">
        <v>0</v>
      </c>
      <c r="CU518" s="79">
        <v>0</v>
      </c>
      <c r="CV518" s="79">
        <v>223</v>
      </c>
      <c r="CW518" s="79">
        <v>64.760000000000005</v>
      </c>
      <c r="CX518" s="79">
        <v>47.546999999999997</v>
      </c>
      <c r="CY518" s="79">
        <v>33</v>
      </c>
      <c r="CZ518" s="79">
        <v>9.5832999999999995</v>
      </c>
      <c r="DA518" s="79">
        <v>7.0359999999999996</v>
      </c>
      <c r="DB518" s="79">
        <v>0</v>
      </c>
      <c r="DC518" s="79">
        <v>0</v>
      </c>
      <c r="DD518" s="79">
        <v>0</v>
      </c>
      <c r="DE518" s="79">
        <v>0</v>
      </c>
      <c r="DF518" s="79">
        <v>4</v>
      </c>
      <c r="DG518" s="79">
        <v>3</v>
      </c>
      <c r="DH518" s="79">
        <v>0</v>
      </c>
      <c r="DI518" s="79">
        <v>351</v>
      </c>
      <c r="DJ518" s="79">
        <v>0</v>
      </c>
      <c r="DK518" s="79">
        <v>3</v>
      </c>
      <c r="DL518" s="79">
        <v>3</v>
      </c>
      <c r="DM518" s="79">
        <v>0</v>
      </c>
      <c r="DN518" s="79">
        <v>0</v>
      </c>
      <c r="DO518" s="79">
        <v>512800</v>
      </c>
      <c r="DP518" s="79">
        <v>0</v>
      </c>
      <c r="DQ518" s="79">
        <v>321.7</v>
      </c>
      <c r="DR518" s="79">
        <v>0</v>
      </c>
      <c r="DS518" s="79">
        <v>512.79999999999995</v>
      </c>
      <c r="DT518" s="68">
        <v>834.5</v>
      </c>
      <c r="DU518" s="79"/>
      <c r="DV518" s="77">
        <v>30.398</v>
      </c>
      <c r="DW518" s="77">
        <v>1.0800000000000001E-2</v>
      </c>
      <c r="DX518" s="77">
        <v>0</v>
      </c>
      <c r="DY518" s="77">
        <v>1.0249999999999999</v>
      </c>
      <c r="DZ518" s="77">
        <v>0.68</v>
      </c>
      <c r="EA518" s="77">
        <v>7.3010000000000002</v>
      </c>
      <c r="EB518" s="77">
        <v>0</v>
      </c>
      <c r="EC518" s="77">
        <v>0</v>
      </c>
      <c r="ED518" s="77"/>
      <c r="EE518" s="77"/>
      <c r="EF518" s="77">
        <v>0.1</v>
      </c>
      <c r="EG518" s="77"/>
      <c r="EH518" s="77"/>
      <c r="EI518" s="77"/>
      <c r="EJ518" s="77"/>
      <c r="EK518" s="77"/>
      <c r="EL518" s="77"/>
      <c r="EM518" s="77"/>
      <c r="EN518" s="77"/>
      <c r="EO518" s="77"/>
      <c r="EP518" s="77"/>
      <c r="EQ518" s="77"/>
      <c r="ER518" s="77"/>
      <c r="ES518" s="77"/>
      <c r="ET518" s="77"/>
      <c r="EU518" s="77"/>
      <c r="EV518" s="77">
        <v>8340.9740000000002</v>
      </c>
      <c r="EW518" s="77">
        <v>23495.698</v>
      </c>
      <c r="EX518" s="77">
        <v>4405.4139999999998</v>
      </c>
    </row>
    <row r="519" spans="1:154">
      <c r="A519" s="86">
        <v>2020</v>
      </c>
      <c r="B519" s="67" t="s">
        <v>8</v>
      </c>
      <c r="C519" s="67" t="s">
        <v>497</v>
      </c>
      <c r="D519" s="67" t="s">
        <v>211</v>
      </c>
      <c r="E519" s="67" t="s">
        <v>212</v>
      </c>
      <c r="F519" s="67" t="s">
        <v>228</v>
      </c>
      <c r="G519" s="67" t="s">
        <v>28</v>
      </c>
      <c r="H519" s="68" t="s">
        <v>28</v>
      </c>
      <c r="I519" s="68" t="s">
        <v>445</v>
      </c>
      <c r="J519" s="67" t="s">
        <v>509</v>
      </c>
      <c r="K519" s="78">
        <v>679001.50499999989</v>
      </c>
      <c r="L519" s="78">
        <v>119823.79499999998</v>
      </c>
      <c r="M519" s="67">
        <v>0</v>
      </c>
      <c r="N519" s="67">
        <v>0</v>
      </c>
      <c r="O519" s="67">
        <v>0</v>
      </c>
      <c r="P519" s="67">
        <v>0</v>
      </c>
      <c r="Q519" s="79"/>
      <c r="R519" s="67">
        <v>798825.29999999981</v>
      </c>
      <c r="S519" s="79"/>
      <c r="T519" s="79"/>
      <c r="U519" s="79"/>
      <c r="V519" s="79"/>
      <c r="W519" s="79"/>
      <c r="X519" s="79"/>
      <c r="Y519" s="79">
        <v>0</v>
      </c>
      <c r="Z519" s="78"/>
      <c r="AA519" s="78"/>
      <c r="AB519" s="78"/>
      <c r="AC519" s="67"/>
      <c r="AD519" s="67">
        <v>2282358</v>
      </c>
      <c r="AE519" s="79"/>
      <c r="AF519" s="79">
        <v>621.49500499999999</v>
      </c>
      <c r="AG519" s="79">
        <v>0</v>
      </c>
      <c r="AH519" s="79" t="e">
        <v>#REF!</v>
      </c>
      <c r="AI519" s="79" t="e">
        <v>#REF!</v>
      </c>
      <c r="AJ519" s="79" t="e">
        <v>#REF!</v>
      </c>
      <c r="AK519" s="67"/>
      <c r="AL519" s="67"/>
      <c r="AM519" s="67"/>
      <c r="AN519" s="67"/>
      <c r="AO519" s="67"/>
      <c r="AP519" s="67">
        <v>0</v>
      </c>
      <c r="AQ519" s="67">
        <v>0</v>
      </c>
      <c r="AR519" s="67"/>
      <c r="AS519" s="67"/>
      <c r="AT519" s="67">
        <v>0</v>
      </c>
      <c r="AU519" s="67"/>
      <c r="AV519" s="67"/>
      <c r="AW519" s="67">
        <v>0</v>
      </c>
      <c r="AX519" s="67">
        <v>0</v>
      </c>
      <c r="AY519" s="67">
        <v>0</v>
      </c>
      <c r="AZ519" s="67">
        <v>0</v>
      </c>
      <c r="BA519" s="67">
        <v>0</v>
      </c>
      <c r="BB519" s="67">
        <v>0</v>
      </c>
      <c r="BC519" s="67">
        <v>0</v>
      </c>
      <c r="BD519" s="67"/>
      <c r="BE519" s="67">
        <v>0</v>
      </c>
      <c r="BF519" s="67">
        <v>0</v>
      </c>
      <c r="BG519" s="67">
        <v>0</v>
      </c>
      <c r="BH519" s="67">
        <v>0</v>
      </c>
      <c r="BI519" s="67"/>
      <c r="BJ519" s="73">
        <v>0</v>
      </c>
      <c r="BK519" s="68">
        <v>0</v>
      </c>
      <c r="BL519" s="78"/>
      <c r="BM519" s="78">
        <v>34</v>
      </c>
      <c r="BN519" s="78">
        <v>34</v>
      </c>
      <c r="BO519" s="78">
        <v>6</v>
      </c>
      <c r="BP519" s="78">
        <v>13</v>
      </c>
      <c r="BQ519" s="78">
        <v>15</v>
      </c>
      <c r="BR519" s="67">
        <v>8174</v>
      </c>
      <c r="BS519" s="67">
        <v>64</v>
      </c>
      <c r="BT519" s="67">
        <v>0</v>
      </c>
      <c r="BU519" s="67">
        <v>0</v>
      </c>
      <c r="BV519" s="67">
        <v>0</v>
      </c>
      <c r="BW519" s="67">
        <v>0</v>
      </c>
      <c r="BX519" s="79"/>
      <c r="BY519" s="67">
        <v>8238</v>
      </c>
      <c r="BZ519" s="79">
        <v>0</v>
      </c>
      <c r="CA519" s="79">
        <v>0</v>
      </c>
      <c r="CB519" s="79">
        <v>0</v>
      </c>
      <c r="CC519" s="79">
        <v>0</v>
      </c>
      <c r="CD519" s="79"/>
      <c r="CE519" s="79"/>
      <c r="CF519" s="79"/>
      <c r="CG519" s="79"/>
      <c r="CH519" s="79"/>
      <c r="CI519" s="79"/>
      <c r="CJ519" s="79"/>
      <c r="CK519" s="79">
        <v>0</v>
      </c>
      <c r="CL519" s="67">
        <v>0</v>
      </c>
      <c r="CM519" s="79">
        <v>0</v>
      </c>
      <c r="CN519" s="79">
        <v>0</v>
      </c>
      <c r="CO519" s="79">
        <v>0</v>
      </c>
      <c r="CP519" s="79">
        <v>0</v>
      </c>
      <c r="CQ519" s="79">
        <v>0</v>
      </c>
      <c r="CR519" s="79">
        <v>0</v>
      </c>
      <c r="CS519" s="79">
        <v>0</v>
      </c>
      <c r="CT519" s="79">
        <v>0</v>
      </c>
      <c r="CU519" s="79">
        <v>0</v>
      </c>
      <c r="CV519" s="79">
        <v>0</v>
      </c>
      <c r="CW519" s="79">
        <v>0</v>
      </c>
      <c r="CX519" s="79">
        <v>0</v>
      </c>
      <c r="CY519" s="79">
        <v>0</v>
      </c>
      <c r="CZ519" s="79">
        <v>0</v>
      </c>
      <c r="DA519" s="79">
        <v>0</v>
      </c>
      <c r="DB519" s="79">
        <v>0</v>
      </c>
      <c r="DC519" s="79">
        <v>0</v>
      </c>
      <c r="DD519" s="79">
        <v>0</v>
      </c>
      <c r="DE519" s="79" t="s">
        <v>217</v>
      </c>
      <c r="DF519" s="79" t="s">
        <v>217</v>
      </c>
      <c r="DG519" s="79" t="s">
        <v>217</v>
      </c>
      <c r="DH519" s="79" t="s">
        <v>217</v>
      </c>
      <c r="DI519" s="79" t="s">
        <v>217</v>
      </c>
      <c r="DJ519" s="79" t="s">
        <v>217</v>
      </c>
      <c r="DK519" s="79" t="s">
        <v>217</v>
      </c>
      <c r="DL519" s="79" t="s">
        <v>217</v>
      </c>
      <c r="DM519" s="79" t="s">
        <v>217</v>
      </c>
      <c r="DN519" s="79" t="s">
        <v>217</v>
      </c>
      <c r="DO519" s="79">
        <v>0</v>
      </c>
      <c r="DP519" s="79">
        <v>0</v>
      </c>
      <c r="DQ519" s="79">
        <v>147</v>
      </c>
      <c r="DR519" s="79">
        <v>0</v>
      </c>
      <c r="DS519" s="79">
        <v>107</v>
      </c>
      <c r="DT519" s="68">
        <v>254</v>
      </c>
      <c r="DU519" s="79"/>
      <c r="DV519" s="77">
        <v>0</v>
      </c>
      <c r="DW519" s="77">
        <v>0</v>
      </c>
      <c r="DX519" s="77">
        <v>0</v>
      </c>
      <c r="DY519" s="77">
        <v>0</v>
      </c>
      <c r="DZ519" s="77">
        <v>0</v>
      </c>
      <c r="EA519" s="77">
        <v>0</v>
      </c>
      <c r="EB519" s="77">
        <v>0</v>
      </c>
      <c r="EC519" s="77">
        <v>0</v>
      </c>
      <c r="ED519" s="77"/>
      <c r="EE519" s="77"/>
      <c r="EF519" s="77">
        <v>0</v>
      </c>
      <c r="EG519" s="77"/>
      <c r="EH519" s="77"/>
      <c r="EI519" s="77"/>
      <c r="EJ519" s="77"/>
      <c r="EK519" s="77"/>
      <c r="EL519" s="77"/>
      <c r="EM519" s="77"/>
      <c r="EN519" s="77"/>
      <c r="EO519" s="77"/>
      <c r="EP519" s="77"/>
      <c r="EQ519" s="77"/>
      <c r="ER519" s="77"/>
      <c r="ES519" s="77"/>
      <c r="ET519" s="77"/>
      <c r="EU519" s="77"/>
      <c r="EV519" s="77" t="e">
        <v>#REF!</v>
      </c>
      <c r="EW519" s="77" t="e">
        <v>#REF!</v>
      </c>
      <c r="EX519" s="77" t="e">
        <v>#REF!</v>
      </c>
    </row>
    <row r="520" spans="1:154">
      <c r="A520" s="86">
        <v>2020</v>
      </c>
      <c r="B520" s="67" t="s">
        <v>8</v>
      </c>
      <c r="C520" s="67" t="s">
        <v>497</v>
      </c>
      <c r="D520" s="67" t="s">
        <v>211</v>
      </c>
      <c r="E520" s="67" t="s">
        <v>212</v>
      </c>
      <c r="F520" s="67" t="s">
        <v>215</v>
      </c>
      <c r="G520" s="67" t="s">
        <v>239</v>
      </c>
      <c r="H520" s="68" t="s">
        <v>239</v>
      </c>
      <c r="I520" s="68" t="s">
        <v>449</v>
      </c>
      <c r="J520" s="67" t="s">
        <v>510</v>
      </c>
      <c r="K520" s="78">
        <v>173349696.59033334</v>
      </c>
      <c r="L520" s="78">
        <v>83838679.17846702</v>
      </c>
      <c r="M520" s="67">
        <v>114120488.86599997</v>
      </c>
      <c r="N520" s="67">
        <v>206073099.68599996</v>
      </c>
      <c r="O520" s="67">
        <v>244986902.47900003</v>
      </c>
      <c r="P520" s="67">
        <v>424534.05000000005</v>
      </c>
      <c r="Q520" s="79"/>
      <c r="R520" s="67">
        <v>822793400.84980035</v>
      </c>
      <c r="S520" s="79">
        <v>123935.48036297045</v>
      </c>
      <c r="T520" s="79">
        <v>55081.985616872582</v>
      </c>
      <c r="U520" s="79">
        <v>233820.99093849986</v>
      </c>
      <c r="V520" s="79"/>
      <c r="W520" s="79"/>
      <c r="X520" s="79"/>
      <c r="Y520" s="79">
        <v>412838.45691834291</v>
      </c>
      <c r="Z520" s="78">
        <v>255204784</v>
      </c>
      <c r="AA520" s="78">
        <v>519815998</v>
      </c>
      <c r="AB520" s="78">
        <v>201142294</v>
      </c>
      <c r="AC520" s="67"/>
      <c r="AD520" s="67">
        <v>991707392</v>
      </c>
      <c r="AE520" s="79"/>
      <c r="AF520" s="79">
        <v>277604.07837476075</v>
      </c>
      <c r="AG520" s="79">
        <v>0</v>
      </c>
      <c r="AH520" s="79">
        <v>0</v>
      </c>
      <c r="AI520" s="79">
        <v>0</v>
      </c>
      <c r="AJ520" s="79">
        <v>0</v>
      </c>
      <c r="AK520" s="67">
        <v>0</v>
      </c>
      <c r="AL520" s="67">
        <v>0</v>
      </c>
      <c r="AM520" s="67">
        <v>206</v>
      </c>
      <c r="AN520" s="67">
        <v>1</v>
      </c>
      <c r="AO520" s="67">
        <v>148</v>
      </c>
      <c r="AP520" s="67">
        <v>1177</v>
      </c>
      <c r="AQ520" s="67">
        <v>4904</v>
      </c>
      <c r="AR520" s="67">
        <v>3</v>
      </c>
      <c r="AS520" s="67">
        <v>0</v>
      </c>
      <c r="AT520" s="67">
        <v>2793</v>
      </c>
      <c r="AU520" s="67">
        <v>17</v>
      </c>
      <c r="AV520" s="67">
        <v>3</v>
      </c>
      <c r="AW520" s="67">
        <v>2133</v>
      </c>
      <c r="AX520" s="67">
        <v>14</v>
      </c>
      <c r="AY520" s="67">
        <v>21</v>
      </c>
      <c r="AZ520" s="67">
        <v>1274</v>
      </c>
      <c r="BA520" s="67">
        <v>0</v>
      </c>
      <c r="BB520" s="67">
        <v>9</v>
      </c>
      <c r="BC520" s="67">
        <v>915</v>
      </c>
      <c r="BD520" s="67">
        <v>0</v>
      </c>
      <c r="BE520" s="67">
        <v>5</v>
      </c>
      <c r="BF520" s="67">
        <v>78</v>
      </c>
      <c r="BG520" s="67">
        <v>33</v>
      </c>
      <c r="BH520" s="67">
        <v>20</v>
      </c>
      <c r="BI520" s="67">
        <v>88</v>
      </c>
      <c r="BJ520" s="73">
        <v>2040463</v>
      </c>
      <c r="BK520" s="68">
        <v>13842</v>
      </c>
      <c r="BL520" s="78">
        <v>5</v>
      </c>
      <c r="BM520" s="78">
        <v>1616</v>
      </c>
      <c r="BN520" s="78">
        <v>1621</v>
      </c>
      <c r="BO520" s="78">
        <v>1358</v>
      </c>
      <c r="BP520" s="78">
        <v>263</v>
      </c>
      <c r="BQ520" s="78">
        <v>0</v>
      </c>
      <c r="BR520" s="67">
        <v>1420464</v>
      </c>
      <c r="BS520" s="67">
        <v>87703</v>
      </c>
      <c r="BT520" s="67">
        <v>2819</v>
      </c>
      <c r="BU520" s="67">
        <v>568</v>
      </c>
      <c r="BV520" s="67">
        <v>49</v>
      </c>
      <c r="BW520" s="67">
        <v>210</v>
      </c>
      <c r="BX520" s="79"/>
      <c r="BY520" s="67">
        <v>1511813</v>
      </c>
      <c r="BZ520" s="79">
        <v>26206.417149023498</v>
      </c>
      <c r="CA520" s="79">
        <v>15203.787469698193</v>
      </c>
      <c r="CB520" s="79">
        <v>0</v>
      </c>
      <c r="CC520" s="79">
        <v>7523.0034262431982</v>
      </c>
      <c r="CD520" s="79"/>
      <c r="CE520" s="79"/>
      <c r="CF520" s="79"/>
      <c r="CG520" s="79"/>
      <c r="CH520" s="79"/>
      <c r="CI520" s="79"/>
      <c r="CJ520" s="79"/>
      <c r="CK520" s="79">
        <v>13982.194859679899</v>
      </c>
      <c r="CL520" s="67">
        <v>62915.40290464479</v>
      </c>
      <c r="CM520" s="79">
        <v>0</v>
      </c>
      <c r="CN520" s="79">
        <v>0</v>
      </c>
      <c r="CO520" s="79">
        <v>0</v>
      </c>
      <c r="CP520" s="79">
        <v>0</v>
      </c>
      <c r="CQ520" s="79">
        <v>0</v>
      </c>
      <c r="CR520" s="79">
        <v>0</v>
      </c>
      <c r="CS520" s="79">
        <v>0</v>
      </c>
      <c r="CT520" s="79">
        <v>0</v>
      </c>
      <c r="CU520" s="79">
        <v>0</v>
      </c>
      <c r="CV520" s="79">
        <v>0</v>
      </c>
      <c r="CW520" s="79">
        <v>0</v>
      </c>
      <c r="CX520" s="79">
        <v>0</v>
      </c>
      <c r="CY520" s="79">
        <v>0</v>
      </c>
      <c r="CZ520" s="79">
        <v>0</v>
      </c>
      <c r="DA520" s="79">
        <v>0</v>
      </c>
      <c r="DB520" s="79">
        <v>0</v>
      </c>
      <c r="DC520" s="79">
        <v>0</v>
      </c>
      <c r="DD520" s="79">
        <v>0</v>
      </c>
      <c r="DE520" s="79">
        <v>82419.799738750007</v>
      </c>
      <c r="DF520" s="79">
        <v>78069.832466470019</v>
      </c>
      <c r="DG520" s="79">
        <v>157.07759776</v>
      </c>
      <c r="DH520" s="79">
        <v>0</v>
      </c>
      <c r="DI520" s="79">
        <v>0</v>
      </c>
      <c r="DJ520" s="79">
        <v>0</v>
      </c>
      <c r="DK520" s="79">
        <v>0</v>
      </c>
      <c r="DL520" s="79">
        <v>0</v>
      </c>
      <c r="DM520" s="79">
        <v>0</v>
      </c>
      <c r="DN520" s="79">
        <v>0</v>
      </c>
      <c r="DO520" s="79">
        <v>0</v>
      </c>
      <c r="DP520" s="79">
        <v>595</v>
      </c>
      <c r="DQ520" s="79">
        <v>21869.411562000001</v>
      </c>
      <c r="DR520" s="79">
        <v>6489.29</v>
      </c>
      <c r="DS520" s="79">
        <v>8848.2999999999993</v>
      </c>
      <c r="DT520" s="68">
        <v>37207.001562000005</v>
      </c>
      <c r="DU520" s="79"/>
      <c r="DV520" s="77">
        <v>0</v>
      </c>
      <c r="DW520" s="77">
        <v>43.669730272199999</v>
      </c>
      <c r="DX520" s="77">
        <v>0</v>
      </c>
      <c r="DY520" s="77">
        <v>0</v>
      </c>
      <c r="DZ520" s="77">
        <v>0</v>
      </c>
      <c r="EA520" s="77">
        <v>1703.5435696561001</v>
      </c>
      <c r="EB520" s="77">
        <v>0</v>
      </c>
      <c r="EC520" s="77">
        <v>0</v>
      </c>
      <c r="ED520" s="77"/>
      <c r="EE520" s="77"/>
      <c r="EF520" s="77">
        <v>0</v>
      </c>
      <c r="EG520" s="77"/>
      <c r="EH520" s="77"/>
      <c r="EI520" s="77"/>
      <c r="EJ520" s="77"/>
      <c r="EK520" s="77"/>
      <c r="EL520" s="77"/>
      <c r="EM520" s="77"/>
      <c r="EN520" s="77"/>
      <c r="EO520" s="77"/>
      <c r="EP520" s="77"/>
      <c r="EQ520" s="77"/>
      <c r="ER520" s="77"/>
      <c r="ES520" s="77"/>
      <c r="ET520" s="77"/>
      <c r="EU520" s="77"/>
      <c r="EV520" s="77">
        <v>0</v>
      </c>
      <c r="EW520" s="77">
        <v>0</v>
      </c>
      <c r="EX520" s="77">
        <v>0</v>
      </c>
    </row>
    <row r="521" spans="1:154">
      <c r="A521" s="86">
        <v>2020</v>
      </c>
      <c r="B521" s="67" t="s">
        <v>9</v>
      </c>
      <c r="C521" s="67" t="s">
        <v>511</v>
      </c>
      <c r="D521" s="67" t="s">
        <v>211</v>
      </c>
      <c r="E521" s="67" t="s">
        <v>212</v>
      </c>
      <c r="F521" s="67" t="s">
        <v>218</v>
      </c>
      <c r="G521" s="67" t="s">
        <v>39</v>
      </c>
      <c r="H521" s="68" t="s">
        <v>231</v>
      </c>
      <c r="I521" s="68" t="s">
        <v>434</v>
      </c>
      <c r="J521" s="67" t="s">
        <v>512</v>
      </c>
      <c r="K521" s="78">
        <v>367122.86801600963</v>
      </c>
      <c r="L521" s="78">
        <v>318756.88372923387</v>
      </c>
      <c r="M521" s="67">
        <v>88803</v>
      </c>
      <c r="N521" s="67">
        <v>0</v>
      </c>
      <c r="O521" s="67">
        <v>0</v>
      </c>
      <c r="P521" s="67">
        <v>483.6</v>
      </c>
      <c r="Q521" s="79"/>
      <c r="R521" s="67">
        <v>775166.35174524353</v>
      </c>
      <c r="S521" s="79"/>
      <c r="T521" s="79"/>
      <c r="U521" s="79"/>
      <c r="V521" s="79"/>
      <c r="W521" s="79"/>
      <c r="X521" s="79"/>
      <c r="Y521" s="79">
        <v>559.26012854513283</v>
      </c>
      <c r="Z521" s="78"/>
      <c r="AA521" s="78"/>
      <c r="AB521" s="78"/>
      <c r="AC521" s="67"/>
      <c r="AD521" s="67">
        <v>840150.78</v>
      </c>
      <c r="AE521" s="79"/>
      <c r="AF521" s="79">
        <v>154.16881526499998</v>
      </c>
      <c r="AG521" s="79">
        <v>0</v>
      </c>
      <c r="AH521" s="79">
        <v>0</v>
      </c>
      <c r="AI521" s="79">
        <v>47.720564304000007</v>
      </c>
      <c r="AJ521" s="79">
        <v>17.263863950756491</v>
      </c>
      <c r="AK521" s="67"/>
      <c r="AL521" s="67"/>
      <c r="AM521" s="67"/>
      <c r="AN521" s="67"/>
      <c r="AO521" s="67"/>
      <c r="AP521" s="67">
        <v>21</v>
      </c>
      <c r="AQ521" s="67">
        <v>127</v>
      </c>
      <c r="AR521" s="67"/>
      <c r="AS521" s="67"/>
      <c r="AT521" s="67">
        <v>23</v>
      </c>
      <c r="AU521" s="67"/>
      <c r="AV521" s="67"/>
      <c r="AW521" s="67">
        <v>1</v>
      </c>
      <c r="AX521" s="67">
        <v>0</v>
      </c>
      <c r="AY521" s="67">
        <v>0</v>
      </c>
      <c r="AZ521" s="67">
        <v>3</v>
      </c>
      <c r="BA521" s="67">
        <v>1</v>
      </c>
      <c r="BB521" s="67">
        <v>0</v>
      </c>
      <c r="BC521" s="67">
        <v>0</v>
      </c>
      <c r="BD521" s="67"/>
      <c r="BE521" s="67">
        <v>0</v>
      </c>
      <c r="BF521" s="67">
        <v>0</v>
      </c>
      <c r="BG521" s="67">
        <v>0</v>
      </c>
      <c r="BH521" s="67">
        <v>0</v>
      </c>
      <c r="BI521" s="67"/>
      <c r="BJ521" s="73">
        <v>10635</v>
      </c>
      <c r="BK521" s="68">
        <v>176</v>
      </c>
      <c r="BL521" s="78"/>
      <c r="BM521" s="78">
        <v>26</v>
      </c>
      <c r="BN521" s="78">
        <v>26</v>
      </c>
      <c r="BO521" s="78">
        <v>0</v>
      </c>
      <c r="BP521" s="78">
        <v>26</v>
      </c>
      <c r="BQ521" s="78">
        <v>0</v>
      </c>
      <c r="BR521" s="67">
        <v>4432</v>
      </c>
      <c r="BS521" s="67">
        <v>87</v>
      </c>
      <c r="BT521" s="67">
        <v>5</v>
      </c>
      <c r="BU521" s="67">
        <v>0</v>
      </c>
      <c r="BV521" s="67">
        <v>0</v>
      </c>
      <c r="BW521" s="67">
        <v>1</v>
      </c>
      <c r="BX521" s="79"/>
      <c r="BY521" s="67">
        <v>4525</v>
      </c>
      <c r="BZ521" s="79">
        <v>216.54055199999999</v>
      </c>
      <c r="CA521" s="79">
        <v>41.154200000000003</v>
      </c>
      <c r="CB521" s="79">
        <v>32.776690000000002</v>
      </c>
      <c r="CC521" s="79">
        <v>59.050460000000001</v>
      </c>
      <c r="CD521" s="79"/>
      <c r="CE521" s="79"/>
      <c r="CF521" s="79"/>
      <c r="CG521" s="79"/>
      <c r="CH521" s="79"/>
      <c r="CI521" s="79"/>
      <c r="CJ521" s="79"/>
      <c r="CK521" s="79">
        <v>2.8283020000000003</v>
      </c>
      <c r="CL521" s="67">
        <v>352.35020400000002</v>
      </c>
      <c r="CM521" s="79">
        <v>0</v>
      </c>
      <c r="CN521" s="79">
        <v>0</v>
      </c>
      <c r="CO521" s="79">
        <v>0</v>
      </c>
      <c r="CP521" s="79">
        <v>350</v>
      </c>
      <c r="CQ521" s="79">
        <v>324.14363573576492</v>
      </c>
      <c r="CR521" s="79">
        <v>198.10848657080612</v>
      </c>
      <c r="CS521" s="79">
        <v>0</v>
      </c>
      <c r="CT521" s="79">
        <v>0</v>
      </c>
      <c r="CU521" s="79">
        <v>0</v>
      </c>
      <c r="CV521" s="79">
        <v>647</v>
      </c>
      <c r="CW521" s="79">
        <v>599.20266377439964</v>
      </c>
      <c r="CX521" s="79">
        <v>366.21768803231873</v>
      </c>
      <c r="CY521" s="79">
        <v>374</v>
      </c>
      <c r="CZ521" s="79">
        <v>346.37062790050311</v>
      </c>
      <c r="DA521" s="79">
        <v>211.69306850708998</v>
      </c>
      <c r="DB521" s="79">
        <v>0</v>
      </c>
      <c r="DC521" s="79">
        <v>0</v>
      </c>
      <c r="DD521" s="79">
        <v>0</v>
      </c>
      <c r="DE521" s="79">
        <v>0</v>
      </c>
      <c r="DF521" s="79">
        <v>208</v>
      </c>
      <c r="DG521" s="79">
        <v>42</v>
      </c>
      <c r="DH521" s="79">
        <v>105</v>
      </c>
      <c r="DI521" s="79">
        <v>264</v>
      </c>
      <c r="DJ521" s="79">
        <v>0</v>
      </c>
      <c r="DK521" s="79">
        <v>208</v>
      </c>
      <c r="DL521" s="79">
        <v>42</v>
      </c>
      <c r="DM521" s="79">
        <v>105</v>
      </c>
      <c r="DN521" s="79">
        <v>0</v>
      </c>
      <c r="DO521" s="79">
        <v>4525</v>
      </c>
      <c r="DP521" s="79">
        <v>1</v>
      </c>
      <c r="DQ521" s="79">
        <v>436.51299999999998</v>
      </c>
      <c r="DR521" s="79">
        <v>0</v>
      </c>
      <c r="DS521" s="79">
        <v>632.06499999999994</v>
      </c>
      <c r="DT521" s="68">
        <v>1068.578</v>
      </c>
      <c r="DU521" s="79"/>
      <c r="DV521" s="77">
        <v>45.529120000000006</v>
      </c>
      <c r="DW521" s="77">
        <v>0</v>
      </c>
      <c r="DX521" s="77">
        <v>0</v>
      </c>
      <c r="DY521" s="77">
        <v>7.1992E-2</v>
      </c>
      <c r="DZ521" s="77">
        <v>0</v>
      </c>
      <c r="EA521" s="77">
        <v>4.18</v>
      </c>
      <c r="EB521" s="77">
        <v>0</v>
      </c>
      <c r="EC521" s="77">
        <v>0</v>
      </c>
      <c r="ED521" s="77"/>
      <c r="EE521" s="77"/>
      <c r="EF521" s="77">
        <v>0.22033900000000001</v>
      </c>
      <c r="EG521" s="77"/>
      <c r="EH521" s="77"/>
      <c r="EI521" s="77"/>
      <c r="EJ521" s="77"/>
      <c r="EK521" s="77"/>
      <c r="EL521" s="77"/>
      <c r="EM521" s="77"/>
      <c r="EN521" s="77"/>
      <c r="EO521" s="77"/>
      <c r="EP521" s="77"/>
      <c r="EQ521" s="77"/>
      <c r="ER521" s="77"/>
      <c r="ES521" s="77"/>
      <c r="ET521" s="77"/>
      <c r="EU521" s="77"/>
      <c r="EV521" s="77">
        <v>0</v>
      </c>
      <c r="EW521" s="77">
        <v>47.720564304000007</v>
      </c>
      <c r="EX521" s="77">
        <v>17.263863950756491</v>
      </c>
    </row>
    <row r="522" spans="1:154">
      <c r="A522" s="86">
        <v>2020</v>
      </c>
      <c r="B522" s="67" t="s">
        <v>9</v>
      </c>
      <c r="C522" s="67" t="s">
        <v>511</v>
      </c>
      <c r="D522" s="67" t="s">
        <v>211</v>
      </c>
      <c r="E522" s="67" t="s">
        <v>212</v>
      </c>
      <c r="F522" s="67" t="s">
        <v>219</v>
      </c>
      <c r="G522" s="67" t="s">
        <v>38</v>
      </c>
      <c r="H522" s="68" t="s">
        <v>231</v>
      </c>
      <c r="I522" s="68" t="s">
        <v>435</v>
      </c>
      <c r="J522" s="67" t="s">
        <v>513</v>
      </c>
      <c r="K522" s="78">
        <v>500282.5999999987</v>
      </c>
      <c r="L522" s="78">
        <v>342992.59999999969</v>
      </c>
      <c r="M522" s="67">
        <v>8774</v>
      </c>
      <c r="N522" s="67">
        <v>0</v>
      </c>
      <c r="O522" s="67">
        <v>0</v>
      </c>
      <c r="P522" s="67">
        <v>0</v>
      </c>
      <c r="Q522" s="79"/>
      <c r="R522" s="67">
        <v>852049.19999999832</v>
      </c>
      <c r="S522" s="79"/>
      <c r="T522" s="79"/>
      <c r="U522" s="79"/>
      <c r="V522" s="79"/>
      <c r="W522" s="79"/>
      <c r="X522" s="79"/>
      <c r="Y522" s="79">
        <v>604.49847332179695</v>
      </c>
      <c r="Z522" s="78"/>
      <c r="AA522" s="78"/>
      <c r="AB522" s="78"/>
      <c r="AC522" s="67"/>
      <c r="AD522" s="67">
        <v>913766.09000000171</v>
      </c>
      <c r="AE522" s="79"/>
      <c r="AF522" s="79">
        <v>187.01387863900013</v>
      </c>
      <c r="AG522" s="79">
        <v>0</v>
      </c>
      <c r="AH522" s="79">
        <v>0</v>
      </c>
      <c r="AI522" s="79">
        <v>51.901913912000097</v>
      </c>
      <c r="AJ522" s="79">
        <v>9.8149760880032915</v>
      </c>
      <c r="AK522" s="67"/>
      <c r="AL522" s="67"/>
      <c r="AM522" s="67"/>
      <c r="AN522" s="67"/>
      <c r="AO522" s="67"/>
      <c r="AP522" s="67">
        <v>33</v>
      </c>
      <c r="AQ522" s="67">
        <v>240</v>
      </c>
      <c r="AR522" s="67"/>
      <c r="AS522" s="67"/>
      <c r="AT522" s="67">
        <v>46</v>
      </c>
      <c r="AU522" s="67"/>
      <c r="AV522" s="67"/>
      <c r="AW522" s="67">
        <v>10</v>
      </c>
      <c r="AX522" s="67">
        <v>0</v>
      </c>
      <c r="AY522" s="67">
        <v>0</v>
      </c>
      <c r="AZ522" s="67">
        <v>1</v>
      </c>
      <c r="BA522" s="67">
        <v>0</v>
      </c>
      <c r="BB522" s="67">
        <v>0</v>
      </c>
      <c r="BC522" s="67">
        <v>0</v>
      </c>
      <c r="BD522" s="67"/>
      <c r="BE522" s="67">
        <v>0</v>
      </c>
      <c r="BF522" s="67">
        <v>0</v>
      </c>
      <c r="BG522" s="67">
        <v>0</v>
      </c>
      <c r="BH522" s="67">
        <v>0</v>
      </c>
      <c r="BI522" s="67"/>
      <c r="BJ522" s="73">
        <v>19740</v>
      </c>
      <c r="BK522" s="68">
        <v>330</v>
      </c>
      <c r="BL522" s="78"/>
      <c r="BM522" s="78">
        <v>19</v>
      </c>
      <c r="BN522" s="78">
        <v>19</v>
      </c>
      <c r="BO522" s="78">
        <v>0</v>
      </c>
      <c r="BP522" s="78">
        <v>19</v>
      </c>
      <c r="BQ522" s="78">
        <v>0</v>
      </c>
      <c r="BR522" s="67">
        <v>7431</v>
      </c>
      <c r="BS522" s="67">
        <v>157</v>
      </c>
      <c r="BT522" s="67">
        <v>2</v>
      </c>
      <c r="BU522" s="67">
        <v>0</v>
      </c>
      <c r="BV522" s="67">
        <v>0</v>
      </c>
      <c r="BW522" s="67">
        <v>0</v>
      </c>
      <c r="BX522" s="79"/>
      <c r="BY522" s="67">
        <v>7590</v>
      </c>
      <c r="BZ522" s="79">
        <v>217.58246099999997</v>
      </c>
      <c r="CA522" s="79">
        <v>26.916642</v>
      </c>
      <c r="CB522" s="79">
        <v>18.939408</v>
      </c>
      <c r="CC522" s="79">
        <v>54.527948999999992</v>
      </c>
      <c r="CD522" s="79"/>
      <c r="CE522" s="79"/>
      <c r="CF522" s="79"/>
      <c r="CG522" s="79"/>
      <c r="CH522" s="79"/>
      <c r="CI522" s="79"/>
      <c r="CJ522" s="79"/>
      <c r="CK522" s="79">
        <v>2.3274090000000003</v>
      </c>
      <c r="CL522" s="67">
        <v>320.29386899999992</v>
      </c>
      <c r="CM522" s="79">
        <v>0</v>
      </c>
      <c r="CN522" s="79">
        <v>0</v>
      </c>
      <c r="CO522" s="79">
        <v>0</v>
      </c>
      <c r="CP522" s="79">
        <v>30.6</v>
      </c>
      <c r="CQ522" s="79">
        <v>15.803555291550461</v>
      </c>
      <c r="CR522" s="79">
        <v>9.6587379053133517</v>
      </c>
      <c r="CS522" s="79">
        <v>0</v>
      </c>
      <c r="CT522" s="79">
        <v>0</v>
      </c>
      <c r="CU522" s="79">
        <v>0</v>
      </c>
      <c r="CV522" s="79">
        <v>527.6</v>
      </c>
      <c r="CW522" s="79">
        <v>272.48221476542562</v>
      </c>
      <c r="CX522" s="79">
        <v>166.53431760925898</v>
      </c>
      <c r="CY522" s="79">
        <v>0</v>
      </c>
      <c r="CZ522" s="79">
        <v>0</v>
      </c>
      <c r="DA522" s="79">
        <v>0</v>
      </c>
      <c r="DB522" s="79">
        <v>0</v>
      </c>
      <c r="DC522" s="79">
        <v>0</v>
      </c>
      <c r="DD522" s="79">
        <v>0</v>
      </c>
      <c r="DE522" s="79">
        <v>0</v>
      </c>
      <c r="DF522" s="79">
        <v>190</v>
      </c>
      <c r="DG522" s="79">
        <v>56</v>
      </c>
      <c r="DH522" s="79">
        <v>430</v>
      </c>
      <c r="DI522" s="79">
        <v>1231</v>
      </c>
      <c r="DJ522" s="79">
        <v>0</v>
      </c>
      <c r="DK522" s="79">
        <v>190</v>
      </c>
      <c r="DL522" s="79">
        <v>56</v>
      </c>
      <c r="DM522" s="79">
        <v>430</v>
      </c>
      <c r="DN522" s="79">
        <v>1231</v>
      </c>
      <c r="DO522" s="79">
        <v>7590</v>
      </c>
      <c r="DP522" s="79">
        <v>0</v>
      </c>
      <c r="DQ522" s="79">
        <v>633.99399999999991</v>
      </c>
      <c r="DR522" s="79">
        <v>0</v>
      </c>
      <c r="DS522" s="79">
        <v>814.74300000000005</v>
      </c>
      <c r="DT522" s="68">
        <v>1448.7370000000001</v>
      </c>
      <c r="DU522" s="79"/>
      <c r="DV522" s="77">
        <v>77.320319999999995</v>
      </c>
      <c r="DW522" s="77">
        <v>0</v>
      </c>
      <c r="DX522" s="77">
        <v>0</v>
      </c>
      <c r="DY522" s="77">
        <v>9.5177999999999999E-2</v>
      </c>
      <c r="DZ522" s="77">
        <v>0</v>
      </c>
      <c r="EA522" s="77">
        <v>7.3800000000000008</v>
      </c>
      <c r="EB522" s="77">
        <v>0</v>
      </c>
      <c r="EC522" s="77">
        <v>0</v>
      </c>
      <c r="ED522" s="77"/>
      <c r="EE522" s="77"/>
      <c r="EF522" s="77">
        <v>0</v>
      </c>
      <c r="EG522" s="77"/>
      <c r="EH522" s="77"/>
      <c r="EI522" s="77"/>
      <c r="EJ522" s="77"/>
      <c r="EK522" s="77"/>
      <c r="EL522" s="77"/>
      <c r="EM522" s="77"/>
      <c r="EN522" s="77"/>
      <c r="EO522" s="77"/>
      <c r="EP522" s="77"/>
      <c r="EQ522" s="77"/>
      <c r="ER522" s="77"/>
      <c r="ES522" s="77"/>
      <c r="ET522" s="77"/>
      <c r="EU522" s="77"/>
      <c r="EV522" s="77">
        <v>0</v>
      </c>
      <c r="EW522" s="77">
        <v>51.901913912000097</v>
      </c>
      <c r="EX522" s="77">
        <v>9.8149760880032915</v>
      </c>
    </row>
    <row r="523" spans="1:154">
      <c r="A523" s="86">
        <v>2020</v>
      </c>
      <c r="B523" s="67" t="s">
        <v>9</v>
      </c>
      <c r="C523" s="67" t="s">
        <v>511</v>
      </c>
      <c r="D523" s="67" t="s">
        <v>211</v>
      </c>
      <c r="E523" s="67" t="s">
        <v>212</v>
      </c>
      <c r="F523" s="67" t="s">
        <v>220</v>
      </c>
      <c r="G523" s="67" t="s">
        <v>37</v>
      </c>
      <c r="H523" s="68" t="s">
        <v>231</v>
      </c>
      <c r="I523" s="68" t="s">
        <v>436</v>
      </c>
      <c r="J523" s="67" t="s">
        <v>514</v>
      </c>
      <c r="K523" s="78">
        <v>413542.89999999892</v>
      </c>
      <c r="L523" s="78">
        <v>479156.9</v>
      </c>
      <c r="M523" s="67">
        <v>47475</v>
      </c>
      <c r="N523" s="67">
        <v>0</v>
      </c>
      <c r="O523" s="67">
        <v>0</v>
      </c>
      <c r="P523" s="67">
        <v>0</v>
      </c>
      <c r="Q523" s="79"/>
      <c r="R523" s="67">
        <v>940174.79999999888</v>
      </c>
      <c r="S523" s="79"/>
      <c r="T523" s="79"/>
      <c r="U523" s="79"/>
      <c r="V523" s="79"/>
      <c r="W523" s="79"/>
      <c r="X523" s="79"/>
      <c r="Y523" s="79">
        <v>648.71331999487404</v>
      </c>
      <c r="Z523" s="78"/>
      <c r="AA523" s="78"/>
      <c r="AB523" s="78"/>
      <c r="AC523" s="67"/>
      <c r="AD523" s="67">
        <v>1234804.47</v>
      </c>
      <c r="AE523" s="79"/>
      <c r="AF523" s="79">
        <v>250.11174055699996</v>
      </c>
      <c r="AG523" s="79">
        <v>0</v>
      </c>
      <c r="AH523" s="79">
        <v>0</v>
      </c>
      <c r="AI523" s="79">
        <v>70.136893896000004</v>
      </c>
      <c r="AJ523" s="79">
        <v>224.49277610400097</v>
      </c>
      <c r="AK523" s="67"/>
      <c r="AL523" s="67"/>
      <c r="AM523" s="67"/>
      <c r="AN523" s="67"/>
      <c r="AO523" s="67"/>
      <c r="AP523" s="67">
        <v>58</v>
      </c>
      <c r="AQ523" s="67">
        <v>161</v>
      </c>
      <c r="AR523" s="67"/>
      <c r="AS523" s="67"/>
      <c r="AT523" s="67">
        <v>43</v>
      </c>
      <c r="AU523" s="67"/>
      <c r="AV523" s="67"/>
      <c r="AW523" s="67">
        <v>20</v>
      </c>
      <c r="AX523" s="67">
        <v>0</v>
      </c>
      <c r="AY523" s="67">
        <v>0</v>
      </c>
      <c r="AZ523" s="67">
        <v>0</v>
      </c>
      <c r="BA523" s="67">
        <v>0</v>
      </c>
      <c r="BB523" s="67">
        <v>0</v>
      </c>
      <c r="BC523" s="67">
        <v>0</v>
      </c>
      <c r="BD523" s="67"/>
      <c r="BE523" s="67">
        <v>0</v>
      </c>
      <c r="BF523" s="67">
        <v>0</v>
      </c>
      <c r="BG523" s="67">
        <v>0</v>
      </c>
      <c r="BH523" s="67">
        <v>0</v>
      </c>
      <c r="BI523" s="67"/>
      <c r="BJ523" s="73">
        <v>17800</v>
      </c>
      <c r="BK523" s="68">
        <v>282</v>
      </c>
      <c r="BL523" s="78"/>
      <c r="BM523" s="78">
        <v>15</v>
      </c>
      <c r="BN523" s="78">
        <v>15</v>
      </c>
      <c r="BO523" s="78">
        <v>0</v>
      </c>
      <c r="BP523" s="78">
        <v>15</v>
      </c>
      <c r="BQ523" s="78">
        <v>0</v>
      </c>
      <c r="BR523" s="67">
        <v>5492</v>
      </c>
      <c r="BS523" s="67">
        <v>207</v>
      </c>
      <c r="BT523" s="67">
        <v>6</v>
      </c>
      <c r="BU523" s="67">
        <v>0</v>
      </c>
      <c r="BV523" s="67">
        <v>0</v>
      </c>
      <c r="BW523" s="67">
        <v>0</v>
      </c>
      <c r="BX523" s="79"/>
      <c r="BY523" s="67">
        <v>5705</v>
      </c>
      <c r="BZ523" s="79">
        <v>149.59446500000001</v>
      </c>
      <c r="CA523" s="79">
        <v>69.917448000000007</v>
      </c>
      <c r="CB523" s="79">
        <v>22.539681999999999</v>
      </c>
      <c r="CC523" s="79">
        <v>45.571020000000004</v>
      </c>
      <c r="CD523" s="79"/>
      <c r="CE523" s="79"/>
      <c r="CF523" s="79"/>
      <c r="CG523" s="79"/>
      <c r="CH523" s="79"/>
      <c r="CI523" s="79"/>
      <c r="CJ523" s="79"/>
      <c r="CK523" s="79">
        <v>1.9773849999999999</v>
      </c>
      <c r="CL523" s="67">
        <v>289.60000000000002</v>
      </c>
      <c r="CM523" s="79">
        <v>0</v>
      </c>
      <c r="CN523" s="79">
        <v>0</v>
      </c>
      <c r="CO523" s="79">
        <v>0</v>
      </c>
      <c r="CP523" s="79">
        <v>303.7</v>
      </c>
      <c r="CQ523" s="79">
        <v>162.51982853890357</v>
      </c>
      <c r="CR523" s="79">
        <v>99.328056207264382</v>
      </c>
      <c r="CS523" s="79">
        <v>0</v>
      </c>
      <c r="CT523" s="79">
        <v>0</v>
      </c>
      <c r="CU523" s="79">
        <v>0</v>
      </c>
      <c r="CV523" s="79">
        <v>136.1</v>
      </c>
      <c r="CW523" s="79">
        <v>72.831572815754924</v>
      </c>
      <c r="CX523" s="79">
        <v>44.512836515669015</v>
      </c>
      <c r="CY523" s="79">
        <v>11.3</v>
      </c>
      <c r="CZ523" s="79">
        <v>6.0470005350332903</v>
      </c>
      <c r="DA523" s="79">
        <v>3.6957755519989712</v>
      </c>
      <c r="DB523" s="79">
        <v>0</v>
      </c>
      <c r="DC523" s="79">
        <v>0</v>
      </c>
      <c r="DD523" s="79">
        <v>0</v>
      </c>
      <c r="DE523" s="79">
        <v>0</v>
      </c>
      <c r="DF523" s="79">
        <v>121</v>
      </c>
      <c r="DG523" s="79">
        <v>153</v>
      </c>
      <c r="DH523" s="79">
        <v>67</v>
      </c>
      <c r="DI523" s="79">
        <v>535</v>
      </c>
      <c r="DJ523" s="79">
        <v>0</v>
      </c>
      <c r="DK523" s="79">
        <v>121</v>
      </c>
      <c r="DL523" s="79">
        <v>153</v>
      </c>
      <c r="DM523" s="79">
        <v>67</v>
      </c>
      <c r="DN523" s="79">
        <v>0</v>
      </c>
      <c r="DO523" s="79">
        <v>5571</v>
      </c>
      <c r="DP523" s="79">
        <v>0</v>
      </c>
      <c r="DQ523" s="79">
        <v>528.74300000000005</v>
      </c>
      <c r="DR523" s="79">
        <v>0</v>
      </c>
      <c r="DS523" s="79">
        <v>878.54099999999994</v>
      </c>
      <c r="DT523" s="68">
        <v>1407.2840000000001</v>
      </c>
      <c r="DU523" s="79"/>
      <c r="DV523" s="77">
        <v>57.561279999999996</v>
      </c>
      <c r="DW523" s="77">
        <v>0</v>
      </c>
      <c r="DX523" s="77">
        <v>0</v>
      </c>
      <c r="DY523" s="77">
        <v>2.513585</v>
      </c>
      <c r="DZ523" s="77">
        <v>0</v>
      </c>
      <c r="EA523" s="77">
        <v>7</v>
      </c>
      <c r="EB523" s="77">
        <v>0</v>
      </c>
      <c r="EC523" s="77">
        <v>0</v>
      </c>
      <c r="ED523" s="77"/>
      <c r="EE523" s="77"/>
      <c r="EF523" s="77">
        <v>0.169492</v>
      </c>
      <c r="EG523" s="77"/>
      <c r="EH523" s="77"/>
      <c r="EI523" s="77"/>
      <c r="EJ523" s="77"/>
      <c r="EK523" s="77"/>
      <c r="EL523" s="77"/>
      <c r="EM523" s="77"/>
      <c r="EN523" s="77"/>
      <c r="EO523" s="77"/>
      <c r="EP523" s="77"/>
      <c r="EQ523" s="77"/>
      <c r="ER523" s="77"/>
      <c r="ES523" s="77"/>
      <c r="ET523" s="77"/>
      <c r="EU523" s="77"/>
      <c r="EV523" s="77">
        <v>0</v>
      </c>
      <c r="EW523" s="77">
        <v>70.136893896000004</v>
      </c>
      <c r="EX523" s="77">
        <v>224.49277610400097</v>
      </c>
    </row>
    <row r="524" spans="1:154">
      <c r="A524" s="86">
        <v>2020</v>
      </c>
      <c r="B524" s="67" t="s">
        <v>9</v>
      </c>
      <c r="C524" s="67" t="s">
        <v>511</v>
      </c>
      <c r="D524" s="67" t="s">
        <v>211</v>
      </c>
      <c r="E524" s="67" t="s">
        <v>212</v>
      </c>
      <c r="F524" s="67" t="s">
        <v>221</v>
      </c>
      <c r="G524" s="67" t="s">
        <v>36</v>
      </c>
      <c r="H524" s="68" t="s">
        <v>231</v>
      </c>
      <c r="I524" s="68" t="s">
        <v>437</v>
      </c>
      <c r="J524" s="67" t="s">
        <v>515</v>
      </c>
      <c r="K524" s="78">
        <v>549981.33786648652</v>
      </c>
      <c r="L524" s="78">
        <v>472541.55053661834</v>
      </c>
      <c r="M524" s="67">
        <v>65583.399999999994</v>
      </c>
      <c r="N524" s="67">
        <v>98672</v>
      </c>
      <c r="O524" s="67">
        <v>0</v>
      </c>
      <c r="P524" s="67">
        <v>5197.3999999999996</v>
      </c>
      <c r="Q524" s="79"/>
      <c r="R524" s="67">
        <v>1191975.6884031047</v>
      </c>
      <c r="S524" s="79"/>
      <c r="T524" s="79"/>
      <c r="U524" s="79"/>
      <c r="V524" s="79"/>
      <c r="W524" s="79"/>
      <c r="X524" s="79"/>
      <c r="Y524" s="79">
        <v>509.93096933714099</v>
      </c>
      <c r="Z524" s="78"/>
      <c r="AA524" s="78"/>
      <c r="AB524" s="78"/>
      <c r="AC524" s="67"/>
      <c r="AD524" s="67">
        <v>2010429</v>
      </c>
      <c r="AE524" s="79"/>
      <c r="AF524" s="79">
        <v>411.83691423699997</v>
      </c>
      <c r="AG524" s="79">
        <v>0</v>
      </c>
      <c r="AH524" s="79">
        <v>114.19236720000001</v>
      </c>
      <c r="AI524" s="79">
        <v>289.50177599999995</v>
      </c>
      <c r="AJ524" s="79">
        <v>253.92484839689502</v>
      </c>
      <c r="AK524" s="67"/>
      <c r="AL524" s="67"/>
      <c r="AM524" s="67"/>
      <c r="AN524" s="67"/>
      <c r="AO524" s="67"/>
      <c r="AP524" s="67">
        <v>31</v>
      </c>
      <c r="AQ524" s="67">
        <v>148</v>
      </c>
      <c r="AR524" s="67"/>
      <c r="AS524" s="67"/>
      <c r="AT524" s="67">
        <v>23</v>
      </c>
      <c r="AU524" s="67"/>
      <c r="AV524" s="67"/>
      <c r="AW524" s="67">
        <v>8</v>
      </c>
      <c r="AX524" s="67">
        <v>0</v>
      </c>
      <c r="AY524" s="67">
        <v>0</v>
      </c>
      <c r="AZ524" s="67">
        <v>1</v>
      </c>
      <c r="BA524" s="67">
        <v>7</v>
      </c>
      <c r="BB524" s="67">
        <v>0</v>
      </c>
      <c r="BC524" s="67">
        <v>0</v>
      </c>
      <c r="BD524" s="67"/>
      <c r="BE524" s="67">
        <v>0</v>
      </c>
      <c r="BF524" s="67">
        <v>0</v>
      </c>
      <c r="BG524" s="67">
        <v>0</v>
      </c>
      <c r="BH524" s="67">
        <v>0</v>
      </c>
      <c r="BI524" s="67"/>
      <c r="BJ524" s="73">
        <v>14595</v>
      </c>
      <c r="BK524" s="68">
        <v>218</v>
      </c>
      <c r="BL524" s="78"/>
      <c r="BM524" s="78">
        <v>31</v>
      </c>
      <c r="BN524" s="78">
        <v>31</v>
      </c>
      <c r="BO524" s="78">
        <v>0</v>
      </c>
      <c r="BP524" s="78">
        <v>31</v>
      </c>
      <c r="BQ524" s="78">
        <v>0</v>
      </c>
      <c r="BR524" s="67">
        <v>6526</v>
      </c>
      <c r="BS524" s="67">
        <v>131</v>
      </c>
      <c r="BT524" s="67">
        <v>8</v>
      </c>
      <c r="BU524" s="67">
        <v>2</v>
      </c>
      <c r="BV524" s="67">
        <v>0</v>
      </c>
      <c r="BW524" s="67">
        <v>8</v>
      </c>
      <c r="BX524" s="79"/>
      <c r="BY524" s="67">
        <v>6675</v>
      </c>
      <c r="BZ524" s="79">
        <v>313.68104700000004</v>
      </c>
      <c r="CA524" s="79">
        <v>104.37096699999999</v>
      </c>
      <c r="CB524" s="79">
        <v>41.382992999999999</v>
      </c>
      <c r="CC524" s="79">
        <v>72.055994999999996</v>
      </c>
      <c r="CD524" s="79"/>
      <c r="CE524" s="79"/>
      <c r="CF524" s="79"/>
      <c r="CG524" s="79"/>
      <c r="CH524" s="79"/>
      <c r="CI524" s="79"/>
      <c r="CJ524" s="79"/>
      <c r="CK524" s="79">
        <v>3.071752</v>
      </c>
      <c r="CL524" s="67">
        <v>534.56275399999993</v>
      </c>
      <c r="CM524" s="79">
        <v>0</v>
      </c>
      <c r="CN524" s="79">
        <v>0</v>
      </c>
      <c r="CO524" s="79">
        <v>0</v>
      </c>
      <c r="CP524" s="79">
        <v>469.8</v>
      </c>
      <c r="CQ524" s="79">
        <v>494.34161229853351</v>
      </c>
      <c r="CR524" s="79">
        <v>302.12923489655623</v>
      </c>
      <c r="CS524" s="79">
        <v>0</v>
      </c>
      <c r="CT524" s="79">
        <v>0</v>
      </c>
      <c r="CU524" s="79">
        <v>0</v>
      </c>
      <c r="CV524" s="79">
        <v>485</v>
      </c>
      <c r="CW524" s="79">
        <v>510.33563636608926</v>
      </c>
      <c r="CX524" s="79">
        <v>311.9043825560446</v>
      </c>
      <c r="CY524" s="79">
        <v>120.4</v>
      </c>
      <c r="CZ524" s="79">
        <v>126.68950642984979</v>
      </c>
      <c r="DA524" s="79">
        <v>77.429459092263443</v>
      </c>
      <c r="DB524" s="79">
        <v>0</v>
      </c>
      <c r="DC524" s="79">
        <v>0</v>
      </c>
      <c r="DD524" s="79">
        <v>0</v>
      </c>
      <c r="DE524" s="79">
        <v>0</v>
      </c>
      <c r="DF524" s="79">
        <v>56</v>
      </c>
      <c r="DG524" s="79">
        <v>123</v>
      </c>
      <c r="DH524" s="79">
        <v>234</v>
      </c>
      <c r="DI524" s="79">
        <v>143</v>
      </c>
      <c r="DJ524" s="79">
        <v>0</v>
      </c>
      <c r="DK524" s="79">
        <v>56</v>
      </c>
      <c r="DL524" s="79">
        <v>123</v>
      </c>
      <c r="DM524" s="79">
        <v>234</v>
      </c>
      <c r="DN524" s="79">
        <v>0</v>
      </c>
      <c r="DO524" s="79">
        <v>6675</v>
      </c>
      <c r="DP524" s="79">
        <v>8</v>
      </c>
      <c r="DQ524" s="79">
        <v>353.97</v>
      </c>
      <c r="DR524" s="79">
        <v>0</v>
      </c>
      <c r="DS524" s="79">
        <v>621.00000000000011</v>
      </c>
      <c r="DT524" s="68">
        <v>974.97000000000014</v>
      </c>
      <c r="DU524" s="79"/>
      <c r="DV524" s="77">
        <v>64.604960000000005</v>
      </c>
      <c r="DW524" s="77">
        <v>0</v>
      </c>
      <c r="DX524" s="77">
        <v>0</v>
      </c>
      <c r="DY524" s="77">
        <v>2.457627</v>
      </c>
      <c r="DZ524" s="77">
        <v>0</v>
      </c>
      <c r="EA524" s="77">
        <v>3.3800000000000003</v>
      </c>
      <c r="EB524" s="77">
        <v>0</v>
      </c>
      <c r="EC524" s="77">
        <v>0</v>
      </c>
      <c r="ED524" s="77"/>
      <c r="EE524" s="77"/>
      <c r="EF524" s="77">
        <v>8.4746000000000002E-2</v>
      </c>
      <c r="EG524" s="77"/>
      <c r="EH524" s="77"/>
      <c r="EI524" s="77"/>
      <c r="EJ524" s="77"/>
      <c r="EK524" s="77"/>
      <c r="EL524" s="77"/>
      <c r="EM524" s="77"/>
      <c r="EN524" s="77"/>
      <c r="EO524" s="77"/>
      <c r="EP524" s="77"/>
      <c r="EQ524" s="77"/>
      <c r="ER524" s="77"/>
      <c r="ES524" s="77"/>
      <c r="ET524" s="77"/>
      <c r="EU524" s="77"/>
      <c r="EV524" s="77">
        <v>114.19236720000001</v>
      </c>
      <c r="EW524" s="77">
        <v>289.50177599999995</v>
      </c>
      <c r="EX524" s="77">
        <v>253.92484839689502</v>
      </c>
    </row>
    <row r="525" spans="1:154">
      <c r="A525" s="86">
        <v>2020</v>
      </c>
      <c r="B525" s="67" t="s">
        <v>9</v>
      </c>
      <c r="C525" s="67" t="s">
        <v>511</v>
      </c>
      <c r="D525" s="67" t="s">
        <v>211</v>
      </c>
      <c r="E525" s="67" t="s">
        <v>212</v>
      </c>
      <c r="F525" s="67" t="s">
        <v>222</v>
      </c>
      <c r="G525" s="67" t="s">
        <v>35</v>
      </c>
      <c r="H525" s="68" t="s">
        <v>231</v>
      </c>
      <c r="I525" s="68" t="s">
        <v>438</v>
      </c>
      <c r="J525" s="67" t="s">
        <v>516</v>
      </c>
      <c r="K525" s="78">
        <v>881260.9999999986</v>
      </c>
      <c r="L525" s="78">
        <v>653968.89999999991</v>
      </c>
      <c r="M525" s="67">
        <v>175932.79999999999</v>
      </c>
      <c r="N525" s="67">
        <v>0</v>
      </c>
      <c r="O525" s="67">
        <v>0</v>
      </c>
      <c r="P525" s="67">
        <v>0</v>
      </c>
      <c r="Q525" s="79"/>
      <c r="R525" s="67">
        <v>1711162.6999999986</v>
      </c>
      <c r="S525" s="79"/>
      <c r="T525" s="79"/>
      <c r="U525" s="79"/>
      <c r="V525" s="79"/>
      <c r="W525" s="79"/>
      <c r="X525" s="79"/>
      <c r="Y525" s="79">
        <v>1196.777276468378</v>
      </c>
      <c r="Z525" s="78"/>
      <c r="AA525" s="78"/>
      <c r="AB525" s="78"/>
      <c r="AC525" s="67"/>
      <c r="AD525" s="67">
        <v>3029804.6999999993</v>
      </c>
      <c r="AE525" s="79"/>
      <c r="AF525" s="79">
        <v>0</v>
      </c>
      <c r="AG525" s="79">
        <v>0</v>
      </c>
      <c r="AH525" s="79">
        <v>172.09290695999997</v>
      </c>
      <c r="AI525" s="79">
        <v>244.48797366231017</v>
      </c>
      <c r="AJ525" s="79">
        <v>144.50624437769079</v>
      </c>
      <c r="AK525" s="67"/>
      <c r="AL525" s="67"/>
      <c r="AM525" s="67"/>
      <c r="AN525" s="67"/>
      <c r="AO525" s="67"/>
      <c r="AP525" s="67">
        <v>49</v>
      </c>
      <c r="AQ525" s="67">
        <v>119</v>
      </c>
      <c r="AR525" s="67"/>
      <c r="AS525" s="67"/>
      <c r="AT525" s="67">
        <v>35</v>
      </c>
      <c r="AU525" s="67"/>
      <c r="AV525" s="67"/>
      <c r="AW525" s="67">
        <v>8</v>
      </c>
      <c r="AX525" s="67">
        <v>0</v>
      </c>
      <c r="AY525" s="67">
        <v>0</v>
      </c>
      <c r="AZ525" s="67">
        <v>5</v>
      </c>
      <c r="BA525" s="67">
        <v>7</v>
      </c>
      <c r="BB525" s="67">
        <v>0</v>
      </c>
      <c r="BC525" s="67">
        <v>0</v>
      </c>
      <c r="BD525" s="67"/>
      <c r="BE525" s="67">
        <v>0</v>
      </c>
      <c r="BF525" s="67">
        <v>0</v>
      </c>
      <c r="BG525" s="67">
        <v>0</v>
      </c>
      <c r="BH525" s="67">
        <v>0</v>
      </c>
      <c r="BI525" s="67"/>
      <c r="BJ525" s="73">
        <v>16055</v>
      </c>
      <c r="BK525" s="68">
        <v>223</v>
      </c>
      <c r="BL525" s="78"/>
      <c r="BM525" s="78">
        <v>45</v>
      </c>
      <c r="BN525" s="78">
        <v>45</v>
      </c>
      <c r="BO525" s="78">
        <v>0</v>
      </c>
      <c r="BP525" s="78">
        <v>45</v>
      </c>
      <c r="BQ525" s="78">
        <v>0</v>
      </c>
      <c r="BR525" s="67">
        <v>9882</v>
      </c>
      <c r="BS525" s="67">
        <v>179</v>
      </c>
      <c r="BT525" s="67">
        <v>11</v>
      </c>
      <c r="BU525" s="67">
        <v>0</v>
      </c>
      <c r="BV525" s="67">
        <v>0</v>
      </c>
      <c r="BW525" s="67">
        <v>5</v>
      </c>
      <c r="BX525" s="79"/>
      <c r="BY525" s="67">
        <v>10077</v>
      </c>
      <c r="BZ525" s="79">
        <v>413.48455800000005</v>
      </c>
      <c r="CA525" s="79">
        <v>221.22053199999999</v>
      </c>
      <c r="CB525" s="79">
        <v>50.977887999999993</v>
      </c>
      <c r="CC525" s="79">
        <v>79.489549000000011</v>
      </c>
      <c r="CD525" s="79"/>
      <c r="CE525" s="79"/>
      <c r="CF525" s="79"/>
      <c r="CG525" s="79"/>
      <c r="CH525" s="79"/>
      <c r="CI525" s="79"/>
      <c r="CJ525" s="79"/>
      <c r="CK525" s="79">
        <v>3.7689580000000005</v>
      </c>
      <c r="CL525" s="67">
        <v>768.94148500000006</v>
      </c>
      <c r="CM525" s="79">
        <v>0</v>
      </c>
      <c r="CN525" s="79">
        <v>0</v>
      </c>
      <c r="CO525" s="79">
        <v>0</v>
      </c>
      <c r="CP525" s="79">
        <v>406.7</v>
      </c>
      <c r="CQ525" s="79">
        <v>703.7840478106981</v>
      </c>
      <c r="CR525" s="79">
        <v>432.33454057011176</v>
      </c>
      <c r="CS525" s="79">
        <v>0</v>
      </c>
      <c r="CT525" s="79">
        <v>0</v>
      </c>
      <c r="CU525" s="79">
        <v>0</v>
      </c>
      <c r="CV525" s="79">
        <v>660.9</v>
      </c>
      <c r="CW525" s="79">
        <v>1143.6707086257447</v>
      </c>
      <c r="CX525" s="79">
        <v>702.55691630879494</v>
      </c>
      <c r="CY525" s="79">
        <v>151.5</v>
      </c>
      <c r="CZ525" s="79">
        <v>268.68780143019978</v>
      </c>
      <c r="DA525" s="79">
        <v>165.05491641857171</v>
      </c>
      <c r="DB525" s="79">
        <v>0</v>
      </c>
      <c r="DC525" s="79">
        <v>0</v>
      </c>
      <c r="DD525" s="79">
        <v>0</v>
      </c>
      <c r="DE525" s="79">
        <v>0</v>
      </c>
      <c r="DF525" s="79">
        <v>234</v>
      </c>
      <c r="DG525" s="79">
        <v>124</v>
      </c>
      <c r="DH525" s="79">
        <v>234</v>
      </c>
      <c r="DI525" s="79">
        <v>1007</v>
      </c>
      <c r="DJ525" s="79">
        <v>0</v>
      </c>
      <c r="DK525" s="79">
        <v>234</v>
      </c>
      <c r="DL525" s="79">
        <v>124</v>
      </c>
      <c r="DM525" s="79">
        <v>234</v>
      </c>
      <c r="DN525" s="79">
        <v>0</v>
      </c>
      <c r="DO525" s="79">
        <v>10077</v>
      </c>
      <c r="DP525" s="79">
        <v>5</v>
      </c>
      <c r="DQ525" s="79">
        <v>547.96</v>
      </c>
      <c r="DR525" s="79">
        <v>0</v>
      </c>
      <c r="DS525" s="79">
        <v>817.63299999999992</v>
      </c>
      <c r="DT525" s="68">
        <v>1365.5929999999998</v>
      </c>
      <c r="DU525" s="79"/>
      <c r="DV525" s="77">
        <v>105.35504</v>
      </c>
      <c r="DW525" s="77">
        <v>0</v>
      </c>
      <c r="DX525" s="77">
        <v>0</v>
      </c>
      <c r="DY525" s="77">
        <v>5.7456E-2</v>
      </c>
      <c r="DZ525" s="77">
        <v>0</v>
      </c>
      <c r="EA525" s="77">
        <v>5.72</v>
      </c>
      <c r="EB525" s="77">
        <v>0</v>
      </c>
      <c r="EC525" s="77">
        <v>0</v>
      </c>
      <c r="ED525" s="77"/>
      <c r="EE525" s="77"/>
      <c r="EF525" s="77">
        <v>0.50847600000000004</v>
      </c>
      <c r="EG525" s="77"/>
      <c r="EH525" s="77"/>
      <c r="EI525" s="77"/>
      <c r="EJ525" s="77"/>
      <c r="EK525" s="77"/>
      <c r="EL525" s="77"/>
      <c r="EM525" s="77"/>
      <c r="EN525" s="77"/>
      <c r="EO525" s="77"/>
      <c r="EP525" s="77"/>
      <c r="EQ525" s="77"/>
      <c r="ER525" s="77"/>
      <c r="ES525" s="77"/>
      <c r="ET525" s="77"/>
      <c r="EU525" s="77"/>
      <c r="EV525" s="77">
        <v>172.09290695999997</v>
      </c>
      <c r="EW525" s="77">
        <v>244.48797366231017</v>
      </c>
      <c r="EX525" s="77">
        <v>144.50624437769079</v>
      </c>
    </row>
    <row r="526" spans="1:154">
      <c r="A526" s="86">
        <v>2020</v>
      </c>
      <c r="B526" s="67" t="s">
        <v>9</v>
      </c>
      <c r="C526" s="67" t="s">
        <v>511</v>
      </c>
      <c r="D526" s="67" t="s">
        <v>211</v>
      </c>
      <c r="E526" s="67" t="s">
        <v>212</v>
      </c>
      <c r="F526" s="67" t="s">
        <v>223</v>
      </c>
      <c r="G526" s="67" t="s">
        <v>45</v>
      </c>
      <c r="H526" s="68" t="s">
        <v>231</v>
      </c>
      <c r="I526" s="68" t="s">
        <v>439</v>
      </c>
      <c r="J526" s="67" t="s">
        <v>517</v>
      </c>
      <c r="K526" s="78">
        <v>1255696.6000000003</v>
      </c>
      <c r="L526" s="78">
        <v>777300.59999999951</v>
      </c>
      <c r="M526" s="67">
        <v>269683</v>
      </c>
      <c r="N526" s="67">
        <v>0</v>
      </c>
      <c r="O526" s="67">
        <v>0</v>
      </c>
      <c r="P526" s="67">
        <v>0</v>
      </c>
      <c r="Q526" s="79"/>
      <c r="R526" s="67">
        <v>2302680.1999999997</v>
      </c>
      <c r="S526" s="79"/>
      <c r="T526" s="79"/>
      <c r="U526" s="79"/>
      <c r="V526" s="79"/>
      <c r="W526" s="79"/>
      <c r="X526" s="79"/>
      <c r="Y526" s="79">
        <v>1622.936666672379</v>
      </c>
      <c r="Z526" s="78"/>
      <c r="AA526" s="78"/>
      <c r="AB526" s="78"/>
      <c r="AC526" s="67"/>
      <c r="AD526" s="67">
        <v>3130842.3</v>
      </c>
      <c r="AE526" s="79"/>
      <c r="AF526" s="79">
        <v>560.05785227800004</v>
      </c>
      <c r="AG526" s="79">
        <v>0</v>
      </c>
      <c r="AH526" s="79">
        <v>0</v>
      </c>
      <c r="AI526" s="79">
        <v>450.84129119999994</v>
      </c>
      <c r="AJ526" s="79">
        <v>377.32080880000012</v>
      </c>
      <c r="AK526" s="67"/>
      <c r="AL526" s="67"/>
      <c r="AM526" s="67"/>
      <c r="AN526" s="67"/>
      <c r="AO526" s="67"/>
      <c r="AP526" s="67">
        <v>97</v>
      </c>
      <c r="AQ526" s="67">
        <v>224</v>
      </c>
      <c r="AR526" s="67"/>
      <c r="AS526" s="67"/>
      <c r="AT526" s="67">
        <v>91</v>
      </c>
      <c r="AU526" s="67"/>
      <c r="AV526" s="67"/>
      <c r="AW526" s="67">
        <v>13</v>
      </c>
      <c r="AX526" s="67">
        <v>0</v>
      </c>
      <c r="AY526" s="67">
        <v>0</v>
      </c>
      <c r="AZ526" s="67">
        <v>9</v>
      </c>
      <c r="BA526" s="67">
        <v>5</v>
      </c>
      <c r="BB526" s="67">
        <v>0</v>
      </c>
      <c r="BC526" s="67">
        <v>0</v>
      </c>
      <c r="BD526" s="67"/>
      <c r="BE526" s="67">
        <v>0</v>
      </c>
      <c r="BF526" s="67">
        <v>0</v>
      </c>
      <c r="BG526" s="67">
        <v>0</v>
      </c>
      <c r="BH526" s="67">
        <v>0</v>
      </c>
      <c r="BI526" s="67"/>
      <c r="BJ526" s="73">
        <v>29735</v>
      </c>
      <c r="BK526" s="68">
        <v>439</v>
      </c>
      <c r="BL526" s="78"/>
      <c r="BM526" s="78">
        <v>40</v>
      </c>
      <c r="BN526" s="78">
        <v>40</v>
      </c>
      <c r="BO526" s="78">
        <v>0</v>
      </c>
      <c r="BP526" s="78">
        <v>40</v>
      </c>
      <c r="BQ526" s="78">
        <v>0</v>
      </c>
      <c r="BR526" s="67">
        <v>15542</v>
      </c>
      <c r="BS526" s="67">
        <v>349</v>
      </c>
      <c r="BT526" s="67">
        <v>13</v>
      </c>
      <c r="BU526" s="67">
        <v>0</v>
      </c>
      <c r="BV526" s="67">
        <v>0</v>
      </c>
      <c r="BW526" s="67">
        <v>0</v>
      </c>
      <c r="BX526" s="79"/>
      <c r="BY526" s="67">
        <v>15904</v>
      </c>
      <c r="BZ526" s="79">
        <v>346.01697200000001</v>
      </c>
      <c r="CA526" s="79">
        <v>501.54645299999999</v>
      </c>
      <c r="CB526" s="79">
        <v>58.555879000000004</v>
      </c>
      <c r="CC526" s="79">
        <v>60.259540000000001</v>
      </c>
      <c r="CD526" s="79"/>
      <c r="CE526" s="79"/>
      <c r="CF526" s="79"/>
      <c r="CG526" s="79"/>
      <c r="CH526" s="79"/>
      <c r="CI526" s="79"/>
      <c r="CJ526" s="79"/>
      <c r="CK526" s="79">
        <v>3.3647719999999999</v>
      </c>
      <c r="CL526" s="67">
        <v>969.74361600000009</v>
      </c>
      <c r="CM526" s="79">
        <v>18</v>
      </c>
      <c r="CN526" s="79">
        <v>19.898340662505998</v>
      </c>
      <c r="CO526" s="79">
        <v>12.161368354407102</v>
      </c>
      <c r="CP526" s="79">
        <v>24</v>
      </c>
      <c r="CQ526" s="79">
        <v>26.531120883341334</v>
      </c>
      <c r="CR526" s="79">
        <v>16.215157805876139</v>
      </c>
      <c r="CS526" s="79">
        <v>0</v>
      </c>
      <c r="CT526" s="79">
        <v>0</v>
      </c>
      <c r="CU526" s="79">
        <v>0</v>
      </c>
      <c r="CV526" s="79">
        <v>37</v>
      </c>
      <c r="CW526" s="79">
        <v>40.902144695151222</v>
      </c>
      <c r="CX526" s="79">
        <v>24.998368284059044</v>
      </c>
      <c r="CY526" s="79">
        <v>22</v>
      </c>
      <c r="CZ526" s="79">
        <v>24.320194143062885</v>
      </c>
      <c r="DA526" s="79">
        <v>14.86389465538646</v>
      </c>
      <c r="DB526" s="79">
        <v>0</v>
      </c>
      <c r="DC526" s="79">
        <v>0</v>
      </c>
      <c r="DD526" s="79">
        <v>0</v>
      </c>
      <c r="DE526" s="79">
        <v>0</v>
      </c>
      <c r="DF526" s="79">
        <v>56</v>
      </c>
      <c r="DG526" s="79">
        <v>141</v>
      </c>
      <c r="DH526" s="79">
        <v>234</v>
      </c>
      <c r="DI526" s="79">
        <v>1713</v>
      </c>
      <c r="DJ526" s="79">
        <v>0</v>
      </c>
      <c r="DK526" s="79">
        <v>56</v>
      </c>
      <c r="DL526" s="79">
        <v>141</v>
      </c>
      <c r="DM526" s="79">
        <v>234</v>
      </c>
      <c r="DN526" s="79">
        <v>0</v>
      </c>
      <c r="DO526" s="79">
        <v>15904</v>
      </c>
      <c r="DP526" s="79">
        <v>0</v>
      </c>
      <c r="DQ526" s="79">
        <v>683.91000000000008</v>
      </c>
      <c r="DR526" s="79">
        <v>0</v>
      </c>
      <c r="DS526" s="79">
        <v>1079</v>
      </c>
      <c r="DT526" s="68">
        <v>1762.91</v>
      </c>
      <c r="DU526" s="79"/>
      <c r="DV526" s="77">
        <v>163.19296</v>
      </c>
      <c r="DW526" s="77">
        <v>0</v>
      </c>
      <c r="DX526" s="77">
        <v>0</v>
      </c>
      <c r="DY526" s="77">
        <v>1.5120309999999999</v>
      </c>
      <c r="DZ526" s="77">
        <v>0</v>
      </c>
      <c r="EA526" s="77">
        <v>16.3813</v>
      </c>
      <c r="EB526" s="77">
        <v>0</v>
      </c>
      <c r="EC526" s="77">
        <v>0</v>
      </c>
      <c r="ED526" s="77"/>
      <c r="EE526" s="77"/>
      <c r="EF526" s="77">
        <v>-0.33898</v>
      </c>
      <c r="EG526" s="77"/>
      <c r="EH526" s="77"/>
      <c r="EI526" s="77"/>
      <c r="EJ526" s="77"/>
      <c r="EK526" s="77"/>
      <c r="EL526" s="77"/>
      <c r="EM526" s="77"/>
      <c r="EN526" s="77"/>
      <c r="EO526" s="77"/>
      <c r="EP526" s="77"/>
      <c r="EQ526" s="77"/>
      <c r="ER526" s="77"/>
      <c r="ES526" s="77"/>
      <c r="ET526" s="77"/>
      <c r="EU526" s="77"/>
      <c r="EV526" s="77">
        <v>0</v>
      </c>
      <c r="EW526" s="77">
        <v>450.84129119999994</v>
      </c>
      <c r="EX526" s="77">
        <v>377.32080880000012</v>
      </c>
    </row>
    <row r="527" spans="1:154">
      <c r="A527" s="86">
        <v>2020</v>
      </c>
      <c r="B527" s="67" t="s">
        <v>9</v>
      </c>
      <c r="C527" s="67" t="s">
        <v>511</v>
      </c>
      <c r="D527" s="67" t="s">
        <v>211</v>
      </c>
      <c r="E527" s="67" t="s">
        <v>212</v>
      </c>
      <c r="F527" s="67" t="s">
        <v>224</v>
      </c>
      <c r="G527" s="67" t="s">
        <v>46</v>
      </c>
      <c r="H527" s="68" t="s">
        <v>231</v>
      </c>
      <c r="I527" s="68" t="s">
        <v>440</v>
      </c>
      <c r="J527" s="67" t="s">
        <v>518</v>
      </c>
      <c r="K527" s="78">
        <v>605006.10000000114</v>
      </c>
      <c r="L527" s="78">
        <v>472381.39999999962</v>
      </c>
      <c r="M527" s="67">
        <v>344807</v>
      </c>
      <c r="N527" s="67">
        <v>552883</v>
      </c>
      <c r="O527" s="67">
        <v>0</v>
      </c>
      <c r="P527" s="67">
        <v>0</v>
      </c>
      <c r="Q527" s="79"/>
      <c r="R527" s="67">
        <v>1975077.5000000007</v>
      </c>
      <c r="S527" s="79"/>
      <c r="T527" s="79"/>
      <c r="U527" s="79"/>
      <c r="V527" s="79"/>
      <c r="W527" s="79"/>
      <c r="X527" s="79"/>
      <c r="Y527" s="79">
        <v>1233.8124547541877</v>
      </c>
      <c r="Z527" s="78"/>
      <c r="AA527" s="78"/>
      <c r="AB527" s="78"/>
      <c r="AC527" s="67"/>
      <c r="AD527" s="67">
        <v>2473459.6</v>
      </c>
      <c r="AE527" s="79"/>
      <c r="AF527" s="79">
        <v>505.33243106000003</v>
      </c>
      <c r="AG527" s="79">
        <v>0</v>
      </c>
      <c r="AH527" s="79">
        <v>140.49250528000002</v>
      </c>
      <c r="AI527" s="79">
        <v>356.17818239999997</v>
      </c>
      <c r="AJ527" s="79">
        <v>1.7114123199993656</v>
      </c>
      <c r="AK527" s="67"/>
      <c r="AL527" s="67"/>
      <c r="AM527" s="67"/>
      <c r="AN527" s="67"/>
      <c r="AO527" s="67"/>
      <c r="AP527" s="67">
        <v>36</v>
      </c>
      <c r="AQ527" s="67">
        <v>254</v>
      </c>
      <c r="AR527" s="67"/>
      <c r="AS527" s="67"/>
      <c r="AT527" s="67">
        <v>46</v>
      </c>
      <c r="AU527" s="67"/>
      <c r="AV527" s="67"/>
      <c r="AW527" s="67">
        <v>15</v>
      </c>
      <c r="AX527" s="67">
        <v>0</v>
      </c>
      <c r="AY527" s="67">
        <v>0</v>
      </c>
      <c r="AZ527" s="67">
        <v>4</v>
      </c>
      <c r="BA527" s="67">
        <v>8</v>
      </c>
      <c r="BB527" s="67">
        <v>0</v>
      </c>
      <c r="BC527" s="67">
        <v>8</v>
      </c>
      <c r="BD527" s="67"/>
      <c r="BE527" s="67">
        <v>0</v>
      </c>
      <c r="BF527" s="67">
        <v>0</v>
      </c>
      <c r="BG527" s="67">
        <v>0</v>
      </c>
      <c r="BH527" s="67">
        <v>0</v>
      </c>
      <c r="BI527" s="67"/>
      <c r="BJ527" s="73">
        <v>28980</v>
      </c>
      <c r="BK527" s="68">
        <v>371</v>
      </c>
      <c r="BL527" s="78"/>
      <c r="BM527" s="78">
        <v>34</v>
      </c>
      <c r="BN527" s="78">
        <v>34</v>
      </c>
      <c r="BO527" s="78">
        <v>0</v>
      </c>
      <c r="BP527" s="78">
        <v>34</v>
      </c>
      <c r="BQ527" s="78">
        <v>0</v>
      </c>
      <c r="BR527" s="67">
        <v>11231</v>
      </c>
      <c r="BS527" s="67">
        <v>232</v>
      </c>
      <c r="BT527" s="67">
        <v>12</v>
      </c>
      <c r="BU527" s="67">
        <v>0</v>
      </c>
      <c r="BV527" s="67">
        <v>0</v>
      </c>
      <c r="BW527" s="67">
        <v>0</v>
      </c>
      <c r="BX527" s="79"/>
      <c r="BY527" s="67">
        <v>11475</v>
      </c>
      <c r="BZ527" s="79">
        <v>298.59615699999995</v>
      </c>
      <c r="CA527" s="79">
        <v>135.187907</v>
      </c>
      <c r="CB527" s="79">
        <v>64.003691000000003</v>
      </c>
      <c r="CC527" s="79">
        <v>63.126089999999998</v>
      </c>
      <c r="CD527" s="79"/>
      <c r="CE527" s="79"/>
      <c r="CF527" s="79"/>
      <c r="CG527" s="79"/>
      <c r="CH527" s="79"/>
      <c r="CI527" s="79"/>
      <c r="CJ527" s="79"/>
      <c r="CK527" s="79">
        <v>2.9446159999999999</v>
      </c>
      <c r="CL527" s="67">
        <v>563.85846099999992</v>
      </c>
      <c r="CM527" s="79">
        <v>112.6</v>
      </c>
      <c r="CN527" s="79">
        <v>157.73611542580736</v>
      </c>
      <c r="CO527" s="79">
        <v>96.404370345367809</v>
      </c>
      <c r="CP527" s="79">
        <v>299.64999999999998</v>
      </c>
      <c r="CQ527" s="79">
        <v>419.7657814151259</v>
      </c>
      <c r="CR527" s="79">
        <v>256.55035145638954</v>
      </c>
      <c r="CS527" s="79">
        <v>0</v>
      </c>
      <c r="CT527" s="79">
        <v>0</v>
      </c>
      <c r="CU527" s="79">
        <v>0</v>
      </c>
      <c r="CV527" s="79">
        <v>385.84</v>
      </c>
      <c r="CW527" s="79">
        <v>540.50535324949828</v>
      </c>
      <c r="CX527" s="79">
        <v>330.34335927226209</v>
      </c>
      <c r="CY527" s="79">
        <v>0</v>
      </c>
      <c r="CZ527" s="79">
        <v>0</v>
      </c>
      <c r="DA527" s="79">
        <v>0</v>
      </c>
      <c r="DB527" s="79">
        <v>0</v>
      </c>
      <c r="DC527" s="79">
        <v>0</v>
      </c>
      <c r="DD527" s="79">
        <v>0</v>
      </c>
      <c r="DE527" s="79">
        <v>0</v>
      </c>
      <c r="DF527" s="79">
        <v>124</v>
      </c>
      <c r="DG527" s="79">
        <v>72</v>
      </c>
      <c r="DH527" s="79">
        <v>345</v>
      </c>
      <c r="DI527" s="79">
        <v>918</v>
      </c>
      <c r="DJ527" s="79">
        <v>0</v>
      </c>
      <c r="DK527" s="79">
        <v>124</v>
      </c>
      <c r="DL527" s="79">
        <v>72</v>
      </c>
      <c r="DM527" s="79">
        <v>345</v>
      </c>
      <c r="DN527" s="79">
        <v>0</v>
      </c>
      <c r="DO527" s="79">
        <v>11476</v>
      </c>
      <c r="DP527" s="79">
        <v>0</v>
      </c>
      <c r="DQ527" s="79">
        <v>308.86500000000001</v>
      </c>
      <c r="DR527" s="79">
        <v>0</v>
      </c>
      <c r="DS527" s="79">
        <v>882.45</v>
      </c>
      <c r="DT527" s="68">
        <v>1191.3150000000001</v>
      </c>
      <c r="DU527" s="79"/>
      <c r="DV527" s="77">
        <v>118.5716</v>
      </c>
      <c r="DW527" s="77">
        <v>0</v>
      </c>
      <c r="DX527" s="77">
        <v>0</v>
      </c>
      <c r="DY527" s="77">
        <v>0.74695</v>
      </c>
      <c r="DZ527" s="77">
        <v>0</v>
      </c>
      <c r="EA527" s="77">
        <v>8.3638999999999992</v>
      </c>
      <c r="EB527" s="77">
        <v>0</v>
      </c>
      <c r="EC527" s="77">
        <v>0</v>
      </c>
      <c r="ED527" s="77"/>
      <c r="EE527" s="77"/>
      <c r="EF527" s="77">
        <v>0.25423800000000002</v>
      </c>
      <c r="EG527" s="77"/>
      <c r="EH527" s="77"/>
      <c r="EI527" s="77"/>
      <c r="EJ527" s="77"/>
      <c r="EK527" s="77"/>
      <c r="EL527" s="77"/>
      <c r="EM527" s="77"/>
      <c r="EN527" s="77"/>
      <c r="EO527" s="77"/>
      <c r="EP527" s="77"/>
      <c r="EQ527" s="77"/>
      <c r="ER527" s="77"/>
      <c r="ES527" s="77"/>
      <c r="ET527" s="77"/>
      <c r="EU527" s="77"/>
      <c r="EV527" s="77">
        <v>140.49250528000002</v>
      </c>
      <c r="EW527" s="77">
        <v>356.17818239999997</v>
      </c>
      <c r="EX527" s="77">
        <v>1.7114123199993656</v>
      </c>
    </row>
    <row r="528" spans="1:154">
      <c r="A528" s="86">
        <v>2020</v>
      </c>
      <c r="B528" s="67" t="s">
        <v>9</v>
      </c>
      <c r="C528" s="67" t="s">
        <v>511</v>
      </c>
      <c r="D528" s="67" t="s">
        <v>211</v>
      </c>
      <c r="E528" s="67" t="s">
        <v>212</v>
      </c>
      <c r="F528" s="67" t="s">
        <v>225</v>
      </c>
      <c r="G528" s="67" t="s">
        <v>47</v>
      </c>
      <c r="H528" s="68" t="s">
        <v>231</v>
      </c>
      <c r="I528" s="68" t="s">
        <v>441</v>
      </c>
      <c r="J528" s="67" t="s">
        <v>519</v>
      </c>
      <c r="K528" s="78">
        <v>1973423.6000000047</v>
      </c>
      <c r="L528" s="78">
        <v>1463435.8999999987</v>
      </c>
      <c r="M528" s="67">
        <v>477034.5</v>
      </c>
      <c r="N528" s="67">
        <v>1050203</v>
      </c>
      <c r="O528" s="67">
        <v>0</v>
      </c>
      <c r="P528" s="67">
        <v>0</v>
      </c>
      <c r="Q528" s="79"/>
      <c r="R528" s="67">
        <v>4964097.0000000037</v>
      </c>
      <c r="S528" s="79"/>
      <c r="T528" s="79"/>
      <c r="U528" s="79"/>
      <c r="V528" s="79"/>
      <c r="W528" s="79"/>
      <c r="X528" s="79"/>
      <c r="Y528" s="79">
        <v>3240.8684063803721</v>
      </c>
      <c r="Z528" s="78"/>
      <c r="AA528" s="78"/>
      <c r="AB528" s="78"/>
      <c r="AC528" s="67"/>
      <c r="AD528" s="67">
        <v>11808915.860599998</v>
      </c>
      <c r="AE528" s="79"/>
      <c r="AF528" s="79">
        <v>2353.3884082126597</v>
      </c>
      <c r="AG528" s="79">
        <v>0</v>
      </c>
      <c r="AH528" s="79">
        <v>1922.1860299019161</v>
      </c>
      <c r="AI528" s="79">
        <v>0</v>
      </c>
      <c r="AJ528" s="79">
        <v>0</v>
      </c>
      <c r="AK528" s="67"/>
      <c r="AL528" s="67"/>
      <c r="AM528" s="67"/>
      <c r="AN528" s="67"/>
      <c r="AO528" s="67"/>
      <c r="AP528" s="67">
        <v>90</v>
      </c>
      <c r="AQ528" s="67">
        <v>308</v>
      </c>
      <c r="AR528" s="67"/>
      <c r="AS528" s="67"/>
      <c r="AT528" s="67">
        <v>119</v>
      </c>
      <c r="AU528" s="67"/>
      <c r="AV528" s="67"/>
      <c r="AW528" s="67">
        <v>44</v>
      </c>
      <c r="AX528" s="67">
        <v>3</v>
      </c>
      <c r="AY528" s="67">
        <v>0</v>
      </c>
      <c r="AZ528" s="67">
        <v>30</v>
      </c>
      <c r="BA528" s="67">
        <v>15</v>
      </c>
      <c r="BB528" s="67">
        <v>0</v>
      </c>
      <c r="BC528" s="67">
        <v>0</v>
      </c>
      <c r="BD528" s="67"/>
      <c r="BE528" s="67">
        <v>0</v>
      </c>
      <c r="BF528" s="67">
        <v>0</v>
      </c>
      <c r="BG528" s="67">
        <v>0</v>
      </c>
      <c r="BH528" s="67">
        <v>0</v>
      </c>
      <c r="BI528" s="67"/>
      <c r="BJ528" s="73">
        <v>53275</v>
      </c>
      <c r="BK528" s="68">
        <v>609</v>
      </c>
      <c r="BL528" s="78"/>
      <c r="BM528" s="78">
        <v>64</v>
      </c>
      <c r="BN528" s="78">
        <v>64</v>
      </c>
      <c r="BO528" s="78">
        <v>0</v>
      </c>
      <c r="BP528" s="78">
        <v>64</v>
      </c>
      <c r="BQ528" s="78">
        <v>0</v>
      </c>
      <c r="BR528" s="67">
        <v>21120</v>
      </c>
      <c r="BS528" s="67">
        <v>640</v>
      </c>
      <c r="BT528" s="67">
        <v>42</v>
      </c>
      <c r="BU528" s="67">
        <v>5</v>
      </c>
      <c r="BV528" s="67">
        <v>3</v>
      </c>
      <c r="BW528" s="67">
        <v>0</v>
      </c>
      <c r="BX528" s="79"/>
      <c r="BY528" s="67">
        <v>21810</v>
      </c>
      <c r="BZ528" s="79">
        <v>583.13560699999994</v>
      </c>
      <c r="CA528" s="79">
        <v>531.70961699999998</v>
      </c>
      <c r="CB528" s="79">
        <v>90.389780999999999</v>
      </c>
      <c r="CC528" s="79">
        <v>95.145425999999986</v>
      </c>
      <c r="CD528" s="79"/>
      <c r="CE528" s="79"/>
      <c r="CF528" s="79"/>
      <c r="CG528" s="79"/>
      <c r="CH528" s="79"/>
      <c r="CI528" s="79"/>
      <c r="CJ528" s="79"/>
      <c r="CK528" s="79">
        <v>5.7983850000000006</v>
      </c>
      <c r="CL528" s="67">
        <v>1306.1788160000001</v>
      </c>
      <c r="CM528" s="79">
        <v>0</v>
      </c>
      <c r="CN528" s="79">
        <v>0</v>
      </c>
      <c r="CO528" s="79">
        <v>0</v>
      </c>
      <c r="CP528" s="79">
        <v>975.3</v>
      </c>
      <c r="CQ528" s="79">
        <v>9422.3463506713415</v>
      </c>
      <c r="CR528" s="79">
        <v>5758.7025308715574</v>
      </c>
      <c r="CS528" s="79">
        <v>0</v>
      </c>
      <c r="CT528" s="79">
        <v>0</v>
      </c>
      <c r="CU528" s="79">
        <v>0</v>
      </c>
      <c r="CV528" s="79">
        <v>696</v>
      </c>
      <c r="CW528" s="79">
        <v>6724.0367682428514</v>
      </c>
      <c r="CX528" s="79">
        <v>4109.563171830825</v>
      </c>
      <c r="CY528" s="79">
        <v>22.8</v>
      </c>
      <c r="CZ528" s="79">
        <v>220.27016999416239</v>
      </c>
      <c r="DA528" s="79">
        <v>134.62362114618219</v>
      </c>
      <c r="DB528" s="79">
        <v>0</v>
      </c>
      <c r="DC528" s="79">
        <v>0</v>
      </c>
      <c r="DD528" s="79">
        <v>0</v>
      </c>
      <c r="DE528" s="79">
        <v>234</v>
      </c>
      <c r="DF528" s="79">
        <v>321</v>
      </c>
      <c r="DG528" s="79">
        <v>2546</v>
      </c>
      <c r="DH528" s="79">
        <v>0</v>
      </c>
      <c r="DI528" s="79">
        <v>0</v>
      </c>
      <c r="DJ528" s="79">
        <v>234</v>
      </c>
      <c r="DK528" s="79">
        <v>321</v>
      </c>
      <c r="DL528" s="79">
        <v>0</v>
      </c>
      <c r="DM528" s="79">
        <v>0</v>
      </c>
      <c r="DN528" s="79">
        <v>0</v>
      </c>
      <c r="DO528" s="79">
        <v>21810</v>
      </c>
      <c r="DP528" s="79">
        <v>3</v>
      </c>
      <c r="DQ528" s="79">
        <v>1101</v>
      </c>
      <c r="DR528" s="79"/>
      <c r="DS528" s="79">
        <v>1700.42</v>
      </c>
      <c r="DT528" s="68">
        <v>2801.42</v>
      </c>
      <c r="DU528" s="79"/>
      <c r="DV528" s="77">
        <v>224.74536000000001</v>
      </c>
      <c r="DW528" s="77">
        <v>0</v>
      </c>
      <c r="DX528" s="77">
        <v>0</v>
      </c>
      <c r="DY528" s="77">
        <v>6.7455000000000001E-2</v>
      </c>
      <c r="DZ528" s="77">
        <v>0</v>
      </c>
      <c r="EA528" s="77">
        <v>15.501299999999999</v>
      </c>
      <c r="EB528" s="77">
        <v>0</v>
      </c>
      <c r="EC528" s="77">
        <v>0</v>
      </c>
      <c r="ED528" s="77"/>
      <c r="EE528" s="77"/>
      <c r="EF528" s="77">
        <v>1.440679</v>
      </c>
      <c r="EG528" s="77"/>
      <c r="EH528" s="77"/>
      <c r="EI528" s="77"/>
      <c r="EJ528" s="77"/>
      <c r="EK528" s="77"/>
      <c r="EL528" s="77"/>
      <c r="EM528" s="77"/>
      <c r="EN528" s="77"/>
      <c r="EO528" s="77"/>
      <c r="EP528" s="77"/>
      <c r="EQ528" s="77"/>
      <c r="ER528" s="77"/>
      <c r="ES528" s="77"/>
      <c r="ET528" s="77"/>
      <c r="EU528" s="77"/>
      <c r="EV528" s="77">
        <v>1922.1860299019161</v>
      </c>
      <c r="EW528" s="77">
        <v>0</v>
      </c>
      <c r="EX528" s="77">
        <v>0</v>
      </c>
    </row>
    <row r="529" spans="1:154">
      <c r="A529" s="86">
        <v>2020</v>
      </c>
      <c r="B529" s="67" t="s">
        <v>9</v>
      </c>
      <c r="C529" s="67" t="s">
        <v>511</v>
      </c>
      <c r="D529" s="67" t="s">
        <v>211</v>
      </c>
      <c r="E529" s="67" t="s">
        <v>212</v>
      </c>
      <c r="F529" s="67" t="s">
        <v>213</v>
      </c>
      <c r="G529" s="67" t="s">
        <v>33</v>
      </c>
      <c r="H529" s="68" t="s">
        <v>33</v>
      </c>
      <c r="I529" s="68" t="s">
        <v>446</v>
      </c>
      <c r="J529" s="67" t="s">
        <v>520</v>
      </c>
      <c r="K529" s="78">
        <v>667752</v>
      </c>
      <c r="L529" s="78">
        <v>449849</v>
      </c>
      <c r="M529" s="67">
        <v>0</v>
      </c>
      <c r="N529" s="67">
        <v>0</v>
      </c>
      <c r="O529" s="67">
        <v>0</v>
      </c>
      <c r="P529" s="67">
        <v>0</v>
      </c>
      <c r="Q529" s="79"/>
      <c r="R529" s="67">
        <v>1117601</v>
      </c>
      <c r="S529" s="79"/>
      <c r="T529" s="79"/>
      <c r="U529" s="79"/>
      <c r="V529" s="79"/>
      <c r="W529" s="79"/>
      <c r="X529" s="79"/>
      <c r="Y529" s="79">
        <v>721.07004000000006</v>
      </c>
      <c r="Z529" s="78"/>
      <c r="AA529" s="78"/>
      <c r="AB529" s="78"/>
      <c r="AC529" s="67"/>
      <c r="AD529" s="67">
        <v>1446584</v>
      </c>
      <c r="AE529" s="79"/>
      <c r="AF529" s="79">
        <v>423.89888100000002</v>
      </c>
      <c r="AG529" s="79">
        <v>23788.465</v>
      </c>
      <c r="AH529" s="79">
        <v>27.29</v>
      </c>
      <c r="AI529" s="79">
        <v>75</v>
      </c>
      <c r="AJ529" s="79">
        <v>0</v>
      </c>
      <c r="AK529" s="67"/>
      <c r="AL529" s="67"/>
      <c r="AM529" s="67"/>
      <c r="AN529" s="67"/>
      <c r="AO529" s="67"/>
      <c r="AP529" s="67">
        <v>27</v>
      </c>
      <c r="AQ529" s="67">
        <v>193</v>
      </c>
      <c r="AR529" s="67"/>
      <c r="AS529" s="67"/>
      <c r="AT529" s="67">
        <v>50</v>
      </c>
      <c r="AU529" s="67"/>
      <c r="AV529" s="67"/>
      <c r="AW529" s="67">
        <v>5</v>
      </c>
      <c r="AX529" s="67">
        <v>0</v>
      </c>
      <c r="AY529" s="67">
        <v>0</v>
      </c>
      <c r="AZ529" s="67">
        <v>3</v>
      </c>
      <c r="BA529" s="67">
        <v>2</v>
      </c>
      <c r="BB529" s="67">
        <v>0</v>
      </c>
      <c r="BC529" s="67">
        <v>0</v>
      </c>
      <c r="BD529" s="67"/>
      <c r="BE529" s="67">
        <v>0</v>
      </c>
      <c r="BF529" s="67">
        <v>0</v>
      </c>
      <c r="BG529" s="67">
        <v>0</v>
      </c>
      <c r="BH529" s="67">
        <v>0</v>
      </c>
      <c r="BI529" s="67"/>
      <c r="BJ529" s="73">
        <v>17900</v>
      </c>
      <c r="BK529" s="68">
        <v>280</v>
      </c>
      <c r="BL529" s="78"/>
      <c r="BM529" s="78">
        <v>46</v>
      </c>
      <c r="BN529" s="78">
        <v>46</v>
      </c>
      <c r="BO529" s="78">
        <v>0</v>
      </c>
      <c r="BP529" s="78">
        <v>42</v>
      </c>
      <c r="BQ529" s="78">
        <v>4</v>
      </c>
      <c r="BR529" s="67">
        <v>8682</v>
      </c>
      <c r="BS529" s="67">
        <v>148</v>
      </c>
      <c r="BT529" s="67">
        <v>3</v>
      </c>
      <c r="BU529" s="67">
        <v>0</v>
      </c>
      <c r="BV529" s="67">
        <v>0</v>
      </c>
      <c r="BW529" s="67">
        <v>0</v>
      </c>
      <c r="BX529" s="79"/>
      <c r="BY529" s="67">
        <v>8833</v>
      </c>
      <c r="BZ529" s="79">
        <v>124.826168</v>
      </c>
      <c r="CA529" s="79">
        <v>93.942460999999994</v>
      </c>
      <c r="CB529" s="79">
        <v>28.416170000000001</v>
      </c>
      <c r="CC529" s="79">
        <v>73.778824</v>
      </c>
      <c r="CD529" s="79"/>
      <c r="CE529" s="79"/>
      <c r="CF529" s="79"/>
      <c r="CG529" s="79"/>
      <c r="CH529" s="79"/>
      <c r="CI529" s="79"/>
      <c r="CJ529" s="79"/>
      <c r="CK529" s="79">
        <v>19.613986000000001</v>
      </c>
      <c r="CL529" s="67">
        <v>340.577609</v>
      </c>
      <c r="CM529" s="79">
        <v>0</v>
      </c>
      <c r="CN529" s="79">
        <v>0</v>
      </c>
      <c r="CO529" s="79">
        <v>0</v>
      </c>
      <c r="CP529" s="79">
        <v>100.23</v>
      </c>
      <c r="CQ529" s="79">
        <v>21.57</v>
      </c>
      <c r="CR529" s="79">
        <v>5.560746</v>
      </c>
      <c r="CS529" s="79">
        <v>12</v>
      </c>
      <c r="CT529" s="79">
        <v>2.58</v>
      </c>
      <c r="CU529" s="79">
        <v>0.66512400000000005</v>
      </c>
      <c r="CV529" s="79">
        <v>0</v>
      </c>
      <c r="CW529" s="79">
        <v>0</v>
      </c>
      <c r="CX529" s="79">
        <v>0</v>
      </c>
      <c r="CY529" s="79">
        <v>0</v>
      </c>
      <c r="CZ529" s="79">
        <v>11</v>
      </c>
      <c r="DA529" s="79">
        <v>2.8357999999999999</v>
      </c>
      <c r="DB529" s="79">
        <v>0</v>
      </c>
      <c r="DC529" s="79">
        <v>0</v>
      </c>
      <c r="DD529" s="79">
        <v>0</v>
      </c>
      <c r="DE529" s="79">
        <v>0</v>
      </c>
      <c r="DF529" s="79">
        <v>216</v>
      </c>
      <c r="DG529" s="79">
        <v>92</v>
      </c>
      <c r="DH529" s="79">
        <v>21</v>
      </c>
      <c r="DI529" s="79">
        <v>0</v>
      </c>
      <c r="DJ529" s="79">
        <v>0</v>
      </c>
      <c r="DK529" s="79">
        <v>199</v>
      </c>
      <c r="DL529" s="79">
        <v>92</v>
      </c>
      <c r="DM529" s="79">
        <v>21</v>
      </c>
      <c r="DN529" s="79">
        <v>1241</v>
      </c>
      <c r="DO529" s="79">
        <v>8755</v>
      </c>
      <c r="DP529" s="79">
        <v>0</v>
      </c>
      <c r="DQ529" s="79">
        <v>674.7</v>
      </c>
      <c r="DR529" s="79">
        <v>0</v>
      </c>
      <c r="DS529" s="79">
        <v>767.5</v>
      </c>
      <c r="DT529" s="68">
        <v>1442.2</v>
      </c>
      <c r="DU529" s="79"/>
      <c r="DV529" s="77">
        <v>88.344109000000003</v>
      </c>
      <c r="DW529" s="77">
        <v>1.261269</v>
      </c>
      <c r="DX529" s="77">
        <v>0</v>
      </c>
      <c r="DY529" s="77">
        <v>14.793305</v>
      </c>
      <c r="DZ529" s="77">
        <v>0</v>
      </c>
      <c r="EA529" s="77">
        <v>0.15</v>
      </c>
      <c r="EB529" s="77">
        <v>1.7029840000000001</v>
      </c>
      <c r="EC529" s="77">
        <v>12</v>
      </c>
      <c r="ED529" s="77"/>
      <c r="EE529" s="77"/>
      <c r="EF529" s="77">
        <v>0.15</v>
      </c>
      <c r="EG529" s="77"/>
      <c r="EH529" s="77"/>
      <c r="EI529" s="77"/>
      <c r="EJ529" s="77"/>
      <c r="EK529" s="77"/>
      <c r="EL529" s="77"/>
      <c r="EM529" s="77"/>
      <c r="EN529" s="77"/>
      <c r="EO529" s="77"/>
      <c r="EP529" s="77"/>
      <c r="EQ529" s="77"/>
      <c r="ER529" s="77"/>
      <c r="ES529" s="77"/>
      <c r="ET529" s="77"/>
      <c r="EU529" s="77"/>
      <c r="EV529" s="77">
        <v>27.29</v>
      </c>
      <c r="EW529" s="77">
        <v>75</v>
      </c>
      <c r="EX529" s="77">
        <v>0</v>
      </c>
    </row>
    <row r="530" spans="1:154">
      <c r="A530" s="86">
        <v>2020</v>
      </c>
      <c r="B530" s="67" t="s">
        <v>9</v>
      </c>
      <c r="C530" s="67" t="s">
        <v>511</v>
      </c>
      <c r="D530" s="67" t="s">
        <v>211</v>
      </c>
      <c r="E530" s="67" t="s">
        <v>212</v>
      </c>
      <c r="F530" s="67" t="s">
        <v>226</v>
      </c>
      <c r="G530" s="67" t="s">
        <v>29</v>
      </c>
      <c r="H530" s="68" t="s">
        <v>29</v>
      </c>
      <c r="I530" s="68" t="s">
        <v>447</v>
      </c>
      <c r="J530" s="67" t="s">
        <v>521</v>
      </c>
      <c r="K530" s="78">
        <v>920394.81</v>
      </c>
      <c r="L530" s="78">
        <v>355190.31999999995</v>
      </c>
      <c r="M530" s="67">
        <v>95061</v>
      </c>
      <c r="N530" s="67">
        <v>0</v>
      </c>
      <c r="O530" s="67">
        <v>0</v>
      </c>
      <c r="P530" s="67">
        <v>0</v>
      </c>
      <c r="Q530" s="79"/>
      <c r="R530" s="67">
        <v>1370646.13</v>
      </c>
      <c r="S530" s="79"/>
      <c r="T530" s="79"/>
      <c r="U530" s="79"/>
      <c r="V530" s="79"/>
      <c r="W530" s="79"/>
      <c r="X530" s="79"/>
      <c r="Y530" s="79">
        <v>838.5</v>
      </c>
      <c r="Z530" s="78"/>
      <c r="AA530" s="78"/>
      <c r="AB530" s="78"/>
      <c r="AC530" s="67"/>
      <c r="AD530" s="67">
        <v>2240055</v>
      </c>
      <c r="AE530" s="79"/>
      <c r="AF530" s="79">
        <v>678.40000000000009</v>
      </c>
      <c r="AG530" s="79">
        <v>2240.0549999999998</v>
      </c>
      <c r="AH530" s="79">
        <v>42.433657070000002</v>
      </c>
      <c r="AI530" s="79">
        <v>155.16673549999999</v>
      </c>
      <c r="AJ530" s="79">
        <v>92.188614130000005</v>
      </c>
      <c r="AK530" s="67"/>
      <c r="AL530" s="67"/>
      <c r="AM530" s="67"/>
      <c r="AN530" s="67"/>
      <c r="AO530" s="67"/>
      <c r="AP530" s="67">
        <v>29</v>
      </c>
      <c r="AQ530" s="67">
        <v>120</v>
      </c>
      <c r="AR530" s="67"/>
      <c r="AS530" s="67"/>
      <c r="AT530" s="67">
        <v>41</v>
      </c>
      <c r="AU530" s="67"/>
      <c r="AV530" s="67"/>
      <c r="AW530" s="67">
        <v>8</v>
      </c>
      <c r="AX530" s="67">
        <v>0</v>
      </c>
      <c r="AY530" s="67">
        <v>0</v>
      </c>
      <c r="AZ530" s="67">
        <v>11</v>
      </c>
      <c r="BA530" s="67">
        <v>3</v>
      </c>
      <c r="BB530" s="67">
        <v>0</v>
      </c>
      <c r="BC530" s="67">
        <v>0</v>
      </c>
      <c r="BD530" s="67"/>
      <c r="BE530" s="67">
        <v>0</v>
      </c>
      <c r="BF530" s="67">
        <v>0</v>
      </c>
      <c r="BG530" s="67">
        <v>0</v>
      </c>
      <c r="BH530" s="67">
        <v>0</v>
      </c>
      <c r="BI530" s="67"/>
      <c r="BJ530" s="73">
        <v>16835</v>
      </c>
      <c r="BK530" s="68">
        <v>212</v>
      </c>
      <c r="BL530" s="78"/>
      <c r="BM530" s="78">
        <v>35</v>
      </c>
      <c r="BN530" s="78">
        <v>35</v>
      </c>
      <c r="BO530" s="78">
        <v>20</v>
      </c>
      <c r="BP530" s="78">
        <v>13</v>
      </c>
      <c r="BQ530" s="78">
        <v>2</v>
      </c>
      <c r="BR530" s="67">
        <v>18266</v>
      </c>
      <c r="BS530" s="67">
        <v>183</v>
      </c>
      <c r="BT530" s="67">
        <v>50</v>
      </c>
      <c r="BU530" s="67">
        <v>0</v>
      </c>
      <c r="BV530" s="67">
        <v>0</v>
      </c>
      <c r="BW530" s="67">
        <v>0</v>
      </c>
      <c r="BX530" s="79"/>
      <c r="BY530" s="67">
        <v>18499</v>
      </c>
      <c r="BZ530" s="79">
        <v>200.13</v>
      </c>
      <c r="CA530" s="79">
        <v>269.17</v>
      </c>
      <c r="CB530" s="79">
        <v>221.56</v>
      </c>
      <c r="CC530" s="79">
        <v>138.84</v>
      </c>
      <c r="CD530" s="79"/>
      <c r="CE530" s="79"/>
      <c r="CF530" s="79"/>
      <c r="CG530" s="79"/>
      <c r="CH530" s="79"/>
      <c r="CI530" s="79"/>
      <c r="CJ530" s="79"/>
      <c r="CK530" s="79">
        <v>28.520000000000003</v>
      </c>
      <c r="CL530" s="67">
        <v>858.22</v>
      </c>
      <c r="CM530" s="79">
        <v>6.68</v>
      </c>
      <c r="CN530" s="79">
        <v>6.4321719999999996</v>
      </c>
      <c r="CO530" s="79">
        <v>1.8138725039999999</v>
      </c>
      <c r="CP530" s="79">
        <v>200</v>
      </c>
      <c r="CQ530" s="79">
        <v>192.57999999999998</v>
      </c>
      <c r="CR530" s="79">
        <v>54.307559999999995</v>
      </c>
      <c r="CS530" s="79">
        <v>0</v>
      </c>
      <c r="CT530" s="79">
        <v>0</v>
      </c>
      <c r="CU530" s="79">
        <v>0</v>
      </c>
      <c r="CV530" s="79">
        <v>158.93</v>
      </c>
      <c r="CW530" s="79">
        <v>153.03369699999999</v>
      </c>
      <c r="CX530" s="79">
        <v>43.155502554000002</v>
      </c>
      <c r="CY530" s="79">
        <v>131.5</v>
      </c>
      <c r="CZ530" s="79">
        <v>126.62134999999999</v>
      </c>
      <c r="DA530" s="79">
        <v>35.707220700000001</v>
      </c>
      <c r="DB530" s="79">
        <v>0</v>
      </c>
      <c r="DC530" s="79">
        <v>0</v>
      </c>
      <c r="DD530" s="79">
        <v>0</v>
      </c>
      <c r="DE530" s="79">
        <v>9</v>
      </c>
      <c r="DF530" s="79">
        <v>55</v>
      </c>
      <c r="DG530" s="79">
        <v>123</v>
      </c>
      <c r="DH530" s="79">
        <v>18</v>
      </c>
      <c r="DI530" s="79">
        <v>532</v>
      </c>
      <c r="DJ530" s="79">
        <v>7</v>
      </c>
      <c r="DK530" s="79">
        <v>47</v>
      </c>
      <c r="DL530" s="79">
        <v>117</v>
      </c>
      <c r="DM530" s="79">
        <v>16</v>
      </c>
      <c r="DN530" s="79">
        <v>0</v>
      </c>
      <c r="DO530" s="79">
        <v>18499</v>
      </c>
      <c r="DP530" s="79">
        <v>0</v>
      </c>
      <c r="DQ530" s="79">
        <v>568.92999999999995</v>
      </c>
      <c r="DR530" s="79">
        <v>32.409999999999997</v>
      </c>
      <c r="DS530" s="79">
        <v>250.64399999999998</v>
      </c>
      <c r="DT530" s="68">
        <v>851.98399999999992</v>
      </c>
      <c r="DU530" s="79"/>
      <c r="DV530" s="77">
        <v>224.31176399999998</v>
      </c>
      <c r="DW530" s="77">
        <v>0.148808</v>
      </c>
      <c r="DX530" s="77">
        <v>0</v>
      </c>
      <c r="DY530" s="77">
        <v>0.5</v>
      </c>
      <c r="DZ530" s="77">
        <v>5.4367960000000002</v>
      </c>
      <c r="EA530" s="77">
        <v>0.21240000000000001</v>
      </c>
      <c r="EB530" s="77">
        <v>0</v>
      </c>
      <c r="EC530" s="77">
        <v>95.591453000000001</v>
      </c>
      <c r="ED530" s="77"/>
      <c r="EE530" s="77"/>
      <c r="EF530" s="77">
        <v>0</v>
      </c>
      <c r="EG530" s="77"/>
      <c r="EH530" s="77"/>
      <c r="EI530" s="77"/>
      <c r="EJ530" s="77"/>
      <c r="EK530" s="77"/>
      <c r="EL530" s="77"/>
      <c r="EM530" s="77"/>
      <c r="EN530" s="77"/>
      <c r="EO530" s="77"/>
      <c r="EP530" s="77"/>
      <c r="EQ530" s="77"/>
      <c r="ER530" s="77"/>
      <c r="ES530" s="77"/>
      <c r="ET530" s="77"/>
      <c r="EU530" s="77"/>
      <c r="EV530" s="77">
        <v>42.433657070000002</v>
      </c>
      <c r="EW530" s="77">
        <v>155.16673549999999</v>
      </c>
      <c r="EX530" s="77">
        <v>92.188614130000005</v>
      </c>
    </row>
    <row r="531" spans="1:154" ht="24">
      <c r="A531" s="86">
        <v>2020</v>
      </c>
      <c r="B531" s="67" t="s">
        <v>9</v>
      </c>
      <c r="C531" s="67" t="s">
        <v>511</v>
      </c>
      <c r="D531" s="67" t="s">
        <v>211</v>
      </c>
      <c r="E531" s="67" t="s">
        <v>212</v>
      </c>
      <c r="F531" s="67" t="s">
        <v>227</v>
      </c>
      <c r="G531" s="67" t="s">
        <v>13</v>
      </c>
      <c r="H531" s="68" t="s">
        <v>13</v>
      </c>
      <c r="I531" s="68" t="s">
        <v>444</v>
      </c>
      <c r="J531" s="67" t="s">
        <v>522</v>
      </c>
      <c r="K531" s="78">
        <v>287909.05000000005</v>
      </c>
      <c r="L531" s="78">
        <v>134497.95000000001</v>
      </c>
      <c r="M531" s="67"/>
      <c r="N531" s="67">
        <v>0</v>
      </c>
      <c r="O531" s="67">
        <v>0</v>
      </c>
      <c r="P531" s="67">
        <v>0</v>
      </c>
      <c r="Q531" s="79"/>
      <c r="R531" s="67">
        <v>422407.00000000006</v>
      </c>
      <c r="S531" s="79"/>
      <c r="T531" s="79"/>
      <c r="U531" s="79"/>
      <c r="V531" s="79"/>
      <c r="W531" s="79"/>
      <c r="X531" s="79"/>
      <c r="Y531" s="79">
        <v>424.452</v>
      </c>
      <c r="Z531" s="78"/>
      <c r="AA531" s="78"/>
      <c r="AB531" s="78"/>
      <c r="AC531" s="67"/>
      <c r="AD531" s="67">
        <v>601744</v>
      </c>
      <c r="AE531" s="79"/>
      <c r="AF531" s="79">
        <v>0</v>
      </c>
      <c r="AG531" s="79">
        <v>26.756</v>
      </c>
      <c r="AH531" s="79">
        <v>10099.308999999999</v>
      </c>
      <c r="AI531" s="79">
        <v>29992.400000000001</v>
      </c>
      <c r="AJ531" s="79">
        <v>5623.6</v>
      </c>
      <c r="AK531" s="67"/>
      <c r="AL531" s="67"/>
      <c r="AM531" s="67"/>
      <c r="AN531" s="67"/>
      <c r="AO531" s="67"/>
      <c r="AP531" s="67">
        <v>26</v>
      </c>
      <c r="AQ531" s="67">
        <v>88</v>
      </c>
      <c r="AR531" s="67"/>
      <c r="AS531" s="67"/>
      <c r="AT531" s="67">
        <v>21</v>
      </c>
      <c r="AU531" s="67"/>
      <c r="AV531" s="67"/>
      <c r="AW531" s="67">
        <v>3</v>
      </c>
      <c r="AX531" s="67">
        <v>0</v>
      </c>
      <c r="AY531" s="67">
        <v>0</v>
      </c>
      <c r="AZ531" s="67">
        <v>3</v>
      </c>
      <c r="BA531" s="67">
        <v>0</v>
      </c>
      <c r="BB531" s="67">
        <v>0</v>
      </c>
      <c r="BC531" s="67">
        <v>0</v>
      </c>
      <c r="BD531" s="67"/>
      <c r="BE531" s="67">
        <v>0</v>
      </c>
      <c r="BF531" s="67">
        <v>0</v>
      </c>
      <c r="BG531" s="67">
        <v>0</v>
      </c>
      <c r="BH531" s="67">
        <v>0</v>
      </c>
      <c r="BI531" s="67"/>
      <c r="BJ531" s="73">
        <v>8695</v>
      </c>
      <c r="BK531" s="68">
        <v>141</v>
      </c>
      <c r="BL531" s="78"/>
      <c r="BM531" s="78">
        <v>40</v>
      </c>
      <c r="BN531" s="78">
        <v>40</v>
      </c>
      <c r="BO531" s="78">
        <v>0</v>
      </c>
      <c r="BP531" s="78">
        <v>40</v>
      </c>
      <c r="BQ531" s="78">
        <v>0</v>
      </c>
      <c r="BR531" s="67">
        <v>4470</v>
      </c>
      <c r="BS531" s="67">
        <v>68</v>
      </c>
      <c r="BT531" s="67">
        <v>0</v>
      </c>
      <c r="BU531" s="67">
        <v>0</v>
      </c>
      <c r="BV531" s="67">
        <v>0</v>
      </c>
      <c r="BW531" s="67">
        <v>0</v>
      </c>
      <c r="BX531" s="79"/>
      <c r="BY531" s="67">
        <v>4538</v>
      </c>
      <c r="BZ531" s="79">
        <v>80.637</v>
      </c>
      <c r="CA531" s="79">
        <v>78.512</v>
      </c>
      <c r="CB531" s="79">
        <v>36.981999999999999</v>
      </c>
      <c r="CC531" s="79">
        <v>97.50500000000001</v>
      </c>
      <c r="CD531" s="79">
        <v>0</v>
      </c>
      <c r="CE531" s="79">
        <v>0</v>
      </c>
      <c r="CF531" s="79">
        <v>0</v>
      </c>
      <c r="CG531" s="79">
        <v>0</v>
      </c>
      <c r="CH531" s="79">
        <v>0</v>
      </c>
      <c r="CI531" s="79">
        <v>0</v>
      </c>
      <c r="CJ531" s="79">
        <v>0</v>
      </c>
      <c r="CK531" s="79">
        <v>10.650000000000002</v>
      </c>
      <c r="CL531" s="67">
        <v>304.286</v>
      </c>
      <c r="CM531" s="79">
        <v>17</v>
      </c>
      <c r="CN531" s="79">
        <v>4.9367999999999999</v>
      </c>
      <c r="CO531" s="79">
        <v>3.6240000000000001</v>
      </c>
      <c r="CP531" s="79">
        <v>83</v>
      </c>
      <c r="CQ531" s="79">
        <v>24.103200000000001</v>
      </c>
      <c r="CR531" s="79">
        <v>17.690000000000001</v>
      </c>
      <c r="CS531" s="79">
        <v>0</v>
      </c>
      <c r="CT531" s="79">
        <v>0</v>
      </c>
      <c r="CU531" s="79">
        <v>0</v>
      </c>
      <c r="CV531" s="79">
        <v>208</v>
      </c>
      <c r="CW531" s="79">
        <v>60.403199999999998</v>
      </c>
      <c r="CX531" s="79">
        <v>44.335999999999999</v>
      </c>
      <c r="CY531" s="79">
        <v>29</v>
      </c>
      <c r="CZ531" s="79">
        <v>8.42</v>
      </c>
      <c r="DA531" s="79">
        <v>6.18</v>
      </c>
      <c r="DB531" s="79">
        <v>0</v>
      </c>
      <c r="DC531" s="79">
        <v>0</v>
      </c>
      <c r="DD531" s="79">
        <v>0</v>
      </c>
      <c r="DE531" s="79">
        <v>0</v>
      </c>
      <c r="DF531" s="79">
        <v>0</v>
      </c>
      <c r="DG531" s="79">
        <v>6</v>
      </c>
      <c r="DH531" s="79">
        <v>0</v>
      </c>
      <c r="DI531" s="79">
        <v>10</v>
      </c>
      <c r="DJ531" s="79">
        <v>0</v>
      </c>
      <c r="DK531" s="79">
        <v>0</v>
      </c>
      <c r="DL531" s="79">
        <v>6</v>
      </c>
      <c r="DM531" s="79">
        <v>0</v>
      </c>
      <c r="DN531" s="79">
        <v>0</v>
      </c>
      <c r="DO531" s="79">
        <v>813500</v>
      </c>
      <c r="DP531" s="79">
        <v>0</v>
      </c>
      <c r="DQ531" s="79">
        <v>454.553</v>
      </c>
      <c r="DR531" s="79">
        <v>0</v>
      </c>
      <c r="DS531" s="79">
        <v>813.5</v>
      </c>
      <c r="DT531" s="68">
        <v>1268.0529999999999</v>
      </c>
      <c r="DU531" s="79"/>
      <c r="DV531" s="77">
        <v>36.33</v>
      </c>
      <c r="DW531" s="77">
        <v>0</v>
      </c>
      <c r="DX531" s="77">
        <v>0</v>
      </c>
      <c r="DY531" s="77">
        <v>0</v>
      </c>
      <c r="DZ531" s="77">
        <v>0</v>
      </c>
      <c r="EA531" s="77">
        <v>6.28</v>
      </c>
      <c r="EB531" s="77">
        <v>0</v>
      </c>
      <c r="EC531" s="77">
        <v>0</v>
      </c>
      <c r="ED531" s="77"/>
      <c r="EE531" s="77"/>
      <c r="EF531" s="77">
        <v>0</v>
      </c>
      <c r="EG531" s="77"/>
      <c r="EH531" s="77"/>
      <c r="EI531" s="77"/>
      <c r="EJ531" s="77"/>
      <c r="EK531" s="77"/>
      <c r="EL531" s="77"/>
      <c r="EM531" s="77"/>
      <c r="EN531" s="77"/>
      <c r="EO531" s="77"/>
      <c r="EP531" s="77"/>
      <c r="EQ531" s="77"/>
      <c r="ER531" s="77"/>
      <c r="ES531" s="77"/>
      <c r="ET531" s="77"/>
      <c r="EU531" s="77"/>
      <c r="EV531" s="77">
        <v>10099.308999999999</v>
      </c>
      <c r="EW531" s="77">
        <v>29992.400000000001</v>
      </c>
      <c r="EX531" s="77">
        <v>5623.6</v>
      </c>
    </row>
    <row r="532" spans="1:154">
      <c r="A532" s="86">
        <v>2020</v>
      </c>
      <c r="B532" s="67" t="s">
        <v>9</v>
      </c>
      <c r="C532" s="67" t="s">
        <v>511</v>
      </c>
      <c r="D532" s="67" t="s">
        <v>211</v>
      </c>
      <c r="E532" s="67" t="s">
        <v>212</v>
      </c>
      <c r="F532" s="67" t="s">
        <v>228</v>
      </c>
      <c r="G532" s="67" t="s">
        <v>28</v>
      </c>
      <c r="H532" s="68" t="s">
        <v>28</v>
      </c>
      <c r="I532" s="68" t="s">
        <v>445</v>
      </c>
      <c r="J532" s="67" t="s">
        <v>523</v>
      </c>
      <c r="K532" s="78">
        <v>1098608.3899999999</v>
      </c>
      <c r="L532" s="78">
        <v>194214.52999999997</v>
      </c>
      <c r="M532" s="67">
        <v>0</v>
      </c>
      <c r="N532" s="67">
        <v>0</v>
      </c>
      <c r="O532" s="67">
        <v>0</v>
      </c>
      <c r="P532" s="67">
        <v>0</v>
      </c>
      <c r="Q532" s="79"/>
      <c r="R532" s="67">
        <v>1292822.92</v>
      </c>
      <c r="S532" s="79"/>
      <c r="T532" s="79"/>
      <c r="U532" s="79"/>
      <c r="V532" s="79"/>
      <c r="W532" s="79"/>
      <c r="X532" s="79"/>
      <c r="Y532" s="79">
        <v>499.68799999999999</v>
      </c>
      <c r="Z532" s="78"/>
      <c r="AA532" s="78"/>
      <c r="AB532" s="78"/>
      <c r="AC532" s="67"/>
      <c r="AD532" s="67">
        <v>3075795</v>
      </c>
      <c r="AE532" s="79"/>
      <c r="AF532" s="79">
        <v>837.76833700000009</v>
      </c>
      <c r="AG532" s="79">
        <v>0</v>
      </c>
      <c r="AH532" s="79">
        <v>184547.7</v>
      </c>
      <c r="AI532" s="79">
        <v>246063.6</v>
      </c>
      <c r="AJ532" s="79">
        <v>692053.875</v>
      </c>
      <c r="AK532" s="67"/>
      <c r="AL532" s="67"/>
      <c r="AM532" s="67"/>
      <c r="AN532" s="67"/>
      <c r="AO532" s="67"/>
      <c r="AP532" s="67">
        <v>7</v>
      </c>
      <c r="AQ532" s="67">
        <v>33</v>
      </c>
      <c r="AR532" s="67"/>
      <c r="AS532" s="67"/>
      <c r="AT532" s="67">
        <v>8</v>
      </c>
      <c r="AU532" s="67"/>
      <c r="AV532" s="67"/>
      <c r="AW532" s="67">
        <v>4</v>
      </c>
      <c r="AX532" s="67">
        <v>0</v>
      </c>
      <c r="AY532" s="67">
        <v>0</v>
      </c>
      <c r="AZ532" s="67">
        <v>5</v>
      </c>
      <c r="BA532" s="67">
        <v>0</v>
      </c>
      <c r="BB532" s="67">
        <v>0</v>
      </c>
      <c r="BC532" s="67">
        <v>0</v>
      </c>
      <c r="BD532" s="67"/>
      <c r="BE532" s="67">
        <v>0</v>
      </c>
      <c r="BF532" s="67">
        <v>0</v>
      </c>
      <c r="BG532" s="67">
        <v>0</v>
      </c>
      <c r="BH532" s="67">
        <v>0</v>
      </c>
      <c r="BI532" s="67"/>
      <c r="BJ532" s="73">
        <v>5000</v>
      </c>
      <c r="BK532" s="68">
        <v>57</v>
      </c>
      <c r="BL532" s="78"/>
      <c r="BM532" s="78">
        <v>44</v>
      </c>
      <c r="BN532" s="78">
        <v>44</v>
      </c>
      <c r="BO532" s="78">
        <v>6</v>
      </c>
      <c r="BP532" s="78">
        <v>13</v>
      </c>
      <c r="BQ532" s="78">
        <v>25</v>
      </c>
      <c r="BR532" s="67">
        <v>8174</v>
      </c>
      <c r="BS532" s="67">
        <v>64</v>
      </c>
      <c r="BT532" s="67">
        <v>0</v>
      </c>
      <c r="BU532" s="67">
        <v>0</v>
      </c>
      <c r="BV532" s="67">
        <v>0</v>
      </c>
      <c r="BW532" s="67">
        <v>0</v>
      </c>
      <c r="BX532" s="79"/>
      <c r="BY532" s="67">
        <v>8238</v>
      </c>
      <c r="BZ532" s="79">
        <v>98.321100000000001</v>
      </c>
      <c r="CA532" s="79">
        <v>10.385499999999999</v>
      </c>
      <c r="CB532" s="79">
        <v>31.33925</v>
      </c>
      <c r="CC532" s="79">
        <v>22.9923</v>
      </c>
      <c r="CD532" s="79"/>
      <c r="CE532" s="79"/>
      <c r="CF532" s="79"/>
      <c r="CG532" s="79"/>
      <c r="CH532" s="79"/>
      <c r="CI532" s="79"/>
      <c r="CJ532" s="79"/>
      <c r="CK532" s="79">
        <v>9.879999999999999</v>
      </c>
      <c r="CL532" s="67">
        <v>172.91815</v>
      </c>
      <c r="CM532" s="79">
        <v>0</v>
      </c>
      <c r="CN532" s="79">
        <v>0</v>
      </c>
      <c r="CO532" s="79">
        <v>0</v>
      </c>
      <c r="CP532" s="79">
        <v>0</v>
      </c>
      <c r="CQ532" s="79">
        <v>0</v>
      </c>
      <c r="CR532" s="79">
        <v>0</v>
      </c>
      <c r="CS532" s="79">
        <v>0</v>
      </c>
      <c r="CT532" s="79">
        <v>0</v>
      </c>
      <c r="CU532" s="79">
        <v>0</v>
      </c>
      <c r="CV532" s="79">
        <v>0</v>
      </c>
      <c r="CW532" s="79">
        <v>0</v>
      </c>
      <c r="CX532" s="79">
        <v>0</v>
      </c>
      <c r="CY532" s="79">
        <v>0</v>
      </c>
      <c r="CZ532" s="79">
        <v>0</v>
      </c>
      <c r="DA532" s="79">
        <v>0</v>
      </c>
      <c r="DB532" s="79">
        <v>0</v>
      </c>
      <c r="DC532" s="79">
        <v>0</v>
      </c>
      <c r="DD532" s="79">
        <v>0</v>
      </c>
      <c r="DE532" s="79">
        <v>0</v>
      </c>
      <c r="DF532" s="79">
        <v>87</v>
      </c>
      <c r="DG532" s="79">
        <v>11</v>
      </c>
      <c r="DH532" s="79">
        <v>3</v>
      </c>
      <c r="DI532" s="79">
        <v>387</v>
      </c>
      <c r="DJ532" s="79">
        <v>0</v>
      </c>
      <c r="DK532" s="79">
        <v>0</v>
      </c>
      <c r="DL532" s="79">
        <v>11</v>
      </c>
      <c r="DM532" s="79">
        <v>1</v>
      </c>
      <c r="DN532" s="79">
        <v>0</v>
      </c>
      <c r="DO532" s="79">
        <v>8238</v>
      </c>
      <c r="DP532" s="79">
        <v>0</v>
      </c>
      <c r="DQ532" s="79">
        <v>148</v>
      </c>
      <c r="DR532" s="79">
        <v>0</v>
      </c>
      <c r="DS532" s="79">
        <v>107</v>
      </c>
      <c r="DT532" s="68">
        <v>255</v>
      </c>
      <c r="DU532" s="79"/>
      <c r="DV532" s="77">
        <v>40.109439999999999</v>
      </c>
      <c r="DW532" s="77">
        <v>0</v>
      </c>
      <c r="DX532" s="77">
        <v>0</v>
      </c>
      <c r="DY532" s="77">
        <v>0</v>
      </c>
      <c r="DZ532" s="77">
        <v>0</v>
      </c>
      <c r="EA532" s="77">
        <v>0</v>
      </c>
      <c r="EB532" s="77">
        <v>0</v>
      </c>
      <c r="EC532" s="77">
        <v>0</v>
      </c>
      <c r="ED532" s="77"/>
      <c r="EE532" s="77"/>
      <c r="EF532" s="77">
        <v>0</v>
      </c>
      <c r="EG532" s="77"/>
      <c r="EH532" s="77"/>
      <c r="EI532" s="77"/>
      <c r="EJ532" s="77"/>
      <c r="EK532" s="77"/>
      <c r="EL532" s="77"/>
      <c r="EM532" s="77"/>
      <c r="EN532" s="77"/>
      <c r="EO532" s="77"/>
      <c r="EP532" s="77"/>
      <c r="EQ532" s="77"/>
      <c r="ER532" s="77"/>
      <c r="ES532" s="77"/>
      <c r="ET532" s="77"/>
      <c r="EU532" s="77"/>
      <c r="EV532" s="77">
        <v>184547.7</v>
      </c>
      <c r="EW532" s="77">
        <v>246063.6</v>
      </c>
      <c r="EX532" s="77">
        <v>692053.875</v>
      </c>
    </row>
    <row r="533" spans="1:154">
      <c r="A533" s="86">
        <v>2020</v>
      </c>
      <c r="B533" s="67" t="s">
        <v>9</v>
      </c>
      <c r="C533" s="67" t="s">
        <v>511</v>
      </c>
      <c r="D533" s="67" t="s">
        <v>211</v>
      </c>
      <c r="E533" s="67" t="s">
        <v>212</v>
      </c>
      <c r="F533" s="67" t="s">
        <v>215</v>
      </c>
      <c r="G533" s="67" t="s">
        <v>239</v>
      </c>
      <c r="H533" s="68" t="s">
        <v>239</v>
      </c>
      <c r="I533" s="68" t="s">
        <v>449</v>
      </c>
      <c r="J533" s="67" t="s">
        <v>524</v>
      </c>
      <c r="K533" s="78">
        <v>181923122.61645824</v>
      </c>
      <c r="L533" s="78">
        <v>89195572.861996308</v>
      </c>
      <c r="M533" s="67">
        <v>115818057.43299998</v>
      </c>
      <c r="N533" s="67">
        <v>216075286.31400007</v>
      </c>
      <c r="O533" s="67">
        <v>236221847.93699998</v>
      </c>
      <c r="P533" s="67">
        <v>419993.70800000004</v>
      </c>
      <c r="Q533" s="79"/>
      <c r="R533" s="67">
        <v>839653880.87045455</v>
      </c>
      <c r="S533" s="79">
        <v>122133.03431107235</v>
      </c>
      <c r="T533" s="79">
        <v>58061.101942257017</v>
      </c>
      <c r="U533" s="79">
        <v>236951.94330195003</v>
      </c>
      <c r="V533" s="79"/>
      <c r="W533" s="79"/>
      <c r="X533" s="79"/>
      <c r="Y533" s="79">
        <v>417146.0795552794</v>
      </c>
      <c r="Z533" s="78">
        <v>272116756.26547563</v>
      </c>
      <c r="AA533" s="78">
        <v>544319967.53103566</v>
      </c>
      <c r="AB533" s="78">
        <v>208579130.20348871</v>
      </c>
      <c r="AC533" s="67"/>
      <c r="AD533" s="67">
        <v>1025015854</v>
      </c>
      <c r="AE533" s="79"/>
      <c r="AF533" s="79">
        <v>293704.50211136998</v>
      </c>
      <c r="AG533" s="79">
        <v>0</v>
      </c>
      <c r="AH533" s="79">
        <v>0</v>
      </c>
      <c r="AI533" s="79">
        <v>0</v>
      </c>
      <c r="AJ533" s="79">
        <v>0</v>
      </c>
      <c r="AK533" s="67">
        <v>0</v>
      </c>
      <c r="AL533" s="67">
        <v>0</v>
      </c>
      <c r="AM533" s="67">
        <v>206</v>
      </c>
      <c r="AN533" s="67">
        <v>1</v>
      </c>
      <c r="AO533" s="67">
        <v>149</v>
      </c>
      <c r="AP533" s="67">
        <v>1195</v>
      </c>
      <c r="AQ533" s="67">
        <v>4985</v>
      </c>
      <c r="AR533" s="67">
        <v>3</v>
      </c>
      <c r="AS533" s="67">
        <v>0</v>
      </c>
      <c r="AT533" s="67">
        <v>2833</v>
      </c>
      <c r="AU533" s="67">
        <v>17</v>
      </c>
      <c r="AV533" s="67">
        <v>3</v>
      </c>
      <c r="AW533" s="67">
        <v>2140</v>
      </c>
      <c r="AX533" s="67">
        <v>15</v>
      </c>
      <c r="AY533" s="67">
        <v>21</v>
      </c>
      <c r="AZ533" s="67">
        <v>1287</v>
      </c>
      <c r="BA533" s="67"/>
      <c r="BB533" s="67">
        <v>10</v>
      </c>
      <c r="BC533" s="67">
        <v>918</v>
      </c>
      <c r="BD533" s="67">
        <v>0</v>
      </c>
      <c r="BE533" s="67">
        <v>5</v>
      </c>
      <c r="BF533" s="67">
        <v>77</v>
      </c>
      <c r="BG533" s="67">
        <v>34</v>
      </c>
      <c r="BH533" s="67">
        <v>20</v>
      </c>
      <c r="BI533" s="67">
        <v>94</v>
      </c>
      <c r="BJ533" s="73">
        <v>2062744</v>
      </c>
      <c r="BK533" s="68">
        <v>14013</v>
      </c>
      <c r="BL533" s="78">
        <v>5</v>
      </c>
      <c r="BM533" s="78">
        <v>1614</v>
      </c>
      <c r="BN533" s="78">
        <v>1619</v>
      </c>
      <c r="BO533" s="78">
        <v>1331</v>
      </c>
      <c r="BP533" s="78">
        <v>288</v>
      </c>
      <c r="BQ533" s="78">
        <v>0</v>
      </c>
      <c r="BR533" s="67">
        <v>1416818</v>
      </c>
      <c r="BS533" s="67">
        <v>86429</v>
      </c>
      <c r="BT533" s="67">
        <v>2845</v>
      </c>
      <c r="BU533" s="67">
        <v>578</v>
      </c>
      <c r="BV533" s="67">
        <v>49</v>
      </c>
      <c r="BW533" s="67">
        <v>201</v>
      </c>
      <c r="BX533" s="79"/>
      <c r="BY533" s="67">
        <v>1506920</v>
      </c>
      <c r="BZ533" s="79">
        <v>25681.903124612993</v>
      </c>
      <c r="CA533" s="79">
        <v>21129.048277591213</v>
      </c>
      <c r="CB533" s="79">
        <v>0</v>
      </c>
      <c r="CC533" s="79">
        <v>6141.522401528131</v>
      </c>
      <c r="CD533" s="79"/>
      <c r="CE533" s="79"/>
      <c r="CF533" s="79"/>
      <c r="CG533" s="79"/>
      <c r="CH533" s="79"/>
      <c r="CI533" s="79"/>
      <c r="CJ533" s="79"/>
      <c r="CK533" s="79">
        <v>11581.156109127598</v>
      </c>
      <c r="CL533" s="67">
        <v>64533.629912859935</v>
      </c>
      <c r="CM533" s="79">
        <v>0</v>
      </c>
      <c r="CN533" s="79">
        <v>0</v>
      </c>
      <c r="CO533" s="79">
        <v>0</v>
      </c>
      <c r="CP533" s="79">
        <v>0</v>
      </c>
      <c r="CQ533" s="79">
        <v>0</v>
      </c>
      <c r="CR533" s="79">
        <v>0</v>
      </c>
      <c r="CS533" s="79">
        <v>0</v>
      </c>
      <c r="CT533" s="79">
        <v>0</v>
      </c>
      <c r="CU533" s="79">
        <v>0</v>
      </c>
      <c r="CV533" s="79">
        <v>0</v>
      </c>
      <c r="CW533" s="79">
        <v>0</v>
      </c>
      <c r="CX533" s="79">
        <v>0</v>
      </c>
      <c r="CY533" s="79">
        <v>0</v>
      </c>
      <c r="CZ533" s="79">
        <v>0</v>
      </c>
      <c r="DA533" s="79">
        <v>0</v>
      </c>
      <c r="DB533" s="79">
        <v>0</v>
      </c>
      <c r="DC533" s="79">
        <v>0</v>
      </c>
      <c r="DD533" s="79">
        <v>0</v>
      </c>
      <c r="DE533" s="79">
        <v>86333.067424129971</v>
      </c>
      <c r="DF533" s="79">
        <v>75871.46507762</v>
      </c>
      <c r="DG533" s="79">
        <v>155.39767196</v>
      </c>
      <c r="DH533" s="79">
        <v>0</v>
      </c>
      <c r="DI533" s="79">
        <v>0</v>
      </c>
      <c r="DJ533" s="79">
        <v>0</v>
      </c>
      <c r="DK533" s="79">
        <v>0</v>
      </c>
      <c r="DL533" s="79">
        <v>0</v>
      </c>
      <c r="DM533" s="79">
        <v>0</v>
      </c>
      <c r="DN533" s="79">
        <v>0</v>
      </c>
      <c r="DO533" s="79">
        <v>0</v>
      </c>
      <c r="DP533" s="79">
        <v>595</v>
      </c>
      <c r="DQ533" s="79">
        <v>21788.059999999998</v>
      </c>
      <c r="DR533" s="79">
        <v>6535.3150000000005</v>
      </c>
      <c r="DS533" s="79">
        <v>9027.34</v>
      </c>
      <c r="DT533" s="68">
        <v>37350.714999999997</v>
      </c>
      <c r="DU533" s="79"/>
      <c r="DV533" s="77">
        <v>0</v>
      </c>
      <c r="DW533" s="77">
        <v>27.019647538133313</v>
      </c>
      <c r="DX533" s="77">
        <v>0</v>
      </c>
      <c r="DY533" s="77">
        <v>0</v>
      </c>
      <c r="DZ533" s="77">
        <v>0</v>
      </c>
      <c r="EA533" s="77">
        <v>-56.746177318933405</v>
      </c>
      <c r="EB533" s="77">
        <v>0</v>
      </c>
      <c r="EC533" s="77">
        <v>0</v>
      </c>
      <c r="ED533" s="77"/>
      <c r="EE533" s="77"/>
      <c r="EF533" s="77">
        <v>0</v>
      </c>
      <c r="EG533" s="77"/>
      <c r="EH533" s="77"/>
      <c r="EI533" s="77"/>
      <c r="EJ533" s="77"/>
      <c r="EK533" s="77"/>
      <c r="EL533" s="77"/>
      <c r="EM533" s="77"/>
      <c r="EN533" s="77"/>
      <c r="EO533" s="77"/>
      <c r="EP533" s="77"/>
      <c r="EQ533" s="77"/>
      <c r="ER533" s="77"/>
      <c r="ES533" s="77"/>
      <c r="ET533" s="77"/>
      <c r="EU533" s="77"/>
      <c r="EV533" s="77">
        <v>0</v>
      </c>
      <c r="EW533" s="77">
        <v>0</v>
      </c>
      <c r="EX533" s="77">
        <v>0</v>
      </c>
    </row>
    <row r="534" spans="1:154">
      <c r="A534" s="86">
        <v>2021</v>
      </c>
      <c r="B534" s="67" t="s">
        <v>6</v>
      </c>
      <c r="C534" s="67" t="s">
        <v>525</v>
      </c>
      <c r="D534" s="67" t="s">
        <v>211</v>
      </c>
      <c r="E534" s="67" t="s">
        <v>212</v>
      </c>
      <c r="F534" s="67" t="s">
        <v>218</v>
      </c>
      <c r="G534" s="67" t="s">
        <v>39</v>
      </c>
      <c r="H534" s="68" t="s">
        <v>231</v>
      </c>
      <c r="I534" s="68" t="s">
        <v>434</v>
      </c>
      <c r="J534" s="67" t="s">
        <v>526</v>
      </c>
      <c r="K534" s="78">
        <v>383678.60277994163</v>
      </c>
      <c r="L534" s="78">
        <v>290743.92895919981</v>
      </c>
      <c r="M534" s="67">
        <v>119303</v>
      </c>
      <c r="N534" s="67">
        <v>0</v>
      </c>
      <c r="O534" s="67">
        <v>0</v>
      </c>
      <c r="P534" s="67">
        <v>413.5</v>
      </c>
      <c r="Q534" s="79"/>
      <c r="R534" s="67">
        <v>794139.03173914144</v>
      </c>
      <c r="S534" s="79"/>
      <c r="T534" s="79"/>
      <c r="U534" s="79"/>
      <c r="V534" s="79"/>
      <c r="W534" s="79"/>
      <c r="X534" s="79"/>
      <c r="Y534" s="79">
        <v>567.37867052524325</v>
      </c>
      <c r="Z534" s="78"/>
      <c r="AA534" s="78"/>
      <c r="AB534" s="78"/>
      <c r="AC534" s="67"/>
      <c r="AD534" s="67">
        <v>4199017.9164159968</v>
      </c>
      <c r="AE534" s="79"/>
      <c r="AF534" s="79">
        <v>143.72824771199998</v>
      </c>
      <c r="AG534" s="79">
        <v>0</v>
      </c>
      <c r="AH534" s="79">
        <v>0</v>
      </c>
      <c r="AI534" s="79">
        <v>40.419944999999977</v>
      </c>
      <c r="AJ534" s="79">
        <v>-122.94022673914175</v>
      </c>
      <c r="AK534" s="67"/>
      <c r="AL534" s="67"/>
      <c r="AM534" s="67"/>
      <c r="AN534" s="67"/>
      <c r="AO534" s="67"/>
      <c r="AP534" s="67">
        <v>21</v>
      </c>
      <c r="AQ534" s="67">
        <v>132</v>
      </c>
      <c r="AR534" s="67"/>
      <c r="AS534" s="67"/>
      <c r="AT534" s="67">
        <v>22</v>
      </c>
      <c r="AU534" s="67"/>
      <c r="AV534" s="67"/>
      <c r="AW534" s="67">
        <v>3</v>
      </c>
      <c r="AX534" s="67">
        <v>0</v>
      </c>
      <c r="AY534" s="67">
        <v>0</v>
      </c>
      <c r="AZ534" s="67">
        <v>3</v>
      </c>
      <c r="BA534" s="67">
        <v>1</v>
      </c>
      <c r="BB534" s="67">
        <v>0</v>
      </c>
      <c r="BC534" s="67">
        <v>0</v>
      </c>
      <c r="BD534" s="67"/>
      <c r="BE534" s="67">
        <v>0</v>
      </c>
      <c r="BF534" s="67">
        <v>0</v>
      </c>
      <c r="BG534" s="67">
        <v>0</v>
      </c>
      <c r="BH534" s="67">
        <v>0</v>
      </c>
      <c r="BI534" s="67"/>
      <c r="BJ534" s="73">
        <v>11185</v>
      </c>
      <c r="BK534" s="68">
        <v>182</v>
      </c>
      <c r="BL534" s="78"/>
      <c r="BM534" s="78">
        <v>26</v>
      </c>
      <c r="BN534" s="78">
        <v>26</v>
      </c>
      <c r="BO534" s="78">
        <v>0</v>
      </c>
      <c r="BP534" s="78">
        <v>26</v>
      </c>
      <c r="BQ534" s="78">
        <v>0</v>
      </c>
      <c r="BR534" s="67">
        <v>4454</v>
      </c>
      <c r="BS534" s="67">
        <v>92</v>
      </c>
      <c r="BT534" s="67">
        <v>7</v>
      </c>
      <c r="BU534" s="67">
        <v>0</v>
      </c>
      <c r="BV534" s="67">
        <v>0</v>
      </c>
      <c r="BW534" s="67">
        <v>1</v>
      </c>
      <c r="BX534" s="79"/>
      <c r="BY534" s="67">
        <v>4554</v>
      </c>
      <c r="BZ534" s="79">
        <v>233.28167099999999</v>
      </c>
      <c r="CA534" s="79">
        <v>139.71764300000001</v>
      </c>
      <c r="CB534" s="79">
        <v>33.594103000000004</v>
      </c>
      <c r="CC534" s="79">
        <v>65.967697000000001</v>
      </c>
      <c r="CD534" s="79"/>
      <c r="CE534" s="79"/>
      <c r="CF534" s="79"/>
      <c r="CG534" s="79"/>
      <c r="CH534" s="79"/>
      <c r="CI534" s="79"/>
      <c r="CJ534" s="79"/>
      <c r="CK534" s="79">
        <v>3.572273</v>
      </c>
      <c r="CL534" s="67">
        <v>476.13338700000003</v>
      </c>
      <c r="CM534" s="79">
        <v>0</v>
      </c>
      <c r="CN534" s="79">
        <v>0</v>
      </c>
      <c r="CO534" s="79">
        <v>0</v>
      </c>
      <c r="CP534" s="79">
        <v>108.28999999999999</v>
      </c>
      <c r="CQ534" s="79">
        <v>45.780120664743642</v>
      </c>
      <c r="CR534" s="79">
        <v>27.979665247274692</v>
      </c>
      <c r="CS534" s="79">
        <v>1</v>
      </c>
      <c r="CT534" s="79">
        <v>0.42275483114547635</v>
      </c>
      <c r="CU534" s="79">
        <v>0.25837718392533654</v>
      </c>
      <c r="CV534" s="79">
        <v>144.44650000000001</v>
      </c>
      <c r="CW534" s="79">
        <v>61.065455717055059</v>
      </c>
      <c r="CX534" s="79">
        <v>37.321679897871121</v>
      </c>
      <c r="CY534" s="79">
        <v>74.677499999999995</v>
      </c>
      <c r="CZ534" s="79">
        <v>31.570273902866312</v>
      </c>
      <c r="DA534" s="79">
        <v>19.294962152584318</v>
      </c>
      <c r="DB534" s="79">
        <v>1.1000000000000001</v>
      </c>
      <c r="DC534" s="79">
        <v>0</v>
      </c>
      <c r="DD534" s="79">
        <v>0</v>
      </c>
      <c r="DE534" s="79">
        <v>13</v>
      </c>
      <c r="DF534" s="79">
        <v>23</v>
      </c>
      <c r="DG534" s="79">
        <v>104</v>
      </c>
      <c r="DH534" s="79">
        <v>98</v>
      </c>
      <c r="DI534" s="79">
        <v>78</v>
      </c>
      <c r="DJ534" s="79">
        <v>13</v>
      </c>
      <c r="DK534" s="79">
        <v>23</v>
      </c>
      <c r="DL534" s="79">
        <v>104</v>
      </c>
      <c r="DM534" s="79">
        <v>98</v>
      </c>
      <c r="DN534" s="79">
        <v>72</v>
      </c>
      <c r="DO534" s="79">
        <v>4554</v>
      </c>
      <c r="DP534" s="79">
        <v>1</v>
      </c>
      <c r="DQ534" s="79">
        <v>436.51299999999998</v>
      </c>
      <c r="DR534" s="79">
        <v>0</v>
      </c>
      <c r="DS534" s="79">
        <v>632.06499999999994</v>
      </c>
      <c r="DT534" s="68">
        <v>1068.578</v>
      </c>
      <c r="DU534" s="79"/>
      <c r="DV534" s="77">
        <v>43.81776</v>
      </c>
      <c r="DW534" s="77">
        <v>0</v>
      </c>
      <c r="DX534" s="77">
        <v>0</v>
      </c>
      <c r="DY534" s="77">
        <v>1.787415</v>
      </c>
      <c r="DZ534" s="77">
        <v>0</v>
      </c>
      <c r="EA534" s="77">
        <v>2.0865</v>
      </c>
      <c r="EB534" s="77">
        <v>0</v>
      </c>
      <c r="EC534" s="77">
        <v>0</v>
      </c>
      <c r="ED534" s="77"/>
      <c r="EE534" s="77"/>
      <c r="EF534" s="77">
        <v>4.2373000000000001E-2</v>
      </c>
      <c r="EG534" s="77"/>
      <c r="EH534" s="77"/>
      <c r="EI534" s="77"/>
      <c r="EJ534" s="77"/>
      <c r="EK534" s="77"/>
      <c r="EL534" s="77"/>
      <c r="EM534" s="77"/>
      <c r="EN534" s="77"/>
      <c r="EO534" s="77"/>
      <c r="EP534" s="77"/>
      <c r="EQ534" s="77"/>
      <c r="ER534" s="77"/>
      <c r="ES534" s="77"/>
      <c r="ET534" s="77"/>
      <c r="EU534" s="77"/>
      <c r="EV534" s="77">
        <v>0</v>
      </c>
      <c r="EW534" s="77">
        <v>40.419944999999977</v>
      </c>
      <c r="EX534" s="77">
        <v>-122.94022673914175</v>
      </c>
    </row>
    <row r="535" spans="1:154">
      <c r="A535" s="86">
        <v>2021</v>
      </c>
      <c r="B535" s="67" t="s">
        <v>6</v>
      </c>
      <c r="C535" s="67" t="s">
        <v>525</v>
      </c>
      <c r="D535" s="67" t="s">
        <v>211</v>
      </c>
      <c r="E535" s="67" t="s">
        <v>212</v>
      </c>
      <c r="F535" s="67" t="s">
        <v>219</v>
      </c>
      <c r="G535" s="67" t="s">
        <v>38</v>
      </c>
      <c r="H535" s="68" t="s">
        <v>231</v>
      </c>
      <c r="I535" s="68" t="s">
        <v>435</v>
      </c>
      <c r="J535" s="67" t="s">
        <v>527</v>
      </c>
      <c r="K535" s="78">
        <v>524708.29999999865</v>
      </c>
      <c r="L535" s="78">
        <v>408471.00000000047</v>
      </c>
      <c r="M535" s="67">
        <v>11892</v>
      </c>
      <c r="N535" s="67">
        <v>0</v>
      </c>
      <c r="O535" s="67">
        <v>0</v>
      </c>
      <c r="P535" s="67">
        <v>0</v>
      </c>
      <c r="Q535" s="79"/>
      <c r="R535" s="67">
        <v>945071.29999999912</v>
      </c>
      <c r="S535" s="79"/>
      <c r="T535" s="79"/>
      <c r="U535" s="79"/>
      <c r="V535" s="79"/>
      <c r="W535" s="79"/>
      <c r="X535" s="79"/>
      <c r="Y535" s="79">
        <v>649.78579778539006</v>
      </c>
      <c r="Z535" s="78"/>
      <c r="AA535" s="78"/>
      <c r="AB535" s="78"/>
      <c r="AC535" s="67"/>
      <c r="AD535" s="67">
        <v>1200790.4699999993</v>
      </c>
      <c r="AE535" s="79"/>
      <c r="AF535" s="79">
        <v>247.18893961999996</v>
      </c>
      <c r="AG535" s="79">
        <v>0</v>
      </c>
      <c r="AH535" s="79">
        <v>0</v>
      </c>
      <c r="AI535" s="79">
        <v>68.204898695999958</v>
      </c>
      <c r="AJ535" s="79">
        <v>187.5142713040002</v>
      </c>
      <c r="AK535" s="67"/>
      <c r="AL535" s="67"/>
      <c r="AM535" s="67"/>
      <c r="AN535" s="67"/>
      <c r="AO535" s="67"/>
      <c r="AP535" s="67">
        <v>33</v>
      </c>
      <c r="AQ535" s="67">
        <v>247</v>
      </c>
      <c r="AR535" s="67"/>
      <c r="AS535" s="67"/>
      <c r="AT535" s="67">
        <v>46</v>
      </c>
      <c r="AU535" s="67"/>
      <c r="AV535" s="67"/>
      <c r="AW535" s="67">
        <v>10</v>
      </c>
      <c r="AX535" s="67">
        <v>0</v>
      </c>
      <c r="AY535" s="67">
        <v>0</v>
      </c>
      <c r="AZ535" s="67">
        <v>1</v>
      </c>
      <c r="BA535" s="67">
        <v>0</v>
      </c>
      <c r="BB535" s="67">
        <v>0</v>
      </c>
      <c r="BC535" s="67">
        <v>0</v>
      </c>
      <c r="BD535" s="67"/>
      <c r="BE535" s="67">
        <v>0</v>
      </c>
      <c r="BF535" s="67">
        <v>0</v>
      </c>
      <c r="BG535" s="67">
        <v>0</v>
      </c>
      <c r="BH535" s="67">
        <v>0</v>
      </c>
      <c r="BI535" s="67"/>
      <c r="BJ535" s="73">
        <v>20090</v>
      </c>
      <c r="BK535" s="68">
        <v>337</v>
      </c>
      <c r="BL535" s="78"/>
      <c r="BM535" s="78">
        <v>21</v>
      </c>
      <c r="BN535" s="78">
        <v>21</v>
      </c>
      <c r="BO535" s="78">
        <v>0</v>
      </c>
      <c r="BP535" s="78">
        <v>21</v>
      </c>
      <c r="BQ535" s="78">
        <v>0</v>
      </c>
      <c r="BR535" s="67">
        <v>7595</v>
      </c>
      <c r="BS535" s="67">
        <v>163</v>
      </c>
      <c r="BT535" s="67">
        <v>2</v>
      </c>
      <c r="BU535" s="67">
        <v>0</v>
      </c>
      <c r="BV535" s="67">
        <v>0</v>
      </c>
      <c r="BW535" s="67">
        <v>0</v>
      </c>
      <c r="BX535" s="79"/>
      <c r="BY535" s="67">
        <v>7760</v>
      </c>
      <c r="BZ535" s="79">
        <v>198.45348199999998</v>
      </c>
      <c r="CA535" s="79">
        <v>109.363328</v>
      </c>
      <c r="CB535" s="79">
        <v>29.738666000000002</v>
      </c>
      <c r="CC535" s="79">
        <v>57.694732000000002</v>
      </c>
      <c r="CD535" s="79"/>
      <c r="CE535" s="79"/>
      <c r="CF535" s="79"/>
      <c r="CG535" s="79"/>
      <c r="CH535" s="79"/>
      <c r="CI535" s="79"/>
      <c r="CJ535" s="79"/>
      <c r="CK535" s="79">
        <v>3.1369159999999998</v>
      </c>
      <c r="CL535" s="67">
        <v>398.38712399999997</v>
      </c>
      <c r="CM535" s="79">
        <v>0</v>
      </c>
      <c r="CN535" s="79">
        <v>0</v>
      </c>
      <c r="CO535" s="79">
        <v>0</v>
      </c>
      <c r="CP535" s="79">
        <v>73.17</v>
      </c>
      <c r="CQ535" s="79">
        <v>40.155665577473584</v>
      </c>
      <c r="CR535" s="79">
        <v>24.542138909312417</v>
      </c>
      <c r="CS535" s="79">
        <v>0</v>
      </c>
      <c r="CT535" s="79">
        <v>0</v>
      </c>
      <c r="CU535" s="79">
        <v>0</v>
      </c>
      <c r="CV535" s="79">
        <v>411.16</v>
      </c>
      <c r="CW535" s="79">
        <v>225.64443704843572</v>
      </c>
      <c r="CX535" s="79">
        <v>137.9082388130777</v>
      </c>
      <c r="CY535" s="79">
        <v>1.6</v>
      </c>
      <c r="CZ535" s="79">
        <v>7.0011537141976055E-2</v>
      </c>
      <c r="DA535" s="79">
        <v>4.2789301212747211E-2</v>
      </c>
      <c r="DB535" s="79">
        <v>0</v>
      </c>
      <c r="DC535" s="79">
        <v>0</v>
      </c>
      <c r="DD535" s="79">
        <v>0</v>
      </c>
      <c r="DE535" s="79">
        <v>12</v>
      </c>
      <c r="DF535" s="79">
        <v>34</v>
      </c>
      <c r="DG535" s="79">
        <v>56</v>
      </c>
      <c r="DH535" s="79">
        <v>123</v>
      </c>
      <c r="DI535" s="79">
        <v>89</v>
      </c>
      <c r="DJ535" s="79">
        <v>12</v>
      </c>
      <c r="DK535" s="79">
        <v>34</v>
      </c>
      <c r="DL535" s="79">
        <v>56</v>
      </c>
      <c r="DM535" s="79">
        <v>123</v>
      </c>
      <c r="DN535" s="79">
        <v>78</v>
      </c>
      <c r="DO535" s="79">
        <v>7590</v>
      </c>
      <c r="DP535" s="79">
        <v>0</v>
      </c>
      <c r="DQ535" s="79">
        <v>633.99399999999991</v>
      </c>
      <c r="DR535" s="79">
        <v>0</v>
      </c>
      <c r="DS535" s="79">
        <v>814.74300000000005</v>
      </c>
      <c r="DT535" s="68">
        <v>1448.7370000000001</v>
      </c>
      <c r="DU535" s="79"/>
      <c r="DV535" s="77">
        <v>74.071200000000005</v>
      </c>
      <c r="DW535" s="77">
        <v>0</v>
      </c>
      <c r="DX535" s="77">
        <v>0</v>
      </c>
      <c r="DY535" s="77">
        <v>0.32338900000000004</v>
      </c>
      <c r="DZ535" s="77">
        <v>0</v>
      </c>
      <c r="EA535" s="77">
        <v>3.4238999999999997</v>
      </c>
      <c r="EB535" s="77">
        <v>0</v>
      </c>
      <c r="EC535" s="77">
        <v>0</v>
      </c>
      <c r="ED535" s="77"/>
      <c r="EE535" s="77"/>
      <c r="EF535" s="77">
        <v>0.33898400000000001</v>
      </c>
      <c r="EG535" s="77"/>
      <c r="EH535" s="77"/>
      <c r="EI535" s="77"/>
      <c r="EJ535" s="77"/>
      <c r="EK535" s="77"/>
      <c r="EL535" s="77"/>
      <c r="EM535" s="77"/>
      <c r="EN535" s="77"/>
      <c r="EO535" s="77"/>
      <c r="EP535" s="77"/>
      <c r="EQ535" s="77"/>
      <c r="ER535" s="77"/>
      <c r="ES535" s="77"/>
      <c r="ET535" s="77"/>
      <c r="EU535" s="77"/>
      <c r="EV535" s="77">
        <v>0</v>
      </c>
      <c r="EW535" s="77">
        <v>68.204898695999958</v>
      </c>
      <c r="EX535" s="77">
        <v>187.5142713040002</v>
      </c>
    </row>
    <row r="536" spans="1:154">
      <c r="A536" s="86">
        <v>2021</v>
      </c>
      <c r="B536" s="67" t="s">
        <v>6</v>
      </c>
      <c r="C536" s="67" t="s">
        <v>525</v>
      </c>
      <c r="D536" s="67" t="s">
        <v>211</v>
      </c>
      <c r="E536" s="67" t="s">
        <v>212</v>
      </c>
      <c r="F536" s="67" t="s">
        <v>220</v>
      </c>
      <c r="G536" s="67" t="s">
        <v>37</v>
      </c>
      <c r="H536" s="68" t="s">
        <v>231</v>
      </c>
      <c r="I536" s="68" t="s">
        <v>436</v>
      </c>
      <c r="J536" s="67" t="s">
        <v>528</v>
      </c>
      <c r="K536" s="78">
        <v>439899.79999999882</v>
      </c>
      <c r="L536" s="78">
        <v>621904.39999999967</v>
      </c>
      <c r="M536" s="67">
        <v>35928.1</v>
      </c>
      <c r="N536" s="67">
        <v>0</v>
      </c>
      <c r="O536" s="67">
        <v>0</v>
      </c>
      <c r="P536" s="67">
        <v>0</v>
      </c>
      <c r="Q536" s="79"/>
      <c r="R536" s="67">
        <v>1097732.2999999986</v>
      </c>
      <c r="S536" s="79"/>
      <c r="T536" s="79"/>
      <c r="U536" s="79"/>
      <c r="V536" s="79"/>
      <c r="W536" s="79"/>
      <c r="X536" s="79"/>
      <c r="Y536" s="79">
        <v>743.99236484118455</v>
      </c>
      <c r="Z536" s="78"/>
      <c r="AA536" s="78"/>
      <c r="AB536" s="78"/>
      <c r="AC536" s="67"/>
      <c r="AD536" s="67">
        <v>1409582.9290379998</v>
      </c>
      <c r="AE536" s="79"/>
      <c r="AF536" s="79">
        <v>288.58957059900001</v>
      </c>
      <c r="AG536" s="79">
        <v>0</v>
      </c>
      <c r="AH536" s="79">
        <v>0</v>
      </c>
      <c r="AI536" s="79">
        <v>80.064310369358395</v>
      </c>
      <c r="AJ536" s="79">
        <v>231.78631866864302</v>
      </c>
      <c r="AK536" s="67"/>
      <c r="AL536" s="67"/>
      <c r="AM536" s="67"/>
      <c r="AN536" s="67"/>
      <c r="AO536" s="67"/>
      <c r="AP536" s="67">
        <v>58</v>
      </c>
      <c r="AQ536" s="67">
        <v>165</v>
      </c>
      <c r="AR536" s="67"/>
      <c r="AS536" s="67"/>
      <c r="AT536" s="67">
        <v>44</v>
      </c>
      <c r="AU536" s="67"/>
      <c r="AV536" s="67"/>
      <c r="AW536" s="67">
        <v>19</v>
      </c>
      <c r="AX536" s="67">
        <v>0</v>
      </c>
      <c r="AY536" s="67">
        <v>0</v>
      </c>
      <c r="AZ536" s="67">
        <v>0</v>
      </c>
      <c r="BA536" s="67">
        <v>0</v>
      </c>
      <c r="BB536" s="67">
        <v>0</v>
      </c>
      <c r="BC536" s="67">
        <v>0</v>
      </c>
      <c r="BD536" s="67"/>
      <c r="BE536" s="67">
        <v>0</v>
      </c>
      <c r="BF536" s="67">
        <v>0</v>
      </c>
      <c r="BG536" s="67">
        <v>0</v>
      </c>
      <c r="BH536" s="67">
        <v>0</v>
      </c>
      <c r="BI536" s="67"/>
      <c r="BJ536" s="73">
        <v>17900</v>
      </c>
      <c r="BK536" s="68">
        <v>286</v>
      </c>
      <c r="BL536" s="78"/>
      <c r="BM536" s="78">
        <v>15</v>
      </c>
      <c r="BN536" s="78">
        <v>15</v>
      </c>
      <c r="BO536" s="78">
        <v>0</v>
      </c>
      <c r="BP536" s="78">
        <v>15</v>
      </c>
      <c r="BQ536" s="78">
        <v>0</v>
      </c>
      <c r="BR536" s="67">
        <v>5598</v>
      </c>
      <c r="BS536" s="67">
        <v>222</v>
      </c>
      <c r="BT536" s="67">
        <v>6</v>
      </c>
      <c r="BU536" s="67">
        <v>0</v>
      </c>
      <c r="BV536" s="67">
        <v>0</v>
      </c>
      <c r="BW536" s="67">
        <v>0</v>
      </c>
      <c r="BX536" s="79"/>
      <c r="BY536" s="67">
        <v>5826</v>
      </c>
      <c r="BZ536" s="79">
        <v>147.73721800000001</v>
      </c>
      <c r="CA536" s="79">
        <v>163.51430400000001</v>
      </c>
      <c r="CB536" s="79">
        <v>32.706828000000002</v>
      </c>
      <c r="CC536" s="79">
        <v>57.935928999999994</v>
      </c>
      <c r="CD536" s="79"/>
      <c r="CE536" s="79"/>
      <c r="CF536" s="79"/>
      <c r="CG536" s="79"/>
      <c r="CH536" s="79"/>
      <c r="CI536" s="79"/>
      <c r="CJ536" s="79"/>
      <c r="CK536" s="79">
        <v>2.6500240000000002</v>
      </c>
      <c r="CL536" s="67">
        <v>404.54430299999996</v>
      </c>
      <c r="CM536" s="79">
        <v>55.14</v>
      </c>
      <c r="CN536" s="79">
        <v>34.82097867559493</v>
      </c>
      <c r="CO536" s="79">
        <v>21.281711642056731</v>
      </c>
      <c r="CP536" s="79">
        <v>198.23</v>
      </c>
      <c r="CQ536" s="79">
        <v>125.18249189088108</v>
      </c>
      <c r="CR536" s="79">
        <v>76.508409481409231</v>
      </c>
      <c r="CS536" s="79">
        <v>1.6</v>
      </c>
      <c r="CT536" s="79">
        <v>1.0104019927630012</v>
      </c>
      <c r="CU536" s="79">
        <v>0.61753243792692725</v>
      </c>
      <c r="CV536" s="79">
        <v>195.3</v>
      </c>
      <c r="CW536" s="79">
        <v>123.33219324163386</v>
      </c>
      <c r="CX536" s="79">
        <v>75.377553204455566</v>
      </c>
      <c r="CY536" s="79">
        <v>19.440000000000001</v>
      </c>
      <c r="CZ536" s="79">
        <v>12.276384212070466</v>
      </c>
      <c r="DA536" s="79">
        <v>7.5030191208121666</v>
      </c>
      <c r="DB536" s="79">
        <v>0</v>
      </c>
      <c r="DC536" s="79">
        <v>0</v>
      </c>
      <c r="DD536" s="79">
        <v>0</v>
      </c>
      <c r="DE536" s="79">
        <v>0</v>
      </c>
      <c r="DF536" s="79">
        <v>56</v>
      </c>
      <c r="DG536" s="79">
        <v>123</v>
      </c>
      <c r="DH536" s="79">
        <v>234</v>
      </c>
      <c r="DI536" s="79">
        <v>143</v>
      </c>
      <c r="DJ536" s="79">
        <v>0</v>
      </c>
      <c r="DK536" s="79">
        <v>56</v>
      </c>
      <c r="DL536" s="79">
        <v>123</v>
      </c>
      <c r="DM536" s="79">
        <v>234</v>
      </c>
      <c r="DN536" s="79">
        <v>0</v>
      </c>
      <c r="DO536" s="79">
        <v>5571</v>
      </c>
      <c r="DP536" s="79">
        <v>0</v>
      </c>
      <c r="DQ536" s="79">
        <v>529.303</v>
      </c>
      <c r="DR536" s="79">
        <v>0</v>
      </c>
      <c r="DS536" s="79">
        <v>879.16</v>
      </c>
      <c r="DT536" s="68">
        <v>1408.463</v>
      </c>
      <c r="DU536" s="79"/>
      <c r="DV536" s="77">
        <v>56.775039999999997</v>
      </c>
      <c r="DW536" s="77">
        <v>0</v>
      </c>
      <c r="DX536" s="77">
        <v>0</v>
      </c>
      <c r="DY536" s="77">
        <v>2.0432199999999998</v>
      </c>
      <c r="DZ536" s="77">
        <v>0</v>
      </c>
      <c r="EA536" s="77">
        <v>2.9227189999999998</v>
      </c>
      <c r="EB536" s="77">
        <v>0</v>
      </c>
      <c r="EC536" s="77">
        <v>0</v>
      </c>
      <c r="ED536" s="77"/>
      <c r="EE536" s="77"/>
      <c r="EF536" s="77">
        <v>0.12711900000000001</v>
      </c>
      <c r="EG536" s="77"/>
      <c r="EH536" s="77"/>
      <c r="EI536" s="77"/>
      <c r="EJ536" s="77"/>
      <c r="EK536" s="77"/>
      <c r="EL536" s="77"/>
      <c r="EM536" s="77"/>
      <c r="EN536" s="77"/>
      <c r="EO536" s="77"/>
      <c r="EP536" s="77"/>
      <c r="EQ536" s="77"/>
      <c r="ER536" s="77"/>
      <c r="ES536" s="77"/>
      <c r="ET536" s="77"/>
      <c r="EU536" s="77"/>
      <c r="EV536" s="77">
        <v>0</v>
      </c>
      <c r="EW536" s="77">
        <v>80.064310369358395</v>
      </c>
      <c r="EX536" s="77">
        <v>231.78631866864302</v>
      </c>
    </row>
    <row r="537" spans="1:154">
      <c r="A537" s="86">
        <v>2021</v>
      </c>
      <c r="B537" s="67" t="s">
        <v>6</v>
      </c>
      <c r="C537" s="67" t="s">
        <v>525</v>
      </c>
      <c r="D537" s="67" t="s">
        <v>211</v>
      </c>
      <c r="E537" s="67" t="s">
        <v>212</v>
      </c>
      <c r="F537" s="67" t="s">
        <v>221</v>
      </c>
      <c r="G537" s="67" t="s">
        <v>36</v>
      </c>
      <c r="H537" s="68" t="s">
        <v>231</v>
      </c>
      <c r="I537" s="68" t="s">
        <v>437</v>
      </c>
      <c r="J537" s="67" t="s">
        <v>529</v>
      </c>
      <c r="K537" s="78">
        <v>583015.26427295944</v>
      </c>
      <c r="L537" s="78">
        <v>489087.45611612173</v>
      </c>
      <c r="M537" s="67">
        <v>311993.09999999998</v>
      </c>
      <c r="N537" s="67">
        <v>70268</v>
      </c>
      <c r="O537" s="67">
        <v>0</v>
      </c>
      <c r="P537" s="67">
        <v>194.3</v>
      </c>
      <c r="Q537" s="79"/>
      <c r="R537" s="67">
        <v>1454558.1203890813</v>
      </c>
      <c r="S537" s="79"/>
      <c r="T537" s="79"/>
      <c r="U537" s="79"/>
      <c r="V537" s="79"/>
      <c r="W537" s="79"/>
      <c r="X537" s="79"/>
      <c r="Y537" s="79">
        <v>962.53140322322997</v>
      </c>
      <c r="Z537" s="78"/>
      <c r="AA537" s="78"/>
      <c r="AB537" s="78"/>
      <c r="AC537" s="67"/>
      <c r="AD537" s="67">
        <v>1837218.17</v>
      </c>
      <c r="AE537" s="79"/>
      <c r="AF537" s="79">
        <v>379.24148927300001</v>
      </c>
      <c r="AG537" s="79">
        <v>0</v>
      </c>
      <c r="AH537" s="79">
        <v>104.35399205600001</v>
      </c>
      <c r="AI537" s="79">
        <v>264.55941647999998</v>
      </c>
      <c r="AJ537" s="79">
        <v>-133.23081252508132</v>
      </c>
      <c r="AK537" s="67"/>
      <c r="AL537" s="67"/>
      <c r="AM537" s="67"/>
      <c r="AN537" s="67"/>
      <c r="AO537" s="67"/>
      <c r="AP537" s="67">
        <v>29</v>
      </c>
      <c r="AQ537" s="67">
        <v>156</v>
      </c>
      <c r="AR537" s="67"/>
      <c r="AS537" s="67"/>
      <c r="AT537" s="67">
        <v>23</v>
      </c>
      <c r="AU537" s="67"/>
      <c r="AV537" s="67"/>
      <c r="AW537" s="67">
        <v>8</v>
      </c>
      <c r="AX537" s="67">
        <v>0</v>
      </c>
      <c r="AY537" s="67">
        <v>0</v>
      </c>
      <c r="AZ537" s="67">
        <v>1</v>
      </c>
      <c r="BA537" s="67">
        <v>7</v>
      </c>
      <c r="BB537" s="67">
        <v>0</v>
      </c>
      <c r="BC537" s="67">
        <v>0</v>
      </c>
      <c r="BD537" s="67"/>
      <c r="BE537" s="67">
        <v>0</v>
      </c>
      <c r="BF537" s="67">
        <v>0</v>
      </c>
      <c r="BG537" s="67">
        <v>0</v>
      </c>
      <c r="BH537" s="67">
        <v>0</v>
      </c>
      <c r="BI537" s="67"/>
      <c r="BJ537" s="73">
        <v>14945</v>
      </c>
      <c r="BK537" s="68">
        <v>224</v>
      </c>
      <c r="BL537" s="78"/>
      <c r="BM537" s="78">
        <v>31</v>
      </c>
      <c r="BN537" s="78">
        <v>31</v>
      </c>
      <c r="BO537" s="78">
        <v>31</v>
      </c>
      <c r="BP537" s="78">
        <v>0</v>
      </c>
      <c r="BQ537" s="78">
        <v>0</v>
      </c>
      <c r="BR537" s="67">
        <v>6558</v>
      </c>
      <c r="BS537" s="67">
        <v>141</v>
      </c>
      <c r="BT537" s="67">
        <v>8</v>
      </c>
      <c r="BU537" s="67">
        <v>2</v>
      </c>
      <c r="BV537" s="67">
        <v>0</v>
      </c>
      <c r="BW537" s="67">
        <v>8</v>
      </c>
      <c r="BX537" s="79"/>
      <c r="BY537" s="67">
        <v>6717</v>
      </c>
      <c r="BZ537" s="79">
        <v>302.467015</v>
      </c>
      <c r="CA537" s="79">
        <v>160.650071</v>
      </c>
      <c r="CB537" s="79">
        <v>31.074004000000002</v>
      </c>
      <c r="CC537" s="79">
        <v>76.479169999999996</v>
      </c>
      <c r="CD537" s="79"/>
      <c r="CE537" s="79"/>
      <c r="CF537" s="79"/>
      <c r="CG537" s="79"/>
      <c r="CH537" s="79"/>
      <c r="CI537" s="79"/>
      <c r="CJ537" s="79"/>
      <c r="CK537" s="79">
        <v>3.938059</v>
      </c>
      <c r="CL537" s="67">
        <v>574.60831899999994</v>
      </c>
      <c r="CM537" s="79">
        <v>83.8</v>
      </c>
      <c r="CN537" s="79">
        <v>62.832532018147383</v>
      </c>
      <c r="CO537" s="79">
        <v>38.401672756191225</v>
      </c>
      <c r="CP537" s="79">
        <v>90.3</v>
      </c>
      <c r="CQ537" s="79">
        <v>67.706177103087199</v>
      </c>
      <c r="CR537" s="79">
        <v>41.380322790979321</v>
      </c>
      <c r="CS537" s="79">
        <v>0</v>
      </c>
      <c r="CT537" s="79">
        <v>0</v>
      </c>
      <c r="CU537" s="79">
        <v>0</v>
      </c>
      <c r="CV537" s="79">
        <v>85.9</v>
      </c>
      <c r="CW537" s="79">
        <v>64.40709427635872</v>
      </c>
      <c r="CX537" s="79">
        <v>39.364005844353542</v>
      </c>
      <c r="CY537" s="79">
        <v>8.0500000000000007</v>
      </c>
      <c r="CZ537" s="79">
        <v>6.0358219898101009</v>
      </c>
      <c r="DA537" s="79">
        <v>3.6889435046221881</v>
      </c>
      <c r="DB537" s="79">
        <v>0</v>
      </c>
      <c r="DC537" s="79">
        <v>0</v>
      </c>
      <c r="DD537" s="79">
        <v>0</v>
      </c>
      <c r="DE537" s="79">
        <v>56</v>
      </c>
      <c r="DF537" s="79">
        <v>49</v>
      </c>
      <c r="DG537" s="79">
        <v>263</v>
      </c>
      <c r="DH537" s="79">
        <v>120</v>
      </c>
      <c r="DI537" s="79">
        <v>213</v>
      </c>
      <c r="DJ537" s="79">
        <v>56</v>
      </c>
      <c r="DK537" s="79">
        <v>49</v>
      </c>
      <c r="DL537" s="79">
        <v>263</v>
      </c>
      <c r="DM537" s="79">
        <v>120</v>
      </c>
      <c r="DN537" s="79">
        <v>89</v>
      </c>
      <c r="DO537" s="79">
        <v>0</v>
      </c>
      <c r="DP537" s="79">
        <v>8</v>
      </c>
      <c r="DQ537" s="79">
        <v>365.97</v>
      </c>
      <c r="DR537" s="79">
        <v>0</v>
      </c>
      <c r="DS537" s="79">
        <v>641.00000000000011</v>
      </c>
      <c r="DT537" s="68">
        <v>1006.9700000000001</v>
      </c>
      <c r="DU537" s="79"/>
      <c r="DV537" s="77">
        <v>60.450879999999998</v>
      </c>
      <c r="DW537" s="77">
        <v>0</v>
      </c>
      <c r="DX537" s="77">
        <v>0</v>
      </c>
      <c r="DY537" s="77">
        <v>0</v>
      </c>
      <c r="DZ537" s="77">
        <v>0</v>
      </c>
      <c r="EA537" s="77">
        <v>0.46650000000000003</v>
      </c>
      <c r="EB537" s="77">
        <v>0</v>
      </c>
      <c r="EC537" s="77">
        <v>0</v>
      </c>
      <c r="ED537" s="77"/>
      <c r="EE537" s="77"/>
      <c r="EF537" s="77">
        <v>0.46610199999999996</v>
      </c>
      <c r="EG537" s="77"/>
      <c r="EH537" s="77"/>
      <c r="EI537" s="77"/>
      <c r="EJ537" s="77"/>
      <c r="EK537" s="77"/>
      <c r="EL537" s="77"/>
      <c r="EM537" s="77"/>
      <c r="EN537" s="77"/>
      <c r="EO537" s="77"/>
      <c r="EP537" s="77"/>
      <c r="EQ537" s="77"/>
      <c r="ER537" s="77"/>
      <c r="ES537" s="77"/>
      <c r="ET537" s="77"/>
      <c r="EU537" s="77"/>
      <c r="EV537" s="77">
        <v>104.35399205600001</v>
      </c>
      <c r="EW537" s="77">
        <v>264.55941647999998</v>
      </c>
      <c r="EX537" s="77">
        <v>-133.23081252508132</v>
      </c>
    </row>
    <row r="538" spans="1:154">
      <c r="A538" s="86">
        <v>2021</v>
      </c>
      <c r="B538" s="67" t="s">
        <v>6</v>
      </c>
      <c r="C538" s="67" t="s">
        <v>525</v>
      </c>
      <c r="D538" s="67" t="s">
        <v>211</v>
      </c>
      <c r="E538" s="67" t="s">
        <v>212</v>
      </c>
      <c r="F538" s="67" t="s">
        <v>222</v>
      </c>
      <c r="G538" s="67" t="s">
        <v>35</v>
      </c>
      <c r="H538" s="68" t="s">
        <v>231</v>
      </c>
      <c r="I538" s="68" t="s">
        <v>438</v>
      </c>
      <c r="J538" s="67" t="s">
        <v>530</v>
      </c>
      <c r="K538" s="78">
        <v>863577.599999998</v>
      </c>
      <c r="L538" s="78">
        <v>550065.19999999984</v>
      </c>
      <c r="M538" s="67">
        <v>205980.30000000002</v>
      </c>
      <c r="N538" s="67">
        <v>0</v>
      </c>
      <c r="O538" s="67">
        <v>0</v>
      </c>
      <c r="P538" s="67">
        <v>0</v>
      </c>
      <c r="Q538" s="79"/>
      <c r="R538" s="67">
        <v>1619623.099999998</v>
      </c>
      <c r="S538" s="79"/>
      <c r="T538" s="79"/>
      <c r="U538" s="79"/>
      <c r="V538" s="79"/>
      <c r="W538" s="79"/>
      <c r="X538" s="79"/>
      <c r="Y538" s="79">
        <v>1130.2718738193792</v>
      </c>
      <c r="Z538" s="78"/>
      <c r="AA538" s="78"/>
      <c r="AB538" s="78"/>
      <c r="AC538" s="67"/>
      <c r="AD538" s="67">
        <v>2996696.0000000005</v>
      </c>
      <c r="AE538" s="79"/>
      <c r="AF538" s="79">
        <v>603.17893231999994</v>
      </c>
      <c r="AG538" s="79">
        <v>0</v>
      </c>
      <c r="AH538" s="79">
        <v>170.21233280000004</v>
      </c>
      <c r="AI538" s="79">
        <v>0</v>
      </c>
      <c r="AJ538" s="79">
        <v>127.95370720000251</v>
      </c>
      <c r="AK538" s="67"/>
      <c r="AL538" s="67"/>
      <c r="AM538" s="67"/>
      <c r="AN538" s="67"/>
      <c r="AO538" s="67"/>
      <c r="AP538" s="67">
        <v>49</v>
      </c>
      <c r="AQ538" s="67">
        <v>117</v>
      </c>
      <c r="AR538" s="67"/>
      <c r="AS538" s="67"/>
      <c r="AT538" s="67">
        <v>34</v>
      </c>
      <c r="AU538" s="67"/>
      <c r="AV538" s="67"/>
      <c r="AW538" s="67">
        <v>11</v>
      </c>
      <c r="AX538" s="67">
        <v>0</v>
      </c>
      <c r="AY538" s="67">
        <v>0</v>
      </c>
      <c r="AZ538" s="67">
        <v>5</v>
      </c>
      <c r="BA538" s="67">
        <v>7</v>
      </c>
      <c r="BB538" s="67">
        <v>0</v>
      </c>
      <c r="BC538" s="67">
        <v>0</v>
      </c>
      <c r="BD538" s="67"/>
      <c r="BE538" s="67">
        <v>0</v>
      </c>
      <c r="BF538" s="67">
        <v>0</v>
      </c>
      <c r="BG538" s="67">
        <v>0</v>
      </c>
      <c r="BH538" s="67">
        <v>0</v>
      </c>
      <c r="BI538" s="67"/>
      <c r="BJ538" s="73">
        <v>16455</v>
      </c>
      <c r="BK538" s="68">
        <v>223</v>
      </c>
      <c r="BL538" s="78"/>
      <c r="BM538" s="78">
        <v>43</v>
      </c>
      <c r="BN538" s="78">
        <v>43</v>
      </c>
      <c r="BO538" s="78">
        <v>0</v>
      </c>
      <c r="BP538" s="78">
        <v>43</v>
      </c>
      <c r="BQ538" s="78">
        <v>0</v>
      </c>
      <c r="BR538" s="67">
        <v>9974</v>
      </c>
      <c r="BS538" s="67">
        <v>204</v>
      </c>
      <c r="BT538" s="67">
        <v>12</v>
      </c>
      <c r="BU538" s="67">
        <v>0</v>
      </c>
      <c r="BV538" s="67">
        <v>0</v>
      </c>
      <c r="BW538" s="67">
        <v>5</v>
      </c>
      <c r="BX538" s="79"/>
      <c r="BY538" s="67">
        <v>10195</v>
      </c>
      <c r="BZ538" s="79">
        <v>388.32470000000001</v>
      </c>
      <c r="CA538" s="79">
        <v>151.089957</v>
      </c>
      <c r="CB538" s="79">
        <v>40.306522000000001</v>
      </c>
      <c r="CC538" s="79">
        <v>88.732832000000002</v>
      </c>
      <c r="CD538" s="79"/>
      <c r="CE538" s="79"/>
      <c r="CF538" s="79"/>
      <c r="CG538" s="79"/>
      <c r="CH538" s="79"/>
      <c r="CI538" s="79"/>
      <c r="CJ538" s="79"/>
      <c r="CK538" s="79">
        <v>5.0539249999999996</v>
      </c>
      <c r="CL538" s="67">
        <v>673.50793600000009</v>
      </c>
      <c r="CM538" s="79">
        <v>0</v>
      </c>
      <c r="CN538" s="79">
        <v>0</v>
      </c>
      <c r="CO538" s="79">
        <v>0</v>
      </c>
      <c r="CP538" s="79">
        <v>692.3</v>
      </c>
      <c r="CQ538" s="79">
        <v>952.37959964328036</v>
      </c>
      <c r="CR538" s="79">
        <v>585.04678806086702</v>
      </c>
      <c r="CS538" s="79">
        <v>0</v>
      </c>
      <c r="CT538" s="79">
        <v>0</v>
      </c>
      <c r="CU538" s="79">
        <v>0</v>
      </c>
      <c r="CV538" s="79">
        <v>268.89999999999998</v>
      </c>
      <c r="CW538" s="79">
        <v>369.91892870732067</v>
      </c>
      <c r="CX538" s="79">
        <v>227.24119790490704</v>
      </c>
      <c r="CY538" s="79">
        <v>69.400000000000006</v>
      </c>
      <c r="CZ538" s="79">
        <v>97.458406762614743</v>
      </c>
      <c r="DA538" s="79">
        <v>59.868699274274228</v>
      </c>
      <c r="DB538" s="79">
        <v>0</v>
      </c>
      <c r="DC538" s="79">
        <v>0</v>
      </c>
      <c r="DD538" s="79">
        <v>0</v>
      </c>
      <c r="DE538" s="79">
        <v>0</v>
      </c>
      <c r="DF538" s="79">
        <v>0</v>
      </c>
      <c r="DG538" s="79">
        <v>0</v>
      </c>
      <c r="DH538" s="79">
        <v>0</v>
      </c>
      <c r="DI538" s="79">
        <v>0</v>
      </c>
      <c r="DJ538" s="79">
        <v>0</v>
      </c>
      <c r="DK538" s="79">
        <v>0</v>
      </c>
      <c r="DL538" s="79">
        <v>0</v>
      </c>
      <c r="DM538" s="79">
        <v>0</v>
      </c>
      <c r="DN538" s="79">
        <v>0</v>
      </c>
      <c r="DO538" s="79">
        <v>10077</v>
      </c>
      <c r="DP538" s="79">
        <v>5</v>
      </c>
      <c r="DQ538" s="79">
        <v>547.96</v>
      </c>
      <c r="DR538" s="79">
        <v>0</v>
      </c>
      <c r="DS538" s="79">
        <v>817.63299999999992</v>
      </c>
      <c r="DT538" s="68">
        <v>1365.5929999999998</v>
      </c>
      <c r="DU538" s="79"/>
      <c r="DV538" s="77">
        <v>99.428000000000011</v>
      </c>
      <c r="DW538" s="77">
        <v>0</v>
      </c>
      <c r="DX538" s="77">
        <v>0</v>
      </c>
      <c r="DY538" s="77">
        <v>0.67762499999999992</v>
      </c>
      <c r="DZ538" s="77">
        <v>0</v>
      </c>
      <c r="EA538" s="77">
        <v>3.2143000000000002</v>
      </c>
      <c r="EB538" s="77">
        <v>0</v>
      </c>
      <c r="EC538" s="77">
        <v>0</v>
      </c>
      <c r="ED538" s="77"/>
      <c r="EE538" s="77"/>
      <c r="EF538" s="77">
        <v>4.2373000000000001E-2</v>
      </c>
      <c r="EG538" s="77"/>
      <c r="EH538" s="77"/>
      <c r="EI538" s="77"/>
      <c r="EJ538" s="77"/>
      <c r="EK538" s="77"/>
      <c r="EL538" s="77"/>
      <c r="EM538" s="77"/>
      <c r="EN538" s="77"/>
      <c r="EO538" s="77"/>
      <c r="EP538" s="77"/>
      <c r="EQ538" s="77"/>
      <c r="ER538" s="77"/>
      <c r="ES538" s="77"/>
      <c r="ET538" s="77"/>
      <c r="EU538" s="77"/>
      <c r="EV538" s="77">
        <v>170.21233280000004</v>
      </c>
      <c r="EW538" s="77">
        <v>0</v>
      </c>
      <c r="EX538" s="77">
        <v>127.95370720000251</v>
      </c>
    </row>
    <row r="539" spans="1:154">
      <c r="A539" s="86">
        <v>2021</v>
      </c>
      <c r="B539" s="67" t="s">
        <v>6</v>
      </c>
      <c r="C539" s="67" t="s">
        <v>525</v>
      </c>
      <c r="D539" s="67" t="s">
        <v>211</v>
      </c>
      <c r="E539" s="67" t="s">
        <v>212</v>
      </c>
      <c r="F539" s="67" t="s">
        <v>223</v>
      </c>
      <c r="G539" s="67" t="s">
        <v>45</v>
      </c>
      <c r="H539" s="68" t="s">
        <v>231</v>
      </c>
      <c r="I539" s="68" t="s">
        <v>439</v>
      </c>
      <c r="J539" s="67" t="s">
        <v>531</v>
      </c>
      <c r="K539" s="78">
        <v>1214139.6999999993</v>
      </c>
      <c r="L539" s="78">
        <v>980092.99999999965</v>
      </c>
      <c r="M539" s="67">
        <v>356219</v>
      </c>
      <c r="N539" s="67">
        <v>0</v>
      </c>
      <c r="O539" s="67">
        <v>0</v>
      </c>
      <c r="P539" s="67">
        <v>0</v>
      </c>
      <c r="Q539" s="79"/>
      <c r="R539" s="67">
        <v>2550451.6999999988</v>
      </c>
      <c r="S539" s="79"/>
      <c r="T539" s="79"/>
      <c r="U539" s="79"/>
      <c r="V539" s="79"/>
      <c r="W539" s="79"/>
      <c r="X539" s="79"/>
      <c r="Y539" s="79">
        <v>1750.4180348845769</v>
      </c>
      <c r="Z539" s="78"/>
      <c r="AA539" s="78"/>
      <c r="AB539" s="78"/>
      <c r="AC539" s="67"/>
      <c r="AD539" s="67">
        <v>3226043.0699999984</v>
      </c>
      <c r="AE539" s="79"/>
      <c r="AF539" s="79">
        <v>640.67473103999998</v>
      </c>
      <c r="AG539" s="79">
        <v>0</v>
      </c>
      <c r="AH539" s="79">
        <v>0</v>
      </c>
      <c r="AI539" s="79">
        <v>183.2392463759999</v>
      </c>
      <c r="AJ539" s="79">
        <v>492.35212362399932</v>
      </c>
      <c r="AK539" s="67"/>
      <c r="AL539" s="67"/>
      <c r="AM539" s="67"/>
      <c r="AN539" s="67"/>
      <c r="AO539" s="67"/>
      <c r="AP539" s="67">
        <v>97</v>
      </c>
      <c r="AQ539" s="67">
        <v>224</v>
      </c>
      <c r="AR539" s="67"/>
      <c r="AS539" s="67"/>
      <c r="AT539" s="67">
        <v>91</v>
      </c>
      <c r="AU539" s="67"/>
      <c r="AV539" s="67"/>
      <c r="AW539" s="67">
        <v>13</v>
      </c>
      <c r="AX539" s="67">
        <v>0</v>
      </c>
      <c r="AY539" s="67">
        <v>0</v>
      </c>
      <c r="AZ539" s="67">
        <v>9</v>
      </c>
      <c r="BA539" s="67">
        <v>5</v>
      </c>
      <c r="BB539" s="67">
        <v>0</v>
      </c>
      <c r="BC539" s="67">
        <v>0</v>
      </c>
      <c r="BD539" s="67"/>
      <c r="BE539" s="67">
        <v>0</v>
      </c>
      <c r="BF539" s="67">
        <v>0</v>
      </c>
      <c r="BG539" s="67">
        <v>0</v>
      </c>
      <c r="BH539" s="67">
        <v>0</v>
      </c>
      <c r="BI539" s="67"/>
      <c r="BJ539" s="73">
        <v>29735</v>
      </c>
      <c r="BK539" s="68">
        <v>439</v>
      </c>
      <c r="BL539" s="78"/>
      <c r="BM539" s="78">
        <v>40</v>
      </c>
      <c r="BN539" s="78">
        <v>40</v>
      </c>
      <c r="BO539" s="78">
        <v>0</v>
      </c>
      <c r="BP539" s="78">
        <v>40</v>
      </c>
      <c r="BQ539" s="78">
        <v>0</v>
      </c>
      <c r="BR539" s="67">
        <v>15680</v>
      </c>
      <c r="BS539" s="67">
        <v>366</v>
      </c>
      <c r="BT539" s="67">
        <v>13</v>
      </c>
      <c r="BU539" s="67">
        <v>0</v>
      </c>
      <c r="BV539" s="67">
        <v>0</v>
      </c>
      <c r="BW539" s="67">
        <v>0</v>
      </c>
      <c r="BX539" s="79"/>
      <c r="BY539" s="67">
        <v>16059</v>
      </c>
      <c r="BZ539" s="79">
        <v>355.62061199999999</v>
      </c>
      <c r="CA539" s="79">
        <v>145.88191499999999</v>
      </c>
      <c r="CB539" s="79">
        <v>51.666476000000003</v>
      </c>
      <c r="CC539" s="79">
        <v>71.712141000000003</v>
      </c>
      <c r="CD539" s="79"/>
      <c r="CE539" s="79"/>
      <c r="CF539" s="79"/>
      <c r="CG539" s="79"/>
      <c r="CH539" s="79"/>
      <c r="CI539" s="79"/>
      <c r="CJ539" s="79"/>
      <c r="CK539" s="79">
        <v>4.6824910000000006</v>
      </c>
      <c r="CL539" s="67">
        <v>629.56363499999998</v>
      </c>
      <c r="CM539" s="79">
        <v>11.12</v>
      </c>
      <c r="CN539" s="79">
        <v>19.499214768266093</v>
      </c>
      <c r="CO539" s="79">
        <v>11.91743258599503</v>
      </c>
      <c r="CP539" s="79">
        <v>336.88</v>
      </c>
      <c r="CQ539" s="79">
        <v>590.72800999401829</v>
      </c>
      <c r="CR539" s="79">
        <v>361.03819150809409</v>
      </c>
      <c r="CS539" s="79">
        <v>0</v>
      </c>
      <c r="CT539" s="79">
        <v>0</v>
      </c>
      <c r="CU539" s="79">
        <v>0</v>
      </c>
      <c r="CV539" s="79">
        <v>368.59</v>
      </c>
      <c r="CW539" s="79">
        <v>646.33233556071946</v>
      </c>
      <c r="CX539" s="79">
        <v>395.0221651863227</v>
      </c>
      <c r="CY539" s="79">
        <v>12.94</v>
      </c>
      <c r="CZ539" s="79">
        <v>22.690633012712524</v>
      </c>
      <c r="DA539" s="79">
        <v>13.867947631544578</v>
      </c>
      <c r="DB539" s="79">
        <v>0</v>
      </c>
      <c r="DC539" s="79">
        <v>0</v>
      </c>
      <c r="DD539" s="79">
        <v>0</v>
      </c>
      <c r="DE539" s="79">
        <v>0</v>
      </c>
      <c r="DF539" s="79">
        <v>0</v>
      </c>
      <c r="DG539" s="79">
        <v>0</v>
      </c>
      <c r="DH539" s="79">
        <v>0</v>
      </c>
      <c r="DI539" s="79">
        <v>0</v>
      </c>
      <c r="DJ539" s="79">
        <v>0</v>
      </c>
      <c r="DK539" s="79">
        <v>0</v>
      </c>
      <c r="DL539" s="79">
        <v>0</v>
      </c>
      <c r="DM539" s="79">
        <v>0</v>
      </c>
      <c r="DN539" s="79">
        <v>0</v>
      </c>
      <c r="DO539" s="79">
        <v>15904</v>
      </c>
      <c r="DP539" s="79">
        <v>0</v>
      </c>
      <c r="DQ539" s="79">
        <v>683.91000000000008</v>
      </c>
      <c r="DR539" s="79">
        <v>0</v>
      </c>
      <c r="DS539" s="79">
        <v>1079</v>
      </c>
      <c r="DT539" s="68">
        <v>1762.91</v>
      </c>
      <c r="DU539" s="79"/>
      <c r="DV539" s="77">
        <v>155.44144</v>
      </c>
      <c r="DW539" s="77">
        <v>0</v>
      </c>
      <c r="DX539" s="77">
        <v>0</v>
      </c>
      <c r="DY539" s="77">
        <v>5.0075780000000005</v>
      </c>
      <c r="DZ539" s="77">
        <v>0</v>
      </c>
      <c r="EA539" s="77">
        <v>4.8512000000000004</v>
      </c>
      <c r="EB539" s="77">
        <v>0</v>
      </c>
      <c r="EC539" s="77">
        <v>0</v>
      </c>
      <c r="ED539" s="77"/>
      <c r="EE539" s="77"/>
      <c r="EF539" s="77">
        <v>0.381357</v>
      </c>
      <c r="EG539" s="77"/>
      <c r="EH539" s="77"/>
      <c r="EI539" s="77"/>
      <c r="EJ539" s="77"/>
      <c r="EK539" s="77"/>
      <c r="EL539" s="77"/>
      <c r="EM539" s="77"/>
      <c r="EN539" s="77"/>
      <c r="EO539" s="77"/>
      <c r="EP539" s="77"/>
      <c r="EQ539" s="77"/>
      <c r="ER539" s="77"/>
      <c r="ES539" s="77"/>
      <c r="ET539" s="77"/>
      <c r="EU539" s="77"/>
      <c r="EV539" s="77">
        <v>0</v>
      </c>
      <c r="EW539" s="77">
        <v>183.2392463759999</v>
      </c>
      <c r="EX539" s="77">
        <v>492.35212362399932</v>
      </c>
    </row>
    <row r="540" spans="1:154">
      <c r="A540" s="86">
        <v>2021</v>
      </c>
      <c r="B540" s="67" t="s">
        <v>6</v>
      </c>
      <c r="C540" s="67" t="s">
        <v>525</v>
      </c>
      <c r="D540" s="67" t="s">
        <v>211</v>
      </c>
      <c r="E540" s="67" t="s">
        <v>212</v>
      </c>
      <c r="F540" s="67" t="s">
        <v>224</v>
      </c>
      <c r="G540" s="67" t="s">
        <v>46</v>
      </c>
      <c r="H540" s="68" t="s">
        <v>231</v>
      </c>
      <c r="I540" s="68" t="s">
        <v>440</v>
      </c>
      <c r="J540" s="67" t="s">
        <v>532</v>
      </c>
      <c r="K540" s="78">
        <v>559027.50000000035</v>
      </c>
      <c r="L540" s="78">
        <v>494269.69999999972</v>
      </c>
      <c r="M540" s="67">
        <v>286162</v>
      </c>
      <c r="N540" s="67">
        <v>371094</v>
      </c>
      <c r="O540" s="67">
        <v>0</v>
      </c>
      <c r="P540" s="67">
        <v>0</v>
      </c>
      <c r="Q540" s="79"/>
      <c r="R540" s="67">
        <v>1710553.2000000002</v>
      </c>
      <c r="S540" s="79"/>
      <c r="T540" s="79"/>
      <c r="U540" s="79"/>
      <c r="V540" s="79"/>
      <c r="W540" s="79"/>
      <c r="X540" s="79"/>
      <c r="Y540" s="79">
        <v>1102.2424726165891</v>
      </c>
      <c r="Z540" s="78"/>
      <c r="AA540" s="78"/>
      <c r="AB540" s="78"/>
      <c r="AC540" s="67"/>
      <c r="AD540" s="67">
        <v>2112173.3700000062</v>
      </c>
      <c r="AE540" s="79"/>
      <c r="AF540" s="79">
        <v>451.65303675600006</v>
      </c>
      <c r="AG540" s="79">
        <v>0</v>
      </c>
      <c r="AH540" s="79">
        <v>119.97144741600036</v>
      </c>
      <c r="AI540" s="79">
        <v>0</v>
      </c>
      <c r="AJ540" s="79">
        <v>281.64872258400567</v>
      </c>
      <c r="AK540" s="67"/>
      <c r="AL540" s="67"/>
      <c r="AM540" s="67"/>
      <c r="AN540" s="67"/>
      <c r="AO540" s="67"/>
      <c r="AP540" s="67">
        <v>35</v>
      </c>
      <c r="AQ540" s="67">
        <v>254</v>
      </c>
      <c r="AR540" s="67"/>
      <c r="AS540" s="67"/>
      <c r="AT540" s="67">
        <v>48</v>
      </c>
      <c r="AU540" s="67"/>
      <c r="AV540" s="67"/>
      <c r="AW540" s="67">
        <v>15</v>
      </c>
      <c r="AX540" s="67">
        <v>0</v>
      </c>
      <c r="AY540" s="67">
        <v>0</v>
      </c>
      <c r="AZ540" s="67">
        <v>4</v>
      </c>
      <c r="BA540" s="67">
        <v>9</v>
      </c>
      <c r="BB540" s="67">
        <v>0</v>
      </c>
      <c r="BC540" s="67">
        <v>9</v>
      </c>
      <c r="BD540" s="67"/>
      <c r="BE540" s="67">
        <v>0</v>
      </c>
      <c r="BF540" s="67">
        <v>0</v>
      </c>
      <c r="BG540" s="67">
        <v>0</v>
      </c>
      <c r="BH540" s="67">
        <v>0</v>
      </c>
      <c r="BI540" s="67"/>
      <c r="BJ540" s="73">
        <v>29970</v>
      </c>
      <c r="BK540" s="68">
        <v>374</v>
      </c>
      <c r="BL540" s="78"/>
      <c r="BM540" s="78">
        <v>32</v>
      </c>
      <c r="BN540" s="78">
        <v>32</v>
      </c>
      <c r="BO540" s="78">
        <v>0</v>
      </c>
      <c r="BP540" s="78">
        <v>32</v>
      </c>
      <c r="BQ540" s="78">
        <v>0</v>
      </c>
      <c r="BR540" s="67">
        <v>11298</v>
      </c>
      <c r="BS540" s="67">
        <v>244</v>
      </c>
      <c r="BT540" s="67">
        <v>12</v>
      </c>
      <c r="BU540" s="67">
        <v>0</v>
      </c>
      <c r="BV540" s="67">
        <v>0</v>
      </c>
      <c r="BW540" s="67">
        <v>0</v>
      </c>
      <c r="BX540" s="79"/>
      <c r="BY540" s="67">
        <v>11554</v>
      </c>
      <c r="BZ540" s="79">
        <v>279.45807500000001</v>
      </c>
      <c r="CA540" s="79">
        <v>127.803855</v>
      </c>
      <c r="CB540" s="79">
        <v>33.496834</v>
      </c>
      <c r="CC540" s="79">
        <v>75.299329999999998</v>
      </c>
      <c r="CD540" s="79"/>
      <c r="CE540" s="79"/>
      <c r="CF540" s="79"/>
      <c r="CG540" s="79"/>
      <c r="CH540" s="79"/>
      <c r="CI540" s="79"/>
      <c r="CJ540" s="79"/>
      <c r="CK540" s="79">
        <v>3.995428</v>
      </c>
      <c r="CL540" s="67">
        <v>520.05352199999993</v>
      </c>
      <c r="CM540" s="79">
        <v>29.9</v>
      </c>
      <c r="CN540" s="79">
        <v>23.163741249999998</v>
      </c>
      <c r="CO540" s="79">
        <v>14.157099558468747</v>
      </c>
      <c r="CP540" s="79">
        <v>407.7</v>
      </c>
      <c r="CQ540" s="79">
        <v>315.84807048913046</v>
      </c>
      <c r="CR540" s="79">
        <v>193.03844448119429</v>
      </c>
      <c r="CS540" s="79">
        <v>1.4</v>
      </c>
      <c r="CT540" s="79">
        <v>1.0845898913043477</v>
      </c>
      <c r="CU540" s="79">
        <v>0.66287422681793462</v>
      </c>
      <c r="CV540" s="79">
        <v>253.2</v>
      </c>
      <c r="CW540" s="79">
        <v>196.15582891304348</v>
      </c>
      <c r="CX540" s="79">
        <v>119.88553873592934</v>
      </c>
      <c r="CY540" s="79">
        <v>1.5</v>
      </c>
      <c r="CZ540" s="79">
        <v>1.1620605978260869</v>
      </c>
      <c r="DA540" s="79">
        <v>0.71022238587635855</v>
      </c>
      <c r="DB540" s="79">
        <v>0</v>
      </c>
      <c r="DC540" s="79">
        <v>0</v>
      </c>
      <c r="DD540" s="79">
        <v>0</v>
      </c>
      <c r="DE540" s="79">
        <v>0</v>
      </c>
      <c r="DF540" s="79">
        <v>0</v>
      </c>
      <c r="DG540" s="79">
        <v>0</v>
      </c>
      <c r="DH540" s="79">
        <v>0</v>
      </c>
      <c r="DI540" s="79">
        <v>0</v>
      </c>
      <c r="DJ540" s="79">
        <v>0</v>
      </c>
      <c r="DK540" s="79">
        <v>0</v>
      </c>
      <c r="DL540" s="79">
        <v>0</v>
      </c>
      <c r="DM540" s="79">
        <v>0</v>
      </c>
      <c r="DN540" s="79">
        <v>0</v>
      </c>
      <c r="DO540" s="79">
        <v>11476</v>
      </c>
      <c r="DP540" s="79">
        <v>0</v>
      </c>
      <c r="DQ540" s="79">
        <v>401.76499999999999</v>
      </c>
      <c r="DR540" s="79">
        <v>0</v>
      </c>
      <c r="DS540" s="79">
        <v>930.03000000000009</v>
      </c>
      <c r="DT540" s="68">
        <v>1331.7950000000001</v>
      </c>
      <c r="DU540" s="79"/>
      <c r="DV540" s="77">
        <v>107.53847999999999</v>
      </c>
      <c r="DW540" s="77">
        <v>0</v>
      </c>
      <c r="DX540" s="77">
        <v>0</v>
      </c>
      <c r="DY540" s="77">
        <v>0.61634100000000003</v>
      </c>
      <c r="DZ540" s="77">
        <v>0</v>
      </c>
      <c r="EA540" s="77">
        <v>9.4690999999999992</v>
      </c>
      <c r="EB540" s="77">
        <v>0</v>
      </c>
      <c r="EC540" s="77">
        <v>0</v>
      </c>
      <c r="ED540" s="77"/>
      <c r="EE540" s="77"/>
      <c r="EF540" s="77">
        <v>0.381357</v>
      </c>
      <c r="EG540" s="77"/>
      <c r="EH540" s="77"/>
      <c r="EI540" s="77"/>
      <c r="EJ540" s="77"/>
      <c r="EK540" s="77"/>
      <c r="EL540" s="77"/>
      <c r="EM540" s="77"/>
      <c r="EN540" s="77"/>
      <c r="EO540" s="77"/>
      <c r="EP540" s="77"/>
      <c r="EQ540" s="77"/>
      <c r="ER540" s="77"/>
      <c r="ES540" s="77"/>
      <c r="ET540" s="77"/>
      <c r="EU540" s="77"/>
      <c r="EV540" s="77">
        <v>119.97144741600036</v>
      </c>
      <c r="EW540" s="77">
        <v>0</v>
      </c>
      <c r="EX540" s="77">
        <v>281.64872258400567</v>
      </c>
    </row>
    <row r="541" spans="1:154">
      <c r="A541" s="86">
        <v>2021</v>
      </c>
      <c r="B541" s="67" t="s">
        <v>6</v>
      </c>
      <c r="C541" s="67" t="s">
        <v>525</v>
      </c>
      <c r="D541" s="67" t="s">
        <v>211</v>
      </c>
      <c r="E541" s="67" t="s">
        <v>212</v>
      </c>
      <c r="F541" s="67" t="s">
        <v>225</v>
      </c>
      <c r="G541" s="67" t="s">
        <v>47</v>
      </c>
      <c r="H541" s="68" t="s">
        <v>231</v>
      </c>
      <c r="I541" s="68" t="s">
        <v>441</v>
      </c>
      <c r="J541" s="67" t="s">
        <v>533</v>
      </c>
      <c r="K541" s="78">
        <v>1951075.500000003</v>
      </c>
      <c r="L541" s="78">
        <v>1730662.6999999993</v>
      </c>
      <c r="M541" s="67">
        <v>799736</v>
      </c>
      <c r="N541" s="67">
        <v>640112</v>
      </c>
      <c r="O541" s="67">
        <v>0</v>
      </c>
      <c r="P541" s="67">
        <v>0</v>
      </c>
      <c r="Q541" s="79"/>
      <c r="R541" s="67">
        <v>5121586.200000002</v>
      </c>
      <c r="S541" s="79"/>
      <c r="T541" s="79"/>
      <c r="U541" s="79"/>
      <c r="V541" s="79"/>
      <c r="W541" s="79"/>
      <c r="X541" s="79"/>
      <c r="Y541" s="79">
        <v>3274.5768536067767</v>
      </c>
      <c r="Z541" s="78"/>
      <c r="AA541" s="78"/>
      <c r="AB541" s="78"/>
      <c r="AC541" s="67"/>
      <c r="AD541" s="67">
        <v>11081641.074546</v>
      </c>
      <c r="AE541" s="79"/>
      <c r="AF541" s="79">
        <v>2223.5231975050001</v>
      </c>
      <c r="AG541" s="79">
        <v>0</v>
      </c>
      <c r="AH541" s="79">
        <v>1340.7520746752261</v>
      </c>
      <c r="AI541" s="79">
        <v>0</v>
      </c>
      <c r="AJ541" s="79">
        <v>0</v>
      </c>
      <c r="AK541" s="67"/>
      <c r="AL541" s="67"/>
      <c r="AM541" s="67"/>
      <c r="AN541" s="67"/>
      <c r="AO541" s="67"/>
      <c r="AP541" s="67">
        <v>88</v>
      </c>
      <c r="AQ541" s="67">
        <v>320</v>
      </c>
      <c r="AR541" s="67"/>
      <c r="AS541" s="67"/>
      <c r="AT541" s="67">
        <v>126</v>
      </c>
      <c r="AU541" s="67"/>
      <c r="AV541" s="67"/>
      <c r="AW541" s="67">
        <v>51</v>
      </c>
      <c r="AX541" s="67">
        <v>3</v>
      </c>
      <c r="AY541" s="67">
        <v>0</v>
      </c>
      <c r="AZ541" s="67">
        <v>34</v>
      </c>
      <c r="BA541" s="67">
        <v>17</v>
      </c>
      <c r="BB541" s="67">
        <v>0</v>
      </c>
      <c r="BC541" s="67">
        <v>0</v>
      </c>
      <c r="BD541" s="67"/>
      <c r="BE541" s="67">
        <v>0</v>
      </c>
      <c r="BF541" s="67">
        <v>0</v>
      </c>
      <c r="BG541" s="67">
        <v>0</v>
      </c>
      <c r="BH541" s="67">
        <v>0</v>
      </c>
      <c r="BI541" s="67"/>
      <c r="BJ541" s="73">
        <v>57815</v>
      </c>
      <c r="BK541" s="68">
        <v>639</v>
      </c>
      <c r="BL541" s="78"/>
      <c r="BM541" s="78">
        <v>66</v>
      </c>
      <c r="BN541" s="78">
        <v>66</v>
      </c>
      <c r="BO541" s="78">
        <v>0</v>
      </c>
      <c r="BP541" s="78">
        <v>66</v>
      </c>
      <c r="BQ541" s="78">
        <v>0</v>
      </c>
      <c r="BR541" s="67">
        <v>21443</v>
      </c>
      <c r="BS541" s="67">
        <v>661</v>
      </c>
      <c r="BT541" s="67">
        <v>42</v>
      </c>
      <c r="BU541" s="67">
        <v>5</v>
      </c>
      <c r="BV541" s="67">
        <v>3</v>
      </c>
      <c r="BW541" s="67">
        <v>0</v>
      </c>
      <c r="BX541" s="79"/>
      <c r="BY541" s="67">
        <v>22154</v>
      </c>
      <c r="BZ541" s="79">
        <v>594.45265799999993</v>
      </c>
      <c r="CA541" s="79">
        <v>253.87903299999999</v>
      </c>
      <c r="CB541" s="79">
        <v>70.232726999999997</v>
      </c>
      <c r="CC541" s="79">
        <v>105.968934</v>
      </c>
      <c r="CD541" s="79"/>
      <c r="CE541" s="79"/>
      <c r="CF541" s="79"/>
      <c r="CG541" s="79"/>
      <c r="CH541" s="79"/>
      <c r="CI541" s="79"/>
      <c r="CJ541" s="79"/>
      <c r="CK541" s="79">
        <v>6.872916</v>
      </c>
      <c r="CL541" s="67">
        <v>1031.406268</v>
      </c>
      <c r="CM541" s="79">
        <v>238.57999999999998</v>
      </c>
      <c r="CN541" s="79">
        <v>1941.9252333368399</v>
      </c>
      <c r="CO541" s="79">
        <v>1186.856154484643</v>
      </c>
      <c r="CP541" s="79">
        <v>631.91660000000002</v>
      </c>
      <c r="CQ541" s="79">
        <v>5143.4939680795642</v>
      </c>
      <c r="CR541" s="79">
        <v>3143.5749259410272</v>
      </c>
      <c r="CS541" s="79">
        <v>196.553</v>
      </c>
      <c r="CT541" s="79">
        <v>1599.8458814152732</v>
      </c>
      <c r="CU541" s="79">
        <v>977.78580657397958</v>
      </c>
      <c r="CV541" s="79">
        <v>474.66399999999999</v>
      </c>
      <c r="CW541" s="79">
        <v>3863.5342399052633</v>
      </c>
      <c r="CX541" s="79">
        <v>2361.295539074099</v>
      </c>
      <c r="CY541" s="79">
        <v>20.913</v>
      </c>
      <c r="CZ541" s="79">
        <v>170.2216548108531</v>
      </c>
      <c r="DA541" s="79">
        <v>104.03521987902313</v>
      </c>
      <c r="DB541" s="79">
        <v>16.09</v>
      </c>
      <c r="DC541" s="79">
        <v>130.96477912813208</v>
      </c>
      <c r="DD541" s="79">
        <v>80.04239888363611</v>
      </c>
      <c r="DE541" s="79">
        <v>0</v>
      </c>
      <c r="DF541" s="79">
        <v>0</v>
      </c>
      <c r="DG541" s="79">
        <v>0</v>
      </c>
      <c r="DH541" s="79">
        <v>0</v>
      </c>
      <c r="DI541" s="79">
        <v>0</v>
      </c>
      <c r="DJ541" s="79">
        <v>0</v>
      </c>
      <c r="DK541" s="79">
        <v>0</v>
      </c>
      <c r="DL541" s="79">
        <v>0</v>
      </c>
      <c r="DM541" s="79">
        <v>0</v>
      </c>
      <c r="DN541" s="79">
        <v>0</v>
      </c>
      <c r="DO541" s="79">
        <v>21810</v>
      </c>
      <c r="DP541" s="79">
        <v>3</v>
      </c>
      <c r="DQ541" s="79">
        <v>1130.8510000000001</v>
      </c>
      <c r="DR541" s="79"/>
      <c r="DS541" s="79">
        <v>1770.856</v>
      </c>
      <c r="DT541" s="68">
        <v>2901.7070000000003</v>
      </c>
      <c r="DU541" s="79"/>
      <c r="DV541" s="77">
        <v>216.18968000000001</v>
      </c>
      <c r="DW541" s="77">
        <v>0</v>
      </c>
      <c r="DX541" s="77">
        <v>0</v>
      </c>
      <c r="DY541" s="77">
        <v>13.953333999999998</v>
      </c>
      <c r="DZ541" s="77">
        <v>0</v>
      </c>
      <c r="EA541" s="77">
        <v>8.2021000000000015</v>
      </c>
      <c r="EB541" s="77">
        <v>0</v>
      </c>
      <c r="EC541" s="77">
        <v>0</v>
      </c>
      <c r="ED541" s="77"/>
      <c r="EE541" s="77"/>
      <c r="EF541" s="77">
        <v>0.63559500000000002</v>
      </c>
      <c r="EG541" s="77"/>
      <c r="EH541" s="77"/>
      <c r="EI541" s="77"/>
      <c r="EJ541" s="77"/>
      <c r="EK541" s="77"/>
      <c r="EL541" s="77"/>
      <c r="EM541" s="77"/>
      <c r="EN541" s="77"/>
      <c r="EO541" s="77"/>
      <c r="EP541" s="77"/>
      <c r="EQ541" s="77"/>
      <c r="ER541" s="77"/>
      <c r="ES541" s="77"/>
      <c r="ET541" s="77"/>
      <c r="EU541" s="77"/>
      <c r="EV541" s="77">
        <v>1340.7520746752261</v>
      </c>
      <c r="EW541" s="77">
        <v>0</v>
      </c>
      <c r="EX541" s="77">
        <v>0</v>
      </c>
    </row>
    <row r="542" spans="1:154">
      <c r="A542" s="86">
        <v>2021</v>
      </c>
      <c r="B542" s="67" t="s">
        <v>6</v>
      </c>
      <c r="C542" s="67" t="s">
        <v>525</v>
      </c>
      <c r="D542" s="67" t="s">
        <v>211</v>
      </c>
      <c r="E542" s="67" t="s">
        <v>212</v>
      </c>
      <c r="F542" s="67" t="s">
        <v>213</v>
      </c>
      <c r="G542" s="67" t="s">
        <v>33</v>
      </c>
      <c r="H542" s="68" t="s">
        <v>33</v>
      </c>
      <c r="I542" s="68" t="s">
        <v>446</v>
      </c>
      <c r="J542" s="67" t="s">
        <v>534</v>
      </c>
      <c r="K542" s="78">
        <v>597460.18999999994</v>
      </c>
      <c r="L542" s="78">
        <v>678255.65999999992</v>
      </c>
      <c r="M542" s="67"/>
      <c r="N542" s="67">
        <v>0</v>
      </c>
      <c r="O542" s="67">
        <v>0</v>
      </c>
      <c r="P542" s="67">
        <v>0</v>
      </c>
      <c r="Q542" s="79"/>
      <c r="R542" s="67">
        <v>1275715.8499999999</v>
      </c>
      <c r="S542" s="79"/>
      <c r="T542" s="79"/>
      <c r="U542" s="79"/>
      <c r="V542" s="79"/>
      <c r="W542" s="79"/>
      <c r="X542" s="79"/>
      <c r="Y542" s="79">
        <v>696.34238600000003</v>
      </c>
      <c r="Z542" s="78"/>
      <c r="AA542" s="78"/>
      <c r="AB542" s="78"/>
      <c r="AC542" s="67"/>
      <c r="AD542" s="67">
        <v>1317760</v>
      </c>
      <c r="AE542" s="79"/>
      <c r="AF542" s="79">
        <v>392.33009199999998</v>
      </c>
      <c r="AG542" s="79">
        <v>89.191000000000003</v>
      </c>
      <c r="AH542" s="79">
        <v>29.7</v>
      </c>
      <c r="AI542" s="79">
        <v>41.3</v>
      </c>
      <c r="AJ542" s="79">
        <v>0</v>
      </c>
      <c r="AK542" s="67"/>
      <c r="AL542" s="67"/>
      <c r="AM542" s="67"/>
      <c r="AN542" s="67"/>
      <c r="AO542" s="67"/>
      <c r="AP542" s="67">
        <v>27</v>
      </c>
      <c r="AQ542" s="67">
        <v>192</v>
      </c>
      <c r="AR542" s="67"/>
      <c r="AS542" s="67"/>
      <c r="AT542" s="67">
        <v>49</v>
      </c>
      <c r="AU542" s="67"/>
      <c r="AV542" s="67"/>
      <c r="AW542" s="67">
        <v>5</v>
      </c>
      <c r="AX542" s="67">
        <v>0</v>
      </c>
      <c r="AY542" s="67">
        <v>0</v>
      </c>
      <c r="AZ542" s="67">
        <v>5</v>
      </c>
      <c r="BA542" s="67">
        <v>2</v>
      </c>
      <c r="BB542" s="67">
        <v>0</v>
      </c>
      <c r="BC542" s="67">
        <v>0</v>
      </c>
      <c r="BD542" s="67"/>
      <c r="BE542" s="67">
        <v>0</v>
      </c>
      <c r="BF542" s="67">
        <v>0</v>
      </c>
      <c r="BG542" s="67">
        <v>0</v>
      </c>
      <c r="BH542" s="67">
        <v>0</v>
      </c>
      <c r="BI542" s="67"/>
      <c r="BJ542" s="73">
        <v>18380</v>
      </c>
      <c r="BK542" s="68">
        <v>280</v>
      </c>
      <c r="BL542" s="78"/>
      <c r="BM542" s="78">
        <v>46</v>
      </c>
      <c r="BN542" s="78">
        <v>46</v>
      </c>
      <c r="BO542" s="78">
        <v>0</v>
      </c>
      <c r="BP542" s="78">
        <v>42</v>
      </c>
      <c r="BQ542" s="78">
        <v>4</v>
      </c>
      <c r="BR542" s="67">
        <v>8682</v>
      </c>
      <c r="BS542" s="67">
        <v>148</v>
      </c>
      <c r="BT542" s="67">
        <v>3</v>
      </c>
      <c r="BU542" s="67">
        <v>0</v>
      </c>
      <c r="BV542" s="67">
        <v>0</v>
      </c>
      <c r="BW542" s="67">
        <v>0</v>
      </c>
      <c r="BX542" s="79"/>
      <c r="BY542" s="67">
        <v>8833</v>
      </c>
      <c r="BZ542" s="79">
        <v>127.566896</v>
      </c>
      <c r="CA542" s="79">
        <v>91.523700000000005</v>
      </c>
      <c r="CB542" s="79">
        <v>23.57255</v>
      </c>
      <c r="CC542" s="79">
        <v>26.261189000000002</v>
      </c>
      <c r="CD542" s="79"/>
      <c r="CE542" s="79"/>
      <c r="CF542" s="79"/>
      <c r="CG542" s="79"/>
      <c r="CH542" s="79"/>
      <c r="CI542" s="79"/>
      <c r="CJ542" s="79"/>
      <c r="CK542" s="79">
        <v>4.603154</v>
      </c>
      <c r="CL542" s="67">
        <v>273.52748900000006</v>
      </c>
      <c r="CM542" s="79">
        <v>0</v>
      </c>
      <c r="CN542" s="79">
        <v>0</v>
      </c>
      <c r="CO542" s="79">
        <v>0</v>
      </c>
      <c r="CP542" s="79">
        <v>83</v>
      </c>
      <c r="CQ542" s="79">
        <v>16.600000000000001</v>
      </c>
      <c r="CR542" s="79">
        <v>4.8422200000000002</v>
      </c>
      <c r="CS542" s="79">
        <v>50</v>
      </c>
      <c r="CT542" s="79">
        <v>10</v>
      </c>
      <c r="CU542" s="79">
        <v>2.9169999999999998</v>
      </c>
      <c r="CV542" s="79">
        <v>0</v>
      </c>
      <c r="CW542" s="79">
        <v>0</v>
      </c>
      <c r="CX542" s="79">
        <v>0</v>
      </c>
      <c r="CY542" s="79">
        <v>0</v>
      </c>
      <c r="CZ542" s="79">
        <v>18</v>
      </c>
      <c r="DA542" s="79">
        <v>5.4839599999999997</v>
      </c>
      <c r="DB542" s="79">
        <v>0</v>
      </c>
      <c r="DC542" s="79">
        <v>0</v>
      </c>
      <c r="DD542" s="79">
        <v>0</v>
      </c>
      <c r="DE542" s="79">
        <v>0</v>
      </c>
      <c r="DF542" s="79">
        <v>310</v>
      </c>
      <c r="DG542" s="79">
        <v>45</v>
      </c>
      <c r="DH542" s="79">
        <v>21</v>
      </c>
      <c r="DI542" s="79">
        <v>0</v>
      </c>
      <c r="DJ542" s="79">
        <v>0</v>
      </c>
      <c r="DK542" s="79">
        <v>123</v>
      </c>
      <c r="DL542" s="79">
        <v>45</v>
      </c>
      <c r="DM542" s="79">
        <v>21</v>
      </c>
      <c r="DN542" s="79">
        <v>1562</v>
      </c>
      <c r="DO542" s="79">
        <v>8917</v>
      </c>
      <c r="DP542" s="79">
        <v>0</v>
      </c>
      <c r="DQ542" s="79">
        <v>674.7</v>
      </c>
      <c r="DR542" s="79">
        <v>0</v>
      </c>
      <c r="DS542" s="79">
        <v>767.5</v>
      </c>
      <c r="DT542" s="68">
        <v>1442.2</v>
      </c>
      <c r="DU542" s="79"/>
      <c r="DV542" s="77">
        <v>84.313874999999996</v>
      </c>
      <c r="DW542" s="77">
        <v>0</v>
      </c>
      <c r="DX542" s="77">
        <v>0.08</v>
      </c>
      <c r="DY542" s="77">
        <v>7.54</v>
      </c>
      <c r="DZ542" s="77">
        <v>0</v>
      </c>
      <c r="EA542" s="77">
        <v>0.20499999999999999</v>
      </c>
      <c r="EB542" s="77">
        <v>0.62644100000000003</v>
      </c>
      <c r="EC542" s="77">
        <v>0.29660999999999998</v>
      </c>
      <c r="ED542" s="77"/>
      <c r="EE542" s="77"/>
      <c r="EF542" s="77">
        <v>0</v>
      </c>
      <c r="EG542" s="77"/>
      <c r="EH542" s="77"/>
      <c r="EI542" s="77"/>
      <c r="EJ542" s="77"/>
      <c r="EK542" s="77"/>
      <c r="EL542" s="77"/>
      <c r="EM542" s="77"/>
      <c r="EN542" s="77"/>
      <c r="EO542" s="77"/>
      <c r="EP542" s="77"/>
      <c r="EQ542" s="77"/>
      <c r="ER542" s="77"/>
      <c r="ES542" s="77"/>
      <c r="ET542" s="77"/>
      <c r="EU542" s="77"/>
      <c r="EV542" s="77">
        <v>29.7</v>
      </c>
      <c r="EW542" s="77">
        <v>41.3</v>
      </c>
      <c r="EX542" s="77">
        <v>0</v>
      </c>
    </row>
    <row r="543" spans="1:154">
      <c r="A543" s="86">
        <v>2021</v>
      </c>
      <c r="B543" s="67" t="s">
        <v>6</v>
      </c>
      <c r="C543" s="67" t="s">
        <v>525</v>
      </c>
      <c r="D543" s="67" t="s">
        <v>211</v>
      </c>
      <c r="E543" s="67" t="s">
        <v>212</v>
      </c>
      <c r="F543" s="67" t="s">
        <v>226</v>
      </c>
      <c r="G543" s="67" t="s">
        <v>29</v>
      </c>
      <c r="H543" s="68" t="s">
        <v>29</v>
      </c>
      <c r="I543" s="68" t="s">
        <v>447</v>
      </c>
      <c r="J543" s="67" t="s">
        <v>535</v>
      </c>
      <c r="K543" s="78">
        <v>914628.04</v>
      </c>
      <c r="L543" s="78">
        <v>448819.99</v>
      </c>
      <c r="M543" s="67">
        <v>104784</v>
      </c>
      <c r="N543" s="67">
        <v>0</v>
      </c>
      <c r="O543" s="67">
        <v>0</v>
      </c>
      <c r="P543" s="67">
        <v>0</v>
      </c>
      <c r="Q543" s="79"/>
      <c r="R543" s="67">
        <v>1468232.03</v>
      </c>
      <c r="S543" s="79"/>
      <c r="T543" s="79"/>
      <c r="U543" s="79"/>
      <c r="V543" s="79"/>
      <c r="W543" s="79"/>
      <c r="X543" s="79"/>
      <c r="Y543" s="79">
        <v>900.98</v>
      </c>
      <c r="Z543" s="78"/>
      <c r="AA543" s="78"/>
      <c r="AB543" s="78"/>
      <c r="AC543" s="67"/>
      <c r="AD543" s="67">
        <v>2105965</v>
      </c>
      <c r="AE543" s="79"/>
      <c r="AF543" s="79">
        <v>621.67000000000007</v>
      </c>
      <c r="AG543" s="79">
        <v>2105.9650000000001</v>
      </c>
      <c r="AH543" s="79">
        <v>40.859819559999998</v>
      </c>
      <c r="AI543" s="79">
        <v>83.446110379999993</v>
      </c>
      <c r="AJ543" s="79">
        <v>88.769396729999997</v>
      </c>
      <c r="AK543" s="67"/>
      <c r="AL543" s="67"/>
      <c r="AM543" s="67"/>
      <c r="AN543" s="67"/>
      <c r="AO543" s="67"/>
      <c r="AP543" s="67">
        <v>29</v>
      </c>
      <c r="AQ543" s="67">
        <v>122</v>
      </c>
      <c r="AR543" s="67"/>
      <c r="AS543" s="67"/>
      <c r="AT543" s="67">
        <v>45</v>
      </c>
      <c r="AU543" s="67"/>
      <c r="AV543" s="67"/>
      <c r="AW543" s="67">
        <v>8</v>
      </c>
      <c r="AX543" s="67">
        <v>0</v>
      </c>
      <c r="AY543" s="67">
        <v>0</v>
      </c>
      <c r="AZ543" s="67">
        <v>11</v>
      </c>
      <c r="BA543" s="67">
        <v>3</v>
      </c>
      <c r="BB543" s="67">
        <v>0</v>
      </c>
      <c r="BC543" s="67">
        <v>0</v>
      </c>
      <c r="BD543" s="67"/>
      <c r="BE543" s="67">
        <v>0</v>
      </c>
      <c r="BF543" s="67">
        <v>0</v>
      </c>
      <c r="BG543" s="67">
        <v>0</v>
      </c>
      <c r="BH543" s="67">
        <v>0</v>
      </c>
      <c r="BI543" s="67"/>
      <c r="BJ543" s="73">
        <v>17335</v>
      </c>
      <c r="BK543" s="68">
        <v>218</v>
      </c>
      <c r="BL543" s="78"/>
      <c r="BM543" s="78">
        <v>35</v>
      </c>
      <c r="BN543" s="78">
        <v>35</v>
      </c>
      <c r="BO543" s="78">
        <v>20</v>
      </c>
      <c r="BP543" s="78">
        <v>13</v>
      </c>
      <c r="BQ543" s="78">
        <v>2</v>
      </c>
      <c r="BR543" s="67">
        <v>18266</v>
      </c>
      <c r="BS543" s="67">
        <v>185</v>
      </c>
      <c r="BT543" s="67">
        <v>50</v>
      </c>
      <c r="BU543" s="67">
        <v>0</v>
      </c>
      <c r="BV543" s="67">
        <v>0</v>
      </c>
      <c r="BW543" s="67">
        <v>0</v>
      </c>
      <c r="BX543" s="79"/>
      <c r="BY543" s="67">
        <v>18501</v>
      </c>
      <c r="BZ543" s="79">
        <v>172.24</v>
      </c>
      <c r="CA543" s="79">
        <v>194.29000000000002</v>
      </c>
      <c r="CB543" s="79">
        <v>158.99</v>
      </c>
      <c r="CC543" s="79">
        <v>190.64</v>
      </c>
      <c r="CD543" s="79"/>
      <c r="CE543" s="79"/>
      <c r="CF543" s="79"/>
      <c r="CG543" s="79"/>
      <c r="CH543" s="79"/>
      <c r="CI543" s="79"/>
      <c r="CJ543" s="79"/>
      <c r="CK543" s="79">
        <v>58.53</v>
      </c>
      <c r="CL543" s="67">
        <v>774.68999999999994</v>
      </c>
      <c r="CM543" s="79">
        <v>4.1172000000000004</v>
      </c>
      <c r="CN543" s="79">
        <v>4.01385828</v>
      </c>
      <c r="CO543" s="79">
        <v>1.1319080349599999</v>
      </c>
      <c r="CP543" s="79">
        <v>172.75</v>
      </c>
      <c r="CQ543" s="79">
        <v>168.41397499999999</v>
      </c>
      <c r="CR543" s="79">
        <v>47.492740949999998</v>
      </c>
      <c r="CS543" s="79">
        <v>8</v>
      </c>
      <c r="CT543" s="79">
        <v>7.7991999999999999</v>
      </c>
      <c r="CU543" s="79">
        <v>2.1993744</v>
      </c>
      <c r="CV543" s="79">
        <v>201.74279999999999</v>
      </c>
      <c r="CW543" s="79">
        <v>196.67905571999998</v>
      </c>
      <c r="CX543" s="79">
        <v>55.463493713039995</v>
      </c>
      <c r="CY543" s="79">
        <v>48.914000000000001</v>
      </c>
      <c r="CZ543" s="79">
        <v>47.686258600000002</v>
      </c>
      <c r="DA543" s="79">
        <v>13.447524925200002</v>
      </c>
      <c r="DB543" s="79">
        <v>0</v>
      </c>
      <c r="DC543" s="79">
        <v>0</v>
      </c>
      <c r="DD543" s="79">
        <v>0</v>
      </c>
      <c r="DE543" s="79">
        <v>4</v>
      </c>
      <c r="DF543" s="79">
        <v>36</v>
      </c>
      <c r="DG543" s="79">
        <v>125</v>
      </c>
      <c r="DH543" s="79">
        <v>20</v>
      </c>
      <c r="DI543" s="79">
        <v>598</v>
      </c>
      <c r="DJ543" s="79">
        <v>4</v>
      </c>
      <c r="DK543" s="79">
        <v>30</v>
      </c>
      <c r="DL543" s="79">
        <v>119</v>
      </c>
      <c r="DM543" s="79">
        <v>18</v>
      </c>
      <c r="DN543" s="79">
        <v>0</v>
      </c>
      <c r="DO543" s="79">
        <v>18501</v>
      </c>
      <c r="DP543" s="79">
        <v>0</v>
      </c>
      <c r="DQ543" s="79">
        <v>568.92999999999995</v>
      </c>
      <c r="DR543" s="79">
        <v>32.409999999999997</v>
      </c>
      <c r="DS543" s="79">
        <v>250.64400000000001</v>
      </c>
      <c r="DT543" s="68">
        <v>851.98399999999992</v>
      </c>
      <c r="DU543" s="79"/>
      <c r="DV543" s="77">
        <v>218.61640199999999</v>
      </c>
      <c r="DW543" s="77">
        <v>0.14757200000000001</v>
      </c>
      <c r="DX543" s="77">
        <v>0</v>
      </c>
      <c r="DY543" s="77">
        <v>0.7</v>
      </c>
      <c r="DZ543" s="77">
        <v>4.0004090000000003</v>
      </c>
      <c r="EA543" s="77">
        <v>0.14466799999999999</v>
      </c>
      <c r="EB543" s="77">
        <v>2.041776</v>
      </c>
      <c r="EC543" s="77">
        <v>24.539121000000002</v>
      </c>
      <c r="ED543" s="77"/>
      <c r="EE543" s="77"/>
      <c r="EF543" s="77">
        <v>0</v>
      </c>
      <c r="EG543" s="77"/>
      <c r="EH543" s="77"/>
      <c r="EI543" s="77"/>
      <c r="EJ543" s="77"/>
      <c r="EK543" s="77"/>
      <c r="EL543" s="77"/>
      <c r="EM543" s="77"/>
      <c r="EN543" s="77"/>
      <c r="EO543" s="77"/>
      <c r="EP543" s="77"/>
      <c r="EQ543" s="77"/>
      <c r="ER543" s="77"/>
      <c r="ES543" s="77"/>
      <c r="ET543" s="77"/>
      <c r="EU543" s="77"/>
      <c r="EV543" s="77">
        <v>40.859819559999998</v>
      </c>
      <c r="EW543" s="77">
        <v>83.446110379999993</v>
      </c>
      <c r="EX543" s="77">
        <v>88.769396729999997</v>
      </c>
    </row>
    <row r="544" spans="1:154" ht="24">
      <c r="A544" s="86">
        <v>2021</v>
      </c>
      <c r="B544" s="67" t="s">
        <v>6</v>
      </c>
      <c r="C544" s="67" t="s">
        <v>525</v>
      </c>
      <c r="D544" s="67" t="s">
        <v>211</v>
      </c>
      <c r="E544" s="67" t="s">
        <v>212</v>
      </c>
      <c r="F544" s="67" t="s">
        <v>227</v>
      </c>
      <c r="G544" s="67" t="s">
        <v>13</v>
      </c>
      <c r="H544" s="68" t="s">
        <v>13</v>
      </c>
      <c r="I544" s="68" t="s">
        <v>444</v>
      </c>
      <c r="J544" s="67" t="s">
        <v>536</v>
      </c>
      <c r="K544" s="78">
        <v>433410</v>
      </c>
      <c r="L544" s="78">
        <v>108482</v>
      </c>
      <c r="M544" s="67">
        <v>0</v>
      </c>
      <c r="N544" s="67"/>
      <c r="O544" s="67">
        <v>0</v>
      </c>
      <c r="P544" s="67">
        <v>0</v>
      </c>
      <c r="Q544" s="79"/>
      <c r="R544" s="67">
        <v>541892</v>
      </c>
      <c r="S544" s="79"/>
      <c r="T544" s="79"/>
      <c r="U544" s="79"/>
      <c r="V544" s="79"/>
      <c r="W544" s="79"/>
      <c r="X544" s="79"/>
      <c r="Y544" s="79">
        <v>389.4</v>
      </c>
      <c r="Z544" s="78"/>
      <c r="AA544" s="78"/>
      <c r="AB544" s="78"/>
      <c r="AC544" s="67"/>
      <c r="AD544" s="67">
        <v>651063</v>
      </c>
      <c r="AE544" s="79"/>
      <c r="AF544" s="79">
        <v>160.01999999999998</v>
      </c>
      <c r="AG544" s="79">
        <v>7.0099999999999997E-3</v>
      </c>
      <c r="AH544" s="79">
        <v>7</v>
      </c>
      <c r="AI544" s="79">
        <v>25.6</v>
      </c>
      <c r="AJ544" s="79">
        <v>4.8</v>
      </c>
      <c r="AK544" s="67"/>
      <c r="AL544" s="67"/>
      <c r="AM544" s="67"/>
      <c r="AN544" s="67"/>
      <c r="AO544" s="67"/>
      <c r="AP544" s="67">
        <v>20</v>
      </c>
      <c r="AQ544" s="67">
        <v>59</v>
      </c>
      <c r="AR544" s="67"/>
      <c r="AS544" s="67"/>
      <c r="AT544" s="67">
        <v>15</v>
      </c>
      <c r="AU544" s="67"/>
      <c r="AV544" s="67"/>
      <c r="AW544" s="67">
        <v>3</v>
      </c>
      <c r="AX544" s="67">
        <v>0</v>
      </c>
      <c r="AY544" s="67">
        <v>0</v>
      </c>
      <c r="AZ544" s="67">
        <v>2</v>
      </c>
      <c r="BA544" s="67">
        <v>0</v>
      </c>
      <c r="BB544" s="67">
        <v>0</v>
      </c>
      <c r="BC544" s="67">
        <v>0</v>
      </c>
      <c r="BD544" s="67"/>
      <c r="BE544" s="67">
        <v>0</v>
      </c>
      <c r="BF544" s="67">
        <v>0</v>
      </c>
      <c r="BG544" s="67">
        <v>0</v>
      </c>
      <c r="BH544" s="67">
        <v>0</v>
      </c>
      <c r="BI544" s="67"/>
      <c r="BJ544" s="73">
        <v>6180</v>
      </c>
      <c r="BK544" s="68">
        <v>99</v>
      </c>
      <c r="BL544" s="78"/>
      <c r="BM544" s="78">
        <v>40</v>
      </c>
      <c r="BN544" s="78">
        <v>40</v>
      </c>
      <c r="BO544" s="78">
        <v>0</v>
      </c>
      <c r="BP544" s="78">
        <v>40</v>
      </c>
      <c r="BQ544" s="78">
        <v>0</v>
      </c>
      <c r="BR544" s="67">
        <v>4837</v>
      </c>
      <c r="BS544" s="67">
        <v>68</v>
      </c>
      <c r="BT544" s="67">
        <v>0</v>
      </c>
      <c r="BU544" s="67">
        <v>0</v>
      </c>
      <c r="BV544" s="67">
        <v>0</v>
      </c>
      <c r="BW544" s="67">
        <v>0</v>
      </c>
      <c r="BX544" s="79"/>
      <c r="BY544" s="67">
        <v>4905</v>
      </c>
      <c r="BZ544" s="79">
        <v>119.6</v>
      </c>
      <c r="CA544" s="79">
        <v>14.669999999999998</v>
      </c>
      <c r="CB544" s="79">
        <v>18.7</v>
      </c>
      <c r="CC544" s="79">
        <v>184.45000000000002</v>
      </c>
      <c r="CD544" s="79"/>
      <c r="CE544" s="79"/>
      <c r="CF544" s="79"/>
      <c r="CG544" s="79"/>
      <c r="CH544" s="79"/>
      <c r="CI544" s="79"/>
      <c r="CJ544" s="79"/>
      <c r="CK544" s="79">
        <v>17.149999999999999</v>
      </c>
      <c r="CL544" s="67">
        <v>354.56999999999994</v>
      </c>
      <c r="CM544" s="79">
        <v>96</v>
      </c>
      <c r="CN544" s="79">
        <v>2.7900000000000001E-2</v>
      </c>
      <c r="CO544" s="79">
        <v>2.2025999999999999E-5</v>
      </c>
      <c r="CP544" s="79">
        <v>160</v>
      </c>
      <c r="CQ544" s="79">
        <v>4.5999999999999999E-2</v>
      </c>
      <c r="CR544" s="79">
        <v>3.6709999999999999E-5</v>
      </c>
      <c r="CS544" s="79">
        <v>0</v>
      </c>
      <c r="CT544" s="79">
        <v>0</v>
      </c>
      <c r="CU544" s="79">
        <v>0</v>
      </c>
      <c r="CV544" s="79">
        <v>204</v>
      </c>
      <c r="CW544" s="79">
        <v>5.8999999999999997E-2</v>
      </c>
      <c r="CX544" s="79">
        <v>4.4051999999999998E-5</v>
      </c>
      <c r="CY544" s="79">
        <v>50</v>
      </c>
      <c r="CZ544" s="79">
        <v>1.4500000000000001E-2</v>
      </c>
      <c r="DA544" s="79">
        <v>7.3419999999999993E-6</v>
      </c>
      <c r="DB544" s="79">
        <v>0</v>
      </c>
      <c r="DC544" s="79">
        <v>0</v>
      </c>
      <c r="DD544" s="79">
        <v>0</v>
      </c>
      <c r="DE544" s="79">
        <v>0</v>
      </c>
      <c r="DF544" s="79">
        <v>10</v>
      </c>
      <c r="DG544" s="79">
        <v>15</v>
      </c>
      <c r="DH544" s="79">
        <v>10</v>
      </c>
      <c r="DI544" s="79">
        <v>452</v>
      </c>
      <c r="DJ544" s="79">
        <v>0</v>
      </c>
      <c r="DK544" s="79">
        <v>8</v>
      </c>
      <c r="DL544" s="79">
        <v>15</v>
      </c>
      <c r="DM544" s="79">
        <v>10</v>
      </c>
      <c r="DN544" s="79">
        <v>0</v>
      </c>
      <c r="DO544" s="79">
        <v>512800</v>
      </c>
      <c r="DP544" s="79">
        <v>0</v>
      </c>
      <c r="DQ544" s="79">
        <v>321.7</v>
      </c>
      <c r="DR544" s="79">
        <v>0</v>
      </c>
      <c r="DS544" s="79">
        <v>512.79999999999995</v>
      </c>
      <c r="DT544" s="68">
        <v>834.5</v>
      </c>
      <c r="DU544" s="79"/>
      <c r="DV544" s="77">
        <v>25.78</v>
      </c>
      <c r="DW544" s="77">
        <v>1.4110000000000001E-2</v>
      </c>
      <c r="DX544" s="77">
        <v>0</v>
      </c>
      <c r="DY544" s="77">
        <v>4.298</v>
      </c>
      <c r="DZ544" s="77">
        <v>0.05</v>
      </c>
      <c r="EA544" s="77">
        <v>1.9430000000000001</v>
      </c>
      <c r="EB544" s="77">
        <v>9.4570000000000007</v>
      </c>
      <c r="EC544" s="77">
        <v>0.26</v>
      </c>
      <c r="ED544" s="77"/>
      <c r="EE544" s="77"/>
      <c r="EF544" s="77">
        <v>0</v>
      </c>
      <c r="EG544" s="77"/>
      <c r="EH544" s="77"/>
      <c r="EI544" s="77"/>
      <c r="EJ544" s="77"/>
      <c r="EK544" s="77"/>
      <c r="EL544" s="77"/>
      <c r="EM544" s="77"/>
      <c r="EN544" s="77"/>
      <c r="EO544" s="77"/>
      <c r="EP544" s="77"/>
      <c r="EQ544" s="77"/>
      <c r="ER544" s="77"/>
      <c r="ES544" s="77"/>
      <c r="ET544" s="77"/>
      <c r="EU544" s="77"/>
      <c r="EV544" s="77">
        <v>7</v>
      </c>
      <c r="EW544" s="77">
        <v>25.6</v>
      </c>
      <c r="EX544" s="77">
        <v>4.8</v>
      </c>
    </row>
    <row r="545" spans="1:154">
      <c r="A545" s="86">
        <v>2021</v>
      </c>
      <c r="B545" s="67" t="s">
        <v>6</v>
      </c>
      <c r="C545" s="67" t="s">
        <v>525</v>
      </c>
      <c r="D545" s="67" t="s">
        <v>211</v>
      </c>
      <c r="E545" s="67" t="s">
        <v>212</v>
      </c>
      <c r="F545" s="67" t="s">
        <v>228</v>
      </c>
      <c r="G545" s="67" t="s">
        <v>28</v>
      </c>
      <c r="H545" s="68" t="s">
        <v>28</v>
      </c>
      <c r="I545" s="68" t="s">
        <v>445</v>
      </c>
      <c r="J545" s="67" t="s">
        <v>537</v>
      </c>
      <c r="K545" s="78">
        <v>0</v>
      </c>
      <c r="L545" s="78">
        <v>0</v>
      </c>
      <c r="M545" s="67">
        <v>0</v>
      </c>
      <c r="N545" s="67">
        <v>0</v>
      </c>
      <c r="O545" s="67">
        <v>0</v>
      </c>
      <c r="P545" s="67">
        <v>0</v>
      </c>
      <c r="Q545" s="79"/>
      <c r="R545" s="67">
        <v>0</v>
      </c>
      <c r="S545" s="79"/>
      <c r="T545" s="79"/>
      <c r="U545" s="79"/>
      <c r="V545" s="79"/>
      <c r="W545" s="79"/>
      <c r="X545" s="79"/>
      <c r="Y545" s="79">
        <v>0</v>
      </c>
      <c r="Z545" s="78"/>
      <c r="AA545" s="78"/>
      <c r="AB545" s="78"/>
      <c r="AC545" s="67"/>
      <c r="AD545" s="67">
        <v>1872643</v>
      </c>
      <c r="AE545" s="79"/>
      <c r="AF545" s="79">
        <v>513.86016500000005</v>
      </c>
      <c r="AG545" s="79">
        <v>0</v>
      </c>
      <c r="AH545" s="79" t="e">
        <v>#REF!</v>
      </c>
      <c r="AI545" s="79" t="e">
        <v>#REF!</v>
      </c>
      <c r="AJ545" s="79" t="e">
        <v>#REF!</v>
      </c>
      <c r="AK545" s="67"/>
      <c r="AL545" s="67"/>
      <c r="AM545" s="67"/>
      <c r="AN545" s="67"/>
      <c r="AO545" s="67"/>
      <c r="AP545" s="67">
        <v>0</v>
      </c>
      <c r="AQ545" s="67">
        <v>0</v>
      </c>
      <c r="AR545" s="67"/>
      <c r="AS545" s="67"/>
      <c r="AT545" s="67">
        <v>0</v>
      </c>
      <c r="AU545" s="67"/>
      <c r="AV545" s="67"/>
      <c r="AW545" s="67">
        <v>0</v>
      </c>
      <c r="AX545" s="67">
        <v>0</v>
      </c>
      <c r="AY545" s="67">
        <v>0</v>
      </c>
      <c r="AZ545" s="67">
        <v>0</v>
      </c>
      <c r="BA545" s="67">
        <v>0</v>
      </c>
      <c r="BB545" s="67">
        <v>0</v>
      </c>
      <c r="BC545" s="67">
        <v>0</v>
      </c>
      <c r="BD545" s="67"/>
      <c r="BE545" s="67">
        <v>0</v>
      </c>
      <c r="BF545" s="67">
        <v>0</v>
      </c>
      <c r="BG545" s="67">
        <v>0</v>
      </c>
      <c r="BH545" s="67">
        <v>0</v>
      </c>
      <c r="BI545" s="67"/>
      <c r="BJ545" s="73">
        <v>0</v>
      </c>
      <c r="BK545" s="68">
        <v>0</v>
      </c>
      <c r="BL545" s="78"/>
      <c r="BM545" s="78">
        <v>0</v>
      </c>
      <c r="BN545" s="78">
        <v>0</v>
      </c>
      <c r="BO545" s="78">
        <v>0</v>
      </c>
      <c r="BP545" s="78">
        <v>0</v>
      </c>
      <c r="BQ545" s="78">
        <v>0</v>
      </c>
      <c r="BR545" s="67">
        <v>0</v>
      </c>
      <c r="BS545" s="67">
        <v>0</v>
      </c>
      <c r="BT545" s="67">
        <v>0</v>
      </c>
      <c r="BU545" s="67">
        <v>0</v>
      </c>
      <c r="BV545" s="67">
        <v>0</v>
      </c>
      <c r="BW545" s="67">
        <v>0</v>
      </c>
      <c r="BX545" s="79"/>
      <c r="BY545" s="67">
        <v>0</v>
      </c>
      <c r="BZ545" s="79">
        <v>0</v>
      </c>
      <c r="CA545" s="79">
        <v>0</v>
      </c>
      <c r="CB545" s="79">
        <v>0</v>
      </c>
      <c r="CC545" s="79">
        <v>0</v>
      </c>
      <c r="CD545" s="79"/>
      <c r="CE545" s="79"/>
      <c r="CF545" s="79"/>
      <c r="CG545" s="79"/>
      <c r="CH545" s="79"/>
      <c r="CI545" s="79"/>
      <c r="CJ545" s="79"/>
      <c r="CK545" s="79">
        <v>0</v>
      </c>
      <c r="CL545" s="67">
        <v>0</v>
      </c>
      <c r="CM545" s="79">
        <v>0</v>
      </c>
      <c r="CN545" s="79">
        <v>0</v>
      </c>
      <c r="CO545" s="79">
        <v>0</v>
      </c>
      <c r="CP545" s="79">
        <v>0</v>
      </c>
      <c r="CQ545" s="79">
        <v>0</v>
      </c>
      <c r="CR545" s="79">
        <v>0</v>
      </c>
      <c r="CS545" s="79">
        <v>0</v>
      </c>
      <c r="CT545" s="79">
        <v>0</v>
      </c>
      <c r="CU545" s="79">
        <v>0</v>
      </c>
      <c r="CV545" s="79">
        <v>0</v>
      </c>
      <c r="CW545" s="79">
        <v>0</v>
      </c>
      <c r="CX545" s="79">
        <v>0</v>
      </c>
      <c r="CY545" s="79">
        <v>0</v>
      </c>
      <c r="CZ545" s="79">
        <v>0</v>
      </c>
      <c r="DA545" s="79">
        <v>0</v>
      </c>
      <c r="DB545" s="79">
        <v>0</v>
      </c>
      <c r="DC545" s="79">
        <v>0</v>
      </c>
      <c r="DD545" s="79">
        <v>0</v>
      </c>
      <c r="DE545" s="79" t="s">
        <v>217</v>
      </c>
      <c r="DF545" s="79" t="s">
        <v>217</v>
      </c>
      <c r="DG545" s="79" t="s">
        <v>217</v>
      </c>
      <c r="DH545" s="79" t="s">
        <v>217</v>
      </c>
      <c r="DI545" s="79" t="s">
        <v>217</v>
      </c>
      <c r="DJ545" s="79" t="s">
        <v>217</v>
      </c>
      <c r="DK545" s="79" t="s">
        <v>217</v>
      </c>
      <c r="DL545" s="79" t="s">
        <v>217</v>
      </c>
      <c r="DM545" s="79" t="s">
        <v>217</v>
      </c>
      <c r="DN545" s="79" t="s">
        <v>217</v>
      </c>
      <c r="DO545" s="79">
        <v>0</v>
      </c>
      <c r="DP545" s="79">
        <v>0</v>
      </c>
      <c r="DQ545" s="79">
        <v>0</v>
      </c>
      <c r="DR545" s="79">
        <v>0</v>
      </c>
      <c r="DS545" s="79">
        <v>0</v>
      </c>
      <c r="DT545" s="68">
        <v>0</v>
      </c>
      <c r="DU545" s="79"/>
      <c r="DV545" s="77">
        <v>0</v>
      </c>
      <c r="DW545" s="77">
        <v>0</v>
      </c>
      <c r="DX545" s="77">
        <v>0</v>
      </c>
      <c r="DY545" s="77">
        <v>0</v>
      </c>
      <c r="DZ545" s="77">
        <v>0</v>
      </c>
      <c r="EA545" s="77">
        <v>0</v>
      </c>
      <c r="EB545" s="77">
        <v>0</v>
      </c>
      <c r="EC545" s="77">
        <v>0</v>
      </c>
      <c r="ED545" s="77"/>
      <c r="EE545" s="77"/>
      <c r="EF545" s="77">
        <v>0</v>
      </c>
      <c r="EG545" s="77"/>
      <c r="EH545" s="77"/>
      <c r="EI545" s="77"/>
      <c r="EJ545" s="77"/>
      <c r="EK545" s="77"/>
      <c r="EL545" s="77"/>
      <c r="EM545" s="77"/>
      <c r="EN545" s="77"/>
      <c r="EO545" s="77"/>
      <c r="EP545" s="77"/>
      <c r="EQ545" s="77"/>
      <c r="ER545" s="77"/>
      <c r="ES545" s="77"/>
      <c r="ET545" s="77"/>
      <c r="EU545" s="77"/>
      <c r="EV545" s="77" t="e">
        <v>#REF!</v>
      </c>
      <c r="EW545" s="77" t="e">
        <v>#REF!</v>
      </c>
      <c r="EX545" s="77" t="e">
        <v>#REF!</v>
      </c>
    </row>
    <row r="546" spans="1:154">
      <c r="A546" s="86">
        <v>2021</v>
      </c>
      <c r="B546" s="67" t="s">
        <v>6</v>
      </c>
      <c r="C546" s="67" t="s">
        <v>525</v>
      </c>
      <c r="D546" s="67" t="s">
        <v>211</v>
      </c>
      <c r="E546" s="67" t="s">
        <v>212</v>
      </c>
      <c r="F546" s="67" t="s">
        <v>215</v>
      </c>
      <c r="G546" s="67" t="s">
        <v>239</v>
      </c>
      <c r="H546" s="68" t="s">
        <v>239</v>
      </c>
      <c r="I546" s="68" t="s">
        <v>449</v>
      </c>
      <c r="J546" s="67" t="s">
        <v>538</v>
      </c>
      <c r="K546" s="78">
        <v>173392154.70814198</v>
      </c>
      <c r="L546" s="78">
        <v>89980092.881541088</v>
      </c>
      <c r="M546" s="67">
        <v>118592907.861</v>
      </c>
      <c r="N546" s="67">
        <v>222106583.42500004</v>
      </c>
      <c r="O546" s="67">
        <v>245502513.69999999</v>
      </c>
      <c r="P546" s="67">
        <v>463254.61599999998</v>
      </c>
      <c r="Q546" s="79"/>
      <c r="R546" s="67">
        <v>850037507.19168317</v>
      </c>
      <c r="S546" s="79">
        <v>118277.37959357172</v>
      </c>
      <c r="T546" s="79">
        <v>57904.593648356109</v>
      </c>
      <c r="U546" s="79">
        <v>241825.66597037998</v>
      </c>
      <c r="V546" s="79"/>
      <c r="W546" s="79"/>
      <c r="X546" s="79"/>
      <c r="Y546" s="79">
        <v>418007.63921230787</v>
      </c>
      <c r="Z546" s="78">
        <v>274137900.22636247</v>
      </c>
      <c r="AA546" s="78">
        <v>552430444.27771223</v>
      </c>
      <c r="AB546" s="78">
        <v>213277224.49592522</v>
      </c>
      <c r="AC546" s="67"/>
      <c r="AD546" s="67">
        <v>1039845569</v>
      </c>
      <c r="AE546" s="79"/>
      <c r="AF546" s="79">
        <v>298928.03478695004</v>
      </c>
      <c r="AG546" s="79">
        <v>0</v>
      </c>
      <c r="AH546" s="79">
        <v>0</v>
      </c>
      <c r="AI546" s="79">
        <v>0</v>
      </c>
      <c r="AJ546" s="79">
        <v>0</v>
      </c>
      <c r="AK546" s="67">
        <v>0</v>
      </c>
      <c r="AL546" s="67">
        <v>0</v>
      </c>
      <c r="AM546" s="67">
        <v>248</v>
      </c>
      <c r="AN546" s="67">
        <v>1</v>
      </c>
      <c r="AO546" s="67">
        <v>149</v>
      </c>
      <c r="AP546" s="67">
        <v>1211</v>
      </c>
      <c r="AQ546" s="67">
        <v>5077</v>
      </c>
      <c r="AR546" s="67">
        <v>3</v>
      </c>
      <c r="AS546" s="67">
        <v>0</v>
      </c>
      <c r="AT546" s="67">
        <v>2868</v>
      </c>
      <c r="AU546" s="67">
        <v>17</v>
      </c>
      <c r="AV546" s="67">
        <v>3</v>
      </c>
      <c r="AW546" s="67">
        <v>2186</v>
      </c>
      <c r="AX546" s="67">
        <v>15</v>
      </c>
      <c r="AY546" s="67">
        <v>23</v>
      </c>
      <c r="AZ546" s="67">
        <v>1303</v>
      </c>
      <c r="BA546" s="67"/>
      <c r="BB546" s="67">
        <v>10</v>
      </c>
      <c r="BC546" s="67">
        <v>931</v>
      </c>
      <c r="BD546" s="67">
        <v>0</v>
      </c>
      <c r="BE546" s="67">
        <v>5</v>
      </c>
      <c r="BF546" s="67">
        <v>77</v>
      </c>
      <c r="BG546" s="67">
        <v>34</v>
      </c>
      <c r="BH546" s="67">
        <v>20</v>
      </c>
      <c r="BI546" s="67">
        <v>96</v>
      </c>
      <c r="BJ546" s="73">
        <v>2094836</v>
      </c>
      <c r="BK546" s="68">
        <v>14277</v>
      </c>
      <c r="BL546" s="78">
        <v>4</v>
      </c>
      <c r="BM546" s="78">
        <v>1601</v>
      </c>
      <c r="BN546" s="78">
        <v>1605</v>
      </c>
      <c r="BO546" s="78">
        <v>1319</v>
      </c>
      <c r="BP546" s="78">
        <v>286</v>
      </c>
      <c r="BQ546" s="78">
        <v>0</v>
      </c>
      <c r="BR546" s="67">
        <v>1421044</v>
      </c>
      <c r="BS546" s="67">
        <v>86758</v>
      </c>
      <c r="BT546" s="67">
        <v>2904</v>
      </c>
      <c r="BU546" s="67">
        <v>591</v>
      </c>
      <c r="BV546" s="67">
        <v>49</v>
      </c>
      <c r="BW546" s="67">
        <v>293</v>
      </c>
      <c r="BX546" s="79"/>
      <c r="BY546" s="67">
        <v>1511639</v>
      </c>
      <c r="BZ546" s="79">
        <v>25409.867134129996</v>
      </c>
      <c r="CA546" s="79">
        <v>16528.425806706997</v>
      </c>
      <c r="CB546" s="79">
        <v>0</v>
      </c>
      <c r="CC546" s="79">
        <v>7112.4292032919993</v>
      </c>
      <c r="CD546" s="79"/>
      <c r="CE546" s="79"/>
      <c r="CF546" s="79"/>
      <c r="CG546" s="79"/>
      <c r="CH546" s="79"/>
      <c r="CI546" s="79"/>
      <c r="CJ546" s="79"/>
      <c r="CK546" s="79">
        <v>9510.2457637099978</v>
      </c>
      <c r="CL546" s="67">
        <v>58560.967907838989</v>
      </c>
      <c r="CM546" s="79">
        <v>0</v>
      </c>
      <c r="CN546" s="79">
        <v>0</v>
      </c>
      <c r="CO546" s="79">
        <v>0</v>
      </c>
      <c r="CP546" s="79">
        <v>0</v>
      </c>
      <c r="CQ546" s="79">
        <v>0</v>
      </c>
      <c r="CR546" s="79">
        <v>0</v>
      </c>
      <c r="CS546" s="79">
        <v>0</v>
      </c>
      <c r="CT546" s="79">
        <v>0</v>
      </c>
      <c r="CU546" s="79">
        <v>0</v>
      </c>
      <c r="CV546" s="79">
        <v>0</v>
      </c>
      <c r="CW546" s="79">
        <v>0</v>
      </c>
      <c r="CX546" s="79">
        <v>0</v>
      </c>
      <c r="CY546" s="79">
        <v>0</v>
      </c>
      <c r="CZ546" s="79">
        <v>0</v>
      </c>
      <c r="DA546" s="79">
        <v>0</v>
      </c>
      <c r="DB546" s="79">
        <v>0</v>
      </c>
      <c r="DC546" s="79">
        <v>0</v>
      </c>
      <c r="DD546" s="79">
        <v>0</v>
      </c>
      <c r="DE546" s="79">
        <v>87928.620618310015</v>
      </c>
      <c r="DF546" s="79">
        <v>78056.608757089998</v>
      </c>
      <c r="DG546" s="79">
        <v>171.40420792</v>
      </c>
      <c r="DH546" s="79">
        <v>0</v>
      </c>
      <c r="DI546" s="79">
        <v>0</v>
      </c>
      <c r="DJ546" s="79">
        <v>0</v>
      </c>
      <c r="DK546" s="79">
        <v>0</v>
      </c>
      <c r="DL546" s="79">
        <v>0</v>
      </c>
      <c r="DM546" s="79">
        <v>0</v>
      </c>
      <c r="DN546" s="79">
        <v>0</v>
      </c>
      <c r="DO546" s="79">
        <v>0</v>
      </c>
      <c r="DP546" s="79">
        <v>595</v>
      </c>
      <c r="DQ546" s="79">
        <v>22040.959999999999</v>
      </c>
      <c r="DR546" s="79">
        <v>6726.7</v>
      </c>
      <c r="DS546" s="79">
        <v>9135.9399999999987</v>
      </c>
      <c r="DT546" s="68">
        <v>37903.599999999999</v>
      </c>
      <c r="DU546" s="79"/>
      <c r="DV546" s="77">
        <v>0</v>
      </c>
      <c r="DW546" s="77">
        <v>40.472785743000003</v>
      </c>
      <c r="DX546" s="77">
        <v>0</v>
      </c>
      <c r="DY546" s="77">
        <v>0.99247401599999996</v>
      </c>
      <c r="DZ546" s="77">
        <v>0</v>
      </c>
      <c r="EA546" s="77">
        <v>957.66314441099985</v>
      </c>
      <c r="EB546" s="77">
        <v>0</v>
      </c>
      <c r="EC546" s="77">
        <v>0</v>
      </c>
      <c r="ED546" s="77"/>
      <c r="EE546" s="77"/>
      <c r="EF546" s="77">
        <v>0</v>
      </c>
      <c r="EG546" s="77"/>
      <c r="EH546" s="77"/>
      <c r="EI546" s="77"/>
      <c r="EJ546" s="77"/>
      <c r="EK546" s="77"/>
      <c r="EL546" s="77"/>
      <c r="EM546" s="77"/>
      <c r="EN546" s="77"/>
      <c r="EO546" s="77"/>
      <c r="EP546" s="77"/>
      <c r="EQ546" s="77"/>
      <c r="ER546" s="77"/>
      <c r="ES546" s="77"/>
      <c r="ET546" s="77"/>
      <c r="EU546" s="77"/>
      <c r="EV546" s="77">
        <v>0</v>
      </c>
      <c r="EW546" s="77">
        <v>0</v>
      </c>
      <c r="EX546" s="77">
        <v>0</v>
      </c>
    </row>
    <row r="547" spans="1:154">
      <c r="A547" s="86">
        <v>2021</v>
      </c>
      <c r="B547" s="67" t="s">
        <v>7</v>
      </c>
      <c r="C547" s="67" t="s">
        <v>552</v>
      </c>
      <c r="D547" s="67" t="s">
        <v>211</v>
      </c>
      <c r="E547" s="67" t="s">
        <v>212</v>
      </c>
      <c r="F547" s="67" t="s">
        <v>218</v>
      </c>
      <c r="G547" s="67" t="s">
        <v>39</v>
      </c>
      <c r="H547" s="68" t="s">
        <v>231</v>
      </c>
      <c r="I547" s="68" t="s">
        <v>434</v>
      </c>
      <c r="J547" s="67" t="s">
        <v>673</v>
      </c>
      <c r="K547" s="78">
        <v>355280.5067968159</v>
      </c>
      <c r="L547" s="78">
        <v>290899.62373358273</v>
      </c>
      <c r="M547" s="67">
        <v>92155</v>
      </c>
      <c r="N547" s="67">
        <v>0</v>
      </c>
      <c r="O547" s="67">
        <v>0</v>
      </c>
      <c r="P547" s="67">
        <v>524.9</v>
      </c>
      <c r="Q547" s="79"/>
      <c r="R547" s="67">
        <v>738860.0305303986</v>
      </c>
      <c r="S547" s="79"/>
      <c r="T547" s="79"/>
      <c r="U547" s="79"/>
      <c r="V547" s="79"/>
      <c r="W547" s="79"/>
      <c r="X547" s="79"/>
      <c r="Y547" s="79">
        <v>527.12448896047169</v>
      </c>
      <c r="Z547" s="78"/>
      <c r="AA547" s="78"/>
      <c r="AB547" s="78"/>
      <c r="AC547" s="67"/>
      <c r="AD547" s="67">
        <v>922720.4600000002</v>
      </c>
      <c r="AE547" s="79"/>
      <c r="AF547" s="79">
        <v>189.14399829000001</v>
      </c>
      <c r="AG547" s="79">
        <v>0</v>
      </c>
      <c r="AH547" s="79">
        <v>0</v>
      </c>
      <c r="AI547" s="79">
        <v>52.410522128000011</v>
      </c>
      <c r="AJ547" s="79">
        <v>131.44990734160157</v>
      </c>
      <c r="AK547" s="67"/>
      <c r="AL547" s="67"/>
      <c r="AM547" s="67"/>
      <c r="AN547" s="67"/>
      <c r="AO547" s="67"/>
      <c r="AP547" s="67">
        <v>21</v>
      </c>
      <c r="AQ547" s="67">
        <v>132</v>
      </c>
      <c r="AR547" s="67"/>
      <c r="AS547" s="67"/>
      <c r="AT547" s="67">
        <v>23</v>
      </c>
      <c r="AU547" s="67"/>
      <c r="AV547" s="67"/>
      <c r="AW547" s="67">
        <v>3</v>
      </c>
      <c r="AX547" s="67">
        <v>0</v>
      </c>
      <c r="AY547" s="67">
        <v>0</v>
      </c>
      <c r="AZ547" s="67">
        <v>3</v>
      </c>
      <c r="BA547" s="67">
        <v>1</v>
      </c>
      <c r="BB547" s="67">
        <v>0</v>
      </c>
      <c r="BC547" s="67">
        <v>0</v>
      </c>
      <c r="BD547" s="67"/>
      <c r="BE547" s="67">
        <v>0</v>
      </c>
      <c r="BF547" s="67">
        <v>0</v>
      </c>
      <c r="BG547" s="67">
        <v>0</v>
      </c>
      <c r="BH547" s="67">
        <v>0</v>
      </c>
      <c r="BI547" s="67"/>
      <c r="BJ547" s="73">
        <v>11285</v>
      </c>
      <c r="BK547" s="68">
        <v>183</v>
      </c>
      <c r="BL547" s="78"/>
      <c r="BM547" s="78">
        <v>26</v>
      </c>
      <c r="BN547" s="78">
        <v>26</v>
      </c>
      <c r="BO547" s="78">
        <v>0</v>
      </c>
      <c r="BP547" s="78">
        <v>26</v>
      </c>
      <c r="BQ547" s="78">
        <v>0</v>
      </c>
      <c r="BR547" s="67">
        <v>4460</v>
      </c>
      <c r="BS547" s="67">
        <v>93</v>
      </c>
      <c r="BT547" s="67">
        <v>5</v>
      </c>
      <c r="BU547" s="67">
        <v>0</v>
      </c>
      <c r="BV547" s="67">
        <v>0</v>
      </c>
      <c r="BW547" s="67">
        <v>1</v>
      </c>
      <c r="BX547" s="79"/>
      <c r="BY547" s="67">
        <v>4559</v>
      </c>
      <c r="BZ547" s="79">
        <v>226.80254500000001</v>
      </c>
      <c r="CA547" s="79">
        <v>256.40233899999998</v>
      </c>
      <c r="CB547" s="79">
        <v>32.216308999999995</v>
      </c>
      <c r="CC547" s="79">
        <v>102.17180900000001</v>
      </c>
      <c r="CD547" s="79"/>
      <c r="CE547" s="79"/>
      <c r="CF547" s="79"/>
      <c r="CG547" s="79"/>
      <c r="CH547" s="79"/>
      <c r="CI547" s="79"/>
      <c r="CJ547" s="79"/>
      <c r="CK547" s="79">
        <v>9.84</v>
      </c>
      <c r="CL547" s="67">
        <v>627.4330020000001</v>
      </c>
      <c r="CM547" s="79">
        <v>7.78</v>
      </c>
      <c r="CN547" s="79">
        <v>2.9888476012221443</v>
      </c>
      <c r="CO547" s="79">
        <v>1.8267089326769439</v>
      </c>
      <c r="CP547" s="79">
        <v>72.760000000000005</v>
      </c>
      <c r="CQ547" s="79">
        <v>27.952255972355172</v>
      </c>
      <c r="CR547" s="79">
        <v>17.083720043904169</v>
      </c>
      <c r="CS547" s="79">
        <v>0</v>
      </c>
      <c r="CT547" s="79">
        <v>0</v>
      </c>
      <c r="CU547" s="79">
        <v>0</v>
      </c>
      <c r="CV547" s="79">
        <v>135.69999999999999</v>
      </c>
      <c r="CW547" s="79">
        <v>52.131956232113744</v>
      </c>
      <c r="CX547" s="79">
        <v>31.861748350162117</v>
      </c>
      <c r="CY547" s="79">
        <v>68.5</v>
      </c>
      <c r="CZ547" s="79">
        <v>26.315689033896771</v>
      </c>
      <c r="DA547" s="79">
        <v>16.08349124529186</v>
      </c>
      <c r="DB547" s="79">
        <v>0</v>
      </c>
      <c r="DC547" s="79">
        <v>0</v>
      </c>
      <c r="DD547" s="79">
        <v>0</v>
      </c>
      <c r="DE547" s="79">
        <v>0</v>
      </c>
      <c r="DF547" s="79">
        <v>256</v>
      </c>
      <c r="DG547" s="79">
        <v>297</v>
      </c>
      <c r="DH547" s="79">
        <v>58</v>
      </c>
      <c r="DI547" s="79">
        <v>0</v>
      </c>
      <c r="DJ547" s="79">
        <v>0</v>
      </c>
      <c r="DK547" s="79">
        <v>212</v>
      </c>
      <c r="DL547" s="79">
        <v>291</v>
      </c>
      <c r="DM547" s="79">
        <v>49</v>
      </c>
      <c r="DN547" s="79">
        <v>0</v>
      </c>
      <c r="DO547" s="79">
        <v>4559</v>
      </c>
      <c r="DP547" s="79">
        <v>1</v>
      </c>
      <c r="DQ547" s="79">
        <v>436.51299999999998</v>
      </c>
      <c r="DR547" s="79">
        <v>0</v>
      </c>
      <c r="DS547" s="79">
        <v>632.06499999999994</v>
      </c>
      <c r="DT547" s="68">
        <v>1068.578</v>
      </c>
      <c r="DU547" s="79"/>
      <c r="DV547" s="77">
        <v>40.90352</v>
      </c>
      <c r="DW547" s="77">
        <v>0</v>
      </c>
      <c r="DX547" s="77">
        <v>0</v>
      </c>
      <c r="DY547" s="77">
        <v>0.61279700000000004</v>
      </c>
      <c r="DZ547" s="77">
        <v>0</v>
      </c>
      <c r="EA547" s="77">
        <v>2.0143</v>
      </c>
      <c r="EB547" s="77">
        <v>0</v>
      </c>
      <c r="EC547" s="77">
        <v>0</v>
      </c>
      <c r="ED547" s="77"/>
      <c r="EE547" s="77"/>
      <c r="EF547" s="77">
        <v>0.12711900000000001</v>
      </c>
      <c r="EG547" s="77"/>
      <c r="EH547" s="77"/>
      <c r="EI547" s="77"/>
      <c r="EJ547" s="77"/>
      <c r="EK547" s="77"/>
      <c r="EL547" s="77"/>
      <c r="EM547" s="77"/>
      <c r="EN547" s="77"/>
      <c r="EO547" s="77"/>
      <c r="EP547" s="77"/>
      <c r="EQ547" s="77"/>
      <c r="ER547" s="77"/>
      <c r="ES547" s="77"/>
      <c r="ET547" s="77"/>
      <c r="EU547" s="77"/>
      <c r="EV547" s="77">
        <v>0</v>
      </c>
      <c r="EW547" s="77">
        <v>52.410522128000011</v>
      </c>
      <c r="EX547" s="77">
        <v>131.44990734160157</v>
      </c>
    </row>
    <row r="548" spans="1:154">
      <c r="A548" s="86">
        <v>2021</v>
      </c>
      <c r="B548" s="67" t="s">
        <v>7</v>
      </c>
      <c r="C548" s="67" t="s">
        <v>552</v>
      </c>
      <c r="D548" s="67" t="s">
        <v>211</v>
      </c>
      <c r="E548" s="67" t="s">
        <v>212</v>
      </c>
      <c r="F548" s="67" t="s">
        <v>219</v>
      </c>
      <c r="G548" s="67" t="s">
        <v>38</v>
      </c>
      <c r="H548" s="68" t="s">
        <v>231</v>
      </c>
      <c r="I548" s="68" t="s">
        <v>435</v>
      </c>
      <c r="J548" s="67" t="s">
        <v>674</v>
      </c>
      <c r="K548" s="78">
        <v>492281.29999999842</v>
      </c>
      <c r="L548" s="78">
        <v>323024.50000000047</v>
      </c>
      <c r="M548" s="67">
        <v>14090</v>
      </c>
      <c r="N548" s="67">
        <v>0</v>
      </c>
      <c r="O548" s="67">
        <v>0</v>
      </c>
      <c r="P548" s="67">
        <v>0</v>
      </c>
      <c r="Q548" s="79"/>
      <c r="R548" s="67">
        <v>829395.79999999888</v>
      </c>
      <c r="S548" s="79"/>
      <c r="T548" s="79"/>
      <c r="U548" s="79"/>
      <c r="V548" s="79"/>
      <c r="W548" s="79"/>
      <c r="X548" s="79"/>
      <c r="Y548" s="79">
        <v>587.99748613039321</v>
      </c>
      <c r="Z548" s="78"/>
      <c r="AA548" s="78"/>
      <c r="AB548" s="78"/>
      <c r="AC548" s="67"/>
      <c r="AD548" s="67">
        <v>1105573.9900000009</v>
      </c>
      <c r="AE548" s="79"/>
      <c r="AF548" s="79">
        <v>227.72823880099992</v>
      </c>
      <c r="AG548" s="79">
        <v>0</v>
      </c>
      <c r="AH548" s="79">
        <v>0</v>
      </c>
      <c r="AI548" s="79">
        <v>62.796602632000052</v>
      </c>
      <c r="AJ548" s="79">
        <v>213.38158736800196</v>
      </c>
      <c r="AK548" s="67"/>
      <c r="AL548" s="67"/>
      <c r="AM548" s="67"/>
      <c r="AN548" s="67"/>
      <c r="AO548" s="67"/>
      <c r="AP548" s="67">
        <v>34</v>
      </c>
      <c r="AQ548" s="67">
        <v>250</v>
      </c>
      <c r="AR548" s="67"/>
      <c r="AS548" s="67"/>
      <c r="AT548" s="67">
        <v>44</v>
      </c>
      <c r="AU548" s="67"/>
      <c r="AV548" s="67"/>
      <c r="AW548" s="67">
        <v>10</v>
      </c>
      <c r="AX548" s="67">
        <v>0</v>
      </c>
      <c r="AY548" s="67">
        <v>0</v>
      </c>
      <c r="AZ548" s="67">
        <v>1</v>
      </c>
      <c r="BA548" s="67">
        <v>0</v>
      </c>
      <c r="BB548" s="67">
        <v>0</v>
      </c>
      <c r="BC548" s="67">
        <v>0</v>
      </c>
      <c r="BD548" s="67"/>
      <c r="BE548" s="67">
        <v>0</v>
      </c>
      <c r="BF548" s="67">
        <v>0</v>
      </c>
      <c r="BG548" s="67">
        <v>0</v>
      </c>
      <c r="BH548" s="67">
        <v>0</v>
      </c>
      <c r="BI548" s="67"/>
      <c r="BJ548" s="73">
        <v>20065</v>
      </c>
      <c r="BK548" s="68">
        <v>339</v>
      </c>
      <c r="BL548" s="78"/>
      <c r="BM548" s="78">
        <v>21</v>
      </c>
      <c r="BN548" s="78">
        <v>21</v>
      </c>
      <c r="BO548" s="78">
        <v>0</v>
      </c>
      <c r="BP548" s="78">
        <v>21</v>
      </c>
      <c r="BQ548" s="78">
        <v>0</v>
      </c>
      <c r="BR548" s="67">
        <v>7710</v>
      </c>
      <c r="BS548" s="67">
        <v>170</v>
      </c>
      <c r="BT548" s="67">
        <v>2</v>
      </c>
      <c r="BU548" s="67">
        <v>0</v>
      </c>
      <c r="BV548" s="67">
        <v>0</v>
      </c>
      <c r="BW548" s="67">
        <v>0</v>
      </c>
      <c r="BX548" s="79"/>
      <c r="BY548" s="67">
        <v>7882</v>
      </c>
      <c r="BZ548" s="79">
        <v>186.89424</v>
      </c>
      <c r="CA548" s="79">
        <v>219.628274</v>
      </c>
      <c r="CB548" s="79">
        <v>25.925714000000003</v>
      </c>
      <c r="CC548" s="79">
        <v>85.695420999999996</v>
      </c>
      <c r="CD548" s="79"/>
      <c r="CE548" s="79"/>
      <c r="CF548" s="79"/>
      <c r="CG548" s="79"/>
      <c r="CH548" s="79"/>
      <c r="CI548" s="79"/>
      <c r="CJ548" s="79"/>
      <c r="CK548" s="79">
        <v>7.38</v>
      </c>
      <c r="CL548" s="67">
        <v>525.52364899999998</v>
      </c>
      <c r="CM548" s="79">
        <v>4.9000000000000004</v>
      </c>
      <c r="CN548" s="79">
        <v>2.0058731534448437</v>
      </c>
      <c r="CO548" s="79">
        <v>1.2259395245566522</v>
      </c>
      <c r="CP548" s="79">
        <v>27.64</v>
      </c>
      <c r="CQ548" s="79">
        <v>11.314762032901118</v>
      </c>
      <c r="CR548" s="79">
        <v>6.9152996854583408</v>
      </c>
      <c r="CS548" s="79">
        <v>0</v>
      </c>
      <c r="CT548" s="79">
        <v>0</v>
      </c>
      <c r="CU548" s="79">
        <v>0</v>
      </c>
      <c r="CV548" s="79">
        <v>149.38999999999999</v>
      </c>
      <c r="CW548" s="79">
        <v>61.154569467984736</v>
      </c>
      <c r="CX548" s="79">
        <v>37.376143994595566</v>
      </c>
      <c r="CY548" s="79">
        <v>0</v>
      </c>
      <c r="CZ548" s="79">
        <v>0</v>
      </c>
      <c r="DA548" s="79">
        <v>0</v>
      </c>
      <c r="DB548" s="79">
        <v>0</v>
      </c>
      <c r="DC548" s="79">
        <v>0</v>
      </c>
      <c r="DD548" s="79">
        <v>0</v>
      </c>
      <c r="DE548" s="79">
        <v>0</v>
      </c>
      <c r="DF548" s="79">
        <v>64</v>
      </c>
      <c r="DG548" s="79">
        <v>916</v>
      </c>
      <c r="DH548" s="79">
        <v>14</v>
      </c>
      <c r="DI548" s="79">
        <v>0</v>
      </c>
      <c r="DJ548" s="79">
        <v>0</v>
      </c>
      <c r="DK548" s="79">
        <v>55</v>
      </c>
      <c r="DL548" s="79">
        <v>883</v>
      </c>
      <c r="DM548" s="79">
        <v>2</v>
      </c>
      <c r="DN548" s="79">
        <v>0</v>
      </c>
      <c r="DO548" s="79">
        <v>7882</v>
      </c>
      <c r="DP548" s="79">
        <v>0</v>
      </c>
      <c r="DQ548" s="79">
        <v>633.99399999999991</v>
      </c>
      <c r="DR548" s="79">
        <v>0</v>
      </c>
      <c r="DS548" s="79">
        <v>814.74300000000005</v>
      </c>
      <c r="DT548" s="68">
        <v>1448.7370000000001</v>
      </c>
      <c r="DU548" s="79"/>
      <c r="DV548" s="77">
        <v>79.032800000000009</v>
      </c>
      <c r="DW548" s="77">
        <v>0</v>
      </c>
      <c r="DX548" s="77">
        <v>0</v>
      </c>
      <c r="DY548" s="77">
        <v>0.43321799999999999</v>
      </c>
      <c r="DZ548" s="77">
        <v>0</v>
      </c>
      <c r="EA548" s="77">
        <v>3.3613</v>
      </c>
      <c r="EB548" s="77">
        <v>0</v>
      </c>
      <c r="EC548" s="77">
        <v>0</v>
      </c>
      <c r="ED548" s="77"/>
      <c r="EE548" s="77"/>
      <c r="EF548" s="77">
        <v>0.12711900000000001</v>
      </c>
      <c r="EG548" s="77"/>
      <c r="EH548" s="77"/>
      <c r="EI548" s="77"/>
      <c r="EJ548" s="77"/>
      <c r="EK548" s="77"/>
      <c r="EL548" s="77"/>
      <c r="EM548" s="77"/>
      <c r="EN548" s="77"/>
      <c r="EO548" s="77"/>
      <c r="EP548" s="77"/>
      <c r="EQ548" s="77"/>
      <c r="ER548" s="77"/>
      <c r="ES548" s="77"/>
      <c r="ET548" s="77"/>
      <c r="EU548" s="77"/>
      <c r="EV548" s="77">
        <v>0</v>
      </c>
      <c r="EW548" s="77">
        <v>62.796602632000052</v>
      </c>
      <c r="EX548" s="77">
        <v>213.38158736800196</v>
      </c>
    </row>
    <row r="549" spans="1:154">
      <c r="A549" s="86">
        <v>2021</v>
      </c>
      <c r="B549" s="67" t="s">
        <v>7</v>
      </c>
      <c r="C549" s="67" t="s">
        <v>552</v>
      </c>
      <c r="D549" s="67" t="s">
        <v>211</v>
      </c>
      <c r="E549" s="67" t="s">
        <v>212</v>
      </c>
      <c r="F549" s="67" t="s">
        <v>220</v>
      </c>
      <c r="G549" s="67" t="s">
        <v>37</v>
      </c>
      <c r="H549" s="68" t="s">
        <v>231</v>
      </c>
      <c r="I549" s="68" t="s">
        <v>436</v>
      </c>
      <c r="J549" s="67" t="s">
        <v>675</v>
      </c>
      <c r="K549" s="78">
        <v>456441.7999999997</v>
      </c>
      <c r="L549" s="78">
        <v>668146.30000000144</v>
      </c>
      <c r="M549" s="67">
        <v>17218.2</v>
      </c>
      <c r="N549" s="67">
        <v>0</v>
      </c>
      <c r="O549" s="67">
        <v>0</v>
      </c>
      <c r="P549" s="67">
        <v>0</v>
      </c>
      <c r="Q549" s="79"/>
      <c r="R549" s="67">
        <v>1141806.300000001</v>
      </c>
      <c r="S549" s="79"/>
      <c r="T549" s="79"/>
      <c r="U549" s="79"/>
      <c r="V549" s="79"/>
      <c r="W549" s="79"/>
      <c r="X549" s="79"/>
      <c r="Y549" s="79">
        <v>783.92230329638221</v>
      </c>
      <c r="Z549" s="78"/>
      <c r="AA549" s="78"/>
      <c r="AB549" s="78"/>
      <c r="AC549" s="67"/>
      <c r="AD549" s="67">
        <v>1497182.87</v>
      </c>
      <c r="AE549" s="79"/>
      <c r="AF549" s="79">
        <v>304.029680025</v>
      </c>
      <c r="AG549" s="79">
        <v>0</v>
      </c>
      <c r="AH549" s="79">
        <v>0</v>
      </c>
      <c r="AI549" s="79">
        <v>85.039987016000012</v>
      </c>
      <c r="AJ549" s="79">
        <v>270.33658298399916</v>
      </c>
      <c r="AK549" s="67"/>
      <c r="AL549" s="67"/>
      <c r="AM549" s="67"/>
      <c r="AN549" s="67"/>
      <c r="AO549" s="67"/>
      <c r="AP549" s="67">
        <v>59</v>
      </c>
      <c r="AQ549" s="67">
        <v>168</v>
      </c>
      <c r="AR549" s="67"/>
      <c r="AS549" s="67"/>
      <c r="AT549" s="67">
        <v>43</v>
      </c>
      <c r="AU549" s="67"/>
      <c r="AV549" s="67"/>
      <c r="AW549" s="67">
        <v>20</v>
      </c>
      <c r="AX549" s="67">
        <v>0</v>
      </c>
      <c r="AY549" s="67">
        <v>0</v>
      </c>
      <c r="AZ549" s="67">
        <v>0</v>
      </c>
      <c r="BA549" s="67">
        <v>0</v>
      </c>
      <c r="BB549" s="67">
        <v>0</v>
      </c>
      <c r="BC549" s="67">
        <v>0</v>
      </c>
      <c r="BD549" s="67"/>
      <c r="BE549" s="67">
        <v>0</v>
      </c>
      <c r="BF549" s="67">
        <v>0</v>
      </c>
      <c r="BG549" s="67">
        <v>0</v>
      </c>
      <c r="BH549" s="67">
        <v>0</v>
      </c>
      <c r="BI549" s="67"/>
      <c r="BJ549" s="73">
        <v>18175</v>
      </c>
      <c r="BK549" s="68">
        <v>290</v>
      </c>
      <c r="BL549" s="78"/>
      <c r="BM549" s="78">
        <v>15</v>
      </c>
      <c r="BN549" s="78">
        <v>15</v>
      </c>
      <c r="BO549" s="78">
        <v>0</v>
      </c>
      <c r="BP549" s="78">
        <v>15</v>
      </c>
      <c r="BQ549" s="78">
        <v>0</v>
      </c>
      <c r="BR549" s="67">
        <v>5614</v>
      </c>
      <c r="BS549" s="67">
        <v>228</v>
      </c>
      <c r="BT549" s="67">
        <v>6</v>
      </c>
      <c r="BU549" s="67">
        <v>0</v>
      </c>
      <c r="BV549" s="67">
        <v>0</v>
      </c>
      <c r="BW549" s="67">
        <v>0</v>
      </c>
      <c r="BX549" s="79"/>
      <c r="BY549" s="67">
        <v>5848</v>
      </c>
      <c r="BZ549" s="79">
        <v>132.44332199999999</v>
      </c>
      <c r="CA549" s="79">
        <v>214.651206</v>
      </c>
      <c r="CB549" s="79">
        <v>26.660384999999998</v>
      </c>
      <c r="CC549" s="79">
        <v>94.636123999999995</v>
      </c>
      <c r="CD549" s="79"/>
      <c r="CE549" s="79"/>
      <c r="CF549" s="79"/>
      <c r="CG549" s="79"/>
      <c r="CH549" s="79"/>
      <c r="CI549" s="79"/>
      <c r="CJ549" s="79"/>
      <c r="CK549" s="79">
        <v>5.12</v>
      </c>
      <c r="CL549" s="67">
        <v>473.51103699999999</v>
      </c>
      <c r="CM549" s="79">
        <v>23.5</v>
      </c>
      <c r="CN549" s="79">
        <v>13.116960569604483</v>
      </c>
      <c r="CO549" s="79">
        <v>8.0167583761280206</v>
      </c>
      <c r="CP549" s="79">
        <v>84.97</v>
      </c>
      <c r="CQ549" s="79">
        <v>47.427580408480551</v>
      </c>
      <c r="CR549" s="79">
        <v>28.986551456153098</v>
      </c>
      <c r="CS549" s="79">
        <v>0</v>
      </c>
      <c r="CT549" s="79">
        <v>0</v>
      </c>
      <c r="CU549" s="79">
        <v>0</v>
      </c>
      <c r="CV549" s="79">
        <v>22.65</v>
      </c>
      <c r="CW549" s="79">
        <v>12.642517314959214</v>
      </c>
      <c r="CX549" s="79">
        <v>7.7267905199701969</v>
      </c>
      <c r="CY549" s="79">
        <v>31.25</v>
      </c>
      <c r="CZ549" s="79">
        <v>17.44276671489958</v>
      </c>
      <c r="DA549" s="79">
        <v>10.660582946978749</v>
      </c>
      <c r="DB549" s="79">
        <v>0</v>
      </c>
      <c r="DC549" s="79">
        <v>0</v>
      </c>
      <c r="DD549" s="79">
        <v>0</v>
      </c>
      <c r="DE549" s="79">
        <v>0</v>
      </c>
      <c r="DF549" s="79">
        <v>102</v>
      </c>
      <c r="DG549" s="79">
        <v>13</v>
      </c>
      <c r="DH549" s="79">
        <v>282</v>
      </c>
      <c r="DI549" s="79">
        <v>0</v>
      </c>
      <c r="DJ549" s="79">
        <v>0</v>
      </c>
      <c r="DK549" s="79">
        <v>94</v>
      </c>
      <c r="DL549" s="79">
        <v>13</v>
      </c>
      <c r="DM549" s="79">
        <v>282</v>
      </c>
      <c r="DN549" s="79">
        <v>0</v>
      </c>
      <c r="DO549" s="79">
        <v>5848</v>
      </c>
      <c r="DP549" s="79">
        <v>0</v>
      </c>
      <c r="DQ549" s="79">
        <v>529.40300000000002</v>
      </c>
      <c r="DR549" s="79">
        <v>0</v>
      </c>
      <c r="DS549" s="79">
        <v>879.56</v>
      </c>
      <c r="DT549" s="68">
        <v>1408.963</v>
      </c>
      <c r="DU549" s="79"/>
      <c r="DV549" s="77">
        <v>58.644319999999993</v>
      </c>
      <c r="DW549" s="77">
        <v>0</v>
      </c>
      <c r="DX549" s="77">
        <v>0</v>
      </c>
      <c r="DY549" s="77">
        <v>4.6257909999999995</v>
      </c>
      <c r="DZ549" s="77">
        <v>0</v>
      </c>
      <c r="EA549" s="77">
        <v>3.2085999999999997</v>
      </c>
      <c r="EB549" s="77">
        <v>0</v>
      </c>
      <c r="EC549" s="77">
        <v>0</v>
      </c>
      <c r="ED549" s="77"/>
      <c r="EE549" s="77"/>
      <c r="EF549" s="77">
        <v>0</v>
      </c>
      <c r="EG549" s="77"/>
      <c r="EH549" s="77"/>
      <c r="EI549" s="77"/>
      <c r="EJ549" s="77"/>
      <c r="EK549" s="77"/>
      <c r="EL549" s="77"/>
      <c r="EM549" s="77"/>
      <c r="EN549" s="77"/>
      <c r="EO549" s="77"/>
      <c r="EP549" s="77"/>
      <c r="EQ549" s="77"/>
      <c r="ER549" s="77"/>
      <c r="ES549" s="77"/>
      <c r="ET549" s="77"/>
      <c r="EU549" s="77"/>
      <c r="EV549" s="77">
        <v>0</v>
      </c>
      <c r="EW549" s="77">
        <v>85.039987016000012</v>
      </c>
      <c r="EX549" s="77">
        <v>270.33658298399916</v>
      </c>
    </row>
    <row r="550" spans="1:154">
      <c r="A550" s="86">
        <v>2021</v>
      </c>
      <c r="B550" s="67" t="s">
        <v>7</v>
      </c>
      <c r="C550" s="67" t="s">
        <v>552</v>
      </c>
      <c r="D550" s="67" t="s">
        <v>211</v>
      </c>
      <c r="E550" s="67" t="s">
        <v>212</v>
      </c>
      <c r="F550" s="67" t="s">
        <v>221</v>
      </c>
      <c r="G550" s="67" t="s">
        <v>36</v>
      </c>
      <c r="H550" s="68" t="s">
        <v>231</v>
      </c>
      <c r="I550" s="68" t="s">
        <v>437</v>
      </c>
      <c r="J550" s="67" t="s">
        <v>676</v>
      </c>
      <c r="K550" s="78">
        <v>536063.60188238637</v>
      </c>
      <c r="L550" s="78">
        <v>483357.56669520063</v>
      </c>
      <c r="M550" s="67">
        <v>110305.2</v>
      </c>
      <c r="N550" s="67">
        <v>53470</v>
      </c>
      <c r="O550" s="67">
        <v>0</v>
      </c>
      <c r="P550" s="67">
        <v>48081.399999999994</v>
      </c>
      <c r="Q550" s="79"/>
      <c r="R550" s="67">
        <v>1231277.7685775869</v>
      </c>
      <c r="S550" s="79"/>
      <c r="T550" s="79"/>
      <c r="U550" s="79"/>
      <c r="V550" s="79"/>
      <c r="W550" s="79"/>
      <c r="X550" s="79"/>
      <c r="Y550" s="79">
        <v>832.71210110539914</v>
      </c>
      <c r="Z550" s="78"/>
      <c r="AA550" s="78"/>
      <c r="AB550" s="78"/>
      <c r="AC550" s="67"/>
      <c r="AD550" s="67">
        <v>1789375.5600000008</v>
      </c>
      <c r="AE550" s="79"/>
      <c r="AF550" s="79">
        <v>367.32445615600011</v>
      </c>
      <c r="AG550" s="79">
        <v>0</v>
      </c>
      <c r="AH550" s="79">
        <v>0</v>
      </c>
      <c r="AI550" s="79">
        <v>101.63653180800004</v>
      </c>
      <c r="AJ550" s="79">
        <v>313.31121481441369</v>
      </c>
      <c r="AK550" s="67"/>
      <c r="AL550" s="67"/>
      <c r="AM550" s="67"/>
      <c r="AN550" s="67"/>
      <c r="AO550" s="67"/>
      <c r="AP550" s="67">
        <v>29</v>
      </c>
      <c r="AQ550" s="67">
        <v>156</v>
      </c>
      <c r="AR550" s="67"/>
      <c r="AS550" s="67"/>
      <c r="AT550" s="67">
        <v>23</v>
      </c>
      <c r="AU550" s="67"/>
      <c r="AV550" s="67"/>
      <c r="AW550" s="67">
        <v>8</v>
      </c>
      <c r="AX550" s="67">
        <v>0</v>
      </c>
      <c r="AY550" s="67">
        <v>0</v>
      </c>
      <c r="AZ550" s="67">
        <v>2</v>
      </c>
      <c r="BA550" s="67">
        <v>8</v>
      </c>
      <c r="BB550" s="67">
        <v>0</v>
      </c>
      <c r="BC550" s="67">
        <v>0</v>
      </c>
      <c r="BD550" s="67"/>
      <c r="BE550" s="67">
        <v>0</v>
      </c>
      <c r="BF550" s="67">
        <v>0</v>
      </c>
      <c r="BG550" s="67">
        <v>0</v>
      </c>
      <c r="BH550" s="67">
        <v>0</v>
      </c>
      <c r="BI550" s="67"/>
      <c r="BJ550" s="73">
        <v>15575</v>
      </c>
      <c r="BK550" s="68">
        <v>226</v>
      </c>
      <c r="BL550" s="78"/>
      <c r="BM550" s="78">
        <v>31</v>
      </c>
      <c r="BN550" s="78">
        <v>31</v>
      </c>
      <c r="BO550" s="78">
        <v>31</v>
      </c>
      <c r="BP550" s="78">
        <v>0</v>
      </c>
      <c r="BQ550" s="78">
        <v>0</v>
      </c>
      <c r="BR550" s="67">
        <v>6626</v>
      </c>
      <c r="BS550" s="67">
        <v>142</v>
      </c>
      <c r="BT550" s="67">
        <v>9</v>
      </c>
      <c r="BU550" s="67">
        <v>1</v>
      </c>
      <c r="BV550" s="67">
        <v>0</v>
      </c>
      <c r="BW550" s="67">
        <v>8</v>
      </c>
      <c r="BX550" s="79"/>
      <c r="BY550" s="67">
        <v>6786</v>
      </c>
      <c r="BZ550" s="79">
        <v>289.24785200000002</v>
      </c>
      <c r="CA550" s="79">
        <v>289.97404</v>
      </c>
      <c r="CB550" s="79">
        <v>44.745888000000008</v>
      </c>
      <c r="CC550" s="79">
        <v>128.30289099999999</v>
      </c>
      <c r="CD550" s="79"/>
      <c r="CE550" s="79"/>
      <c r="CF550" s="79"/>
      <c r="CG550" s="79"/>
      <c r="CH550" s="79"/>
      <c r="CI550" s="79"/>
      <c r="CJ550" s="79"/>
      <c r="CK550" s="79">
        <v>16.8215</v>
      </c>
      <c r="CL550" s="67">
        <v>769.09217100000001</v>
      </c>
      <c r="CM550" s="79">
        <v>20.38</v>
      </c>
      <c r="CN550" s="79">
        <v>12.485354942264381</v>
      </c>
      <c r="CO550" s="79">
        <v>7.6307368068384323</v>
      </c>
      <c r="CP550" s="79">
        <v>104.2</v>
      </c>
      <c r="CQ550" s="79">
        <v>63.835818694011223</v>
      </c>
      <c r="CR550" s="79">
        <v>39.014856490312312</v>
      </c>
      <c r="CS550" s="79">
        <v>0</v>
      </c>
      <c r="CT550" s="79">
        <v>0</v>
      </c>
      <c r="CU550" s="79">
        <v>0</v>
      </c>
      <c r="CV550" s="79">
        <v>27.89</v>
      </c>
      <c r="CW550" s="79">
        <v>17.086189859654247</v>
      </c>
      <c r="CX550" s="79">
        <v>10.442652087474183</v>
      </c>
      <c r="CY550" s="79">
        <v>45.7</v>
      </c>
      <c r="CZ550" s="79">
        <v>27.997091308217968</v>
      </c>
      <c r="DA550" s="79">
        <v>17.111122280300116</v>
      </c>
      <c r="DB550" s="79">
        <v>0</v>
      </c>
      <c r="DC550" s="79">
        <v>0</v>
      </c>
      <c r="DD550" s="79">
        <v>0</v>
      </c>
      <c r="DE550" s="79">
        <v>9</v>
      </c>
      <c r="DF550" s="79">
        <v>480</v>
      </c>
      <c r="DG550" s="79">
        <v>464</v>
      </c>
      <c r="DH550" s="79">
        <v>88</v>
      </c>
      <c r="DI550" s="79">
        <v>0</v>
      </c>
      <c r="DJ550" s="79">
        <v>9</v>
      </c>
      <c r="DK550" s="79">
        <v>468</v>
      </c>
      <c r="DL550" s="79">
        <v>462</v>
      </c>
      <c r="DM550" s="79">
        <v>87</v>
      </c>
      <c r="DN550" s="79">
        <v>0</v>
      </c>
      <c r="DO550" s="79">
        <v>6786</v>
      </c>
      <c r="DP550" s="79">
        <v>8</v>
      </c>
      <c r="DQ550" s="79">
        <v>365.97</v>
      </c>
      <c r="DR550" s="79">
        <v>0</v>
      </c>
      <c r="DS550" s="79">
        <v>641.00000000000011</v>
      </c>
      <c r="DT550" s="68">
        <v>1006.9700000000001</v>
      </c>
      <c r="DU550" s="79"/>
      <c r="DV550" s="77">
        <v>60.885440000000003</v>
      </c>
      <c r="DW550" s="77">
        <v>0</v>
      </c>
      <c r="DX550" s="77">
        <v>0</v>
      </c>
      <c r="DY550" s="77">
        <v>0.21626900000000002</v>
      </c>
      <c r="DZ550" s="77">
        <v>0</v>
      </c>
      <c r="EA550" s="77">
        <v>3.7104000000000004</v>
      </c>
      <c r="EB550" s="77">
        <v>0</v>
      </c>
      <c r="EC550" s="77">
        <v>0</v>
      </c>
      <c r="ED550" s="77"/>
      <c r="EE550" s="77"/>
      <c r="EF550" s="77">
        <v>0</v>
      </c>
      <c r="EG550" s="77"/>
      <c r="EH550" s="77"/>
      <c r="EI550" s="77"/>
      <c r="EJ550" s="77"/>
      <c r="EK550" s="77"/>
      <c r="EL550" s="77"/>
      <c r="EM550" s="77"/>
      <c r="EN550" s="77"/>
      <c r="EO550" s="77"/>
      <c r="EP550" s="77"/>
      <c r="EQ550" s="77"/>
      <c r="ER550" s="77"/>
      <c r="ES550" s="77"/>
      <c r="ET550" s="77"/>
      <c r="EU550" s="77"/>
      <c r="EV550" s="77">
        <v>0</v>
      </c>
      <c r="EW550" s="77">
        <v>101.63653180800004</v>
      </c>
      <c r="EX550" s="77">
        <v>313.31121481441369</v>
      </c>
    </row>
    <row r="551" spans="1:154">
      <c r="A551" s="86">
        <v>2021</v>
      </c>
      <c r="B551" s="67" t="s">
        <v>7</v>
      </c>
      <c r="C551" s="67" t="s">
        <v>552</v>
      </c>
      <c r="D551" s="67" t="s">
        <v>211</v>
      </c>
      <c r="E551" s="67" t="s">
        <v>212</v>
      </c>
      <c r="F551" s="67" t="s">
        <v>222</v>
      </c>
      <c r="G551" s="67" t="s">
        <v>35</v>
      </c>
      <c r="H551" s="68" t="s">
        <v>231</v>
      </c>
      <c r="I551" s="68" t="s">
        <v>438</v>
      </c>
      <c r="J551" s="67" t="s">
        <v>677</v>
      </c>
      <c r="K551" s="78">
        <v>891198.59999999788</v>
      </c>
      <c r="L551" s="78">
        <v>573468.29999999993</v>
      </c>
      <c r="M551" s="67">
        <v>161445.1</v>
      </c>
      <c r="N551" s="67">
        <v>0</v>
      </c>
      <c r="O551" s="67">
        <v>0</v>
      </c>
      <c r="P551" s="67">
        <v>0</v>
      </c>
      <c r="Q551" s="79"/>
      <c r="R551" s="67">
        <v>1626111.9999999979</v>
      </c>
      <c r="S551" s="79"/>
      <c r="T551" s="79"/>
      <c r="U551" s="79"/>
      <c r="V551" s="79"/>
      <c r="W551" s="79"/>
      <c r="X551" s="79"/>
      <c r="Y551" s="79">
        <v>1138.7650883245788</v>
      </c>
      <c r="Z551" s="78"/>
      <c r="AA551" s="78"/>
      <c r="AB551" s="78"/>
      <c r="AC551" s="67"/>
      <c r="AD551" s="67">
        <v>3046957.100000001</v>
      </c>
      <c r="AE551" s="79"/>
      <c r="AF551" s="79">
        <v>571.86129234999999</v>
      </c>
      <c r="AG551" s="79">
        <v>0</v>
      </c>
      <c r="AH551" s="79">
        <v>173.06716328000007</v>
      </c>
      <c r="AI551" s="79">
        <v>0</v>
      </c>
      <c r="AJ551" s="79">
        <v>1247.4243367200031</v>
      </c>
      <c r="AK551" s="67"/>
      <c r="AL551" s="67"/>
      <c r="AM551" s="67"/>
      <c r="AN551" s="67"/>
      <c r="AO551" s="67"/>
      <c r="AP551" s="67">
        <v>51</v>
      </c>
      <c r="AQ551" s="67">
        <v>116</v>
      </c>
      <c r="AR551" s="67"/>
      <c r="AS551" s="67"/>
      <c r="AT551" s="67">
        <v>34</v>
      </c>
      <c r="AU551" s="67"/>
      <c r="AV551" s="67"/>
      <c r="AW551" s="67">
        <v>11</v>
      </c>
      <c r="AX551" s="67">
        <v>0</v>
      </c>
      <c r="AY551" s="67">
        <v>0</v>
      </c>
      <c r="AZ551" s="67">
        <v>5</v>
      </c>
      <c r="BA551" s="67">
        <v>7</v>
      </c>
      <c r="BB551" s="67">
        <v>0</v>
      </c>
      <c r="BC551" s="67">
        <v>0</v>
      </c>
      <c r="BD551" s="67"/>
      <c r="BE551" s="67">
        <v>0</v>
      </c>
      <c r="BF551" s="67">
        <v>0</v>
      </c>
      <c r="BG551" s="67">
        <v>0</v>
      </c>
      <c r="BH551" s="67">
        <v>0</v>
      </c>
      <c r="BI551" s="67"/>
      <c r="BJ551" s="73">
        <v>16455</v>
      </c>
      <c r="BK551" s="68">
        <v>224</v>
      </c>
      <c r="BL551" s="78"/>
      <c r="BM551" s="78">
        <v>43</v>
      </c>
      <c r="BN551" s="78">
        <v>43</v>
      </c>
      <c r="BO551" s="78">
        <v>0</v>
      </c>
      <c r="BP551" s="78">
        <v>43</v>
      </c>
      <c r="BQ551" s="78">
        <v>0</v>
      </c>
      <c r="BR551" s="67">
        <v>9952</v>
      </c>
      <c r="BS551" s="67">
        <v>187</v>
      </c>
      <c r="BT551" s="67">
        <v>12</v>
      </c>
      <c r="BU551" s="67">
        <v>0</v>
      </c>
      <c r="BV551" s="67">
        <v>0</v>
      </c>
      <c r="BW551" s="67">
        <v>5</v>
      </c>
      <c r="BX551" s="79"/>
      <c r="BY551" s="67">
        <v>10156</v>
      </c>
      <c r="BZ551" s="79">
        <v>369.42051399999997</v>
      </c>
      <c r="CA551" s="79">
        <v>278.13343199999997</v>
      </c>
      <c r="CB551" s="79">
        <v>55.452953000000001</v>
      </c>
      <c r="CC551" s="79">
        <v>133.78618800000001</v>
      </c>
      <c r="CD551" s="79"/>
      <c r="CE551" s="79"/>
      <c r="CF551" s="79"/>
      <c r="CG551" s="79"/>
      <c r="CH551" s="79"/>
      <c r="CI551" s="79"/>
      <c r="CJ551" s="79"/>
      <c r="CK551" s="79">
        <v>23.47935</v>
      </c>
      <c r="CL551" s="67">
        <v>860.27243699999997</v>
      </c>
      <c r="CM551" s="79">
        <v>2.5299999999999998</v>
      </c>
      <c r="CN551" s="79">
        <v>2.0680778831511466</v>
      </c>
      <c r="CO551" s="79">
        <v>1.2704202436197494</v>
      </c>
      <c r="CP551" s="79">
        <v>111.74</v>
      </c>
      <c r="CQ551" s="79">
        <v>91.338744135695322</v>
      </c>
      <c r="CR551" s="79">
        <v>56.109390522557632</v>
      </c>
      <c r="CS551" s="79">
        <v>0.37</v>
      </c>
      <c r="CT551" s="79">
        <v>0.30244617263475271</v>
      </c>
      <c r="CU551" s="79">
        <v>0.18579268384952857</v>
      </c>
      <c r="CV551" s="79">
        <v>46.69</v>
      </c>
      <c r="CW551" s="79">
        <v>38.16543729815298</v>
      </c>
      <c r="CX551" s="79">
        <v>23.445028132255377</v>
      </c>
      <c r="CY551" s="79">
        <v>56.92</v>
      </c>
      <c r="CZ551" s="79">
        <v>47.095725271270446</v>
      </c>
      <c r="DA551" s="79">
        <v>28.930904034141431</v>
      </c>
      <c r="DB551" s="79">
        <v>0</v>
      </c>
      <c r="DC551" s="79">
        <v>0</v>
      </c>
      <c r="DD551" s="79">
        <v>0</v>
      </c>
      <c r="DE551" s="79">
        <v>0</v>
      </c>
      <c r="DF551" s="79">
        <v>786</v>
      </c>
      <c r="DG551" s="79">
        <v>522</v>
      </c>
      <c r="DH551" s="79">
        <v>183</v>
      </c>
      <c r="DI551" s="79">
        <v>0</v>
      </c>
      <c r="DJ551" s="79">
        <v>0</v>
      </c>
      <c r="DK551" s="79">
        <v>720</v>
      </c>
      <c r="DL551" s="79">
        <v>513</v>
      </c>
      <c r="DM551" s="79">
        <v>174</v>
      </c>
      <c r="DN551" s="79">
        <v>0</v>
      </c>
      <c r="DO551" s="79">
        <v>10156</v>
      </c>
      <c r="DP551" s="79">
        <v>5</v>
      </c>
      <c r="DQ551" s="79">
        <v>716.06000000000006</v>
      </c>
      <c r="DR551" s="79">
        <v>0</v>
      </c>
      <c r="DS551" s="79">
        <v>864.63299999999992</v>
      </c>
      <c r="DT551" s="68">
        <v>1580.693</v>
      </c>
      <c r="DU551" s="79"/>
      <c r="DV551" s="77">
        <v>102.33215999999999</v>
      </c>
      <c r="DW551" s="77">
        <v>0</v>
      </c>
      <c r="DX551" s="77">
        <v>0</v>
      </c>
      <c r="DY551" s="77">
        <v>0.47457500000000002</v>
      </c>
      <c r="DZ551" s="77">
        <v>0</v>
      </c>
      <c r="EA551" s="77">
        <v>2.8925000000000001</v>
      </c>
      <c r="EB551" s="77">
        <v>0</v>
      </c>
      <c r="EC551" s="77">
        <v>0</v>
      </c>
      <c r="ED551" s="77"/>
      <c r="EE551" s="77"/>
      <c r="EF551" s="77">
        <v>0.21186500000000003</v>
      </c>
      <c r="EG551" s="77"/>
      <c r="EH551" s="77"/>
      <c r="EI551" s="77"/>
      <c r="EJ551" s="77"/>
      <c r="EK551" s="77"/>
      <c r="EL551" s="77"/>
      <c r="EM551" s="77"/>
      <c r="EN551" s="77"/>
      <c r="EO551" s="77"/>
      <c r="EP551" s="77"/>
      <c r="EQ551" s="77"/>
      <c r="ER551" s="77"/>
      <c r="ES551" s="77"/>
      <c r="ET551" s="77"/>
      <c r="EU551" s="77"/>
      <c r="EV551" s="77">
        <v>173.06716328000007</v>
      </c>
      <c r="EW551" s="77">
        <v>0</v>
      </c>
      <c r="EX551" s="77">
        <v>1247.4243367200031</v>
      </c>
    </row>
    <row r="552" spans="1:154">
      <c r="A552" s="86">
        <v>2021</v>
      </c>
      <c r="B552" s="67" t="s">
        <v>7</v>
      </c>
      <c r="C552" s="67" t="s">
        <v>552</v>
      </c>
      <c r="D552" s="67" t="s">
        <v>211</v>
      </c>
      <c r="E552" s="67" t="s">
        <v>212</v>
      </c>
      <c r="F552" s="67" t="s">
        <v>223</v>
      </c>
      <c r="G552" s="67" t="s">
        <v>45</v>
      </c>
      <c r="H552" s="68" t="s">
        <v>231</v>
      </c>
      <c r="I552" s="68" t="s">
        <v>439</v>
      </c>
      <c r="J552" s="67" t="s">
        <v>678</v>
      </c>
      <c r="K552" s="78">
        <v>1269790.0000000019</v>
      </c>
      <c r="L552" s="78">
        <v>1035647.6000000016</v>
      </c>
      <c r="M552" s="67">
        <v>316902</v>
      </c>
      <c r="N552" s="67">
        <v>0</v>
      </c>
      <c r="O552" s="67">
        <v>0</v>
      </c>
      <c r="P552" s="67">
        <v>0</v>
      </c>
      <c r="Q552" s="79"/>
      <c r="R552" s="67">
        <v>2622339.6000000034</v>
      </c>
      <c r="S552" s="79"/>
      <c r="T552" s="79"/>
      <c r="U552" s="79"/>
      <c r="V552" s="79"/>
      <c r="W552" s="79"/>
      <c r="X552" s="79"/>
      <c r="Y552" s="79">
        <v>1876.4320453307782</v>
      </c>
      <c r="Z552" s="78"/>
      <c r="AA552" s="78"/>
      <c r="AB552" s="78"/>
      <c r="AC552" s="67"/>
      <c r="AD552" s="67">
        <v>3842963.79</v>
      </c>
      <c r="AE552" s="79"/>
      <c r="AF552" s="79">
        <v>756.50745919700012</v>
      </c>
      <c r="AG552" s="79">
        <v>0</v>
      </c>
      <c r="AH552" s="79">
        <v>0</v>
      </c>
      <c r="AI552" s="79">
        <v>218.28034327200004</v>
      </c>
      <c r="AJ552" s="79">
        <v>1002.3438467279966</v>
      </c>
      <c r="AK552" s="67"/>
      <c r="AL552" s="67"/>
      <c r="AM552" s="67"/>
      <c r="AN552" s="67"/>
      <c r="AO552" s="67"/>
      <c r="AP552" s="67">
        <v>99</v>
      </c>
      <c r="AQ552" s="67">
        <v>223</v>
      </c>
      <c r="AR552" s="67"/>
      <c r="AS552" s="67"/>
      <c r="AT552" s="67">
        <v>91</v>
      </c>
      <c r="AU552" s="67"/>
      <c r="AV552" s="67"/>
      <c r="AW552" s="67">
        <v>13</v>
      </c>
      <c r="AX552" s="67">
        <v>0</v>
      </c>
      <c r="AY552" s="67">
        <v>0</v>
      </c>
      <c r="AZ552" s="67">
        <v>9</v>
      </c>
      <c r="BA552" s="67">
        <v>5</v>
      </c>
      <c r="BB552" s="67">
        <v>0</v>
      </c>
      <c r="BC552" s="67">
        <v>0</v>
      </c>
      <c r="BD552" s="67"/>
      <c r="BE552" s="67">
        <v>0</v>
      </c>
      <c r="BF552" s="67">
        <v>0</v>
      </c>
      <c r="BG552" s="67">
        <v>0</v>
      </c>
      <c r="BH552" s="67">
        <v>0</v>
      </c>
      <c r="BI552" s="67"/>
      <c r="BJ552" s="73">
        <v>29735</v>
      </c>
      <c r="BK552" s="68">
        <v>440</v>
      </c>
      <c r="BL552" s="78"/>
      <c r="BM552" s="78">
        <v>40</v>
      </c>
      <c r="BN552" s="78">
        <v>40</v>
      </c>
      <c r="BO552" s="78">
        <v>0</v>
      </c>
      <c r="BP552" s="78">
        <v>40</v>
      </c>
      <c r="BQ552" s="78">
        <v>0</v>
      </c>
      <c r="BR552" s="67">
        <v>15711</v>
      </c>
      <c r="BS552" s="67">
        <v>378</v>
      </c>
      <c r="BT552" s="67">
        <v>12</v>
      </c>
      <c r="BU552" s="67">
        <v>0</v>
      </c>
      <c r="BV552" s="67">
        <v>0</v>
      </c>
      <c r="BW552" s="67">
        <v>0</v>
      </c>
      <c r="BX552" s="79"/>
      <c r="BY552" s="67">
        <v>16101</v>
      </c>
      <c r="BZ552" s="79">
        <v>335.569007</v>
      </c>
      <c r="CA552" s="79">
        <v>650.238834</v>
      </c>
      <c r="CB552" s="79">
        <v>44.765855000000002</v>
      </c>
      <c r="CC552" s="79">
        <v>155.55812900000001</v>
      </c>
      <c r="CD552" s="79"/>
      <c r="CE552" s="79"/>
      <c r="CF552" s="79"/>
      <c r="CG552" s="79"/>
      <c r="CH552" s="79"/>
      <c r="CI552" s="79"/>
      <c r="CJ552" s="79"/>
      <c r="CK552" s="79">
        <v>14.76</v>
      </c>
      <c r="CL552" s="67">
        <v>1200.8918250000002</v>
      </c>
      <c r="CM552" s="79">
        <v>0</v>
      </c>
      <c r="CN552" s="79">
        <v>0</v>
      </c>
      <c r="CO552" s="79">
        <v>0</v>
      </c>
      <c r="CP552" s="79">
        <v>73</v>
      </c>
      <c r="CQ552" s="79">
        <v>93.546062217183632</v>
      </c>
      <c r="CR552" s="79">
        <v>57.173014575587196</v>
      </c>
      <c r="CS552" s="79">
        <v>0</v>
      </c>
      <c r="CT552" s="79">
        <v>0</v>
      </c>
      <c r="CU552" s="79">
        <v>0</v>
      </c>
      <c r="CV552" s="79">
        <v>54.14</v>
      </c>
      <c r="CW552" s="79">
        <v>69.377860389566052</v>
      </c>
      <c r="CX552" s="79">
        <v>42.40201382359303</v>
      </c>
      <c r="CY552" s="79">
        <v>10.48</v>
      </c>
      <c r="CZ552" s="79">
        <v>13.429626466247731</v>
      </c>
      <c r="DA552" s="79">
        <v>8.2078519555089571</v>
      </c>
      <c r="DB552" s="79">
        <v>0</v>
      </c>
      <c r="DC552" s="79">
        <v>0</v>
      </c>
      <c r="DD552" s="79">
        <v>0</v>
      </c>
      <c r="DE552" s="79">
        <v>0</v>
      </c>
      <c r="DF552" s="79">
        <v>3017</v>
      </c>
      <c r="DG552" s="79">
        <v>246</v>
      </c>
      <c r="DH552" s="79">
        <v>291</v>
      </c>
      <c r="DI552" s="79">
        <v>0</v>
      </c>
      <c r="DJ552" s="79">
        <v>0</v>
      </c>
      <c r="DK552" s="79">
        <v>3017</v>
      </c>
      <c r="DL552" s="79">
        <v>246</v>
      </c>
      <c r="DM552" s="79">
        <v>291</v>
      </c>
      <c r="DN552" s="79">
        <v>0</v>
      </c>
      <c r="DO552" s="79">
        <v>16101</v>
      </c>
      <c r="DP552" s="79">
        <v>0</v>
      </c>
      <c r="DQ552" s="79">
        <v>684.81000000000006</v>
      </c>
      <c r="DR552" s="79">
        <v>0</v>
      </c>
      <c r="DS552" s="79">
        <v>1079.25</v>
      </c>
      <c r="DT552" s="68">
        <v>1764.06</v>
      </c>
      <c r="DU552" s="79"/>
      <c r="DV552" s="77">
        <v>140.21168</v>
      </c>
      <c r="DW552" s="77">
        <v>0</v>
      </c>
      <c r="DX552" s="77">
        <v>0</v>
      </c>
      <c r="DY552" s="77">
        <v>0.23203300000000002</v>
      </c>
      <c r="DZ552" s="77">
        <v>0</v>
      </c>
      <c r="EA552" s="77">
        <v>6.7127999999999997</v>
      </c>
      <c r="EB552" s="77">
        <v>0</v>
      </c>
      <c r="EC552" s="77">
        <v>0</v>
      </c>
      <c r="ED552" s="77"/>
      <c r="EE552" s="77"/>
      <c r="EF552" s="77">
        <v>0.256272</v>
      </c>
      <c r="EG552" s="77"/>
      <c r="EH552" s="77"/>
      <c r="EI552" s="77"/>
      <c r="EJ552" s="77"/>
      <c r="EK552" s="77"/>
      <c r="EL552" s="77"/>
      <c r="EM552" s="77"/>
      <c r="EN552" s="77"/>
      <c r="EO552" s="77"/>
      <c r="EP552" s="77"/>
      <c r="EQ552" s="77"/>
      <c r="ER552" s="77"/>
      <c r="ES552" s="77"/>
      <c r="ET552" s="77"/>
      <c r="EU552" s="77"/>
      <c r="EV552" s="77">
        <v>0</v>
      </c>
      <c r="EW552" s="77">
        <v>218.28034327200004</v>
      </c>
      <c r="EX552" s="77">
        <v>1002.3438467279966</v>
      </c>
    </row>
    <row r="553" spans="1:154">
      <c r="A553" s="86">
        <v>2021</v>
      </c>
      <c r="B553" s="67" t="s">
        <v>7</v>
      </c>
      <c r="C553" s="67" t="s">
        <v>552</v>
      </c>
      <c r="D553" s="67" t="s">
        <v>211</v>
      </c>
      <c r="E553" s="67" t="s">
        <v>212</v>
      </c>
      <c r="F553" s="67" t="s">
        <v>224</v>
      </c>
      <c r="G553" s="67" t="s">
        <v>46</v>
      </c>
      <c r="H553" s="68" t="s">
        <v>231</v>
      </c>
      <c r="I553" s="68" t="s">
        <v>440</v>
      </c>
      <c r="J553" s="67" t="s">
        <v>679</v>
      </c>
      <c r="K553" s="78">
        <v>598850.20000000112</v>
      </c>
      <c r="L553" s="78">
        <v>527099.50000000058</v>
      </c>
      <c r="M553" s="67">
        <v>378808</v>
      </c>
      <c r="N553" s="67">
        <v>484924</v>
      </c>
      <c r="O553" s="67">
        <v>0</v>
      </c>
      <c r="P553" s="67">
        <v>0</v>
      </c>
      <c r="Q553" s="79"/>
      <c r="R553" s="67">
        <v>1989681.7000000016</v>
      </c>
      <c r="S553" s="79"/>
      <c r="T553" s="79"/>
      <c r="U553" s="79"/>
      <c r="V553" s="79"/>
      <c r="W553" s="79"/>
      <c r="X553" s="79"/>
      <c r="Y553" s="79">
        <v>1257.7810549113876</v>
      </c>
      <c r="Z553" s="78"/>
      <c r="AA553" s="78"/>
      <c r="AB553" s="78"/>
      <c r="AC553" s="67"/>
      <c r="AD553" s="67">
        <v>2539283.69</v>
      </c>
      <c r="AE553" s="79"/>
      <c r="AF553" s="79">
        <v>530.10742683900003</v>
      </c>
      <c r="AG553" s="79">
        <v>0</v>
      </c>
      <c r="AH553" s="79">
        <v>144.23131359199999</v>
      </c>
      <c r="AI553" s="79">
        <v>0</v>
      </c>
      <c r="AJ553" s="79">
        <v>278.40649190799815</v>
      </c>
      <c r="AK553" s="67"/>
      <c r="AL553" s="67"/>
      <c r="AM553" s="67"/>
      <c r="AN553" s="67"/>
      <c r="AO553" s="67"/>
      <c r="AP553" s="67">
        <v>37</v>
      </c>
      <c r="AQ553" s="67">
        <v>252</v>
      </c>
      <c r="AR553" s="67"/>
      <c r="AS553" s="67"/>
      <c r="AT553" s="67">
        <v>48</v>
      </c>
      <c r="AU553" s="67"/>
      <c r="AV553" s="67"/>
      <c r="AW553" s="67">
        <v>14</v>
      </c>
      <c r="AX553" s="67">
        <v>0</v>
      </c>
      <c r="AY553" s="67">
        <v>0</v>
      </c>
      <c r="AZ553" s="67">
        <v>5</v>
      </c>
      <c r="BA553" s="67">
        <v>9</v>
      </c>
      <c r="BB553" s="67">
        <v>0</v>
      </c>
      <c r="BC553" s="67">
        <v>9</v>
      </c>
      <c r="BD553" s="67"/>
      <c r="BE553" s="67">
        <v>0</v>
      </c>
      <c r="BF553" s="67">
        <v>0</v>
      </c>
      <c r="BG553" s="67">
        <v>0</v>
      </c>
      <c r="BH553" s="67">
        <v>0</v>
      </c>
      <c r="BI553" s="67"/>
      <c r="BJ553" s="73">
        <v>30035</v>
      </c>
      <c r="BK553" s="68">
        <v>374</v>
      </c>
      <c r="BL553" s="78"/>
      <c r="BM553" s="78">
        <v>32</v>
      </c>
      <c r="BN553" s="78">
        <v>32</v>
      </c>
      <c r="BO553" s="78">
        <v>0</v>
      </c>
      <c r="BP553" s="78">
        <v>32</v>
      </c>
      <c r="BQ553" s="78">
        <v>0</v>
      </c>
      <c r="BR553" s="67">
        <v>11288</v>
      </c>
      <c r="BS553" s="67">
        <v>248</v>
      </c>
      <c r="BT553" s="67">
        <v>12</v>
      </c>
      <c r="BU553" s="67">
        <v>0</v>
      </c>
      <c r="BV553" s="67">
        <v>0</v>
      </c>
      <c r="BW553" s="67">
        <v>0</v>
      </c>
      <c r="BX553" s="79"/>
      <c r="BY553" s="67">
        <v>11548</v>
      </c>
      <c r="BZ553" s="79">
        <v>245.76731900000001</v>
      </c>
      <c r="CA553" s="79">
        <v>423.39287899999999</v>
      </c>
      <c r="CB553" s="79">
        <v>33.729787999999999</v>
      </c>
      <c r="CC553" s="79">
        <v>127.33649700000001</v>
      </c>
      <c r="CD553" s="79"/>
      <c r="CE553" s="79"/>
      <c r="CF553" s="79"/>
      <c r="CG553" s="79"/>
      <c r="CH553" s="79"/>
      <c r="CI553" s="79"/>
      <c r="CJ553" s="79"/>
      <c r="CK553" s="79">
        <v>16.107800000000001</v>
      </c>
      <c r="CL553" s="67">
        <v>846.33428300000003</v>
      </c>
      <c r="CM553" s="79">
        <v>2.2000000000000002</v>
      </c>
      <c r="CN553" s="79">
        <v>1.9824727083333353</v>
      </c>
      <c r="CO553" s="79">
        <v>1.2116377575156261</v>
      </c>
      <c r="CP553" s="79">
        <v>104.69</v>
      </c>
      <c r="CQ553" s="79">
        <v>94.338667197916749</v>
      </c>
      <c r="CR553" s="79">
        <v>57.657434924686761</v>
      </c>
      <c r="CS553" s="79">
        <v>5.7</v>
      </c>
      <c r="CT553" s="79">
        <v>5.1364065625000048</v>
      </c>
      <c r="CU553" s="79">
        <v>3.1392432808359398</v>
      </c>
      <c r="CV553" s="79">
        <v>74.709999999999994</v>
      </c>
      <c r="CW553" s="79">
        <v>67.322970927083389</v>
      </c>
      <c r="CX553" s="79">
        <v>41.146116756360186</v>
      </c>
      <c r="CY553" s="79">
        <v>49.84</v>
      </c>
      <c r="CZ553" s="79">
        <v>44.912018083333379</v>
      </c>
      <c r="DA553" s="79">
        <v>27.449102652081276</v>
      </c>
      <c r="DB553" s="79">
        <v>0</v>
      </c>
      <c r="DC553" s="79">
        <v>0</v>
      </c>
      <c r="DD553" s="79">
        <v>0</v>
      </c>
      <c r="DE553" s="79">
        <v>0</v>
      </c>
      <c r="DF553" s="79">
        <v>600</v>
      </c>
      <c r="DG553" s="79">
        <v>485</v>
      </c>
      <c r="DH553" s="79">
        <v>5</v>
      </c>
      <c r="DI553" s="79">
        <v>0</v>
      </c>
      <c r="DJ553" s="79">
        <v>0</v>
      </c>
      <c r="DK553" s="79">
        <v>579</v>
      </c>
      <c r="DL553" s="79">
        <v>481</v>
      </c>
      <c r="DM553" s="79">
        <v>0</v>
      </c>
      <c r="DN553" s="79">
        <v>0</v>
      </c>
      <c r="DO553" s="79">
        <v>11549</v>
      </c>
      <c r="DP553" s="79">
        <v>0</v>
      </c>
      <c r="DQ553" s="79">
        <v>401.76499999999999</v>
      </c>
      <c r="DR553" s="79">
        <v>0</v>
      </c>
      <c r="DS553" s="79">
        <v>930.03000000000009</v>
      </c>
      <c r="DT553" s="68">
        <v>1331.7950000000001</v>
      </c>
      <c r="DU553" s="79"/>
      <c r="DV553" s="77">
        <v>112.79407999999998</v>
      </c>
      <c r="DW553" s="77">
        <v>0</v>
      </c>
      <c r="DX553" s="77">
        <v>0</v>
      </c>
      <c r="DY553" s="77">
        <v>2.1694000000000001E-2</v>
      </c>
      <c r="DZ553" s="77">
        <v>0</v>
      </c>
      <c r="EA553" s="77">
        <v>7.2904</v>
      </c>
      <c r="EB553" s="77">
        <v>0</v>
      </c>
      <c r="EC553" s="77">
        <v>0</v>
      </c>
      <c r="ED553" s="77"/>
      <c r="EE553" s="77"/>
      <c r="EF553" s="77">
        <v>0.72033999999999998</v>
      </c>
      <c r="EG553" s="77"/>
      <c r="EH553" s="77"/>
      <c r="EI553" s="77"/>
      <c r="EJ553" s="77"/>
      <c r="EK553" s="77"/>
      <c r="EL553" s="77"/>
      <c r="EM553" s="77"/>
      <c r="EN553" s="77"/>
      <c r="EO553" s="77"/>
      <c r="EP553" s="77"/>
      <c r="EQ553" s="77"/>
      <c r="ER553" s="77"/>
      <c r="ES553" s="77"/>
      <c r="ET553" s="77"/>
      <c r="EU553" s="77"/>
      <c r="EV553" s="77">
        <v>144.23131359199999</v>
      </c>
      <c r="EW553" s="77">
        <v>0</v>
      </c>
      <c r="EX553" s="77">
        <v>278.40649190799815</v>
      </c>
    </row>
    <row r="554" spans="1:154">
      <c r="A554" s="86">
        <v>2021</v>
      </c>
      <c r="B554" s="67" t="s">
        <v>7</v>
      </c>
      <c r="C554" s="67" t="s">
        <v>552</v>
      </c>
      <c r="D554" s="67" t="s">
        <v>211</v>
      </c>
      <c r="E554" s="67" t="s">
        <v>212</v>
      </c>
      <c r="F554" s="67" t="s">
        <v>225</v>
      </c>
      <c r="G554" s="67" t="s">
        <v>47</v>
      </c>
      <c r="H554" s="68" t="s">
        <v>231</v>
      </c>
      <c r="I554" s="68" t="s">
        <v>441</v>
      </c>
      <c r="J554" s="67" t="s">
        <v>680</v>
      </c>
      <c r="K554" s="78">
        <v>1964855.4000000022</v>
      </c>
      <c r="L554" s="78">
        <v>1549510.3000000003</v>
      </c>
      <c r="M554" s="67">
        <v>567950.30000000005</v>
      </c>
      <c r="N554" s="67">
        <v>990487</v>
      </c>
      <c r="O554" s="67">
        <v>0</v>
      </c>
      <c r="P554" s="67">
        <v>0</v>
      </c>
      <c r="Q554" s="79"/>
      <c r="R554" s="67">
        <v>5072803.0000000028</v>
      </c>
      <c r="S554" s="79"/>
      <c r="T554" s="79"/>
      <c r="U554" s="79"/>
      <c r="V554" s="79"/>
      <c r="W554" s="79"/>
      <c r="X554" s="79"/>
      <c r="Y554" s="79">
        <v>3296.2426183913731</v>
      </c>
      <c r="Z554" s="78"/>
      <c r="AA554" s="78"/>
      <c r="AB554" s="78"/>
      <c r="AC554" s="67"/>
      <c r="AD554" s="67">
        <v>11644004.390000001</v>
      </c>
      <c r="AE554" s="79"/>
      <c r="AF554" s="79">
        <v>2317.752205749</v>
      </c>
      <c r="AG554" s="79">
        <v>0</v>
      </c>
      <c r="AH554" s="79">
        <v>2844.8390851999984</v>
      </c>
      <c r="AI554" s="79">
        <v>0</v>
      </c>
      <c r="AJ554" s="79">
        <v>0</v>
      </c>
      <c r="AK554" s="67"/>
      <c r="AL554" s="67"/>
      <c r="AM554" s="67"/>
      <c r="AN554" s="67"/>
      <c r="AO554" s="67"/>
      <c r="AP554" s="67">
        <v>85</v>
      </c>
      <c r="AQ554" s="67">
        <v>334</v>
      </c>
      <c r="AR554" s="67"/>
      <c r="AS554" s="67"/>
      <c r="AT554" s="67">
        <v>133</v>
      </c>
      <c r="AU554" s="67"/>
      <c r="AV554" s="67"/>
      <c r="AW554" s="67">
        <v>57</v>
      </c>
      <c r="AX554" s="67">
        <v>2</v>
      </c>
      <c r="AY554" s="67">
        <v>0</v>
      </c>
      <c r="AZ554" s="67">
        <v>42</v>
      </c>
      <c r="BA554" s="67">
        <v>17</v>
      </c>
      <c r="BB554" s="67">
        <v>0</v>
      </c>
      <c r="BC554" s="67">
        <v>0</v>
      </c>
      <c r="BD554" s="67"/>
      <c r="BE554" s="67">
        <v>0</v>
      </c>
      <c r="BF554" s="67">
        <v>0</v>
      </c>
      <c r="BG554" s="67">
        <v>0</v>
      </c>
      <c r="BH554" s="67">
        <v>0</v>
      </c>
      <c r="BI554" s="67"/>
      <c r="BJ554" s="73">
        <v>62610</v>
      </c>
      <c r="BK554" s="68">
        <v>670</v>
      </c>
      <c r="BL554" s="78"/>
      <c r="BM554" s="78">
        <v>66</v>
      </c>
      <c r="BN554" s="78">
        <v>66</v>
      </c>
      <c r="BO554" s="78">
        <v>0</v>
      </c>
      <c r="BP554" s="78">
        <v>66</v>
      </c>
      <c r="BQ554" s="78">
        <v>0</v>
      </c>
      <c r="BR554" s="67">
        <v>21541</v>
      </c>
      <c r="BS554" s="67">
        <v>670</v>
      </c>
      <c r="BT554" s="67">
        <v>44</v>
      </c>
      <c r="BU554" s="67">
        <v>5</v>
      </c>
      <c r="BV554" s="67">
        <v>3</v>
      </c>
      <c r="BW554" s="67">
        <v>0</v>
      </c>
      <c r="BX554" s="79"/>
      <c r="BY554" s="67">
        <v>22263</v>
      </c>
      <c r="BZ554" s="79">
        <v>569.05690500000003</v>
      </c>
      <c r="CA554" s="79">
        <v>717.03003999999999</v>
      </c>
      <c r="CB554" s="79">
        <v>91.047470000000004</v>
      </c>
      <c r="CC554" s="79">
        <v>266.54383100000001</v>
      </c>
      <c r="CD554" s="79"/>
      <c r="CE554" s="79"/>
      <c r="CF554" s="79"/>
      <c r="CG554" s="79"/>
      <c r="CH554" s="79"/>
      <c r="CI554" s="79"/>
      <c r="CJ554" s="79"/>
      <c r="CK554" s="79">
        <v>29.575749999999999</v>
      </c>
      <c r="CL554" s="67">
        <v>1673.2539959999999</v>
      </c>
      <c r="CM554" s="79">
        <v>0.14799999999999999</v>
      </c>
      <c r="CN554" s="79">
        <v>0.35853004805763866</v>
      </c>
      <c r="CO554" s="79">
        <v>0.21912460212162732</v>
      </c>
      <c r="CP554" s="79">
        <v>46.44</v>
      </c>
      <c r="CQ554" s="79">
        <v>112.50091507970771</v>
      </c>
      <c r="CR554" s="79">
        <v>68.757746773840353</v>
      </c>
      <c r="CS554" s="79">
        <v>12</v>
      </c>
      <c r="CT554" s="79">
        <v>29.0700038965653</v>
      </c>
      <c r="CU554" s="79">
        <v>17.766859631483296</v>
      </c>
      <c r="CV554" s="79">
        <v>49.87</v>
      </c>
      <c r="CW554" s="79">
        <v>120.81009119347597</v>
      </c>
      <c r="CX554" s="79">
        <v>73.836107485172676</v>
      </c>
      <c r="CY554" s="79">
        <v>5.39</v>
      </c>
      <c r="CZ554" s="79">
        <v>13.057276750207247</v>
      </c>
      <c r="DA554" s="79">
        <v>7.9802811178079134</v>
      </c>
      <c r="DB554" s="79">
        <v>0</v>
      </c>
      <c r="DC554" s="79">
        <v>0</v>
      </c>
      <c r="DD554" s="79">
        <v>0</v>
      </c>
      <c r="DE554" s="79">
        <v>0</v>
      </c>
      <c r="DF554" s="79">
        <v>0</v>
      </c>
      <c r="DG554" s="79">
        <v>0</v>
      </c>
      <c r="DH554" s="79">
        <v>0</v>
      </c>
      <c r="DI554" s="79">
        <v>0</v>
      </c>
      <c r="DJ554" s="79">
        <v>0</v>
      </c>
      <c r="DK554" s="79">
        <v>0</v>
      </c>
      <c r="DL554" s="79">
        <v>0</v>
      </c>
      <c r="DM554" s="79">
        <v>0</v>
      </c>
      <c r="DN554" s="79">
        <v>0</v>
      </c>
      <c r="DO554" s="79">
        <v>22263</v>
      </c>
      <c r="DP554" s="79">
        <v>3</v>
      </c>
      <c r="DQ554" s="79">
        <v>1186.0510000000002</v>
      </c>
      <c r="DR554" s="79"/>
      <c r="DS554" s="79">
        <v>1791.356</v>
      </c>
      <c r="DT554" s="68">
        <v>2977.4070000000002</v>
      </c>
      <c r="DU554" s="79"/>
      <c r="DV554" s="77">
        <v>219.64096000000001</v>
      </c>
      <c r="DW554" s="77">
        <v>0</v>
      </c>
      <c r="DX554" s="77">
        <v>0</v>
      </c>
      <c r="DY554" s="77">
        <v>11.039562999999999</v>
      </c>
      <c r="DZ554" s="77">
        <v>0</v>
      </c>
      <c r="EA554" s="77">
        <v>12.455099999999998</v>
      </c>
      <c r="EB554" s="77">
        <v>0</v>
      </c>
      <c r="EC554" s="77">
        <v>0</v>
      </c>
      <c r="ED554" s="77"/>
      <c r="EE554" s="77"/>
      <c r="EF554" s="77">
        <v>0.29661100000000001</v>
      </c>
      <c r="EG554" s="77"/>
      <c r="EH554" s="77"/>
      <c r="EI554" s="77"/>
      <c r="EJ554" s="77"/>
      <c r="EK554" s="77"/>
      <c r="EL554" s="77"/>
      <c r="EM554" s="77"/>
      <c r="EN554" s="77"/>
      <c r="EO554" s="77"/>
      <c r="EP554" s="77"/>
      <c r="EQ554" s="77"/>
      <c r="ER554" s="77"/>
      <c r="ES554" s="77"/>
      <c r="ET554" s="77"/>
      <c r="EU554" s="77"/>
      <c r="EV554" s="77">
        <v>2844.8390851999984</v>
      </c>
      <c r="EW554" s="77">
        <v>0</v>
      </c>
      <c r="EX554" s="77">
        <v>0</v>
      </c>
    </row>
    <row r="555" spans="1:154">
      <c r="A555" s="86">
        <v>2021</v>
      </c>
      <c r="B555" s="67" t="s">
        <v>7</v>
      </c>
      <c r="C555" s="67" t="s">
        <v>552</v>
      </c>
      <c r="D555" s="67" t="s">
        <v>211</v>
      </c>
      <c r="E555" s="67" t="s">
        <v>212</v>
      </c>
      <c r="F555" s="67" t="s">
        <v>553</v>
      </c>
      <c r="G555" s="67" t="s">
        <v>545</v>
      </c>
      <c r="H555" s="68" t="s">
        <v>231</v>
      </c>
      <c r="I555" s="68" t="s">
        <v>445</v>
      </c>
      <c r="J555" s="67" t="s">
        <v>681</v>
      </c>
      <c r="K555" s="78">
        <v>378269.53</v>
      </c>
      <c r="L555" s="78">
        <v>74632.899999999994</v>
      </c>
      <c r="M555" s="67">
        <v>0</v>
      </c>
      <c r="N555" s="67">
        <v>0</v>
      </c>
      <c r="O555" s="67">
        <v>0</v>
      </c>
      <c r="P555" s="67">
        <v>0</v>
      </c>
      <c r="Q555" s="79"/>
      <c r="R555" s="67">
        <v>452902.43000000005</v>
      </c>
      <c r="S555" s="79"/>
      <c r="T555" s="79"/>
      <c r="U555" s="79"/>
      <c r="V555" s="79"/>
      <c r="W555" s="79"/>
      <c r="X555" s="79"/>
      <c r="Y555" s="79">
        <v>275.91476210000002</v>
      </c>
      <c r="Z555" s="78"/>
      <c r="AA555" s="78"/>
      <c r="AB555" s="78"/>
      <c r="AC555" s="67"/>
      <c r="AD555" s="67">
        <v>1993300</v>
      </c>
      <c r="AE555" s="79"/>
      <c r="AF555" s="79">
        <v>398.42465000000004</v>
      </c>
      <c r="AG555" s="79">
        <v>0</v>
      </c>
      <c r="AH555" s="79">
        <v>113.21944000000001</v>
      </c>
      <c r="AI555" s="79">
        <v>0</v>
      </c>
      <c r="AJ555" s="79">
        <v>400.65330000000006</v>
      </c>
      <c r="AK555" s="67"/>
      <c r="AL555" s="67"/>
      <c r="AM555" s="67"/>
      <c r="AN555" s="67"/>
      <c r="AO555" s="67"/>
      <c r="AP555" s="67">
        <v>5</v>
      </c>
      <c r="AQ555" s="67">
        <v>27</v>
      </c>
      <c r="AR555" s="67"/>
      <c r="AS555" s="67"/>
      <c r="AT555" s="67">
        <v>8</v>
      </c>
      <c r="AU555" s="67"/>
      <c r="AV555" s="67"/>
      <c r="AW555" s="67">
        <v>4</v>
      </c>
      <c r="AX555" s="67">
        <v>0</v>
      </c>
      <c r="AY555" s="67">
        <v>0</v>
      </c>
      <c r="AZ555" s="67">
        <v>5</v>
      </c>
      <c r="BA555" s="67">
        <v>0</v>
      </c>
      <c r="BB555" s="67">
        <v>0</v>
      </c>
      <c r="BC555" s="67">
        <v>0</v>
      </c>
      <c r="BD555" s="67"/>
      <c r="BE555" s="67">
        <v>0</v>
      </c>
      <c r="BF555" s="67">
        <v>0</v>
      </c>
      <c r="BG555" s="67">
        <v>0</v>
      </c>
      <c r="BH555" s="67">
        <v>0</v>
      </c>
      <c r="BI555" s="67"/>
      <c r="BJ555" s="73">
        <v>4650</v>
      </c>
      <c r="BK555" s="68">
        <v>49</v>
      </c>
      <c r="BL555" s="78"/>
      <c r="BM555" s="78">
        <v>0</v>
      </c>
      <c r="BN555" s="78">
        <v>0</v>
      </c>
      <c r="BO555" s="78">
        <v>0</v>
      </c>
      <c r="BP555" s="78">
        <v>0</v>
      </c>
      <c r="BQ555" s="78">
        <v>0</v>
      </c>
      <c r="BR555" s="67">
        <v>8032</v>
      </c>
      <c r="BS555" s="67">
        <v>42</v>
      </c>
      <c r="BT555" s="67">
        <v>0</v>
      </c>
      <c r="BU555" s="67">
        <v>0</v>
      </c>
      <c r="BV555" s="67">
        <v>0</v>
      </c>
      <c r="BW555" s="67">
        <v>0</v>
      </c>
      <c r="BX555" s="79"/>
      <c r="BY555" s="67">
        <v>8074</v>
      </c>
      <c r="BZ555" s="79">
        <v>123.91445399999999</v>
      </c>
      <c r="CA555" s="79">
        <v>36.451475000000002</v>
      </c>
      <c r="CB555" s="79">
        <v>8.2948789999999999</v>
      </c>
      <c r="CC555" s="79">
        <v>51.299383000000006</v>
      </c>
      <c r="CD555" s="79"/>
      <c r="CE555" s="79"/>
      <c r="CF555" s="79"/>
      <c r="CG555" s="79"/>
      <c r="CH555" s="79"/>
      <c r="CI555" s="79"/>
      <c r="CJ555" s="79"/>
      <c r="CK555" s="79">
        <v>0</v>
      </c>
      <c r="CL555" s="67">
        <v>219.96019100000001</v>
      </c>
      <c r="CM555" s="79">
        <v>65.42</v>
      </c>
      <c r="CN555" s="79">
        <v>13.418875439583333</v>
      </c>
      <c r="CO555" s="79">
        <v>8.2012811967873436</v>
      </c>
      <c r="CP555" s="79">
        <v>233.57</v>
      </c>
      <c r="CQ555" s="79">
        <v>47.909610767708337</v>
      </c>
      <c r="CR555" s="79">
        <v>29.281156360954139</v>
      </c>
      <c r="CS555" s="79">
        <v>0</v>
      </c>
      <c r="CT555" s="79">
        <v>0</v>
      </c>
      <c r="CU555" s="79">
        <v>0</v>
      </c>
      <c r="CV555" s="79">
        <v>3.66</v>
      </c>
      <c r="CW555" s="79">
        <v>0.75073500625</v>
      </c>
      <c r="CX555" s="79">
        <v>0.45883046744484368</v>
      </c>
      <c r="CY555" s="79">
        <v>6.3659999999999997</v>
      </c>
      <c r="CZ555" s="79">
        <v>1.3057866256249999</v>
      </c>
      <c r="DA555" s="79">
        <v>0.79806414091635924</v>
      </c>
      <c r="DB555" s="79">
        <v>0</v>
      </c>
      <c r="DC555" s="79">
        <v>0</v>
      </c>
      <c r="DD555" s="79">
        <v>0</v>
      </c>
      <c r="DE555" s="79">
        <v>0</v>
      </c>
      <c r="DF555" s="79">
        <v>443</v>
      </c>
      <c r="DG555" s="79">
        <v>219</v>
      </c>
      <c r="DH555" s="79">
        <v>1</v>
      </c>
      <c r="DI555" s="79">
        <v>0</v>
      </c>
      <c r="DJ555" s="79">
        <v>0</v>
      </c>
      <c r="DK555" s="79">
        <v>427</v>
      </c>
      <c r="DL555" s="79">
        <v>212</v>
      </c>
      <c r="DM555" s="79">
        <v>1</v>
      </c>
      <c r="DN555" s="79">
        <v>0</v>
      </c>
      <c r="DO555" s="79">
        <v>8094</v>
      </c>
      <c r="DP555" s="79">
        <v>0</v>
      </c>
      <c r="DQ555" s="79">
        <v>120</v>
      </c>
      <c r="DR555" s="79">
        <v>0</v>
      </c>
      <c r="DS555" s="79">
        <v>140.46</v>
      </c>
      <c r="DT555" s="68">
        <v>260.46000000000004</v>
      </c>
      <c r="DU555" s="79"/>
      <c r="DV555" s="77">
        <v>21.32592</v>
      </c>
      <c r="DW555" s="77">
        <v>0</v>
      </c>
      <c r="DX555" s="77">
        <v>0</v>
      </c>
      <c r="DY555" s="77">
        <v>0</v>
      </c>
      <c r="DZ555" s="77">
        <v>0</v>
      </c>
      <c r="EA555" s="77">
        <v>0.02</v>
      </c>
      <c r="EB555" s="77">
        <v>0</v>
      </c>
      <c r="EC555" s="77">
        <v>0</v>
      </c>
      <c r="ED555" s="77"/>
      <c r="EE555" s="77"/>
      <c r="EF555" s="77">
        <v>8.4746000000000002E-2</v>
      </c>
      <c r="EG555" s="77"/>
      <c r="EH555" s="77"/>
      <c r="EI555" s="77"/>
      <c r="EJ555" s="77"/>
      <c r="EK555" s="77"/>
      <c r="EL555" s="77"/>
      <c r="EM555" s="77"/>
      <c r="EN555" s="77"/>
      <c r="EO555" s="77"/>
      <c r="EP555" s="77"/>
      <c r="EQ555" s="77"/>
      <c r="ER555" s="77"/>
      <c r="ES555" s="77"/>
      <c r="ET555" s="77"/>
      <c r="EU555" s="77"/>
      <c r="EV555" s="77">
        <v>113.21944000000001</v>
      </c>
      <c r="EW555" s="77">
        <v>0</v>
      </c>
      <c r="EX555" s="77">
        <v>400.65330000000006</v>
      </c>
    </row>
    <row r="556" spans="1:154">
      <c r="A556" s="86">
        <v>2021</v>
      </c>
      <c r="B556" s="67" t="s">
        <v>7</v>
      </c>
      <c r="C556" s="67" t="s">
        <v>552</v>
      </c>
      <c r="D556" s="67" t="s">
        <v>211</v>
      </c>
      <c r="E556" s="67" t="s">
        <v>212</v>
      </c>
      <c r="F556" s="67" t="s">
        <v>213</v>
      </c>
      <c r="G556" s="67" t="s">
        <v>33</v>
      </c>
      <c r="H556" s="68" t="s">
        <v>33</v>
      </c>
      <c r="I556" s="68" t="s">
        <v>446</v>
      </c>
      <c r="J556" s="67" t="s">
        <v>682</v>
      </c>
      <c r="K556" s="78">
        <v>653186</v>
      </c>
      <c r="L556" s="78">
        <v>645096</v>
      </c>
      <c r="M556" s="67">
        <v>0</v>
      </c>
      <c r="N556" s="67">
        <v>0</v>
      </c>
      <c r="O556" s="67">
        <v>0</v>
      </c>
      <c r="P556" s="67">
        <v>0</v>
      </c>
      <c r="Q556" s="79"/>
      <c r="R556" s="67">
        <v>1298282</v>
      </c>
      <c r="S556" s="79"/>
      <c r="T556" s="79"/>
      <c r="U556" s="79"/>
      <c r="V556" s="79"/>
      <c r="W556" s="79"/>
      <c r="X556" s="79"/>
      <c r="Y556" s="79">
        <v>805.53991100000007</v>
      </c>
      <c r="Z556" s="78"/>
      <c r="AA556" s="78"/>
      <c r="AB556" s="78"/>
      <c r="AC556" s="67"/>
      <c r="AD556" s="67">
        <v>1367353</v>
      </c>
      <c r="AE556" s="79"/>
      <c r="AF556" s="79">
        <v>24.230474000000001</v>
      </c>
      <c r="AG556" s="79">
        <v>0</v>
      </c>
      <c r="AH556" s="79">
        <v>41.9</v>
      </c>
      <c r="AI556" s="79">
        <v>0</v>
      </c>
      <c r="AJ556" s="79">
        <v>0</v>
      </c>
      <c r="AK556" s="67"/>
      <c r="AL556" s="67"/>
      <c r="AM556" s="67"/>
      <c r="AN556" s="67"/>
      <c r="AO556" s="67"/>
      <c r="AP556" s="67">
        <v>27</v>
      </c>
      <c r="AQ556" s="67">
        <v>192</v>
      </c>
      <c r="AR556" s="67"/>
      <c r="AS556" s="67"/>
      <c r="AT556" s="67">
        <v>49</v>
      </c>
      <c r="AU556" s="67"/>
      <c r="AV556" s="67"/>
      <c r="AW556" s="67">
        <v>5</v>
      </c>
      <c r="AX556" s="67">
        <v>0</v>
      </c>
      <c r="AY556" s="67">
        <v>0</v>
      </c>
      <c r="AZ556" s="67">
        <v>7</v>
      </c>
      <c r="BA556" s="67">
        <v>2</v>
      </c>
      <c r="BB556" s="67">
        <v>0</v>
      </c>
      <c r="BC556" s="67">
        <v>0</v>
      </c>
      <c r="BD556" s="67"/>
      <c r="BE556" s="67">
        <v>0</v>
      </c>
      <c r="BF556" s="67">
        <v>0</v>
      </c>
      <c r="BG556" s="67">
        <v>0</v>
      </c>
      <c r="BH556" s="67">
        <v>0</v>
      </c>
      <c r="BI556" s="67"/>
      <c r="BJ556" s="73">
        <v>19010</v>
      </c>
      <c r="BK556" s="68">
        <v>282</v>
      </c>
      <c r="BL556" s="78"/>
      <c r="BM556" s="78">
        <v>52</v>
      </c>
      <c r="BN556" s="78">
        <v>52</v>
      </c>
      <c r="BO556" s="78">
        <v>0</v>
      </c>
      <c r="BP556" s="78">
        <v>51</v>
      </c>
      <c r="BQ556" s="78">
        <v>1</v>
      </c>
      <c r="BR556" s="67">
        <v>8778</v>
      </c>
      <c r="BS556" s="67">
        <v>188</v>
      </c>
      <c r="BT556" s="67">
        <v>0</v>
      </c>
      <c r="BU556" s="67">
        <v>0</v>
      </c>
      <c r="BV556" s="67">
        <v>0</v>
      </c>
      <c r="BW556" s="67">
        <v>0</v>
      </c>
      <c r="BX556" s="79"/>
      <c r="BY556" s="67">
        <v>8966</v>
      </c>
      <c r="BZ556" s="79">
        <v>145.07906500000001</v>
      </c>
      <c r="CA556" s="79">
        <v>59.267020000000002</v>
      </c>
      <c r="CB556" s="79">
        <v>25.354306000000001</v>
      </c>
      <c r="CC556" s="79">
        <v>31.412865</v>
      </c>
      <c r="CD556" s="79"/>
      <c r="CE556" s="79"/>
      <c r="CF556" s="79"/>
      <c r="CG556" s="79"/>
      <c r="CH556" s="79"/>
      <c r="CI556" s="79"/>
      <c r="CJ556" s="79"/>
      <c r="CK556" s="79">
        <v>8.5199200000000008</v>
      </c>
      <c r="CL556" s="67">
        <v>269.63317600000005</v>
      </c>
      <c r="CM556" s="79">
        <v>0</v>
      </c>
      <c r="CN556" s="79">
        <v>0</v>
      </c>
      <c r="CO556" s="79">
        <v>0</v>
      </c>
      <c r="CP556" s="79">
        <v>83</v>
      </c>
      <c r="CQ556" s="79">
        <v>17.510000000000002</v>
      </c>
      <c r="CR556" s="79">
        <v>4.8642779999999997</v>
      </c>
      <c r="CS556" s="79">
        <v>51</v>
      </c>
      <c r="CT556" s="79">
        <v>10.76</v>
      </c>
      <c r="CU556" s="79">
        <v>2.989128</v>
      </c>
      <c r="CV556" s="79">
        <v>0</v>
      </c>
      <c r="CW556" s="79">
        <v>0</v>
      </c>
      <c r="CX556" s="79">
        <v>0</v>
      </c>
      <c r="CY556" s="79">
        <v>0</v>
      </c>
      <c r="CZ556" s="79">
        <v>21.1</v>
      </c>
      <c r="DA556" s="79">
        <v>5.86158</v>
      </c>
      <c r="DB556" s="79">
        <v>0</v>
      </c>
      <c r="DC556" s="79">
        <v>0</v>
      </c>
      <c r="DD556" s="79">
        <v>0</v>
      </c>
      <c r="DE556" s="79">
        <v>0</v>
      </c>
      <c r="DF556" s="79">
        <v>170</v>
      </c>
      <c r="DG556" s="79">
        <v>87</v>
      </c>
      <c r="DH556" s="79">
        <v>20</v>
      </c>
      <c r="DI556" s="79">
        <v>1341</v>
      </c>
      <c r="DJ556" s="79">
        <v>0</v>
      </c>
      <c r="DK556" s="79">
        <v>160</v>
      </c>
      <c r="DL556" s="79">
        <v>87</v>
      </c>
      <c r="DM556" s="79">
        <v>20</v>
      </c>
      <c r="DN556" s="79">
        <v>0</v>
      </c>
      <c r="DO556" s="79">
        <v>8982</v>
      </c>
      <c r="DP556" s="79">
        <v>0</v>
      </c>
      <c r="DQ556" s="79">
        <v>674.7</v>
      </c>
      <c r="DR556" s="79">
        <v>0</v>
      </c>
      <c r="DS556" s="79">
        <v>767.5</v>
      </c>
      <c r="DT556" s="68">
        <v>1442.2</v>
      </c>
      <c r="DU556" s="79"/>
      <c r="DV556" s="77">
        <v>87.201658000000009</v>
      </c>
      <c r="DW556" s="77">
        <v>0.54237299999999999</v>
      </c>
      <c r="DX556" s="77">
        <v>0.02</v>
      </c>
      <c r="DY556" s="77">
        <v>5.2589860000000002</v>
      </c>
      <c r="DZ556" s="77">
        <v>0</v>
      </c>
      <c r="EA556" s="77">
        <v>0</v>
      </c>
      <c r="EB556" s="77">
        <v>0.19742399999999999</v>
      </c>
      <c r="EC556" s="77">
        <v>3.5000000000000003E-2</v>
      </c>
      <c r="ED556" s="77"/>
      <c r="EE556" s="77"/>
      <c r="EF556" s="77">
        <v>1.0593220000000001</v>
      </c>
      <c r="EG556" s="77"/>
      <c r="EH556" s="77"/>
      <c r="EI556" s="77"/>
      <c r="EJ556" s="77"/>
      <c r="EK556" s="77"/>
      <c r="EL556" s="77"/>
      <c r="EM556" s="77"/>
      <c r="EN556" s="77"/>
      <c r="EO556" s="77"/>
      <c r="EP556" s="77"/>
      <c r="EQ556" s="77"/>
      <c r="ER556" s="77"/>
      <c r="ES556" s="77"/>
      <c r="ET556" s="77"/>
      <c r="EU556" s="77"/>
      <c r="EV556" s="77">
        <v>41.9</v>
      </c>
      <c r="EW556" s="77">
        <v>0</v>
      </c>
      <c r="EX556" s="77">
        <v>0</v>
      </c>
    </row>
    <row r="557" spans="1:154">
      <c r="A557" s="86">
        <v>2021</v>
      </c>
      <c r="B557" s="67" t="s">
        <v>7</v>
      </c>
      <c r="C557" s="67" t="s">
        <v>552</v>
      </c>
      <c r="D557" s="67" t="s">
        <v>211</v>
      </c>
      <c r="E557" s="67" t="s">
        <v>212</v>
      </c>
      <c r="F557" s="67" t="s">
        <v>226</v>
      </c>
      <c r="G557" s="67" t="s">
        <v>29</v>
      </c>
      <c r="H557" s="68" t="s">
        <v>29</v>
      </c>
      <c r="I557" s="68" t="s">
        <v>447</v>
      </c>
      <c r="J557" s="67" t="s">
        <v>683</v>
      </c>
      <c r="K557" s="78">
        <v>955116</v>
      </c>
      <c r="L557" s="78">
        <v>418320</v>
      </c>
      <c r="M557" s="67">
        <v>100468</v>
      </c>
      <c r="N557" s="67">
        <v>0</v>
      </c>
      <c r="O557" s="67">
        <v>0</v>
      </c>
      <c r="P557" s="67">
        <v>0</v>
      </c>
      <c r="Q557" s="79"/>
      <c r="R557" s="67">
        <v>1473904</v>
      </c>
      <c r="S557" s="79"/>
      <c r="T557" s="79"/>
      <c r="U557" s="79"/>
      <c r="V557" s="79"/>
      <c r="W557" s="79"/>
      <c r="X557" s="79"/>
      <c r="Y557" s="79">
        <v>902.93000000000006</v>
      </c>
      <c r="Z557" s="78"/>
      <c r="AA557" s="78"/>
      <c r="AB557" s="78"/>
      <c r="AC557" s="67"/>
      <c r="AD557" s="67">
        <v>2216217</v>
      </c>
      <c r="AE557" s="79"/>
      <c r="AF557" s="79">
        <v>652.86</v>
      </c>
      <c r="AG557" s="79">
        <v>2216.2170000000001</v>
      </c>
      <c r="AH557" s="79">
        <v>41.763206250000003</v>
      </c>
      <c r="AI557" s="79">
        <v>90.732036109999996</v>
      </c>
      <c r="AJ557" s="79">
        <v>112.64525759999999</v>
      </c>
      <c r="AK557" s="67"/>
      <c r="AL557" s="67"/>
      <c r="AM557" s="67"/>
      <c r="AN557" s="67"/>
      <c r="AO557" s="67"/>
      <c r="AP557" s="67">
        <v>29</v>
      </c>
      <c r="AQ557" s="67">
        <v>122</v>
      </c>
      <c r="AR557" s="67"/>
      <c r="AS557" s="67"/>
      <c r="AT557" s="67">
        <v>45</v>
      </c>
      <c r="AU557" s="67"/>
      <c r="AV557" s="67"/>
      <c r="AW557" s="67">
        <v>8</v>
      </c>
      <c r="AX557" s="67">
        <v>0</v>
      </c>
      <c r="AY557" s="67">
        <v>0</v>
      </c>
      <c r="AZ557" s="67">
        <v>11</v>
      </c>
      <c r="BA557" s="67">
        <v>3</v>
      </c>
      <c r="BB557" s="67">
        <v>0</v>
      </c>
      <c r="BC557" s="67">
        <v>0</v>
      </c>
      <c r="BD557" s="67"/>
      <c r="BE557" s="67">
        <v>0</v>
      </c>
      <c r="BF557" s="67">
        <v>0</v>
      </c>
      <c r="BG557" s="67">
        <v>0</v>
      </c>
      <c r="BH557" s="67">
        <v>0</v>
      </c>
      <c r="BI557" s="67"/>
      <c r="BJ557" s="73">
        <v>17335</v>
      </c>
      <c r="BK557" s="68">
        <v>218</v>
      </c>
      <c r="BL557" s="78"/>
      <c r="BM557" s="78">
        <v>37</v>
      </c>
      <c r="BN557" s="78">
        <v>37</v>
      </c>
      <c r="BO557" s="78">
        <v>20</v>
      </c>
      <c r="BP557" s="78">
        <v>15</v>
      </c>
      <c r="BQ557" s="78">
        <v>2</v>
      </c>
      <c r="BR557" s="67">
        <v>18616</v>
      </c>
      <c r="BS557" s="67">
        <v>190</v>
      </c>
      <c r="BT557" s="67">
        <v>50</v>
      </c>
      <c r="BU557" s="67">
        <v>0</v>
      </c>
      <c r="BV557" s="67">
        <v>0</v>
      </c>
      <c r="BW557" s="67">
        <v>0</v>
      </c>
      <c r="BX557" s="79"/>
      <c r="BY557" s="67">
        <v>18856</v>
      </c>
      <c r="BZ557" s="79">
        <v>261.29000000000002</v>
      </c>
      <c r="CA557" s="79">
        <v>153.13</v>
      </c>
      <c r="CB557" s="79">
        <v>216.87</v>
      </c>
      <c r="CC557" s="79">
        <v>111.88999999999999</v>
      </c>
      <c r="CD557" s="79"/>
      <c r="CE557" s="79"/>
      <c r="CF557" s="79"/>
      <c r="CG557" s="79"/>
      <c r="CH557" s="79"/>
      <c r="CI557" s="79"/>
      <c r="CJ557" s="79"/>
      <c r="CK557" s="79">
        <v>229.07000000000002</v>
      </c>
      <c r="CL557" s="67">
        <v>972.25</v>
      </c>
      <c r="CM557" s="79">
        <v>23.832999999999998</v>
      </c>
      <c r="CN557" s="79">
        <v>24.452658</v>
      </c>
      <c r="CO557" s="79">
        <v>6.8956495560000004</v>
      </c>
      <c r="CP557" s="79">
        <v>122.05</v>
      </c>
      <c r="CQ557" s="79">
        <v>125.22329999999999</v>
      </c>
      <c r="CR557" s="79">
        <v>35.3129706</v>
      </c>
      <c r="CS557" s="79">
        <v>0</v>
      </c>
      <c r="CT557" s="79">
        <v>0</v>
      </c>
      <c r="CU557" s="79">
        <v>0</v>
      </c>
      <c r="CV557" s="79">
        <v>239.86</v>
      </c>
      <c r="CW557" s="79">
        <v>246.09636000000003</v>
      </c>
      <c r="CX557" s="79">
        <v>69.399173520000005</v>
      </c>
      <c r="CY557" s="79">
        <v>15.8</v>
      </c>
      <c r="CZ557" s="79">
        <v>16.210800000000003</v>
      </c>
      <c r="DA557" s="79">
        <v>4.5714456000000006</v>
      </c>
      <c r="DB557" s="79">
        <v>0</v>
      </c>
      <c r="DC557" s="79">
        <v>0</v>
      </c>
      <c r="DD557" s="79">
        <v>0</v>
      </c>
      <c r="DE557" s="79">
        <v>3</v>
      </c>
      <c r="DF557" s="79">
        <v>47</v>
      </c>
      <c r="DG557" s="79">
        <v>115</v>
      </c>
      <c r="DH557" s="79">
        <v>23</v>
      </c>
      <c r="DI557" s="79">
        <v>480</v>
      </c>
      <c r="DJ557" s="79">
        <v>3</v>
      </c>
      <c r="DK557" s="79">
        <v>40</v>
      </c>
      <c r="DL557" s="79">
        <v>106</v>
      </c>
      <c r="DM557" s="79">
        <v>22</v>
      </c>
      <c r="DN557" s="79">
        <v>0</v>
      </c>
      <c r="DO557" s="79">
        <v>18856</v>
      </c>
      <c r="DP557" s="79">
        <v>0</v>
      </c>
      <c r="DQ557" s="79">
        <v>568.92999999999995</v>
      </c>
      <c r="DR557" s="79">
        <v>32.409999999999997</v>
      </c>
      <c r="DS557" s="79">
        <v>250.64400000000001</v>
      </c>
      <c r="DT557" s="68">
        <v>851.98399999999992</v>
      </c>
      <c r="DU557" s="79"/>
      <c r="DV557" s="77">
        <v>221.09150299999999</v>
      </c>
      <c r="DW557" s="77">
        <v>0.38939999999999997</v>
      </c>
      <c r="DX557" s="77">
        <v>0</v>
      </c>
      <c r="DY557" s="77">
        <v>0.82</v>
      </c>
      <c r="DZ557" s="77">
        <v>16.720867999999999</v>
      </c>
      <c r="EA557" s="77">
        <v>9.753400000000001E-2</v>
      </c>
      <c r="EB557" s="77">
        <v>1.3611839999999999</v>
      </c>
      <c r="EC557" s="77">
        <v>7.8216000000000001</v>
      </c>
      <c r="ED557" s="77"/>
      <c r="EE557" s="77"/>
      <c r="EF557" s="77">
        <v>0</v>
      </c>
      <c r="EG557" s="77"/>
      <c r="EH557" s="77"/>
      <c r="EI557" s="77"/>
      <c r="EJ557" s="77"/>
      <c r="EK557" s="77"/>
      <c r="EL557" s="77"/>
      <c r="EM557" s="77"/>
      <c r="EN557" s="77"/>
      <c r="EO557" s="77"/>
      <c r="EP557" s="77"/>
      <c r="EQ557" s="77"/>
      <c r="ER557" s="77"/>
      <c r="ES557" s="77"/>
      <c r="ET557" s="77"/>
      <c r="EU557" s="77"/>
      <c r="EV557" s="77">
        <v>41.763206250000003</v>
      </c>
      <c r="EW557" s="77">
        <v>90.732036109999996</v>
      </c>
      <c r="EX557" s="77">
        <v>112.64525759999999</v>
      </c>
    </row>
    <row r="558" spans="1:154" ht="24">
      <c r="A558" s="86">
        <v>2021</v>
      </c>
      <c r="B558" s="67" t="s">
        <v>7</v>
      </c>
      <c r="C558" s="67" t="s">
        <v>552</v>
      </c>
      <c r="D558" s="67" t="s">
        <v>211</v>
      </c>
      <c r="E558" s="67" t="s">
        <v>212</v>
      </c>
      <c r="F558" s="67" t="s">
        <v>227</v>
      </c>
      <c r="G558" s="67" t="s">
        <v>13</v>
      </c>
      <c r="H558" s="68" t="s">
        <v>13</v>
      </c>
      <c r="I558" s="68" t="s">
        <v>444</v>
      </c>
      <c r="J558" s="67" t="s">
        <v>684</v>
      </c>
      <c r="K558" s="78">
        <v>317350</v>
      </c>
      <c r="L558" s="78">
        <v>111505</v>
      </c>
      <c r="M558" s="67">
        <v>0</v>
      </c>
      <c r="N558" s="67"/>
      <c r="O558" s="67">
        <v>0</v>
      </c>
      <c r="P558" s="67">
        <v>0</v>
      </c>
      <c r="Q558" s="79"/>
      <c r="R558" s="67">
        <v>428855</v>
      </c>
      <c r="S558" s="79"/>
      <c r="T558" s="79"/>
      <c r="U558" s="79"/>
      <c r="V558" s="79"/>
      <c r="W558" s="79"/>
      <c r="X558" s="79"/>
      <c r="Y558" s="79">
        <v>308.52100000000002</v>
      </c>
      <c r="Z558" s="78"/>
      <c r="AA558" s="78"/>
      <c r="AB558" s="78"/>
      <c r="AC558" s="67"/>
      <c r="AD558" s="67">
        <v>611049</v>
      </c>
      <c r="AE558" s="79"/>
      <c r="AF558" s="79">
        <v>182.78770300000002</v>
      </c>
      <c r="AG558" s="79">
        <v>1.0893049E-2</v>
      </c>
      <c r="AH558" s="79">
        <v>10.893049</v>
      </c>
      <c r="AI558" s="79">
        <v>29.246627</v>
      </c>
      <c r="AJ558" s="79">
        <v>5.4837420000000003</v>
      </c>
      <c r="AK558" s="67"/>
      <c r="AL558" s="67"/>
      <c r="AM558" s="67"/>
      <c r="AN558" s="67"/>
      <c r="AO558" s="67"/>
      <c r="AP558" s="67">
        <v>26</v>
      </c>
      <c r="AQ558" s="67">
        <v>88</v>
      </c>
      <c r="AR558" s="67"/>
      <c r="AS558" s="67"/>
      <c r="AT558" s="67">
        <v>21</v>
      </c>
      <c r="AU558" s="67"/>
      <c r="AV558" s="67"/>
      <c r="AW558" s="67">
        <v>3</v>
      </c>
      <c r="AX558" s="67">
        <v>0</v>
      </c>
      <c r="AY558" s="67">
        <v>0</v>
      </c>
      <c r="AZ558" s="67">
        <v>4</v>
      </c>
      <c r="BA558" s="67">
        <v>0</v>
      </c>
      <c r="BB558" s="67">
        <v>0</v>
      </c>
      <c r="BC558" s="67">
        <v>0</v>
      </c>
      <c r="BD558" s="67"/>
      <c r="BE558" s="67">
        <v>0</v>
      </c>
      <c r="BF558" s="67">
        <v>0</v>
      </c>
      <c r="BG558" s="67">
        <v>0</v>
      </c>
      <c r="BH558" s="67">
        <v>0</v>
      </c>
      <c r="BI558" s="67"/>
      <c r="BJ558" s="73">
        <v>9010</v>
      </c>
      <c r="BK558" s="68">
        <v>142</v>
      </c>
      <c r="BL558" s="78"/>
      <c r="BM558" s="78">
        <v>39</v>
      </c>
      <c r="BN558" s="78">
        <v>39</v>
      </c>
      <c r="BO558" s="78">
        <v>0</v>
      </c>
      <c r="BP558" s="78">
        <v>39</v>
      </c>
      <c r="BQ558" s="78">
        <v>0</v>
      </c>
      <c r="BR558" s="67">
        <v>5330</v>
      </c>
      <c r="BS558" s="67">
        <v>76</v>
      </c>
      <c r="BT558" s="67">
        <v>0</v>
      </c>
      <c r="BU558" s="67">
        <v>0</v>
      </c>
      <c r="BV558" s="67">
        <v>0</v>
      </c>
      <c r="BW558" s="67">
        <v>0</v>
      </c>
      <c r="BX558" s="79"/>
      <c r="BY558" s="67">
        <v>5406</v>
      </c>
      <c r="BZ558" s="79">
        <v>131.16126399999999</v>
      </c>
      <c r="CA558" s="79">
        <v>14.301</v>
      </c>
      <c r="CB558" s="79">
        <v>35.372399999999999</v>
      </c>
      <c r="CC558" s="79">
        <v>66.102964999999998</v>
      </c>
      <c r="CD558" s="79"/>
      <c r="CE558" s="79"/>
      <c r="CF558" s="79"/>
      <c r="CG558" s="79"/>
      <c r="CH558" s="79"/>
      <c r="CI558" s="79"/>
      <c r="CJ558" s="79"/>
      <c r="CK558" s="79">
        <v>58.031565999999998</v>
      </c>
      <c r="CL558" s="67">
        <v>304.96919499999996</v>
      </c>
      <c r="CM558" s="79">
        <v>15</v>
      </c>
      <c r="CN558" s="79">
        <v>4.3559999999999999</v>
      </c>
      <c r="CO558" s="79">
        <v>2.9159063999999999E-3</v>
      </c>
      <c r="CP558" s="79">
        <v>153</v>
      </c>
      <c r="CQ558" s="79">
        <v>44.431199999999997</v>
      </c>
      <c r="CR558" s="79">
        <v>2.9742245279999996E-2</v>
      </c>
      <c r="CS558" s="79">
        <v>0</v>
      </c>
      <c r="CT558" s="79">
        <v>0</v>
      </c>
      <c r="CU558" s="79">
        <v>0</v>
      </c>
      <c r="CV558" s="79">
        <v>236</v>
      </c>
      <c r="CW558" s="79">
        <v>68.534400000000005</v>
      </c>
      <c r="CX558" s="79">
        <v>4.587692736E-2</v>
      </c>
      <c r="CY558" s="79">
        <v>45</v>
      </c>
      <c r="CZ558" s="79">
        <v>13.068</v>
      </c>
      <c r="DA558" s="79">
        <v>8.7477192000000002E-3</v>
      </c>
      <c r="DB558" s="79">
        <v>17</v>
      </c>
      <c r="DC558" s="79">
        <v>4.9367999999999999</v>
      </c>
      <c r="DD558" s="79">
        <v>3.3046939199999998E-3</v>
      </c>
      <c r="DE558" s="79">
        <v>0</v>
      </c>
      <c r="DF558" s="79">
        <v>45</v>
      </c>
      <c r="DG558" s="79">
        <v>4</v>
      </c>
      <c r="DH558" s="79">
        <v>0</v>
      </c>
      <c r="DI558" s="79">
        <v>0</v>
      </c>
      <c r="DJ558" s="79">
        <v>0</v>
      </c>
      <c r="DK558" s="79">
        <v>39</v>
      </c>
      <c r="DL558" s="79">
        <v>4</v>
      </c>
      <c r="DM558" s="79">
        <v>0</v>
      </c>
      <c r="DN558" s="79">
        <v>0</v>
      </c>
      <c r="DO558" s="79">
        <v>819514</v>
      </c>
      <c r="DP558" s="79">
        <v>0</v>
      </c>
      <c r="DQ558" s="79">
        <v>396.54899999999998</v>
      </c>
      <c r="DR558" s="79">
        <v>0</v>
      </c>
      <c r="DS558" s="79">
        <v>819.51400000000001</v>
      </c>
      <c r="DT558" s="68">
        <v>1216.0630000000001</v>
      </c>
      <c r="DU558" s="79"/>
      <c r="DV558" s="77">
        <v>67.666960000000003</v>
      </c>
      <c r="DW558" s="77">
        <v>0</v>
      </c>
      <c r="DX558" s="77">
        <v>0.05</v>
      </c>
      <c r="DY558" s="77">
        <v>0</v>
      </c>
      <c r="DZ558" s="77">
        <v>0</v>
      </c>
      <c r="EA558" s="77">
        <v>10.98</v>
      </c>
      <c r="EB558" s="77">
        <v>11.424236000000001</v>
      </c>
      <c r="EC558" s="77">
        <v>0</v>
      </c>
      <c r="ED558" s="77"/>
      <c r="EE558" s="77"/>
      <c r="EF558" s="77">
        <v>0</v>
      </c>
      <c r="EG558" s="77"/>
      <c r="EH558" s="77"/>
      <c r="EI558" s="77"/>
      <c r="EJ558" s="77"/>
      <c r="EK558" s="77"/>
      <c r="EL558" s="77"/>
      <c r="EM558" s="77"/>
      <c r="EN558" s="77"/>
      <c r="EO558" s="77"/>
      <c r="EP558" s="77"/>
      <c r="EQ558" s="77"/>
      <c r="ER558" s="77"/>
      <c r="ES558" s="77"/>
      <c r="ET558" s="77"/>
      <c r="EU558" s="77"/>
      <c r="EV558" s="77">
        <v>10.893049</v>
      </c>
      <c r="EW558" s="77">
        <v>29.246627</v>
      </c>
      <c r="EX558" s="77">
        <v>5.4837420000000003</v>
      </c>
    </row>
    <row r="559" spans="1:154">
      <c r="A559" s="86">
        <v>2021</v>
      </c>
      <c r="B559" s="67" t="s">
        <v>7</v>
      </c>
      <c r="C559" s="67" t="s">
        <v>552</v>
      </c>
      <c r="D559" s="67" t="s">
        <v>211</v>
      </c>
      <c r="E559" s="67" t="s">
        <v>212</v>
      </c>
      <c r="F559" s="67" t="s">
        <v>215</v>
      </c>
      <c r="G559" s="67" t="s">
        <v>239</v>
      </c>
      <c r="H559" s="68" t="s">
        <v>239</v>
      </c>
      <c r="I559" s="68" t="s">
        <v>449</v>
      </c>
      <c r="J559" s="67" t="s">
        <v>685</v>
      </c>
      <c r="K559" s="78">
        <v>186274489.00463831</v>
      </c>
      <c r="L559" s="78">
        <v>93744113.922660232</v>
      </c>
      <c r="M559" s="67">
        <v>118800130.748</v>
      </c>
      <c r="N559" s="67">
        <v>224248299.43999997</v>
      </c>
      <c r="O559" s="67">
        <v>246639179.42200002</v>
      </c>
      <c r="P559" s="67">
        <v>456104.62200000003</v>
      </c>
      <c r="Q559" s="79"/>
      <c r="R559" s="67">
        <v>870162317.15929854</v>
      </c>
      <c r="S559" s="79">
        <v>126258.57964942828</v>
      </c>
      <c r="T559" s="79">
        <v>61424.023504989011</v>
      </c>
      <c r="U559" s="79">
        <v>242880.88362396602</v>
      </c>
      <c r="V559" s="79"/>
      <c r="W559" s="79"/>
      <c r="X559" s="79"/>
      <c r="Y559" s="79">
        <v>430563.48677838332</v>
      </c>
      <c r="Z559" s="78">
        <v>276321379.68792152</v>
      </c>
      <c r="AA559" s="78">
        <v>561662389.82469809</v>
      </c>
      <c r="AB559" s="78">
        <v>218233280.48738042</v>
      </c>
      <c r="AC559" s="67"/>
      <c r="AD559" s="67">
        <v>1056217050</v>
      </c>
      <c r="AE559" s="79"/>
      <c r="AF559" s="79">
        <v>302085.50612600002</v>
      </c>
      <c r="AG559" s="79">
        <v>0</v>
      </c>
      <c r="AH559" s="79">
        <v>0</v>
      </c>
      <c r="AI559" s="79">
        <v>0</v>
      </c>
      <c r="AJ559" s="79">
        <v>0</v>
      </c>
      <c r="AK559" s="67">
        <v>0</v>
      </c>
      <c r="AL559" s="67">
        <v>0</v>
      </c>
      <c r="AM559" s="67">
        <v>206</v>
      </c>
      <c r="AN559" s="67">
        <v>1</v>
      </c>
      <c r="AO559" s="67">
        <v>151</v>
      </c>
      <c r="AP559" s="67">
        <v>1213</v>
      </c>
      <c r="AQ559" s="67">
        <v>5201</v>
      </c>
      <c r="AR559" s="67">
        <v>3</v>
      </c>
      <c r="AS559" s="67">
        <v>0</v>
      </c>
      <c r="AT559" s="67">
        <v>2908</v>
      </c>
      <c r="AU559" s="67">
        <v>18</v>
      </c>
      <c r="AV559" s="67">
        <v>2</v>
      </c>
      <c r="AW559" s="67">
        <v>2178</v>
      </c>
      <c r="AX559" s="67">
        <v>15</v>
      </c>
      <c r="AY559" s="67">
        <v>21</v>
      </c>
      <c r="AZ559" s="67">
        <v>1300</v>
      </c>
      <c r="BA559" s="67">
        <v>0</v>
      </c>
      <c r="BB559" s="67">
        <v>10</v>
      </c>
      <c r="BC559" s="67">
        <v>930</v>
      </c>
      <c r="BD559" s="67">
        <v>0</v>
      </c>
      <c r="BE559" s="67">
        <v>5</v>
      </c>
      <c r="BF559" s="67">
        <v>77</v>
      </c>
      <c r="BG559" s="67">
        <v>35</v>
      </c>
      <c r="BH559" s="67">
        <v>18</v>
      </c>
      <c r="BI559" s="67">
        <v>105</v>
      </c>
      <c r="BJ559" s="73">
        <v>2109361</v>
      </c>
      <c r="BK559" s="68">
        <v>14397</v>
      </c>
      <c r="BL559" s="78">
        <v>4</v>
      </c>
      <c r="BM559" s="78">
        <v>1593</v>
      </c>
      <c r="BN559" s="78">
        <v>1597</v>
      </c>
      <c r="BO559" s="78">
        <v>1308</v>
      </c>
      <c r="BP559" s="78">
        <v>289</v>
      </c>
      <c r="BQ559" s="78">
        <v>0</v>
      </c>
      <c r="BR559" s="67">
        <v>1439594</v>
      </c>
      <c r="BS559" s="67">
        <v>87279</v>
      </c>
      <c r="BT559" s="67">
        <v>2930</v>
      </c>
      <c r="BU559" s="67">
        <v>591</v>
      </c>
      <c r="BV559" s="67">
        <v>49</v>
      </c>
      <c r="BW559" s="67">
        <v>290</v>
      </c>
      <c r="BX559" s="79"/>
      <c r="BY559" s="67">
        <v>1530733</v>
      </c>
      <c r="BZ559" s="79">
        <v>26532.766724201003</v>
      </c>
      <c r="CA559" s="79">
        <v>19299.784808116001</v>
      </c>
      <c r="CB559" s="79">
        <v>0</v>
      </c>
      <c r="CC559" s="79">
        <v>9134.1873087795011</v>
      </c>
      <c r="CD559" s="79"/>
      <c r="CE559" s="79"/>
      <c r="CF559" s="79"/>
      <c r="CG559" s="79"/>
      <c r="CH559" s="79"/>
      <c r="CI559" s="79"/>
      <c r="CJ559" s="79"/>
      <c r="CK559" s="79">
        <v>12371.369234656999</v>
      </c>
      <c r="CL559" s="67">
        <v>67338.108075753509</v>
      </c>
      <c r="CM559" s="79">
        <v>0</v>
      </c>
      <c r="CN559" s="79">
        <v>0</v>
      </c>
      <c r="CO559" s="79">
        <v>0</v>
      </c>
      <c r="CP559" s="79">
        <v>0</v>
      </c>
      <c r="CQ559" s="79">
        <v>0</v>
      </c>
      <c r="CR559" s="79">
        <v>0</v>
      </c>
      <c r="CS559" s="79">
        <v>0</v>
      </c>
      <c r="CT559" s="79">
        <v>0</v>
      </c>
      <c r="CU559" s="79">
        <v>0</v>
      </c>
      <c r="CV559" s="79">
        <v>0</v>
      </c>
      <c r="CW559" s="79">
        <v>0</v>
      </c>
      <c r="CX559" s="79">
        <v>0</v>
      </c>
      <c r="CY559" s="79">
        <v>0</v>
      </c>
      <c r="CZ559" s="79">
        <v>0</v>
      </c>
      <c r="DA559" s="79">
        <v>0</v>
      </c>
      <c r="DB559" s="79">
        <v>0</v>
      </c>
      <c r="DC559" s="79">
        <v>0</v>
      </c>
      <c r="DD559" s="79">
        <v>0</v>
      </c>
      <c r="DE559" s="79">
        <v>89582.942882689982</v>
      </c>
      <c r="DF559" s="79">
        <v>78508.935121910006</v>
      </c>
      <c r="DG559" s="79">
        <v>169.47720342600002</v>
      </c>
      <c r="DH559" s="79">
        <v>0</v>
      </c>
      <c r="DI559" s="79">
        <v>0</v>
      </c>
      <c r="DJ559" s="79">
        <v>0</v>
      </c>
      <c r="DK559" s="79">
        <v>0</v>
      </c>
      <c r="DL559" s="79">
        <v>0</v>
      </c>
      <c r="DM559" s="79">
        <v>0</v>
      </c>
      <c r="DN559" s="79">
        <v>0</v>
      </c>
      <c r="DO559" s="79">
        <v>0</v>
      </c>
      <c r="DP559" s="79">
        <v>595</v>
      </c>
      <c r="DQ559" s="79">
        <v>22223.02</v>
      </c>
      <c r="DR559" s="79">
        <v>6932.0649999999996</v>
      </c>
      <c r="DS559" s="79">
        <v>9406.4991000000009</v>
      </c>
      <c r="DT559" s="68">
        <v>38561.5841</v>
      </c>
      <c r="DU559" s="79"/>
      <c r="DV559" s="77">
        <v>0</v>
      </c>
      <c r="DW559" s="77">
        <v>47.513414721000004</v>
      </c>
      <c r="DX559" s="77">
        <v>0</v>
      </c>
      <c r="DY559" s="77">
        <v>0</v>
      </c>
      <c r="DZ559" s="77">
        <v>0</v>
      </c>
      <c r="EA559" s="77">
        <v>703.25667406250022</v>
      </c>
      <c r="EB559" s="77">
        <v>0</v>
      </c>
      <c r="EC559" s="77">
        <v>0</v>
      </c>
      <c r="ED559" s="77"/>
      <c r="EE559" s="77"/>
      <c r="EF559" s="77">
        <v>0</v>
      </c>
      <c r="EG559" s="77"/>
      <c r="EH559" s="77"/>
      <c r="EI559" s="77"/>
      <c r="EJ559" s="77"/>
      <c r="EK559" s="77"/>
      <c r="EL559" s="77"/>
      <c r="EM559" s="77"/>
      <c r="EN559" s="77"/>
      <c r="EO559" s="77"/>
      <c r="EP559" s="77"/>
      <c r="EQ559" s="77"/>
      <c r="ER559" s="77"/>
      <c r="ES559" s="77"/>
      <c r="ET559" s="77"/>
      <c r="EU559" s="77"/>
      <c r="EV559" s="77">
        <v>0</v>
      </c>
      <c r="EW559" s="77">
        <v>0</v>
      </c>
      <c r="EX559" s="77">
        <v>0</v>
      </c>
    </row>
    <row r="560" spans="1:154">
      <c r="A560" s="86">
        <v>2021</v>
      </c>
      <c r="B560" s="67" t="s">
        <v>8</v>
      </c>
      <c r="C560" s="67" t="s">
        <v>554</v>
      </c>
      <c r="D560" s="67" t="s">
        <v>211</v>
      </c>
      <c r="E560" s="67" t="s">
        <v>212</v>
      </c>
      <c r="F560" s="67" t="s">
        <v>218</v>
      </c>
      <c r="G560" s="67" t="s">
        <v>39</v>
      </c>
      <c r="H560" s="68" t="s">
        <v>231</v>
      </c>
      <c r="I560" s="68" t="s">
        <v>434</v>
      </c>
      <c r="J560" s="67" t="s">
        <v>686</v>
      </c>
      <c r="K560" s="78">
        <v>381374.37747758842</v>
      </c>
      <c r="L560" s="78">
        <v>307793.12365903798</v>
      </c>
      <c r="M560" s="67">
        <v>130575</v>
      </c>
      <c r="N560" s="67">
        <v>0</v>
      </c>
      <c r="O560" s="67">
        <v>0</v>
      </c>
      <c r="P560" s="67">
        <v>0</v>
      </c>
      <c r="Q560" s="79"/>
      <c r="R560" s="67">
        <v>819742.50113662635</v>
      </c>
      <c r="S560" s="79"/>
      <c r="T560" s="79"/>
      <c r="U560" s="79"/>
      <c r="V560" s="79"/>
      <c r="W560" s="79"/>
      <c r="X560" s="79"/>
      <c r="Y560" s="79">
        <v>520.32009574803703</v>
      </c>
      <c r="Z560" s="78"/>
      <c r="AA560" s="78"/>
      <c r="AB560" s="78"/>
      <c r="AC560" s="67"/>
      <c r="AD560" s="67">
        <v>1054745.1668280007</v>
      </c>
      <c r="AE560" s="79"/>
      <c r="AF560" s="79">
        <v>233.916359</v>
      </c>
      <c r="AG560" s="79">
        <v>0</v>
      </c>
      <c r="AH560" s="79">
        <v>0</v>
      </c>
      <c r="AI560" s="79">
        <v>151.99</v>
      </c>
      <c r="AJ560" s="79">
        <v>173.71</v>
      </c>
      <c r="AK560" s="67"/>
      <c r="AL560" s="67"/>
      <c r="AM560" s="67"/>
      <c r="AN560" s="67"/>
      <c r="AO560" s="67"/>
      <c r="AP560" s="67">
        <v>27</v>
      </c>
      <c r="AQ560" s="67">
        <v>121</v>
      </c>
      <c r="AR560" s="67"/>
      <c r="AS560" s="67"/>
      <c r="AT560" s="67">
        <v>40</v>
      </c>
      <c r="AU560" s="67"/>
      <c r="AV560" s="67"/>
      <c r="AW560" s="67">
        <v>2</v>
      </c>
      <c r="AX560" s="67">
        <v>0</v>
      </c>
      <c r="AY560" s="67">
        <v>0</v>
      </c>
      <c r="AZ560" s="67">
        <v>3</v>
      </c>
      <c r="BA560" s="67">
        <v>1</v>
      </c>
      <c r="BB560" s="67">
        <v>0</v>
      </c>
      <c r="BC560" s="67">
        <v>0</v>
      </c>
      <c r="BD560" s="67"/>
      <c r="BE560" s="67">
        <v>0</v>
      </c>
      <c r="BF560" s="67">
        <v>0</v>
      </c>
      <c r="BG560" s="67">
        <v>0</v>
      </c>
      <c r="BH560" s="67">
        <v>0</v>
      </c>
      <c r="BI560" s="67"/>
      <c r="BJ560" s="73">
        <v>12385</v>
      </c>
      <c r="BK560" s="68">
        <v>194</v>
      </c>
      <c r="BL560" s="78"/>
      <c r="BM560" s="78">
        <v>26</v>
      </c>
      <c r="BN560" s="78">
        <v>26</v>
      </c>
      <c r="BO560" s="78">
        <v>0</v>
      </c>
      <c r="BP560" s="78">
        <v>26</v>
      </c>
      <c r="BQ560" s="78">
        <v>0</v>
      </c>
      <c r="BR560" s="67">
        <v>4480</v>
      </c>
      <c r="BS560" s="67">
        <v>96</v>
      </c>
      <c r="BT560" s="67">
        <v>5</v>
      </c>
      <c r="BU560" s="67">
        <v>0</v>
      </c>
      <c r="BV560" s="67">
        <v>0</v>
      </c>
      <c r="BW560" s="67">
        <v>0</v>
      </c>
      <c r="BX560" s="79"/>
      <c r="BY560" s="67">
        <v>4581</v>
      </c>
      <c r="BZ560" s="79">
        <v>249.84083400000003</v>
      </c>
      <c r="CA560" s="79">
        <v>24.447150999999998</v>
      </c>
      <c r="CB560" s="79">
        <v>40.221736</v>
      </c>
      <c r="CC560" s="79">
        <v>63.635306000000007</v>
      </c>
      <c r="CD560" s="79"/>
      <c r="CE560" s="79"/>
      <c r="CF560" s="79"/>
      <c r="CG560" s="79"/>
      <c r="CH560" s="79"/>
      <c r="CI560" s="79"/>
      <c r="CJ560" s="79"/>
      <c r="CK560" s="79">
        <v>9.1968390000000007</v>
      </c>
      <c r="CL560" s="67">
        <v>387.3418660000001</v>
      </c>
      <c r="CM560" s="79">
        <v>16.399999999999999</v>
      </c>
      <c r="CN560" s="79">
        <v>6.5739700000000001</v>
      </c>
      <c r="CO560" s="79">
        <v>4.1780999999999997</v>
      </c>
      <c r="CP560" s="79">
        <v>48</v>
      </c>
      <c r="CQ560" s="79">
        <v>19.24091</v>
      </c>
      <c r="CR560" s="79">
        <v>12.228</v>
      </c>
      <c r="CS560" s="79">
        <v>0</v>
      </c>
      <c r="CT560" s="79">
        <v>0</v>
      </c>
      <c r="CU560" s="79">
        <v>0</v>
      </c>
      <c r="CV560" s="79">
        <v>79.2</v>
      </c>
      <c r="CW560" s="79">
        <v>31.747499999999999</v>
      </c>
      <c r="CX560" s="79">
        <v>20.177</v>
      </c>
      <c r="CY560" s="79">
        <v>19.8</v>
      </c>
      <c r="CZ560" s="79">
        <v>7.9368800000000004</v>
      </c>
      <c r="DA560" s="79">
        <v>5.0439999999999996</v>
      </c>
      <c r="DB560" s="79">
        <v>0</v>
      </c>
      <c r="DC560" s="79">
        <v>0</v>
      </c>
      <c r="DD560" s="79">
        <v>0</v>
      </c>
      <c r="DE560" s="79">
        <v>2</v>
      </c>
      <c r="DF560" s="79">
        <v>226</v>
      </c>
      <c r="DG560" s="79">
        <v>15</v>
      </c>
      <c r="DH560" s="79">
        <v>19</v>
      </c>
      <c r="DI560" s="79">
        <v>81</v>
      </c>
      <c r="DJ560" s="79">
        <v>2</v>
      </c>
      <c r="DK560" s="79">
        <v>168</v>
      </c>
      <c r="DL560" s="79">
        <v>15</v>
      </c>
      <c r="DM560" s="79">
        <v>19</v>
      </c>
      <c r="DN560" s="79">
        <v>72</v>
      </c>
      <c r="DO560" s="79">
        <v>4565</v>
      </c>
      <c r="DP560" s="79">
        <v>0</v>
      </c>
      <c r="DQ560" s="79">
        <v>461.4</v>
      </c>
      <c r="DR560" s="79">
        <v>0</v>
      </c>
      <c r="DS560" s="79">
        <v>687.7</v>
      </c>
      <c r="DT560" s="68">
        <v>1149.0999999999999</v>
      </c>
      <c r="DU560" s="79"/>
      <c r="DV560" s="77">
        <v>56.876919251963393</v>
      </c>
      <c r="DW560" s="77">
        <v>0</v>
      </c>
      <c r="DX560" s="77">
        <v>0</v>
      </c>
      <c r="DY560" s="77">
        <v>0.63940599999999992</v>
      </c>
      <c r="DZ560" s="77">
        <v>0</v>
      </c>
      <c r="EA560" s="77">
        <v>1.9716999999999998</v>
      </c>
      <c r="EB560" s="77">
        <v>0</v>
      </c>
      <c r="EC560" s="77">
        <v>0</v>
      </c>
      <c r="ED560" s="77"/>
      <c r="EE560" s="77"/>
      <c r="EF560" s="77">
        <v>8.4746000000000002E-2</v>
      </c>
      <c r="EG560" s="77"/>
      <c r="EH560" s="77"/>
      <c r="EI560" s="77"/>
      <c r="EJ560" s="77"/>
      <c r="EK560" s="77"/>
      <c r="EL560" s="77"/>
      <c r="EM560" s="77"/>
      <c r="EN560" s="77"/>
      <c r="EO560" s="77"/>
      <c r="EP560" s="77"/>
      <c r="EQ560" s="77"/>
      <c r="ER560" s="77"/>
      <c r="ES560" s="77"/>
      <c r="ET560" s="77"/>
      <c r="EU560" s="77"/>
      <c r="EV560" s="77">
        <v>0</v>
      </c>
      <c r="EW560" s="77">
        <v>151.99</v>
      </c>
      <c r="EX560" s="77">
        <v>173.71</v>
      </c>
    </row>
    <row r="561" spans="1:154">
      <c r="A561" s="86">
        <v>2021</v>
      </c>
      <c r="B561" s="67" t="s">
        <v>8</v>
      </c>
      <c r="C561" s="67" t="s">
        <v>554</v>
      </c>
      <c r="D561" s="67" t="s">
        <v>211</v>
      </c>
      <c r="E561" s="67" t="s">
        <v>212</v>
      </c>
      <c r="F561" s="67" t="s">
        <v>219</v>
      </c>
      <c r="G561" s="67" t="s">
        <v>38</v>
      </c>
      <c r="H561" s="68" t="s">
        <v>231</v>
      </c>
      <c r="I561" s="68" t="s">
        <v>435</v>
      </c>
      <c r="J561" s="67" t="s">
        <v>687</v>
      </c>
      <c r="K561" s="78">
        <v>547393.79999999329</v>
      </c>
      <c r="L561" s="78">
        <v>495865.60000000056</v>
      </c>
      <c r="M561" s="67">
        <v>19586</v>
      </c>
      <c r="N561" s="67">
        <v>0</v>
      </c>
      <c r="O561" s="67">
        <v>0</v>
      </c>
      <c r="P561" s="67">
        <v>0</v>
      </c>
      <c r="Q561" s="79"/>
      <c r="R561" s="67">
        <v>1062845.3999999939</v>
      </c>
      <c r="S561" s="79"/>
      <c r="T561" s="79"/>
      <c r="U561" s="79"/>
      <c r="V561" s="79"/>
      <c r="W561" s="79"/>
      <c r="X561" s="79"/>
      <c r="Y561" s="79">
        <v>677.56281764339701</v>
      </c>
      <c r="Z561" s="78"/>
      <c r="AA561" s="78"/>
      <c r="AB561" s="78"/>
      <c r="AC561" s="67"/>
      <c r="AD561" s="67">
        <v>1461658.5900000005</v>
      </c>
      <c r="AE561" s="79"/>
      <c r="AF561" s="79">
        <v>108.94483699999999</v>
      </c>
      <c r="AG561" s="79">
        <v>0</v>
      </c>
      <c r="AH561" s="79">
        <v>0</v>
      </c>
      <c r="AI561" s="79">
        <v>210.92</v>
      </c>
      <c r="AJ561" s="79">
        <v>227.88</v>
      </c>
      <c r="AK561" s="67"/>
      <c r="AL561" s="67"/>
      <c r="AM561" s="67"/>
      <c r="AN561" s="67"/>
      <c r="AO561" s="67"/>
      <c r="AP561" s="67">
        <v>34</v>
      </c>
      <c r="AQ561" s="67">
        <v>256</v>
      </c>
      <c r="AR561" s="67"/>
      <c r="AS561" s="67"/>
      <c r="AT561" s="67">
        <v>43</v>
      </c>
      <c r="AU561" s="67"/>
      <c r="AV561" s="67"/>
      <c r="AW561" s="67">
        <v>12</v>
      </c>
      <c r="AX561" s="67">
        <v>0</v>
      </c>
      <c r="AY561" s="67">
        <v>0</v>
      </c>
      <c r="AZ561" s="67">
        <v>3</v>
      </c>
      <c r="BA561" s="67">
        <v>1</v>
      </c>
      <c r="BB561" s="67">
        <v>0</v>
      </c>
      <c r="BC561" s="67">
        <v>0</v>
      </c>
      <c r="BD561" s="67"/>
      <c r="BE561" s="67">
        <v>0</v>
      </c>
      <c r="BF561" s="67">
        <v>0</v>
      </c>
      <c r="BG561" s="67">
        <v>0</v>
      </c>
      <c r="BH561" s="67">
        <v>0</v>
      </c>
      <c r="BI561" s="67"/>
      <c r="BJ561" s="73">
        <v>21610</v>
      </c>
      <c r="BK561" s="68">
        <v>349</v>
      </c>
      <c r="BL561" s="78"/>
      <c r="BM561" s="78">
        <v>21</v>
      </c>
      <c r="BN561" s="78">
        <v>21</v>
      </c>
      <c r="BO561" s="78">
        <v>0</v>
      </c>
      <c r="BP561" s="78">
        <v>21</v>
      </c>
      <c r="BQ561" s="78">
        <v>0</v>
      </c>
      <c r="BR561" s="67">
        <v>7718</v>
      </c>
      <c r="BS561" s="67">
        <v>177</v>
      </c>
      <c r="BT561" s="67">
        <v>2</v>
      </c>
      <c r="BU561" s="67">
        <v>0</v>
      </c>
      <c r="BV561" s="67">
        <v>0</v>
      </c>
      <c r="BW561" s="67">
        <v>0</v>
      </c>
      <c r="BX561" s="79"/>
      <c r="BY561" s="67">
        <v>7897</v>
      </c>
      <c r="BZ561" s="79">
        <v>232.610187</v>
      </c>
      <c r="CA561" s="79">
        <v>104.330873</v>
      </c>
      <c r="CB561" s="79">
        <v>22.483152000000004</v>
      </c>
      <c r="CC561" s="79">
        <v>47.095753000000002</v>
      </c>
      <c r="CD561" s="79"/>
      <c r="CE561" s="79"/>
      <c r="CF561" s="79"/>
      <c r="CG561" s="79"/>
      <c r="CH561" s="79"/>
      <c r="CI561" s="79"/>
      <c r="CJ561" s="79"/>
      <c r="CK561" s="79">
        <v>4.5415239999999999</v>
      </c>
      <c r="CL561" s="67">
        <v>411.06148899999999</v>
      </c>
      <c r="CM561" s="79">
        <v>0</v>
      </c>
      <c r="CN561" s="79">
        <v>0</v>
      </c>
      <c r="CO561" s="79">
        <v>0</v>
      </c>
      <c r="CP561" s="79">
        <v>18.2</v>
      </c>
      <c r="CQ561" s="79">
        <v>1.04979</v>
      </c>
      <c r="CR561" s="79">
        <v>6.6890000000000001</v>
      </c>
      <c r="CS561" s="79">
        <v>0</v>
      </c>
      <c r="CT561" s="79">
        <v>0</v>
      </c>
      <c r="CU561" s="79">
        <v>0</v>
      </c>
      <c r="CV561" s="79">
        <v>347.67</v>
      </c>
      <c r="CW561" s="79">
        <v>20.05395</v>
      </c>
      <c r="CX561" s="79">
        <v>127.78</v>
      </c>
      <c r="CY561" s="79">
        <v>0</v>
      </c>
      <c r="CZ561" s="79">
        <v>0</v>
      </c>
      <c r="DA561" s="79">
        <v>0</v>
      </c>
      <c r="DB561" s="79">
        <v>0</v>
      </c>
      <c r="DC561" s="79">
        <v>0</v>
      </c>
      <c r="DD561" s="79">
        <v>0</v>
      </c>
      <c r="DE561" s="79">
        <v>12</v>
      </c>
      <c r="DF561" s="79">
        <v>729</v>
      </c>
      <c r="DG561" s="79">
        <v>198</v>
      </c>
      <c r="DH561" s="79">
        <v>45</v>
      </c>
      <c r="DI561" s="79">
        <v>0</v>
      </c>
      <c r="DJ561" s="79">
        <v>12</v>
      </c>
      <c r="DK561" s="79">
        <v>700</v>
      </c>
      <c r="DL561" s="79">
        <v>174</v>
      </c>
      <c r="DM561" s="79">
        <v>42</v>
      </c>
      <c r="DN561" s="79">
        <v>0</v>
      </c>
      <c r="DO561" s="79">
        <v>7214</v>
      </c>
      <c r="DP561" s="79">
        <v>0</v>
      </c>
      <c r="DQ561" s="79">
        <v>633.99399999999991</v>
      </c>
      <c r="DR561" s="79">
        <v>0</v>
      </c>
      <c r="DS561" s="79">
        <v>814.74300000000005</v>
      </c>
      <c r="DT561" s="68">
        <v>1448.7370000000001</v>
      </c>
      <c r="DU561" s="79"/>
      <c r="DV561" s="77">
        <v>79.770494356602967</v>
      </c>
      <c r="DW561" s="77">
        <v>0</v>
      </c>
      <c r="DX561" s="77">
        <v>0</v>
      </c>
      <c r="DY561" s="77">
        <v>0.85282500000000006</v>
      </c>
      <c r="DZ561" s="77">
        <v>0</v>
      </c>
      <c r="EA561" s="77">
        <v>6.1890999999999998</v>
      </c>
      <c r="EB561" s="77">
        <v>0</v>
      </c>
      <c r="EC561" s="77">
        <v>0</v>
      </c>
      <c r="ED561" s="77"/>
      <c r="EE561" s="77"/>
      <c r="EF561" s="77">
        <v>0.381357</v>
      </c>
      <c r="EG561" s="77"/>
      <c r="EH561" s="77"/>
      <c r="EI561" s="77"/>
      <c r="EJ561" s="77"/>
      <c r="EK561" s="77"/>
      <c r="EL561" s="77"/>
      <c r="EM561" s="77"/>
      <c r="EN561" s="77"/>
      <c r="EO561" s="77"/>
      <c r="EP561" s="77"/>
      <c r="EQ561" s="77"/>
      <c r="ER561" s="77"/>
      <c r="ES561" s="77"/>
      <c r="ET561" s="77"/>
      <c r="EU561" s="77"/>
      <c r="EV561" s="77">
        <v>0</v>
      </c>
      <c r="EW561" s="77">
        <v>210.92</v>
      </c>
      <c r="EX561" s="77">
        <v>227.88</v>
      </c>
    </row>
    <row r="562" spans="1:154">
      <c r="A562" s="86">
        <v>2021</v>
      </c>
      <c r="B562" s="67" t="s">
        <v>8</v>
      </c>
      <c r="C562" s="67" t="s">
        <v>554</v>
      </c>
      <c r="D562" s="67" t="s">
        <v>211</v>
      </c>
      <c r="E562" s="67" t="s">
        <v>212</v>
      </c>
      <c r="F562" s="67" t="s">
        <v>220</v>
      </c>
      <c r="G562" s="67" t="s">
        <v>37</v>
      </c>
      <c r="H562" s="68" t="s">
        <v>231</v>
      </c>
      <c r="I562" s="68" t="s">
        <v>436</v>
      </c>
      <c r="J562" s="67" t="s">
        <v>688</v>
      </c>
      <c r="K562" s="78">
        <v>459014.19999998971</v>
      </c>
      <c r="L562" s="78">
        <v>616153.80000000051</v>
      </c>
      <c r="M562" s="67">
        <v>15702.7</v>
      </c>
      <c r="N562" s="67">
        <v>0</v>
      </c>
      <c r="O562" s="67">
        <v>0</v>
      </c>
      <c r="P562" s="67">
        <v>0</v>
      </c>
      <c r="Q562" s="79"/>
      <c r="R562" s="67">
        <v>1090870.6999999902</v>
      </c>
      <c r="S562" s="79"/>
      <c r="T562" s="79"/>
      <c r="U562" s="79"/>
      <c r="V562" s="79"/>
      <c r="W562" s="79"/>
      <c r="X562" s="79"/>
      <c r="Y562" s="79">
        <v>699.99369272419403</v>
      </c>
      <c r="Z562" s="78"/>
      <c r="AA562" s="78"/>
      <c r="AB562" s="78"/>
      <c r="AC562" s="67"/>
      <c r="AD562" s="67">
        <v>1444392.5899999999</v>
      </c>
      <c r="AE562" s="79"/>
      <c r="AF562" s="79">
        <v>321.37310300000001</v>
      </c>
      <c r="AG562" s="79">
        <v>0</v>
      </c>
      <c r="AH562" s="79">
        <v>0</v>
      </c>
      <c r="AI562" s="79">
        <v>208.33</v>
      </c>
      <c r="AJ562" s="79">
        <v>175.97</v>
      </c>
      <c r="AK562" s="67"/>
      <c r="AL562" s="67"/>
      <c r="AM562" s="67"/>
      <c r="AN562" s="67"/>
      <c r="AO562" s="67"/>
      <c r="AP562" s="67">
        <v>60</v>
      </c>
      <c r="AQ562" s="67">
        <v>167</v>
      </c>
      <c r="AR562" s="67"/>
      <c r="AS562" s="67"/>
      <c r="AT562" s="67">
        <v>43</v>
      </c>
      <c r="AU562" s="67"/>
      <c r="AV562" s="67"/>
      <c r="AW562" s="67">
        <v>20</v>
      </c>
      <c r="AX562" s="67">
        <v>0</v>
      </c>
      <c r="AY562" s="67">
        <v>0</v>
      </c>
      <c r="AZ562" s="67">
        <v>0</v>
      </c>
      <c r="BA562" s="67">
        <v>0</v>
      </c>
      <c r="BB562" s="67">
        <v>0</v>
      </c>
      <c r="BC562" s="67">
        <v>0</v>
      </c>
      <c r="BD562" s="67"/>
      <c r="BE562" s="67">
        <v>0</v>
      </c>
      <c r="BF562" s="67">
        <v>0</v>
      </c>
      <c r="BG562" s="67">
        <v>0</v>
      </c>
      <c r="BH562" s="67">
        <v>0</v>
      </c>
      <c r="BI562" s="67"/>
      <c r="BJ562" s="73">
        <v>18150</v>
      </c>
      <c r="BK562" s="68">
        <v>290</v>
      </c>
      <c r="BL562" s="78"/>
      <c r="BM562" s="78">
        <v>15</v>
      </c>
      <c r="BN562" s="78">
        <v>15</v>
      </c>
      <c r="BO562" s="78">
        <v>0</v>
      </c>
      <c r="BP562" s="78">
        <v>15</v>
      </c>
      <c r="BQ562" s="78">
        <v>0</v>
      </c>
      <c r="BR562" s="67">
        <v>5616</v>
      </c>
      <c r="BS562" s="67">
        <v>234</v>
      </c>
      <c r="BT562" s="67">
        <v>6</v>
      </c>
      <c r="BU562" s="67">
        <v>0</v>
      </c>
      <c r="BV562" s="67">
        <v>0</v>
      </c>
      <c r="BW562" s="67">
        <v>0</v>
      </c>
      <c r="BX562" s="79"/>
      <c r="BY562" s="67">
        <v>5856</v>
      </c>
      <c r="BZ562" s="79">
        <v>155.45347000000001</v>
      </c>
      <c r="CA562" s="79">
        <v>75.335842</v>
      </c>
      <c r="CB562" s="79">
        <v>30.350730999999996</v>
      </c>
      <c r="CC562" s="79">
        <v>43.190024000000001</v>
      </c>
      <c r="CD562" s="79"/>
      <c r="CE562" s="79"/>
      <c r="CF562" s="79"/>
      <c r="CG562" s="79"/>
      <c r="CH562" s="79"/>
      <c r="CI562" s="79"/>
      <c r="CJ562" s="79"/>
      <c r="CK562" s="79">
        <v>4.7410909999999999</v>
      </c>
      <c r="CL562" s="67">
        <v>309.07115799999997</v>
      </c>
      <c r="CM562" s="79">
        <v>12</v>
      </c>
      <c r="CN562" s="79">
        <v>7.9610750000000001</v>
      </c>
      <c r="CO562" s="79">
        <v>5.1079999999999997</v>
      </c>
      <c r="CP562" s="79">
        <v>290.3</v>
      </c>
      <c r="CQ562" s="79">
        <v>192.59168</v>
      </c>
      <c r="CR562" s="79">
        <v>123.583</v>
      </c>
      <c r="CS562" s="79">
        <v>0</v>
      </c>
      <c r="CT562" s="79">
        <v>0</v>
      </c>
      <c r="CU562" s="79">
        <v>0</v>
      </c>
      <c r="CV562" s="79">
        <v>261.39299999999997</v>
      </c>
      <c r="CW562" s="79">
        <v>173.41411499999998</v>
      </c>
      <c r="CX562" s="79">
        <v>111.2779</v>
      </c>
      <c r="CY562" s="79">
        <v>0</v>
      </c>
      <c r="CZ562" s="79">
        <v>0</v>
      </c>
      <c r="DA562" s="79">
        <v>0</v>
      </c>
      <c r="DB562" s="79">
        <v>0</v>
      </c>
      <c r="DC562" s="79">
        <v>0</v>
      </c>
      <c r="DD562" s="79">
        <v>0</v>
      </c>
      <c r="DE562" s="79">
        <v>0</v>
      </c>
      <c r="DF562" s="79">
        <v>172</v>
      </c>
      <c r="DG562" s="79">
        <v>25</v>
      </c>
      <c r="DH562" s="79">
        <v>354</v>
      </c>
      <c r="DI562" s="79">
        <v>282</v>
      </c>
      <c r="DJ562" s="79">
        <v>0</v>
      </c>
      <c r="DK562" s="79">
        <v>160</v>
      </c>
      <c r="DL562" s="79">
        <v>25</v>
      </c>
      <c r="DM562" s="79">
        <v>354</v>
      </c>
      <c r="DN562" s="79">
        <v>11</v>
      </c>
      <c r="DO562" s="79">
        <v>5858</v>
      </c>
      <c r="DP562" s="79">
        <v>0</v>
      </c>
      <c r="DQ562" s="79">
        <v>529.45299999999997</v>
      </c>
      <c r="DR562" s="79">
        <v>0</v>
      </c>
      <c r="DS562" s="79">
        <v>879.596</v>
      </c>
      <c r="DT562" s="68">
        <v>1409.049</v>
      </c>
      <c r="DU562" s="79"/>
      <c r="DV562" s="77">
        <v>69.61450527580601</v>
      </c>
      <c r="DW562" s="77">
        <v>0</v>
      </c>
      <c r="DX562" s="77">
        <v>0</v>
      </c>
      <c r="DY562" s="77">
        <v>2.3976030000000002</v>
      </c>
      <c r="DZ562" s="77">
        <v>0</v>
      </c>
      <c r="EA562" s="77">
        <v>2.8956</v>
      </c>
      <c r="EB562" s="77">
        <v>0</v>
      </c>
      <c r="EC562" s="77">
        <v>0</v>
      </c>
      <c r="ED562" s="77"/>
      <c r="EE562" s="77"/>
      <c r="EF562" s="77">
        <v>0.29661100000000001</v>
      </c>
      <c r="EG562" s="77"/>
      <c r="EH562" s="77"/>
      <c r="EI562" s="77"/>
      <c r="EJ562" s="77"/>
      <c r="EK562" s="77"/>
      <c r="EL562" s="77"/>
      <c r="EM562" s="77"/>
      <c r="EN562" s="77"/>
      <c r="EO562" s="77"/>
      <c r="EP562" s="77"/>
      <c r="EQ562" s="77"/>
      <c r="ER562" s="77"/>
      <c r="ES562" s="77"/>
      <c r="ET562" s="77"/>
      <c r="EU562" s="77"/>
      <c r="EV562" s="77">
        <v>0</v>
      </c>
      <c r="EW562" s="77">
        <v>208.33</v>
      </c>
      <c r="EX562" s="77">
        <v>175.97</v>
      </c>
    </row>
    <row r="563" spans="1:154">
      <c r="A563" s="86">
        <v>2021</v>
      </c>
      <c r="B563" s="67" t="s">
        <v>8</v>
      </c>
      <c r="C563" s="67" t="s">
        <v>554</v>
      </c>
      <c r="D563" s="67" t="s">
        <v>211</v>
      </c>
      <c r="E563" s="67" t="s">
        <v>212</v>
      </c>
      <c r="F563" s="67" t="s">
        <v>221</v>
      </c>
      <c r="G563" s="67" t="s">
        <v>36</v>
      </c>
      <c r="H563" s="68" t="s">
        <v>231</v>
      </c>
      <c r="I563" s="68" t="s">
        <v>437</v>
      </c>
      <c r="J563" s="67" t="s">
        <v>689</v>
      </c>
      <c r="K563" s="78">
        <v>559609.62797210622</v>
      </c>
      <c r="L563" s="78">
        <v>515700.63092707144</v>
      </c>
      <c r="M563" s="67">
        <v>227590.40000000002</v>
      </c>
      <c r="N563" s="67">
        <v>50530</v>
      </c>
      <c r="O563" s="67">
        <v>0</v>
      </c>
      <c r="P563" s="67">
        <v>430.9</v>
      </c>
      <c r="Q563" s="79"/>
      <c r="R563" s="67">
        <v>1353861.5588991777</v>
      </c>
      <c r="S563" s="79"/>
      <c r="T563" s="79"/>
      <c r="U563" s="79"/>
      <c r="V563" s="79"/>
      <c r="W563" s="79"/>
      <c r="X563" s="79"/>
      <c r="Y563" s="79">
        <v>1097.8922678206318</v>
      </c>
      <c r="Z563" s="78"/>
      <c r="AA563" s="78"/>
      <c r="AB563" s="78"/>
      <c r="AC563" s="67"/>
      <c r="AD563" s="67">
        <v>2104304.3299999996</v>
      </c>
      <c r="AE563" s="79"/>
      <c r="AF563" s="79">
        <v>624.39853500000004</v>
      </c>
      <c r="AG563" s="79">
        <v>0</v>
      </c>
      <c r="AH563" s="79">
        <v>75.69</v>
      </c>
      <c r="AI563" s="79">
        <v>303.19</v>
      </c>
      <c r="AJ563" s="79">
        <v>430.61</v>
      </c>
      <c r="AK563" s="67"/>
      <c r="AL563" s="67"/>
      <c r="AM563" s="67"/>
      <c r="AN563" s="67"/>
      <c r="AO563" s="67"/>
      <c r="AP563" s="67">
        <v>44</v>
      </c>
      <c r="AQ563" s="67">
        <v>173</v>
      </c>
      <c r="AR563" s="67"/>
      <c r="AS563" s="67"/>
      <c r="AT563" s="67">
        <v>27</v>
      </c>
      <c r="AU563" s="67"/>
      <c r="AV563" s="67"/>
      <c r="AW563" s="67">
        <v>9</v>
      </c>
      <c r="AX563" s="67">
        <v>0</v>
      </c>
      <c r="AY563" s="67">
        <v>0</v>
      </c>
      <c r="AZ563" s="67">
        <v>2</v>
      </c>
      <c r="BA563" s="67">
        <v>12</v>
      </c>
      <c r="BB563" s="67">
        <v>0</v>
      </c>
      <c r="BC563" s="67">
        <v>0</v>
      </c>
      <c r="BD563" s="67"/>
      <c r="BE563" s="67">
        <v>0</v>
      </c>
      <c r="BF563" s="67">
        <v>0</v>
      </c>
      <c r="BG563" s="67">
        <v>0</v>
      </c>
      <c r="BH563" s="67">
        <v>0</v>
      </c>
      <c r="BI563" s="67"/>
      <c r="BJ563" s="73">
        <v>18660</v>
      </c>
      <c r="BK563" s="68">
        <v>267</v>
      </c>
      <c r="BL563" s="78"/>
      <c r="BM563" s="78">
        <v>31</v>
      </c>
      <c r="BN563" s="78">
        <v>31</v>
      </c>
      <c r="BO563" s="78">
        <v>31</v>
      </c>
      <c r="BP563" s="78">
        <v>0</v>
      </c>
      <c r="BQ563" s="78">
        <v>0</v>
      </c>
      <c r="BR563" s="67">
        <v>6774</v>
      </c>
      <c r="BS563" s="67">
        <v>150</v>
      </c>
      <c r="BT563" s="67">
        <v>9</v>
      </c>
      <c r="BU563" s="67">
        <v>1</v>
      </c>
      <c r="BV563" s="67">
        <v>0</v>
      </c>
      <c r="BW563" s="67">
        <v>0</v>
      </c>
      <c r="BX563" s="79"/>
      <c r="BY563" s="67">
        <v>6934</v>
      </c>
      <c r="BZ563" s="79">
        <v>341.86880599999995</v>
      </c>
      <c r="CA563" s="79">
        <v>85.162672999999998</v>
      </c>
      <c r="CB563" s="79">
        <v>35.913543000000004</v>
      </c>
      <c r="CC563" s="79">
        <v>85.027238000000011</v>
      </c>
      <c r="CD563" s="79"/>
      <c r="CE563" s="79"/>
      <c r="CF563" s="79"/>
      <c r="CG563" s="79"/>
      <c r="CH563" s="79"/>
      <c r="CI563" s="79"/>
      <c r="CJ563" s="79"/>
      <c r="CK563" s="79">
        <v>8.0845760000000002</v>
      </c>
      <c r="CL563" s="67">
        <v>556.05683599999998</v>
      </c>
      <c r="CM563" s="79">
        <v>35.700000000000003</v>
      </c>
      <c r="CN563" s="79">
        <v>28.051559000000001</v>
      </c>
      <c r="CO563" s="79">
        <v>22.728999999999999</v>
      </c>
      <c r="CP563" s="79">
        <v>258.60000000000002</v>
      </c>
      <c r="CQ563" s="79">
        <v>203.19701000000001</v>
      </c>
      <c r="CR563" s="79">
        <v>164.64500000000001</v>
      </c>
      <c r="CS563" s="79">
        <v>0</v>
      </c>
      <c r="CT563" s="79">
        <v>0</v>
      </c>
      <c r="CU563" s="79">
        <v>0</v>
      </c>
      <c r="CV563" s="79">
        <v>137</v>
      </c>
      <c r="CW563" s="79">
        <v>107.64883999999999</v>
      </c>
      <c r="CX563" s="79">
        <v>87.224999999999994</v>
      </c>
      <c r="CY563" s="79">
        <v>53.2</v>
      </c>
      <c r="CZ563" s="79">
        <v>41.802320000000002</v>
      </c>
      <c r="DA563" s="79">
        <v>33.869999999999997</v>
      </c>
      <c r="DB563" s="79">
        <v>0</v>
      </c>
      <c r="DC563" s="79">
        <v>0</v>
      </c>
      <c r="DD563" s="79">
        <v>0</v>
      </c>
      <c r="DE563" s="79">
        <v>0</v>
      </c>
      <c r="DF563" s="79">
        <v>379</v>
      </c>
      <c r="DG563" s="79">
        <v>21</v>
      </c>
      <c r="DH563" s="79">
        <v>13</v>
      </c>
      <c r="DI563" s="79">
        <v>514</v>
      </c>
      <c r="DJ563" s="79">
        <v>0</v>
      </c>
      <c r="DK563" s="79">
        <v>111</v>
      </c>
      <c r="DL563" s="79">
        <v>21</v>
      </c>
      <c r="DM563" s="79">
        <v>13</v>
      </c>
      <c r="DN563" s="79">
        <v>88</v>
      </c>
      <c r="DO563" s="79">
        <v>6758</v>
      </c>
      <c r="DP563" s="79">
        <v>8</v>
      </c>
      <c r="DQ563" s="79">
        <v>365.97</v>
      </c>
      <c r="DR563" s="79">
        <v>0</v>
      </c>
      <c r="DS563" s="79">
        <v>641.00000000000011</v>
      </c>
      <c r="DT563" s="68">
        <v>1006.9700000000001</v>
      </c>
      <c r="DU563" s="79"/>
      <c r="DV563" s="77">
        <v>68.931955284051995</v>
      </c>
      <c r="DW563" s="77">
        <v>0</v>
      </c>
      <c r="DX563" s="77">
        <v>0</v>
      </c>
      <c r="DY563" s="77">
        <v>0</v>
      </c>
      <c r="DZ563" s="77">
        <v>0</v>
      </c>
      <c r="EA563" s="77">
        <v>3.7982</v>
      </c>
      <c r="EB563" s="77">
        <v>0</v>
      </c>
      <c r="EC563" s="77">
        <v>0</v>
      </c>
      <c r="ED563" s="77"/>
      <c r="EE563" s="77"/>
      <c r="EF563" s="77">
        <v>0.42373</v>
      </c>
      <c r="EG563" s="77"/>
      <c r="EH563" s="77"/>
      <c r="EI563" s="77"/>
      <c r="EJ563" s="77"/>
      <c r="EK563" s="77"/>
      <c r="EL563" s="77"/>
      <c r="EM563" s="77"/>
      <c r="EN563" s="77"/>
      <c r="EO563" s="77"/>
      <c r="EP563" s="77"/>
      <c r="EQ563" s="77"/>
      <c r="ER563" s="77"/>
      <c r="ES563" s="77"/>
      <c r="ET563" s="77"/>
      <c r="EU563" s="77"/>
      <c r="EV563" s="77">
        <v>75.69</v>
      </c>
      <c r="EW563" s="77">
        <v>303.19</v>
      </c>
      <c r="EX563" s="77">
        <v>430.61</v>
      </c>
    </row>
    <row r="564" spans="1:154">
      <c r="A564" s="86">
        <v>2021</v>
      </c>
      <c r="B564" s="67" t="s">
        <v>8</v>
      </c>
      <c r="C564" s="67" t="s">
        <v>554</v>
      </c>
      <c r="D564" s="67" t="s">
        <v>211</v>
      </c>
      <c r="E564" s="67" t="s">
        <v>212</v>
      </c>
      <c r="F564" s="67" t="s">
        <v>222</v>
      </c>
      <c r="G564" s="67" t="s">
        <v>35</v>
      </c>
      <c r="H564" s="68" t="s">
        <v>231</v>
      </c>
      <c r="I564" s="68" t="s">
        <v>438</v>
      </c>
      <c r="J564" s="67" t="s">
        <v>690</v>
      </c>
      <c r="K564" s="78">
        <v>965868.62999998441</v>
      </c>
      <c r="L564" s="78">
        <v>682320.39999999967</v>
      </c>
      <c r="M564" s="67">
        <v>202091.2</v>
      </c>
      <c r="N564" s="67">
        <v>0</v>
      </c>
      <c r="O564" s="67">
        <v>0</v>
      </c>
      <c r="P564" s="67">
        <v>0</v>
      </c>
      <c r="Q564" s="79"/>
      <c r="R564" s="67">
        <v>1850280.2299999839</v>
      </c>
      <c r="S564" s="79"/>
      <c r="T564" s="79"/>
      <c r="U564" s="79"/>
      <c r="V564" s="79"/>
      <c r="W564" s="79"/>
      <c r="X564" s="79"/>
      <c r="Y564" s="79">
        <v>1201.3824562829791</v>
      </c>
      <c r="Z564" s="78"/>
      <c r="AA564" s="78"/>
      <c r="AB564" s="78"/>
      <c r="AC564" s="67"/>
      <c r="AD564" s="67">
        <v>4428195.9999999981</v>
      </c>
      <c r="AE564" s="79"/>
      <c r="AF564" s="79">
        <v>985.30126999999993</v>
      </c>
      <c r="AG564" s="79">
        <v>0</v>
      </c>
      <c r="AH564" s="79">
        <v>814.54</v>
      </c>
      <c r="AI564" s="79">
        <v>638.35</v>
      </c>
      <c r="AJ564" s="79">
        <v>1234.21</v>
      </c>
      <c r="AK564" s="67"/>
      <c r="AL564" s="67"/>
      <c r="AM564" s="67"/>
      <c r="AN564" s="67"/>
      <c r="AO564" s="67"/>
      <c r="AP564" s="67">
        <v>58</v>
      </c>
      <c r="AQ564" s="67">
        <v>116</v>
      </c>
      <c r="AR564" s="67"/>
      <c r="AS564" s="67"/>
      <c r="AT564" s="67">
        <v>34</v>
      </c>
      <c r="AU564" s="67"/>
      <c r="AV564" s="67"/>
      <c r="AW564" s="67">
        <v>13</v>
      </c>
      <c r="AX564" s="67">
        <v>0</v>
      </c>
      <c r="AY564" s="67">
        <v>0</v>
      </c>
      <c r="AZ564" s="67">
        <v>5</v>
      </c>
      <c r="BA564" s="67">
        <v>7</v>
      </c>
      <c r="BB564" s="67">
        <v>0</v>
      </c>
      <c r="BC564" s="67">
        <v>0</v>
      </c>
      <c r="BD564" s="67"/>
      <c r="BE564" s="67">
        <v>0</v>
      </c>
      <c r="BF564" s="67">
        <v>0</v>
      </c>
      <c r="BG564" s="67">
        <v>0</v>
      </c>
      <c r="BH564" s="67">
        <v>0</v>
      </c>
      <c r="BI564" s="67"/>
      <c r="BJ564" s="73">
        <v>17030</v>
      </c>
      <c r="BK564" s="68">
        <v>233</v>
      </c>
      <c r="BL564" s="78"/>
      <c r="BM564" s="78">
        <v>43</v>
      </c>
      <c r="BN564" s="78">
        <v>43</v>
      </c>
      <c r="BO564" s="78">
        <v>0</v>
      </c>
      <c r="BP564" s="78">
        <v>43</v>
      </c>
      <c r="BQ564" s="78">
        <v>0</v>
      </c>
      <c r="BR564" s="67">
        <v>9977</v>
      </c>
      <c r="BS564" s="67">
        <v>192</v>
      </c>
      <c r="BT564" s="67">
        <v>12</v>
      </c>
      <c r="BU564" s="67">
        <v>0</v>
      </c>
      <c r="BV564" s="67">
        <v>0</v>
      </c>
      <c r="BW564" s="67">
        <v>0</v>
      </c>
      <c r="BX564" s="79"/>
      <c r="BY564" s="67">
        <v>10181</v>
      </c>
      <c r="BZ564" s="79">
        <v>442.132204</v>
      </c>
      <c r="CA564" s="79">
        <v>114.569874</v>
      </c>
      <c r="CB564" s="79">
        <v>56.192933999999994</v>
      </c>
      <c r="CC564" s="79">
        <v>88.303697999999997</v>
      </c>
      <c r="CD564" s="79"/>
      <c r="CE564" s="79"/>
      <c r="CF564" s="79"/>
      <c r="CG564" s="79"/>
      <c r="CH564" s="79"/>
      <c r="CI564" s="79"/>
      <c r="CJ564" s="79"/>
      <c r="CK564" s="79">
        <v>11.031015</v>
      </c>
      <c r="CL564" s="67">
        <v>712.22972500000014</v>
      </c>
      <c r="CM564" s="79">
        <v>2.5299999999999998</v>
      </c>
      <c r="CN564" s="79">
        <v>2.642509</v>
      </c>
      <c r="CO564" s="79">
        <v>1.72</v>
      </c>
      <c r="CP564" s="79">
        <v>111.74</v>
      </c>
      <c r="CQ564" s="79">
        <v>116.70910000000001</v>
      </c>
      <c r="CR564" s="79">
        <v>75.81</v>
      </c>
      <c r="CS564" s="79">
        <v>0.37</v>
      </c>
      <c r="CT564" s="79">
        <v>0.38645000000000002</v>
      </c>
      <c r="CU564" s="79">
        <v>0.251</v>
      </c>
      <c r="CV564" s="79">
        <v>46.69</v>
      </c>
      <c r="CW564" s="79">
        <v>48.766309999999997</v>
      </c>
      <c r="CX564" s="79">
        <v>31.68</v>
      </c>
      <c r="CY564" s="79">
        <v>56.92</v>
      </c>
      <c r="CZ564" s="79">
        <v>59.451245</v>
      </c>
      <c r="DA564" s="79">
        <v>38.619999999999997</v>
      </c>
      <c r="DB564" s="79">
        <v>218.25</v>
      </c>
      <c r="DC564" s="79">
        <v>227.955626</v>
      </c>
      <c r="DD564" s="79">
        <v>148</v>
      </c>
      <c r="DE564" s="79">
        <v>56</v>
      </c>
      <c r="DF564" s="79">
        <v>49</v>
      </c>
      <c r="DG564" s="79">
        <v>263</v>
      </c>
      <c r="DH564" s="79">
        <v>120</v>
      </c>
      <c r="DI564" s="79">
        <v>213</v>
      </c>
      <c r="DJ564" s="79">
        <v>56</v>
      </c>
      <c r="DK564" s="79">
        <v>49</v>
      </c>
      <c r="DL564" s="79">
        <v>263</v>
      </c>
      <c r="DM564" s="79">
        <v>120</v>
      </c>
      <c r="DN564" s="79">
        <v>89</v>
      </c>
      <c r="DO564" s="79">
        <v>10160</v>
      </c>
      <c r="DP564" s="79">
        <v>5</v>
      </c>
      <c r="DQ564" s="79">
        <v>716.06000000000006</v>
      </c>
      <c r="DR564" s="79">
        <v>0</v>
      </c>
      <c r="DS564" s="79">
        <v>864.63299999999992</v>
      </c>
      <c r="DT564" s="68">
        <v>1580.693</v>
      </c>
      <c r="DU564" s="79"/>
      <c r="DV564" s="77">
        <v>105.61121571702097</v>
      </c>
      <c r="DW564" s="77">
        <v>0</v>
      </c>
      <c r="DX564" s="77">
        <v>0</v>
      </c>
      <c r="DY564" s="77">
        <v>0.805423</v>
      </c>
      <c r="DZ564" s="77">
        <v>0</v>
      </c>
      <c r="EA564" s="77">
        <v>4.8581000000000003</v>
      </c>
      <c r="EB564" s="77">
        <v>0</v>
      </c>
      <c r="EC564" s="77">
        <v>0</v>
      </c>
      <c r="ED564" s="77"/>
      <c r="EE564" s="77"/>
      <c r="EF564" s="77">
        <v>0.21186500000000003</v>
      </c>
      <c r="EG564" s="77"/>
      <c r="EH564" s="77"/>
      <c r="EI564" s="77"/>
      <c r="EJ564" s="77"/>
      <c r="EK564" s="77"/>
      <c r="EL564" s="77"/>
      <c r="EM564" s="77"/>
      <c r="EN564" s="77"/>
      <c r="EO564" s="77"/>
      <c r="EP564" s="77"/>
      <c r="EQ564" s="77"/>
      <c r="ER564" s="77"/>
      <c r="ES564" s="77"/>
      <c r="ET564" s="77"/>
      <c r="EU564" s="77"/>
      <c r="EV564" s="77">
        <v>814.54</v>
      </c>
      <c r="EW564" s="77">
        <v>638.35</v>
      </c>
      <c r="EX564" s="77">
        <v>1234.21</v>
      </c>
    </row>
    <row r="565" spans="1:154">
      <c r="A565" s="86">
        <v>2021</v>
      </c>
      <c r="B565" s="67" t="s">
        <v>8</v>
      </c>
      <c r="C565" s="67" t="s">
        <v>554</v>
      </c>
      <c r="D565" s="67" t="s">
        <v>211</v>
      </c>
      <c r="E565" s="67" t="s">
        <v>212</v>
      </c>
      <c r="F565" s="67" t="s">
        <v>223</v>
      </c>
      <c r="G565" s="67" t="s">
        <v>45</v>
      </c>
      <c r="H565" s="68" t="s">
        <v>231</v>
      </c>
      <c r="I565" s="68" t="s">
        <v>439</v>
      </c>
      <c r="J565" s="67" t="s">
        <v>691</v>
      </c>
      <c r="K565" s="78">
        <v>1357226.5999999836</v>
      </c>
      <c r="L565" s="78">
        <v>1233916.100000001</v>
      </c>
      <c r="M565" s="67">
        <v>295279</v>
      </c>
      <c r="N565" s="67">
        <v>0</v>
      </c>
      <c r="O565" s="67">
        <v>0</v>
      </c>
      <c r="P565" s="67">
        <v>0</v>
      </c>
      <c r="Q565" s="79"/>
      <c r="R565" s="67">
        <v>2886421.6999999844</v>
      </c>
      <c r="S565" s="79"/>
      <c r="T565" s="79"/>
      <c r="U565" s="79"/>
      <c r="V565" s="79"/>
      <c r="W565" s="79"/>
      <c r="X565" s="79"/>
      <c r="Y565" s="79">
        <v>1852.3320778399909</v>
      </c>
      <c r="Z565" s="78"/>
      <c r="AA565" s="78"/>
      <c r="AB565" s="78"/>
      <c r="AC565" s="67"/>
      <c r="AD565" s="67">
        <v>3937254.022996</v>
      </c>
      <c r="AE565" s="79"/>
      <c r="AF565" s="79">
        <v>927.65831099999991</v>
      </c>
      <c r="AG565" s="79">
        <v>0</v>
      </c>
      <c r="AH565" s="79">
        <v>0</v>
      </c>
      <c r="AI565" s="79">
        <v>568.01</v>
      </c>
      <c r="AJ565" s="79">
        <v>554.65</v>
      </c>
      <c r="AK565" s="67"/>
      <c r="AL565" s="67"/>
      <c r="AM565" s="67"/>
      <c r="AN565" s="67"/>
      <c r="AO565" s="67"/>
      <c r="AP565" s="67">
        <v>99</v>
      </c>
      <c r="AQ565" s="67">
        <v>223</v>
      </c>
      <c r="AR565" s="67"/>
      <c r="AS565" s="67"/>
      <c r="AT565" s="67">
        <v>91</v>
      </c>
      <c r="AU565" s="67"/>
      <c r="AV565" s="67"/>
      <c r="AW565" s="67">
        <v>13</v>
      </c>
      <c r="AX565" s="67">
        <v>0</v>
      </c>
      <c r="AY565" s="67">
        <v>0</v>
      </c>
      <c r="AZ565" s="67">
        <v>9</v>
      </c>
      <c r="BA565" s="67">
        <v>5</v>
      </c>
      <c r="BB565" s="67">
        <v>0</v>
      </c>
      <c r="BC565" s="67">
        <v>0</v>
      </c>
      <c r="BD565" s="67"/>
      <c r="BE565" s="67">
        <v>0</v>
      </c>
      <c r="BF565" s="67">
        <v>0</v>
      </c>
      <c r="BG565" s="67">
        <v>0</v>
      </c>
      <c r="BH565" s="67">
        <v>0</v>
      </c>
      <c r="BI565" s="67"/>
      <c r="BJ565" s="73">
        <v>29735</v>
      </c>
      <c r="BK565" s="68">
        <v>440</v>
      </c>
      <c r="BL565" s="78"/>
      <c r="BM565" s="78">
        <v>40</v>
      </c>
      <c r="BN565" s="78">
        <v>40</v>
      </c>
      <c r="BO565" s="78">
        <v>0</v>
      </c>
      <c r="BP565" s="78">
        <v>40</v>
      </c>
      <c r="BQ565" s="78">
        <v>0</v>
      </c>
      <c r="BR565" s="67">
        <v>15652</v>
      </c>
      <c r="BS565" s="67">
        <v>386</v>
      </c>
      <c r="BT565" s="67">
        <v>12</v>
      </c>
      <c r="BU565" s="67">
        <v>0</v>
      </c>
      <c r="BV565" s="67">
        <v>0</v>
      </c>
      <c r="BW565" s="67">
        <v>0</v>
      </c>
      <c r="BX565" s="79"/>
      <c r="BY565" s="67">
        <v>16050</v>
      </c>
      <c r="BZ565" s="79">
        <v>411.38578900000005</v>
      </c>
      <c r="CA565" s="79">
        <v>225.82086699999999</v>
      </c>
      <c r="CB565" s="79">
        <v>54.687551999999997</v>
      </c>
      <c r="CC565" s="79">
        <v>89.119432000000003</v>
      </c>
      <c r="CD565" s="79"/>
      <c r="CE565" s="79"/>
      <c r="CF565" s="79"/>
      <c r="CG565" s="79"/>
      <c r="CH565" s="79"/>
      <c r="CI565" s="79"/>
      <c r="CJ565" s="79"/>
      <c r="CK565" s="79">
        <v>9.314703999999999</v>
      </c>
      <c r="CL565" s="67">
        <v>790.32834400000002</v>
      </c>
      <c r="CM565" s="79">
        <v>0</v>
      </c>
      <c r="CN565" s="79">
        <v>0</v>
      </c>
      <c r="CO565" s="79">
        <v>0</v>
      </c>
      <c r="CP565" s="79">
        <v>73</v>
      </c>
      <c r="CQ565" s="79">
        <v>101.77297</v>
      </c>
      <c r="CR565" s="79">
        <v>65.3</v>
      </c>
      <c r="CS565" s="79">
        <v>0</v>
      </c>
      <c r="CT565" s="79">
        <v>0</v>
      </c>
      <c r="CU565" s="79">
        <v>0</v>
      </c>
      <c r="CV565" s="79">
        <v>54.14</v>
      </c>
      <c r="CW565" s="79">
        <v>75.479298999999997</v>
      </c>
      <c r="CX565" s="79">
        <v>48.43</v>
      </c>
      <c r="CY565" s="79">
        <v>10.48</v>
      </c>
      <c r="CZ565" s="79">
        <v>14.610695</v>
      </c>
      <c r="DA565" s="79">
        <v>9.3699999999999992</v>
      </c>
      <c r="DB565" s="79">
        <v>0</v>
      </c>
      <c r="DC565" s="79">
        <v>0</v>
      </c>
      <c r="DD565" s="79">
        <v>0</v>
      </c>
      <c r="DE565" s="79">
        <v>0</v>
      </c>
      <c r="DF565" s="79">
        <v>3017</v>
      </c>
      <c r="DG565" s="79">
        <v>246</v>
      </c>
      <c r="DH565" s="79">
        <v>291</v>
      </c>
      <c r="DI565" s="79">
        <v>0</v>
      </c>
      <c r="DJ565" s="79">
        <v>0</v>
      </c>
      <c r="DK565" s="79">
        <v>3017</v>
      </c>
      <c r="DL565" s="79">
        <v>246</v>
      </c>
      <c r="DM565" s="79">
        <v>291</v>
      </c>
      <c r="DN565" s="79">
        <v>0</v>
      </c>
      <c r="DO565" s="79">
        <v>16101</v>
      </c>
      <c r="DP565" s="79">
        <v>0</v>
      </c>
      <c r="DQ565" s="79">
        <v>684.81000000000006</v>
      </c>
      <c r="DR565" s="79">
        <v>0</v>
      </c>
      <c r="DS565" s="79">
        <v>1079.25</v>
      </c>
      <c r="DT565" s="68">
        <v>1764.06</v>
      </c>
      <c r="DU565" s="79"/>
      <c r="DV565" s="77">
        <v>129.07008316000906</v>
      </c>
      <c r="DW565" s="77">
        <v>0</v>
      </c>
      <c r="DX565" s="77">
        <v>0</v>
      </c>
      <c r="DY565" s="77">
        <v>0.63923700000000006</v>
      </c>
      <c r="DZ565" s="77">
        <v>0</v>
      </c>
      <c r="EA565" s="77">
        <v>6.5480999999999998</v>
      </c>
      <c r="EB565" s="77">
        <v>0</v>
      </c>
      <c r="EC565" s="77">
        <v>0</v>
      </c>
      <c r="ED565" s="77"/>
      <c r="EE565" s="77"/>
      <c r="EF565" s="77">
        <v>0.33898400000000001</v>
      </c>
      <c r="EG565" s="77"/>
      <c r="EH565" s="77"/>
      <c r="EI565" s="77"/>
      <c r="EJ565" s="77"/>
      <c r="EK565" s="77"/>
      <c r="EL565" s="77"/>
      <c r="EM565" s="77"/>
      <c r="EN565" s="77"/>
      <c r="EO565" s="77"/>
      <c r="EP565" s="77"/>
      <c r="EQ565" s="77"/>
      <c r="ER565" s="77"/>
      <c r="ES565" s="77"/>
      <c r="ET565" s="77"/>
      <c r="EU565" s="77"/>
      <c r="EV565" s="77">
        <v>0</v>
      </c>
      <c r="EW565" s="77">
        <v>568.01</v>
      </c>
      <c r="EX565" s="77">
        <v>554.65</v>
      </c>
    </row>
    <row r="566" spans="1:154">
      <c r="A566" s="86">
        <v>2021</v>
      </c>
      <c r="B566" s="67" t="s">
        <v>8</v>
      </c>
      <c r="C566" s="67" t="s">
        <v>554</v>
      </c>
      <c r="D566" s="67" t="s">
        <v>211</v>
      </c>
      <c r="E566" s="67" t="s">
        <v>212</v>
      </c>
      <c r="F566" s="67" t="s">
        <v>224</v>
      </c>
      <c r="G566" s="67" t="s">
        <v>46</v>
      </c>
      <c r="H566" s="68" t="s">
        <v>231</v>
      </c>
      <c r="I566" s="68" t="s">
        <v>440</v>
      </c>
      <c r="J566" s="67" t="s">
        <v>692</v>
      </c>
      <c r="K566" s="78">
        <v>608767.29999999586</v>
      </c>
      <c r="L566" s="78">
        <v>556332.10000000044</v>
      </c>
      <c r="M566" s="67">
        <v>423245</v>
      </c>
      <c r="N566" s="67">
        <v>399906</v>
      </c>
      <c r="O566" s="67">
        <v>0</v>
      </c>
      <c r="P566" s="67">
        <v>0</v>
      </c>
      <c r="Q566" s="79"/>
      <c r="R566" s="67">
        <v>1988250.3999999962</v>
      </c>
      <c r="S566" s="79"/>
      <c r="T566" s="79"/>
      <c r="U566" s="79"/>
      <c r="V566" s="79"/>
      <c r="W566" s="79"/>
      <c r="X566" s="79"/>
      <c r="Y566" s="79">
        <v>1170.492901073791</v>
      </c>
      <c r="Z566" s="78"/>
      <c r="AA566" s="78"/>
      <c r="AB566" s="78"/>
      <c r="AC566" s="67"/>
      <c r="AD566" s="67">
        <v>2322818.3300000005</v>
      </c>
      <c r="AE566" s="79"/>
      <c r="AF566" s="79">
        <v>543.08553899999993</v>
      </c>
      <c r="AG566" s="79">
        <v>0</v>
      </c>
      <c r="AH566" s="79">
        <v>143.76</v>
      </c>
      <c r="AI566" s="79">
        <v>238.84</v>
      </c>
      <c r="AJ566" s="79">
        <v>0</v>
      </c>
      <c r="AK566" s="67"/>
      <c r="AL566" s="67"/>
      <c r="AM566" s="67"/>
      <c r="AN566" s="67"/>
      <c r="AO566" s="67"/>
      <c r="AP566" s="67">
        <v>39</v>
      </c>
      <c r="AQ566" s="67">
        <v>278</v>
      </c>
      <c r="AR566" s="67"/>
      <c r="AS566" s="67"/>
      <c r="AT566" s="67">
        <v>47</v>
      </c>
      <c r="AU566" s="67"/>
      <c r="AV566" s="67"/>
      <c r="AW566" s="67">
        <v>12</v>
      </c>
      <c r="AX566" s="67">
        <v>0</v>
      </c>
      <c r="AY566" s="67">
        <v>0</v>
      </c>
      <c r="AZ566" s="67">
        <v>5</v>
      </c>
      <c r="BA566" s="67">
        <v>9</v>
      </c>
      <c r="BB566" s="67">
        <v>0</v>
      </c>
      <c r="BC566" s="67">
        <v>9</v>
      </c>
      <c r="BD566" s="67"/>
      <c r="BE566" s="67">
        <v>0</v>
      </c>
      <c r="BF566" s="67">
        <v>0</v>
      </c>
      <c r="BG566" s="67">
        <v>0</v>
      </c>
      <c r="BH566" s="67">
        <v>0</v>
      </c>
      <c r="BI566" s="67"/>
      <c r="BJ566" s="73">
        <v>30885</v>
      </c>
      <c r="BK566" s="68">
        <v>399</v>
      </c>
      <c r="BL566" s="78"/>
      <c r="BM566" s="78">
        <v>32</v>
      </c>
      <c r="BN566" s="78">
        <v>32</v>
      </c>
      <c r="BO566" s="78">
        <v>0</v>
      </c>
      <c r="BP566" s="78">
        <v>32</v>
      </c>
      <c r="BQ566" s="78">
        <v>0</v>
      </c>
      <c r="BR566" s="67">
        <v>11327</v>
      </c>
      <c r="BS566" s="67">
        <v>258</v>
      </c>
      <c r="BT566" s="67">
        <v>12</v>
      </c>
      <c r="BU566" s="67">
        <v>0</v>
      </c>
      <c r="BV566" s="67">
        <v>0</v>
      </c>
      <c r="BW566" s="67">
        <v>0</v>
      </c>
      <c r="BX566" s="79"/>
      <c r="BY566" s="67">
        <v>11597</v>
      </c>
      <c r="BZ566" s="79">
        <v>326.70201399999996</v>
      </c>
      <c r="CA566" s="79">
        <v>73.402939000000003</v>
      </c>
      <c r="CB566" s="79">
        <v>44.431393</v>
      </c>
      <c r="CC566" s="79">
        <v>64.745181000000002</v>
      </c>
      <c r="CD566" s="79"/>
      <c r="CE566" s="79"/>
      <c r="CF566" s="79"/>
      <c r="CG566" s="79"/>
      <c r="CH566" s="79"/>
      <c r="CI566" s="79"/>
      <c r="CJ566" s="79"/>
      <c r="CK566" s="79">
        <v>7.9717579999999995</v>
      </c>
      <c r="CL566" s="67">
        <v>517.25328500000001</v>
      </c>
      <c r="CM566" s="79">
        <v>2.2000000000000002</v>
      </c>
      <c r="CN566" s="79">
        <v>2.2194099999999999</v>
      </c>
      <c r="CO566" s="79">
        <v>1.31</v>
      </c>
      <c r="CP566" s="79">
        <v>104.69</v>
      </c>
      <c r="CQ566" s="79">
        <v>105.61375966633835</v>
      </c>
      <c r="CR566" s="79">
        <v>62.1</v>
      </c>
      <c r="CS566" s="79">
        <v>5.7</v>
      </c>
      <c r="CT566" s="79">
        <v>5.7502954446282226</v>
      </c>
      <c r="CU566" s="79">
        <v>3.38</v>
      </c>
      <c r="CV566" s="79">
        <v>74.709999999999994</v>
      </c>
      <c r="CW566" s="79">
        <v>75.36922327511833</v>
      </c>
      <c r="CX566" s="79">
        <v>44.35</v>
      </c>
      <c r="CY566" s="79">
        <v>49.84</v>
      </c>
      <c r="CZ566" s="79">
        <v>50.279776308819415</v>
      </c>
      <c r="DA566" s="79">
        <v>29.59</v>
      </c>
      <c r="DB566" s="79">
        <v>0</v>
      </c>
      <c r="DC566" s="79">
        <v>0</v>
      </c>
      <c r="DD566" s="79">
        <v>0</v>
      </c>
      <c r="DE566" s="79">
        <v>0</v>
      </c>
      <c r="DF566" s="79">
        <v>332</v>
      </c>
      <c r="DG566" s="79">
        <v>540</v>
      </c>
      <c r="DH566" s="79">
        <v>166</v>
      </c>
      <c r="DI566" s="79">
        <v>0</v>
      </c>
      <c r="DJ566" s="79">
        <v>0</v>
      </c>
      <c r="DK566" s="79">
        <v>290</v>
      </c>
      <c r="DL566" s="79">
        <v>505</v>
      </c>
      <c r="DM566" s="79">
        <v>158</v>
      </c>
      <c r="DN566" s="79">
        <v>0</v>
      </c>
      <c r="DO566" s="79">
        <v>10445</v>
      </c>
      <c r="DP566" s="79">
        <v>4</v>
      </c>
      <c r="DQ566" s="79">
        <v>401.76499999999999</v>
      </c>
      <c r="DR566" s="79">
        <v>0</v>
      </c>
      <c r="DS566" s="79">
        <v>930.03000000000009</v>
      </c>
      <c r="DT566" s="68">
        <v>1331.7950000000001</v>
      </c>
      <c r="DU566" s="79"/>
      <c r="DV566" s="77">
        <v>113.09592118860911</v>
      </c>
      <c r="DW566" s="77">
        <v>0</v>
      </c>
      <c r="DX566" s="77">
        <v>0</v>
      </c>
      <c r="DY566" s="77">
        <v>1.0846E-2</v>
      </c>
      <c r="DZ566" s="77">
        <v>0</v>
      </c>
      <c r="EA566" s="77">
        <v>4.2581999999999995</v>
      </c>
      <c r="EB566" s="77">
        <v>0</v>
      </c>
      <c r="EC566" s="77">
        <v>0</v>
      </c>
      <c r="ED566" s="77"/>
      <c r="EE566" s="77"/>
      <c r="EF566" s="77">
        <v>0.46610300000000005</v>
      </c>
      <c r="EG566" s="77"/>
      <c r="EH566" s="77"/>
      <c r="EI566" s="77"/>
      <c r="EJ566" s="77"/>
      <c r="EK566" s="77"/>
      <c r="EL566" s="77"/>
      <c r="EM566" s="77"/>
      <c r="EN566" s="77"/>
      <c r="EO566" s="77"/>
      <c r="EP566" s="77"/>
      <c r="EQ566" s="77"/>
      <c r="ER566" s="77"/>
      <c r="ES566" s="77"/>
      <c r="ET566" s="77"/>
      <c r="EU566" s="77"/>
      <c r="EV566" s="77">
        <v>143.76</v>
      </c>
      <c r="EW566" s="77">
        <v>238.84</v>
      </c>
      <c r="EX566" s="77">
        <v>0</v>
      </c>
    </row>
    <row r="567" spans="1:154">
      <c r="A567" s="86">
        <v>2021</v>
      </c>
      <c r="B567" s="67" t="s">
        <v>8</v>
      </c>
      <c r="C567" s="67" t="s">
        <v>554</v>
      </c>
      <c r="D567" s="67" t="s">
        <v>211</v>
      </c>
      <c r="E567" s="67" t="s">
        <v>212</v>
      </c>
      <c r="F567" s="67" t="s">
        <v>225</v>
      </c>
      <c r="G567" s="67" t="s">
        <v>47</v>
      </c>
      <c r="H567" s="68" t="s">
        <v>231</v>
      </c>
      <c r="I567" s="68" t="s">
        <v>441</v>
      </c>
      <c r="J567" s="67" t="s">
        <v>693</v>
      </c>
      <c r="K567" s="78">
        <v>1928371.2999999737</v>
      </c>
      <c r="L567" s="78">
        <v>1765499.600000002</v>
      </c>
      <c r="M567" s="67">
        <v>530001.5</v>
      </c>
      <c r="N567" s="67">
        <v>934775</v>
      </c>
      <c r="O567" s="67">
        <v>0</v>
      </c>
      <c r="P567" s="67">
        <v>0</v>
      </c>
      <c r="Q567" s="79"/>
      <c r="R567" s="67">
        <v>5158647.3999999762</v>
      </c>
      <c r="S567" s="79"/>
      <c r="T567" s="79"/>
      <c r="U567" s="79"/>
      <c r="V567" s="79"/>
      <c r="W567" s="79"/>
      <c r="X567" s="79"/>
      <c r="Y567" s="79">
        <v>3234.5923405049834</v>
      </c>
      <c r="Z567" s="78"/>
      <c r="AA567" s="78"/>
      <c r="AB567" s="78"/>
      <c r="AC567" s="67"/>
      <c r="AD567" s="67">
        <v>10600387.992747998</v>
      </c>
      <c r="AE567" s="79"/>
      <c r="AF567" s="79">
        <v>2340.7550419999998</v>
      </c>
      <c r="AG567" s="79">
        <v>0</v>
      </c>
      <c r="AH567" s="79">
        <v>792.55</v>
      </c>
      <c r="AI567" s="79">
        <v>0</v>
      </c>
      <c r="AJ567" s="79">
        <v>0</v>
      </c>
      <c r="AK567" s="67"/>
      <c r="AL567" s="67"/>
      <c r="AM567" s="67"/>
      <c r="AN567" s="67"/>
      <c r="AO567" s="67"/>
      <c r="AP567" s="67">
        <v>85</v>
      </c>
      <c r="AQ567" s="67">
        <v>334</v>
      </c>
      <c r="AR567" s="67"/>
      <c r="AS567" s="67"/>
      <c r="AT567" s="67">
        <v>133</v>
      </c>
      <c r="AU567" s="67"/>
      <c r="AV567" s="67"/>
      <c r="AW567" s="67">
        <v>57</v>
      </c>
      <c r="AX567" s="67">
        <v>2</v>
      </c>
      <c r="AY567" s="67">
        <v>0</v>
      </c>
      <c r="AZ567" s="67">
        <v>42</v>
      </c>
      <c r="BA567" s="67">
        <v>17</v>
      </c>
      <c r="BB567" s="67">
        <v>0</v>
      </c>
      <c r="BC567" s="67">
        <v>0</v>
      </c>
      <c r="BD567" s="67"/>
      <c r="BE567" s="67">
        <v>0</v>
      </c>
      <c r="BF567" s="67">
        <v>0</v>
      </c>
      <c r="BG567" s="67">
        <v>0</v>
      </c>
      <c r="BH567" s="67">
        <v>0</v>
      </c>
      <c r="BI567" s="67"/>
      <c r="BJ567" s="73">
        <v>62610</v>
      </c>
      <c r="BK567" s="68">
        <v>670</v>
      </c>
      <c r="BL567" s="78"/>
      <c r="BM567" s="78">
        <v>66</v>
      </c>
      <c r="BN567" s="78">
        <v>66</v>
      </c>
      <c r="BO567" s="78">
        <v>0</v>
      </c>
      <c r="BP567" s="78">
        <v>66</v>
      </c>
      <c r="BQ567" s="78">
        <v>0</v>
      </c>
      <c r="BR567" s="67">
        <v>21574</v>
      </c>
      <c r="BS567" s="67">
        <v>689</v>
      </c>
      <c r="BT567" s="67">
        <v>44</v>
      </c>
      <c r="BU567" s="67">
        <v>5</v>
      </c>
      <c r="BV567" s="67">
        <v>3</v>
      </c>
      <c r="BW567" s="67">
        <v>0</v>
      </c>
      <c r="BX567" s="79"/>
      <c r="BY567" s="67">
        <v>22315</v>
      </c>
      <c r="BZ567" s="79">
        <v>651.43915200000004</v>
      </c>
      <c r="CA567" s="79">
        <v>462.96913499999994</v>
      </c>
      <c r="CB567" s="79">
        <v>64.882070999999996</v>
      </c>
      <c r="CC567" s="79">
        <v>141.45763700000001</v>
      </c>
      <c r="CD567" s="79"/>
      <c r="CE567" s="79"/>
      <c r="CF567" s="79"/>
      <c r="CG567" s="79"/>
      <c r="CH567" s="79"/>
      <c r="CI567" s="79"/>
      <c r="CJ567" s="79"/>
      <c r="CK567" s="79">
        <v>14.558759</v>
      </c>
      <c r="CL567" s="67">
        <v>1335.306754</v>
      </c>
      <c r="CM567" s="79">
        <v>0.14799999999999999</v>
      </c>
      <c r="CN567" s="79">
        <v>0.36532688935664476</v>
      </c>
      <c r="CO567" s="79">
        <v>0.23</v>
      </c>
      <c r="CP567" s="79">
        <v>46.44</v>
      </c>
      <c r="CQ567" s="79">
        <v>114.63365366028773</v>
      </c>
      <c r="CR567" s="79">
        <v>71.739999999999995</v>
      </c>
      <c r="CS567" s="79">
        <v>12</v>
      </c>
      <c r="CT567" s="79">
        <v>29.621099137025251</v>
      </c>
      <c r="CU567" s="79">
        <v>18.54</v>
      </c>
      <c r="CV567" s="79">
        <v>49.87</v>
      </c>
      <c r="CW567" s="79">
        <v>123.10035116362079</v>
      </c>
      <c r="CX567" s="79">
        <v>77.03</v>
      </c>
      <c r="CY567" s="79">
        <v>5.39</v>
      </c>
      <c r="CZ567" s="79">
        <v>13.304810362380509</v>
      </c>
      <c r="DA567" s="79">
        <v>8.33</v>
      </c>
      <c r="DB567" s="79">
        <v>0</v>
      </c>
      <c r="DC567" s="79">
        <v>0</v>
      </c>
      <c r="DD567" s="79">
        <v>0</v>
      </c>
      <c r="DE567" s="79">
        <v>89</v>
      </c>
      <c r="DF567" s="79">
        <v>12</v>
      </c>
      <c r="DG567" s="79">
        <v>0</v>
      </c>
      <c r="DH567" s="79">
        <v>0</v>
      </c>
      <c r="DI567" s="79">
        <v>0</v>
      </c>
      <c r="DJ567" s="79">
        <v>89</v>
      </c>
      <c r="DK567" s="79">
        <v>12</v>
      </c>
      <c r="DL567" s="79">
        <v>0</v>
      </c>
      <c r="DM567" s="79">
        <v>0</v>
      </c>
      <c r="DN567" s="79">
        <v>0</v>
      </c>
      <c r="DO567" s="79">
        <v>22263</v>
      </c>
      <c r="DP567" s="79">
        <v>3</v>
      </c>
      <c r="DQ567" s="79">
        <v>1186.0510000000002</v>
      </c>
      <c r="DR567" s="79"/>
      <c r="DS567" s="79">
        <v>1791.356</v>
      </c>
      <c r="DT567" s="68">
        <v>2977.4070000000002</v>
      </c>
      <c r="DU567" s="79"/>
      <c r="DV567" s="77">
        <v>223.76416749501649</v>
      </c>
      <c r="DW567" s="77">
        <v>0</v>
      </c>
      <c r="DX567" s="77">
        <v>0</v>
      </c>
      <c r="DY567" s="77">
        <v>1.6014390000000001</v>
      </c>
      <c r="DZ567" s="77">
        <v>0</v>
      </c>
      <c r="EA567" s="77">
        <v>12.483385</v>
      </c>
      <c r="EB567" s="77">
        <v>0</v>
      </c>
      <c r="EC567" s="77">
        <v>0</v>
      </c>
      <c r="ED567" s="77"/>
      <c r="EE567" s="77"/>
      <c r="EF567" s="77">
        <v>0.93220600000000009</v>
      </c>
      <c r="EG567" s="77"/>
      <c r="EH567" s="77"/>
      <c r="EI567" s="77"/>
      <c r="EJ567" s="77"/>
      <c r="EK567" s="77"/>
      <c r="EL567" s="77"/>
      <c r="EM567" s="77"/>
      <c r="EN567" s="77"/>
      <c r="EO567" s="77"/>
      <c r="EP567" s="77"/>
      <c r="EQ567" s="77"/>
      <c r="ER567" s="77"/>
      <c r="ES567" s="77"/>
      <c r="ET567" s="77"/>
      <c r="EU567" s="77"/>
      <c r="EV567" s="77">
        <v>792.55</v>
      </c>
      <c r="EW567" s="77">
        <v>0</v>
      </c>
      <c r="EX567" s="77">
        <v>0</v>
      </c>
    </row>
    <row r="568" spans="1:154">
      <c r="A568" s="86">
        <v>2021</v>
      </c>
      <c r="B568" s="67" t="s">
        <v>8</v>
      </c>
      <c r="C568" s="67" t="s">
        <v>554</v>
      </c>
      <c r="D568" s="67" t="s">
        <v>211</v>
      </c>
      <c r="E568" s="67" t="s">
        <v>212</v>
      </c>
      <c r="F568" s="67" t="s">
        <v>553</v>
      </c>
      <c r="G568" s="67" t="s">
        <v>545</v>
      </c>
      <c r="H568" s="68" t="s">
        <v>231</v>
      </c>
      <c r="I568" s="68" t="s">
        <v>445</v>
      </c>
      <c r="J568" s="67" t="s">
        <v>694</v>
      </c>
      <c r="K568" s="78">
        <v>174691.00000000035</v>
      </c>
      <c r="L568" s="78">
        <v>156594.79999999999</v>
      </c>
      <c r="M568" s="67">
        <v>0</v>
      </c>
      <c r="N568" s="67">
        <v>0</v>
      </c>
      <c r="O568" s="67">
        <v>0</v>
      </c>
      <c r="P568" s="67">
        <v>0</v>
      </c>
      <c r="Q568" s="79"/>
      <c r="R568" s="67">
        <v>331285.80000000034</v>
      </c>
      <c r="S568" s="79"/>
      <c r="T568" s="79"/>
      <c r="U568" s="79"/>
      <c r="V568" s="79"/>
      <c r="W568" s="79"/>
      <c r="X568" s="79"/>
      <c r="Y568" s="79">
        <v>276.74935063819942</v>
      </c>
      <c r="Z568" s="78"/>
      <c r="AA568" s="78"/>
      <c r="AB568" s="78"/>
      <c r="AC568" s="67"/>
      <c r="AD568" s="67">
        <v>2234104.3499999996</v>
      </c>
      <c r="AE568" s="79"/>
      <c r="AF568" s="79">
        <v>222.773978</v>
      </c>
      <c r="AG568" s="79">
        <v>0</v>
      </c>
      <c r="AH568" s="79">
        <v>1642.55798</v>
      </c>
      <c r="AI568" s="79">
        <v>173.27520999999973</v>
      </c>
      <c r="AJ568" s="79">
        <v>0</v>
      </c>
      <c r="AK568" s="67"/>
      <c r="AL568" s="67"/>
      <c r="AM568" s="67"/>
      <c r="AN568" s="67"/>
      <c r="AO568" s="67"/>
      <c r="AP568" s="67">
        <v>5</v>
      </c>
      <c r="AQ568" s="67">
        <v>27</v>
      </c>
      <c r="AR568" s="67"/>
      <c r="AS568" s="67"/>
      <c r="AT568" s="67">
        <v>8</v>
      </c>
      <c r="AU568" s="67"/>
      <c r="AV568" s="67"/>
      <c r="AW568" s="67">
        <v>4</v>
      </c>
      <c r="AX568" s="67">
        <v>0</v>
      </c>
      <c r="AY568" s="67">
        <v>0</v>
      </c>
      <c r="AZ568" s="67">
        <v>5</v>
      </c>
      <c r="BA568" s="67">
        <v>0</v>
      </c>
      <c r="BB568" s="67">
        <v>0</v>
      </c>
      <c r="BC568" s="67">
        <v>0</v>
      </c>
      <c r="BD568" s="67"/>
      <c r="BE568" s="67">
        <v>0</v>
      </c>
      <c r="BF568" s="67">
        <v>0</v>
      </c>
      <c r="BG568" s="67">
        <v>0</v>
      </c>
      <c r="BH568" s="67">
        <v>0</v>
      </c>
      <c r="BI568" s="67"/>
      <c r="BJ568" s="73">
        <v>4650</v>
      </c>
      <c r="BK568" s="68">
        <v>49</v>
      </c>
      <c r="BL568" s="78"/>
      <c r="BM568" s="78">
        <v>16</v>
      </c>
      <c r="BN568" s="78">
        <v>16</v>
      </c>
      <c r="BO568" s="78">
        <v>0</v>
      </c>
      <c r="BP568" s="78">
        <v>16</v>
      </c>
      <c r="BQ568" s="78">
        <v>0</v>
      </c>
      <c r="BR568" s="67">
        <v>8175</v>
      </c>
      <c r="BS568" s="67">
        <v>65</v>
      </c>
      <c r="BT568" s="67">
        <v>0</v>
      </c>
      <c r="BU568" s="67">
        <v>0</v>
      </c>
      <c r="BV568" s="67">
        <v>0</v>
      </c>
      <c r="BW568" s="67">
        <v>0</v>
      </c>
      <c r="BX568" s="79"/>
      <c r="BY568" s="67">
        <v>8240</v>
      </c>
      <c r="BZ568" s="79">
        <v>141.10758200000001</v>
      </c>
      <c r="CA568" s="79">
        <v>9.097999999999999</v>
      </c>
      <c r="CB568" s="79">
        <v>13.48817</v>
      </c>
      <c r="CC568" s="79">
        <v>50.291497</v>
      </c>
      <c r="CD568" s="79"/>
      <c r="CE568" s="79"/>
      <c r="CF568" s="79"/>
      <c r="CG568" s="79"/>
      <c r="CH568" s="79"/>
      <c r="CI568" s="79"/>
      <c r="CJ568" s="79"/>
      <c r="CK568" s="79">
        <v>1.8020849999999999</v>
      </c>
      <c r="CL568" s="67">
        <v>215.78733399999999</v>
      </c>
      <c r="CM568" s="79">
        <v>13.658333333325572</v>
      </c>
      <c r="CN568" s="79">
        <v>2.4206699999999999</v>
      </c>
      <c r="CO568" s="79">
        <v>2.02</v>
      </c>
      <c r="CP568" s="79">
        <v>277.8874999996915</v>
      </c>
      <c r="CQ568" s="79">
        <v>48.067589999999996</v>
      </c>
      <c r="CR568" s="79">
        <v>40.19</v>
      </c>
      <c r="CS568" s="79">
        <v>0</v>
      </c>
      <c r="CT568" s="79">
        <v>0</v>
      </c>
      <c r="CU568" s="79">
        <v>0</v>
      </c>
      <c r="CV568" s="79">
        <v>0</v>
      </c>
      <c r="CW568" s="79">
        <v>0</v>
      </c>
      <c r="CX568" s="79">
        <v>0</v>
      </c>
      <c r="CY568" s="79">
        <v>0</v>
      </c>
      <c r="CZ568" s="79">
        <v>0</v>
      </c>
      <c r="DA568" s="79">
        <v>0</v>
      </c>
      <c r="DB568" s="79">
        <v>0</v>
      </c>
      <c r="DC568" s="79">
        <v>0</v>
      </c>
      <c r="DD568" s="79">
        <v>0</v>
      </c>
      <c r="DE568" s="79">
        <v>0</v>
      </c>
      <c r="DF568" s="79">
        <v>275</v>
      </c>
      <c r="DG568" s="79">
        <v>54</v>
      </c>
      <c r="DH568" s="79">
        <v>0</v>
      </c>
      <c r="DI568" s="79">
        <v>1</v>
      </c>
      <c r="DJ568" s="79">
        <v>0</v>
      </c>
      <c r="DK568" s="79">
        <v>275</v>
      </c>
      <c r="DL568" s="79">
        <v>54</v>
      </c>
      <c r="DM568" s="79">
        <v>0</v>
      </c>
      <c r="DN568" s="79">
        <v>0</v>
      </c>
      <c r="DO568" s="79">
        <v>4855</v>
      </c>
      <c r="DP568" s="79">
        <v>0</v>
      </c>
      <c r="DQ568" s="79">
        <v>120</v>
      </c>
      <c r="DR568" s="79">
        <v>0</v>
      </c>
      <c r="DS568" s="79">
        <v>140.46</v>
      </c>
      <c r="DT568" s="68">
        <v>260.46000000000004</v>
      </c>
      <c r="DU568" s="79"/>
      <c r="DV568" s="77">
        <v>112.60415636180058</v>
      </c>
      <c r="DW568" s="77">
        <v>0</v>
      </c>
      <c r="DX568" s="77">
        <v>0</v>
      </c>
      <c r="DY568" s="77">
        <v>0</v>
      </c>
      <c r="DZ568" s="77">
        <v>0</v>
      </c>
      <c r="EA568" s="77">
        <v>0.42</v>
      </c>
      <c r="EB568" s="77">
        <v>0</v>
      </c>
      <c r="EC568" s="77">
        <v>0</v>
      </c>
      <c r="ED568" s="77"/>
      <c r="EE568" s="77"/>
      <c r="EF568" s="77">
        <v>4.2373000000000001E-2</v>
      </c>
      <c r="EG568" s="77"/>
      <c r="EH568" s="77"/>
      <c r="EI568" s="77"/>
      <c r="EJ568" s="77"/>
      <c r="EK568" s="77"/>
      <c r="EL568" s="77"/>
      <c r="EM568" s="77"/>
      <c r="EN568" s="77"/>
      <c r="EO568" s="77"/>
      <c r="EP568" s="77"/>
      <c r="EQ568" s="77"/>
      <c r="ER568" s="77"/>
      <c r="ES568" s="77"/>
      <c r="ET568" s="77"/>
      <c r="EU568" s="77"/>
      <c r="EV568" s="77">
        <v>1642.55798</v>
      </c>
      <c r="EW568" s="77">
        <v>173.27520999999973</v>
      </c>
      <c r="EX568" s="77">
        <v>0</v>
      </c>
    </row>
    <row r="569" spans="1:154">
      <c r="A569" s="86">
        <v>2021</v>
      </c>
      <c r="B569" s="67" t="s">
        <v>8</v>
      </c>
      <c r="C569" s="67" t="s">
        <v>554</v>
      </c>
      <c r="D569" s="67" t="s">
        <v>211</v>
      </c>
      <c r="E569" s="67" t="s">
        <v>212</v>
      </c>
      <c r="F569" s="67" t="s">
        <v>213</v>
      </c>
      <c r="G569" s="67" t="s">
        <v>33</v>
      </c>
      <c r="H569" s="68" t="s">
        <v>33</v>
      </c>
      <c r="I569" s="68" t="s">
        <v>446</v>
      </c>
      <c r="J569" s="67" t="s">
        <v>695</v>
      </c>
      <c r="K569" s="78">
        <v>668909</v>
      </c>
      <c r="L569" s="78">
        <v>693997</v>
      </c>
      <c r="M569" s="67">
        <v>14286</v>
      </c>
      <c r="N569" s="67">
        <v>0</v>
      </c>
      <c r="O569" s="67">
        <v>0</v>
      </c>
      <c r="P569" s="67">
        <v>0</v>
      </c>
      <c r="Q569" s="79"/>
      <c r="R569" s="67">
        <v>1392158.75</v>
      </c>
      <c r="S569" s="79"/>
      <c r="T569" s="79"/>
      <c r="U569" s="79"/>
      <c r="V569" s="79"/>
      <c r="W569" s="79"/>
      <c r="X569" s="79"/>
      <c r="Y569" s="79">
        <v>844.72498599999994</v>
      </c>
      <c r="Z569" s="78"/>
      <c r="AA569" s="78"/>
      <c r="AB569" s="78"/>
      <c r="AC569" s="67"/>
      <c r="AD569" s="67">
        <v>1832223</v>
      </c>
      <c r="AE569" s="79"/>
      <c r="AF569" s="79">
        <v>31.230015000000002</v>
      </c>
      <c r="AG569" s="79">
        <v>0</v>
      </c>
      <c r="AH569" s="79">
        <v>47.43</v>
      </c>
      <c r="AI569" s="79">
        <v>164.9</v>
      </c>
      <c r="AJ569" s="79">
        <v>0</v>
      </c>
      <c r="AK569" s="67"/>
      <c r="AL569" s="67"/>
      <c r="AM569" s="67"/>
      <c r="AN569" s="67"/>
      <c r="AO569" s="67"/>
      <c r="AP569" s="67">
        <v>27</v>
      </c>
      <c r="AQ569" s="67">
        <v>192</v>
      </c>
      <c r="AR569" s="67"/>
      <c r="AS569" s="67"/>
      <c r="AT569" s="67">
        <v>49</v>
      </c>
      <c r="AU569" s="67"/>
      <c r="AV569" s="67"/>
      <c r="AW569" s="67">
        <v>6</v>
      </c>
      <c r="AX569" s="67">
        <v>0</v>
      </c>
      <c r="AY569" s="67">
        <v>0</v>
      </c>
      <c r="AZ569" s="67">
        <v>8</v>
      </c>
      <c r="BA569" s="67">
        <v>2</v>
      </c>
      <c r="BB569" s="67">
        <v>0</v>
      </c>
      <c r="BC569" s="67">
        <v>0</v>
      </c>
      <c r="BD569" s="67"/>
      <c r="BE569" s="67">
        <v>0</v>
      </c>
      <c r="BF569" s="67">
        <v>0</v>
      </c>
      <c r="BG569" s="67">
        <v>0</v>
      </c>
      <c r="BH569" s="67">
        <v>0</v>
      </c>
      <c r="BI569" s="67"/>
      <c r="BJ569" s="73">
        <v>19525</v>
      </c>
      <c r="BK569" s="68">
        <v>284</v>
      </c>
      <c r="BL569" s="78"/>
      <c r="BM569" s="78">
        <v>55</v>
      </c>
      <c r="BN569" s="78">
        <v>55</v>
      </c>
      <c r="BO569" s="78">
        <v>0</v>
      </c>
      <c r="BP569" s="78">
        <v>52</v>
      </c>
      <c r="BQ569" s="78">
        <v>3</v>
      </c>
      <c r="BR569" s="67">
        <v>9154</v>
      </c>
      <c r="BS569" s="67">
        <v>194</v>
      </c>
      <c r="BT569" s="67">
        <v>2</v>
      </c>
      <c r="BU569" s="67">
        <v>0</v>
      </c>
      <c r="BV569" s="67">
        <v>0</v>
      </c>
      <c r="BW569" s="67">
        <v>0</v>
      </c>
      <c r="BX569" s="79"/>
      <c r="BY569" s="67">
        <v>9350</v>
      </c>
      <c r="BZ569" s="79">
        <v>150.79586499999999</v>
      </c>
      <c r="CA569" s="79">
        <v>111.58442099999999</v>
      </c>
      <c r="CB569" s="79">
        <v>34.93459</v>
      </c>
      <c r="CC569" s="79">
        <v>27.911279999999998</v>
      </c>
      <c r="CD569" s="79"/>
      <c r="CE569" s="79"/>
      <c r="CF569" s="79"/>
      <c r="CG569" s="79"/>
      <c r="CH569" s="79"/>
      <c r="CI569" s="79"/>
      <c r="CJ569" s="79"/>
      <c r="CK569" s="79">
        <v>75.823721000000006</v>
      </c>
      <c r="CL569" s="67">
        <v>401.04987699999992</v>
      </c>
      <c r="CM569" s="79">
        <v>0</v>
      </c>
      <c r="CN569" s="79">
        <v>0</v>
      </c>
      <c r="CO569" s="79">
        <v>0</v>
      </c>
      <c r="CP569" s="79">
        <v>104.4</v>
      </c>
      <c r="CQ569" s="79">
        <v>29.4</v>
      </c>
      <c r="CR569" s="79">
        <v>8.1673200000000001</v>
      </c>
      <c r="CS569" s="79">
        <v>69.3</v>
      </c>
      <c r="CT569" s="79">
        <v>19.399999999999999</v>
      </c>
      <c r="CU569" s="79">
        <v>5.3893199999999997</v>
      </c>
      <c r="CV569" s="79">
        <v>0</v>
      </c>
      <c r="CW569" s="79">
        <v>0</v>
      </c>
      <c r="CX569" s="79">
        <v>0</v>
      </c>
      <c r="CY569" s="79">
        <v>0</v>
      </c>
      <c r="CZ569" s="79">
        <v>28</v>
      </c>
      <c r="DA569" s="79">
        <v>7.7784000000000004</v>
      </c>
      <c r="DB569" s="79">
        <v>0</v>
      </c>
      <c r="DC569" s="79">
        <v>0</v>
      </c>
      <c r="DD569" s="79">
        <v>0</v>
      </c>
      <c r="DE569" s="79">
        <v>0</v>
      </c>
      <c r="DF569" s="79">
        <v>234</v>
      </c>
      <c r="DG569" s="79">
        <v>100</v>
      </c>
      <c r="DH569" s="79">
        <v>9</v>
      </c>
      <c r="DI569" s="79">
        <v>2128</v>
      </c>
      <c r="DJ569" s="79">
        <v>0</v>
      </c>
      <c r="DK569" s="79">
        <v>214</v>
      </c>
      <c r="DL569" s="79">
        <v>100</v>
      </c>
      <c r="DM569" s="79">
        <v>9</v>
      </c>
      <c r="DN569" s="79">
        <v>0</v>
      </c>
      <c r="DO569" s="79">
        <v>9315</v>
      </c>
      <c r="DP569" s="79">
        <v>0</v>
      </c>
      <c r="DQ569" s="79">
        <v>674.7</v>
      </c>
      <c r="DR569" s="79">
        <v>0</v>
      </c>
      <c r="DS569" s="79">
        <v>767.5</v>
      </c>
      <c r="DT569" s="68">
        <v>1442.2</v>
      </c>
      <c r="DU569" s="79"/>
      <c r="DV569" s="77">
        <v>86.986236999999988</v>
      </c>
      <c r="DW569" s="77">
        <v>0.169492</v>
      </c>
      <c r="DX569" s="77">
        <v>0.04</v>
      </c>
      <c r="DY569" s="77">
        <v>2.8258459999999999</v>
      </c>
      <c r="DZ569" s="77">
        <v>6.3726190000000003</v>
      </c>
      <c r="EA569" s="77">
        <v>0</v>
      </c>
      <c r="EB569" s="77">
        <v>0.24406800000000001</v>
      </c>
      <c r="EC569" s="77">
        <v>7.0000000000000007E-2</v>
      </c>
      <c r="ED569" s="77"/>
      <c r="EE569" s="77"/>
      <c r="EF569" s="77">
        <v>0.33898299999999998</v>
      </c>
      <c r="EG569" s="77"/>
      <c r="EH569" s="77"/>
      <c r="EI569" s="77"/>
      <c r="EJ569" s="77"/>
      <c r="EK569" s="77"/>
      <c r="EL569" s="77"/>
      <c r="EM569" s="77"/>
      <c r="EN569" s="77"/>
      <c r="EO569" s="77"/>
      <c r="EP569" s="77"/>
      <c r="EQ569" s="77"/>
      <c r="ER569" s="77"/>
      <c r="ES569" s="77"/>
      <c r="ET569" s="77"/>
      <c r="EU569" s="77"/>
      <c r="EV569" s="77">
        <v>47.43</v>
      </c>
      <c r="EW569" s="77">
        <v>164.9</v>
      </c>
      <c r="EX569" s="77">
        <v>0</v>
      </c>
    </row>
    <row r="570" spans="1:154">
      <c r="A570" s="86">
        <v>2021</v>
      </c>
      <c r="B570" s="67" t="s">
        <v>8</v>
      </c>
      <c r="C570" s="67" t="s">
        <v>554</v>
      </c>
      <c r="D570" s="67" t="s">
        <v>211</v>
      </c>
      <c r="E570" s="67" t="s">
        <v>212</v>
      </c>
      <c r="F570" s="67" t="s">
        <v>226</v>
      </c>
      <c r="G570" s="67" t="s">
        <v>29</v>
      </c>
      <c r="H570" s="68" t="s">
        <v>29</v>
      </c>
      <c r="I570" s="68" t="s">
        <v>447</v>
      </c>
      <c r="J570" s="67" t="s">
        <v>696</v>
      </c>
      <c r="K570" s="78">
        <v>892092</v>
      </c>
      <c r="L570" s="78">
        <v>439834.75</v>
      </c>
      <c r="M570" s="67">
        <v>60232</v>
      </c>
      <c r="N570" s="67">
        <v>0</v>
      </c>
      <c r="O570" s="67">
        <v>0</v>
      </c>
      <c r="P570" s="67">
        <v>0</v>
      </c>
      <c r="Q570" s="79"/>
      <c r="R570" s="67">
        <v>1392158.75</v>
      </c>
      <c r="S570" s="79"/>
      <c r="T570" s="79"/>
      <c r="U570" s="79"/>
      <c r="V570" s="79"/>
      <c r="W570" s="79"/>
      <c r="X570" s="79"/>
      <c r="Y570" s="79">
        <v>840.73</v>
      </c>
      <c r="Z570" s="78"/>
      <c r="AA570" s="78"/>
      <c r="AB570" s="78"/>
      <c r="AC570" s="67"/>
      <c r="AD570" s="67">
        <v>2087669</v>
      </c>
      <c r="AE570" s="79"/>
      <c r="AF570" s="79">
        <v>624.71</v>
      </c>
      <c r="AG570" s="79">
        <v>2087.6689999999999</v>
      </c>
      <c r="AH570" s="79">
        <v>42.009517510000002</v>
      </c>
      <c r="AI570" s="79">
        <v>91.267156</v>
      </c>
      <c r="AJ570" s="79">
        <v>132.37063979999999</v>
      </c>
      <c r="AK570" s="67"/>
      <c r="AL570" s="67"/>
      <c r="AM570" s="67"/>
      <c r="AN570" s="67"/>
      <c r="AO570" s="67"/>
      <c r="AP570" s="67">
        <v>31</v>
      </c>
      <c r="AQ570" s="67">
        <v>122</v>
      </c>
      <c r="AR570" s="67"/>
      <c r="AS570" s="67"/>
      <c r="AT570" s="67">
        <v>46</v>
      </c>
      <c r="AU570" s="67"/>
      <c r="AV570" s="67"/>
      <c r="AW570" s="67">
        <v>8</v>
      </c>
      <c r="AX570" s="67">
        <v>4</v>
      </c>
      <c r="AY570" s="67">
        <v>0</v>
      </c>
      <c r="AZ570" s="67">
        <v>10</v>
      </c>
      <c r="BA570" s="67">
        <v>3</v>
      </c>
      <c r="BB570" s="67">
        <v>0</v>
      </c>
      <c r="BC570" s="67">
        <v>0</v>
      </c>
      <c r="BD570" s="67"/>
      <c r="BE570" s="67">
        <v>0</v>
      </c>
      <c r="BF570" s="67">
        <v>0</v>
      </c>
      <c r="BG570" s="67">
        <v>0</v>
      </c>
      <c r="BH570" s="67">
        <v>0</v>
      </c>
      <c r="BI570" s="67"/>
      <c r="BJ570" s="73">
        <v>18170</v>
      </c>
      <c r="BK570" s="68">
        <v>224</v>
      </c>
      <c r="BL570" s="78"/>
      <c r="BM570" s="78">
        <v>37</v>
      </c>
      <c r="BN570" s="78">
        <v>37</v>
      </c>
      <c r="BO570" s="78">
        <v>20</v>
      </c>
      <c r="BP570" s="78">
        <v>15</v>
      </c>
      <c r="BQ570" s="78">
        <v>2</v>
      </c>
      <c r="BR570" s="67">
        <v>19134</v>
      </c>
      <c r="BS570" s="67">
        <v>197</v>
      </c>
      <c r="BT570" s="67">
        <v>50</v>
      </c>
      <c r="BU570" s="67">
        <v>0</v>
      </c>
      <c r="BV570" s="67">
        <v>0</v>
      </c>
      <c r="BW570" s="67">
        <v>0</v>
      </c>
      <c r="BX570" s="79"/>
      <c r="BY570" s="67">
        <v>19381</v>
      </c>
      <c r="BZ570" s="79">
        <v>222.45999999999998</v>
      </c>
      <c r="CA570" s="79">
        <v>145.22999999999999</v>
      </c>
      <c r="CB570" s="79">
        <v>297.10000000000002</v>
      </c>
      <c r="CC570" s="79">
        <v>82.33</v>
      </c>
      <c r="CD570" s="79"/>
      <c r="CE570" s="79"/>
      <c r="CF570" s="79"/>
      <c r="CG570" s="79"/>
      <c r="CH570" s="79"/>
      <c r="CI570" s="79"/>
      <c r="CJ570" s="79"/>
      <c r="CK570" s="79">
        <v>59.91</v>
      </c>
      <c r="CL570" s="67">
        <v>807.03</v>
      </c>
      <c r="CM570" s="79">
        <v>8</v>
      </c>
      <c r="CN570" s="79">
        <v>7.7320000000000002</v>
      </c>
      <c r="CO570" s="79">
        <v>2.1804239999999999</v>
      </c>
      <c r="CP570" s="79">
        <v>347</v>
      </c>
      <c r="CQ570" s="79">
        <v>335.37549999999999</v>
      </c>
      <c r="CR570" s="79">
        <v>94.575890999999999</v>
      </c>
      <c r="CS570" s="79">
        <v>15</v>
      </c>
      <c r="CT570" s="79">
        <v>14.4975</v>
      </c>
      <c r="CU570" s="79">
        <v>4.0882950000000005</v>
      </c>
      <c r="CV570" s="79">
        <v>282</v>
      </c>
      <c r="CW570" s="79">
        <v>272.553</v>
      </c>
      <c r="CX570" s="79">
        <v>76.859945999999994</v>
      </c>
      <c r="CY570" s="79">
        <v>15</v>
      </c>
      <c r="CZ570" s="79">
        <v>14.4975</v>
      </c>
      <c r="DA570" s="79">
        <v>4.0882950000000005</v>
      </c>
      <c r="DB570" s="79">
        <v>0</v>
      </c>
      <c r="DC570" s="79">
        <v>0</v>
      </c>
      <c r="DD570" s="79">
        <v>0</v>
      </c>
      <c r="DE570" s="79">
        <v>2</v>
      </c>
      <c r="DF570" s="79">
        <v>43</v>
      </c>
      <c r="DG570" s="79">
        <v>64</v>
      </c>
      <c r="DH570" s="79">
        <v>4</v>
      </c>
      <c r="DI570" s="79">
        <v>121</v>
      </c>
      <c r="DJ570" s="79">
        <v>2</v>
      </c>
      <c r="DK570" s="79">
        <v>40</v>
      </c>
      <c r="DL570" s="79">
        <v>62</v>
      </c>
      <c r="DM570" s="79">
        <v>4</v>
      </c>
      <c r="DN570" s="79">
        <v>0</v>
      </c>
      <c r="DO570" s="79">
        <v>19381</v>
      </c>
      <c r="DP570" s="79">
        <v>0</v>
      </c>
      <c r="DQ570" s="79">
        <v>568.92999999999995</v>
      </c>
      <c r="DR570" s="79">
        <v>32.409999999999997</v>
      </c>
      <c r="DS570" s="79">
        <v>250.64400000000001</v>
      </c>
      <c r="DT570" s="68">
        <v>851.98399999999992</v>
      </c>
      <c r="DU570" s="79"/>
      <c r="DV570" s="77">
        <v>212.15909779999998</v>
      </c>
      <c r="DW570" s="77">
        <v>0.23814200000000002</v>
      </c>
      <c r="DX570" s="77">
        <v>0</v>
      </c>
      <c r="DY570" s="77">
        <v>3.18</v>
      </c>
      <c r="DZ570" s="77">
        <v>18.114415999999999</v>
      </c>
      <c r="EA570" s="77">
        <v>0.14626800000000001</v>
      </c>
      <c r="EB570" s="77">
        <v>0</v>
      </c>
      <c r="EC570" s="77">
        <v>7.1153200000000005</v>
      </c>
      <c r="ED570" s="77"/>
      <c r="EE570" s="77"/>
      <c r="EF570" s="77">
        <v>0</v>
      </c>
      <c r="EG570" s="77"/>
      <c r="EH570" s="77"/>
      <c r="EI570" s="77"/>
      <c r="EJ570" s="77"/>
      <c r="EK570" s="77"/>
      <c r="EL570" s="77"/>
      <c r="EM570" s="77"/>
      <c r="EN570" s="77"/>
      <c r="EO570" s="77"/>
      <c r="EP570" s="77"/>
      <c r="EQ570" s="77"/>
      <c r="ER570" s="77"/>
      <c r="ES570" s="77"/>
      <c r="ET570" s="77"/>
      <c r="EU570" s="77"/>
      <c r="EV570" s="77">
        <v>42.009517510000002</v>
      </c>
      <c r="EW570" s="77">
        <v>91.267156</v>
      </c>
      <c r="EX570" s="77">
        <v>132.37063979999999</v>
      </c>
    </row>
    <row r="571" spans="1:154" ht="24">
      <c r="A571" s="86">
        <v>2021</v>
      </c>
      <c r="B571" s="67" t="s">
        <v>8</v>
      </c>
      <c r="C571" s="67" t="s">
        <v>554</v>
      </c>
      <c r="D571" s="67" t="s">
        <v>211</v>
      </c>
      <c r="E571" s="67" t="s">
        <v>212</v>
      </c>
      <c r="F571" s="67" t="s">
        <v>227</v>
      </c>
      <c r="G571" s="67" t="s">
        <v>13</v>
      </c>
      <c r="H571" s="68" t="s">
        <v>13</v>
      </c>
      <c r="I571" s="68" t="s">
        <v>444</v>
      </c>
      <c r="J571" s="67" t="s">
        <v>697</v>
      </c>
      <c r="K571" s="78">
        <v>461580</v>
      </c>
      <c r="L571" s="78">
        <v>153550</v>
      </c>
      <c r="M571" s="67">
        <v>0</v>
      </c>
      <c r="N571" s="67">
        <v>0</v>
      </c>
      <c r="O571" s="67">
        <v>0</v>
      </c>
      <c r="P571" s="67">
        <v>0</v>
      </c>
      <c r="Q571" s="79"/>
      <c r="R571" s="67">
        <v>615130</v>
      </c>
      <c r="S571" s="79"/>
      <c r="T571" s="79"/>
      <c r="U571" s="79"/>
      <c r="V571" s="79"/>
      <c r="W571" s="79"/>
      <c r="X571" s="79"/>
      <c r="Y571" s="79">
        <v>422.66</v>
      </c>
      <c r="Z571" s="78"/>
      <c r="AA571" s="78"/>
      <c r="AB571" s="78"/>
      <c r="AC571" s="67"/>
      <c r="AD571" s="67">
        <v>820370</v>
      </c>
      <c r="AE571" s="79"/>
      <c r="AF571" s="79">
        <v>243.23000000000002</v>
      </c>
      <c r="AG571" s="79">
        <v>1.3800000000000002E-2</v>
      </c>
      <c r="AH571" s="79">
        <v>14.58</v>
      </c>
      <c r="AI571" s="79">
        <v>38.880000000000003</v>
      </c>
      <c r="AJ571" s="79">
        <v>7.29</v>
      </c>
      <c r="AK571" s="67"/>
      <c r="AL571" s="67"/>
      <c r="AM571" s="67"/>
      <c r="AN571" s="67"/>
      <c r="AO571" s="67"/>
      <c r="AP571" s="67">
        <v>26</v>
      </c>
      <c r="AQ571" s="67">
        <v>88</v>
      </c>
      <c r="AR571" s="67"/>
      <c r="AS571" s="67"/>
      <c r="AT571" s="67">
        <v>21</v>
      </c>
      <c r="AU571" s="67"/>
      <c r="AV571" s="67"/>
      <c r="AW571" s="67">
        <v>4</v>
      </c>
      <c r="AX571" s="67">
        <v>0</v>
      </c>
      <c r="AY571" s="67">
        <v>0</v>
      </c>
      <c r="AZ571" s="67">
        <v>4</v>
      </c>
      <c r="BA571" s="67">
        <v>0</v>
      </c>
      <c r="BB571" s="67">
        <v>0</v>
      </c>
      <c r="BC571" s="67">
        <v>0</v>
      </c>
      <c r="BD571" s="67"/>
      <c r="BE571" s="67">
        <v>0</v>
      </c>
      <c r="BF571" s="67">
        <v>0</v>
      </c>
      <c r="BG571" s="67">
        <v>0</v>
      </c>
      <c r="BH571" s="67">
        <v>0</v>
      </c>
      <c r="BI571" s="67"/>
      <c r="BJ571" s="73">
        <v>9210</v>
      </c>
      <c r="BK571" s="68">
        <v>143</v>
      </c>
      <c r="BL571" s="78"/>
      <c r="BM571" s="78">
        <v>36</v>
      </c>
      <c r="BN571" s="78">
        <v>36</v>
      </c>
      <c r="BO571" s="78">
        <v>0</v>
      </c>
      <c r="BP571" s="78">
        <v>36</v>
      </c>
      <c r="BQ571" s="78">
        <v>0</v>
      </c>
      <c r="BR571" s="67">
        <v>5890</v>
      </c>
      <c r="BS571" s="67">
        <v>80</v>
      </c>
      <c r="BT571" s="67">
        <v>0</v>
      </c>
      <c r="BU571" s="67">
        <v>0</v>
      </c>
      <c r="BV571" s="67">
        <v>0</v>
      </c>
      <c r="BW571" s="67">
        <v>0</v>
      </c>
      <c r="BX571" s="79"/>
      <c r="BY571" s="67">
        <v>5970</v>
      </c>
      <c r="BZ571" s="79">
        <v>117.4</v>
      </c>
      <c r="CA571" s="79">
        <v>7.1989999999999998</v>
      </c>
      <c r="CB571" s="79">
        <v>26</v>
      </c>
      <c r="CC571" s="79">
        <v>62.5</v>
      </c>
      <c r="CD571" s="79"/>
      <c r="CE571" s="79"/>
      <c r="CF571" s="79"/>
      <c r="CG571" s="79"/>
      <c r="CH571" s="79"/>
      <c r="CI571" s="79"/>
      <c r="CJ571" s="79"/>
      <c r="CK571" s="79">
        <v>42</v>
      </c>
      <c r="CL571" s="67">
        <v>255.09899999999999</v>
      </c>
      <c r="CM571" s="79">
        <v>10</v>
      </c>
      <c r="CN571" s="79">
        <v>2.9039999999999999</v>
      </c>
      <c r="CO571" s="79">
        <v>2.1321168000000001E-3</v>
      </c>
      <c r="CP571" s="79">
        <v>93</v>
      </c>
      <c r="CQ571" s="79">
        <v>27.007000000000001</v>
      </c>
      <c r="CR571" s="79">
        <v>1.9828539400000001E-2</v>
      </c>
      <c r="CS571" s="79">
        <v>0</v>
      </c>
      <c r="CT571" s="79">
        <v>0</v>
      </c>
      <c r="CU571" s="79">
        <v>0</v>
      </c>
      <c r="CV571" s="79">
        <v>106</v>
      </c>
      <c r="CW571" s="79">
        <v>30.782</v>
      </c>
      <c r="CX571" s="79">
        <v>2.2600144400000001E-2</v>
      </c>
      <c r="CY571" s="79">
        <v>31</v>
      </c>
      <c r="CZ571" s="79">
        <v>9.0020000000000007</v>
      </c>
      <c r="DA571" s="79">
        <v>6.6092684000000007E-3</v>
      </c>
      <c r="DB571" s="79">
        <v>16</v>
      </c>
      <c r="DC571" s="79">
        <v>4.6459999999999999</v>
      </c>
      <c r="DD571" s="79">
        <v>3.4110932000000001E-3</v>
      </c>
      <c r="DE571" s="79">
        <v>0</v>
      </c>
      <c r="DF571" s="79">
        <v>10</v>
      </c>
      <c r="DG571" s="79">
        <v>23</v>
      </c>
      <c r="DH571" s="79">
        <v>0</v>
      </c>
      <c r="DI571" s="79">
        <v>0</v>
      </c>
      <c r="DJ571" s="79">
        <v>0</v>
      </c>
      <c r="DK571" s="79">
        <v>9</v>
      </c>
      <c r="DL571" s="79">
        <v>19</v>
      </c>
      <c r="DM571" s="79">
        <v>0</v>
      </c>
      <c r="DN571" s="79">
        <v>0</v>
      </c>
      <c r="DO571" s="79">
        <v>819514</v>
      </c>
      <c r="DP571" s="79">
        <v>0</v>
      </c>
      <c r="DQ571" s="79">
        <v>396.54899999999998</v>
      </c>
      <c r="DR571" s="79">
        <v>0</v>
      </c>
      <c r="DS571" s="79">
        <v>819.51400000000001</v>
      </c>
      <c r="DT571" s="68">
        <v>1216.0630000000001</v>
      </c>
      <c r="DU571" s="79"/>
      <c r="DV571" s="77">
        <v>46.150000000000006</v>
      </c>
      <c r="DW571" s="77">
        <v>5.8999999999999997E-2</v>
      </c>
      <c r="DX571" s="77">
        <v>0.05</v>
      </c>
      <c r="DY571" s="77">
        <v>0</v>
      </c>
      <c r="DZ571" s="77">
        <v>1.1499999999999999</v>
      </c>
      <c r="EA571" s="77">
        <v>4.42</v>
      </c>
      <c r="EB571" s="77">
        <v>5.79</v>
      </c>
      <c r="EC571" s="77">
        <v>0</v>
      </c>
      <c r="ED571" s="77"/>
      <c r="EE571" s="77"/>
      <c r="EF571" s="77">
        <v>0</v>
      </c>
      <c r="EG571" s="77"/>
      <c r="EH571" s="77"/>
      <c r="EI571" s="77"/>
      <c r="EJ571" s="77"/>
      <c r="EK571" s="77"/>
      <c r="EL571" s="77"/>
      <c r="EM571" s="77"/>
      <c r="EN571" s="77"/>
      <c r="EO571" s="77"/>
      <c r="EP571" s="77"/>
      <c r="EQ571" s="77"/>
      <c r="ER571" s="77"/>
      <c r="ES571" s="77"/>
      <c r="ET571" s="77"/>
      <c r="EU571" s="77"/>
      <c r="EV571" s="77">
        <v>14.58</v>
      </c>
      <c r="EW571" s="77">
        <v>38.880000000000003</v>
      </c>
      <c r="EX571" s="77">
        <v>7.29</v>
      </c>
    </row>
    <row r="572" spans="1:154">
      <c r="A572" s="86">
        <v>2021</v>
      </c>
      <c r="B572" s="67" t="s">
        <v>8</v>
      </c>
      <c r="C572" s="67" t="s">
        <v>554</v>
      </c>
      <c r="D572" s="67" t="s">
        <v>211</v>
      </c>
      <c r="E572" s="67" t="s">
        <v>212</v>
      </c>
      <c r="F572" s="67" t="s">
        <v>215</v>
      </c>
      <c r="G572" s="67" t="s">
        <v>239</v>
      </c>
      <c r="H572" s="68" t="s">
        <v>239</v>
      </c>
      <c r="I572" s="68" t="s">
        <v>449</v>
      </c>
      <c r="J572" s="67" t="s">
        <v>698</v>
      </c>
      <c r="K572" s="78">
        <v>186538217.59800047</v>
      </c>
      <c r="L572" s="78">
        <v>93516243.444123194</v>
      </c>
      <c r="M572" s="67">
        <v>116727768.34999993</v>
      </c>
      <c r="N572" s="67">
        <v>225169361.78400004</v>
      </c>
      <c r="O572" s="67">
        <v>254074689.998</v>
      </c>
      <c r="P572" s="67">
        <v>462627.93899999995</v>
      </c>
      <c r="Q572" s="79"/>
      <c r="R572" s="67">
        <v>876488909.11312354</v>
      </c>
      <c r="S572" s="79">
        <v>127676.76218435641</v>
      </c>
      <c r="T572" s="79">
        <v>57894.886185695112</v>
      </c>
      <c r="U572" s="79">
        <v>239640.73215938575</v>
      </c>
      <c r="V572" s="79"/>
      <c r="W572" s="79"/>
      <c r="X572" s="79"/>
      <c r="Y572" s="79">
        <v>425212.38052943733</v>
      </c>
      <c r="Z572" s="78">
        <v>278901048.25415695</v>
      </c>
      <c r="AA572" s="78">
        <v>575867286.5929625</v>
      </c>
      <c r="AB572" s="78">
        <v>219043446.15288064</v>
      </c>
      <c r="AC572" s="67"/>
      <c r="AD572" s="67">
        <v>1073811781</v>
      </c>
      <c r="AE572" s="79"/>
      <c r="AF572" s="79">
        <v>293250.38704300002</v>
      </c>
      <c r="AG572" s="79">
        <v>0</v>
      </c>
      <c r="AH572" s="79">
        <v>0</v>
      </c>
      <c r="AI572" s="79">
        <v>0</v>
      </c>
      <c r="AJ572" s="79">
        <v>0</v>
      </c>
      <c r="AK572" s="67">
        <v>0</v>
      </c>
      <c r="AL572" s="67">
        <v>0</v>
      </c>
      <c r="AM572" s="67">
        <v>206</v>
      </c>
      <c r="AN572" s="67">
        <v>1</v>
      </c>
      <c r="AO572" s="67">
        <v>151</v>
      </c>
      <c r="AP572" s="67">
        <v>1223</v>
      </c>
      <c r="AQ572" s="67">
        <v>5268</v>
      </c>
      <c r="AR572" s="67">
        <v>3</v>
      </c>
      <c r="AS572" s="67">
        <v>0</v>
      </c>
      <c r="AT572" s="67">
        <v>2946</v>
      </c>
      <c r="AU572" s="67">
        <v>17</v>
      </c>
      <c r="AV572" s="67">
        <v>2</v>
      </c>
      <c r="AW572" s="67">
        <v>2197</v>
      </c>
      <c r="AX572" s="67">
        <v>15</v>
      </c>
      <c r="AY572" s="67">
        <v>21</v>
      </c>
      <c r="AZ572" s="67">
        <v>1306</v>
      </c>
      <c r="BA572" s="67"/>
      <c r="BB572" s="67">
        <v>10</v>
      </c>
      <c r="BC572" s="67">
        <v>930</v>
      </c>
      <c r="BD572" s="67">
        <v>0</v>
      </c>
      <c r="BE572" s="67">
        <v>4</v>
      </c>
      <c r="BF572" s="67">
        <v>80</v>
      </c>
      <c r="BG572" s="67">
        <v>35</v>
      </c>
      <c r="BH572" s="67">
        <v>20</v>
      </c>
      <c r="BI572" s="67">
        <v>112</v>
      </c>
      <c r="BJ572" s="73">
        <v>2132191</v>
      </c>
      <c r="BK572" s="68">
        <v>14547</v>
      </c>
      <c r="BL572" s="78">
        <v>4</v>
      </c>
      <c r="BM572" s="78">
        <v>1577</v>
      </c>
      <c r="BN572" s="78">
        <v>1581</v>
      </c>
      <c r="BO572" s="78">
        <v>1288</v>
      </c>
      <c r="BP572" s="78">
        <v>293</v>
      </c>
      <c r="BQ572" s="78">
        <v>0</v>
      </c>
      <c r="BR572" s="67">
        <v>1477244</v>
      </c>
      <c r="BS572" s="67">
        <v>86999</v>
      </c>
      <c r="BT572" s="67">
        <v>2972</v>
      </c>
      <c r="BU572" s="67">
        <v>606</v>
      </c>
      <c r="BV572" s="67">
        <v>50</v>
      </c>
      <c r="BW572" s="67">
        <v>297</v>
      </c>
      <c r="BX572" s="79"/>
      <c r="BY572" s="67">
        <v>1568168</v>
      </c>
      <c r="BZ572" s="79">
        <v>26852.142417231655</v>
      </c>
      <c r="CA572" s="79">
        <v>7453.6152056036872</v>
      </c>
      <c r="CB572" s="79">
        <v>0</v>
      </c>
      <c r="CC572" s="79">
        <v>7819.244670076052</v>
      </c>
      <c r="CD572" s="79"/>
      <c r="CE572" s="79"/>
      <c r="CF572" s="79"/>
      <c r="CG572" s="79"/>
      <c r="CH572" s="79"/>
      <c r="CI572" s="79"/>
      <c r="CJ572" s="79"/>
      <c r="CK572" s="79">
        <v>9255.2529970731539</v>
      </c>
      <c r="CL572" s="67">
        <v>51380.255289984547</v>
      </c>
      <c r="CM572" s="79">
        <v>0</v>
      </c>
      <c r="CN572" s="79">
        <v>0</v>
      </c>
      <c r="CO572" s="79">
        <v>0</v>
      </c>
      <c r="CP572" s="79">
        <v>0</v>
      </c>
      <c r="CQ572" s="79">
        <v>0</v>
      </c>
      <c r="CR572" s="79">
        <v>0</v>
      </c>
      <c r="CS572" s="79">
        <v>0</v>
      </c>
      <c r="CT572" s="79">
        <v>0</v>
      </c>
      <c r="CU572" s="79">
        <v>0</v>
      </c>
      <c r="CV572" s="79">
        <v>0</v>
      </c>
      <c r="CW572" s="79">
        <v>0</v>
      </c>
      <c r="CX572" s="79">
        <v>0</v>
      </c>
      <c r="CY572" s="79">
        <v>0</v>
      </c>
      <c r="CZ572" s="79">
        <v>0</v>
      </c>
      <c r="DA572" s="79">
        <v>0</v>
      </c>
      <c r="DB572" s="79">
        <v>0</v>
      </c>
      <c r="DC572" s="79">
        <v>0</v>
      </c>
      <c r="DD572" s="79">
        <v>0</v>
      </c>
      <c r="DE572" s="79">
        <v>88568.188430018665</v>
      </c>
      <c r="DF572" s="79">
        <v>80422.271920143103</v>
      </c>
      <c r="DG572" s="79">
        <v>172.086702304</v>
      </c>
      <c r="DH572" s="79">
        <v>0</v>
      </c>
      <c r="DI572" s="79">
        <v>0</v>
      </c>
      <c r="DJ572" s="79">
        <v>0</v>
      </c>
      <c r="DK572" s="79">
        <v>0</v>
      </c>
      <c r="DL572" s="79">
        <v>0</v>
      </c>
      <c r="DM572" s="79">
        <v>0</v>
      </c>
      <c r="DN572" s="79">
        <v>0</v>
      </c>
      <c r="DO572" s="79">
        <v>0</v>
      </c>
      <c r="DP572" s="79">
        <v>595</v>
      </c>
      <c r="DQ572" s="79">
        <v>22265.846000000001</v>
      </c>
      <c r="DR572" s="79">
        <v>7106.9622489999992</v>
      </c>
      <c r="DS572" s="79">
        <v>9462.955453999999</v>
      </c>
      <c r="DT572" s="68">
        <v>38835.763703000004</v>
      </c>
      <c r="DU572" s="79"/>
      <c r="DV572" s="77">
        <v>0</v>
      </c>
      <c r="DW572" s="77">
        <v>37.891069189333308</v>
      </c>
      <c r="DX572" s="77">
        <v>0</v>
      </c>
      <c r="DY572" s="77">
        <v>0</v>
      </c>
      <c r="DZ572" s="77">
        <v>0</v>
      </c>
      <c r="EA572" s="77">
        <v>988.7770259567219</v>
      </c>
      <c r="EB572" s="77">
        <v>0</v>
      </c>
      <c r="EC572" s="77">
        <v>0</v>
      </c>
      <c r="ED572" s="77"/>
      <c r="EE572" s="77"/>
      <c r="EF572" s="77">
        <v>0</v>
      </c>
      <c r="EG572" s="77"/>
      <c r="EH572" s="77"/>
      <c r="EI572" s="77"/>
      <c r="EJ572" s="77"/>
      <c r="EK572" s="77"/>
      <c r="EL572" s="77"/>
      <c r="EM572" s="77"/>
      <c r="EN572" s="77"/>
      <c r="EO572" s="77"/>
      <c r="EP572" s="77"/>
      <c r="EQ572" s="77"/>
      <c r="ER572" s="77"/>
      <c r="ES572" s="77"/>
      <c r="ET572" s="77"/>
      <c r="EU572" s="77"/>
      <c r="EV572" s="77">
        <v>0</v>
      </c>
      <c r="EW572" s="77">
        <v>0</v>
      </c>
      <c r="EX572" s="77">
        <v>0</v>
      </c>
    </row>
    <row r="573" spans="1:154">
      <c r="A573" s="86">
        <v>2021</v>
      </c>
      <c r="B573" s="67" t="s">
        <v>9</v>
      </c>
      <c r="C573" s="67" t="s">
        <v>558</v>
      </c>
      <c r="D573" s="67" t="s">
        <v>211</v>
      </c>
      <c r="E573" s="67" t="s">
        <v>212</v>
      </c>
      <c r="F573" s="67" t="s">
        <v>218</v>
      </c>
      <c r="G573" s="67" t="s">
        <v>39</v>
      </c>
      <c r="H573" s="68" t="s">
        <v>231</v>
      </c>
      <c r="I573" s="68" t="s">
        <v>434</v>
      </c>
      <c r="J573" s="67" t="s">
        <v>699</v>
      </c>
      <c r="K573" s="78">
        <v>437649.6400188742</v>
      </c>
      <c r="L573" s="78">
        <v>315407.85113251559</v>
      </c>
      <c r="M573" s="67">
        <v>93982</v>
      </c>
      <c r="N573" s="67">
        <v>0</v>
      </c>
      <c r="O573" s="67">
        <v>0</v>
      </c>
      <c r="P573" s="67">
        <v>511</v>
      </c>
      <c r="Q573" s="79"/>
      <c r="R573" s="67">
        <v>847550.49115138978</v>
      </c>
      <c r="S573" s="79"/>
      <c r="T573" s="79"/>
      <c r="U573" s="79"/>
      <c r="V573" s="79"/>
      <c r="W573" s="79"/>
      <c r="X573" s="79"/>
      <c r="Y573" s="79">
        <v>578.09630337863518</v>
      </c>
      <c r="Z573" s="78"/>
      <c r="AA573" s="78"/>
      <c r="AB573" s="78"/>
      <c r="AC573" s="67"/>
      <c r="AD573" s="67">
        <v>1118945.3499999999</v>
      </c>
      <c r="AE573" s="79"/>
      <c r="AF573" s="79">
        <v>249.50580493599998</v>
      </c>
      <c r="AG573" s="79">
        <v>0</v>
      </c>
      <c r="AH573" s="79">
        <v>0</v>
      </c>
      <c r="AI573" s="79">
        <v>161.35191946999996</v>
      </c>
      <c r="AJ573" s="79">
        <v>110.04293937860999</v>
      </c>
      <c r="AK573" s="67"/>
      <c r="AL573" s="67"/>
      <c r="AM573" s="67"/>
      <c r="AN573" s="67"/>
      <c r="AO573" s="67"/>
      <c r="AP573" s="67">
        <v>43</v>
      </c>
      <c r="AQ573" s="67">
        <v>146</v>
      </c>
      <c r="AR573" s="67"/>
      <c r="AS573" s="67"/>
      <c r="AT573" s="67">
        <v>34</v>
      </c>
      <c r="AU573" s="67"/>
      <c r="AV573" s="67"/>
      <c r="AW573" s="67">
        <v>4</v>
      </c>
      <c r="AX573" s="67">
        <v>0</v>
      </c>
      <c r="AY573" s="67">
        <v>0</v>
      </c>
      <c r="AZ573" s="67">
        <v>3</v>
      </c>
      <c r="BA573" s="67">
        <v>1</v>
      </c>
      <c r="BB573" s="67">
        <v>0</v>
      </c>
      <c r="BC573" s="67">
        <v>0</v>
      </c>
      <c r="BD573" s="67"/>
      <c r="BE573" s="67">
        <v>0</v>
      </c>
      <c r="BF573" s="67">
        <v>0</v>
      </c>
      <c r="BG573" s="67">
        <v>0</v>
      </c>
      <c r="BH573" s="67">
        <v>0</v>
      </c>
      <c r="BI573" s="67"/>
      <c r="BJ573" s="73">
        <v>13835</v>
      </c>
      <c r="BK573" s="68">
        <v>231</v>
      </c>
      <c r="BL573" s="78"/>
      <c r="BM573" s="78">
        <v>26</v>
      </c>
      <c r="BN573" s="78">
        <v>26</v>
      </c>
      <c r="BO573" s="78">
        <v>26</v>
      </c>
      <c r="BP573" s="78">
        <v>0</v>
      </c>
      <c r="BQ573" s="78"/>
      <c r="BR573" s="67">
        <v>4481</v>
      </c>
      <c r="BS573" s="67">
        <v>101</v>
      </c>
      <c r="BT573" s="67">
        <v>5</v>
      </c>
      <c r="BU573" s="67">
        <v>0</v>
      </c>
      <c r="BV573" s="67">
        <v>0</v>
      </c>
      <c r="BW573" s="67">
        <v>0</v>
      </c>
      <c r="BX573" s="79"/>
      <c r="BY573" s="67">
        <v>4587</v>
      </c>
      <c r="BZ573" s="79">
        <v>252.07039600000002</v>
      </c>
      <c r="CA573" s="79">
        <v>73.600609000000006</v>
      </c>
      <c r="CB573" s="79">
        <v>37.651961</v>
      </c>
      <c r="CC573" s="79">
        <v>37.971792999999998</v>
      </c>
      <c r="CD573" s="79"/>
      <c r="CE573" s="79"/>
      <c r="CF573" s="79"/>
      <c r="CG573" s="79"/>
      <c r="CH573" s="79"/>
      <c r="CI573" s="79"/>
      <c r="CJ573" s="79"/>
      <c r="CK573" s="79">
        <v>4.6145120000000004</v>
      </c>
      <c r="CL573" s="67">
        <v>405.90927100000005</v>
      </c>
      <c r="CM573" s="79">
        <v>26.65</v>
      </c>
      <c r="CN573" s="79">
        <v>11.118970189313814</v>
      </c>
      <c r="CO573" s="79">
        <v>6.7956366054538693</v>
      </c>
      <c r="CP573" s="79">
        <v>34.82</v>
      </c>
      <c r="CQ573" s="79">
        <v>14.52767512164754</v>
      </c>
      <c r="CR573" s="79">
        <v>8.8789518424729348</v>
      </c>
      <c r="CS573" s="79">
        <v>94.304000000000002</v>
      </c>
      <c r="CT573" s="79">
        <v>39.345717250771102</v>
      </c>
      <c r="CU573" s="79">
        <v>24.047118740740025</v>
      </c>
      <c r="CV573" s="79">
        <v>20.812999999999999</v>
      </c>
      <c r="CW573" s="79">
        <v>8.6836445234592272</v>
      </c>
      <c r="CX573" s="79">
        <v>5.3072264416251924</v>
      </c>
      <c r="CY573" s="79">
        <v>0</v>
      </c>
      <c r="CZ573" s="79">
        <v>0</v>
      </c>
      <c r="DA573" s="79">
        <v>0</v>
      </c>
      <c r="DB573" s="79">
        <v>0</v>
      </c>
      <c r="DC573" s="79">
        <v>0</v>
      </c>
      <c r="DD573" s="79">
        <v>0</v>
      </c>
      <c r="DE573" s="79">
        <v>0</v>
      </c>
      <c r="DF573" s="79">
        <v>0</v>
      </c>
      <c r="DG573" s="79">
        <v>0</v>
      </c>
      <c r="DH573" s="79">
        <v>316</v>
      </c>
      <c r="DI573" s="79">
        <v>0</v>
      </c>
      <c r="DJ573" s="79">
        <v>0</v>
      </c>
      <c r="DK573" s="79">
        <v>701</v>
      </c>
      <c r="DL573" s="79">
        <v>0</v>
      </c>
      <c r="DM573" s="79">
        <v>0</v>
      </c>
      <c r="DN573" s="79">
        <v>0</v>
      </c>
      <c r="DO573" s="79">
        <v>4587</v>
      </c>
      <c r="DP573" s="79">
        <v>0</v>
      </c>
      <c r="DQ573" s="79">
        <v>461.4</v>
      </c>
      <c r="DR573" s="79">
        <v>0</v>
      </c>
      <c r="DS573" s="79">
        <v>687.7</v>
      </c>
      <c r="DT573" s="68">
        <v>1149.0999999999999</v>
      </c>
      <c r="DU573" s="79"/>
      <c r="DV573" s="77">
        <v>0</v>
      </c>
      <c r="DW573" s="77">
        <v>0</v>
      </c>
      <c r="DX573" s="77">
        <v>0</v>
      </c>
      <c r="DY573" s="77">
        <v>7.7399149999999999</v>
      </c>
      <c r="DZ573" s="77">
        <v>0</v>
      </c>
      <c r="EA573" s="77">
        <v>2.0213000000000001</v>
      </c>
      <c r="EB573" s="77">
        <v>0</v>
      </c>
      <c r="EC573" s="77">
        <v>0</v>
      </c>
      <c r="ED573" s="77"/>
      <c r="EE573" s="77"/>
      <c r="EF573" s="77">
        <v>4.2373000000000001E-2</v>
      </c>
      <c r="EG573" s="77"/>
      <c r="EH573" s="77"/>
      <c r="EI573" s="77"/>
      <c r="EJ573" s="77"/>
      <c r="EK573" s="77"/>
      <c r="EL573" s="77"/>
      <c r="EM573" s="77"/>
      <c r="EN573" s="77"/>
      <c r="EO573" s="77"/>
      <c r="EP573" s="77"/>
      <c r="EQ573" s="77"/>
      <c r="ER573" s="77"/>
      <c r="ES573" s="77"/>
      <c r="ET573" s="77"/>
      <c r="EU573" s="77"/>
      <c r="EV573" s="77">
        <v>0</v>
      </c>
      <c r="EW573" s="77">
        <v>161.35191946999996</v>
      </c>
      <c r="EX573" s="77">
        <v>110.04293937860999</v>
      </c>
    </row>
    <row r="574" spans="1:154">
      <c r="A574" s="86">
        <v>2021</v>
      </c>
      <c r="B574" s="67" t="s">
        <v>9</v>
      </c>
      <c r="C574" s="67" t="s">
        <v>558</v>
      </c>
      <c r="D574" s="67" t="s">
        <v>211</v>
      </c>
      <c r="E574" s="67" t="s">
        <v>212</v>
      </c>
      <c r="F574" s="67" t="s">
        <v>219</v>
      </c>
      <c r="G574" s="67" t="s">
        <v>38</v>
      </c>
      <c r="H574" s="68" t="s">
        <v>231</v>
      </c>
      <c r="I574" s="68" t="s">
        <v>435</v>
      </c>
      <c r="J574" s="67" t="s">
        <v>700</v>
      </c>
      <c r="K574" s="78">
        <v>571290.19999998854</v>
      </c>
      <c r="L574" s="78">
        <v>378666.53333333344</v>
      </c>
      <c r="M574" s="67">
        <v>40616</v>
      </c>
      <c r="N574" s="67">
        <v>0</v>
      </c>
      <c r="O574" s="67">
        <v>0</v>
      </c>
      <c r="P574" s="67">
        <v>0</v>
      </c>
      <c r="Q574" s="79"/>
      <c r="R574" s="67">
        <v>990572.73333332199</v>
      </c>
      <c r="S574" s="79"/>
      <c r="T574" s="79"/>
      <c r="U574" s="79"/>
      <c r="V574" s="79"/>
      <c r="W574" s="79"/>
      <c r="X574" s="79"/>
      <c r="Y574" s="79">
        <v>699.14420760299913</v>
      </c>
      <c r="Z574" s="78"/>
      <c r="AA574" s="78"/>
      <c r="AB574" s="78"/>
      <c r="AC574" s="67"/>
      <c r="AD574" s="67">
        <v>1384957.0299999998</v>
      </c>
      <c r="AE574" s="79"/>
      <c r="AF574" s="79">
        <v>320.33600900100009</v>
      </c>
      <c r="AG574" s="79">
        <v>0</v>
      </c>
      <c r="AH574" s="79">
        <v>0</v>
      </c>
      <c r="AI574" s="79">
        <v>199.71080372599997</v>
      </c>
      <c r="AJ574" s="79">
        <v>194.67349294067785</v>
      </c>
      <c r="AK574" s="67"/>
      <c r="AL574" s="67"/>
      <c r="AM574" s="67"/>
      <c r="AN574" s="67"/>
      <c r="AO574" s="67"/>
      <c r="AP574" s="67">
        <v>34</v>
      </c>
      <c r="AQ574" s="67">
        <v>250</v>
      </c>
      <c r="AR574" s="67"/>
      <c r="AS574" s="67"/>
      <c r="AT574" s="67">
        <v>44</v>
      </c>
      <c r="AU574" s="67"/>
      <c r="AV574" s="67"/>
      <c r="AW574" s="67">
        <v>10</v>
      </c>
      <c r="AX574" s="67">
        <v>0</v>
      </c>
      <c r="AY574" s="67">
        <v>0</v>
      </c>
      <c r="AZ574" s="67">
        <v>1</v>
      </c>
      <c r="BA574" s="67">
        <v>0</v>
      </c>
      <c r="BB574" s="67">
        <v>0</v>
      </c>
      <c r="BC574" s="67">
        <v>0</v>
      </c>
      <c r="BD574" s="67"/>
      <c r="BE574" s="67">
        <v>0</v>
      </c>
      <c r="BF574" s="67">
        <v>0</v>
      </c>
      <c r="BG574" s="67">
        <v>0</v>
      </c>
      <c r="BH574" s="67">
        <v>0</v>
      </c>
      <c r="BI574" s="67"/>
      <c r="BJ574" s="73">
        <v>20065</v>
      </c>
      <c r="BK574" s="68">
        <v>339</v>
      </c>
      <c r="BL574" s="78"/>
      <c r="BM574" s="78">
        <v>21</v>
      </c>
      <c r="BN574" s="78">
        <v>21</v>
      </c>
      <c r="BO574" s="78">
        <v>21</v>
      </c>
      <c r="BP574" s="78">
        <v>0</v>
      </c>
      <c r="BQ574" s="78">
        <v>0</v>
      </c>
      <c r="BR574" s="67">
        <v>7732</v>
      </c>
      <c r="BS574" s="67">
        <v>188</v>
      </c>
      <c r="BT574" s="67">
        <v>4</v>
      </c>
      <c r="BU574" s="67">
        <v>0</v>
      </c>
      <c r="BV574" s="67">
        <v>0</v>
      </c>
      <c r="BW574" s="67">
        <v>0</v>
      </c>
      <c r="BX574" s="79"/>
      <c r="BY574" s="67">
        <v>7924</v>
      </c>
      <c r="BZ574" s="79">
        <v>228.69198</v>
      </c>
      <c r="CA574" s="79">
        <v>35.432529000000002</v>
      </c>
      <c r="CB574" s="79">
        <v>29.147973</v>
      </c>
      <c r="CC574" s="79">
        <v>44.277917000000002</v>
      </c>
      <c r="CD574" s="79"/>
      <c r="CE574" s="79"/>
      <c r="CF574" s="79"/>
      <c r="CG574" s="79"/>
      <c r="CH574" s="79"/>
      <c r="CI574" s="79"/>
      <c r="CJ574" s="79"/>
      <c r="CK574" s="79">
        <v>3.9504950000000001</v>
      </c>
      <c r="CL574" s="67">
        <v>341.50089399999996</v>
      </c>
      <c r="CM574" s="79">
        <v>0</v>
      </c>
      <c r="CN574" s="79">
        <v>0</v>
      </c>
      <c r="CO574" s="79">
        <v>0</v>
      </c>
      <c r="CP574" s="79">
        <v>71.87</v>
      </c>
      <c r="CQ574" s="79">
        <v>37.252593224891264</v>
      </c>
      <c r="CR574" s="79">
        <v>22.767853664222919</v>
      </c>
      <c r="CS574" s="79">
        <v>225.05600000000001</v>
      </c>
      <c r="CT574" s="79">
        <v>116.65395326034685</v>
      </c>
      <c r="CU574" s="79">
        <v>71.295979883892471</v>
      </c>
      <c r="CV574" s="79">
        <v>0</v>
      </c>
      <c r="CW574" s="79">
        <v>0</v>
      </c>
      <c r="CX574" s="79">
        <v>0</v>
      </c>
      <c r="CY574" s="79">
        <v>0</v>
      </c>
      <c r="CZ574" s="79">
        <v>0</v>
      </c>
      <c r="DA574" s="79">
        <v>0</v>
      </c>
      <c r="DB574" s="79">
        <v>0</v>
      </c>
      <c r="DC574" s="79">
        <v>0</v>
      </c>
      <c r="DD574" s="79">
        <v>0</v>
      </c>
      <c r="DE574" s="79">
        <v>0</v>
      </c>
      <c r="DF574" s="79">
        <v>0</v>
      </c>
      <c r="DG574" s="79">
        <v>0</v>
      </c>
      <c r="DH574" s="79">
        <v>0</v>
      </c>
      <c r="DI574" s="79">
        <v>0</v>
      </c>
      <c r="DJ574" s="79">
        <v>0</v>
      </c>
      <c r="DK574" s="79">
        <v>0</v>
      </c>
      <c r="DL574" s="79">
        <v>0</v>
      </c>
      <c r="DM574" s="79">
        <v>0</v>
      </c>
      <c r="DN574" s="79">
        <v>0</v>
      </c>
      <c r="DO574" s="79">
        <v>7882</v>
      </c>
      <c r="DP574" s="79">
        <v>0</v>
      </c>
      <c r="DQ574" s="79">
        <v>633.99399999999991</v>
      </c>
      <c r="DR574" s="79">
        <v>0</v>
      </c>
      <c r="DS574" s="79">
        <v>814.74300000000005</v>
      </c>
      <c r="DT574" s="68">
        <v>1448.7370000000001</v>
      </c>
      <c r="DU574" s="79"/>
      <c r="DV574" s="77">
        <v>0</v>
      </c>
      <c r="DW574" s="77">
        <v>0</v>
      </c>
      <c r="DX574" s="77">
        <v>0</v>
      </c>
      <c r="DY574" s="77">
        <v>0.106778</v>
      </c>
      <c r="DZ574" s="77">
        <v>0</v>
      </c>
      <c r="EA574" s="77">
        <v>6.5738999999999992</v>
      </c>
      <c r="EB574" s="77">
        <v>0</v>
      </c>
      <c r="EC574" s="77">
        <v>0</v>
      </c>
      <c r="ED574" s="77"/>
      <c r="EE574" s="77"/>
      <c r="EF574" s="77">
        <v>0.29661100000000001</v>
      </c>
      <c r="EG574" s="77"/>
      <c r="EH574" s="77"/>
      <c r="EI574" s="77"/>
      <c r="EJ574" s="77"/>
      <c r="EK574" s="77"/>
      <c r="EL574" s="77"/>
      <c r="EM574" s="77"/>
      <c r="EN574" s="77"/>
      <c r="EO574" s="77"/>
      <c r="EP574" s="77"/>
      <c r="EQ574" s="77"/>
      <c r="ER574" s="77"/>
      <c r="ES574" s="77"/>
      <c r="ET574" s="77"/>
      <c r="EU574" s="77"/>
      <c r="EV574" s="77">
        <v>0</v>
      </c>
      <c r="EW574" s="77">
        <v>199.71080372599997</v>
      </c>
      <c r="EX574" s="77">
        <v>194.67349294067785</v>
      </c>
    </row>
    <row r="575" spans="1:154">
      <c r="A575" s="86">
        <v>2021</v>
      </c>
      <c r="B575" s="67" t="s">
        <v>9</v>
      </c>
      <c r="C575" s="67" t="s">
        <v>558</v>
      </c>
      <c r="D575" s="67" t="s">
        <v>211</v>
      </c>
      <c r="E575" s="67" t="s">
        <v>212</v>
      </c>
      <c r="F575" s="67" t="s">
        <v>220</v>
      </c>
      <c r="G575" s="67" t="s">
        <v>37</v>
      </c>
      <c r="H575" s="68" t="s">
        <v>231</v>
      </c>
      <c r="I575" s="68" t="s">
        <v>436</v>
      </c>
      <c r="J575" s="67" t="s">
        <v>701</v>
      </c>
      <c r="K575" s="78">
        <v>514053.69999998552</v>
      </c>
      <c r="L575" s="78">
        <v>581118.06670000008</v>
      </c>
      <c r="M575" s="67">
        <v>12437.7</v>
      </c>
      <c r="N575" s="67">
        <v>0</v>
      </c>
      <c r="O575" s="67">
        <v>0</v>
      </c>
      <c r="P575" s="67">
        <v>0</v>
      </c>
      <c r="Q575" s="79"/>
      <c r="R575" s="67">
        <v>1107609.4666999856</v>
      </c>
      <c r="S575" s="79"/>
      <c r="T575" s="79"/>
      <c r="U575" s="79"/>
      <c r="V575" s="79"/>
      <c r="W575" s="79"/>
      <c r="X575" s="79"/>
      <c r="Y575" s="79">
        <v>758.19639883259003</v>
      </c>
      <c r="Z575" s="78"/>
      <c r="AA575" s="78"/>
      <c r="AB575" s="78"/>
      <c r="AC575" s="67"/>
      <c r="AD575" s="67">
        <v>1455790.12</v>
      </c>
      <c r="AE575" s="79"/>
      <c r="AF575" s="79">
        <v>321.48387727900001</v>
      </c>
      <c r="AG575" s="79">
        <v>0</v>
      </c>
      <c r="AH575" s="79">
        <v>0</v>
      </c>
      <c r="AI575" s="79">
        <v>209.924935304</v>
      </c>
      <c r="AJ575" s="79">
        <v>138.25571799601454</v>
      </c>
      <c r="AK575" s="67"/>
      <c r="AL575" s="67"/>
      <c r="AM575" s="67"/>
      <c r="AN575" s="67"/>
      <c r="AO575" s="67"/>
      <c r="AP575" s="67">
        <v>59</v>
      </c>
      <c r="AQ575" s="67">
        <v>170</v>
      </c>
      <c r="AR575" s="67"/>
      <c r="AS575" s="67"/>
      <c r="AT575" s="67">
        <v>43</v>
      </c>
      <c r="AU575" s="67"/>
      <c r="AV575" s="67"/>
      <c r="AW575" s="67">
        <v>20</v>
      </c>
      <c r="AX575" s="67">
        <v>0</v>
      </c>
      <c r="AY575" s="67">
        <v>0</v>
      </c>
      <c r="AZ575" s="67">
        <v>0</v>
      </c>
      <c r="BA575" s="67">
        <v>0</v>
      </c>
      <c r="BB575" s="67">
        <v>0</v>
      </c>
      <c r="BC575" s="67">
        <v>0</v>
      </c>
      <c r="BD575" s="67"/>
      <c r="BE575" s="67">
        <v>0</v>
      </c>
      <c r="BF575" s="67">
        <v>0</v>
      </c>
      <c r="BG575" s="67">
        <v>0</v>
      </c>
      <c r="BH575" s="67">
        <v>0</v>
      </c>
      <c r="BI575" s="67"/>
      <c r="BJ575" s="73">
        <v>18275</v>
      </c>
      <c r="BK575" s="68">
        <v>292</v>
      </c>
      <c r="BL575" s="78"/>
      <c r="BM575" s="78">
        <v>15</v>
      </c>
      <c r="BN575" s="78">
        <v>15</v>
      </c>
      <c r="BO575" s="78">
        <v>15</v>
      </c>
      <c r="BP575" s="78">
        <v>0</v>
      </c>
      <c r="BQ575" s="78">
        <v>0</v>
      </c>
      <c r="BR575" s="67">
        <v>5640</v>
      </c>
      <c r="BS575" s="67">
        <v>250</v>
      </c>
      <c r="BT575" s="67">
        <v>6</v>
      </c>
      <c r="BU575" s="67">
        <v>0</v>
      </c>
      <c r="BV575" s="67">
        <v>0</v>
      </c>
      <c r="BW575" s="67">
        <v>0</v>
      </c>
      <c r="BX575" s="79"/>
      <c r="BY575" s="67">
        <v>5896</v>
      </c>
      <c r="BZ575" s="79">
        <v>150.59648100000001</v>
      </c>
      <c r="CA575" s="79">
        <v>232.520081</v>
      </c>
      <c r="CB575" s="79">
        <v>30.505946000000002</v>
      </c>
      <c r="CC575" s="79">
        <v>19.292719999999999</v>
      </c>
      <c r="CD575" s="79"/>
      <c r="CE575" s="79"/>
      <c r="CF575" s="79"/>
      <c r="CG575" s="79"/>
      <c r="CH575" s="79"/>
      <c r="CI575" s="79"/>
      <c r="CJ575" s="79"/>
      <c r="CK575" s="79">
        <v>3.207878</v>
      </c>
      <c r="CL575" s="67">
        <v>436.12310600000001</v>
      </c>
      <c r="CM575" s="79">
        <v>82.8</v>
      </c>
      <c r="CN575" s="79">
        <v>43.731224980215245</v>
      </c>
      <c r="CO575" s="79">
        <v>26.727431427283047</v>
      </c>
      <c r="CP575" s="79">
        <v>0</v>
      </c>
      <c r="CQ575" s="79">
        <v>0</v>
      </c>
      <c r="CR575" s="79">
        <v>0</v>
      </c>
      <c r="CS575" s="79">
        <v>27.57</v>
      </c>
      <c r="CT575" s="79">
        <v>14.561230346673121</v>
      </c>
      <c r="CU575" s="79">
        <v>8.8994599571279434</v>
      </c>
      <c r="CV575" s="79">
        <v>0.5</v>
      </c>
      <c r="CW575" s="79">
        <v>0.26407744553270079</v>
      </c>
      <c r="CX575" s="79">
        <v>0.1613975327734484</v>
      </c>
      <c r="CY575" s="79">
        <v>0</v>
      </c>
      <c r="CZ575" s="79">
        <v>0</v>
      </c>
      <c r="DA575" s="79">
        <v>0</v>
      </c>
      <c r="DB575" s="79">
        <v>0</v>
      </c>
      <c r="DC575" s="79">
        <v>0</v>
      </c>
      <c r="DD575" s="79">
        <v>0</v>
      </c>
      <c r="DE575" s="79">
        <v>0</v>
      </c>
      <c r="DF575" s="79">
        <v>0</v>
      </c>
      <c r="DG575" s="79">
        <v>0</v>
      </c>
      <c r="DH575" s="79">
        <v>0</v>
      </c>
      <c r="DI575" s="79">
        <v>0</v>
      </c>
      <c r="DJ575" s="79">
        <v>0</v>
      </c>
      <c r="DK575" s="79">
        <v>0</v>
      </c>
      <c r="DL575" s="79">
        <v>0</v>
      </c>
      <c r="DM575" s="79">
        <v>0</v>
      </c>
      <c r="DN575" s="79">
        <v>0</v>
      </c>
      <c r="DO575" s="79">
        <v>5896</v>
      </c>
      <c r="DP575" s="79">
        <v>0</v>
      </c>
      <c r="DQ575" s="79">
        <v>529.40300000000002</v>
      </c>
      <c r="DR575" s="79">
        <v>0</v>
      </c>
      <c r="DS575" s="79">
        <v>879.56</v>
      </c>
      <c r="DT575" s="68">
        <v>1408.963</v>
      </c>
      <c r="DU575" s="79"/>
      <c r="DV575" s="77">
        <v>0</v>
      </c>
      <c r="DW575" s="77">
        <v>0</v>
      </c>
      <c r="DX575" s="77">
        <v>0</v>
      </c>
      <c r="DY575" s="77">
        <v>2.3905079999999996</v>
      </c>
      <c r="DZ575" s="77">
        <v>0</v>
      </c>
      <c r="EA575" s="77">
        <v>2.3708</v>
      </c>
      <c r="EB575" s="77">
        <v>0</v>
      </c>
      <c r="EC575" s="77">
        <v>0</v>
      </c>
      <c r="ED575" s="77"/>
      <c r="EE575" s="77"/>
      <c r="EF575" s="77">
        <v>0.15678</v>
      </c>
      <c r="EG575" s="77"/>
      <c r="EH575" s="77"/>
      <c r="EI575" s="77"/>
      <c r="EJ575" s="77"/>
      <c r="EK575" s="77"/>
      <c r="EL575" s="77"/>
      <c r="EM575" s="77"/>
      <c r="EN575" s="77"/>
      <c r="EO575" s="77"/>
      <c r="EP575" s="77"/>
      <c r="EQ575" s="77"/>
      <c r="ER575" s="77"/>
      <c r="ES575" s="77"/>
      <c r="ET575" s="77"/>
      <c r="EU575" s="77"/>
      <c r="EV575" s="77">
        <v>0</v>
      </c>
      <c r="EW575" s="77">
        <v>209.924935304</v>
      </c>
      <c r="EX575" s="77">
        <v>138.25571799601454</v>
      </c>
    </row>
    <row r="576" spans="1:154">
      <c r="A576" s="86">
        <v>2021</v>
      </c>
      <c r="B576" s="67" t="s">
        <v>9</v>
      </c>
      <c r="C576" s="67" t="s">
        <v>558</v>
      </c>
      <c r="D576" s="67" t="s">
        <v>211</v>
      </c>
      <c r="E576" s="67" t="s">
        <v>212</v>
      </c>
      <c r="F576" s="67" t="s">
        <v>221</v>
      </c>
      <c r="G576" s="67" t="s">
        <v>36</v>
      </c>
      <c r="H576" s="68" t="s">
        <v>231</v>
      </c>
      <c r="I576" s="68" t="s">
        <v>437</v>
      </c>
      <c r="J576" s="67" t="s">
        <v>702</v>
      </c>
      <c r="K576" s="78">
        <v>655555.22808847693</v>
      </c>
      <c r="L576" s="78">
        <v>725480.17211546004</v>
      </c>
      <c r="M576" s="67">
        <v>204112.1</v>
      </c>
      <c r="N576" s="67">
        <v>9384</v>
      </c>
      <c r="O576" s="67">
        <v>0</v>
      </c>
      <c r="P576" s="67">
        <v>44386.100000000006</v>
      </c>
      <c r="Q576" s="79"/>
      <c r="R576" s="67">
        <v>1638917.6002039372</v>
      </c>
      <c r="S576" s="79"/>
      <c r="T576" s="79"/>
      <c r="U576" s="79"/>
      <c r="V576" s="79"/>
      <c r="W576" s="79"/>
      <c r="X576" s="79"/>
      <c r="Y576" s="79">
        <v>1018.3028445069303</v>
      </c>
      <c r="Z576" s="78"/>
      <c r="AA576" s="78"/>
      <c r="AB576" s="78"/>
      <c r="AC576" s="67"/>
      <c r="AD576" s="67">
        <v>2231400.5400000014</v>
      </c>
      <c r="AE576" s="79"/>
      <c r="AF576" s="79">
        <v>496.66478149900001</v>
      </c>
      <c r="AG576" s="79">
        <v>0</v>
      </c>
      <c r="AH576" s="79">
        <v>0</v>
      </c>
      <c r="AI576" s="79">
        <v>321.76795786800022</v>
      </c>
      <c r="AJ576" s="79">
        <v>203.77296572806432</v>
      </c>
      <c r="AK576" s="67"/>
      <c r="AL576" s="67"/>
      <c r="AM576" s="67"/>
      <c r="AN576" s="67"/>
      <c r="AO576" s="67"/>
      <c r="AP576" s="67">
        <v>26</v>
      </c>
      <c r="AQ576" s="67">
        <v>156</v>
      </c>
      <c r="AR576" s="67"/>
      <c r="AS576" s="67"/>
      <c r="AT576" s="67">
        <v>28</v>
      </c>
      <c r="AU576" s="67"/>
      <c r="AV576" s="67"/>
      <c r="AW576" s="67">
        <v>8</v>
      </c>
      <c r="AX576" s="67">
        <v>0</v>
      </c>
      <c r="AY576" s="67">
        <v>0</v>
      </c>
      <c r="AZ576" s="67">
        <v>2</v>
      </c>
      <c r="BA576" s="67">
        <v>8</v>
      </c>
      <c r="BB576" s="67">
        <v>0</v>
      </c>
      <c r="BC576" s="67">
        <v>0</v>
      </c>
      <c r="BD576" s="67"/>
      <c r="BE576" s="67">
        <v>0</v>
      </c>
      <c r="BF576" s="67">
        <v>0</v>
      </c>
      <c r="BG576" s="67">
        <v>0</v>
      </c>
      <c r="BH576" s="67">
        <v>0</v>
      </c>
      <c r="BI576" s="67"/>
      <c r="BJ576" s="73">
        <v>16000</v>
      </c>
      <c r="BK576" s="68">
        <v>228</v>
      </c>
      <c r="BL576" s="78"/>
      <c r="BM576" s="78">
        <v>31</v>
      </c>
      <c r="BN576" s="78">
        <v>31</v>
      </c>
      <c r="BO576" s="78">
        <v>31</v>
      </c>
      <c r="BP576" s="78">
        <v>0</v>
      </c>
      <c r="BQ576" s="78">
        <v>0</v>
      </c>
      <c r="BR576" s="67">
        <v>6962</v>
      </c>
      <c r="BS576" s="67">
        <v>155</v>
      </c>
      <c r="BT576" s="67">
        <v>9</v>
      </c>
      <c r="BU576" s="67">
        <v>2</v>
      </c>
      <c r="BV576" s="67">
        <v>0</v>
      </c>
      <c r="BW576" s="67">
        <v>10</v>
      </c>
      <c r="BX576" s="79"/>
      <c r="BY576" s="67">
        <v>7138</v>
      </c>
      <c r="BZ576" s="79">
        <v>317.65018500000002</v>
      </c>
      <c r="CA576" s="79">
        <v>121.39333600000001</v>
      </c>
      <c r="CB576" s="79">
        <v>28.041898999999997</v>
      </c>
      <c r="CC576" s="79">
        <v>42.914321999999999</v>
      </c>
      <c r="CD576" s="79"/>
      <c r="CE576" s="79"/>
      <c r="CF576" s="79"/>
      <c r="CG576" s="79"/>
      <c r="CH576" s="79"/>
      <c r="CI576" s="79"/>
      <c r="CJ576" s="79"/>
      <c r="CK576" s="79">
        <v>5.1724119999999996</v>
      </c>
      <c r="CL576" s="67">
        <v>515.17215400000009</v>
      </c>
      <c r="CM576" s="79">
        <v>0</v>
      </c>
      <c r="CN576" s="79">
        <v>0</v>
      </c>
      <c r="CO576" s="79">
        <v>0</v>
      </c>
      <c r="CP576" s="79">
        <v>82.548000000000002</v>
      </c>
      <c r="CQ576" s="79">
        <v>65.72111986202367</v>
      </c>
      <c r="CR576" s="79">
        <v>40.167105431672312</v>
      </c>
      <c r="CS576" s="79">
        <v>58.3748</v>
      </c>
      <c r="CT576" s="79">
        <v>46.47547157679967</v>
      </c>
      <c r="CU576" s="79">
        <v>28.404646340950535</v>
      </c>
      <c r="CV576" s="79">
        <v>8.5399999999999991</v>
      </c>
      <c r="CW576" s="79">
        <v>6.799175796163226</v>
      </c>
      <c r="CX576" s="79">
        <v>4.1554862672200592</v>
      </c>
      <c r="CY576" s="79">
        <v>0</v>
      </c>
      <c r="CZ576" s="79">
        <v>0</v>
      </c>
      <c r="DA576" s="79">
        <v>0</v>
      </c>
      <c r="DB576" s="79">
        <v>0</v>
      </c>
      <c r="DC576" s="79">
        <v>0</v>
      </c>
      <c r="DD576" s="79">
        <v>0</v>
      </c>
      <c r="DE576" s="79">
        <v>0</v>
      </c>
      <c r="DF576" s="79">
        <v>0</v>
      </c>
      <c r="DG576" s="79">
        <v>0</v>
      </c>
      <c r="DH576" s="79">
        <v>0</v>
      </c>
      <c r="DI576" s="79">
        <v>0</v>
      </c>
      <c r="DJ576" s="79">
        <v>0</v>
      </c>
      <c r="DK576" s="79">
        <v>0</v>
      </c>
      <c r="DL576" s="79">
        <v>0</v>
      </c>
      <c r="DM576" s="79">
        <v>0</v>
      </c>
      <c r="DN576" s="79">
        <v>0</v>
      </c>
      <c r="DO576" s="79">
        <v>7138</v>
      </c>
      <c r="DP576" s="79">
        <v>8</v>
      </c>
      <c r="DQ576" s="79">
        <v>365.97</v>
      </c>
      <c r="DR576" s="79">
        <v>0</v>
      </c>
      <c r="DS576" s="79">
        <v>641.00000000000011</v>
      </c>
      <c r="DT576" s="68">
        <v>1006.9700000000001</v>
      </c>
      <c r="DU576" s="79"/>
      <c r="DV576" s="77">
        <v>0</v>
      </c>
      <c r="DW576" s="77">
        <v>0</v>
      </c>
      <c r="DX576" s="77">
        <v>0</v>
      </c>
      <c r="DY576" s="77">
        <v>0.68813499999999994</v>
      </c>
      <c r="DZ576" s="77">
        <v>0</v>
      </c>
      <c r="EA576" s="77">
        <v>6.2555999999999994</v>
      </c>
      <c r="EB576" s="77">
        <v>0</v>
      </c>
      <c r="EC576" s="77">
        <v>0</v>
      </c>
      <c r="ED576" s="77"/>
      <c r="EE576" s="77"/>
      <c r="EF576" s="77">
        <v>0.169492</v>
      </c>
      <c r="EG576" s="77"/>
      <c r="EH576" s="77"/>
      <c r="EI576" s="77"/>
      <c r="EJ576" s="77"/>
      <c r="EK576" s="77"/>
      <c r="EL576" s="77"/>
      <c r="EM576" s="77"/>
      <c r="EN576" s="77"/>
      <c r="EO576" s="77"/>
      <c r="EP576" s="77"/>
      <c r="EQ576" s="77"/>
      <c r="ER576" s="77"/>
      <c r="ES576" s="77"/>
      <c r="ET576" s="77"/>
      <c r="EU576" s="77"/>
      <c r="EV576" s="77">
        <v>0</v>
      </c>
      <c r="EW576" s="77">
        <v>321.76795786800022</v>
      </c>
      <c r="EX576" s="77">
        <v>203.77296572806432</v>
      </c>
    </row>
    <row r="577" spans="1:154">
      <c r="A577" s="86">
        <v>2021</v>
      </c>
      <c r="B577" s="67" t="s">
        <v>9</v>
      </c>
      <c r="C577" s="67" t="s">
        <v>558</v>
      </c>
      <c r="D577" s="67" t="s">
        <v>211</v>
      </c>
      <c r="E577" s="67" t="s">
        <v>212</v>
      </c>
      <c r="F577" s="67" t="s">
        <v>222</v>
      </c>
      <c r="G577" s="67" t="s">
        <v>35</v>
      </c>
      <c r="H577" s="68" t="s">
        <v>231</v>
      </c>
      <c r="I577" s="68" t="s">
        <v>438</v>
      </c>
      <c r="J577" s="67" t="s">
        <v>703</v>
      </c>
      <c r="K577" s="78">
        <v>1116309.7999999779</v>
      </c>
      <c r="L577" s="78">
        <v>729010.39999999991</v>
      </c>
      <c r="M577" s="67">
        <v>321376.59999999998</v>
      </c>
      <c r="N577" s="67">
        <v>0</v>
      </c>
      <c r="O577" s="67">
        <v>0</v>
      </c>
      <c r="P577" s="67">
        <v>0</v>
      </c>
      <c r="Q577" s="79"/>
      <c r="R577" s="67">
        <v>2166696.7999999779</v>
      </c>
      <c r="S577" s="79"/>
      <c r="T577" s="79"/>
      <c r="U577" s="79"/>
      <c r="V577" s="79"/>
      <c r="W577" s="79"/>
      <c r="X577" s="79"/>
      <c r="Y577" s="79">
        <v>1474.8791827023833</v>
      </c>
      <c r="Z577" s="78"/>
      <c r="AA577" s="78"/>
      <c r="AB577" s="78"/>
      <c r="AC577" s="67"/>
      <c r="AD577" s="67">
        <v>5240722.7999999989</v>
      </c>
      <c r="AE577" s="79"/>
      <c r="AF577" s="79">
        <v>1161.02824098</v>
      </c>
      <c r="AG577" s="79">
        <v>0</v>
      </c>
      <c r="AH577" s="79">
        <v>755.71222775999979</v>
      </c>
      <c r="AI577" s="79">
        <v>0</v>
      </c>
      <c r="AJ577" s="79">
        <v>1322.5764402400214</v>
      </c>
      <c r="AK577" s="67"/>
      <c r="AL577" s="67"/>
      <c r="AM577" s="67"/>
      <c r="AN577" s="67"/>
      <c r="AO577" s="67"/>
      <c r="AP577" s="67">
        <v>48</v>
      </c>
      <c r="AQ577" s="67">
        <v>119</v>
      </c>
      <c r="AR577" s="67"/>
      <c r="AS577" s="67"/>
      <c r="AT577" s="67">
        <v>32</v>
      </c>
      <c r="AU577" s="67"/>
      <c r="AV577" s="67"/>
      <c r="AW577" s="67">
        <v>11</v>
      </c>
      <c r="AX577" s="67">
        <v>0</v>
      </c>
      <c r="AY577" s="67">
        <v>0</v>
      </c>
      <c r="AZ577" s="67">
        <v>5</v>
      </c>
      <c r="BA577" s="67">
        <v>7</v>
      </c>
      <c r="BB577" s="67">
        <v>0</v>
      </c>
      <c r="BC577" s="67">
        <v>0</v>
      </c>
      <c r="BD577" s="67"/>
      <c r="BE577" s="67">
        <v>0</v>
      </c>
      <c r="BF577" s="67">
        <v>0</v>
      </c>
      <c r="BG577" s="67">
        <v>0</v>
      </c>
      <c r="BH577" s="67">
        <v>0</v>
      </c>
      <c r="BI577" s="67"/>
      <c r="BJ577" s="73">
        <v>16330</v>
      </c>
      <c r="BK577" s="68">
        <v>222</v>
      </c>
      <c r="BL577" s="78"/>
      <c r="BM577" s="78">
        <v>43</v>
      </c>
      <c r="BN577" s="78">
        <v>43</v>
      </c>
      <c r="BO577" s="78">
        <v>0</v>
      </c>
      <c r="BP577" s="78">
        <v>43</v>
      </c>
      <c r="BQ577" s="78">
        <v>0</v>
      </c>
      <c r="BR577" s="67">
        <v>9979</v>
      </c>
      <c r="BS577" s="67">
        <v>200</v>
      </c>
      <c r="BT577" s="67">
        <v>13</v>
      </c>
      <c r="BU577" s="67">
        <v>0</v>
      </c>
      <c r="BV577" s="67">
        <v>0</v>
      </c>
      <c r="BW577" s="67">
        <v>6</v>
      </c>
      <c r="BX577" s="79"/>
      <c r="BY577" s="67">
        <v>10198</v>
      </c>
      <c r="BZ577" s="79">
        <v>441.40200799999997</v>
      </c>
      <c r="CA577" s="79">
        <v>567.38947000000007</v>
      </c>
      <c r="CB577" s="79">
        <v>62.309841999999989</v>
      </c>
      <c r="CC577" s="79">
        <v>57.918215000000004</v>
      </c>
      <c r="CD577" s="79"/>
      <c r="CE577" s="79"/>
      <c r="CF577" s="79"/>
      <c r="CG577" s="79"/>
      <c r="CH577" s="79"/>
      <c r="CI577" s="79"/>
      <c r="CJ577" s="79"/>
      <c r="CK577" s="79">
        <v>6.8743660000000002</v>
      </c>
      <c r="CL577" s="67">
        <v>1135.8939009999999</v>
      </c>
      <c r="CM577" s="79">
        <v>0</v>
      </c>
      <c r="CN577" s="79">
        <v>0</v>
      </c>
      <c r="CO577" s="79">
        <v>0</v>
      </c>
      <c r="CP577" s="79">
        <v>104.44499999999999</v>
      </c>
      <c r="CQ577" s="79">
        <v>110.27178886155674</v>
      </c>
      <c r="CR577" s="79">
        <v>67.739959897654316</v>
      </c>
      <c r="CS577" s="79">
        <v>30.08</v>
      </c>
      <c r="CT577" s="79">
        <v>31.758106266031188</v>
      </c>
      <c r="CU577" s="79">
        <v>19.509004679222958</v>
      </c>
      <c r="CV577" s="79">
        <v>21.266999999999999</v>
      </c>
      <c r="CW577" s="79">
        <v>22.453445676851238</v>
      </c>
      <c r="CX577" s="79">
        <v>13.793151679289716</v>
      </c>
      <c r="CY577" s="79">
        <v>0</v>
      </c>
      <c r="CZ577" s="79">
        <v>0</v>
      </c>
      <c r="DA577" s="79">
        <v>0</v>
      </c>
      <c r="DB577" s="79">
        <v>0</v>
      </c>
      <c r="DC577" s="79">
        <v>0</v>
      </c>
      <c r="DD577" s="79">
        <v>0</v>
      </c>
      <c r="DE577" s="79">
        <v>0</v>
      </c>
      <c r="DF577" s="79">
        <v>903</v>
      </c>
      <c r="DG577" s="79">
        <v>0</v>
      </c>
      <c r="DH577" s="79">
        <v>384</v>
      </c>
      <c r="DI577" s="79">
        <v>0</v>
      </c>
      <c r="DJ577" s="79">
        <v>0</v>
      </c>
      <c r="DK577" s="79">
        <v>859</v>
      </c>
      <c r="DL577" s="79">
        <v>0</v>
      </c>
      <c r="DM577" s="79">
        <v>368</v>
      </c>
      <c r="DN577" s="79">
        <v>0</v>
      </c>
      <c r="DO577" s="79">
        <v>10198</v>
      </c>
      <c r="DP577" s="79">
        <v>6</v>
      </c>
      <c r="DQ577" s="79">
        <v>716.06000000000006</v>
      </c>
      <c r="DR577" s="79">
        <v>0</v>
      </c>
      <c r="DS577" s="79">
        <v>864.63299999999992</v>
      </c>
      <c r="DT577" s="68">
        <v>1580.693</v>
      </c>
      <c r="DU577" s="79"/>
      <c r="DV577" s="77">
        <v>0</v>
      </c>
      <c r="DW577" s="77">
        <v>0</v>
      </c>
      <c r="DX577" s="77">
        <v>0</v>
      </c>
      <c r="DY577" s="77">
        <v>2.376271</v>
      </c>
      <c r="DZ577" s="77">
        <v>0</v>
      </c>
      <c r="EA577" s="77">
        <v>4.1917</v>
      </c>
      <c r="EB577" s="77">
        <v>0</v>
      </c>
      <c r="EC577" s="77">
        <v>0</v>
      </c>
      <c r="ED577" s="77"/>
      <c r="EE577" s="77"/>
      <c r="EF577" s="77">
        <v>0.12711900000000001</v>
      </c>
      <c r="EG577" s="77"/>
      <c r="EH577" s="77"/>
      <c r="EI577" s="77"/>
      <c r="EJ577" s="77"/>
      <c r="EK577" s="77"/>
      <c r="EL577" s="77"/>
      <c r="EM577" s="77"/>
      <c r="EN577" s="77"/>
      <c r="EO577" s="77"/>
      <c r="EP577" s="77"/>
      <c r="EQ577" s="77"/>
      <c r="ER577" s="77"/>
      <c r="ES577" s="77"/>
      <c r="ET577" s="77"/>
      <c r="EU577" s="77"/>
      <c r="EV577" s="77">
        <v>755.71222775999979</v>
      </c>
      <c r="EW577" s="77">
        <v>0</v>
      </c>
      <c r="EX577" s="77">
        <v>1322.5764402400214</v>
      </c>
    </row>
    <row r="578" spans="1:154">
      <c r="A578" s="86">
        <v>2021</v>
      </c>
      <c r="B578" s="67" t="s">
        <v>9</v>
      </c>
      <c r="C578" s="67" t="s">
        <v>558</v>
      </c>
      <c r="D578" s="67" t="s">
        <v>211</v>
      </c>
      <c r="E578" s="67" t="s">
        <v>212</v>
      </c>
      <c r="F578" s="67" t="s">
        <v>223</v>
      </c>
      <c r="G578" s="67" t="s">
        <v>45</v>
      </c>
      <c r="H578" s="68" t="s">
        <v>231</v>
      </c>
      <c r="I578" s="68" t="s">
        <v>439</v>
      </c>
      <c r="J578" s="67" t="s">
        <v>704</v>
      </c>
      <c r="K578" s="78">
        <v>1360847.3999999822</v>
      </c>
      <c r="L578" s="78">
        <v>827902.53</v>
      </c>
      <c r="M578" s="67">
        <v>232849</v>
      </c>
      <c r="N578" s="67">
        <v>0</v>
      </c>
      <c r="O578" s="67">
        <v>0</v>
      </c>
      <c r="P578" s="67">
        <v>0</v>
      </c>
      <c r="Q578" s="79"/>
      <c r="R578" s="67">
        <v>2421598.929999982</v>
      </c>
      <c r="S578" s="79"/>
      <c r="T578" s="79"/>
      <c r="U578" s="79"/>
      <c r="V578" s="79"/>
      <c r="W578" s="79"/>
      <c r="X578" s="79"/>
      <c r="Y578" s="79">
        <v>1671.0066317647884</v>
      </c>
      <c r="Z578" s="78"/>
      <c r="AA578" s="78"/>
      <c r="AB578" s="78"/>
      <c r="AC578" s="67"/>
      <c r="AD578" s="67">
        <v>3557657.4299999997</v>
      </c>
      <c r="AE578" s="79"/>
      <c r="AF578" s="79">
        <v>787.47119409100003</v>
      </c>
      <c r="AG578" s="79">
        <v>0</v>
      </c>
      <c r="AH578" s="79">
        <v>0</v>
      </c>
      <c r="AI578" s="79">
        <v>513.01420140599998</v>
      </c>
      <c r="AJ578" s="79">
        <v>623.04429859401728</v>
      </c>
      <c r="AK578" s="67"/>
      <c r="AL578" s="67"/>
      <c r="AM578" s="67"/>
      <c r="AN578" s="67"/>
      <c r="AO578" s="67"/>
      <c r="AP578" s="67">
        <v>99</v>
      </c>
      <c r="AQ578" s="67">
        <v>223</v>
      </c>
      <c r="AR578" s="67"/>
      <c r="AS578" s="67"/>
      <c r="AT578" s="67">
        <v>91</v>
      </c>
      <c r="AU578" s="67"/>
      <c r="AV578" s="67"/>
      <c r="AW578" s="67">
        <v>13</v>
      </c>
      <c r="AX578" s="67">
        <v>0</v>
      </c>
      <c r="AY578" s="67">
        <v>0</v>
      </c>
      <c r="AZ578" s="67">
        <v>9</v>
      </c>
      <c r="BA578" s="67">
        <v>5</v>
      </c>
      <c r="BB578" s="67">
        <v>0</v>
      </c>
      <c r="BC578" s="67">
        <v>0</v>
      </c>
      <c r="BD578" s="67"/>
      <c r="BE578" s="67">
        <v>0</v>
      </c>
      <c r="BF578" s="67">
        <v>0</v>
      </c>
      <c r="BG578" s="67">
        <v>0</v>
      </c>
      <c r="BH578" s="67">
        <v>0</v>
      </c>
      <c r="BI578" s="67"/>
      <c r="BJ578" s="73">
        <v>29735</v>
      </c>
      <c r="BK578" s="68">
        <v>440</v>
      </c>
      <c r="BL578" s="78"/>
      <c r="BM578" s="78">
        <v>40</v>
      </c>
      <c r="BN578" s="78">
        <v>40</v>
      </c>
      <c r="BO578" s="78">
        <v>0</v>
      </c>
      <c r="BP578" s="78">
        <v>40</v>
      </c>
      <c r="BQ578" s="78">
        <v>0</v>
      </c>
      <c r="BR578" s="67">
        <v>15745</v>
      </c>
      <c r="BS578" s="67">
        <v>392</v>
      </c>
      <c r="BT578" s="67">
        <v>12</v>
      </c>
      <c r="BU578" s="67">
        <v>0</v>
      </c>
      <c r="BV578" s="67">
        <v>0</v>
      </c>
      <c r="BW578" s="67">
        <v>0</v>
      </c>
      <c r="BX578" s="79"/>
      <c r="BY578" s="67">
        <v>16149</v>
      </c>
      <c r="BZ578" s="79">
        <v>381.633377</v>
      </c>
      <c r="CA578" s="79">
        <v>397.692702</v>
      </c>
      <c r="CB578" s="79">
        <v>78.988371999999998</v>
      </c>
      <c r="CC578" s="79">
        <v>51.713254000000006</v>
      </c>
      <c r="CD578" s="79"/>
      <c r="CE578" s="79"/>
      <c r="CF578" s="79"/>
      <c r="CG578" s="79"/>
      <c r="CH578" s="79"/>
      <c r="CI578" s="79"/>
      <c r="CJ578" s="79"/>
      <c r="CK578" s="79">
        <v>6.3078370000000001</v>
      </c>
      <c r="CL578" s="67">
        <v>916.33554199999992</v>
      </c>
      <c r="CM578" s="79">
        <v>0</v>
      </c>
      <c r="CN578" s="79">
        <v>0</v>
      </c>
      <c r="CO578" s="79">
        <v>0</v>
      </c>
      <c r="CP578" s="79">
        <v>53.6</v>
      </c>
      <c r="CQ578" s="79">
        <v>62.178540190658232</v>
      </c>
      <c r="CR578" s="79">
        <v>38.001969301025539</v>
      </c>
      <c r="CS578" s="79">
        <v>0</v>
      </c>
      <c r="CT578" s="79">
        <v>0</v>
      </c>
      <c r="CU578" s="79">
        <v>0</v>
      </c>
      <c r="CV578" s="79">
        <v>38.299999999999997</v>
      </c>
      <c r="CW578" s="79">
        <v>44.429815098921836</v>
      </c>
      <c r="CX578" s="79">
        <v>27.154392243083553</v>
      </c>
      <c r="CY578" s="79">
        <v>4.5999999999999996</v>
      </c>
      <c r="CZ578" s="79">
        <v>5.3362180014370857</v>
      </c>
      <c r="DA578" s="79">
        <v>3.2613630370283109</v>
      </c>
      <c r="DB578" s="79">
        <v>0</v>
      </c>
      <c r="DC578" s="79">
        <v>0</v>
      </c>
      <c r="DD578" s="79">
        <v>0</v>
      </c>
      <c r="DE578" s="79">
        <v>0</v>
      </c>
      <c r="DF578" s="79">
        <v>0</v>
      </c>
      <c r="DG578" s="79">
        <v>0</v>
      </c>
      <c r="DH578" s="79">
        <v>0</v>
      </c>
      <c r="DI578" s="79">
        <v>0</v>
      </c>
      <c r="DJ578" s="79">
        <v>0</v>
      </c>
      <c r="DK578" s="79">
        <v>0</v>
      </c>
      <c r="DL578" s="79">
        <v>0</v>
      </c>
      <c r="DM578" s="79">
        <v>0</v>
      </c>
      <c r="DN578" s="79">
        <v>0</v>
      </c>
      <c r="DO578" s="79">
        <v>16149</v>
      </c>
      <c r="DP578" s="79">
        <v>0</v>
      </c>
      <c r="DQ578" s="79">
        <v>684.81000000000006</v>
      </c>
      <c r="DR578" s="79">
        <v>0</v>
      </c>
      <c r="DS578" s="79">
        <v>1079.25</v>
      </c>
      <c r="DT578" s="68">
        <v>1764.06</v>
      </c>
      <c r="DU578" s="79"/>
      <c r="DV578" s="77">
        <v>0</v>
      </c>
      <c r="DW578" s="77">
        <v>0</v>
      </c>
      <c r="DX578" s="77">
        <v>0</v>
      </c>
      <c r="DY578" s="77">
        <v>0.41822000000000004</v>
      </c>
      <c r="DZ578" s="77">
        <v>0</v>
      </c>
      <c r="EA578" s="77">
        <v>6.1342999999999996</v>
      </c>
      <c r="EB578" s="77">
        <v>0</v>
      </c>
      <c r="EC578" s="77">
        <v>0</v>
      </c>
      <c r="ED578" s="77"/>
      <c r="EE578" s="77"/>
      <c r="EF578" s="77">
        <v>0.25423800000000002</v>
      </c>
      <c r="EG578" s="77"/>
      <c r="EH578" s="77"/>
      <c r="EI578" s="77"/>
      <c r="EJ578" s="77"/>
      <c r="EK578" s="77"/>
      <c r="EL578" s="77"/>
      <c r="EM578" s="77"/>
      <c r="EN578" s="77"/>
      <c r="EO578" s="77"/>
      <c r="EP578" s="77"/>
      <c r="EQ578" s="77"/>
      <c r="ER578" s="77"/>
      <c r="ES578" s="77"/>
      <c r="ET578" s="77"/>
      <c r="EU578" s="77"/>
      <c r="EV578" s="77">
        <v>0</v>
      </c>
      <c r="EW578" s="77">
        <v>513.01420140599998</v>
      </c>
      <c r="EX578" s="77">
        <v>623.04429859401728</v>
      </c>
    </row>
    <row r="579" spans="1:154">
      <c r="A579" s="86">
        <v>2021</v>
      </c>
      <c r="B579" s="67" t="s">
        <v>9</v>
      </c>
      <c r="C579" s="67" t="s">
        <v>558</v>
      </c>
      <c r="D579" s="67" t="s">
        <v>211</v>
      </c>
      <c r="E579" s="67" t="s">
        <v>212</v>
      </c>
      <c r="F579" s="67" t="s">
        <v>224</v>
      </c>
      <c r="G579" s="67" t="s">
        <v>46</v>
      </c>
      <c r="H579" s="68" t="s">
        <v>231</v>
      </c>
      <c r="I579" s="68" t="s">
        <v>440</v>
      </c>
      <c r="J579" s="67" t="s">
        <v>705</v>
      </c>
      <c r="K579" s="78">
        <v>687259.89999999362</v>
      </c>
      <c r="L579" s="78">
        <v>503941.3</v>
      </c>
      <c r="M579" s="67">
        <v>301181</v>
      </c>
      <c r="N579" s="67">
        <v>584472</v>
      </c>
      <c r="O579" s="67">
        <v>0</v>
      </c>
      <c r="P579" s="67">
        <v>0</v>
      </c>
      <c r="Q579" s="79"/>
      <c r="R579" s="67">
        <v>2076854.1999999937</v>
      </c>
      <c r="S579" s="79"/>
      <c r="T579" s="79"/>
      <c r="U579" s="79"/>
      <c r="V579" s="79"/>
      <c r="W579" s="79"/>
      <c r="X579" s="79"/>
      <c r="Y579" s="79">
        <v>1273.2795618013934</v>
      </c>
      <c r="Z579" s="78"/>
      <c r="AA579" s="78"/>
      <c r="AB579" s="78"/>
      <c r="AC579" s="67"/>
      <c r="AD579" s="67">
        <v>2540587.6799999997</v>
      </c>
      <c r="AE579" s="79"/>
      <c r="AF579" s="79">
        <v>538.35382223599993</v>
      </c>
      <c r="AG579" s="79">
        <v>0</v>
      </c>
      <c r="AH579" s="79">
        <v>0</v>
      </c>
      <c r="AI579" s="79">
        <v>366.35274345599993</v>
      </c>
      <c r="AJ579" s="79">
        <v>0</v>
      </c>
      <c r="AK579" s="67"/>
      <c r="AL579" s="67"/>
      <c r="AM579" s="67"/>
      <c r="AN579" s="67"/>
      <c r="AO579" s="67"/>
      <c r="AP579" s="67">
        <v>36</v>
      </c>
      <c r="AQ579" s="67">
        <v>260</v>
      </c>
      <c r="AR579" s="67"/>
      <c r="AS579" s="67"/>
      <c r="AT579" s="67">
        <v>46</v>
      </c>
      <c r="AU579" s="67"/>
      <c r="AV579" s="67"/>
      <c r="AW579" s="67">
        <v>15</v>
      </c>
      <c r="AX579" s="67">
        <v>0</v>
      </c>
      <c r="AY579" s="67">
        <v>0</v>
      </c>
      <c r="AZ579" s="67">
        <v>5</v>
      </c>
      <c r="BA579" s="67">
        <v>9</v>
      </c>
      <c r="BB579" s="67">
        <v>0</v>
      </c>
      <c r="BC579" s="67">
        <v>9</v>
      </c>
      <c r="BD579" s="67"/>
      <c r="BE579" s="67">
        <v>0</v>
      </c>
      <c r="BF579" s="67">
        <v>0</v>
      </c>
      <c r="BG579" s="67">
        <v>0</v>
      </c>
      <c r="BH579" s="67">
        <v>0</v>
      </c>
      <c r="BI579" s="67"/>
      <c r="BJ579" s="73">
        <v>30410</v>
      </c>
      <c r="BK579" s="68">
        <v>380</v>
      </c>
      <c r="BL579" s="78"/>
      <c r="BM579" s="78">
        <v>32</v>
      </c>
      <c r="BN579" s="78">
        <v>32</v>
      </c>
      <c r="BO579" s="78">
        <v>0</v>
      </c>
      <c r="BP579" s="78">
        <v>32</v>
      </c>
      <c r="BQ579" s="78">
        <v>0</v>
      </c>
      <c r="BR579" s="67">
        <v>11353</v>
      </c>
      <c r="BS579" s="67">
        <v>270</v>
      </c>
      <c r="BT579" s="67">
        <v>12</v>
      </c>
      <c r="BU579" s="67">
        <v>0</v>
      </c>
      <c r="BV579" s="67">
        <v>0</v>
      </c>
      <c r="BW579" s="67">
        <v>0</v>
      </c>
      <c r="BX579" s="79"/>
      <c r="BY579" s="67">
        <v>11635</v>
      </c>
      <c r="BZ579" s="79">
        <v>312.41175399999997</v>
      </c>
      <c r="CA579" s="79">
        <v>177.93067400000001</v>
      </c>
      <c r="CB579" s="79">
        <v>52.859980000000007</v>
      </c>
      <c r="CC579" s="79">
        <v>40.576824999999999</v>
      </c>
      <c r="CD579" s="79"/>
      <c r="CE579" s="79"/>
      <c r="CF579" s="79"/>
      <c r="CG579" s="79"/>
      <c r="CH579" s="79"/>
      <c r="CI579" s="79"/>
      <c r="CJ579" s="79"/>
      <c r="CK579" s="79">
        <v>5.2599140000000002</v>
      </c>
      <c r="CL579" s="67">
        <v>589.03914699999996</v>
      </c>
      <c r="CM579" s="79">
        <v>3.4142857142857137</v>
      </c>
      <c r="CN579" s="79">
        <v>3.2114916783126186</v>
      </c>
      <c r="CO579" s="79">
        <v>1.9627834264927146</v>
      </c>
      <c r="CP579" s="79">
        <v>47.599999999999994</v>
      </c>
      <c r="CQ579" s="79">
        <v>44.77276264492739</v>
      </c>
      <c r="CR579" s="79">
        <v>27.363993209513492</v>
      </c>
      <c r="CS579" s="79">
        <v>97.828571428571436</v>
      </c>
      <c r="CT579" s="79">
        <v>92.017970766045266</v>
      </c>
      <c r="CU579" s="79">
        <v>56.239083282937713</v>
      </c>
      <c r="CV579" s="79">
        <v>0</v>
      </c>
      <c r="CW579" s="79">
        <v>0</v>
      </c>
      <c r="CX579" s="79">
        <v>0</v>
      </c>
      <c r="CY579" s="79">
        <v>0</v>
      </c>
      <c r="CZ579" s="79">
        <v>0</v>
      </c>
      <c r="DA579" s="79">
        <v>0</v>
      </c>
      <c r="DB579" s="79">
        <v>0</v>
      </c>
      <c r="DC579" s="79">
        <v>0</v>
      </c>
      <c r="DD579" s="79">
        <v>0</v>
      </c>
      <c r="DE579" s="79">
        <v>0</v>
      </c>
      <c r="DF579" s="79">
        <v>0</v>
      </c>
      <c r="DG579" s="79">
        <v>0</v>
      </c>
      <c r="DH579" s="79">
        <v>0</v>
      </c>
      <c r="DI579" s="79">
        <v>0</v>
      </c>
      <c r="DJ579" s="79">
        <v>0</v>
      </c>
      <c r="DK579" s="79">
        <v>0</v>
      </c>
      <c r="DL579" s="79">
        <v>0</v>
      </c>
      <c r="DM579" s="79">
        <v>0</v>
      </c>
      <c r="DN579" s="79">
        <v>0</v>
      </c>
      <c r="DO579" s="79">
        <v>11636</v>
      </c>
      <c r="DP579" s="79">
        <v>0</v>
      </c>
      <c r="DQ579" s="79">
        <v>401.76499999999999</v>
      </c>
      <c r="DR579" s="79">
        <v>0</v>
      </c>
      <c r="DS579" s="79">
        <v>930.03000000000009</v>
      </c>
      <c r="DT579" s="68">
        <v>1331.7950000000001</v>
      </c>
      <c r="DU579" s="79"/>
      <c r="DV579" s="77">
        <v>0</v>
      </c>
      <c r="DW579" s="77">
        <v>0</v>
      </c>
      <c r="DX579" s="77">
        <v>0</v>
      </c>
      <c r="DY579" s="77">
        <v>0.65160300000000004</v>
      </c>
      <c r="DZ579" s="77">
        <v>0</v>
      </c>
      <c r="EA579" s="77">
        <v>3.6752000000000002</v>
      </c>
      <c r="EB579" s="77">
        <v>0</v>
      </c>
      <c r="EC579" s="77">
        <v>0</v>
      </c>
      <c r="ED579" s="77"/>
      <c r="EE579" s="77"/>
      <c r="EF579" s="77">
        <v>0.25423800000000002</v>
      </c>
      <c r="EG579" s="77"/>
      <c r="EH579" s="77"/>
      <c r="EI579" s="77"/>
      <c r="EJ579" s="77"/>
      <c r="EK579" s="77"/>
      <c r="EL579" s="77"/>
      <c r="EM579" s="77"/>
      <c r="EN579" s="77"/>
      <c r="EO579" s="77"/>
      <c r="EP579" s="77"/>
      <c r="EQ579" s="77"/>
      <c r="ER579" s="77"/>
      <c r="ES579" s="77"/>
      <c r="ET579" s="77"/>
      <c r="EU579" s="77"/>
      <c r="EV579" s="77">
        <v>0</v>
      </c>
      <c r="EW579" s="77">
        <v>366.35274345599993</v>
      </c>
      <c r="EX579" s="77">
        <v>0</v>
      </c>
    </row>
    <row r="580" spans="1:154">
      <c r="A580" s="86">
        <v>2021</v>
      </c>
      <c r="B580" s="67" t="s">
        <v>9</v>
      </c>
      <c r="C580" s="67" t="s">
        <v>558</v>
      </c>
      <c r="D580" s="67" t="s">
        <v>211</v>
      </c>
      <c r="E580" s="67" t="s">
        <v>212</v>
      </c>
      <c r="F580" s="67" t="s">
        <v>225</v>
      </c>
      <c r="G580" s="67" t="s">
        <v>47</v>
      </c>
      <c r="H580" s="68" t="s">
        <v>231</v>
      </c>
      <c r="I580" s="68" t="s">
        <v>441</v>
      </c>
      <c r="J580" s="67" t="s">
        <v>706</v>
      </c>
      <c r="K580" s="78">
        <v>2115087.899999978</v>
      </c>
      <c r="L580" s="78">
        <v>1716101.0699999989</v>
      </c>
      <c r="M580" s="67">
        <v>686682.8</v>
      </c>
      <c r="N580" s="67">
        <v>1413961</v>
      </c>
      <c r="O580" s="67">
        <v>0</v>
      </c>
      <c r="P580" s="67">
        <v>0</v>
      </c>
      <c r="Q580" s="79"/>
      <c r="R580" s="67">
        <v>5931832.7699999772</v>
      </c>
      <c r="S580" s="79"/>
      <c r="T580" s="79"/>
      <c r="U580" s="79"/>
      <c r="V580" s="79"/>
      <c r="W580" s="79"/>
      <c r="X580" s="79"/>
      <c r="Y580" s="79">
        <v>3662.0862209997831</v>
      </c>
      <c r="Z580" s="78"/>
      <c r="AA580" s="78"/>
      <c r="AB580" s="78"/>
      <c r="AC580" s="67"/>
      <c r="AD580" s="67">
        <v>13718213.520000001</v>
      </c>
      <c r="AE580" s="79"/>
      <c r="AF580" s="79">
        <v>2959.9716183309997</v>
      </c>
      <c r="AG580" s="79">
        <v>0</v>
      </c>
      <c r="AH580" s="79">
        <v>1829.4120396160229</v>
      </c>
      <c r="AI580" s="79">
        <v>0</v>
      </c>
      <c r="AJ580" s="79">
        <v>0</v>
      </c>
      <c r="AK580" s="67"/>
      <c r="AL580" s="67"/>
      <c r="AM580" s="67"/>
      <c r="AN580" s="67"/>
      <c r="AO580" s="67"/>
      <c r="AP580" s="67">
        <v>101</v>
      </c>
      <c r="AQ580" s="67">
        <v>346</v>
      </c>
      <c r="AR580" s="67"/>
      <c r="AS580" s="67"/>
      <c r="AT580" s="67">
        <v>130</v>
      </c>
      <c r="AU580" s="67"/>
      <c r="AV580" s="67"/>
      <c r="AW580" s="67">
        <v>54</v>
      </c>
      <c r="AX580" s="67">
        <v>2</v>
      </c>
      <c r="AY580" s="67">
        <v>0</v>
      </c>
      <c r="AZ580" s="67">
        <v>41</v>
      </c>
      <c r="BA580" s="67">
        <v>17</v>
      </c>
      <c r="BB580" s="67">
        <v>0</v>
      </c>
      <c r="BC580" s="67">
        <v>0</v>
      </c>
      <c r="BD580" s="67"/>
      <c r="BE580" s="67">
        <v>0</v>
      </c>
      <c r="BF580" s="67">
        <v>0</v>
      </c>
      <c r="BG580" s="67">
        <v>0</v>
      </c>
      <c r="BH580" s="67">
        <v>0</v>
      </c>
      <c r="BI580" s="67"/>
      <c r="BJ580" s="73">
        <v>62395</v>
      </c>
      <c r="BK580" s="68">
        <v>691</v>
      </c>
      <c r="BL580" s="78"/>
      <c r="BM580" s="78">
        <v>66</v>
      </c>
      <c r="BN580" s="78">
        <v>66</v>
      </c>
      <c r="BO580" s="78">
        <v>0</v>
      </c>
      <c r="BP580" s="78">
        <v>66</v>
      </c>
      <c r="BQ580" s="78">
        <v>0</v>
      </c>
      <c r="BR580" s="67">
        <v>21605</v>
      </c>
      <c r="BS580" s="67">
        <v>714</v>
      </c>
      <c r="BT580" s="67">
        <v>44</v>
      </c>
      <c r="BU580" s="67">
        <v>5</v>
      </c>
      <c r="BV580" s="67">
        <v>3</v>
      </c>
      <c r="BW580" s="67">
        <v>0</v>
      </c>
      <c r="BX580" s="79"/>
      <c r="BY580" s="67">
        <v>22371</v>
      </c>
      <c r="BZ580" s="79">
        <v>645.32354899999996</v>
      </c>
      <c r="CA580" s="79">
        <v>473.72406000000001</v>
      </c>
      <c r="CB580" s="79">
        <v>87.705359999999999</v>
      </c>
      <c r="CC580" s="79">
        <v>90.443251000000004</v>
      </c>
      <c r="CD580" s="79"/>
      <c r="CE580" s="79"/>
      <c r="CF580" s="79"/>
      <c r="CG580" s="79"/>
      <c r="CH580" s="79"/>
      <c r="CI580" s="79"/>
      <c r="CJ580" s="79"/>
      <c r="CK580" s="79">
        <v>9.648714</v>
      </c>
      <c r="CL580" s="67">
        <v>1306.8449339999997</v>
      </c>
      <c r="CM580" s="79">
        <v>0.61</v>
      </c>
      <c r="CN580" s="79">
        <v>1.7710839658443027</v>
      </c>
      <c r="CO580" s="79">
        <v>1.0824422428248917</v>
      </c>
      <c r="CP580" s="79">
        <v>46.622999999999998</v>
      </c>
      <c r="CQ580" s="79">
        <v>135.36597990091624</v>
      </c>
      <c r="CR580" s="79">
        <v>82.732302765942478</v>
      </c>
      <c r="CS580" s="79">
        <v>91.23</v>
      </c>
      <c r="CT580" s="79">
        <v>264.87867246553401</v>
      </c>
      <c r="CU580" s="79">
        <v>161.88722264412274</v>
      </c>
      <c r="CV580" s="79">
        <v>6.9779999999999998</v>
      </c>
      <c r="CW580" s="79">
        <v>20.260039202723842</v>
      </c>
      <c r="CX580" s="79">
        <v>12.382429459724744</v>
      </c>
      <c r="CY580" s="79">
        <v>0</v>
      </c>
      <c r="CZ580" s="79">
        <v>0</v>
      </c>
      <c r="DA580" s="79">
        <v>0</v>
      </c>
      <c r="DB580" s="79">
        <v>19.327000000000002</v>
      </c>
      <c r="DC580" s="79">
        <v>56.1143275538899</v>
      </c>
      <c r="DD580" s="79">
        <v>34.295674142748659</v>
      </c>
      <c r="DE580" s="79">
        <v>0</v>
      </c>
      <c r="DF580" s="79">
        <v>1003</v>
      </c>
      <c r="DG580" s="79">
        <v>0</v>
      </c>
      <c r="DH580" s="79">
        <v>0</v>
      </c>
      <c r="DI580" s="79">
        <v>0</v>
      </c>
      <c r="DJ580" s="79">
        <v>0</v>
      </c>
      <c r="DK580" s="79">
        <v>995</v>
      </c>
      <c r="DL580" s="79">
        <v>0</v>
      </c>
      <c r="DM580" s="79">
        <v>0</v>
      </c>
      <c r="DN580" s="79">
        <v>0</v>
      </c>
      <c r="DO580" s="79">
        <v>22371</v>
      </c>
      <c r="DP580" s="79">
        <v>3</v>
      </c>
      <c r="DQ580" s="79">
        <v>1186.0510000000002</v>
      </c>
      <c r="DR580" s="79"/>
      <c r="DS580" s="79">
        <v>1791.356</v>
      </c>
      <c r="DT580" s="68">
        <v>2977.4070000000002</v>
      </c>
      <c r="DU580" s="79"/>
      <c r="DV580" s="77">
        <v>0</v>
      </c>
      <c r="DW580" s="77">
        <v>0</v>
      </c>
      <c r="DX580" s="77">
        <v>0</v>
      </c>
      <c r="DY580" s="77">
        <v>7.0542559999999996</v>
      </c>
      <c r="DZ580" s="77">
        <v>0</v>
      </c>
      <c r="EA580" s="77">
        <v>8.6156000000000006</v>
      </c>
      <c r="EB580" s="77">
        <v>0</v>
      </c>
      <c r="EC580" s="77">
        <v>0</v>
      </c>
      <c r="ED580" s="77"/>
      <c r="EE580" s="77"/>
      <c r="EF580" s="77">
        <v>0.762714</v>
      </c>
      <c r="EG580" s="77"/>
      <c r="EH580" s="77"/>
      <c r="EI580" s="77"/>
      <c r="EJ580" s="77"/>
      <c r="EK580" s="77"/>
      <c r="EL580" s="77"/>
      <c r="EM580" s="77"/>
      <c r="EN580" s="77"/>
      <c r="EO580" s="77"/>
      <c r="EP580" s="77"/>
      <c r="EQ580" s="77"/>
      <c r="ER580" s="77"/>
      <c r="ES580" s="77"/>
      <c r="ET580" s="77"/>
      <c r="EU580" s="77"/>
      <c r="EV580" s="77">
        <v>1829.4120396160229</v>
      </c>
      <c r="EW580" s="77">
        <v>0</v>
      </c>
      <c r="EX580" s="77">
        <v>0</v>
      </c>
    </row>
    <row r="581" spans="1:154">
      <c r="A581" s="86">
        <v>2021</v>
      </c>
      <c r="B581" s="67" t="s">
        <v>9</v>
      </c>
      <c r="C581" s="67" t="s">
        <v>558</v>
      </c>
      <c r="D581" s="67" t="s">
        <v>211</v>
      </c>
      <c r="E581" s="67" t="s">
        <v>212</v>
      </c>
      <c r="F581" s="67" t="s">
        <v>553</v>
      </c>
      <c r="G581" s="67" t="s">
        <v>545</v>
      </c>
      <c r="H581" s="68" t="s">
        <v>231</v>
      </c>
      <c r="I581" s="68" t="s">
        <v>445</v>
      </c>
      <c r="J581" s="67" t="s">
        <v>707</v>
      </c>
      <c r="K581" s="78">
        <v>385532.39999999944</v>
      </c>
      <c r="L581" s="78">
        <v>188833.06330000001</v>
      </c>
      <c r="M581" s="67">
        <v>0</v>
      </c>
      <c r="N581" s="67">
        <v>0</v>
      </c>
      <c r="O581" s="67">
        <v>0</v>
      </c>
      <c r="P581" s="67">
        <v>0</v>
      </c>
      <c r="Q581" s="79"/>
      <c r="R581" s="67">
        <v>574365.46329999948</v>
      </c>
      <c r="S581" s="79"/>
      <c r="T581" s="79"/>
      <c r="U581" s="79"/>
      <c r="V581" s="79"/>
      <c r="W581" s="79"/>
      <c r="X581" s="79"/>
      <c r="Y581" s="79">
        <v>370.12400466239694</v>
      </c>
      <c r="Z581" s="78"/>
      <c r="AA581" s="78"/>
      <c r="AB581" s="78"/>
      <c r="AC581" s="67"/>
      <c r="AD581" s="67">
        <v>2771596.13</v>
      </c>
      <c r="AE581" s="79"/>
      <c r="AF581" s="79">
        <v>275.76806100000022</v>
      </c>
      <c r="AG581" s="79">
        <v>0</v>
      </c>
      <c r="AH581" s="79"/>
      <c r="AI581" s="79">
        <v>0</v>
      </c>
      <c r="AJ581" s="79">
        <v>63.101646600000535</v>
      </c>
      <c r="AK581" s="67"/>
      <c r="AL581" s="67"/>
      <c r="AM581" s="67"/>
      <c r="AN581" s="67"/>
      <c r="AO581" s="67"/>
      <c r="AP581" s="67">
        <v>5</v>
      </c>
      <c r="AQ581" s="67">
        <v>27</v>
      </c>
      <c r="AR581" s="67"/>
      <c r="AS581" s="67"/>
      <c r="AT581" s="67">
        <v>9</v>
      </c>
      <c r="AU581" s="67"/>
      <c r="AV581" s="67"/>
      <c r="AW581" s="67">
        <v>4</v>
      </c>
      <c r="AX581" s="67">
        <v>0</v>
      </c>
      <c r="AY581" s="67">
        <v>0</v>
      </c>
      <c r="AZ581" s="67">
        <v>5</v>
      </c>
      <c r="BA581" s="67">
        <v>0</v>
      </c>
      <c r="BB581" s="67">
        <v>0</v>
      </c>
      <c r="BC581" s="67">
        <v>0</v>
      </c>
      <c r="BD581" s="67"/>
      <c r="BE581" s="67">
        <v>0</v>
      </c>
      <c r="BF581" s="67">
        <v>0</v>
      </c>
      <c r="BG581" s="67">
        <v>0</v>
      </c>
      <c r="BH581" s="67">
        <v>0</v>
      </c>
      <c r="BI581" s="67"/>
      <c r="BJ581" s="73">
        <v>4750</v>
      </c>
      <c r="BK581" s="68">
        <v>50</v>
      </c>
      <c r="BL581" s="78"/>
      <c r="BM581" s="78">
        <v>16</v>
      </c>
      <c r="BN581" s="78">
        <v>16</v>
      </c>
      <c r="BO581" s="78">
        <v>0</v>
      </c>
      <c r="BP581" s="78">
        <v>16</v>
      </c>
      <c r="BQ581" s="78">
        <v>0</v>
      </c>
      <c r="BR581" s="67">
        <v>4176</v>
      </c>
      <c r="BS581" s="67">
        <v>51</v>
      </c>
      <c r="BT581" s="67">
        <v>0</v>
      </c>
      <c r="BU581" s="67">
        <v>0</v>
      </c>
      <c r="BV581" s="67">
        <v>0</v>
      </c>
      <c r="BW581" s="67">
        <v>0</v>
      </c>
      <c r="BX581" s="79"/>
      <c r="BY581" s="67">
        <v>4227</v>
      </c>
      <c r="BZ581" s="79">
        <v>133502</v>
      </c>
      <c r="CA581" s="79">
        <v>144.835284</v>
      </c>
      <c r="CB581" s="79">
        <v>8.5891149999999996</v>
      </c>
      <c r="CC581" s="79">
        <v>13.725724</v>
      </c>
      <c r="CD581" s="79"/>
      <c r="CE581" s="79"/>
      <c r="CF581" s="79"/>
      <c r="CG581" s="79"/>
      <c r="CH581" s="79"/>
      <c r="CI581" s="79"/>
      <c r="CJ581" s="79"/>
      <c r="CK581" s="79">
        <v>16.761557999999997</v>
      </c>
      <c r="CL581" s="67">
        <v>133685.911681</v>
      </c>
      <c r="CM581" s="79">
        <v>0</v>
      </c>
      <c r="CN581" s="79">
        <v>0</v>
      </c>
      <c r="CO581" s="79">
        <v>0</v>
      </c>
      <c r="CP581" s="79">
        <v>134.11250000007567</v>
      </c>
      <c r="CQ581" s="79">
        <v>34.886588857275655</v>
      </c>
      <c r="CR581" s="79">
        <v>21.321810944845446</v>
      </c>
      <c r="CS581" s="79">
        <v>17.354166666656965</v>
      </c>
      <c r="CT581" s="79">
        <v>4.5143269826448531</v>
      </c>
      <c r="CU581" s="79">
        <v>2.7590437936179679</v>
      </c>
      <c r="CV581" s="79">
        <v>9.3999999999505235</v>
      </c>
      <c r="CW581" s="79">
        <v>2.4452152875867657</v>
      </c>
      <c r="CX581" s="79">
        <v>1.4944544533908413</v>
      </c>
      <c r="CY581" s="79">
        <v>35.466666666849051</v>
      </c>
      <c r="CZ581" s="79">
        <v>9.2259186738276302</v>
      </c>
      <c r="DA581" s="79">
        <v>5.6386508454766009</v>
      </c>
      <c r="DB581" s="79">
        <v>35.466666666849051</v>
      </c>
      <c r="DC581" s="79">
        <v>9.2259186738276302</v>
      </c>
      <c r="DD581" s="79">
        <v>5.6386508454766009</v>
      </c>
      <c r="DE581" s="79">
        <v>0</v>
      </c>
      <c r="DF581" s="79">
        <v>0</v>
      </c>
      <c r="DG581" s="79">
        <v>0</v>
      </c>
      <c r="DH581" s="79">
        <v>0</v>
      </c>
      <c r="DI581" s="79">
        <v>0</v>
      </c>
      <c r="DJ581" s="79">
        <v>0</v>
      </c>
      <c r="DK581" s="79">
        <v>0</v>
      </c>
      <c r="DL581" s="79">
        <v>0</v>
      </c>
      <c r="DM581" s="79">
        <v>0</v>
      </c>
      <c r="DN581" s="79">
        <v>0</v>
      </c>
      <c r="DO581" s="79">
        <v>4227</v>
      </c>
      <c r="DP581" s="79">
        <v>0</v>
      </c>
      <c r="DQ581" s="79">
        <v>120</v>
      </c>
      <c r="DR581" s="79">
        <v>0</v>
      </c>
      <c r="DS581" s="79">
        <v>140.46</v>
      </c>
      <c r="DT581" s="68">
        <v>260.46000000000004</v>
      </c>
      <c r="DU581" s="79"/>
      <c r="DV581" s="77">
        <v>0</v>
      </c>
      <c r="DW581" s="77">
        <v>0</v>
      </c>
      <c r="DX581" s="77">
        <v>0</v>
      </c>
      <c r="DY581" s="77">
        <v>0</v>
      </c>
      <c r="DZ581" s="77">
        <v>0</v>
      </c>
      <c r="EA581" s="77">
        <v>2.7513000000000001</v>
      </c>
      <c r="EB581" s="77">
        <v>0</v>
      </c>
      <c r="EC581" s="77">
        <v>0</v>
      </c>
      <c r="ED581" s="77"/>
      <c r="EE581" s="77"/>
      <c r="EF581" s="77">
        <v>0</v>
      </c>
      <c r="EG581" s="77"/>
      <c r="EH581" s="77"/>
      <c r="EI581" s="77"/>
      <c r="EJ581" s="77"/>
      <c r="EK581" s="77"/>
      <c r="EL581" s="77"/>
      <c r="EM581" s="77"/>
      <c r="EN581" s="77"/>
      <c r="EO581" s="77"/>
      <c r="EP581" s="77"/>
      <c r="EQ581" s="77"/>
      <c r="ER581" s="77"/>
      <c r="ES581" s="77"/>
      <c r="ET581" s="77"/>
      <c r="EU581" s="77"/>
      <c r="EV581" s="77">
        <v>0</v>
      </c>
      <c r="EW581" s="77">
        <v>0</v>
      </c>
      <c r="EX581" s="77">
        <v>63.101646600000535</v>
      </c>
    </row>
    <row r="582" spans="1:154">
      <c r="A582" s="86">
        <v>2021</v>
      </c>
      <c r="B582" s="67" t="s">
        <v>9</v>
      </c>
      <c r="C582" s="67" t="s">
        <v>558</v>
      </c>
      <c r="D582" s="67" t="s">
        <v>211</v>
      </c>
      <c r="E582" s="67" t="s">
        <v>212</v>
      </c>
      <c r="F582" s="67" t="s">
        <v>213</v>
      </c>
      <c r="G582" s="67" t="s">
        <v>33</v>
      </c>
      <c r="H582" s="68" t="s">
        <v>33</v>
      </c>
      <c r="I582" s="68" t="s">
        <v>446</v>
      </c>
      <c r="J582" s="67" t="s">
        <v>708</v>
      </c>
      <c r="K582" s="78">
        <v>768869</v>
      </c>
      <c r="L582" s="78">
        <v>440000</v>
      </c>
      <c r="M582" s="67">
        <v>20947</v>
      </c>
      <c r="N582" s="67">
        <v>0</v>
      </c>
      <c r="O582" s="67">
        <v>0</v>
      </c>
      <c r="P582" s="67">
        <v>0</v>
      </c>
      <c r="Q582" s="79"/>
      <c r="R582" s="67">
        <v>1229816</v>
      </c>
      <c r="S582" s="79"/>
      <c r="T582" s="79"/>
      <c r="U582" s="79"/>
      <c r="V582" s="79"/>
      <c r="W582" s="79"/>
      <c r="X582" s="79"/>
      <c r="Y582" s="79">
        <v>760.59572899999989</v>
      </c>
      <c r="Z582" s="78"/>
      <c r="AA582" s="78"/>
      <c r="AB582" s="78"/>
      <c r="AC582" s="67"/>
      <c r="AD582" s="67">
        <v>1847195</v>
      </c>
      <c r="AE582" s="79"/>
      <c r="AF582" s="79">
        <v>29.516279999999998</v>
      </c>
      <c r="AG582" s="79">
        <v>0</v>
      </c>
      <c r="AH582" s="79">
        <v>34.24</v>
      </c>
      <c r="AI582" s="79">
        <v>165.24</v>
      </c>
      <c r="AJ582" s="79">
        <v>0</v>
      </c>
      <c r="AK582" s="67"/>
      <c r="AL582" s="67"/>
      <c r="AM582" s="67"/>
      <c r="AN582" s="67"/>
      <c r="AO582" s="67"/>
      <c r="AP582" s="67">
        <v>27</v>
      </c>
      <c r="AQ582" s="67">
        <v>193</v>
      </c>
      <c r="AR582" s="67"/>
      <c r="AS582" s="67"/>
      <c r="AT582" s="67">
        <v>50</v>
      </c>
      <c r="AU582" s="67"/>
      <c r="AV582" s="67"/>
      <c r="AW582" s="67">
        <v>6</v>
      </c>
      <c r="AX582" s="67">
        <v>0</v>
      </c>
      <c r="AY582" s="67">
        <v>0</v>
      </c>
      <c r="AZ582" s="67">
        <v>9</v>
      </c>
      <c r="BA582" s="67">
        <v>3</v>
      </c>
      <c r="BB582" s="67">
        <v>0</v>
      </c>
      <c r="BC582" s="67">
        <v>0</v>
      </c>
      <c r="BD582" s="67"/>
      <c r="BE582" s="67">
        <v>0</v>
      </c>
      <c r="BF582" s="67">
        <v>0</v>
      </c>
      <c r="BG582" s="67">
        <v>0</v>
      </c>
      <c r="BH582" s="67">
        <v>0</v>
      </c>
      <c r="BI582" s="67"/>
      <c r="BJ582" s="73">
        <v>20305</v>
      </c>
      <c r="BK582" s="68">
        <v>288</v>
      </c>
      <c r="BL582" s="78"/>
      <c r="BM582" s="78">
        <v>55</v>
      </c>
      <c r="BN582" s="78">
        <v>55</v>
      </c>
      <c r="BO582" s="78">
        <v>0</v>
      </c>
      <c r="BP582" s="78">
        <v>52</v>
      </c>
      <c r="BQ582" s="78">
        <v>3</v>
      </c>
      <c r="BR582" s="67">
        <v>9152</v>
      </c>
      <c r="BS582" s="67">
        <v>201</v>
      </c>
      <c r="BT582" s="67">
        <v>2</v>
      </c>
      <c r="BU582" s="67">
        <v>0</v>
      </c>
      <c r="BV582" s="67">
        <v>0</v>
      </c>
      <c r="BW582" s="67">
        <v>0</v>
      </c>
      <c r="BX582" s="79"/>
      <c r="BY582" s="67">
        <v>9355</v>
      </c>
      <c r="BZ582" s="79">
        <v>169.02620999999999</v>
      </c>
      <c r="CA582" s="79">
        <v>53.394660000000002</v>
      </c>
      <c r="CB582" s="79">
        <v>32.298907999999997</v>
      </c>
      <c r="CC582" s="79">
        <v>94.403549999999996</v>
      </c>
      <c r="CD582" s="79"/>
      <c r="CE582" s="79"/>
      <c r="CF582" s="79"/>
      <c r="CG582" s="79"/>
      <c r="CH582" s="79"/>
      <c r="CI582" s="79"/>
      <c r="CJ582" s="79"/>
      <c r="CK582" s="79">
        <v>21.040754</v>
      </c>
      <c r="CL582" s="67">
        <v>370.16408199999995</v>
      </c>
      <c r="CM582" s="79">
        <v>0</v>
      </c>
      <c r="CN582" s="79">
        <v>0</v>
      </c>
      <c r="CO582" s="79">
        <v>0</v>
      </c>
      <c r="CP582" s="79">
        <v>100.9</v>
      </c>
      <c r="CQ582" s="79">
        <v>19.399999999999999</v>
      </c>
      <c r="CR582" s="79">
        <v>5.7579200000000004</v>
      </c>
      <c r="CS582" s="79">
        <v>66.900000000000006</v>
      </c>
      <c r="CT582" s="79">
        <v>12.9</v>
      </c>
      <c r="CU582" s="79">
        <v>3.4804200000000001</v>
      </c>
      <c r="CV582" s="79">
        <v>0</v>
      </c>
      <c r="CW582" s="79">
        <v>0</v>
      </c>
      <c r="CX582" s="79">
        <v>0</v>
      </c>
      <c r="CY582" s="79">
        <v>0</v>
      </c>
      <c r="CZ582" s="79">
        <v>27.02</v>
      </c>
      <c r="DA582" s="79">
        <v>7.8303960000000004</v>
      </c>
      <c r="DB582" s="79">
        <v>0</v>
      </c>
      <c r="DC582" s="79">
        <v>0</v>
      </c>
      <c r="DD582" s="79">
        <v>0</v>
      </c>
      <c r="DE582" s="79">
        <v>0</v>
      </c>
      <c r="DF582" s="79">
        <v>488</v>
      </c>
      <c r="DG582" s="79">
        <v>102</v>
      </c>
      <c r="DH582" s="79">
        <v>93</v>
      </c>
      <c r="DI582" s="79">
        <v>0</v>
      </c>
      <c r="DJ582" s="79">
        <v>0</v>
      </c>
      <c r="DK582" s="79">
        <v>480</v>
      </c>
      <c r="DL582" s="79">
        <v>102</v>
      </c>
      <c r="DM582" s="79">
        <v>93</v>
      </c>
      <c r="DN582" s="79">
        <v>2259</v>
      </c>
      <c r="DO582" s="79">
        <v>9938</v>
      </c>
      <c r="DP582" s="79">
        <v>0</v>
      </c>
      <c r="DQ582" s="79">
        <v>674.7</v>
      </c>
      <c r="DR582" s="79">
        <v>0</v>
      </c>
      <c r="DS582" s="79">
        <v>767.5</v>
      </c>
      <c r="DT582" s="68">
        <v>1442.2</v>
      </c>
      <c r="DU582" s="79"/>
      <c r="DV582" s="77">
        <v>93.597229999999996</v>
      </c>
      <c r="DW582" s="77">
        <v>1.4305E-2</v>
      </c>
      <c r="DX582" s="77">
        <v>0.11499999999999999</v>
      </c>
      <c r="DY582" s="77">
        <v>1.9440680000000001</v>
      </c>
      <c r="DZ582" s="77">
        <v>14.177346</v>
      </c>
      <c r="EA582" s="77">
        <v>1</v>
      </c>
      <c r="EB582" s="77">
        <v>8.8000000000000007</v>
      </c>
      <c r="EC582" s="77">
        <v>0.76610100000000003</v>
      </c>
      <c r="ED582" s="77"/>
      <c r="EE582" s="77"/>
      <c r="EF582" s="77">
        <v>0.44999999999999996</v>
      </c>
      <c r="EG582" s="77"/>
      <c r="EH582" s="77"/>
      <c r="EI582" s="77"/>
      <c r="EJ582" s="77"/>
      <c r="EK582" s="77"/>
      <c r="EL582" s="77"/>
      <c r="EM582" s="77"/>
      <c r="EN582" s="77"/>
      <c r="EO582" s="77"/>
      <c r="EP582" s="77"/>
      <c r="EQ582" s="77"/>
      <c r="ER582" s="77"/>
      <c r="ES582" s="77"/>
      <c r="ET582" s="77"/>
      <c r="EU582" s="77"/>
      <c r="EV582" s="77">
        <v>34.24</v>
      </c>
      <c r="EW582" s="77">
        <v>165.24</v>
      </c>
      <c r="EX582" s="77">
        <v>0</v>
      </c>
    </row>
    <row r="583" spans="1:154">
      <c r="A583" s="86">
        <v>2021</v>
      </c>
      <c r="B583" s="67" t="s">
        <v>9</v>
      </c>
      <c r="C583" s="67" t="s">
        <v>558</v>
      </c>
      <c r="D583" s="67" t="s">
        <v>211</v>
      </c>
      <c r="E583" s="67" t="s">
        <v>212</v>
      </c>
      <c r="F583" s="67" t="s">
        <v>226</v>
      </c>
      <c r="G583" s="67" t="s">
        <v>29</v>
      </c>
      <c r="H583" s="68" t="s">
        <v>29</v>
      </c>
      <c r="I583" s="68" t="s">
        <v>447</v>
      </c>
      <c r="J583" s="67" t="s">
        <v>709</v>
      </c>
      <c r="K583" s="78">
        <v>960173.14000000013</v>
      </c>
      <c r="L583" s="78">
        <v>416095.83</v>
      </c>
      <c r="M583" s="67">
        <v>100197</v>
      </c>
      <c r="N583" s="67">
        <v>0</v>
      </c>
      <c r="O583" s="67">
        <v>0</v>
      </c>
      <c r="P583" s="67">
        <v>0</v>
      </c>
      <c r="Q583" s="79"/>
      <c r="R583" s="67">
        <v>1476465.9700000002</v>
      </c>
      <c r="S583" s="79"/>
      <c r="T583" s="79"/>
      <c r="U583" s="79"/>
      <c r="V583" s="79"/>
      <c r="W583" s="79"/>
      <c r="X583" s="79"/>
      <c r="Y583" s="79">
        <v>899.65</v>
      </c>
      <c r="Z583" s="78"/>
      <c r="AA583" s="78"/>
      <c r="AB583" s="78"/>
      <c r="AC583" s="67"/>
      <c r="AD583" s="67">
        <v>2772053</v>
      </c>
      <c r="AE583" s="79"/>
      <c r="AF583" s="79">
        <v>809.79</v>
      </c>
      <c r="AG583" s="79">
        <v>2772.0529999999999</v>
      </c>
      <c r="AH583" s="79">
        <v>52.989513000000002</v>
      </c>
      <c r="AI583" s="79">
        <v>161.767281</v>
      </c>
      <c r="AJ583" s="79">
        <v>217.0947792</v>
      </c>
      <c r="AK583" s="67"/>
      <c r="AL583" s="67"/>
      <c r="AM583" s="67"/>
      <c r="AN583" s="67"/>
      <c r="AO583" s="67"/>
      <c r="AP583" s="67">
        <v>31</v>
      </c>
      <c r="AQ583" s="67">
        <v>122</v>
      </c>
      <c r="AR583" s="67"/>
      <c r="AS583" s="67"/>
      <c r="AT583" s="67">
        <v>46</v>
      </c>
      <c r="AU583" s="67"/>
      <c r="AV583" s="67"/>
      <c r="AW583" s="67">
        <v>16</v>
      </c>
      <c r="AX583" s="67">
        <v>4</v>
      </c>
      <c r="AY583" s="67">
        <v>0</v>
      </c>
      <c r="AZ583" s="67">
        <v>11</v>
      </c>
      <c r="BA583" s="67">
        <v>3</v>
      </c>
      <c r="BB583" s="67">
        <v>0</v>
      </c>
      <c r="BC583" s="67">
        <v>0</v>
      </c>
      <c r="BD583" s="67"/>
      <c r="BE583" s="67">
        <v>0</v>
      </c>
      <c r="BF583" s="67">
        <v>0</v>
      </c>
      <c r="BG583" s="67">
        <v>0</v>
      </c>
      <c r="BH583" s="67">
        <v>0</v>
      </c>
      <c r="BI583" s="67"/>
      <c r="BJ583" s="73">
        <v>20085</v>
      </c>
      <c r="BK583" s="68">
        <v>233</v>
      </c>
      <c r="BL583" s="78"/>
      <c r="BM583" s="78">
        <v>37</v>
      </c>
      <c r="BN583" s="78">
        <v>37</v>
      </c>
      <c r="BO583" s="78">
        <v>20</v>
      </c>
      <c r="BP583" s="78">
        <v>15</v>
      </c>
      <c r="BQ583" s="78">
        <v>2</v>
      </c>
      <c r="BR583" s="67">
        <v>19311</v>
      </c>
      <c r="BS583" s="67">
        <v>200</v>
      </c>
      <c r="BT583" s="67">
        <v>50</v>
      </c>
      <c r="BU583" s="67">
        <v>0</v>
      </c>
      <c r="BV583" s="67">
        <v>0</v>
      </c>
      <c r="BW583" s="67">
        <v>0</v>
      </c>
      <c r="BX583" s="79"/>
      <c r="BY583" s="67">
        <v>19561</v>
      </c>
      <c r="BZ583" s="79">
        <v>257.25</v>
      </c>
      <c r="CA583" s="79">
        <v>154.24</v>
      </c>
      <c r="CB583" s="79">
        <v>317.34999999999997</v>
      </c>
      <c r="CC583" s="79">
        <v>156.57</v>
      </c>
      <c r="CD583" s="79"/>
      <c r="CE583" s="79"/>
      <c r="CF583" s="79"/>
      <c r="CG583" s="79"/>
      <c r="CH583" s="79"/>
      <c r="CI583" s="79"/>
      <c r="CJ583" s="79"/>
      <c r="CK583" s="79">
        <v>24.75</v>
      </c>
      <c r="CL583" s="67">
        <v>910.15999999999985</v>
      </c>
      <c r="CM583" s="79">
        <v>45.7</v>
      </c>
      <c r="CN583" s="79">
        <v>58.646810000000009</v>
      </c>
      <c r="CO583" s="79">
        <v>16.538400420000002</v>
      </c>
      <c r="CP583" s="79">
        <v>306.22000000000003</v>
      </c>
      <c r="CQ583" s="79">
        <v>392.97212600000006</v>
      </c>
      <c r="CR583" s="79">
        <v>110.81813953200002</v>
      </c>
      <c r="CS583" s="79">
        <v>0</v>
      </c>
      <c r="CT583" s="79">
        <v>0</v>
      </c>
      <c r="CU583" s="79">
        <v>0</v>
      </c>
      <c r="CV583" s="79">
        <v>270.82400000000001</v>
      </c>
      <c r="CW583" s="79">
        <v>347.54843920000002</v>
      </c>
      <c r="CX583" s="79">
        <v>98.008659854399994</v>
      </c>
      <c r="CY583" s="79">
        <v>106.09</v>
      </c>
      <c r="CZ583" s="79">
        <v>136.14529700000003</v>
      </c>
      <c r="DA583" s="79">
        <v>38.392973754000003</v>
      </c>
      <c r="DB583" s="79">
        <v>0</v>
      </c>
      <c r="DC583" s="79">
        <v>0</v>
      </c>
      <c r="DD583" s="79">
        <v>0</v>
      </c>
      <c r="DE583" s="79">
        <v>4</v>
      </c>
      <c r="DF583" s="79">
        <v>52</v>
      </c>
      <c r="DG583" s="79">
        <v>115</v>
      </c>
      <c r="DH583" s="79">
        <v>11</v>
      </c>
      <c r="DI583" s="79">
        <v>466</v>
      </c>
      <c r="DJ583" s="79">
        <v>4</v>
      </c>
      <c r="DK583" s="79">
        <v>48</v>
      </c>
      <c r="DL583" s="79">
        <v>110</v>
      </c>
      <c r="DM583" s="79">
        <v>8</v>
      </c>
      <c r="DN583" s="79">
        <v>0</v>
      </c>
      <c r="DO583" s="79">
        <v>19561</v>
      </c>
      <c r="DP583" s="79">
        <v>0</v>
      </c>
      <c r="DQ583" s="79">
        <v>568.92999999999995</v>
      </c>
      <c r="DR583" s="79">
        <v>32.409999999999997</v>
      </c>
      <c r="DS583" s="79">
        <v>250.64400000000001</v>
      </c>
      <c r="DT583" s="68">
        <v>851.98399999999992</v>
      </c>
      <c r="DU583" s="79"/>
      <c r="DV583" s="77">
        <v>228.48349040000005</v>
      </c>
      <c r="DW583" s="77">
        <v>0.1124</v>
      </c>
      <c r="DX583" s="77">
        <v>0</v>
      </c>
      <c r="DY583" s="77">
        <v>2.9464000000000001</v>
      </c>
      <c r="DZ583" s="77">
        <v>13.8322</v>
      </c>
      <c r="EA583" s="77">
        <v>0.51919999999999999</v>
      </c>
      <c r="EB583" s="77">
        <v>0</v>
      </c>
      <c r="EC583" s="77">
        <v>1.3611839999999999</v>
      </c>
      <c r="ED583" s="77"/>
      <c r="EE583" s="77"/>
      <c r="EF583" s="77">
        <v>0</v>
      </c>
      <c r="EG583" s="77"/>
      <c r="EH583" s="77"/>
      <c r="EI583" s="77"/>
      <c r="EJ583" s="77"/>
      <c r="EK583" s="77"/>
      <c r="EL583" s="77"/>
      <c r="EM583" s="77"/>
      <c r="EN583" s="77"/>
      <c r="EO583" s="77"/>
      <c r="EP583" s="77"/>
      <c r="EQ583" s="77"/>
      <c r="ER583" s="77"/>
      <c r="ES583" s="77"/>
      <c r="ET583" s="77"/>
      <c r="EU583" s="77"/>
      <c r="EV583" s="77">
        <v>52.989513000000002</v>
      </c>
      <c r="EW583" s="77">
        <v>161.767281</v>
      </c>
      <c r="EX583" s="77">
        <v>217.0947792</v>
      </c>
    </row>
    <row r="584" spans="1:154" ht="24">
      <c r="A584" s="86">
        <v>2021</v>
      </c>
      <c r="B584" s="67" t="s">
        <v>9</v>
      </c>
      <c r="C584" s="67" t="s">
        <v>558</v>
      </c>
      <c r="D584" s="67" t="s">
        <v>211</v>
      </c>
      <c r="E584" s="67" t="s">
        <v>212</v>
      </c>
      <c r="F584" s="67" t="s">
        <v>227</v>
      </c>
      <c r="G584" s="67" t="s">
        <v>13</v>
      </c>
      <c r="H584" s="68" t="s">
        <v>13</v>
      </c>
      <c r="I584" s="68" t="s">
        <v>444</v>
      </c>
      <c r="J584" s="67" t="s">
        <v>710</v>
      </c>
      <c r="K584" s="78">
        <v>581527</v>
      </c>
      <c r="L584" s="78">
        <v>186991</v>
      </c>
      <c r="M584" s="67">
        <v>0</v>
      </c>
      <c r="N584" s="67">
        <v>0</v>
      </c>
      <c r="O584" s="67">
        <v>0</v>
      </c>
      <c r="P584" s="67">
        <v>0</v>
      </c>
      <c r="Q584" s="79"/>
      <c r="R584" s="67">
        <v>740000</v>
      </c>
      <c r="S584" s="79"/>
      <c r="T584" s="79"/>
      <c r="U584" s="79"/>
      <c r="V584" s="79"/>
      <c r="W584" s="79"/>
      <c r="X584" s="79"/>
      <c r="Y584" s="79">
        <v>543</v>
      </c>
      <c r="Z584" s="78"/>
      <c r="AA584" s="78"/>
      <c r="AB584" s="78"/>
      <c r="AC584" s="67"/>
      <c r="AD584" s="67">
        <v>904545</v>
      </c>
      <c r="AE584" s="79"/>
      <c r="AF584" s="79">
        <v>272.87</v>
      </c>
      <c r="AG584" s="79">
        <v>13</v>
      </c>
      <c r="AH584" s="79">
        <v>16.38</v>
      </c>
      <c r="AI584" s="79">
        <v>43.68</v>
      </c>
      <c r="AJ584" s="79">
        <v>8.19</v>
      </c>
      <c r="AK584" s="67"/>
      <c r="AL584" s="67"/>
      <c r="AM584" s="67"/>
      <c r="AN584" s="67"/>
      <c r="AO584" s="67"/>
      <c r="AP584" s="67">
        <v>26</v>
      </c>
      <c r="AQ584" s="67">
        <v>88</v>
      </c>
      <c r="AR584" s="67"/>
      <c r="AS584" s="67"/>
      <c r="AT584" s="67">
        <v>21</v>
      </c>
      <c r="AU584" s="67"/>
      <c r="AV584" s="67"/>
      <c r="AW584" s="67">
        <v>4</v>
      </c>
      <c r="AX584" s="67">
        <v>0</v>
      </c>
      <c r="AY584" s="67">
        <v>0</v>
      </c>
      <c r="AZ584" s="67">
        <v>4</v>
      </c>
      <c r="BA584" s="67">
        <v>0</v>
      </c>
      <c r="BB584" s="67">
        <v>0</v>
      </c>
      <c r="BC584" s="67">
        <v>0</v>
      </c>
      <c r="BD584" s="67"/>
      <c r="BE584" s="67">
        <v>0</v>
      </c>
      <c r="BF584" s="67">
        <v>0</v>
      </c>
      <c r="BG584" s="67">
        <v>0</v>
      </c>
      <c r="BH584" s="67">
        <v>0</v>
      </c>
      <c r="BI584" s="67"/>
      <c r="BJ584" s="73">
        <v>9210</v>
      </c>
      <c r="BK584" s="68">
        <v>143</v>
      </c>
      <c r="BL584" s="78"/>
      <c r="BM584" s="78">
        <v>36</v>
      </c>
      <c r="BN584" s="78">
        <v>36</v>
      </c>
      <c r="BO584" s="78">
        <v>0</v>
      </c>
      <c r="BP584" s="78">
        <v>36</v>
      </c>
      <c r="BQ584" s="78">
        <v>0</v>
      </c>
      <c r="BR584" s="67">
        <v>6990</v>
      </c>
      <c r="BS584" s="67">
        <v>83</v>
      </c>
      <c r="BT584" s="67">
        <v>0</v>
      </c>
      <c r="BU584" s="67">
        <v>0</v>
      </c>
      <c r="BV584" s="67">
        <v>0</v>
      </c>
      <c r="BW584" s="67">
        <v>0</v>
      </c>
      <c r="BX584" s="79"/>
      <c r="BY584" s="67">
        <v>7073</v>
      </c>
      <c r="BZ584" s="79">
        <v>125.4</v>
      </c>
      <c r="CA584" s="79">
        <v>8</v>
      </c>
      <c r="CB584" s="79">
        <v>28.6</v>
      </c>
      <c r="CC584" s="79">
        <v>56.599999999999994</v>
      </c>
      <c r="CD584" s="79"/>
      <c r="CE584" s="79"/>
      <c r="CF584" s="79"/>
      <c r="CG584" s="79"/>
      <c r="CH584" s="79"/>
      <c r="CI584" s="79"/>
      <c r="CJ584" s="79"/>
      <c r="CK584" s="79">
        <v>6</v>
      </c>
      <c r="CL584" s="67">
        <v>224.6</v>
      </c>
      <c r="CM584" s="79">
        <v>5</v>
      </c>
      <c r="CN584" s="79">
        <v>14.52</v>
      </c>
      <c r="CO584" s="79">
        <v>1.0660584000000001E-2</v>
      </c>
      <c r="CP584" s="79">
        <v>85</v>
      </c>
      <c r="CQ584" s="79">
        <v>246.84</v>
      </c>
      <c r="CR584" s="79">
        <v>0.18122992800000001</v>
      </c>
      <c r="CS584" s="79">
        <v>0</v>
      </c>
      <c r="CT584" s="79">
        <v>0</v>
      </c>
      <c r="CU584" s="79">
        <v>0</v>
      </c>
      <c r="CV584" s="79">
        <v>72</v>
      </c>
      <c r="CW584" s="79">
        <v>209.08799999999999</v>
      </c>
      <c r="CX584" s="79">
        <v>0.15351240960000001</v>
      </c>
      <c r="CY584" s="79">
        <v>10</v>
      </c>
      <c r="CZ584" s="79">
        <v>29.04</v>
      </c>
      <c r="DA584" s="79">
        <v>2.1321168000000001E-2</v>
      </c>
      <c r="DB584" s="79">
        <v>6</v>
      </c>
      <c r="DC584" s="79">
        <v>17.423999999999999</v>
      </c>
      <c r="DD584" s="79">
        <v>1.2792700800000001E-2</v>
      </c>
      <c r="DE584" s="79">
        <v>0</v>
      </c>
      <c r="DF584" s="79">
        <v>7</v>
      </c>
      <c r="DG584" s="79">
        <v>15</v>
      </c>
      <c r="DH584" s="79">
        <v>0</v>
      </c>
      <c r="DI584" s="79">
        <v>0</v>
      </c>
      <c r="DJ584" s="79">
        <v>0</v>
      </c>
      <c r="DK584" s="79">
        <v>5</v>
      </c>
      <c r="DL584" s="79">
        <v>10</v>
      </c>
      <c r="DM584" s="79">
        <v>0</v>
      </c>
      <c r="DN584" s="79">
        <v>0</v>
      </c>
      <c r="DO584" s="79">
        <v>819514</v>
      </c>
      <c r="DP584" s="79">
        <v>0</v>
      </c>
      <c r="DQ584" s="79">
        <v>396.54899999999998</v>
      </c>
      <c r="DR584" s="79">
        <v>0</v>
      </c>
      <c r="DS584" s="79">
        <v>819.51400000000001</v>
      </c>
      <c r="DT584" s="68">
        <v>1216.0630000000001</v>
      </c>
      <c r="DU584" s="79"/>
      <c r="DV584" s="77">
        <v>74.92</v>
      </c>
      <c r="DW584" s="77">
        <v>0.04</v>
      </c>
      <c r="DX584" s="77">
        <v>0.06</v>
      </c>
      <c r="DY584" s="77">
        <v>0</v>
      </c>
      <c r="DZ584" s="77">
        <v>0</v>
      </c>
      <c r="EA584" s="77">
        <v>5.36</v>
      </c>
      <c r="EB584" s="77">
        <v>5.79</v>
      </c>
      <c r="EC584" s="77">
        <v>0</v>
      </c>
      <c r="ED584" s="77"/>
      <c r="EE584" s="77"/>
      <c r="EF584" s="77">
        <v>0</v>
      </c>
      <c r="EG584" s="77"/>
      <c r="EH584" s="77"/>
      <c r="EI584" s="77"/>
      <c r="EJ584" s="77"/>
      <c r="EK584" s="77"/>
      <c r="EL584" s="77"/>
      <c r="EM584" s="77"/>
      <c r="EN584" s="77"/>
      <c r="EO584" s="77"/>
      <c r="EP584" s="77"/>
      <c r="EQ584" s="77"/>
      <c r="ER584" s="77"/>
      <c r="ES584" s="77"/>
      <c r="ET584" s="77"/>
      <c r="EU584" s="77"/>
      <c r="EV584" s="77">
        <v>16.38</v>
      </c>
      <c r="EW584" s="77">
        <v>43.68</v>
      </c>
      <c r="EX584" s="77">
        <v>8.19</v>
      </c>
    </row>
    <row r="585" spans="1:154">
      <c r="A585" s="86">
        <v>2021</v>
      </c>
      <c r="B585" s="67" t="s">
        <v>9</v>
      </c>
      <c r="C585" s="67" t="s">
        <v>558</v>
      </c>
      <c r="D585" s="67" t="s">
        <v>211</v>
      </c>
      <c r="E585" s="67" t="s">
        <v>212</v>
      </c>
      <c r="F585" s="67" t="s">
        <v>228</v>
      </c>
      <c r="G585" s="67" t="s">
        <v>28</v>
      </c>
      <c r="H585" s="68" t="s">
        <v>28</v>
      </c>
      <c r="I585" s="68" t="s">
        <v>445</v>
      </c>
      <c r="J585" s="67" t="s">
        <v>707</v>
      </c>
      <c r="K585" s="78">
        <v>0</v>
      </c>
      <c r="L585" s="78">
        <v>0</v>
      </c>
      <c r="M585" s="67">
        <v>0</v>
      </c>
      <c r="N585" s="67">
        <v>0</v>
      </c>
      <c r="O585" s="67">
        <v>0</v>
      </c>
      <c r="P585" s="67">
        <v>0</v>
      </c>
      <c r="Q585" s="79"/>
      <c r="R585" s="67">
        <v>0</v>
      </c>
      <c r="S585" s="79"/>
      <c r="T585" s="79"/>
      <c r="U585" s="79"/>
      <c r="V585" s="79"/>
      <c r="W585" s="79"/>
      <c r="X585" s="79"/>
      <c r="Y585" s="79">
        <v>0</v>
      </c>
      <c r="Z585" s="78"/>
      <c r="AA585" s="78"/>
      <c r="AB585" s="78"/>
      <c r="AC585" s="67"/>
      <c r="AD585" s="67">
        <v>0</v>
      </c>
      <c r="AE585" s="79"/>
      <c r="AF585" s="79">
        <v>0</v>
      </c>
      <c r="AG585" s="79">
        <v>0</v>
      </c>
      <c r="AH585" s="79" t="e">
        <v>#REF!</v>
      </c>
      <c r="AI585" s="79" t="e">
        <v>#REF!</v>
      </c>
      <c r="AJ585" s="79" t="e">
        <v>#REF!</v>
      </c>
      <c r="AK585" s="67"/>
      <c r="AL585" s="67"/>
      <c r="AM585" s="67"/>
      <c r="AN585" s="67"/>
      <c r="AO585" s="67"/>
      <c r="AP585" s="67">
        <v>0</v>
      </c>
      <c r="AQ585" s="67">
        <v>0</v>
      </c>
      <c r="AR585" s="67"/>
      <c r="AS585" s="67"/>
      <c r="AT585" s="67">
        <v>0</v>
      </c>
      <c r="AU585" s="67"/>
      <c r="AV585" s="67"/>
      <c r="AW585" s="67">
        <v>0</v>
      </c>
      <c r="AX585" s="67">
        <v>0</v>
      </c>
      <c r="AY585" s="67">
        <v>0</v>
      </c>
      <c r="AZ585" s="67">
        <v>0</v>
      </c>
      <c r="BA585" s="67">
        <v>0</v>
      </c>
      <c r="BB585" s="67">
        <v>0</v>
      </c>
      <c r="BC585" s="67">
        <v>0</v>
      </c>
      <c r="BD585" s="67"/>
      <c r="BE585" s="67">
        <v>0</v>
      </c>
      <c r="BF585" s="67">
        <v>0</v>
      </c>
      <c r="BG585" s="67">
        <v>0</v>
      </c>
      <c r="BH585" s="67">
        <v>0</v>
      </c>
      <c r="BI585" s="67"/>
      <c r="BJ585" s="73">
        <v>0</v>
      </c>
      <c r="BK585" s="68">
        <v>0</v>
      </c>
      <c r="BL585" s="78"/>
      <c r="BM585" s="78">
        <v>0</v>
      </c>
      <c r="BN585" s="78">
        <v>0</v>
      </c>
      <c r="BO585" s="78">
        <v>0</v>
      </c>
      <c r="BP585" s="78">
        <v>0</v>
      </c>
      <c r="BQ585" s="78">
        <v>0</v>
      </c>
      <c r="BR585" s="67">
        <v>0</v>
      </c>
      <c r="BS585" s="67">
        <v>0</v>
      </c>
      <c r="BT585" s="67">
        <v>0</v>
      </c>
      <c r="BU585" s="67">
        <v>0</v>
      </c>
      <c r="BV585" s="67">
        <v>0</v>
      </c>
      <c r="BW585" s="67">
        <v>0</v>
      </c>
      <c r="BX585" s="79"/>
      <c r="BY585" s="67">
        <v>0</v>
      </c>
      <c r="BZ585" s="79">
        <v>0</v>
      </c>
      <c r="CA585" s="79">
        <v>0</v>
      </c>
      <c r="CB585" s="79">
        <v>0</v>
      </c>
      <c r="CC585" s="79">
        <v>0</v>
      </c>
      <c r="CD585" s="79"/>
      <c r="CE585" s="79"/>
      <c r="CF585" s="79"/>
      <c r="CG585" s="79"/>
      <c r="CH585" s="79"/>
      <c r="CI585" s="79"/>
      <c r="CJ585" s="79"/>
      <c r="CK585" s="79">
        <v>0</v>
      </c>
      <c r="CL585" s="67">
        <v>0</v>
      </c>
      <c r="CM585" s="79">
        <v>0</v>
      </c>
      <c r="CN585" s="79">
        <v>0</v>
      </c>
      <c r="CO585" s="79">
        <v>0</v>
      </c>
      <c r="CP585" s="79">
        <v>0</v>
      </c>
      <c r="CQ585" s="79">
        <v>0</v>
      </c>
      <c r="CR585" s="79">
        <v>0</v>
      </c>
      <c r="CS585" s="79">
        <v>0</v>
      </c>
      <c r="CT585" s="79">
        <v>0</v>
      </c>
      <c r="CU585" s="79">
        <v>0</v>
      </c>
      <c r="CV585" s="79">
        <v>0</v>
      </c>
      <c r="CW585" s="79">
        <v>0</v>
      </c>
      <c r="CX585" s="79">
        <v>0</v>
      </c>
      <c r="CY585" s="79">
        <v>0</v>
      </c>
      <c r="CZ585" s="79">
        <v>0</v>
      </c>
      <c r="DA585" s="79">
        <v>0</v>
      </c>
      <c r="DB585" s="79">
        <v>0</v>
      </c>
      <c r="DC585" s="79">
        <v>0</v>
      </c>
      <c r="DD585" s="79">
        <v>0</v>
      </c>
      <c r="DE585" s="79" t="s">
        <v>217</v>
      </c>
      <c r="DF585" s="79" t="s">
        <v>217</v>
      </c>
      <c r="DG585" s="79" t="s">
        <v>217</v>
      </c>
      <c r="DH585" s="79" t="s">
        <v>217</v>
      </c>
      <c r="DI585" s="79" t="s">
        <v>217</v>
      </c>
      <c r="DJ585" s="79" t="s">
        <v>217</v>
      </c>
      <c r="DK585" s="79" t="s">
        <v>217</v>
      </c>
      <c r="DL585" s="79" t="s">
        <v>217</v>
      </c>
      <c r="DM585" s="79" t="s">
        <v>217</v>
      </c>
      <c r="DN585" s="79" t="s">
        <v>217</v>
      </c>
      <c r="DO585" s="79">
        <v>0</v>
      </c>
      <c r="DP585" s="79">
        <v>0</v>
      </c>
      <c r="DQ585" s="79">
        <v>0</v>
      </c>
      <c r="DR585" s="79">
        <v>0</v>
      </c>
      <c r="DS585" s="79">
        <v>0</v>
      </c>
      <c r="DT585" s="68">
        <v>0</v>
      </c>
      <c r="DU585" s="79"/>
      <c r="DV585" s="77">
        <v>0</v>
      </c>
      <c r="DW585" s="77">
        <v>0</v>
      </c>
      <c r="DX585" s="77">
        <v>0</v>
      </c>
      <c r="DY585" s="77">
        <v>0</v>
      </c>
      <c r="DZ585" s="77">
        <v>0</v>
      </c>
      <c r="EA585" s="77">
        <v>0</v>
      </c>
      <c r="EB585" s="77">
        <v>0</v>
      </c>
      <c r="EC585" s="77">
        <v>0</v>
      </c>
      <c r="ED585" s="77"/>
      <c r="EE585" s="77"/>
      <c r="EF585" s="77">
        <v>0</v>
      </c>
      <c r="EG585" s="77"/>
      <c r="EH585" s="77"/>
      <c r="EI585" s="77"/>
      <c r="EJ585" s="77"/>
      <c r="EK585" s="77"/>
      <c r="EL585" s="77"/>
      <c r="EM585" s="77"/>
      <c r="EN585" s="77"/>
      <c r="EO585" s="77"/>
      <c r="EP585" s="77"/>
      <c r="EQ585" s="77"/>
      <c r="ER585" s="77"/>
      <c r="ES585" s="77"/>
      <c r="ET585" s="77"/>
      <c r="EU585" s="77"/>
      <c r="EV585" s="77" t="e">
        <v>#REF!</v>
      </c>
      <c r="EW585" s="77" t="e">
        <v>#REF!</v>
      </c>
      <c r="EX585" s="77" t="e">
        <v>#REF!</v>
      </c>
    </row>
    <row r="586" spans="1:154">
      <c r="A586" s="86">
        <v>2021</v>
      </c>
      <c r="B586" s="67" t="s">
        <v>9</v>
      </c>
      <c r="C586" s="67" t="s">
        <v>558</v>
      </c>
      <c r="D586" s="67" t="s">
        <v>211</v>
      </c>
      <c r="E586" s="67" t="s">
        <v>212</v>
      </c>
      <c r="F586" s="67" t="s">
        <v>215</v>
      </c>
      <c r="G586" s="67" t="s">
        <v>239</v>
      </c>
      <c r="H586" s="68" t="s">
        <v>239</v>
      </c>
      <c r="I586" s="68" t="s">
        <v>449</v>
      </c>
      <c r="J586" s="67" t="s">
        <v>711</v>
      </c>
      <c r="K586" s="78">
        <v>197095408.39908224</v>
      </c>
      <c r="L586" s="78">
        <v>98023748.185208321</v>
      </c>
      <c r="M586" s="67">
        <v>125488973.06900014</v>
      </c>
      <c r="N586" s="67">
        <v>239764549.73000002</v>
      </c>
      <c r="O586" s="67">
        <v>249893333.52100003</v>
      </c>
      <c r="P586" s="67">
        <v>414674.38299999997</v>
      </c>
      <c r="Q586" s="79"/>
      <c r="R586" s="67">
        <v>910680687.28729069</v>
      </c>
      <c r="S586" s="79">
        <v>132503.22530619925</v>
      </c>
      <c r="T586" s="79">
        <v>61409.98315248733</v>
      </c>
      <c r="U586" s="79">
        <v>246236.71686615408</v>
      </c>
      <c r="V586" s="79"/>
      <c r="W586" s="79"/>
      <c r="X586" s="79"/>
      <c r="Y586" s="79">
        <v>440149.92532484065</v>
      </c>
      <c r="Z586" s="78">
        <v>286962230.25910038</v>
      </c>
      <c r="AA586" s="78">
        <v>590853102.53348589</v>
      </c>
      <c r="AB586" s="78">
        <v>229717488.2074137</v>
      </c>
      <c r="AC586" s="67"/>
      <c r="AD586" s="67">
        <v>1107532821</v>
      </c>
      <c r="AE586" s="79"/>
      <c r="AF586" s="79">
        <v>272611.649148</v>
      </c>
      <c r="AG586" s="79">
        <v>0</v>
      </c>
      <c r="AH586" s="79">
        <v>0</v>
      </c>
      <c r="AI586" s="79">
        <v>0</v>
      </c>
      <c r="AJ586" s="79">
        <v>0</v>
      </c>
      <c r="AK586" s="67">
        <v>0</v>
      </c>
      <c r="AL586" s="67">
        <v>0</v>
      </c>
      <c r="AM586" s="67">
        <v>206</v>
      </c>
      <c r="AN586" s="67">
        <v>1</v>
      </c>
      <c r="AO586" s="67">
        <v>151</v>
      </c>
      <c r="AP586" s="67">
        <v>1267</v>
      </c>
      <c r="AQ586" s="67">
        <v>5439</v>
      </c>
      <c r="AR586" s="67">
        <v>3</v>
      </c>
      <c r="AS586" s="67">
        <v>0</v>
      </c>
      <c r="AT586" s="67">
        <v>2990</v>
      </c>
      <c r="AU586" s="67">
        <v>17</v>
      </c>
      <c r="AV586" s="67">
        <v>2</v>
      </c>
      <c r="AW586" s="67">
        <v>2204</v>
      </c>
      <c r="AX586" s="67">
        <v>15</v>
      </c>
      <c r="AY586" s="67">
        <v>20</v>
      </c>
      <c r="AZ586" s="67">
        <v>1315</v>
      </c>
      <c r="BA586" s="67">
        <v>0</v>
      </c>
      <c r="BB586" s="67">
        <v>11</v>
      </c>
      <c r="BC586" s="67">
        <v>940</v>
      </c>
      <c r="BD586" s="67">
        <v>0</v>
      </c>
      <c r="BE586" s="67">
        <v>4</v>
      </c>
      <c r="BF586" s="67">
        <v>79</v>
      </c>
      <c r="BG586" s="67">
        <v>36</v>
      </c>
      <c r="BH586" s="67">
        <v>20</v>
      </c>
      <c r="BI586" s="67">
        <v>113</v>
      </c>
      <c r="BJ586" s="73">
        <v>2156696</v>
      </c>
      <c r="BK586" s="68">
        <v>14833</v>
      </c>
      <c r="BL586" s="78">
        <v>3</v>
      </c>
      <c r="BM586" s="78">
        <v>1561</v>
      </c>
      <c r="BN586" s="78">
        <v>1564</v>
      </c>
      <c r="BO586" s="78">
        <v>1270</v>
      </c>
      <c r="BP586" s="78">
        <v>294</v>
      </c>
      <c r="BQ586" s="78">
        <v>0</v>
      </c>
      <c r="BR586" s="67">
        <v>1544830</v>
      </c>
      <c r="BS586" s="67">
        <v>87590</v>
      </c>
      <c r="BT586" s="67">
        <v>3042</v>
      </c>
      <c r="BU586" s="67">
        <v>622</v>
      </c>
      <c r="BV586" s="67">
        <v>50</v>
      </c>
      <c r="BW586" s="67">
        <v>297</v>
      </c>
      <c r="BX586" s="79"/>
      <c r="BY586" s="67">
        <v>1636431</v>
      </c>
      <c r="BZ586" s="79">
        <v>40277.185387207326</v>
      </c>
      <c r="CA586" s="79">
        <v>10882.188917586654</v>
      </c>
      <c r="CB586" s="79">
        <v>0</v>
      </c>
      <c r="CC586" s="79">
        <v>7857.1535208307723</v>
      </c>
      <c r="CD586" s="79"/>
      <c r="CE586" s="79"/>
      <c r="CF586" s="79"/>
      <c r="CG586" s="79"/>
      <c r="CH586" s="79"/>
      <c r="CI586" s="79"/>
      <c r="CJ586" s="79"/>
      <c r="CK586" s="79">
        <v>9699.9799057730816</v>
      </c>
      <c r="CL586" s="67">
        <v>68716.50773139784</v>
      </c>
      <c r="CM586" s="79">
        <v>0</v>
      </c>
      <c r="CN586" s="79">
        <v>0</v>
      </c>
      <c r="CO586" s="79">
        <v>0</v>
      </c>
      <c r="CP586" s="79">
        <v>0</v>
      </c>
      <c r="CQ586" s="79">
        <v>0</v>
      </c>
      <c r="CR586" s="79">
        <v>0</v>
      </c>
      <c r="CS586" s="79">
        <v>0</v>
      </c>
      <c r="CT586" s="79">
        <v>0</v>
      </c>
      <c r="CU586" s="79">
        <v>0</v>
      </c>
      <c r="CV586" s="79">
        <v>0</v>
      </c>
      <c r="CW586" s="79">
        <v>0</v>
      </c>
      <c r="CX586" s="79">
        <v>0</v>
      </c>
      <c r="CY586" s="79">
        <v>0</v>
      </c>
      <c r="CZ586" s="79">
        <v>0</v>
      </c>
      <c r="DA586" s="79">
        <v>0</v>
      </c>
      <c r="DB586" s="79">
        <v>0</v>
      </c>
      <c r="DC586" s="79">
        <v>0</v>
      </c>
      <c r="DD586" s="79">
        <v>0</v>
      </c>
      <c r="DE586" s="79">
        <v>97480.217322894197</v>
      </c>
      <c r="DF586" s="79">
        <v>79045.715400648885</v>
      </c>
      <c r="DG586" s="79">
        <v>153.98958743141651</v>
      </c>
      <c r="DH586" s="79">
        <v>0</v>
      </c>
      <c r="DI586" s="79">
        <v>0</v>
      </c>
      <c r="DJ586" s="79">
        <v>0</v>
      </c>
      <c r="DK586" s="79">
        <v>0</v>
      </c>
      <c r="DL586" s="79">
        <v>0</v>
      </c>
      <c r="DM586" s="79">
        <v>0</v>
      </c>
      <c r="DN586" s="79">
        <v>0</v>
      </c>
      <c r="DO586" s="79">
        <v>0</v>
      </c>
      <c r="DP586" s="79">
        <v>595</v>
      </c>
      <c r="DQ586" s="79">
        <v>22405.474972999997</v>
      </c>
      <c r="DR586" s="79">
        <v>7164.7435189999997</v>
      </c>
      <c r="DS586" s="79">
        <v>9470.9515269999993</v>
      </c>
      <c r="DT586" s="68">
        <v>39041.170018999997</v>
      </c>
      <c r="DU586" s="79"/>
      <c r="DV586" s="77">
        <v>0</v>
      </c>
      <c r="DW586" s="77">
        <v>56.670775191249987</v>
      </c>
      <c r="DX586" s="77">
        <v>0</v>
      </c>
      <c r="DY586" s="77">
        <v>0</v>
      </c>
      <c r="DZ586" s="77">
        <v>0</v>
      </c>
      <c r="EA586" s="77">
        <v>2034.0645243647768</v>
      </c>
      <c r="EB586" s="77">
        <v>0</v>
      </c>
      <c r="EC586" s="77">
        <v>0</v>
      </c>
      <c r="ED586" s="77"/>
      <c r="EE586" s="77"/>
      <c r="EF586" s="77">
        <v>0</v>
      </c>
      <c r="EG586" s="77"/>
      <c r="EH586" s="77"/>
      <c r="EI586" s="77"/>
      <c r="EJ586" s="77"/>
      <c r="EK586" s="77"/>
      <c r="EL586" s="77"/>
      <c r="EM586" s="77"/>
      <c r="EN586" s="77"/>
      <c r="EO586" s="77"/>
      <c r="EP586" s="77"/>
      <c r="EQ586" s="77"/>
      <c r="ER586" s="77"/>
      <c r="ES586" s="77"/>
      <c r="ET586" s="77"/>
      <c r="EU586" s="77"/>
      <c r="EV586" s="77">
        <v>0</v>
      </c>
      <c r="EW586" s="77">
        <v>0</v>
      </c>
      <c r="EX586" s="77">
        <v>0</v>
      </c>
    </row>
    <row r="587" spans="1:154">
      <c r="A587" s="86">
        <v>2022</v>
      </c>
      <c r="B587" s="67" t="s">
        <v>6</v>
      </c>
      <c r="C587" s="67" t="s">
        <v>712</v>
      </c>
      <c r="D587" s="67" t="s">
        <v>211</v>
      </c>
      <c r="E587" s="67" t="s">
        <v>212</v>
      </c>
      <c r="F587" s="67" t="s">
        <v>218</v>
      </c>
      <c r="G587" s="67" t="s">
        <v>39</v>
      </c>
      <c r="H587" s="68" t="s">
        <v>231</v>
      </c>
      <c r="I587" s="68" t="s">
        <v>434</v>
      </c>
      <c r="J587" s="67" t="s">
        <v>713</v>
      </c>
      <c r="K587" s="78">
        <v>469914.74341176578</v>
      </c>
      <c r="L587" s="78">
        <v>284375.31039695936</v>
      </c>
      <c r="M587" s="67">
        <v>80539.199999999997</v>
      </c>
      <c r="N587" s="67">
        <v>0</v>
      </c>
      <c r="O587" s="67">
        <v>0</v>
      </c>
      <c r="P587" s="67">
        <v>206.3</v>
      </c>
      <c r="Q587" s="79"/>
      <c r="R587" s="67">
        <v>835035.55380872521</v>
      </c>
      <c r="S587" s="79"/>
      <c r="T587" s="79"/>
      <c r="U587" s="79"/>
      <c r="V587" s="79"/>
      <c r="W587" s="79"/>
      <c r="X587" s="79"/>
      <c r="Y587" s="78">
        <v>585.25638180533838</v>
      </c>
      <c r="Z587" s="67"/>
      <c r="AA587" s="67"/>
      <c r="AB587" s="79"/>
      <c r="AC587" s="79"/>
      <c r="AD587" s="79">
        <v>1132635.7799999998</v>
      </c>
      <c r="AE587" s="79"/>
      <c r="AF587" s="79">
        <v>253.60958502199998</v>
      </c>
      <c r="AG587" s="79">
        <v>0</v>
      </c>
      <c r="AH587" s="67">
        <v>0</v>
      </c>
      <c r="AI587" s="67">
        <v>163.32607947599996</v>
      </c>
      <c r="AJ587" s="67">
        <v>134.27414671527475</v>
      </c>
      <c r="AK587" s="67"/>
      <c r="AL587" s="67"/>
      <c r="AM587" s="67"/>
      <c r="AN587" s="67"/>
      <c r="AO587" s="67"/>
      <c r="AP587" s="67">
        <v>30</v>
      </c>
      <c r="AQ587" s="67">
        <v>123</v>
      </c>
      <c r="AR587" s="67"/>
      <c r="AS587" s="67"/>
      <c r="AT587" s="67">
        <v>42</v>
      </c>
      <c r="AU587" s="67"/>
      <c r="AV587" s="67"/>
      <c r="AW587" s="67">
        <v>3</v>
      </c>
      <c r="AX587" s="67">
        <v>0</v>
      </c>
      <c r="AY587" s="67">
        <v>0</v>
      </c>
      <c r="AZ587" s="67">
        <v>4</v>
      </c>
      <c r="BA587" s="67">
        <v>1</v>
      </c>
      <c r="BB587" s="67">
        <v>0</v>
      </c>
      <c r="BC587" s="67">
        <v>0</v>
      </c>
      <c r="BD587" s="67"/>
      <c r="BE587" s="67">
        <v>0</v>
      </c>
      <c r="BF587" s="67">
        <v>0</v>
      </c>
      <c r="BG587" s="73">
        <v>0</v>
      </c>
      <c r="BH587" s="68">
        <v>0</v>
      </c>
      <c r="BI587" s="78"/>
      <c r="BJ587" s="67">
        <v>13275</v>
      </c>
      <c r="BK587" s="79">
        <v>203</v>
      </c>
      <c r="BL587" s="79"/>
      <c r="BM587" s="79">
        <v>25</v>
      </c>
      <c r="BN587" s="79">
        <v>25</v>
      </c>
      <c r="BO587" s="79">
        <v>0</v>
      </c>
      <c r="BP587" s="79">
        <v>25</v>
      </c>
      <c r="BQ587" s="79">
        <v>0</v>
      </c>
      <c r="BR587" s="79">
        <v>4483</v>
      </c>
      <c r="BS587" s="79">
        <v>103</v>
      </c>
      <c r="BT587" s="79">
        <v>5</v>
      </c>
      <c r="BU587" s="79">
        <v>0</v>
      </c>
      <c r="BV587" s="79">
        <v>0</v>
      </c>
      <c r="BW587" s="67">
        <v>0</v>
      </c>
      <c r="BX587" s="79"/>
      <c r="BY587" s="79">
        <v>4591</v>
      </c>
      <c r="BZ587" s="79">
        <v>237.39001000000002</v>
      </c>
      <c r="CA587" s="79">
        <v>127.696377</v>
      </c>
      <c r="CB587" s="79">
        <v>39.281525999999999</v>
      </c>
      <c r="CC587" s="79">
        <v>34.080283000000001</v>
      </c>
      <c r="CD587" s="79"/>
      <c r="CE587" s="79"/>
      <c r="CF587" s="79"/>
      <c r="CG587" s="79"/>
      <c r="CH587" s="79"/>
      <c r="CI587" s="79"/>
      <c r="CJ587" s="79"/>
      <c r="CK587" s="79">
        <v>5.6464410000000003</v>
      </c>
      <c r="CL587" s="79">
        <v>444.09463699999998</v>
      </c>
      <c r="CM587" s="79">
        <v>1.5</v>
      </c>
      <c r="CN587" s="79">
        <v>0.6051029045215266</v>
      </c>
      <c r="CO587" s="79">
        <v>0.36982376767094399</v>
      </c>
      <c r="CP587" s="79">
        <v>31.596</v>
      </c>
      <c r="CQ587" s="79">
        <v>12.745887580841435</v>
      </c>
      <c r="CR587" s="79">
        <v>7.7899678422207641</v>
      </c>
      <c r="CS587" s="79">
        <v>0</v>
      </c>
      <c r="CT587" s="79">
        <v>0</v>
      </c>
      <c r="CU587" s="79">
        <v>0</v>
      </c>
      <c r="CV587" s="79">
        <v>98.87</v>
      </c>
      <c r="CW587" s="79">
        <v>39.884349446695552</v>
      </c>
      <c r="CX587" s="79">
        <v>24.376317273084151</v>
      </c>
      <c r="CY587" s="79">
        <v>6.05</v>
      </c>
      <c r="CZ587" s="79">
        <v>2.4405817149034905</v>
      </c>
      <c r="DA587" s="79">
        <v>1.4916225296061407</v>
      </c>
      <c r="DB587" s="79">
        <v>0</v>
      </c>
      <c r="DC587" s="79">
        <v>0</v>
      </c>
      <c r="DD587" s="79">
        <v>0</v>
      </c>
      <c r="DE587" s="68">
        <v>0</v>
      </c>
      <c r="DF587" s="79">
        <v>0</v>
      </c>
      <c r="DG587" s="77">
        <v>0</v>
      </c>
      <c r="DH587" s="77">
        <v>0</v>
      </c>
      <c r="DI587" s="77">
        <v>0</v>
      </c>
      <c r="DJ587" s="77">
        <v>0</v>
      </c>
      <c r="DK587" s="77">
        <v>0</v>
      </c>
      <c r="DL587" s="77">
        <v>0</v>
      </c>
      <c r="DM587" s="77">
        <v>0</v>
      </c>
      <c r="DN587" s="77">
        <v>0</v>
      </c>
      <c r="DO587" s="77">
        <v>4587</v>
      </c>
      <c r="DP587" s="77">
        <v>0</v>
      </c>
      <c r="DQ587" s="77">
        <v>461.4</v>
      </c>
      <c r="DR587" s="77">
        <v>0</v>
      </c>
      <c r="DS587" s="77">
        <v>687.7</v>
      </c>
      <c r="DT587" s="77">
        <v>1149.0999999999999</v>
      </c>
      <c r="DU587" s="77"/>
      <c r="DV587" s="77">
        <v>38.059735194661641</v>
      </c>
      <c r="DW587" s="77">
        <v>0</v>
      </c>
      <c r="DX587" s="77">
        <v>0</v>
      </c>
      <c r="DY587" s="77">
        <v>1.5374840000000001</v>
      </c>
      <c r="DZ587" s="77">
        <v>0</v>
      </c>
      <c r="EA587" s="77">
        <v>1.5212999999999999</v>
      </c>
      <c r="EB587" s="77">
        <v>0</v>
      </c>
      <c r="EC587" s="77">
        <v>0</v>
      </c>
      <c r="ED587" s="77"/>
      <c r="EE587" s="77"/>
      <c r="EF587" s="77">
        <v>4.2373000000000001E-2</v>
      </c>
      <c r="EG587" s="77"/>
      <c r="EH587" s="77"/>
      <c r="EI587" s="77"/>
      <c r="EV587" s="26">
        <v>0</v>
      </c>
      <c r="EW587" s="26">
        <v>163.32607947599996</v>
      </c>
      <c r="EX587" s="26">
        <v>134.27414671527475</v>
      </c>
    </row>
    <row r="588" spans="1:154">
      <c r="A588" s="86">
        <v>2022</v>
      </c>
      <c r="B588" s="67" t="s">
        <v>6</v>
      </c>
      <c r="C588" s="67" t="s">
        <v>712</v>
      </c>
      <c r="D588" s="67" t="s">
        <v>211</v>
      </c>
      <c r="E588" s="67" t="s">
        <v>212</v>
      </c>
      <c r="F588" s="67" t="s">
        <v>219</v>
      </c>
      <c r="G588" s="67" t="s">
        <v>38</v>
      </c>
      <c r="H588" s="68" t="s">
        <v>231</v>
      </c>
      <c r="I588" s="68" t="s">
        <v>435</v>
      </c>
      <c r="J588" s="67" t="s">
        <v>714</v>
      </c>
      <c r="K588" s="78">
        <v>566506.69999998959</v>
      </c>
      <c r="L588" s="78">
        <v>505771</v>
      </c>
      <c r="M588" s="67">
        <v>61381</v>
      </c>
      <c r="N588" s="67">
        <v>0</v>
      </c>
      <c r="O588" s="67">
        <v>0</v>
      </c>
      <c r="P588" s="67">
        <v>0</v>
      </c>
      <c r="Q588" s="79"/>
      <c r="R588" s="67">
        <v>1133658.6999999895</v>
      </c>
      <c r="S588" s="79"/>
      <c r="T588" s="79"/>
      <c r="U588" s="79"/>
      <c r="V588" s="79"/>
      <c r="W588" s="79"/>
      <c r="X588" s="79"/>
      <c r="Y588" s="78">
        <v>730.62173103999021</v>
      </c>
      <c r="Z588" s="67"/>
      <c r="AA588" s="67"/>
      <c r="AB588" s="79"/>
      <c r="AC588" s="79"/>
      <c r="AD588" s="79">
        <v>1540378.4299999997</v>
      </c>
      <c r="AE588" s="79"/>
      <c r="AF588" s="79">
        <v>347.52207424499989</v>
      </c>
      <c r="AG588" s="79">
        <v>0</v>
      </c>
      <c r="AH588" s="67">
        <v>0</v>
      </c>
      <c r="AI588" s="67">
        <v>222.12256960599996</v>
      </c>
      <c r="AJ588" s="67">
        <v>184.59716039401005</v>
      </c>
      <c r="AK588" s="67"/>
      <c r="AL588" s="67"/>
      <c r="AM588" s="67"/>
      <c r="AN588" s="67"/>
      <c r="AO588" s="67"/>
      <c r="AP588" s="67">
        <v>36</v>
      </c>
      <c r="AQ588" s="67">
        <v>258</v>
      </c>
      <c r="AR588" s="67"/>
      <c r="AS588" s="67"/>
      <c r="AT588" s="67">
        <v>43</v>
      </c>
      <c r="AU588" s="67"/>
      <c r="AV588" s="67"/>
      <c r="AW588" s="67">
        <v>12</v>
      </c>
      <c r="AX588" s="67">
        <v>0</v>
      </c>
      <c r="AY588" s="67">
        <v>0</v>
      </c>
      <c r="AZ588" s="67">
        <v>3</v>
      </c>
      <c r="BA588" s="67">
        <v>1</v>
      </c>
      <c r="BB588" s="67">
        <v>0</v>
      </c>
      <c r="BC588" s="67">
        <v>0</v>
      </c>
      <c r="BD588" s="67"/>
      <c r="BE588" s="67">
        <v>0</v>
      </c>
      <c r="BF588" s="67">
        <v>0</v>
      </c>
      <c r="BG588" s="73">
        <v>0</v>
      </c>
      <c r="BH588" s="68">
        <v>0</v>
      </c>
      <c r="BI588" s="78"/>
      <c r="BJ588" s="67">
        <v>21760</v>
      </c>
      <c r="BK588" s="79">
        <v>353</v>
      </c>
      <c r="BL588" s="79"/>
      <c r="BM588" s="79">
        <v>22</v>
      </c>
      <c r="BN588" s="79">
        <v>22</v>
      </c>
      <c r="BO588" s="79">
        <v>0</v>
      </c>
      <c r="BP588" s="79">
        <v>22</v>
      </c>
      <c r="BQ588" s="79">
        <v>0</v>
      </c>
      <c r="BR588" s="79">
        <v>7746</v>
      </c>
      <c r="BS588" s="79">
        <v>194</v>
      </c>
      <c r="BT588" s="79">
        <v>4</v>
      </c>
      <c r="BU588" s="79">
        <v>0</v>
      </c>
      <c r="BV588" s="79">
        <v>0</v>
      </c>
      <c r="BW588" s="67">
        <v>0</v>
      </c>
      <c r="BX588" s="79"/>
      <c r="BY588" s="79">
        <v>7944</v>
      </c>
      <c r="BZ588" s="79">
        <v>219.59291899999999</v>
      </c>
      <c r="CA588" s="79">
        <v>154.618898</v>
      </c>
      <c r="CB588" s="79">
        <v>26.121803999999997</v>
      </c>
      <c r="CC588" s="79">
        <v>31.100614999999998</v>
      </c>
      <c r="CD588" s="79"/>
      <c r="CE588" s="79"/>
      <c r="CF588" s="79"/>
      <c r="CG588" s="79"/>
      <c r="CH588" s="79"/>
      <c r="CI588" s="79"/>
      <c r="CJ588" s="79"/>
      <c r="CK588" s="79">
        <v>4.7166509999999997</v>
      </c>
      <c r="CL588" s="79">
        <v>436.15088700000001</v>
      </c>
      <c r="CM588" s="79">
        <v>0</v>
      </c>
      <c r="CN588" s="79">
        <v>0</v>
      </c>
      <c r="CO588" s="79">
        <v>0</v>
      </c>
      <c r="CP588" s="79">
        <v>18.7</v>
      </c>
      <c r="CQ588" s="79">
        <v>10.391871416666572</v>
      </c>
      <c r="CR588" s="79">
        <v>6.3512520130811918</v>
      </c>
      <c r="CS588" s="79">
        <v>0</v>
      </c>
      <c r="CT588" s="79">
        <v>0</v>
      </c>
      <c r="CU588" s="79">
        <v>0</v>
      </c>
      <c r="CV588" s="79">
        <v>149.30000000000001</v>
      </c>
      <c r="CW588" s="79">
        <v>82.968256818626699</v>
      </c>
      <c r="CX588" s="79">
        <v>50.70812436112417</v>
      </c>
      <c r="CY588" s="79">
        <v>0</v>
      </c>
      <c r="CZ588" s="79">
        <v>0</v>
      </c>
      <c r="DA588" s="79">
        <v>0</v>
      </c>
      <c r="DB588" s="79">
        <v>0</v>
      </c>
      <c r="DC588" s="79">
        <v>0</v>
      </c>
      <c r="DD588" s="79">
        <v>0</v>
      </c>
      <c r="DE588" s="68">
        <v>0</v>
      </c>
      <c r="DF588" s="79">
        <v>0</v>
      </c>
      <c r="DG588" s="77">
        <v>0</v>
      </c>
      <c r="DH588" s="77">
        <v>0</v>
      </c>
      <c r="DI588" s="77">
        <v>0</v>
      </c>
      <c r="DJ588" s="77">
        <v>0</v>
      </c>
      <c r="DK588" s="77">
        <v>0</v>
      </c>
      <c r="DL588" s="77">
        <v>0</v>
      </c>
      <c r="DM588" s="77">
        <v>0</v>
      </c>
      <c r="DN588" s="77">
        <v>0</v>
      </c>
      <c r="DO588" s="77">
        <v>7882</v>
      </c>
      <c r="DP588" s="77">
        <v>0</v>
      </c>
      <c r="DQ588" s="77">
        <v>633.99399999999991</v>
      </c>
      <c r="DR588" s="77">
        <v>0</v>
      </c>
      <c r="DS588" s="77">
        <v>814.74300000000005</v>
      </c>
      <c r="DT588" s="77">
        <v>1448.7370000000001</v>
      </c>
      <c r="DU588" s="77"/>
      <c r="DV588" s="77">
        <v>83.28833696000973</v>
      </c>
      <c r="DW588" s="77">
        <v>0</v>
      </c>
      <c r="DX588" s="77">
        <v>0</v>
      </c>
      <c r="DY588" s="77">
        <v>8.3773559999999989</v>
      </c>
      <c r="DZ588" s="77">
        <v>0</v>
      </c>
      <c r="EA588" s="77">
        <v>3.5968999999999998</v>
      </c>
      <c r="EB588" s="77">
        <v>0</v>
      </c>
      <c r="EC588" s="77">
        <v>0</v>
      </c>
      <c r="ED588" s="77"/>
      <c r="EE588" s="77"/>
      <c r="EF588" s="77">
        <v>0.381357</v>
      </c>
      <c r="EG588" s="77"/>
      <c r="EH588" s="77"/>
      <c r="EI588" s="77"/>
      <c r="EV588" s="26">
        <v>0</v>
      </c>
      <c r="EW588" s="26">
        <v>222.12256960599996</v>
      </c>
      <c r="EX588" s="26">
        <v>184.59716039401005</v>
      </c>
    </row>
    <row r="589" spans="1:154">
      <c r="A589" s="86">
        <v>2022</v>
      </c>
      <c r="B589" s="67" t="s">
        <v>6</v>
      </c>
      <c r="C589" s="67" t="s">
        <v>712</v>
      </c>
      <c r="D589" s="67" t="s">
        <v>211</v>
      </c>
      <c r="E589" s="67" t="s">
        <v>212</v>
      </c>
      <c r="F589" s="67" t="s">
        <v>220</v>
      </c>
      <c r="G589" s="67" t="s">
        <v>37</v>
      </c>
      <c r="H589" s="68" t="s">
        <v>231</v>
      </c>
      <c r="I589" s="68" t="s">
        <v>436</v>
      </c>
      <c r="J589" s="67" t="s">
        <v>715</v>
      </c>
      <c r="K589" s="78">
        <v>512973.39999998582</v>
      </c>
      <c r="L589" s="78">
        <v>766735.69999999902</v>
      </c>
      <c r="M589" s="67">
        <v>44081.400000000009</v>
      </c>
      <c r="N589" s="67">
        <v>0</v>
      </c>
      <c r="O589" s="67">
        <v>0</v>
      </c>
      <c r="P589" s="67">
        <v>0</v>
      </c>
      <c r="Q589" s="79"/>
      <c r="R589" s="67">
        <v>1323790.4999999846</v>
      </c>
      <c r="S589" s="79"/>
      <c r="T589" s="79"/>
      <c r="U589" s="79"/>
      <c r="V589" s="79"/>
      <c r="W589" s="79"/>
      <c r="X589" s="79"/>
      <c r="Y589" s="78">
        <v>835.82296008058461</v>
      </c>
      <c r="Z589" s="67"/>
      <c r="AA589" s="67"/>
      <c r="AB589" s="79"/>
      <c r="AC589" s="79"/>
      <c r="AD589" s="79">
        <v>1768835.28</v>
      </c>
      <c r="AE589" s="79"/>
      <c r="AF589" s="79">
        <v>392.45247665199997</v>
      </c>
      <c r="AG589" s="79">
        <v>0</v>
      </c>
      <c r="AH589" s="67">
        <v>0</v>
      </c>
      <c r="AI589" s="67">
        <v>255.066047376</v>
      </c>
      <c r="AJ589" s="67">
        <v>189.97873262401538</v>
      </c>
      <c r="AK589" s="67"/>
      <c r="AL589" s="67"/>
      <c r="AM589" s="67"/>
      <c r="AN589" s="67"/>
      <c r="AO589" s="67"/>
      <c r="AP589" s="67">
        <v>63</v>
      </c>
      <c r="AQ589" s="67">
        <v>183</v>
      </c>
      <c r="AR589" s="67"/>
      <c r="AS589" s="67"/>
      <c r="AT589" s="67">
        <v>48</v>
      </c>
      <c r="AU589" s="67"/>
      <c r="AV589" s="67"/>
      <c r="AW589" s="67">
        <v>20</v>
      </c>
      <c r="AX589" s="67">
        <v>0</v>
      </c>
      <c r="AY589" s="67">
        <v>0</v>
      </c>
      <c r="AZ589" s="67">
        <v>0</v>
      </c>
      <c r="BA589" s="67">
        <v>0</v>
      </c>
      <c r="BB589" s="67">
        <v>0</v>
      </c>
      <c r="BC589" s="67">
        <v>0</v>
      </c>
      <c r="BD589" s="67"/>
      <c r="BE589" s="67">
        <v>0</v>
      </c>
      <c r="BF589" s="67">
        <v>0</v>
      </c>
      <c r="BG589" s="73">
        <v>0</v>
      </c>
      <c r="BH589" s="68">
        <v>0</v>
      </c>
      <c r="BI589" s="78"/>
      <c r="BJ589" s="67">
        <v>19525</v>
      </c>
      <c r="BK589" s="79">
        <v>314</v>
      </c>
      <c r="BL589" s="79"/>
      <c r="BM589" s="79">
        <v>15</v>
      </c>
      <c r="BN589" s="79">
        <v>15</v>
      </c>
      <c r="BO589" s="79">
        <v>0</v>
      </c>
      <c r="BP589" s="79">
        <v>15</v>
      </c>
      <c r="BQ589" s="79">
        <v>0</v>
      </c>
      <c r="BR589" s="79">
        <v>5656</v>
      </c>
      <c r="BS589" s="79">
        <v>257</v>
      </c>
      <c r="BT589" s="79">
        <v>6</v>
      </c>
      <c r="BU589" s="79">
        <v>0</v>
      </c>
      <c r="BV589" s="79">
        <v>0</v>
      </c>
      <c r="BW589" s="67">
        <v>0</v>
      </c>
      <c r="BX589" s="79"/>
      <c r="BY589" s="79">
        <v>5919</v>
      </c>
      <c r="BZ589" s="79">
        <v>142.08632399999999</v>
      </c>
      <c r="CA589" s="79">
        <v>24.238748000000001</v>
      </c>
      <c r="CB589" s="79">
        <v>31.735952000000001</v>
      </c>
      <c r="CC589" s="79">
        <v>29.438786</v>
      </c>
      <c r="CD589" s="79"/>
      <c r="CE589" s="79"/>
      <c r="CF589" s="79"/>
      <c r="CG589" s="79"/>
      <c r="CH589" s="79"/>
      <c r="CI589" s="79"/>
      <c r="CJ589" s="79"/>
      <c r="CK589" s="79">
        <v>3.3058040000000002</v>
      </c>
      <c r="CL589" s="79">
        <v>230.80561399999996</v>
      </c>
      <c r="CM589" s="79">
        <v>21.7</v>
      </c>
      <c r="CN589" s="79">
        <v>13.784852368155702</v>
      </c>
      <c r="CO589" s="79">
        <v>8.4249571461075607</v>
      </c>
      <c r="CP589" s="79">
        <v>68.62</v>
      </c>
      <c r="CQ589" s="79">
        <v>43.590625322711716</v>
      </c>
      <c r="CR589" s="79">
        <v>26.641500431608335</v>
      </c>
      <c r="CS589" s="79">
        <v>0</v>
      </c>
      <c r="CT589" s="79">
        <v>0</v>
      </c>
      <c r="CU589" s="79">
        <v>0</v>
      </c>
      <c r="CV589" s="79">
        <v>30.98</v>
      </c>
      <c r="CW589" s="79">
        <v>19.679941307164221</v>
      </c>
      <c r="CX589" s="79">
        <v>12.02788812840609</v>
      </c>
      <c r="CY589" s="79">
        <v>2.8</v>
      </c>
      <c r="CZ589" s="79">
        <v>1.7786906281491226</v>
      </c>
      <c r="DA589" s="79">
        <v>1.0870912446590399</v>
      </c>
      <c r="DB589" s="79">
        <v>0</v>
      </c>
      <c r="DC589" s="79">
        <v>0</v>
      </c>
      <c r="DD589" s="79">
        <v>0</v>
      </c>
      <c r="DE589" s="68">
        <v>0</v>
      </c>
      <c r="DF589" s="79">
        <v>0</v>
      </c>
      <c r="DG589" s="77">
        <v>0</v>
      </c>
      <c r="DH589" s="77">
        <v>0</v>
      </c>
      <c r="DI589" s="77">
        <v>0</v>
      </c>
      <c r="DJ589" s="77">
        <v>0</v>
      </c>
      <c r="DK589" s="77">
        <v>0</v>
      </c>
      <c r="DL589" s="77">
        <v>0</v>
      </c>
      <c r="DM589" s="77">
        <v>0</v>
      </c>
      <c r="DN589" s="77">
        <v>0</v>
      </c>
      <c r="DO589" s="77">
        <v>5919</v>
      </c>
      <c r="DP589" s="77">
        <v>0</v>
      </c>
      <c r="DQ589" s="77">
        <v>581.65899999999999</v>
      </c>
      <c r="DR589" s="77">
        <v>0</v>
      </c>
      <c r="DS589" s="77">
        <v>922.09400000000005</v>
      </c>
      <c r="DT589" s="77">
        <v>1503.7530000000002</v>
      </c>
      <c r="DU589" s="77"/>
      <c r="DV589" s="77">
        <v>80.739307919415438</v>
      </c>
      <c r="DW589" s="77">
        <v>0</v>
      </c>
      <c r="DX589" s="77">
        <v>0</v>
      </c>
      <c r="DY589" s="77">
        <v>3.294152</v>
      </c>
      <c r="DZ589" s="77">
        <v>0</v>
      </c>
      <c r="EA589" s="77">
        <v>1.6873</v>
      </c>
      <c r="EB589" s="77">
        <v>0</v>
      </c>
      <c r="EC589" s="77">
        <v>0</v>
      </c>
      <c r="ED589" s="77"/>
      <c r="EE589" s="77"/>
      <c r="EF589" s="77">
        <v>8.4746000000000002E-2</v>
      </c>
      <c r="EG589" s="77"/>
      <c r="EH589" s="77"/>
      <c r="EI589" s="77"/>
      <c r="EV589" s="26">
        <v>0</v>
      </c>
      <c r="EW589" s="26">
        <v>255.066047376</v>
      </c>
      <c r="EX589" s="26">
        <v>189.97873262401538</v>
      </c>
    </row>
    <row r="590" spans="1:154">
      <c r="A590" s="86">
        <v>2022</v>
      </c>
      <c r="B590" s="67" t="s">
        <v>6</v>
      </c>
      <c r="C590" s="67" t="s">
        <v>712</v>
      </c>
      <c r="D590" s="67" t="s">
        <v>211</v>
      </c>
      <c r="E590" s="67" t="s">
        <v>212</v>
      </c>
      <c r="F590" s="67" t="s">
        <v>221</v>
      </c>
      <c r="G590" s="67" t="s">
        <v>36</v>
      </c>
      <c r="H590" s="68" t="s">
        <v>231</v>
      </c>
      <c r="I590" s="68" t="s">
        <v>437</v>
      </c>
      <c r="J590" s="67" t="s">
        <v>716</v>
      </c>
      <c r="K590" s="78">
        <v>703311.88657287043</v>
      </c>
      <c r="L590" s="78">
        <v>670133.54051679582</v>
      </c>
      <c r="M590" s="67">
        <v>386445.30000000005</v>
      </c>
      <c r="N590" s="67">
        <v>214026</v>
      </c>
      <c r="O590" s="67">
        <v>0</v>
      </c>
      <c r="P590" s="67">
        <v>605.4</v>
      </c>
      <c r="Q590" s="79"/>
      <c r="R590" s="67">
        <v>1974522.1270896662</v>
      </c>
      <c r="S590" s="79"/>
      <c r="T590" s="79"/>
      <c r="U590" s="79"/>
      <c r="V590" s="79"/>
      <c r="W590" s="79"/>
      <c r="X590" s="79"/>
      <c r="Y590" s="78">
        <v>1121.6322250939263</v>
      </c>
      <c r="Z590" s="67"/>
      <c r="AA590" s="67"/>
      <c r="AB590" s="79"/>
      <c r="AC590" s="79"/>
      <c r="AD590" s="79">
        <v>2362486.7999999998</v>
      </c>
      <c r="AE590" s="79"/>
      <c r="AF590" s="79">
        <v>525.72177303999979</v>
      </c>
      <c r="AG590" s="79">
        <v>0</v>
      </c>
      <c r="AH590" s="67">
        <v>0</v>
      </c>
      <c r="AI590" s="67">
        <v>340.67059655999998</v>
      </c>
      <c r="AJ590" s="67">
        <v>47.294076350333661</v>
      </c>
      <c r="AK590" s="67"/>
      <c r="AL590" s="67"/>
      <c r="AM590" s="67"/>
      <c r="AN590" s="67"/>
      <c r="AO590" s="67"/>
      <c r="AP590" s="67">
        <v>45</v>
      </c>
      <c r="AQ590" s="67">
        <v>166</v>
      </c>
      <c r="AR590" s="67"/>
      <c r="AS590" s="67"/>
      <c r="AT590" s="67">
        <v>35</v>
      </c>
      <c r="AU590" s="67"/>
      <c r="AV590" s="67"/>
      <c r="AW590" s="67">
        <v>10</v>
      </c>
      <c r="AX590" s="67">
        <v>0</v>
      </c>
      <c r="AY590" s="67">
        <v>0</v>
      </c>
      <c r="AZ590" s="67">
        <v>4</v>
      </c>
      <c r="BA590" s="67">
        <v>22</v>
      </c>
      <c r="BB590" s="67">
        <v>0</v>
      </c>
      <c r="BC590" s="67">
        <v>0</v>
      </c>
      <c r="BD590" s="67"/>
      <c r="BE590" s="67">
        <v>0</v>
      </c>
      <c r="BF590" s="67">
        <v>0</v>
      </c>
      <c r="BG590" s="73">
        <v>0</v>
      </c>
      <c r="BH590" s="68">
        <v>0</v>
      </c>
      <c r="BI590" s="78"/>
      <c r="BJ590" s="67">
        <v>23115</v>
      </c>
      <c r="BK590" s="79">
        <v>282</v>
      </c>
      <c r="BL590" s="79"/>
      <c r="BM590" s="79">
        <v>31</v>
      </c>
      <c r="BN590" s="79">
        <v>31</v>
      </c>
      <c r="BO590" s="79">
        <v>0</v>
      </c>
      <c r="BP590" s="79">
        <v>31</v>
      </c>
      <c r="BQ590" s="79">
        <v>0</v>
      </c>
      <c r="BR590" s="79">
        <v>7056</v>
      </c>
      <c r="BS590" s="79">
        <v>160</v>
      </c>
      <c r="BT590" s="79">
        <v>10</v>
      </c>
      <c r="BU590" s="79">
        <v>2</v>
      </c>
      <c r="BV590" s="79">
        <v>0</v>
      </c>
      <c r="BW590" s="67">
        <v>10</v>
      </c>
      <c r="BX590" s="79"/>
      <c r="BY590" s="79">
        <v>7238</v>
      </c>
      <c r="BZ590" s="79">
        <v>309.99657000000002</v>
      </c>
      <c r="CA590" s="79">
        <v>133.32252099999999</v>
      </c>
      <c r="CB590" s="79">
        <v>40.286484000000002</v>
      </c>
      <c r="CC590" s="79">
        <v>48.751154</v>
      </c>
      <c r="CD590" s="79"/>
      <c r="CE590" s="79"/>
      <c r="CF590" s="79"/>
      <c r="CG590" s="79"/>
      <c r="CH590" s="79"/>
      <c r="CI590" s="79"/>
      <c r="CJ590" s="79"/>
      <c r="CK590" s="79">
        <v>5.7467240000000004</v>
      </c>
      <c r="CL590" s="79">
        <v>538.10345300000006</v>
      </c>
      <c r="CM590" s="79">
        <v>0</v>
      </c>
      <c r="CN590" s="79">
        <v>0</v>
      </c>
      <c r="CO590" s="79">
        <v>0</v>
      </c>
      <c r="CP590" s="79">
        <v>35.659999999999997</v>
      </c>
      <c r="CQ590" s="79">
        <v>33.208409723206493</v>
      </c>
      <c r="CR590" s="79">
        <v>20.296149812580726</v>
      </c>
      <c r="CS590" s="79">
        <v>0</v>
      </c>
      <c r="CT590" s="79">
        <v>0</v>
      </c>
      <c r="CU590" s="79">
        <v>0</v>
      </c>
      <c r="CV590" s="79">
        <v>50.4</v>
      </c>
      <c r="CW590" s="79">
        <v>46.935049075984509</v>
      </c>
      <c r="CX590" s="79">
        <v>28.685528619014828</v>
      </c>
      <c r="CY590" s="79">
        <v>1.65</v>
      </c>
      <c r="CZ590" s="79">
        <v>1.5365641066542544</v>
      </c>
      <c r="DA590" s="79">
        <v>0.93910956788441391</v>
      </c>
      <c r="DB590" s="79">
        <v>0</v>
      </c>
      <c r="DC590" s="79">
        <v>0</v>
      </c>
      <c r="DD590" s="79">
        <v>0</v>
      </c>
      <c r="DE590" s="68">
        <v>0</v>
      </c>
      <c r="DF590" s="79">
        <v>0</v>
      </c>
      <c r="DG590" s="77">
        <v>0</v>
      </c>
      <c r="DH590" s="77">
        <v>0</v>
      </c>
      <c r="DI590" s="77">
        <v>0</v>
      </c>
      <c r="DJ590" s="77">
        <v>0</v>
      </c>
      <c r="DK590" s="77">
        <v>297</v>
      </c>
      <c r="DL590" s="77">
        <v>0</v>
      </c>
      <c r="DM590" s="77">
        <v>0</v>
      </c>
      <c r="DN590" s="77">
        <v>0</v>
      </c>
      <c r="DO590" s="77">
        <v>7138</v>
      </c>
      <c r="DP590" s="77">
        <v>8</v>
      </c>
      <c r="DQ590" s="77">
        <v>953.24</v>
      </c>
      <c r="DR590" s="77">
        <v>0</v>
      </c>
      <c r="DS590" s="77">
        <v>898.3</v>
      </c>
      <c r="DT590" s="77">
        <v>1859.54</v>
      </c>
      <c r="DU590" s="77"/>
      <c r="DV590" s="77">
        <v>0</v>
      </c>
      <c r="DW590" s="77">
        <v>0</v>
      </c>
      <c r="DX590" s="77">
        <v>0</v>
      </c>
      <c r="DY590" s="77">
        <v>4.5972470000000003</v>
      </c>
      <c r="DZ590" s="77">
        <v>0</v>
      </c>
      <c r="EA590" s="77">
        <v>2.5482</v>
      </c>
      <c r="EB590" s="77">
        <v>0</v>
      </c>
      <c r="EC590" s="77">
        <v>0</v>
      </c>
      <c r="ED590" s="77"/>
      <c r="EE590" s="77"/>
      <c r="EF590" s="77">
        <v>0.12711900000000001</v>
      </c>
      <c r="EG590" s="77"/>
      <c r="EH590" s="77"/>
      <c r="EI590" s="77"/>
      <c r="EV590" s="26">
        <v>0</v>
      </c>
      <c r="EW590" s="26">
        <v>340.67059655999998</v>
      </c>
      <c r="EX590" s="26">
        <v>47.294076350333661</v>
      </c>
    </row>
    <row r="591" spans="1:154">
      <c r="A591" s="86">
        <v>2022</v>
      </c>
      <c r="B591" s="67" t="s">
        <v>6</v>
      </c>
      <c r="C591" s="67" t="s">
        <v>712</v>
      </c>
      <c r="D591" s="67" t="s">
        <v>211</v>
      </c>
      <c r="E591" s="67" t="s">
        <v>212</v>
      </c>
      <c r="F591" s="67" t="s">
        <v>222</v>
      </c>
      <c r="G591" s="67" t="s">
        <v>35</v>
      </c>
      <c r="H591" s="68" t="s">
        <v>231</v>
      </c>
      <c r="I591" s="68" t="s">
        <v>438</v>
      </c>
      <c r="J591" s="67" t="s">
        <v>717</v>
      </c>
      <c r="K591" s="78">
        <v>1169574.599999977</v>
      </c>
      <c r="L591" s="78">
        <v>631522.6</v>
      </c>
      <c r="M591" s="67">
        <v>301505.90000000002</v>
      </c>
      <c r="N591" s="67">
        <v>0</v>
      </c>
      <c r="O591" s="67">
        <v>0</v>
      </c>
      <c r="P591" s="67">
        <v>0</v>
      </c>
      <c r="Q591" s="79"/>
      <c r="R591" s="67">
        <v>2102603.0999999768</v>
      </c>
      <c r="S591" s="79"/>
      <c r="T591" s="79"/>
      <c r="U591" s="79"/>
      <c r="V591" s="79"/>
      <c r="W591" s="79"/>
      <c r="X591" s="79"/>
      <c r="Y591" s="78">
        <v>1429.0782943263753</v>
      </c>
      <c r="Z591" s="67"/>
      <c r="AA591" s="67"/>
      <c r="AB591" s="79"/>
      <c r="AC591" s="79"/>
      <c r="AD591" s="79">
        <v>4014608.3</v>
      </c>
      <c r="AE591" s="79"/>
      <c r="AF591" s="79">
        <v>883.6175808199996</v>
      </c>
      <c r="AG591" s="79">
        <v>0</v>
      </c>
      <c r="AH591" s="67">
        <v>578.90651686000001</v>
      </c>
      <c r="AI591" s="67">
        <v>0</v>
      </c>
      <c r="AJ591" s="67">
        <v>289.3005251400225</v>
      </c>
      <c r="AK591" s="67"/>
      <c r="AL591" s="67"/>
      <c r="AM591" s="67"/>
      <c r="AN591" s="67"/>
      <c r="AO591" s="67"/>
      <c r="AP591" s="67">
        <v>60</v>
      </c>
      <c r="AQ591" s="67">
        <v>124</v>
      </c>
      <c r="AR591" s="67"/>
      <c r="AS591" s="67"/>
      <c r="AT591" s="67">
        <v>37</v>
      </c>
      <c r="AU591" s="67"/>
      <c r="AV591" s="67"/>
      <c r="AW591" s="67">
        <v>12</v>
      </c>
      <c r="AX591" s="67">
        <v>0</v>
      </c>
      <c r="AY591" s="67">
        <v>0</v>
      </c>
      <c r="AZ591" s="67">
        <v>5</v>
      </c>
      <c r="BA591" s="67">
        <v>7</v>
      </c>
      <c r="BB591" s="67">
        <v>0</v>
      </c>
      <c r="BC591" s="67">
        <v>0</v>
      </c>
      <c r="BD591" s="67"/>
      <c r="BE591" s="67">
        <v>0</v>
      </c>
      <c r="BF591" s="67">
        <v>0</v>
      </c>
      <c r="BG591" s="73">
        <v>0</v>
      </c>
      <c r="BH591" s="68">
        <v>0</v>
      </c>
      <c r="BI591" s="78"/>
      <c r="BJ591" s="67">
        <v>17580</v>
      </c>
      <c r="BK591" s="79">
        <v>245</v>
      </c>
      <c r="BL591" s="79"/>
      <c r="BM591" s="79">
        <v>44</v>
      </c>
      <c r="BN591" s="79">
        <v>44</v>
      </c>
      <c r="BO591" s="79">
        <v>0</v>
      </c>
      <c r="BP591" s="79">
        <v>44</v>
      </c>
      <c r="BQ591" s="79">
        <v>0</v>
      </c>
      <c r="BR591" s="79">
        <v>10039</v>
      </c>
      <c r="BS591" s="79">
        <v>202</v>
      </c>
      <c r="BT591" s="79">
        <v>13</v>
      </c>
      <c r="BU591" s="79">
        <v>0</v>
      </c>
      <c r="BV591" s="79">
        <v>0</v>
      </c>
      <c r="BW591" s="67">
        <v>6</v>
      </c>
      <c r="BX591" s="79"/>
      <c r="BY591" s="79">
        <v>10260</v>
      </c>
      <c r="BZ591" s="79">
        <v>415.90989300000001</v>
      </c>
      <c r="CA591" s="79">
        <v>137.77623199999999</v>
      </c>
      <c r="CB591" s="79">
        <v>51.168551999999998</v>
      </c>
      <c r="CC591" s="79">
        <v>67.339402000000007</v>
      </c>
      <c r="CD591" s="79"/>
      <c r="CE591" s="79"/>
      <c r="CF591" s="79"/>
      <c r="CG591" s="79"/>
      <c r="CH591" s="79"/>
      <c r="CI591" s="79"/>
      <c r="CJ591" s="79"/>
      <c r="CK591" s="79">
        <v>8.0285810000000009</v>
      </c>
      <c r="CL591" s="79">
        <v>680.22265999999991</v>
      </c>
      <c r="CM591" s="79">
        <v>5.44</v>
      </c>
      <c r="CN591" s="79">
        <v>5.8133733476996268</v>
      </c>
      <c r="CO591" s="79">
        <v>3.5711552474918804</v>
      </c>
      <c r="CP591" s="79">
        <v>121.06</v>
      </c>
      <c r="CQ591" s="79">
        <v>129.36892968244791</v>
      </c>
      <c r="CR591" s="79">
        <v>79.471333503927752</v>
      </c>
      <c r="CS591" s="79">
        <v>0</v>
      </c>
      <c r="CT591" s="79">
        <v>0</v>
      </c>
      <c r="CU591" s="79">
        <v>0</v>
      </c>
      <c r="CV591" s="79">
        <v>110.18</v>
      </c>
      <c r="CW591" s="79">
        <v>117.74218298704869</v>
      </c>
      <c r="CX591" s="79">
        <v>72.329023008944006</v>
      </c>
      <c r="CY591" s="79">
        <v>3.76</v>
      </c>
      <c r="CZ591" s="79">
        <v>4.0676838667187605</v>
      </c>
      <c r="DA591" s="79">
        <v>2.4987781993253342</v>
      </c>
      <c r="DB591" s="79">
        <v>0</v>
      </c>
      <c r="DC591" s="79">
        <v>0</v>
      </c>
      <c r="DD591" s="79">
        <v>0</v>
      </c>
      <c r="DE591" s="68">
        <v>0</v>
      </c>
      <c r="DF591" s="79">
        <v>0</v>
      </c>
      <c r="DG591" s="77">
        <v>0</v>
      </c>
      <c r="DH591" s="77">
        <v>0</v>
      </c>
      <c r="DI591" s="77">
        <v>0</v>
      </c>
      <c r="DJ591" s="77">
        <v>0</v>
      </c>
      <c r="DK591" s="77">
        <v>0</v>
      </c>
      <c r="DL591" s="77">
        <v>0</v>
      </c>
      <c r="DM591" s="77">
        <v>0</v>
      </c>
      <c r="DN591" s="77">
        <v>0</v>
      </c>
      <c r="DO591" s="77">
        <v>10260</v>
      </c>
      <c r="DP591" s="77">
        <v>6</v>
      </c>
      <c r="DQ591" s="77">
        <v>882.6</v>
      </c>
      <c r="DR591" s="77">
        <v>0</v>
      </c>
      <c r="DS591" s="77">
        <v>831.91399999999999</v>
      </c>
      <c r="DT591" s="77">
        <v>1720.5140000000001</v>
      </c>
      <c r="DU591" s="77"/>
      <c r="DV591" s="77">
        <v>73.370042673624482</v>
      </c>
      <c r="DW591" s="77">
        <v>0</v>
      </c>
      <c r="DX591" s="77">
        <v>0</v>
      </c>
      <c r="DY591" s="77">
        <v>0.78771200000000008</v>
      </c>
      <c r="DZ591" s="77">
        <v>0</v>
      </c>
      <c r="EA591" s="77">
        <v>3.7073</v>
      </c>
      <c r="EB591" s="77">
        <v>0</v>
      </c>
      <c r="EC591" s="77">
        <v>0</v>
      </c>
      <c r="ED591" s="77"/>
      <c r="EE591" s="77"/>
      <c r="EF591" s="77">
        <v>0.381357</v>
      </c>
      <c r="EG591" s="77"/>
      <c r="EH591" s="77"/>
      <c r="EI591" s="77"/>
      <c r="EV591" s="26">
        <v>578.90651686000001</v>
      </c>
      <c r="EW591" s="26">
        <v>0</v>
      </c>
      <c r="EX591" s="26">
        <v>289.3005251400225</v>
      </c>
    </row>
    <row r="592" spans="1:154">
      <c r="A592" s="86">
        <v>2022</v>
      </c>
      <c r="B592" s="67" t="s">
        <v>6</v>
      </c>
      <c r="C592" s="67" t="s">
        <v>712</v>
      </c>
      <c r="D592" s="67" t="s">
        <v>211</v>
      </c>
      <c r="E592" s="67" t="s">
        <v>212</v>
      </c>
      <c r="F592" s="67" t="s">
        <v>223</v>
      </c>
      <c r="G592" s="67" t="s">
        <v>45</v>
      </c>
      <c r="H592" s="68" t="s">
        <v>231</v>
      </c>
      <c r="I592" s="68" t="s">
        <v>439</v>
      </c>
      <c r="J592" s="67" t="s">
        <v>718</v>
      </c>
      <c r="K592" s="78">
        <v>1321017.6999999811</v>
      </c>
      <c r="L592" s="78">
        <v>927663.10000000102</v>
      </c>
      <c r="M592" s="67">
        <v>260455</v>
      </c>
      <c r="N592" s="67">
        <v>0</v>
      </c>
      <c r="O592" s="67">
        <v>0</v>
      </c>
      <c r="P592" s="67">
        <v>0</v>
      </c>
      <c r="Q592" s="79"/>
      <c r="R592" s="67">
        <v>2509135.7999999821</v>
      </c>
      <c r="S592" s="79"/>
      <c r="T592" s="79"/>
      <c r="U592" s="79"/>
      <c r="V592" s="79"/>
      <c r="W592" s="79"/>
      <c r="X592" s="79"/>
      <c r="Y592" s="78">
        <v>1612.729543559783</v>
      </c>
      <c r="Z592" s="67"/>
      <c r="AA592" s="67"/>
      <c r="AB592" s="79"/>
      <c r="AC592" s="79"/>
      <c r="AD592" s="79">
        <v>3859481</v>
      </c>
      <c r="AE592" s="79"/>
      <c r="AF592" s="79">
        <v>746.25345856999979</v>
      </c>
      <c r="AG592" s="79">
        <v>0</v>
      </c>
      <c r="AH592" s="67">
        <v>0</v>
      </c>
      <c r="AI592" s="67">
        <v>556.5371601999999</v>
      </c>
      <c r="AJ592" s="67">
        <v>793.80803980001781</v>
      </c>
      <c r="AK592" s="67"/>
      <c r="AL592" s="67"/>
      <c r="AM592" s="67"/>
      <c r="AN592" s="67"/>
      <c r="AO592" s="67"/>
      <c r="AP592" s="67">
        <v>123</v>
      </c>
      <c r="AQ592" s="67">
        <v>260</v>
      </c>
      <c r="AR592" s="67"/>
      <c r="AS592" s="67"/>
      <c r="AT592" s="67">
        <v>72</v>
      </c>
      <c r="AU592" s="67"/>
      <c r="AV592" s="67"/>
      <c r="AW592" s="67">
        <v>26</v>
      </c>
      <c r="AX592" s="67">
        <v>0</v>
      </c>
      <c r="AY592" s="67">
        <v>0</v>
      </c>
      <c r="AZ592" s="67">
        <v>13</v>
      </c>
      <c r="BA592" s="67">
        <v>6</v>
      </c>
      <c r="BB592" s="67">
        <v>0</v>
      </c>
      <c r="BC592" s="67">
        <v>0</v>
      </c>
      <c r="BD592" s="67"/>
      <c r="BE592" s="67">
        <v>0</v>
      </c>
      <c r="BF592" s="67">
        <v>0</v>
      </c>
      <c r="BG592" s="73">
        <v>0</v>
      </c>
      <c r="BH592" s="68">
        <v>0</v>
      </c>
      <c r="BI592" s="78"/>
      <c r="BJ592" s="67">
        <v>34460</v>
      </c>
      <c r="BK592" s="79">
        <v>500</v>
      </c>
      <c r="BL592" s="79"/>
      <c r="BM592" s="79">
        <v>39</v>
      </c>
      <c r="BN592" s="79">
        <v>39</v>
      </c>
      <c r="BO592" s="79">
        <v>0</v>
      </c>
      <c r="BP592" s="79">
        <v>39</v>
      </c>
      <c r="BQ592" s="79">
        <v>0</v>
      </c>
      <c r="BR592" s="79">
        <v>15812</v>
      </c>
      <c r="BS592" s="79">
        <v>399</v>
      </c>
      <c r="BT592" s="79">
        <v>12</v>
      </c>
      <c r="BU592" s="79">
        <v>0</v>
      </c>
      <c r="BV592" s="79">
        <v>0</v>
      </c>
      <c r="BW592" s="67">
        <v>0</v>
      </c>
      <c r="BX592" s="79"/>
      <c r="BY592" s="79">
        <v>16223</v>
      </c>
      <c r="BZ592" s="79">
        <v>374.50237499999997</v>
      </c>
      <c r="CA592" s="79">
        <v>191.989328</v>
      </c>
      <c r="CB592" s="79">
        <v>63.498298000000005</v>
      </c>
      <c r="CC592" s="79">
        <v>52.181949000000003</v>
      </c>
      <c r="CD592" s="79"/>
      <c r="CE592" s="79"/>
      <c r="CF592" s="79"/>
      <c r="CG592" s="79"/>
      <c r="CH592" s="79"/>
      <c r="CI592" s="79"/>
      <c r="CJ592" s="79"/>
      <c r="CK592" s="79">
        <v>7.0726320000000005</v>
      </c>
      <c r="CL592" s="79">
        <v>689.24458199999992</v>
      </c>
      <c r="CM592" s="79">
        <v>6.0220000000000002</v>
      </c>
      <c r="CN592" s="79">
        <v>7.2674012173629299</v>
      </c>
      <c r="CO592" s="79">
        <v>4.4416539390217888</v>
      </c>
      <c r="CP592" s="79">
        <v>74.715999999999994</v>
      </c>
      <c r="CQ592" s="79">
        <v>90.167909225587621</v>
      </c>
      <c r="CR592" s="79">
        <v>55.108371920948507</v>
      </c>
      <c r="CS592" s="79">
        <v>7.5</v>
      </c>
      <c r="CT592" s="79">
        <v>9.0510642859883728</v>
      </c>
      <c r="CU592" s="79">
        <v>5.5317842149889431</v>
      </c>
      <c r="CV592" s="79">
        <v>16.612200000000001</v>
      </c>
      <c r="CW592" s="79">
        <v>20.047745350892804</v>
      </c>
      <c r="CX592" s="79">
        <v>12.25268076483191</v>
      </c>
      <c r="CY592" s="79">
        <v>0</v>
      </c>
      <c r="CZ592" s="79">
        <v>0</v>
      </c>
      <c r="DA592" s="79">
        <v>0</v>
      </c>
      <c r="DB592" s="79">
        <v>0</v>
      </c>
      <c r="DC592" s="79">
        <v>0</v>
      </c>
      <c r="DD592" s="79">
        <v>0</v>
      </c>
      <c r="DE592" s="68">
        <v>0</v>
      </c>
      <c r="DF592" s="79">
        <v>0</v>
      </c>
      <c r="DG592" s="77">
        <v>0</v>
      </c>
      <c r="DH592" s="77">
        <v>0</v>
      </c>
      <c r="DI592" s="77">
        <v>3</v>
      </c>
      <c r="DJ592" s="77">
        <v>0</v>
      </c>
      <c r="DK592" s="77">
        <v>777</v>
      </c>
      <c r="DL592" s="77">
        <v>125</v>
      </c>
      <c r="DM592" s="77">
        <v>519</v>
      </c>
      <c r="DN592" s="77">
        <v>0</v>
      </c>
      <c r="DO592" s="77">
        <v>16223</v>
      </c>
      <c r="DP592" s="77">
        <v>0</v>
      </c>
      <c r="DQ592" s="77">
        <v>850.31</v>
      </c>
      <c r="DR592" s="77">
        <v>0</v>
      </c>
      <c r="DS592" s="77">
        <v>1208.1500000000001</v>
      </c>
      <c r="DT592" s="77">
        <v>2058.46</v>
      </c>
      <c r="DU592" s="77"/>
      <c r="DV592" s="77">
        <v>131.02370444021687</v>
      </c>
      <c r="DW592" s="77">
        <v>0</v>
      </c>
      <c r="DX592" s="77">
        <v>0</v>
      </c>
      <c r="DY592" s="77">
        <v>0.28855999999999998</v>
      </c>
      <c r="DZ592" s="77">
        <v>0</v>
      </c>
      <c r="EA592" s="77">
        <v>6.5699000000000005</v>
      </c>
      <c r="EB592" s="77">
        <v>0</v>
      </c>
      <c r="EC592" s="77">
        <v>0</v>
      </c>
      <c r="ED592" s="77"/>
      <c r="EE592" s="77"/>
      <c r="EF592" s="77">
        <v>0.28855999999999998</v>
      </c>
      <c r="EG592" s="77"/>
      <c r="EH592" s="77"/>
      <c r="EI592" s="77"/>
      <c r="EV592" s="26">
        <v>0</v>
      </c>
      <c r="EW592" s="26">
        <v>556.5371601999999</v>
      </c>
      <c r="EX592" s="26">
        <v>793.80803980001781</v>
      </c>
    </row>
    <row r="593" spans="1:154">
      <c r="A593" s="86">
        <v>2022</v>
      </c>
      <c r="B593" s="67" t="s">
        <v>6</v>
      </c>
      <c r="C593" s="67" t="s">
        <v>712</v>
      </c>
      <c r="D593" s="67" t="s">
        <v>211</v>
      </c>
      <c r="E593" s="67" t="s">
        <v>212</v>
      </c>
      <c r="F593" s="67" t="s">
        <v>224</v>
      </c>
      <c r="G593" s="67" t="s">
        <v>46</v>
      </c>
      <c r="H593" s="68" t="s">
        <v>231</v>
      </c>
      <c r="I593" s="68" t="s">
        <v>440</v>
      </c>
      <c r="J593" s="67" t="s">
        <v>719</v>
      </c>
      <c r="K593" s="78">
        <v>685615.09999999346</v>
      </c>
      <c r="L593" s="78">
        <v>593728.66669999994</v>
      </c>
      <c r="M593" s="67">
        <v>316897</v>
      </c>
      <c r="N593" s="67">
        <v>548564.99999999988</v>
      </c>
      <c r="O593" s="67">
        <v>0</v>
      </c>
      <c r="P593" s="67">
        <v>0</v>
      </c>
      <c r="Q593" s="79"/>
      <c r="R593" s="67">
        <v>2144805.7666999935</v>
      </c>
      <c r="S593" s="79"/>
      <c r="T593" s="79"/>
      <c r="U593" s="79"/>
      <c r="V593" s="79"/>
      <c r="W593" s="79"/>
      <c r="X593" s="79"/>
      <c r="Y593" s="78">
        <v>1241.2692476741399</v>
      </c>
      <c r="Z593" s="67"/>
      <c r="AA593" s="67"/>
      <c r="AB593" s="79"/>
      <c r="AC593" s="79"/>
      <c r="AD593" s="79">
        <v>2801250.31</v>
      </c>
      <c r="AE593" s="79"/>
      <c r="AF593" s="79">
        <v>648.24352133599996</v>
      </c>
      <c r="AG593" s="79">
        <v>0</v>
      </c>
      <c r="AH593" s="67">
        <v>0</v>
      </c>
      <c r="AI593" s="67">
        <v>403.94029470199996</v>
      </c>
      <c r="AJ593" s="67">
        <v>28.404223798007031</v>
      </c>
      <c r="AK593" s="67"/>
      <c r="AL593" s="67"/>
      <c r="AM593" s="67"/>
      <c r="AN593" s="67"/>
      <c r="AO593" s="67"/>
      <c r="AP593" s="67">
        <v>38</v>
      </c>
      <c r="AQ593" s="67">
        <v>285</v>
      </c>
      <c r="AR593" s="67"/>
      <c r="AS593" s="67"/>
      <c r="AT593" s="67">
        <v>51</v>
      </c>
      <c r="AU593" s="67"/>
      <c r="AV593" s="67"/>
      <c r="AW593" s="67">
        <v>14</v>
      </c>
      <c r="AX593" s="67">
        <v>0</v>
      </c>
      <c r="AY593" s="67">
        <v>0</v>
      </c>
      <c r="AZ593" s="67">
        <v>7</v>
      </c>
      <c r="BA593" s="67">
        <v>9</v>
      </c>
      <c r="BB593" s="67">
        <v>0</v>
      </c>
      <c r="BC593" s="67">
        <v>9</v>
      </c>
      <c r="BD593" s="67"/>
      <c r="BE593" s="67">
        <v>0</v>
      </c>
      <c r="BF593" s="67">
        <v>0</v>
      </c>
      <c r="BG593" s="73">
        <v>0</v>
      </c>
      <c r="BH593" s="68">
        <v>0</v>
      </c>
      <c r="BI593" s="78"/>
      <c r="BJ593" s="67">
        <v>32640</v>
      </c>
      <c r="BK593" s="79">
        <v>413</v>
      </c>
      <c r="BL593" s="79"/>
      <c r="BM593" s="79">
        <v>33</v>
      </c>
      <c r="BN593" s="79">
        <v>33</v>
      </c>
      <c r="BO593" s="79">
        <v>0</v>
      </c>
      <c r="BP593" s="79">
        <v>33</v>
      </c>
      <c r="BQ593" s="79">
        <v>0</v>
      </c>
      <c r="BR593" s="79">
        <v>11420</v>
      </c>
      <c r="BS593" s="79">
        <v>276</v>
      </c>
      <c r="BT593" s="79">
        <v>12</v>
      </c>
      <c r="BU593" s="79">
        <v>0</v>
      </c>
      <c r="BV593" s="79">
        <v>0</v>
      </c>
      <c r="BW593" s="67">
        <v>0</v>
      </c>
      <c r="BX593" s="79"/>
      <c r="BY593" s="79">
        <v>11708</v>
      </c>
      <c r="BZ593" s="79">
        <v>289.95035300000001</v>
      </c>
      <c r="CA593" s="79">
        <v>264.878041</v>
      </c>
      <c r="CB593" s="79">
        <v>50.782567</v>
      </c>
      <c r="CC593" s="79">
        <v>46.504848000000003</v>
      </c>
      <c r="CD593" s="79"/>
      <c r="CE593" s="79"/>
      <c r="CF593" s="79"/>
      <c r="CG593" s="79"/>
      <c r="CH593" s="79"/>
      <c r="CI593" s="79"/>
      <c r="CJ593" s="79"/>
      <c r="CK593" s="79">
        <v>6.728453</v>
      </c>
      <c r="CL593" s="79">
        <v>658.84426199999996</v>
      </c>
      <c r="CM593" s="79">
        <v>3.1284999999999998</v>
      </c>
      <c r="CN593" s="79">
        <v>3.1892180499381828</v>
      </c>
      <c r="CO593" s="79">
        <v>1.9491703416709687</v>
      </c>
      <c r="CP593" s="79">
        <v>40.8857</v>
      </c>
      <c r="CQ593" s="79">
        <v>41.679211259184136</v>
      </c>
      <c r="CR593" s="79">
        <v>25.473291941331862</v>
      </c>
      <c r="CS593" s="79">
        <v>0</v>
      </c>
      <c r="CT593" s="79">
        <v>0</v>
      </c>
      <c r="CU593" s="79">
        <v>0</v>
      </c>
      <c r="CV593" s="79">
        <v>60.014000000000003</v>
      </c>
      <c r="CW593" s="79">
        <v>61.178754051139563</v>
      </c>
      <c r="CX593" s="79">
        <v>37.390925007205219</v>
      </c>
      <c r="CY593" s="79">
        <v>0</v>
      </c>
      <c r="CZ593" s="79">
        <v>0</v>
      </c>
      <c r="DA593" s="79">
        <v>0</v>
      </c>
      <c r="DB593" s="79">
        <v>0</v>
      </c>
      <c r="DC593" s="79">
        <v>0</v>
      </c>
      <c r="DD593" s="79">
        <v>0</v>
      </c>
      <c r="DE593" s="68">
        <v>0</v>
      </c>
      <c r="DF593" s="79">
        <v>0</v>
      </c>
      <c r="DG593" s="77">
        <v>0</v>
      </c>
      <c r="DH593" s="77">
        <v>0</v>
      </c>
      <c r="DI593" s="77">
        <v>0</v>
      </c>
      <c r="DJ593" s="77">
        <v>0</v>
      </c>
      <c r="DK593" s="77">
        <v>0</v>
      </c>
      <c r="DL593" s="77">
        <v>0</v>
      </c>
      <c r="DM593" s="77">
        <v>0</v>
      </c>
      <c r="DN593" s="77">
        <v>0</v>
      </c>
      <c r="DO593" s="77">
        <v>11709</v>
      </c>
      <c r="DP593" s="77">
        <v>0</v>
      </c>
      <c r="DQ593" s="77">
        <v>308.86500000000001</v>
      </c>
      <c r="DR593" s="77">
        <v>0</v>
      </c>
      <c r="DS593" s="77">
        <v>882.45</v>
      </c>
      <c r="DT593" s="77">
        <v>1191.3150000000001</v>
      </c>
      <c r="DU593" s="77"/>
      <c r="DV593" s="77">
        <v>56.045197325860045</v>
      </c>
      <c r="DW593" s="77">
        <v>0</v>
      </c>
      <c r="DX593" s="77">
        <v>0</v>
      </c>
      <c r="DY593" s="77">
        <v>0.23316400000000001</v>
      </c>
      <c r="DZ593" s="77">
        <v>0</v>
      </c>
      <c r="EA593" s="77">
        <v>2.5651999999999999</v>
      </c>
      <c r="EB593" s="77">
        <v>0</v>
      </c>
      <c r="EC593" s="77">
        <v>0</v>
      </c>
      <c r="ED593" s="77"/>
      <c r="EE593" s="77"/>
      <c r="EF593" s="77">
        <v>0.33898400000000001</v>
      </c>
      <c r="EG593" s="77"/>
      <c r="EH593" s="77"/>
      <c r="EI593" s="77"/>
      <c r="EV593" s="26">
        <v>0</v>
      </c>
      <c r="EW593" s="26">
        <v>403.94029470199996</v>
      </c>
      <c r="EX593" s="26">
        <v>28.404223798007031</v>
      </c>
    </row>
    <row r="594" spans="1:154">
      <c r="A594" s="86">
        <v>2022</v>
      </c>
      <c r="B594" s="67" t="s">
        <v>6</v>
      </c>
      <c r="C594" s="67" t="s">
        <v>712</v>
      </c>
      <c r="D594" s="67" t="s">
        <v>211</v>
      </c>
      <c r="E594" s="67" t="s">
        <v>212</v>
      </c>
      <c r="F594" s="67" t="s">
        <v>225</v>
      </c>
      <c r="G594" s="67" t="s">
        <v>47</v>
      </c>
      <c r="H594" s="68" t="s">
        <v>231</v>
      </c>
      <c r="I594" s="68" t="s">
        <v>441</v>
      </c>
      <c r="J594" s="67" t="s">
        <v>720</v>
      </c>
      <c r="K594" s="78">
        <v>2136897.9999999749</v>
      </c>
      <c r="L594" s="78">
        <v>2015361.4620000001</v>
      </c>
      <c r="M594" s="67">
        <v>951466.79999999993</v>
      </c>
      <c r="N594" s="67">
        <v>926038</v>
      </c>
      <c r="O594" s="67">
        <v>0</v>
      </c>
      <c r="P594" s="67">
        <v>0</v>
      </c>
      <c r="Q594" s="79"/>
      <c r="R594" s="67">
        <v>6029764.261999975</v>
      </c>
      <c r="S594" s="79"/>
      <c r="T594" s="79"/>
      <c r="U594" s="79"/>
      <c r="V594" s="79"/>
      <c r="W594" s="79"/>
      <c r="X594" s="79"/>
      <c r="Y594" s="78">
        <v>3637.5953725901809</v>
      </c>
      <c r="Z594" s="67"/>
      <c r="AA594" s="67"/>
      <c r="AB594" s="79"/>
      <c r="AC594" s="79"/>
      <c r="AD594" s="79">
        <v>9282741.8457280025</v>
      </c>
      <c r="AE594" s="79"/>
      <c r="AF594" s="79">
        <v>2058.2087573023659</v>
      </c>
      <c r="AG594" s="79">
        <v>0</v>
      </c>
      <c r="AH594" s="67">
        <v>0</v>
      </c>
      <c r="AI594" s="67">
        <v>1338.571374153978</v>
      </c>
      <c r="AJ594" s="67">
        <v>707.23286962940892</v>
      </c>
      <c r="AK594" s="67"/>
      <c r="AL594" s="67"/>
      <c r="AM594" s="67"/>
      <c r="AN594" s="67"/>
      <c r="AO594" s="67"/>
      <c r="AP594" s="67">
        <v>87</v>
      </c>
      <c r="AQ594" s="67">
        <v>405</v>
      </c>
      <c r="AR594" s="67"/>
      <c r="AS594" s="67"/>
      <c r="AT594" s="67">
        <v>108</v>
      </c>
      <c r="AU594" s="67"/>
      <c r="AV594" s="67"/>
      <c r="AW594" s="67">
        <v>70</v>
      </c>
      <c r="AX594" s="67">
        <v>3</v>
      </c>
      <c r="AY594" s="67">
        <v>0</v>
      </c>
      <c r="AZ594" s="67">
        <v>41</v>
      </c>
      <c r="BA594" s="67">
        <v>18</v>
      </c>
      <c r="BB594" s="67">
        <v>0</v>
      </c>
      <c r="BC594" s="67">
        <v>0</v>
      </c>
      <c r="BD594" s="67"/>
      <c r="BE594" s="67">
        <v>0</v>
      </c>
      <c r="BF594" s="67">
        <v>0</v>
      </c>
      <c r="BG594" s="73">
        <v>0</v>
      </c>
      <c r="BH594" s="68">
        <v>0</v>
      </c>
      <c r="BI594" s="78"/>
      <c r="BJ594" s="67">
        <v>66560</v>
      </c>
      <c r="BK594" s="79">
        <v>732</v>
      </c>
      <c r="BL594" s="79"/>
      <c r="BM594" s="79">
        <v>66</v>
      </c>
      <c r="BN594" s="79">
        <v>66</v>
      </c>
      <c r="BO594" s="79">
        <v>0</v>
      </c>
      <c r="BP594" s="79">
        <v>66</v>
      </c>
      <c r="BQ594" s="79">
        <v>0</v>
      </c>
      <c r="BR594" s="79">
        <v>21679</v>
      </c>
      <c r="BS594" s="79">
        <v>744</v>
      </c>
      <c r="BT594" s="79">
        <v>46</v>
      </c>
      <c r="BU594" s="79">
        <v>5</v>
      </c>
      <c r="BV594" s="79">
        <v>3</v>
      </c>
      <c r="BW594" s="67">
        <v>0</v>
      </c>
      <c r="BX594" s="79"/>
      <c r="BY594" s="79">
        <v>22477</v>
      </c>
      <c r="BZ594" s="79">
        <v>603.21234200000004</v>
      </c>
      <c r="CA594" s="79">
        <v>359.04267900000002</v>
      </c>
      <c r="CB594" s="79">
        <v>94.184361999999993</v>
      </c>
      <c r="CC594" s="79">
        <v>98.872551999999999</v>
      </c>
      <c r="CD594" s="79"/>
      <c r="CE594" s="79"/>
      <c r="CF594" s="79"/>
      <c r="CG594" s="79"/>
      <c r="CH594" s="79"/>
      <c r="CI594" s="79"/>
      <c r="CJ594" s="79"/>
      <c r="CK594" s="79">
        <v>8.210032</v>
      </c>
      <c r="CL594" s="79">
        <v>1163.5219670000001</v>
      </c>
      <c r="CM594" s="79">
        <v>9.7430000000000003</v>
      </c>
      <c r="CN594" s="79">
        <v>28.477519087202996</v>
      </c>
      <c r="CO594" s="79">
        <v>17.40474772812129</v>
      </c>
      <c r="CP594" s="79">
        <v>63.558</v>
      </c>
      <c r="CQ594" s="79">
        <v>185.77174978389078</v>
      </c>
      <c r="CR594" s="79">
        <v>113.53904917416945</v>
      </c>
      <c r="CS594" s="79">
        <v>4.33</v>
      </c>
      <c r="CT594" s="79">
        <v>12.656025623277118</v>
      </c>
      <c r="CU594" s="79">
        <v>7.7350464603063926</v>
      </c>
      <c r="CV594" s="79">
        <v>66.010000000000005</v>
      </c>
      <c r="CW594" s="79">
        <v>192.93862618764959</v>
      </c>
      <c r="CX594" s="79">
        <v>117.91926486023672</v>
      </c>
      <c r="CY594" s="79">
        <v>1.256</v>
      </c>
      <c r="CZ594" s="79">
        <v>3.6711242916480509</v>
      </c>
      <c r="DA594" s="79">
        <v>2.2436993889479973</v>
      </c>
      <c r="DB594" s="79">
        <v>0</v>
      </c>
      <c r="DC594" s="79">
        <v>0</v>
      </c>
      <c r="DD594" s="79">
        <v>0</v>
      </c>
      <c r="DE594" s="68">
        <v>0</v>
      </c>
      <c r="DF594" s="79">
        <v>755</v>
      </c>
      <c r="DG594" s="77">
        <v>0</v>
      </c>
      <c r="DH594" s="77">
        <v>0</v>
      </c>
      <c r="DI594" s="77">
        <v>0</v>
      </c>
      <c r="DJ594" s="77">
        <v>0</v>
      </c>
      <c r="DK594" s="77">
        <v>0</v>
      </c>
      <c r="DL594" s="77">
        <v>0</v>
      </c>
      <c r="DM594" s="77">
        <v>0</v>
      </c>
      <c r="DN594" s="77">
        <v>0</v>
      </c>
      <c r="DO594" s="77">
        <v>22477</v>
      </c>
      <c r="DP594" s="77">
        <v>3</v>
      </c>
      <c r="DQ594" s="77">
        <v>1237.4590000000001</v>
      </c>
      <c r="DR594" s="77"/>
      <c r="DS594" s="77">
        <v>1792.066</v>
      </c>
      <c r="DT594" s="77">
        <v>3029.5250000000001</v>
      </c>
      <c r="DU594" s="77"/>
      <c r="DV594" s="77">
        <v>364.94425040981901</v>
      </c>
      <c r="DW594" s="77">
        <v>0</v>
      </c>
      <c r="DX594" s="77">
        <v>0</v>
      </c>
      <c r="DY594" s="77">
        <v>5.6402369999999999</v>
      </c>
      <c r="DZ594" s="77">
        <v>0</v>
      </c>
      <c r="EA594" s="77">
        <v>15.0989</v>
      </c>
      <c r="EB594" s="77">
        <v>0</v>
      </c>
      <c r="EC594" s="77">
        <v>0</v>
      </c>
      <c r="ED594" s="77"/>
      <c r="EE594" s="77"/>
      <c r="EF594" s="77">
        <v>0.96186700000000003</v>
      </c>
      <c r="EG594" s="77"/>
      <c r="EH594" s="77"/>
      <c r="EI594" s="77"/>
      <c r="EV594" s="26">
        <v>707.23286962940892</v>
      </c>
      <c r="EW594" s="26">
        <v>0</v>
      </c>
      <c r="EX594" s="26">
        <v>0</v>
      </c>
    </row>
    <row r="595" spans="1:154">
      <c r="A595" s="86">
        <v>2022</v>
      </c>
      <c r="B595" s="67" t="s">
        <v>6</v>
      </c>
      <c r="C595" s="67" t="s">
        <v>712</v>
      </c>
      <c r="D595" s="67" t="s">
        <v>211</v>
      </c>
      <c r="E595" s="67" t="s">
        <v>212</v>
      </c>
      <c r="F595" s="67" t="s">
        <v>553</v>
      </c>
      <c r="G595" s="67" t="s">
        <v>545</v>
      </c>
      <c r="H595" s="68" t="s">
        <v>231</v>
      </c>
      <c r="I595" s="68" t="s">
        <v>445</v>
      </c>
      <c r="J595" s="67" t="s">
        <v>721</v>
      </c>
      <c r="K595" s="78">
        <v>370541.98</v>
      </c>
      <c r="L595" s="78">
        <v>152324.79999999999</v>
      </c>
      <c r="M595" s="67">
        <v>0</v>
      </c>
      <c r="N595" s="67">
        <v>0</v>
      </c>
      <c r="O595" s="67">
        <v>0</v>
      </c>
      <c r="P595" s="67">
        <v>0</v>
      </c>
      <c r="Q595" s="79"/>
      <c r="R595" s="67">
        <v>522866.77999999997</v>
      </c>
      <c r="S595" s="79"/>
      <c r="T595" s="79"/>
      <c r="U595" s="79"/>
      <c r="V595" s="79"/>
      <c r="W595" s="79"/>
      <c r="X595" s="79"/>
      <c r="Y595" s="78">
        <v>338.91531582969765</v>
      </c>
      <c r="Z595" s="67"/>
      <c r="AA595" s="67"/>
      <c r="AB595" s="79"/>
      <c r="AC595" s="79"/>
      <c r="AD595" s="79">
        <v>1975672.3999999957</v>
      </c>
      <c r="AE595" s="79"/>
      <c r="AF595" s="79">
        <v>430.71143060800068</v>
      </c>
      <c r="AG595" s="79">
        <v>0</v>
      </c>
      <c r="AH595" s="67"/>
      <c r="AI595" s="67">
        <v>0</v>
      </c>
      <c r="AJ595" s="67">
        <v>800.83372799999711</v>
      </c>
      <c r="AK595" s="67"/>
      <c r="AL595" s="67"/>
      <c r="AM595" s="67"/>
      <c r="AN595" s="67"/>
      <c r="AO595" s="67"/>
      <c r="AP595" s="67">
        <v>5</v>
      </c>
      <c r="AQ595" s="67">
        <v>42</v>
      </c>
      <c r="AR595" s="67"/>
      <c r="AS595" s="67"/>
      <c r="AT595" s="67">
        <v>12</v>
      </c>
      <c r="AU595" s="67"/>
      <c r="AV595" s="67"/>
      <c r="AW595" s="67">
        <v>4</v>
      </c>
      <c r="AX595" s="67">
        <v>0</v>
      </c>
      <c r="AY595" s="67">
        <v>0</v>
      </c>
      <c r="AZ595" s="67">
        <v>5</v>
      </c>
      <c r="BA595" s="67">
        <v>0</v>
      </c>
      <c r="BB595" s="67">
        <v>0</v>
      </c>
      <c r="BC595" s="67">
        <v>0</v>
      </c>
      <c r="BD595" s="67"/>
      <c r="BE595" s="67">
        <v>0</v>
      </c>
      <c r="BF595" s="67">
        <v>0</v>
      </c>
      <c r="BG595" s="73">
        <v>0</v>
      </c>
      <c r="BH595" s="68">
        <v>0</v>
      </c>
      <c r="BI595" s="78"/>
      <c r="BJ595" s="67">
        <v>5800</v>
      </c>
      <c r="BK595" s="79">
        <v>68</v>
      </c>
      <c r="BL595" s="79"/>
      <c r="BM595" s="79">
        <v>15</v>
      </c>
      <c r="BN595" s="79">
        <v>15</v>
      </c>
      <c r="BO595" s="79">
        <v>0</v>
      </c>
      <c r="BP595" s="79">
        <v>15</v>
      </c>
      <c r="BQ595" s="79">
        <v>0</v>
      </c>
      <c r="BR595" s="79">
        <v>4179</v>
      </c>
      <c r="BS595" s="79">
        <v>52</v>
      </c>
      <c r="BT595" s="79">
        <v>0</v>
      </c>
      <c r="BU595" s="79">
        <v>0</v>
      </c>
      <c r="BV595" s="79">
        <v>0</v>
      </c>
      <c r="BW595" s="67">
        <v>0</v>
      </c>
      <c r="BX595" s="79"/>
      <c r="BY595" s="79">
        <v>4231</v>
      </c>
      <c r="BZ595" s="79">
        <v>161.07932099999999</v>
      </c>
      <c r="CA595" s="79">
        <v>34.46275</v>
      </c>
      <c r="CB595" s="79">
        <v>11.570252999999999</v>
      </c>
      <c r="CC595" s="79">
        <v>29.718578999999998</v>
      </c>
      <c r="CD595" s="79"/>
      <c r="CE595" s="79"/>
      <c r="CF595" s="79"/>
      <c r="CG595" s="79"/>
      <c r="CH595" s="79"/>
      <c r="CI595" s="79"/>
      <c r="CJ595" s="79"/>
      <c r="CK595" s="79">
        <v>3.4302429999999999</v>
      </c>
      <c r="CL595" s="79">
        <v>240.261146</v>
      </c>
      <c r="CM595" s="79">
        <v>0</v>
      </c>
      <c r="CN595" s="79">
        <v>0</v>
      </c>
      <c r="CO595" s="79">
        <v>0</v>
      </c>
      <c r="CP595" s="79">
        <v>151.80000000000001</v>
      </c>
      <c r="CQ595" s="79">
        <v>35.947091125000007</v>
      </c>
      <c r="CR595" s="79">
        <v>21.969963418321878</v>
      </c>
      <c r="CS595" s="79">
        <v>141.33000000000001</v>
      </c>
      <c r="CT595" s="79">
        <v>33.46773642092392</v>
      </c>
      <c r="CU595" s="79">
        <v>20.454643807058176</v>
      </c>
      <c r="CV595" s="79">
        <v>0</v>
      </c>
      <c r="CW595" s="79">
        <v>0</v>
      </c>
      <c r="CX595" s="79">
        <v>0</v>
      </c>
      <c r="CY595" s="79">
        <v>0</v>
      </c>
      <c r="CZ595" s="79">
        <v>0</v>
      </c>
      <c r="DA595" s="79">
        <v>0</v>
      </c>
      <c r="DB595" s="79">
        <v>11.3833</v>
      </c>
      <c r="DC595" s="79">
        <v>2.6956292648432973</v>
      </c>
      <c r="DD595" s="79">
        <v>1.6475012159406022</v>
      </c>
      <c r="DE595" s="68">
        <v>0</v>
      </c>
      <c r="DF595" s="79">
        <v>230</v>
      </c>
      <c r="DG595" s="77">
        <v>3</v>
      </c>
      <c r="DH595" s="77">
        <v>150</v>
      </c>
      <c r="DI595" s="77">
        <v>0</v>
      </c>
      <c r="DJ595" s="77">
        <v>0</v>
      </c>
      <c r="DK595" s="77">
        <v>218</v>
      </c>
      <c r="DL595" s="77">
        <v>3</v>
      </c>
      <c r="DM595" s="77">
        <v>144</v>
      </c>
      <c r="DN595" s="77">
        <v>0</v>
      </c>
      <c r="DO595" s="77">
        <v>4231</v>
      </c>
      <c r="DP595" s="77">
        <v>0</v>
      </c>
      <c r="DQ595" s="77">
        <v>120</v>
      </c>
      <c r="DR595" s="77">
        <v>0</v>
      </c>
      <c r="DS595" s="77">
        <v>140.46</v>
      </c>
      <c r="DT595" s="77">
        <v>260.46000000000004</v>
      </c>
      <c r="DU595" s="77"/>
      <c r="DV595" s="77">
        <v>84.476063170302339</v>
      </c>
      <c r="DW595" s="77">
        <v>0</v>
      </c>
      <c r="DX595" s="77">
        <v>0</v>
      </c>
      <c r="DY595" s="77">
        <v>0</v>
      </c>
      <c r="DZ595" s="77">
        <v>0</v>
      </c>
      <c r="EA595" s="77">
        <v>1.1726000000000001</v>
      </c>
      <c r="EB595" s="77">
        <v>0</v>
      </c>
      <c r="EC595" s="77">
        <v>0</v>
      </c>
      <c r="ED595" s="77"/>
      <c r="EE595" s="77"/>
      <c r="EF595" s="77">
        <v>8.4746000000000002E-2</v>
      </c>
      <c r="EG595" s="77"/>
      <c r="EH595" s="77"/>
      <c r="EI595" s="77"/>
      <c r="EV595" s="26">
        <v>0</v>
      </c>
      <c r="EW595" s="26">
        <v>0</v>
      </c>
      <c r="EX595" s="26">
        <v>800.83372799999711</v>
      </c>
    </row>
    <row r="596" spans="1:154">
      <c r="A596" s="86">
        <v>2022</v>
      </c>
      <c r="B596" s="67" t="s">
        <v>6</v>
      </c>
      <c r="C596" s="67" t="s">
        <v>712</v>
      </c>
      <c r="D596" s="67" t="s">
        <v>211</v>
      </c>
      <c r="E596" s="67" t="s">
        <v>212</v>
      </c>
      <c r="F596" s="67" t="s">
        <v>213</v>
      </c>
      <c r="G596" s="67" t="s">
        <v>33</v>
      </c>
      <c r="H596" s="68" t="s">
        <v>33</v>
      </c>
      <c r="I596" s="68" t="s">
        <v>446</v>
      </c>
      <c r="J596" s="67" t="s">
        <v>722</v>
      </c>
      <c r="K596" s="78">
        <v>763734</v>
      </c>
      <c r="L596" s="78">
        <v>660263</v>
      </c>
      <c r="M596" s="67">
        <v>261318</v>
      </c>
      <c r="N596" s="67">
        <v>0</v>
      </c>
      <c r="O596" s="67">
        <v>0</v>
      </c>
      <c r="P596" s="67">
        <v>0</v>
      </c>
      <c r="Q596" s="79"/>
      <c r="R596" s="67">
        <v>1685315</v>
      </c>
      <c r="S596" s="79"/>
      <c r="T596" s="79"/>
      <c r="U596" s="79"/>
      <c r="V596" s="79"/>
      <c r="W596" s="79"/>
      <c r="X596" s="79"/>
      <c r="Y596" s="78">
        <v>1053.135016</v>
      </c>
      <c r="Z596" s="67"/>
      <c r="AA596" s="67"/>
      <c r="AB596" s="79"/>
      <c r="AC596" s="79"/>
      <c r="AD596" s="79">
        <v>2088983</v>
      </c>
      <c r="AE596" s="79"/>
      <c r="AF596" s="79">
        <v>854.86593000000005</v>
      </c>
      <c r="AG596" s="79">
        <v>45885.874000000003</v>
      </c>
      <c r="AH596" s="67">
        <v>39.700000000000003</v>
      </c>
      <c r="AI596" s="67">
        <v>131.80000000000001</v>
      </c>
      <c r="AJ596" s="67">
        <v>0</v>
      </c>
      <c r="AK596" s="67"/>
      <c r="AL596" s="67"/>
      <c r="AM596" s="67"/>
      <c r="AN596" s="67"/>
      <c r="AO596" s="67"/>
      <c r="AP596" s="67">
        <v>27</v>
      </c>
      <c r="AQ596" s="67">
        <v>210</v>
      </c>
      <c r="AR596" s="67"/>
      <c r="AS596" s="67"/>
      <c r="AT596" s="67">
        <v>62</v>
      </c>
      <c r="AU596" s="67"/>
      <c r="AV596" s="67"/>
      <c r="AW596" s="67">
        <v>8</v>
      </c>
      <c r="AX596" s="67">
        <v>0</v>
      </c>
      <c r="AY596" s="67">
        <v>0</v>
      </c>
      <c r="AZ596" s="67">
        <v>10</v>
      </c>
      <c r="BA596" s="67">
        <v>4</v>
      </c>
      <c r="BB596" s="67">
        <v>0</v>
      </c>
      <c r="BC596" s="67">
        <v>0</v>
      </c>
      <c r="BD596" s="67"/>
      <c r="BE596" s="67">
        <v>0</v>
      </c>
      <c r="BF596" s="67">
        <v>0</v>
      </c>
      <c r="BG596" s="73">
        <v>0</v>
      </c>
      <c r="BH596" s="68">
        <v>0</v>
      </c>
      <c r="BI596" s="78"/>
      <c r="BJ596" s="67">
        <v>23385</v>
      </c>
      <c r="BK596" s="79">
        <v>321</v>
      </c>
      <c r="BL596" s="79"/>
      <c r="BM596" s="79">
        <v>57</v>
      </c>
      <c r="BN596" s="79">
        <v>57</v>
      </c>
      <c r="BO596" s="79">
        <v>0</v>
      </c>
      <c r="BP596" s="79">
        <v>52</v>
      </c>
      <c r="BQ596" s="79">
        <v>5</v>
      </c>
      <c r="BR596" s="79">
        <v>9232</v>
      </c>
      <c r="BS596" s="79">
        <v>204</v>
      </c>
      <c r="BT596" s="79">
        <v>13</v>
      </c>
      <c r="BU596" s="79">
        <v>0</v>
      </c>
      <c r="BV596" s="79">
        <v>0</v>
      </c>
      <c r="BW596" s="67">
        <v>0</v>
      </c>
      <c r="BX596" s="79"/>
      <c r="BY596" s="79">
        <v>9449</v>
      </c>
      <c r="BZ596" s="79">
        <v>144.04116500000001</v>
      </c>
      <c r="CA596" s="79">
        <v>42.754853000000004</v>
      </c>
      <c r="CB596" s="79">
        <v>39.822308999999997</v>
      </c>
      <c r="CC596" s="79">
        <v>33.390369</v>
      </c>
      <c r="CD596" s="79"/>
      <c r="CE596" s="79"/>
      <c r="CF596" s="79"/>
      <c r="CG596" s="79"/>
      <c r="CH596" s="79"/>
      <c r="CI596" s="79"/>
      <c r="CJ596" s="79"/>
      <c r="CK596" s="79">
        <v>47.789196000000004</v>
      </c>
      <c r="CL596" s="79">
        <v>307.79789199999999</v>
      </c>
      <c r="CM596" s="79">
        <v>9.1199999999999992</v>
      </c>
      <c r="CN596" s="79">
        <v>6.16</v>
      </c>
      <c r="CO596" s="79">
        <v>0.7923055</v>
      </c>
      <c r="CP596" s="79">
        <v>29.48</v>
      </c>
      <c r="CQ596" s="79">
        <v>9.49</v>
      </c>
      <c r="CR596" s="79">
        <v>2.5610919999999999</v>
      </c>
      <c r="CS596" s="79">
        <v>0</v>
      </c>
      <c r="CT596" s="79">
        <v>0</v>
      </c>
      <c r="CU596" s="79">
        <v>0</v>
      </c>
      <c r="CV596" s="79">
        <v>0</v>
      </c>
      <c r="CW596" s="79">
        <v>54.7</v>
      </c>
      <c r="CX596" s="79">
        <v>14.768852000000001</v>
      </c>
      <c r="CY596" s="79">
        <v>0</v>
      </c>
      <c r="CZ596" s="79">
        <v>0</v>
      </c>
      <c r="DA596" s="79">
        <v>0</v>
      </c>
      <c r="DB596" s="79">
        <v>0</v>
      </c>
      <c r="DC596" s="79">
        <v>0</v>
      </c>
      <c r="DD596" s="79">
        <v>0</v>
      </c>
      <c r="DE596" s="68">
        <v>0</v>
      </c>
      <c r="DF596" s="79">
        <v>199</v>
      </c>
      <c r="DG596" s="77">
        <v>78</v>
      </c>
      <c r="DH596" s="77">
        <v>9</v>
      </c>
      <c r="DI596" s="77">
        <v>2760</v>
      </c>
      <c r="DJ596" s="77">
        <v>0</v>
      </c>
      <c r="DK596" s="77">
        <v>189</v>
      </c>
      <c r="DL596" s="77">
        <v>69</v>
      </c>
      <c r="DM596" s="77">
        <v>0</v>
      </c>
      <c r="DN596" s="77">
        <v>0</v>
      </c>
      <c r="DO596" s="77">
        <v>9444</v>
      </c>
      <c r="DP596" s="77">
        <v>0</v>
      </c>
      <c r="DQ596" s="77">
        <v>761.42200000000003</v>
      </c>
      <c r="DR596" s="77">
        <v>0</v>
      </c>
      <c r="DS596" s="77">
        <v>815.60810000000004</v>
      </c>
      <c r="DT596" s="77">
        <v>1577.0300999999999</v>
      </c>
      <c r="DU596" s="77"/>
      <c r="DV596" s="77">
        <v>91.540959999999998</v>
      </c>
      <c r="DW596" s="77">
        <v>2.5586440000000001</v>
      </c>
      <c r="DX596" s="77">
        <v>2.5651760000000001</v>
      </c>
      <c r="DY596" s="77">
        <v>25.432033000000001</v>
      </c>
      <c r="DZ596" s="77">
        <v>7.500559</v>
      </c>
      <c r="EA596" s="77">
        <v>0</v>
      </c>
      <c r="EB596" s="77">
        <v>0.30389900000000003</v>
      </c>
      <c r="EC596" s="77">
        <v>1.6615250000000001</v>
      </c>
      <c r="ED596" s="77"/>
      <c r="EE596" s="77"/>
      <c r="EF596" s="77">
        <v>3.0011859999999997</v>
      </c>
      <c r="EG596" s="77"/>
      <c r="EH596" s="77"/>
      <c r="EI596" s="77"/>
      <c r="EV596" s="26">
        <v>39.700000000000003</v>
      </c>
      <c r="EW596" s="26">
        <v>131.80000000000001</v>
      </c>
      <c r="EX596" s="26">
        <v>0</v>
      </c>
    </row>
    <row r="597" spans="1:154">
      <c r="A597" s="86">
        <v>2022</v>
      </c>
      <c r="B597" s="67" t="s">
        <v>6</v>
      </c>
      <c r="C597" s="67" t="s">
        <v>712</v>
      </c>
      <c r="D597" s="67" t="s">
        <v>211</v>
      </c>
      <c r="E597" s="67" t="s">
        <v>212</v>
      </c>
      <c r="F597" s="67" t="s">
        <v>226</v>
      </c>
      <c r="G597" s="67" t="s">
        <v>29</v>
      </c>
      <c r="H597" s="68" t="s">
        <v>29</v>
      </c>
      <c r="I597" s="68" t="s">
        <v>447</v>
      </c>
      <c r="J597" s="67" t="s">
        <v>723</v>
      </c>
      <c r="K597" s="78">
        <v>1001447.26</v>
      </c>
      <c r="L597" s="78">
        <v>594825.12</v>
      </c>
      <c r="M597" s="67">
        <v>127821</v>
      </c>
      <c r="N597" s="67">
        <v>0</v>
      </c>
      <c r="O597" s="67">
        <v>0</v>
      </c>
      <c r="P597" s="67">
        <v>0</v>
      </c>
      <c r="Q597" s="79"/>
      <c r="R597" s="67">
        <v>1724093.38</v>
      </c>
      <c r="S597" s="79"/>
      <c r="T597" s="79"/>
      <c r="U597" s="79"/>
      <c r="V597" s="79"/>
      <c r="W597" s="79"/>
      <c r="X597" s="79"/>
      <c r="Y597" s="78">
        <v>1062.3499999999999</v>
      </c>
      <c r="Z597" s="67"/>
      <c r="AA597" s="67"/>
      <c r="AB597" s="79"/>
      <c r="AC597" s="79"/>
      <c r="AD597" s="79">
        <v>2815634</v>
      </c>
      <c r="AE597" s="79"/>
      <c r="AF597" s="79">
        <v>824.24</v>
      </c>
      <c r="AG597" s="79">
        <v>2815.634</v>
      </c>
      <c r="AH597" s="67">
        <v>53.79063919</v>
      </c>
      <c r="AI597" s="67">
        <v>145.82070830000001</v>
      </c>
      <c r="AJ597" s="67">
        <v>164.21297250000001</v>
      </c>
      <c r="AK597" s="67"/>
      <c r="AL597" s="67"/>
      <c r="AM597" s="67"/>
      <c r="AN597" s="67"/>
      <c r="AO597" s="67"/>
      <c r="AP597" s="67">
        <v>31</v>
      </c>
      <c r="AQ597" s="67">
        <v>122</v>
      </c>
      <c r="AR597" s="67"/>
      <c r="AS597" s="67"/>
      <c r="AT597" s="67">
        <v>46</v>
      </c>
      <c r="AU597" s="67"/>
      <c r="AV597" s="67"/>
      <c r="AW597" s="67">
        <v>16</v>
      </c>
      <c r="AX597" s="67">
        <v>4</v>
      </c>
      <c r="AY597" s="67">
        <v>0</v>
      </c>
      <c r="AZ597" s="67">
        <v>12</v>
      </c>
      <c r="BA597" s="67">
        <v>3</v>
      </c>
      <c r="BB597" s="67">
        <v>0</v>
      </c>
      <c r="BC597" s="67">
        <v>0</v>
      </c>
      <c r="BD597" s="67"/>
      <c r="BE597" s="67">
        <v>0</v>
      </c>
      <c r="BF597" s="67">
        <v>0</v>
      </c>
      <c r="BG597" s="73">
        <v>0</v>
      </c>
      <c r="BH597" s="68">
        <v>0</v>
      </c>
      <c r="BI597" s="78"/>
      <c r="BJ597" s="67">
        <v>20400</v>
      </c>
      <c r="BK597" s="79">
        <v>234</v>
      </c>
      <c r="BL597" s="79"/>
      <c r="BM597" s="79">
        <v>37</v>
      </c>
      <c r="BN597" s="79">
        <v>37</v>
      </c>
      <c r="BO597" s="79">
        <v>20</v>
      </c>
      <c r="BP597" s="79">
        <v>15</v>
      </c>
      <c r="BQ597" s="79">
        <v>2</v>
      </c>
      <c r="BR597" s="79">
        <v>19367</v>
      </c>
      <c r="BS597" s="79">
        <v>205</v>
      </c>
      <c r="BT597" s="79">
        <v>50</v>
      </c>
      <c r="BU597" s="79">
        <v>0</v>
      </c>
      <c r="BV597" s="79">
        <v>0</v>
      </c>
      <c r="BW597" s="67">
        <v>0</v>
      </c>
      <c r="BX597" s="79"/>
      <c r="BY597" s="79">
        <v>19622</v>
      </c>
      <c r="BZ597" s="79">
        <v>202.68</v>
      </c>
      <c r="CA597" s="79">
        <v>156.36000000000001</v>
      </c>
      <c r="CB597" s="79">
        <v>269.82</v>
      </c>
      <c r="CC597" s="79">
        <v>294.27999999999997</v>
      </c>
      <c r="CD597" s="79"/>
      <c r="CE597" s="79"/>
      <c r="CF597" s="79"/>
      <c r="CG597" s="79"/>
      <c r="CH597" s="79"/>
      <c r="CI597" s="79"/>
      <c r="CJ597" s="79"/>
      <c r="CK597" s="79">
        <v>35.839999999999996</v>
      </c>
      <c r="CL597" s="79">
        <v>958.98</v>
      </c>
      <c r="CM597" s="79">
        <v>13.7</v>
      </c>
      <c r="CN597" s="79">
        <v>17.857949999999999</v>
      </c>
      <c r="CO597" s="79">
        <v>5.0359419000000001</v>
      </c>
      <c r="CP597" s="79">
        <v>163.02430000000001</v>
      </c>
      <c r="CQ597" s="79">
        <v>212.50217505000003</v>
      </c>
      <c r="CR597" s="79">
        <v>59.925613364100009</v>
      </c>
      <c r="CS597" s="79">
        <v>23.1</v>
      </c>
      <c r="CT597" s="79">
        <v>30.110850000000003</v>
      </c>
      <c r="CU597" s="79">
        <v>8.4912597000000005</v>
      </c>
      <c r="CV597" s="79">
        <v>210.03890000000001</v>
      </c>
      <c r="CW597" s="79">
        <v>273.78570615000001</v>
      </c>
      <c r="CX597" s="79">
        <v>77.207569134300002</v>
      </c>
      <c r="CY597" s="79">
        <v>9.6055550000000007</v>
      </c>
      <c r="CZ597" s="79">
        <v>12.520840942500001</v>
      </c>
      <c r="DA597" s="79">
        <v>3.5308771457850003</v>
      </c>
      <c r="DB597" s="79">
        <v>0</v>
      </c>
      <c r="DC597" s="79">
        <v>0</v>
      </c>
      <c r="DD597" s="79">
        <v>0</v>
      </c>
      <c r="DE597" s="68">
        <v>5</v>
      </c>
      <c r="DF597" s="79">
        <v>70</v>
      </c>
      <c r="DG597" s="77">
        <v>111</v>
      </c>
      <c r="DH597" s="77">
        <v>18</v>
      </c>
      <c r="DI597" s="77">
        <v>733</v>
      </c>
      <c r="DJ597" s="77">
        <v>5</v>
      </c>
      <c r="DK597" s="77">
        <v>68</v>
      </c>
      <c r="DL597" s="77">
        <v>110</v>
      </c>
      <c r="DM597" s="77">
        <v>16</v>
      </c>
      <c r="DN597" s="77">
        <v>61</v>
      </c>
      <c r="DO597" s="77">
        <v>19622</v>
      </c>
      <c r="DP597" s="77">
        <v>0</v>
      </c>
      <c r="DQ597" s="77">
        <v>568.92999999999995</v>
      </c>
      <c r="DR597" s="77">
        <v>32.409999999999997</v>
      </c>
      <c r="DS597" s="77">
        <v>250.64400000000001</v>
      </c>
      <c r="DT597" s="77">
        <v>851.98399999999992</v>
      </c>
      <c r="DU597" s="77"/>
      <c r="DV597" s="77">
        <v>225.388687</v>
      </c>
      <c r="DW597" s="77">
        <v>0.33097200000000004</v>
      </c>
      <c r="DX597" s="77">
        <v>0</v>
      </c>
      <c r="DY597" s="77">
        <v>1.05</v>
      </c>
      <c r="DZ597" s="77">
        <v>3.4573999999999998</v>
      </c>
      <c r="EA597" s="77">
        <v>0.16520000000000001</v>
      </c>
      <c r="EB597" s="77">
        <v>0</v>
      </c>
      <c r="EC597" s="77">
        <v>4.1655519999999999</v>
      </c>
      <c r="ED597" s="77"/>
      <c r="EE597" s="77"/>
      <c r="EF597" s="77">
        <v>0</v>
      </c>
      <c r="EG597" s="77"/>
      <c r="EH597" s="77"/>
      <c r="EI597" s="77"/>
      <c r="EV597" s="26">
        <v>53.79063919</v>
      </c>
      <c r="EW597" s="26">
        <v>145.82070830000001</v>
      </c>
      <c r="EX597" s="26">
        <v>164.21297250000001</v>
      </c>
    </row>
    <row r="598" spans="1:154" ht="24">
      <c r="A598" s="86">
        <v>2022</v>
      </c>
      <c r="B598" s="67" t="s">
        <v>6</v>
      </c>
      <c r="C598" s="67" t="s">
        <v>712</v>
      </c>
      <c r="D598" s="67" t="s">
        <v>211</v>
      </c>
      <c r="E598" s="67" t="s">
        <v>212</v>
      </c>
      <c r="F598" s="67" t="s">
        <v>227</v>
      </c>
      <c r="G598" s="67" t="s">
        <v>13</v>
      </c>
      <c r="H598" s="68" t="s">
        <v>13</v>
      </c>
      <c r="I598" s="68" t="s">
        <v>444</v>
      </c>
      <c r="J598" s="67" t="s">
        <v>724</v>
      </c>
      <c r="K598" s="78">
        <v>661692</v>
      </c>
      <c r="L598" s="78">
        <v>190246</v>
      </c>
      <c r="M598" s="67">
        <v>0</v>
      </c>
      <c r="N598" s="67">
        <v>0</v>
      </c>
      <c r="O598" s="67">
        <v>0</v>
      </c>
      <c r="P598" s="67">
        <v>0</v>
      </c>
      <c r="Q598" s="79"/>
      <c r="R598" s="67">
        <v>851938</v>
      </c>
      <c r="S598" s="79"/>
      <c r="T598" s="79"/>
      <c r="U598" s="79"/>
      <c r="V598" s="79"/>
      <c r="W598" s="79"/>
      <c r="X598" s="79"/>
      <c r="Y598" s="78">
        <v>536</v>
      </c>
      <c r="Z598" s="67"/>
      <c r="AA598" s="67"/>
      <c r="AB598" s="79"/>
      <c r="AC598" s="79"/>
      <c r="AD598" s="79">
        <v>1022117</v>
      </c>
      <c r="AE598" s="79"/>
      <c r="AF598" s="79">
        <v>319.5</v>
      </c>
      <c r="AG598" s="79">
        <v>61.327019999999997</v>
      </c>
      <c r="AH598" s="67">
        <v>19.2</v>
      </c>
      <c r="AI598" s="67">
        <v>51.2</v>
      </c>
      <c r="AJ598" s="67">
        <v>9.6</v>
      </c>
      <c r="AK598" s="67"/>
      <c r="AL598" s="67"/>
      <c r="AM598" s="67"/>
      <c r="AN598" s="67"/>
      <c r="AO598" s="67"/>
      <c r="AP598" s="67">
        <v>26</v>
      </c>
      <c r="AQ598" s="67">
        <v>88</v>
      </c>
      <c r="AR598" s="67"/>
      <c r="AS598" s="67"/>
      <c r="AT598" s="67">
        <v>21</v>
      </c>
      <c r="AU598" s="67"/>
      <c r="AV598" s="67"/>
      <c r="AW598" s="67">
        <v>4</v>
      </c>
      <c r="AX598" s="67">
        <v>0</v>
      </c>
      <c r="AY598" s="67">
        <v>0</v>
      </c>
      <c r="AZ598" s="67">
        <v>4</v>
      </c>
      <c r="BA598" s="67">
        <v>0</v>
      </c>
      <c r="BB598" s="67">
        <v>0</v>
      </c>
      <c r="BC598" s="67">
        <v>0</v>
      </c>
      <c r="BD598" s="67"/>
      <c r="BE598" s="67">
        <v>0</v>
      </c>
      <c r="BF598" s="67">
        <v>0</v>
      </c>
      <c r="BG598" s="73">
        <v>0</v>
      </c>
      <c r="BH598" s="68">
        <v>0</v>
      </c>
      <c r="BI598" s="78"/>
      <c r="BJ598" s="67">
        <v>9210</v>
      </c>
      <c r="BK598" s="79">
        <v>143</v>
      </c>
      <c r="BL598" s="79"/>
      <c r="BM598" s="79">
        <v>35</v>
      </c>
      <c r="BN598" s="79">
        <v>35</v>
      </c>
      <c r="BO598" s="79">
        <v>0</v>
      </c>
      <c r="BP598" s="79">
        <v>35</v>
      </c>
      <c r="BQ598" s="79">
        <v>0</v>
      </c>
      <c r="BR598" s="79">
        <v>7734</v>
      </c>
      <c r="BS598" s="79">
        <v>116</v>
      </c>
      <c r="BT598" s="79">
        <v>0</v>
      </c>
      <c r="BU598" s="79">
        <v>0</v>
      </c>
      <c r="BV598" s="79">
        <v>0</v>
      </c>
      <c r="BW598" s="67">
        <v>0</v>
      </c>
      <c r="BX598" s="79"/>
      <c r="BY598" s="79">
        <v>7850</v>
      </c>
      <c r="BZ598" s="79">
        <v>87.7</v>
      </c>
      <c r="CA598" s="79">
        <v>37.5</v>
      </c>
      <c r="CB598" s="79">
        <v>86.8</v>
      </c>
      <c r="CC598" s="79">
        <v>59.9</v>
      </c>
      <c r="CD598" s="79"/>
      <c r="CE598" s="79"/>
      <c r="CF598" s="79"/>
      <c r="CG598" s="79"/>
      <c r="CH598" s="79"/>
      <c r="CI598" s="79"/>
      <c r="CJ598" s="79"/>
      <c r="CK598" s="79">
        <v>23.779999999999998</v>
      </c>
      <c r="CL598" s="79">
        <v>295.67999999999995</v>
      </c>
      <c r="CM598" s="79">
        <v>12</v>
      </c>
      <c r="CN598" s="79">
        <v>34.847999999999999</v>
      </c>
      <c r="CO598" s="79">
        <v>2.5585401600000002E-2</v>
      </c>
      <c r="CP598" s="79">
        <v>103</v>
      </c>
      <c r="CQ598" s="79">
        <v>299.11200000000002</v>
      </c>
      <c r="CR598" s="79">
        <v>0.21960803040000001</v>
      </c>
      <c r="CS598" s="79">
        <v>0</v>
      </c>
      <c r="CT598" s="79">
        <v>0</v>
      </c>
      <c r="CU598" s="79">
        <v>0</v>
      </c>
      <c r="CV598" s="79">
        <v>85</v>
      </c>
      <c r="CW598" s="79">
        <v>246.84</v>
      </c>
      <c r="CX598" s="79">
        <v>0.18122992800000001</v>
      </c>
      <c r="CY598" s="79">
        <v>18</v>
      </c>
      <c r="CZ598" s="79">
        <v>52.271999999999998</v>
      </c>
      <c r="DA598" s="79">
        <v>3.8378102400000003E-2</v>
      </c>
      <c r="DB598" s="79">
        <v>9</v>
      </c>
      <c r="DC598" s="79">
        <v>26.135999999999999</v>
      </c>
      <c r="DD598" s="79">
        <v>1.9189051200000001E-2</v>
      </c>
      <c r="DE598" s="68">
        <v>0</v>
      </c>
      <c r="DF598" s="79">
        <v>18</v>
      </c>
      <c r="DG598" s="77">
        <v>6</v>
      </c>
      <c r="DH598" s="77">
        <v>12</v>
      </c>
      <c r="DI598" s="77">
        <v>6</v>
      </c>
      <c r="DJ598" s="77">
        <v>0</v>
      </c>
      <c r="DK598" s="77">
        <v>17</v>
      </c>
      <c r="DL598" s="77">
        <v>6</v>
      </c>
      <c r="DM598" s="77">
        <v>12</v>
      </c>
      <c r="DN598" s="77">
        <v>4</v>
      </c>
      <c r="DO598" s="77">
        <v>819514</v>
      </c>
      <c r="DP598" s="77">
        <v>0</v>
      </c>
      <c r="DQ598" s="77">
        <v>396.54899999999998</v>
      </c>
      <c r="DR598" s="77">
        <v>0</v>
      </c>
      <c r="DS598" s="77">
        <v>819.51400000000001</v>
      </c>
      <c r="DT598" s="77">
        <v>1216.0630000000001</v>
      </c>
      <c r="DU598" s="77"/>
      <c r="DV598" s="77">
        <v>48.9</v>
      </c>
      <c r="DW598" s="77">
        <v>0.02</v>
      </c>
      <c r="DX598" s="77">
        <v>0.06</v>
      </c>
      <c r="DY598" s="77">
        <v>0</v>
      </c>
      <c r="DZ598" s="77">
        <v>0.5</v>
      </c>
      <c r="EA598" s="77">
        <v>1.58</v>
      </c>
      <c r="EB598" s="77">
        <v>1.4</v>
      </c>
      <c r="EC598" s="77">
        <v>0</v>
      </c>
      <c r="ED598" s="77"/>
      <c r="EE598" s="77"/>
      <c r="EF598" s="77">
        <v>0</v>
      </c>
      <c r="EG598" s="77"/>
      <c r="EH598" s="77"/>
      <c r="EI598" s="77"/>
      <c r="EV598" s="26">
        <v>19.2</v>
      </c>
      <c r="EW598" s="26">
        <v>51.2</v>
      </c>
      <c r="EX598" s="26">
        <v>9.6</v>
      </c>
    </row>
    <row r="599" spans="1:154">
      <c r="A599" s="86">
        <v>2022</v>
      </c>
      <c r="B599" s="67" t="s">
        <v>6</v>
      </c>
      <c r="C599" s="67" t="s">
        <v>712</v>
      </c>
      <c r="D599" s="67" t="s">
        <v>211</v>
      </c>
      <c r="E599" s="67" t="s">
        <v>212</v>
      </c>
      <c r="F599" s="67" t="s">
        <v>228</v>
      </c>
      <c r="G599" s="67" t="s">
        <v>28</v>
      </c>
      <c r="H599" s="68" t="s">
        <v>28</v>
      </c>
      <c r="I599" s="68" t="s">
        <v>445</v>
      </c>
      <c r="J599" s="67" t="s">
        <v>721</v>
      </c>
      <c r="K599" s="78">
        <v>0</v>
      </c>
      <c r="L599" s="78">
        <v>0</v>
      </c>
      <c r="M599" s="67">
        <v>0</v>
      </c>
      <c r="N599" s="67">
        <v>0</v>
      </c>
      <c r="O599" s="67">
        <v>0</v>
      </c>
      <c r="P599" s="67">
        <v>0</v>
      </c>
      <c r="Q599" s="79"/>
      <c r="R599" s="67">
        <v>0</v>
      </c>
      <c r="S599" s="79"/>
      <c r="T599" s="79"/>
      <c r="U599" s="79"/>
      <c r="V599" s="79"/>
      <c r="W599" s="79"/>
      <c r="X599" s="79"/>
      <c r="Y599" s="78">
        <v>0</v>
      </c>
      <c r="Z599" s="67"/>
      <c r="AA599" s="67"/>
      <c r="AB599" s="79"/>
      <c r="AC599" s="79"/>
      <c r="AD599" s="79">
        <v>0</v>
      </c>
      <c r="AE599" s="79"/>
      <c r="AF599" s="79">
        <v>0</v>
      </c>
      <c r="AG599" s="79">
        <v>0</v>
      </c>
      <c r="AH599" s="67" t="e">
        <v>#REF!</v>
      </c>
      <c r="AI599" s="67" t="e">
        <v>#REF!</v>
      </c>
      <c r="AJ599" s="67" t="e">
        <v>#REF!</v>
      </c>
      <c r="AK599" s="67"/>
      <c r="AL599" s="67"/>
      <c r="AM599" s="67"/>
      <c r="AN599" s="67"/>
      <c r="AO599" s="67"/>
      <c r="AP599" s="67">
        <v>0</v>
      </c>
      <c r="AQ599" s="67">
        <v>0</v>
      </c>
      <c r="AR599" s="67"/>
      <c r="AS599" s="67"/>
      <c r="AT599" s="67">
        <v>0</v>
      </c>
      <c r="AU599" s="67"/>
      <c r="AV599" s="67"/>
      <c r="AW599" s="67">
        <v>0</v>
      </c>
      <c r="AX599" s="67">
        <v>0</v>
      </c>
      <c r="AY599" s="67">
        <v>0</v>
      </c>
      <c r="AZ599" s="67">
        <v>0</v>
      </c>
      <c r="BA599" s="67">
        <v>0</v>
      </c>
      <c r="BB599" s="67">
        <v>0</v>
      </c>
      <c r="BC599" s="67">
        <v>0</v>
      </c>
      <c r="BD599" s="67"/>
      <c r="BE599" s="67">
        <v>0</v>
      </c>
      <c r="BF599" s="67">
        <v>0</v>
      </c>
      <c r="BG599" s="73">
        <v>0</v>
      </c>
      <c r="BH599" s="68">
        <v>0</v>
      </c>
      <c r="BI599" s="78"/>
      <c r="BJ599" s="67">
        <v>0</v>
      </c>
      <c r="BK599" s="79">
        <v>0</v>
      </c>
      <c r="BL599" s="79"/>
      <c r="BM599" s="79">
        <v>0</v>
      </c>
      <c r="BN599" s="79">
        <v>0</v>
      </c>
      <c r="BO599" s="79">
        <v>0</v>
      </c>
      <c r="BP599" s="79">
        <v>0</v>
      </c>
      <c r="BQ599" s="79">
        <v>0</v>
      </c>
      <c r="BR599" s="79">
        <v>0</v>
      </c>
      <c r="BS599" s="79">
        <v>0</v>
      </c>
      <c r="BT599" s="79">
        <v>0</v>
      </c>
      <c r="BU599" s="79">
        <v>0</v>
      </c>
      <c r="BV599" s="79">
        <v>0</v>
      </c>
      <c r="BW599" s="67">
        <v>0</v>
      </c>
      <c r="BX599" s="79"/>
      <c r="BY599" s="79">
        <v>0</v>
      </c>
      <c r="BZ599" s="79">
        <v>0</v>
      </c>
      <c r="CA599" s="79">
        <v>0</v>
      </c>
      <c r="CB599" s="79">
        <v>0</v>
      </c>
      <c r="CC599" s="79">
        <v>0</v>
      </c>
      <c r="CD599" s="79"/>
      <c r="CE599" s="79"/>
      <c r="CF599" s="79"/>
      <c r="CG599" s="79"/>
      <c r="CH599" s="79"/>
      <c r="CI599" s="79"/>
      <c r="CJ599" s="79"/>
      <c r="CK599" s="79">
        <v>0</v>
      </c>
      <c r="CL599" s="79">
        <v>0</v>
      </c>
      <c r="CM599" s="79">
        <v>0</v>
      </c>
      <c r="CN599" s="79">
        <v>0</v>
      </c>
      <c r="CO599" s="79">
        <v>0</v>
      </c>
      <c r="CP599" s="79">
        <v>0</v>
      </c>
      <c r="CQ599" s="79">
        <v>0</v>
      </c>
      <c r="CR599" s="79">
        <v>0</v>
      </c>
      <c r="CS599" s="79">
        <v>0</v>
      </c>
      <c r="CT599" s="79">
        <v>0</v>
      </c>
      <c r="CU599" s="79">
        <v>0</v>
      </c>
      <c r="CV599" s="79">
        <v>0</v>
      </c>
      <c r="CW599" s="79">
        <v>0</v>
      </c>
      <c r="CX599" s="79">
        <v>0</v>
      </c>
      <c r="CY599" s="79">
        <v>0</v>
      </c>
      <c r="CZ599" s="79">
        <v>0</v>
      </c>
      <c r="DA599" s="79">
        <v>0</v>
      </c>
      <c r="DB599" s="79">
        <v>0</v>
      </c>
      <c r="DC599" s="79">
        <v>0</v>
      </c>
      <c r="DD599" s="79">
        <v>0</v>
      </c>
      <c r="DE599" s="68" t="s">
        <v>217</v>
      </c>
      <c r="DF599" s="79" t="s">
        <v>217</v>
      </c>
      <c r="DG599" s="77" t="s">
        <v>217</v>
      </c>
      <c r="DH599" s="77" t="s">
        <v>217</v>
      </c>
      <c r="DI599" s="77" t="s">
        <v>217</v>
      </c>
      <c r="DJ599" s="77" t="s">
        <v>217</v>
      </c>
      <c r="DK599" s="77" t="s">
        <v>217</v>
      </c>
      <c r="DL599" s="77" t="s">
        <v>217</v>
      </c>
      <c r="DM599" s="77" t="s">
        <v>217</v>
      </c>
      <c r="DN599" s="77" t="s">
        <v>217</v>
      </c>
      <c r="DO599" s="77">
        <v>0</v>
      </c>
      <c r="DP599" s="77">
        <v>0</v>
      </c>
      <c r="DQ599" s="77">
        <v>0</v>
      </c>
      <c r="DR599" s="77">
        <v>0</v>
      </c>
      <c r="DS599" s="77">
        <v>0</v>
      </c>
      <c r="DT599" s="77">
        <v>0</v>
      </c>
      <c r="DU599" s="77"/>
      <c r="DV599" s="77">
        <v>0</v>
      </c>
      <c r="DW599" s="77">
        <v>0</v>
      </c>
      <c r="DX599" s="77">
        <v>0</v>
      </c>
      <c r="DY599" s="77">
        <v>0</v>
      </c>
      <c r="DZ599" s="77">
        <v>0</v>
      </c>
      <c r="EA599" s="77">
        <v>0</v>
      </c>
      <c r="EB599" s="77">
        <v>0</v>
      </c>
      <c r="EC599" s="77">
        <v>0</v>
      </c>
      <c r="ED599" s="77"/>
      <c r="EE599" s="77"/>
      <c r="EF599" s="77">
        <v>0</v>
      </c>
      <c r="EG599" s="77"/>
      <c r="EH599" s="77"/>
      <c r="EI599" s="77"/>
      <c r="EV599" s="26" t="e">
        <v>#REF!</v>
      </c>
      <c r="EW599" s="26" t="e">
        <v>#REF!</v>
      </c>
      <c r="EX599" s="26" t="e">
        <v>#REF!</v>
      </c>
    </row>
    <row r="600" spans="1:154">
      <c r="A600" s="86">
        <v>2022</v>
      </c>
      <c r="B600" s="67" t="s">
        <v>6</v>
      </c>
      <c r="C600" s="67" t="s">
        <v>712</v>
      </c>
      <c r="D600" s="67" t="s">
        <v>211</v>
      </c>
      <c r="E600" s="67" t="s">
        <v>212</v>
      </c>
      <c r="F600" s="67" t="s">
        <v>215</v>
      </c>
      <c r="G600" s="67" t="s">
        <v>239</v>
      </c>
      <c r="H600" s="68" t="s">
        <v>239</v>
      </c>
      <c r="I600" s="68" t="s">
        <v>449</v>
      </c>
      <c r="J600" s="67" t="s">
        <v>725</v>
      </c>
      <c r="K600" s="78">
        <v>196570351.53734326</v>
      </c>
      <c r="L600" s="78">
        <v>101694886.58237605</v>
      </c>
      <c r="M600" s="67">
        <v>131312216.78300004</v>
      </c>
      <c r="N600" s="67">
        <v>253013111.68000004</v>
      </c>
      <c r="O600" s="67">
        <v>249650064.07899997</v>
      </c>
      <c r="P600" s="67">
        <v>446494.88599999994</v>
      </c>
      <c r="Q600" s="79"/>
      <c r="R600" s="67">
        <v>932687125.54771948</v>
      </c>
      <c r="S600" s="79">
        <v>130551.12815449467</v>
      </c>
      <c r="T600" s="79">
        <v>61307.123013867669</v>
      </c>
      <c r="U600" s="79">
        <v>248474.59071576741</v>
      </c>
      <c r="V600" s="79"/>
      <c r="W600" s="79"/>
      <c r="X600" s="79"/>
      <c r="Y600" s="78">
        <v>440332.84188412997</v>
      </c>
      <c r="Z600" s="67">
        <v>283050674</v>
      </c>
      <c r="AA600" s="67">
        <v>616073351</v>
      </c>
      <c r="AB600" s="79">
        <v>227529516</v>
      </c>
      <c r="AC600" s="79"/>
      <c r="AD600" s="79">
        <v>1126653541</v>
      </c>
      <c r="AE600" s="79"/>
      <c r="AF600" s="79">
        <v>300042.79265999654</v>
      </c>
      <c r="AG600" s="79">
        <v>0</v>
      </c>
      <c r="AH600" s="67">
        <v>0</v>
      </c>
      <c r="AI600" s="67">
        <v>0</v>
      </c>
      <c r="AJ600" s="67">
        <v>0</v>
      </c>
      <c r="AK600" s="67">
        <v>0</v>
      </c>
      <c r="AL600" s="67">
        <v>0</v>
      </c>
      <c r="AM600" s="67">
        <v>206</v>
      </c>
      <c r="AN600" s="67">
        <v>1</v>
      </c>
      <c r="AO600" s="67">
        <v>151</v>
      </c>
      <c r="AP600" s="67">
        <v>1262</v>
      </c>
      <c r="AQ600" s="67">
        <v>5504</v>
      </c>
      <c r="AR600" s="67">
        <v>3</v>
      </c>
      <c r="AS600" s="67">
        <v>0</v>
      </c>
      <c r="AT600" s="67">
        <v>3005</v>
      </c>
      <c r="AU600" s="67">
        <v>16</v>
      </c>
      <c r="AV600" s="67">
        <v>2</v>
      </c>
      <c r="AW600" s="67">
        <v>2206</v>
      </c>
      <c r="AX600" s="67">
        <v>15</v>
      </c>
      <c r="AY600" s="67">
        <v>21</v>
      </c>
      <c r="AZ600" s="67">
        <v>1314</v>
      </c>
      <c r="BA600" s="67"/>
      <c r="BB600" s="67">
        <v>11</v>
      </c>
      <c r="BC600" s="67">
        <v>946</v>
      </c>
      <c r="BD600" s="67">
        <v>0</v>
      </c>
      <c r="BE600" s="67">
        <v>4</v>
      </c>
      <c r="BF600" s="67">
        <v>78</v>
      </c>
      <c r="BG600" s="73">
        <v>35</v>
      </c>
      <c r="BH600" s="68">
        <v>20</v>
      </c>
      <c r="BI600" s="78">
        <v>119</v>
      </c>
      <c r="BJ600" s="67">
        <v>2169176</v>
      </c>
      <c r="BK600" s="79">
        <v>14919</v>
      </c>
      <c r="BL600" s="79">
        <v>2</v>
      </c>
      <c r="BM600" s="79">
        <v>2139</v>
      </c>
      <c r="BN600" s="79">
        <v>2141</v>
      </c>
      <c r="BO600" s="79">
        <v>1225</v>
      </c>
      <c r="BP600" s="79">
        <v>916</v>
      </c>
      <c r="BQ600" s="79">
        <v>0</v>
      </c>
      <c r="BR600" s="79">
        <v>1572721</v>
      </c>
      <c r="BS600" s="79">
        <v>89306</v>
      </c>
      <c r="BT600" s="79">
        <v>3089</v>
      </c>
      <c r="BU600" s="79">
        <v>622</v>
      </c>
      <c r="BV600" s="79">
        <v>53</v>
      </c>
      <c r="BW600" s="67">
        <v>304</v>
      </c>
      <c r="BX600" s="79"/>
      <c r="BY600" s="79">
        <v>1666095</v>
      </c>
      <c r="BZ600" s="79">
        <v>26742.172342214999</v>
      </c>
      <c r="CA600" s="79">
        <v>9976.4088721023381</v>
      </c>
      <c r="CB600" s="79">
        <v>0</v>
      </c>
      <c r="CC600" s="79">
        <v>7996.828019278666</v>
      </c>
      <c r="CD600" s="79"/>
      <c r="CE600" s="79"/>
      <c r="CF600" s="79"/>
      <c r="CG600" s="79"/>
      <c r="CH600" s="79"/>
      <c r="CI600" s="79"/>
      <c r="CJ600" s="79"/>
      <c r="CK600" s="79">
        <v>9733.7741312753406</v>
      </c>
      <c r="CL600" s="79">
        <v>54449.183364871336</v>
      </c>
      <c r="CM600" s="79">
        <v>0</v>
      </c>
      <c r="CN600" s="79">
        <v>0</v>
      </c>
      <c r="CO600" s="79">
        <v>0</v>
      </c>
      <c r="CP600" s="79">
        <v>0</v>
      </c>
      <c r="CQ600" s="79">
        <v>0</v>
      </c>
      <c r="CR600" s="79">
        <v>0</v>
      </c>
      <c r="CS600" s="79">
        <v>0</v>
      </c>
      <c r="CT600" s="79">
        <v>0</v>
      </c>
      <c r="CU600" s="79">
        <v>0</v>
      </c>
      <c r="CV600" s="79">
        <v>0</v>
      </c>
      <c r="CW600" s="79">
        <v>0</v>
      </c>
      <c r="CX600" s="79">
        <v>0</v>
      </c>
      <c r="CY600" s="79">
        <v>0</v>
      </c>
      <c r="CZ600" s="79">
        <v>0</v>
      </c>
      <c r="DA600" s="79">
        <v>0</v>
      </c>
      <c r="DB600" s="79">
        <v>0</v>
      </c>
      <c r="DC600" s="79">
        <v>0</v>
      </c>
      <c r="DD600" s="79">
        <v>0</v>
      </c>
      <c r="DE600" s="68">
        <v>97028.497666325682</v>
      </c>
      <c r="DF600" s="79">
        <v>79289.799339417659</v>
      </c>
      <c r="DG600" s="77">
        <v>169.14911477799998</v>
      </c>
      <c r="DH600" s="77">
        <v>0</v>
      </c>
      <c r="DI600" s="77">
        <v>0</v>
      </c>
      <c r="DJ600" s="77">
        <v>0</v>
      </c>
      <c r="DK600" s="77">
        <v>0</v>
      </c>
      <c r="DL600" s="77">
        <v>0</v>
      </c>
      <c r="DM600" s="77">
        <v>0</v>
      </c>
      <c r="DN600" s="77">
        <v>0</v>
      </c>
      <c r="DO600" s="77">
        <v>0</v>
      </c>
      <c r="DP600" s="77">
        <v>595</v>
      </c>
      <c r="DQ600" s="77">
        <v>22472.676173</v>
      </c>
      <c r="DR600" s="77">
        <v>7311.812621</v>
      </c>
      <c r="DS600" s="77">
        <v>9836.0209360000008</v>
      </c>
      <c r="DT600" s="77">
        <v>39620.509730000005</v>
      </c>
      <c r="DU600" s="77"/>
      <c r="DV600" s="77">
        <v>0</v>
      </c>
      <c r="DW600" s="77">
        <v>36.564475096333339</v>
      </c>
      <c r="DX600" s="77">
        <v>0</v>
      </c>
      <c r="DY600" s="77">
        <v>8.2238825666666668E-2</v>
      </c>
      <c r="DZ600" s="77">
        <v>0</v>
      </c>
      <c r="EA600" s="77">
        <v>862.47806921733343</v>
      </c>
      <c r="EB600" s="77">
        <v>0</v>
      </c>
      <c r="EC600" s="77">
        <v>0</v>
      </c>
      <c r="ED600" s="77"/>
      <c r="EE600" s="77"/>
      <c r="EF600" s="77">
        <v>0</v>
      </c>
      <c r="EG600" s="77"/>
      <c r="EH600" s="77"/>
      <c r="EI600" s="77"/>
      <c r="EV600" s="26">
        <v>0</v>
      </c>
      <c r="EW600" s="26">
        <v>0</v>
      </c>
      <c r="EX600" s="26">
        <v>0</v>
      </c>
    </row>
    <row r="601" spans="1:154">
      <c r="A601" s="86">
        <v>2022</v>
      </c>
      <c r="B601" s="67" t="s">
        <v>7</v>
      </c>
      <c r="C601" s="67" t="s">
        <v>781</v>
      </c>
      <c r="D601" s="67" t="s">
        <v>211</v>
      </c>
      <c r="E601" s="67" t="s">
        <v>212</v>
      </c>
      <c r="F601" s="67" t="s">
        <v>218</v>
      </c>
      <c r="G601" s="67" t="s">
        <v>39</v>
      </c>
      <c r="H601" s="68" t="s">
        <v>231</v>
      </c>
      <c r="I601" s="68" t="s">
        <v>434</v>
      </c>
      <c r="J601" s="67" t="s">
        <v>782</v>
      </c>
      <c r="K601" s="78">
        <v>432012.45581100654</v>
      </c>
      <c r="L601" s="78">
        <v>279965.46643038618</v>
      </c>
      <c r="M601" s="67">
        <v>74503</v>
      </c>
      <c r="N601" s="67">
        <v>0</v>
      </c>
      <c r="O601" s="67">
        <v>0</v>
      </c>
      <c r="P601" s="67">
        <v>162.9</v>
      </c>
      <c r="Q601" s="79"/>
      <c r="R601" s="67">
        <v>786643.8222413928</v>
      </c>
      <c r="S601" s="79"/>
      <c r="T601" s="79"/>
      <c r="U601" s="79"/>
      <c r="V601" s="79"/>
      <c r="W601" s="79"/>
      <c r="X601" s="79"/>
      <c r="Y601" s="78">
        <v>544.57172120338987</v>
      </c>
      <c r="Z601" s="67"/>
      <c r="AA601" s="67"/>
      <c r="AB601" s="79"/>
      <c r="AC601" s="79"/>
      <c r="AD601" s="79">
        <v>1042427.0800000001</v>
      </c>
      <c r="AE601" s="79"/>
      <c r="AF601" s="79">
        <v>211.48461337508479</v>
      </c>
      <c r="AG601" s="79">
        <v>0</v>
      </c>
      <c r="AH601" s="67">
        <v>0</v>
      </c>
      <c r="AI601" s="67">
        <v>150.31798493599999</v>
      </c>
      <c r="AJ601" s="67">
        <v>105.46527282260715</v>
      </c>
      <c r="AK601" s="67"/>
      <c r="AL601" s="67"/>
      <c r="AM601" s="67"/>
      <c r="AN601" s="67"/>
      <c r="AO601" s="67"/>
      <c r="AP601" s="67">
        <v>49</v>
      </c>
      <c r="AQ601" s="67">
        <v>148</v>
      </c>
      <c r="AR601" s="67"/>
      <c r="AS601" s="67"/>
      <c r="AT601" s="67">
        <v>44</v>
      </c>
      <c r="AU601" s="67"/>
      <c r="AV601" s="67"/>
      <c r="AW601" s="67">
        <v>3</v>
      </c>
      <c r="AX601" s="67">
        <v>0</v>
      </c>
      <c r="AY601" s="67">
        <v>0</v>
      </c>
      <c r="AZ601" s="67">
        <v>5</v>
      </c>
      <c r="BA601" s="67">
        <v>1</v>
      </c>
      <c r="BB601" s="67">
        <v>0</v>
      </c>
      <c r="BC601" s="67">
        <v>0</v>
      </c>
      <c r="BD601" s="67"/>
      <c r="BE601" s="67">
        <v>0</v>
      </c>
      <c r="BF601" s="67">
        <v>0</v>
      </c>
      <c r="BG601" s="73">
        <v>0</v>
      </c>
      <c r="BH601" s="68">
        <v>0</v>
      </c>
      <c r="BI601" s="78"/>
      <c r="BJ601" s="67">
        <v>15515</v>
      </c>
      <c r="BK601" s="79">
        <v>250</v>
      </c>
      <c r="BL601" s="79"/>
      <c r="BM601" s="79">
        <v>25</v>
      </c>
      <c r="BN601" s="79">
        <v>25</v>
      </c>
      <c r="BO601" s="79">
        <v>0</v>
      </c>
      <c r="BP601" s="79">
        <v>25</v>
      </c>
      <c r="BQ601" s="79">
        <v>0</v>
      </c>
      <c r="BR601" s="79">
        <v>4729</v>
      </c>
      <c r="BS601" s="79">
        <v>103</v>
      </c>
      <c r="BT601" s="79">
        <v>6</v>
      </c>
      <c r="BU601" s="79">
        <v>0</v>
      </c>
      <c r="BV601" s="79">
        <v>0</v>
      </c>
      <c r="BW601" s="67">
        <v>1</v>
      </c>
      <c r="BX601" s="79"/>
      <c r="BY601" s="79">
        <v>4839</v>
      </c>
      <c r="BZ601" s="79">
        <v>229.37441200000001</v>
      </c>
      <c r="CA601" s="79">
        <v>67.505110999999999</v>
      </c>
      <c r="CB601" s="79">
        <v>49.435597999999999</v>
      </c>
      <c r="CC601" s="79">
        <v>34.671984999999999</v>
      </c>
      <c r="CD601" s="79"/>
      <c r="CE601" s="79"/>
      <c r="CF601" s="79"/>
      <c r="CG601" s="79"/>
      <c r="CH601" s="79"/>
      <c r="CI601" s="79"/>
      <c r="CJ601" s="79"/>
      <c r="CK601" s="79">
        <v>7.6625920000000001</v>
      </c>
      <c r="CL601" s="79">
        <v>388.649698</v>
      </c>
      <c r="CM601" s="79">
        <v>9.5</v>
      </c>
      <c r="CN601" s="79">
        <v>3.6102290217186384</v>
      </c>
      <c r="CO601" s="79">
        <v>2.2064817223488884</v>
      </c>
      <c r="CP601" s="79">
        <v>44.3</v>
      </c>
      <c r="CQ601" s="79">
        <v>16.835067964435332</v>
      </c>
      <c r="CR601" s="79">
        <v>10.289172663163765</v>
      </c>
      <c r="CS601" s="79">
        <v>0</v>
      </c>
      <c r="CT601" s="79">
        <v>0</v>
      </c>
      <c r="CU601" s="79">
        <v>0</v>
      </c>
      <c r="CV601" s="79">
        <v>127.2</v>
      </c>
      <c r="CW601" s="79">
        <v>48.339066480274816</v>
      </c>
      <c r="CX601" s="79">
        <v>29.543628956081957</v>
      </c>
      <c r="CY601" s="79">
        <v>12.6</v>
      </c>
      <c r="CZ601" s="79">
        <v>4.7883037551215608</v>
      </c>
      <c r="DA601" s="79">
        <v>2.9264915475364197</v>
      </c>
      <c r="DB601" s="79">
        <v>0</v>
      </c>
      <c r="DC601" s="79">
        <v>0</v>
      </c>
      <c r="DD601" s="79">
        <v>0</v>
      </c>
      <c r="DE601" s="68">
        <v>0</v>
      </c>
      <c r="DF601" s="79">
        <v>597</v>
      </c>
      <c r="DG601" s="77">
        <v>39</v>
      </c>
      <c r="DH601" s="77">
        <v>195</v>
      </c>
      <c r="DI601" s="77">
        <v>0</v>
      </c>
      <c r="DJ601" s="77">
        <v>0</v>
      </c>
      <c r="DK601" s="77">
        <v>531</v>
      </c>
      <c r="DL601" s="77">
        <v>39</v>
      </c>
      <c r="DM601" s="77">
        <v>192</v>
      </c>
      <c r="DN601" s="77">
        <v>0</v>
      </c>
      <c r="DO601" s="77">
        <v>4587</v>
      </c>
      <c r="DP601" s="77">
        <v>0</v>
      </c>
      <c r="DQ601" s="77">
        <v>509.3</v>
      </c>
      <c r="DR601" s="77">
        <v>0</v>
      </c>
      <c r="DS601" s="77">
        <v>801.6</v>
      </c>
      <c r="DT601" s="77">
        <v>1310.9</v>
      </c>
      <c r="DU601" s="77"/>
      <c r="DV601" s="77">
        <v>45.788960000000003</v>
      </c>
      <c r="DW601" s="77">
        <v>0</v>
      </c>
      <c r="DX601" s="77">
        <v>0</v>
      </c>
      <c r="DY601" s="77">
        <v>6.1064989999999995</v>
      </c>
      <c r="DZ601" s="77">
        <v>0</v>
      </c>
      <c r="EA601" s="77">
        <v>3.8186</v>
      </c>
      <c r="EB601" s="77">
        <v>0</v>
      </c>
      <c r="EC601" s="77">
        <v>0</v>
      </c>
      <c r="ED601" s="77"/>
      <c r="EE601" s="77"/>
      <c r="EF601" s="77">
        <v>0.21186500000000003</v>
      </c>
      <c r="EG601" s="77"/>
      <c r="EH601" s="77"/>
      <c r="EI601" s="77"/>
      <c r="EV601" s="26">
        <v>0</v>
      </c>
      <c r="EW601" s="26">
        <v>150.31798493599999</v>
      </c>
      <c r="EX601" s="26">
        <v>105.46527282260715</v>
      </c>
    </row>
    <row r="602" spans="1:154">
      <c r="A602" s="86">
        <v>2022</v>
      </c>
      <c r="B602" s="67" t="s">
        <v>7</v>
      </c>
      <c r="C602" s="67" t="s">
        <v>781</v>
      </c>
      <c r="D602" s="67" t="s">
        <v>211</v>
      </c>
      <c r="E602" s="67" t="s">
        <v>212</v>
      </c>
      <c r="F602" s="67" t="s">
        <v>219</v>
      </c>
      <c r="G602" s="67" t="s">
        <v>38</v>
      </c>
      <c r="H602" s="68" t="s">
        <v>231</v>
      </c>
      <c r="I602" s="68" t="s">
        <v>435</v>
      </c>
      <c r="J602" s="67" t="s">
        <v>783</v>
      </c>
      <c r="K602" s="78">
        <v>590691.49999998999</v>
      </c>
      <c r="L602" s="78">
        <v>450111.8</v>
      </c>
      <c r="M602" s="67">
        <v>42125</v>
      </c>
      <c r="N602" s="67">
        <v>0</v>
      </c>
      <c r="O602" s="67">
        <v>0</v>
      </c>
      <c r="P602" s="67">
        <v>0</v>
      </c>
      <c r="Q602" s="79"/>
      <c r="R602" s="67">
        <v>1082928.29999999</v>
      </c>
      <c r="S602" s="79"/>
      <c r="T602" s="79"/>
      <c r="U602" s="79"/>
      <c r="V602" s="79"/>
      <c r="W602" s="79"/>
      <c r="X602" s="79"/>
      <c r="Y602" s="78">
        <v>744.35322400847463</v>
      </c>
      <c r="Z602" s="67"/>
      <c r="AA602" s="67"/>
      <c r="AB602" s="79"/>
      <c r="AC602" s="79"/>
      <c r="AD602" s="79">
        <v>1439283.9899999998</v>
      </c>
      <c r="AE602" s="79"/>
      <c r="AF602" s="79">
        <v>299.07491993842365</v>
      </c>
      <c r="AG602" s="79">
        <v>0</v>
      </c>
      <c r="AH602" s="67">
        <v>0</v>
      </c>
      <c r="AI602" s="67">
        <v>207.54475135799996</v>
      </c>
      <c r="AJ602" s="67">
        <v>148.81093864200977</v>
      </c>
      <c r="AK602" s="67"/>
      <c r="AL602" s="67"/>
      <c r="AM602" s="67"/>
      <c r="AN602" s="67"/>
      <c r="AO602" s="67"/>
      <c r="AP602" s="67">
        <v>36</v>
      </c>
      <c r="AQ602" s="67">
        <v>273</v>
      </c>
      <c r="AR602" s="67"/>
      <c r="AS602" s="67"/>
      <c r="AT602" s="67">
        <v>51</v>
      </c>
      <c r="AU602" s="67"/>
      <c r="AV602" s="67"/>
      <c r="AW602" s="67">
        <v>13</v>
      </c>
      <c r="AX602" s="67">
        <v>0</v>
      </c>
      <c r="AY602" s="67">
        <v>0</v>
      </c>
      <c r="AZ602" s="67">
        <v>3</v>
      </c>
      <c r="BA602" s="67">
        <v>1</v>
      </c>
      <c r="BB602" s="67">
        <v>0</v>
      </c>
      <c r="BC602" s="67">
        <v>0</v>
      </c>
      <c r="BD602" s="67"/>
      <c r="BE602" s="67">
        <v>0</v>
      </c>
      <c r="BF602" s="67">
        <v>0</v>
      </c>
      <c r="BG602" s="73">
        <v>0</v>
      </c>
      <c r="BH602" s="68">
        <v>0</v>
      </c>
      <c r="BI602" s="78"/>
      <c r="BJ602" s="67">
        <v>23510</v>
      </c>
      <c r="BK602" s="79">
        <v>377</v>
      </c>
      <c r="BL602" s="79"/>
      <c r="BM602" s="79">
        <v>23</v>
      </c>
      <c r="BN602" s="79">
        <v>23</v>
      </c>
      <c r="BO602" s="79">
        <v>0</v>
      </c>
      <c r="BP602" s="79">
        <v>23</v>
      </c>
      <c r="BQ602" s="79">
        <v>0</v>
      </c>
      <c r="BR602" s="79">
        <v>8362</v>
      </c>
      <c r="BS602" s="79">
        <v>199</v>
      </c>
      <c r="BT602" s="79">
        <v>4</v>
      </c>
      <c r="BU602" s="79">
        <v>0</v>
      </c>
      <c r="BV602" s="79">
        <v>0</v>
      </c>
      <c r="BW602" s="67">
        <v>0</v>
      </c>
      <c r="BX602" s="79"/>
      <c r="BY602" s="79">
        <v>8565</v>
      </c>
      <c r="BZ602" s="79">
        <v>227.44408899999999</v>
      </c>
      <c r="CA602" s="79">
        <v>41.559305999999999</v>
      </c>
      <c r="CB602" s="79">
        <v>42.803978999999998</v>
      </c>
      <c r="CC602" s="79">
        <v>30.820341000000003</v>
      </c>
      <c r="CD602" s="79"/>
      <c r="CE602" s="79"/>
      <c r="CF602" s="79"/>
      <c r="CG602" s="79"/>
      <c r="CH602" s="79"/>
      <c r="CI602" s="79"/>
      <c r="CJ602" s="79"/>
      <c r="CK602" s="79">
        <v>6.7979900000000004</v>
      </c>
      <c r="CL602" s="79">
        <v>349.42570499999999</v>
      </c>
      <c r="CM602" s="79">
        <v>0</v>
      </c>
      <c r="CN602" s="79">
        <v>0</v>
      </c>
      <c r="CO602" s="79">
        <v>0</v>
      </c>
      <c r="CP602" s="79">
        <v>91.26</v>
      </c>
      <c r="CQ602" s="79">
        <v>53.742726211722761</v>
      </c>
      <c r="CR602" s="79">
        <v>32.846210692449652</v>
      </c>
      <c r="CS602" s="79">
        <v>0</v>
      </c>
      <c r="CT602" s="79">
        <v>0</v>
      </c>
      <c r="CU602" s="79">
        <v>0</v>
      </c>
      <c r="CV602" s="79">
        <v>277.83</v>
      </c>
      <c r="CW602" s="79">
        <v>163.61321086349912</v>
      </c>
      <c r="CX602" s="79">
        <v>99.996304149499053</v>
      </c>
      <c r="CY602" s="79">
        <v>0</v>
      </c>
      <c r="CZ602" s="79">
        <v>0</v>
      </c>
      <c r="DA602" s="79">
        <v>0</v>
      </c>
      <c r="DB602" s="79">
        <v>0</v>
      </c>
      <c r="DC602" s="79">
        <v>0</v>
      </c>
      <c r="DD602" s="79">
        <v>0</v>
      </c>
      <c r="DE602" s="68">
        <v>0</v>
      </c>
      <c r="DF602" s="79">
        <v>0</v>
      </c>
      <c r="DG602" s="77">
        <v>0</v>
      </c>
      <c r="DH602" s="77">
        <v>0</v>
      </c>
      <c r="DI602" s="77">
        <v>0</v>
      </c>
      <c r="DJ602" s="77">
        <v>0</v>
      </c>
      <c r="DK602" s="77">
        <v>0</v>
      </c>
      <c r="DL602" s="77">
        <v>0</v>
      </c>
      <c r="DM602" s="77">
        <v>0</v>
      </c>
      <c r="DN602" s="77">
        <v>0</v>
      </c>
      <c r="DO602" s="77">
        <v>7882</v>
      </c>
      <c r="DP602" s="77">
        <v>0</v>
      </c>
      <c r="DQ602" s="77">
        <v>928.23</v>
      </c>
      <c r="DR602" s="77">
        <v>0</v>
      </c>
      <c r="DS602" s="77">
        <v>856.5</v>
      </c>
      <c r="DT602" s="77">
        <v>1784.73</v>
      </c>
      <c r="DU602" s="77"/>
      <c r="DV602" s="77">
        <v>83.898079999999993</v>
      </c>
      <c r="DW602" s="77">
        <v>0</v>
      </c>
      <c r="DX602" s="77">
        <v>0</v>
      </c>
      <c r="DY602" s="77">
        <v>0.62457600000000002</v>
      </c>
      <c r="DZ602" s="77">
        <v>0</v>
      </c>
      <c r="EA602" s="77">
        <v>4.5956000000000001</v>
      </c>
      <c r="EB602" s="77">
        <v>0</v>
      </c>
      <c r="EC602" s="77">
        <v>0</v>
      </c>
      <c r="ED602" s="77"/>
      <c r="EE602" s="77"/>
      <c r="EF602" s="77">
        <v>0.25423800000000002</v>
      </c>
      <c r="EG602" s="77"/>
      <c r="EH602" s="77"/>
      <c r="EI602" s="77"/>
      <c r="EV602" s="26">
        <v>0</v>
      </c>
      <c r="EW602" s="26">
        <v>207.54475135799996</v>
      </c>
      <c r="EX602" s="26">
        <v>148.81093864200977</v>
      </c>
    </row>
    <row r="603" spans="1:154">
      <c r="A603" s="86">
        <v>2022</v>
      </c>
      <c r="B603" s="67" t="s">
        <v>7</v>
      </c>
      <c r="C603" s="67" t="s">
        <v>781</v>
      </c>
      <c r="D603" s="67" t="s">
        <v>211</v>
      </c>
      <c r="E603" s="67" t="s">
        <v>212</v>
      </c>
      <c r="F603" s="67" t="s">
        <v>220</v>
      </c>
      <c r="G603" s="67" t="s">
        <v>37</v>
      </c>
      <c r="H603" s="68" t="s">
        <v>231</v>
      </c>
      <c r="I603" s="68" t="s">
        <v>436</v>
      </c>
      <c r="J603" s="67" t="s">
        <v>784</v>
      </c>
      <c r="K603" s="78">
        <v>559451.99999998289</v>
      </c>
      <c r="L603" s="78">
        <v>789992.3</v>
      </c>
      <c r="M603" s="67">
        <v>38548.400000000001</v>
      </c>
      <c r="N603" s="67">
        <v>0</v>
      </c>
      <c r="O603" s="67">
        <v>0</v>
      </c>
      <c r="P603" s="67">
        <v>0</v>
      </c>
      <c r="Q603" s="79"/>
      <c r="R603" s="67">
        <v>1387992.699999983</v>
      </c>
      <c r="S603" s="79"/>
      <c r="T603" s="79"/>
      <c r="U603" s="79"/>
      <c r="V603" s="79"/>
      <c r="W603" s="79"/>
      <c r="X603" s="79"/>
      <c r="Y603" s="78">
        <v>904.9309110508475</v>
      </c>
      <c r="Z603" s="67"/>
      <c r="AA603" s="67"/>
      <c r="AB603" s="79"/>
      <c r="AC603" s="79"/>
      <c r="AD603" s="79">
        <v>1773514.6300000001</v>
      </c>
      <c r="AE603" s="79"/>
      <c r="AF603" s="79">
        <v>375.63475304467801</v>
      </c>
      <c r="AG603" s="79">
        <v>0</v>
      </c>
      <c r="AH603" s="67">
        <v>0</v>
      </c>
      <c r="AI603" s="67">
        <v>255.740809646</v>
      </c>
      <c r="AJ603" s="67">
        <v>129.78112035401716</v>
      </c>
      <c r="AK603" s="67"/>
      <c r="AL603" s="67"/>
      <c r="AM603" s="67"/>
      <c r="AN603" s="67"/>
      <c r="AO603" s="67"/>
      <c r="AP603" s="67">
        <v>62</v>
      </c>
      <c r="AQ603" s="67">
        <v>188</v>
      </c>
      <c r="AR603" s="67"/>
      <c r="AS603" s="67"/>
      <c r="AT603" s="67">
        <v>48</v>
      </c>
      <c r="AU603" s="67"/>
      <c r="AV603" s="67"/>
      <c r="AW603" s="67">
        <v>20</v>
      </c>
      <c r="AX603" s="67">
        <v>1</v>
      </c>
      <c r="AY603" s="67">
        <v>0</v>
      </c>
      <c r="AZ603" s="67">
        <v>0</v>
      </c>
      <c r="BA603" s="67">
        <v>0</v>
      </c>
      <c r="BB603" s="67">
        <v>0</v>
      </c>
      <c r="BC603" s="67">
        <v>0</v>
      </c>
      <c r="BD603" s="67"/>
      <c r="BE603" s="67">
        <v>0</v>
      </c>
      <c r="BF603" s="67">
        <v>0</v>
      </c>
      <c r="BG603" s="73">
        <v>0</v>
      </c>
      <c r="BH603" s="68">
        <v>0</v>
      </c>
      <c r="BI603" s="78"/>
      <c r="BJ603" s="67">
        <v>20000</v>
      </c>
      <c r="BK603" s="79">
        <v>319</v>
      </c>
      <c r="BL603" s="79"/>
      <c r="BM603" s="79">
        <v>14</v>
      </c>
      <c r="BN603" s="79">
        <v>14</v>
      </c>
      <c r="BO603" s="79">
        <v>0</v>
      </c>
      <c r="BP603" s="79">
        <v>14</v>
      </c>
      <c r="BQ603" s="79">
        <v>0</v>
      </c>
      <c r="BR603" s="79">
        <v>5999</v>
      </c>
      <c r="BS603" s="79">
        <v>259</v>
      </c>
      <c r="BT603" s="79">
        <v>6</v>
      </c>
      <c r="BU603" s="79">
        <v>0</v>
      </c>
      <c r="BV603" s="79">
        <v>0</v>
      </c>
      <c r="BW603" s="67">
        <v>0</v>
      </c>
      <c r="BX603" s="79"/>
      <c r="BY603" s="79">
        <v>6264</v>
      </c>
      <c r="BZ603" s="79">
        <v>132.460632</v>
      </c>
      <c r="CA603" s="79">
        <v>49.857606000000004</v>
      </c>
      <c r="CB603" s="79">
        <v>36.261257999999998</v>
      </c>
      <c r="CC603" s="79">
        <v>26.434207999999998</v>
      </c>
      <c r="CD603" s="79"/>
      <c r="CE603" s="79"/>
      <c r="CF603" s="79"/>
      <c r="CG603" s="79"/>
      <c r="CH603" s="79"/>
      <c r="CI603" s="79"/>
      <c r="CJ603" s="79"/>
      <c r="CK603" s="79">
        <v>4.9908130000000002</v>
      </c>
      <c r="CL603" s="79">
        <v>250.00451700000002</v>
      </c>
      <c r="CM603" s="79">
        <v>15</v>
      </c>
      <c r="CN603" s="79">
        <v>9.8129267844348558</v>
      </c>
      <c r="CO603" s="79">
        <v>5.9974155274769725</v>
      </c>
      <c r="CP603" s="79">
        <v>36.97</v>
      </c>
      <c r="CQ603" s="79">
        <v>24.185593548037108</v>
      </c>
      <c r="CR603" s="79">
        <v>14.78163013672158</v>
      </c>
      <c r="CS603" s="79">
        <v>0</v>
      </c>
      <c r="CT603" s="79">
        <v>0</v>
      </c>
      <c r="CU603" s="79">
        <v>0</v>
      </c>
      <c r="CV603" s="79">
        <v>33.510000000000005</v>
      </c>
      <c r="CW603" s="79">
        <v>21.922078436427473</v>
      </c>
      <c r="CX603" s="79">
        <v>13.39822628838356</v>
      </c>
      <c r="CY603" s="79">
        <v>0.84000000000000008</v>
      </c>
      <c r="CZ603" s="79">
        <v>0.54952389992835193</v>
      </c>
      <c r="DA603" s="79">
        <v>0.33585526953871048</v>
      </c>
      <c r="DB603" s="79">
        <v>0</v>
      </c>
      <c r="DC603" s="79">
        <v>0</v>
      </c>
      <c r="DD603" s="79">
        <v>0</v>
      </c>
      <c r="DE603" s="68">
        <v>0</v>
      </c>
      <c r="DF603" s="79">
        <v>0</v>
      </c>
      <c r="DG603" s="77">
        <v>0</v>
      </c>
      <c r="DH603" s="77">
        <v>0</v>
      </c>
      <c r="DI603" s="77">
        <v>0</v>
      </c>
      <c r="DJ603" s="77">
        <v>0</v>
      </c>
      <c r="DK603" s="77">
        <v>0</v>
      </c>
      <c r="DL603" s="77">
        <v>0</v>
      </c>
      <c r="DM603" s="77">
        <v>0</v>
      </c>
      <c r="DN603" s="77">
        <v>0</v>
      </c>
      <c r="DO603" s="77">
        <v>5896</v>
      </c>
      <c r="DP603" s="77">
        <v>0</v>
      </c>
      <c r="DQ603" s="77">
        <v>581.70899999999995</v>
      </c>
      <c r="DR603" s="77">
        <v>0</v>
      </c>
      <c r="DS603" s="77">
        <v>922.57400000000007</v>
      </c>
      <c r="DT603" s="77">
        <v>1504.2829999999999</v>
      </c>
      <c r="DU603" s="77"/>
      <c r="DV603" s="77">
        <v>60.875360000000001</v>
      </c>
      <c r="DW603" s="77">
        <v>0</v>
      </c>
      <c r="DX603" s="77">
        <v>0</v>
      </c>
      <c r="DY603" s="77">
        <v>14.7941</v>
      </c>
      <c r="DZ603" s="77">
        <v>0</v>
      </c>
      <c r="EA603" s="77">
        <v>4.4302000000000001</v>
      </c>
      <c r="EB603" s="77">
        <v>0</v>
      </c>
      <c r="EC603" s="77">
        <v>0</v>
      </c>
      <c r="ED603" s="77"/>
      <c r="EE603" s="77"/>
      <c r="EF603" s="77">
        <v>0.21186500000000003</v>
      </c>
      <c r="EG603" s="77"/>
      <c r="EH603" s="77"/>
      <c r="EI603" s="77"/>
      <c r="EV603" s="26">
        <v>0</v>
      </c>
      <c r="EW603" s="26">
        <v>255.740809646</v>
      </c>
      <c r="EX603" s="26">
        <v>129.78112035401716</v>
      </c>
    </row>
    <row r="604" spans="1:154">
      <c r="A604" s="86">
        <v>2022</v>
      </c>
      <c r="B604" s="67" t="s">
        <v>7</v>
      </c>
      <c r="C604" s="67" t="s">
        <v>781</v>
      </c>
      <c r="D604" s="67" t="s">
        <v>211</v>
      </c>
      <c r="E604" s="67" t="s">
        <v>212</v>
      </c>
      <c r="F604" s="67" t="s">
        <v>221</v>
      </c>
      <c r="G604" s="67" t="s">
        <v>36</v>
      </c>
      <c r="H604" s="68" t="s">
        <v>231</v>
      </c>
      <c r="I604" s="68" t="s">
        <v>437</v>
      </c>
      <c r="J604" s="67" t="s">
        <v>785</v>
      </c>
      <c r="K604" s="78">
        <v>694286.59182406578</v>
      </c>
      <c r="L604" s="78">
        <v>474996.978044683</v>
      </c>
      <c r="M604" s="67">
        <v>537212.9</v>
      </c>
      <c r="N604" s="67">
        <v>302427</v>
      </c>
      <c r="O604" s="67">
        <v>0</v>
      </c>
      <c r="P604" s="67">
        <v>47663.199999999997</v>
      </c>
      <c r="Q604" s="79"/>
      <c r="R604" s="67">
        <v>2056586.6698687489</v>
      </c>
      <c r="S604" s="79"/>
      <c r="T604" s="79"/>
      <c r="U604" s="79"/>
      <c r="V604" s="79"/>
      <c r="W604" s="79"/>
      <c r="X604" s="79"/>
      <c r="Y604" s="78">
        <v>1233.483435381356</v>
      </c>
      <c r="Z604" s="67"/>
      <c r="AA604" s="67"/>
      <c r="AB604" s="79"/>
      <c r="AC604" s="79"/>
      <c r="AD604" s="79">
        <v>2424508.459999999</v>
      </c>
      <c r="AE604" s="79"/>
      <c r="AF604" s="79">
        <v>511.72816580079649</v>
      </c>
      <c r="AG604" s="79">
        <v>0</v>
      </c>
      <c r="AH604" s="67">
        <v>0</v>
      </c>
      <c r="AI604" s="67">
        <v>349.61411993199982</v>
      </c>
      <c r="AJ604" s="67">
        <v>0</v>
      </c>
      <c r="AK604" s="67"/>
      <c r="AL604" s="67"/>
      <c r="AM604" s="67"/>
      <c r="AN604" s="67"/>
      <c r="AO604" s="67"/>
      <c r="AP604" s="67">
        <v>45</v>
      </c>
      <c r="AQ604" s="67">
        <v>166</v>
      </c>
      <c r="AR604" s="67"/>
      <c r="AS604" s="67"/>
      <c r="AT604" s="67">
        <v>36</v>
      </c>
      <c r="AU604" s="67"/>
      <c r="AV604" s="67"/>
      <c r="AW604" s="67">
        <v>10</v>
      </c>
      <c r="AX604" s="67">
        <v>0</v>
      </c>
      <c r="AY604" s="67">
        <v>0</v>
      </c>
      <c r="AZ604" s="67">
        <v>4</v>
      </c>
      <c r="BA604" s="67">
        <v>22</v>
      </c>
      <c r="BB604" s="67">
        <v>0</v>
      </c>
      <c r="BC604" s="67">
        <v>0</v>
      </c>
      <c r="BD604" s="67"/>
      <c r="BE604" s="67">
        <v>0</v>
      </c>
      <c r="BF604" s="67">
        <v>0</v>
      </c>
      <c r="BG604" s="73">
        <v>0</v>
      </c>
      <c r="BH604" s="68">
        <v>0</v>
      </c>
      <c r="BI604" s="78"/>
      <c r="BJ604" s="67">
        <v>23215</v>
      </c>
      <c r="BK604" s="79">
        <v>283</v>
      </c>
      <c r="BL604" s="79"/>
      <c r="BM604" s="79">
        <v>30</v>
      </c>
      <c r="BN604" s="79">
        <v>30</v>
      </c>
      <c r="BO604" s="79">
        <v>0</v>
      </c>
      <c r="BP604" s="79">
        <v>30</v>
      </c>
      <c r="BQ604" s="79">
        <v>0</v>
      </c>
      <c r="BR604" s="79">
        <v>7280</v>
      </c>
      <c r="BS604" s="79">
        <v>164</v>
      </c>
      <c r="BT604" s="79">
        <v>13</v>
      </c>
      <c r="BU604" s="79">
        <v>2</v>
      </c>
      <c r="BV604" s="79">
        <v>0</v>
      </c>
      <c r="BW604" s="67">
        <v>10</v>
      </c>
      <c r="BX604" s="79"/>
      <c r="BY604" s="79">
        <v>7469</v>
      </c>
      <c r="BZ604" s="79">
        <v>303.26941699999998</v>
      </c>
      <c r="CA604" s="79">
        <v>64.355722999999998</v>
      </c>
      <c r="CB604" s="79">
        <v>42.783332999999999</v>
      </c>
      <c r="CC604" s="79">
        <v>48.800409999999999</v>
      </c>
      <c r="CD604" s="79"/>
      <c r="CE604" s="79"/>
      <c r="CF604" s="79"/>
      <c r="CG604" s="79"/>
      <c r="CH604" s="79"/>
      <c r="CI604" s="79"/>
      <c r="CJ604" s="79"/>
      <c r="CK604" s="79">
        <v>8.1595699999999987</v>
      </c>
      <c r="CL604" s="79">
        <v>467.36845299999993</v>
      </c>
      <c r="CM604" s="79">
        <v>0</v>
      </c>
      <c r="CN604" s="79">
        <v>0</v>
      </c>
      <c r="CO604" s="79">
        <v>0</v>
      </c>
      <c r="CP604" s="79">
        <v>99.39</v>
      </c>
      <c r="CQ604" s="79">
        <v>101.86930150753659</v>
      </c>
      <c r="CR604" s="79">
        <v>62.25997034886867</v>
      </c>
      <c r="CS604" s="79">
        <v>0</v>
      </c>
      <c r="CT604" s="79">
        <v>0</v>
      </c>
      <c r="CU604" s="79">
        <v>0</v>
      </c>
      <c r="CV604" s="79">
        <v>77.580000000000013</v>
      </c>
      <c r="CW604" s="79">
        <v>79.515247116960353</v>
      </c>
      <c r="CX604" s="79">
        <v>48.597731156708242</v>
      </c>
      <c r="CY604" s="79">
        <v>24.496666666674429</v>
      </c>
      <c r="CZ604" s="79">
        <v>25.10774044267108</v>
      </c>
      <c r="DA604" s="79">
        <v>15.345223265049494</v>
      </c>
      <c r="DB604" s="79">
        <v>0</v>
      </c>
      <c r="DC604" s="79">
        <v>0</v>
      </c>
      <c r="DD604" s="79">
        <v>0</v>
      </c>
      <c r="DE604" s="68">
        <v>0</v>
      </c>
      <c r="DF604" s="79">
        <v>900</v>
      </c>
      <c r="DG604" s="77">
        <v>54</v>
      </c>
      <c r="DH604" s="77">
        <v>432</v>
      </c>
      <c r="DI604" s="77">
        <v>3</v>
      </c>
      <c r="DJ604" s="77">
        <v>0</v>
      </c>
      <c r="DK604" s="77">
        <v>807</v>
      </c>
      <c r="DL604" s="77">
        <v>54</v>
      </c>
      <c r="DM604" s="77">
        <v>393</v>
      </c>
      <c r="DN604" s="77">
        <v>3</v>
      </c>
      <c r="DO604" s="77">
        <v>7138</v>
      </c>
      <c r="DP604" s="77">
        <v>8</v>
      </c>
      <c r="DQ604" s="77">
        <v>953.24</v>
      </c>
      <c r="DR604" s="77">
        <v>0</v>
      </c>
      <c r="DS604" s="77">
        <v>898.3</v>
      </c>
      <c r="DT604" s="77">
        <v>1859.54</v>
      </c>
      <c r="DU604" s="77"/>
      <c r="DV604" s="77">
        <v>70.68432</v>
      </c>
      <c r="DW604" s="77">
        <v>0</v>
      </c>
      <c r="DX604" s="77">
        <v>0</v>
      </c>
      <c r="DY604" s="77">
        <v>1.222118</v>
      </c>
      <c r="DZ604" s="77">
        <v>0</v>
      </c>
      <c r="EA604" s="77">
        <v>5.1724999999999994</v>
      </c>
      <c r="EB604" s="77">
        <v>0</v>
      </c>
      <c r="EC604" s="77">
        <v>0</v>
      </c>
      <c r="ED604" s="77"/>
      <c r="EE604" s="77"/>
      <c r="EF604" s="77">
        <v>0.12711900000000001</v>
      </c>
      <c r="EG604" s="77"/>
      <c r="EH604" s="77"/>
      <c r="EI604" s="77"/>
      <c r="EV604" s="26">
        <v>0</v>
      </c>
      <c r="EW604" s="26">
        <v>349.61411993199982</v>
      </c>
      <c r="EX604" s="26">
        <v>0</v>
      </c>
    </row>
    <row r="605" spans="1:154">
      <c r="A605" s="86">
        <v>2022</v>
      </c>
      <c r="B605" s="67" t="s">
        <v>7</v>
      </c>
      <c r="C605" s="67" t="s">
        <v>781</v>
      </c>
      <c r="D605" s="67" t="s">
        <v>211</v>
      </c>
      <c r="E605" s="67" t="s">
        <v>212</v>
      </c>
      <c r="F605" s="67" t="s">
        <v>222</v>
      </c>
      <c r="G605" s="67" t="s">
        <v>35</v>
      </c>
      <c r="H605" s="68" t="s">
        <v>231</v>
      </c>
      <c r="I605" s="68" t="s">
        <v>438</v>
      </c>
      <c r="J605" s="67" t="s">
        <v>786</v>
      </c>
      <c r="K605" s="78">
        <v>1129344.499999979</v>
      </c>
      <c r="L605" s="78">
        <v>624377.51215940004</v>
      </c>
      <c r="M605" s="67">
        <v>284836.59999999998</v>
      </c>
      <c r="N605" s="67">
        <v>0</v>
      </c>
      <c r="O605" s="67">
        <v>0</v>
      </c>
      <c r="P605" s="67">
        <v>0</v>
      </c>
      <c r="Q605" s="79"/>
      <c r="R605" s="67">
        <v>2038558.6121593793</v>
      </c>
      <c r="S605" s="79"/>
      <c r="T605" s="79"/>
      <c r="U605" s="79"/>
      <c r="V605" s="79"/>
      <c r="W605" s="79"/>
      <c r="X605" s="79"/>
      <c r="Y605" s="78">
        <v>897.70725517796609</v>
      </c>
      <c r="Z605" s="67"/>
      <c r="AA605" s="67"/>
      <c r="AB605" s="79"/>
      <c r="AC605" s="79"/>
      <c r="AD605" s="79">
        <v>3792019.2299999986</v>
      </c>
      <c r="AE605" s="79"/>
      <c r="AF605" s="79">
        <v>734.57411225610144</v>
      </c>
      <c r="AG605" s="79">
        <v>0</v>
      </c>
      <c r="AH605" s="67">
        <v>546.80917296599978</v>
      </c>
      <c r="AI605" s="67">
        <v>0</v>
      </c>
      <c r="AJ605" s="67">
        <v>410.32740657462017</v>
      </c>
      <c r="AK605" s="67"/>
      <c r="AL605" s="67"/>
      <c r="AM605" s="67"/>
      <c r="AN605" s="67"/>
      <c r="AO605" s="67"/>
      <c r="AP605" s="67">
        <v>80</v>
      </c>
      <c r="AQ605" s="67">
        <v>131</v>
      </c>
      <c r="AR605" s="67"/>
      <c r="AS605" s="67"/>
      <c r="AT605" s="67">
        <v>41</v>
      </c>
      <c r="AU605" s="67"/>
      <c r="AV605" s="67"/>
      <c r="AW605" s="67">
        <v>12</v>
      </c>
      <c r="AX605" s="67">
        <v>0</v>
      </c>
      <c r="AY605" s="67">
        <v>0</v>
      </c>
      <c r="AZ605" s="67">
        <v>5</v>
      </c>
      <c r="BA605" s="67">
        <v>7</v>
      </c>
      <c r="BB605" s="67">
        <v>0</v>
      </c>
      <c r="BC605" s="67">
        <v>0</v>
      </c>
      <c r="BD605" s="67"/>
      <c r="BE605" s="67">
        <v>0</v>
      </c>
      <c r="BF605" s="67">
        <v>0</v>
      </c>
      <c r="BG605" s="73">
        <v>0</v>
      </c>
      <c r="BH605" s="68">
        <v>0</v>
      </c>
      <c r="BI605" s="78"/>
      <c r="BJ605" s="67">
        <v>18830</v>
      </c>
      <c r="BK605" s="79">
        <v>276</v>
      </c>
      <c r="BL605" s="79"/>
      <c r="BM605" s="79">
        <v>46</v>
      </c>
      <c r="BN605" s="79">
        <v>46</v>
      </c>
      <c r="BO605" s="79">
        <v>0</v>
      </c>
      <c r="BP605" s="79">
        <v>46</v>
      </c>
      <c r="BQ605" s="79">
        <v>0</v>
      </c>
      <c r="BR605" s="79">
        <v>10812</v>
      </c>
      <c r="BS605" s="79">
        <v>212</v>
      </c>
      <c r="BT605" s="79">
        <v>13</v>
      </c>
      <c r="BU605" s="79">
        <v>0</v>
      </c>
      <c r="BV605" s="79">
        <v>0</v>
      </c>
      <c r="BW605" s="67">
        <v>6</v>
      </c>
      <c r="BX605" s="79"/>
      <c r="BY605" s="79">
        <v>11043</v>
      </c>
      <c r="BZ605" s="79">
        <v>410.38136600000001</v>
      </c>
      <c r="CA605" s="79">
        <v>120.129823</v>
      </c>
      <c r="CB605" s="79">
        <v>90.585231000000007</v>
      </c>
      <c r="CC605" s="79">
        <v>65.585939999999994</v>
      </c>
      <c r="CD605" s="79"/>
      <c r="CE605" s="79"/>
      <c r="CF605" s="79"/>
      <c r="CG605" s="79"/>
      <c r="CH605" s="79"/>
      <c r="CI605" s="79"/>
      <c r="CJ605" s="79"/>
      <c r="CK605" s="79">
        <v>12.796787999999999</v>
      </c>
      <c r="CL605" s="79">
        <v>699.47914800000001</v>
      </c>
      <c r="CM605" s="79">
        <v>0</v>
      </c>
      <c r="CN605" s="79">
        <v>0</v>
      </c>
      <c r="CO605" s="79">
        <v>0</v>
      </c>
      <c r="CP605" s="79">
        <v>129.98000000000002</v>
      </c>
      <c r="CQ605" s="79">
        <v>131.18782071823117</v>
      </c>
      <c r="CR605" s="79">
        <v>80.588678267209417</v>
      </c>
      <c r="CS605" s="79">
        <v>0</v>
      </c>
      <c r="CT605" s="79">
        <v>0</v>
      </c>
      <c r="CU605" s="79">
        <v>0</v>
      </c>
      <c r="CV605" s="79">
        <v>40.590000000000003</v>
      </c>
      <c r="CW605" s="79">
        <v>40.967176819149124</v>
      </c>
      <c r="CX605" s="79">
        <v>25.166136720003305</v>
      </c>
      <c r="CY605" s="79">
        <v>17.64</v>
      </c>
      <c r="CZ605" s="79">
        <v>18.018014880569321</v>
      </c>
      <c r="DA605" s="79">
        <v>11.068466541133734</v>
      </c>
      <c r="DB605" s="79">
        <v>0</v>
      </c>
      <c r="DC605" s="79">
        <v>0</v>
      </c>
      <c r="DD605" s="79">
        <v>0</v>
      </c>
      <c r="DE605" s="68">
        <v>0</v>
      </c>
      <c r="DF605" s="79">
        <v>669</v>
      </c>
      <c r="DG605" s="77">
        <v>39</v>
      </c>
      <c r="DH605" s="77">
        <v>231</v>
      </c>
      <c r="DI605" s="77">
        <v>0</v>
      </c>
      <c r="DJ605" s="77">
        <v>0</v>
      </c>
      <c r="DK605" s="77">
        <v>615</v>
      </c>
      <c r="DL605" s="77">
        <v>39</v>
      </c>
      <c r="DM605" s="77">
        <v>219</v>
      </c>
      <c r="DN605" s="77">
        <v>0</v>
      </c>
      <c r="DO605" s="77">
        <v>10260</v>
      </c>
      <c r="DP605" s="77">
        <v>6</v>
      </c>
      <c r="DQ605" s="77">
        <v>914.69</v>
      </c>
      <c r="DR605" s="77">
        <v>0</v>
      </c>
      <c r="DS605" s="77">
        <v>920.74599999999998</v>
      </c>
      <c r="DT605" s="77">
        <v>1841.4360000000001</v>
      </c>
      <c r="DU605" s="77"/>
      <c r="DV605" s="77">
        <v>102.18096</v>
      </c>
      <c r="DW605" s="77">
        <v>0</v>
      </c>
      <c r="DX605" s="77">
        <v>0</v>
      </c>
      <c r="DY605" s="77">
        <v>0.40339000000000003</v>
      </c>
      <c r="DZ605" s="77">
        <v>0</v>
      </c>
      <c r="EA605" s="77">
        <v>4.7338000000000005</v>
      </c>
      <c r="EB605" s="77">
        <v>0</v>
      </c>
      <c r="EC605" s="77">
        <v>0</v>
      </c>
      <c r="ED605" s="77"/>
      <c r="EE605" s="77"/>
      <c r="EF605" s="77">
        <v>0.25423800000000002</v>
      </c>
      <c r="EG605" s="77"/>
      <c r="EH605" s="77"/>
      <c r="EI605" s="77"/>
      <c r="EV605" s="26">
        <v>546.80917296599978</v>
      </c>
      <c r="EW605" s="26">
        <v>0</v>
      </c>
      <c r="EX605" s="26">
        <v>410.32740657462017</v>
      </c>
    </row>
    <row r="606" spans="1:154">
      <c r="A606" s="86">
        <v>2022</v>
      </c>
      <c r="B606" s="67" t="s">
        <v>7</v>
      </c>
      <c r="C606" s="67" t="s">
        <v>781</v>
      </c>
      <c r="D606" s="67" t="s">
        <v>211</v>
      </c>
      <c r="E606" s="67" t="s">
        <v>212</v>
      </c>
      <c r="F606" s="67" t="s">
        <v>223</v>
      </c>
      <c r="G606" s="67" t="s">
        <v>45</v>
      </c>
      <c r="H606" s="68" t="s">
        <v>231</v>
      </c>
      <c r="I606" s="68" t="s">
        <v>439</v>
      </c>
      <c r="J606" s="67" t="s">
        <v>787</v>
      </c>
      <c r="K606" s="78">
        <v>1384736.3999999806</v>
      </c>
      <c r="L606" s="78">
        <v>1075648.5</v>
      </c>
      <c r="M606" s="67">
        <v>183362</v>
      </c>
      <c r="N606" s="67">
        <v>0</v>
      </c>
      <c r="O606" s="67">
        <v>0</v>
      </c>
      <c r="P606" s="67">
        <v>0</v>
      </c>
      <c r="Q606" s="79"/>
      <c r="R606" s="67">
        <v>2643746.8999999808</v>
      </c>
      <c r="S606" s="79"/>
      <c r="T606" s="79"/>
      <c r="U606" s="79"/>
      <c r="V606" s="79"/>
      <c r="W606" s="79"/>
      <c r="X606" s="79"/>
      <c r="Y606" s="78">
        <v>1925.4482371101694</v>
      </c>
      <c r="Z606" s="67"/>
      <c r="AA606" s="67"/>
      <c r="AB606" s="79"/>
      <c r="AC606" s="79"/>
      <c r="AD606" s="79">
        <v>4279374.3</v>
      </c>
      <c r="AE606" s="79"/>
      <c r="AF606" s="79">
        <v>877.9091202072882</v>
      </c>
      <c r="AG606" s="79">
        <v>0</v>
      </c>
      <c r="AH606" s="67">
        <v>0</v>
      </c>
      <c r="AI606" s="67">
        <v>617.08577405999995</v>
      </c>
      <c r="AJ606" s="67">
        <v>470.73117300000001</v>
      </c>
      <c r="AK606" s="67"/>
      <c r="AL606" s="67"/>
      <c r="AM606" s="67"/>
      <c r="AN606" s="67"/>
      <c r="AO606" s="67"/>
      <c r="AP606" s="67">
        <v>123</v>
      </c>
      <c r="AQ606" s="67">
        <v>264</v>
      </c>
      <c r="AR606" s="67"/>
      <c r="AS606" s="67"/>
      <c r="AT606" s="67">
        <v>72</v>
      </c>
      <c r="AU606" s="67"/>
      <c r="AV606" s="67"/>
      <c r="AW606" s="67">
        <v>28</v>
      </c>
      <c r="AX606" s="67">
        <v>0</v>
      </c>
      <c r="AY606" s="67">
        <v>0</v>
      </c>
      <c r="AZ606" s="67">
        <v>13</v>
      </c>
      <c r="BA606" s="67">
        <v>6</v>
      </c>
      <c r="BB606" s="67">
        <v>0</v>
      </c>
      <c r="BC606" s="67">
        <v>0</v>
      </c>
      <c r="BD606" s="67"/>
      <c r="BE606" s="67">
        <v>0</v>
      </c>
      <c r="BF606" s="67">
        <v>0</v>
      </c>
      <c r="BG606" s="73">
        <v>0</v>
      </c>
      <c r="BH606" s="68">
        <v>0</v>
      </c>
      <c r="BI606" s="78"/>
      <c r="BJ606" s="67">
        <v>35060</v>
      </c>
      <c r="BK606" s="79">
        <v>506</v>
      </c>
      <c r="BL606" s="79"/>
      <c r="BM606" s="79">
        <v>39</v>
      </c>
      <c r="BN606" s="79">
        <v>39</v>
      </c>
      <c r="BO606" s="79">
        <v>0</v>
      </c>
      <c r="BP606" s="79">
        <v>39</v>
      </c>
      <c r="BQ606" s="79">
        <v>0</v>
      </c>
      <c r="BR606" s="79">
        <v>16998</v>
      </c>
      <c r="BS606" s="79">
        <v>406</v>
      </c>
      <c r="BT606" s="79">
        <v>12</v>
      </c>
      <c r="BU606" s="79">
        <v>0</v>
      </c>
      <c r="BV606" s="79">
        <v>0</v>
      </c>
      <c r="BW606" s="67">
        <v>0</v>
      </c>
      <c r="BX606" s="79"/>
      <c r="BY606" s="79">
        <v>17416</v>
      </c>
      <c r="BZ606" s="79">
        <v>351.37586599999997</v>
      </c>
      <c r="CA606" s="79">
        <v>165.52659699999998</v>
      </c>
      <c r="CB606" s="79">
        <v>98.056329000000005</v>
      </c>
      <c r="CC606" s="79">
        <v>79.975270999999992</v>
      </c>
      <c r="CD606" s="79"/>
      <c r="CE606" s="79"/>
      <c r="CF606" s="79"/>
      <c r="CG606" s="79"/>
      <c r="CH606" s="79"/>
      <c r="CI606" s="79"/>
      <c r="CJ606" s="79"/>
      <c r="CK606" s="79">
        <v>11.35614</v>
      </c>
      <c r="CL606" s="79">
        <v>706.29020299999991</v>
      </c>
      <c r="CM606" s="79">
        <v>4</v>
      </c>
      <c r="CN606" s="79">
        <v>5.0735425122580402</v>
      </c>
      <c r="CO606" s="79">
        <v>3.1008223449293073</v>
      </c>
      <c r="CP606" s="79">
        <v>61.56</v>
      </c>
      <c r="CQ606" s="79">
        <v>78.081819263651226</v>
      </c>
      <c r="CR606" s="79">
        <v>47.721655888462038</v>
      </c>
      <c r="CS606" s="79">
        <v>0</v>
      </c>
      <c r="CT606" s="79">
        <v>0</v>
      </c>
      <c r="CU606" s="79">
        <v>0</v>
      </c>
      <c r="CV606" s="79">
        <v>21.35</v>
      </c>
      <c r="CW606" s="79">
        <v>27.080033159177287</v>
      </c>
      <c r="CX606" s="79">
        <v>16.550639266060177</v>
      </c>
      <c r="CY606" s="79">
        <v>1.57</v>
      </c>
      <c r="CZ606" s="79">
        <v>1.9913654360612807</v>
      </c>
      <c r="DA606" s="79">
        <v>1.217072770384753</v>
      </c>
      <c r="DB606" s="79">
        <v>11.18</v>
      </c>
      <c r="DC606" s="79">
        <v>0</v>
      </c>
      <c r="DD606" s="79">
        <v>0</v>
      </c>
      <c r="DE606" s="68">
        <v>0</v>
      </c>
      <c r="DF606" s="79">
        <v>0</v>
      </c>
      <c r="DG606" s="77">
        <v>0</v>
      </c>
      <c r="DH606" s="77">
        <v>0</v>
      </c>
      <c r="DI606" s="77">
        <v>0</v>
      </c>
      <c r="DJ606" s="77">
        <v>0</v>
      </c>
      <c r="DK606" s="77">
        <v>0</v>
      </c>
      <c r="DL606" s="77">
        <v>0</v>
      </c>
      <c r="DM606" s="77">
        <v>0</v>
      </c>
      <c r="DN606" s="77">
        <v>0</v>
      </c>
      <c r="DO606" s="77">
        <v>16223</v>
      </c>
      <c r="DP606" s="77">
        <v>0</v>
      </c>
      <c r="DQ606" s="77">
        <v>850.31</v>
      </c>
      <c r="DR606" s="77">
        <v>0</v>
      </c>
      <c r="DS606" s="77">
        <v>1224.1500000000001</v>
      </c>
      <c r="DT606" s="77">
        <v>2074.46</v>
      </c>
      <c r="DU606" s="77"/>
      <c r="DV606" s="77">
        <v>161.9128</v>
      </c>
      <c r="DW606" s="77">
        <v>0</v>
      </c>
      <c r="DX606" s="77">
        <v>0</v>
      </c>
      <c r="DY606" s="77">
        <v>0.36</v>
      </c>
      <c r="DZ606" s="77">
        <v>0</v>
      </c>
      <c r="EA606" s="77">
        <v>7.7994000000000003</v>
      </c>
      <c r="EB606" s="77">
        <v>0</v>
      </c>
      <c r="EC606" s="77">
        <v>0</v>
      </c>
      <c r="ED606" s="77"/>
      <c r="EE606" s="77"/>
      <c r="EF606" s="77">
        <v>0.25423800000000002</v>
      </c>
      <c r="EG606" s="77"/>
      <c r="EH606" s="77"/>
      <c r="EI606" s="77"/>
      <c r="EV606" s="26">
        <v>0</v>
      </c>
      <c r="EW606" s="26">
        <v>617.08577405999995</v>
      </c>
      <c r="EX606" s="26">
        <v>470.73117300000001</v>
      </c>
    </row>
    <row r="607" spans="1:154">
      <c r="A607" s="86">
        <v>2022</v>
      </c>
      <c r="B607" s="67" t="s">
        <v>7</v>
      </c>
      <c r="C607" s="67" t="s">
        <v>781</v>
      </c>
      <c r="D607" s="67" t="s">
        <v>211</v>
      </c>
      <c r="E607" s="67" t="s">
        <v>212</v>
      </c>
      <c r="F607" s="67" t="s">
        <v>224</v>
      </c>
      <c r="G607" s="67" t="s">
        <v>46</v>
      </c>
      <c r="H607" s="68" t="s">
        <v>231</v>
      </c>
      <c r="I607" s="68" t="s">
        <v>440</v>
      </c>
      <c r="J607" s="67" t="s">
        <v>788</v>
      </c>
      <c r="K607" s="78">
        <v>737515.89999999281</v>
      </c>
      <c r="L607" s="78">
        <v>706720</v>
      </c>
      <c r="M607" s="67">
        <v>413925</v>
      </c>
      <c r="N607" s="67">
        <v>544149</v>
      </c>
      <c r="O607" s="67">
        <v>0</v>
      </c>
      <c r="P607" s="67">
        <v>0</v>
      </c>
      <c r="Q607" s="79"/>
      <c r="R607" s="67">
        <v>2402309.8999999929</v>
      </c>
      <c r="S607" s="79"/>
      <c r="T607" s="79"/>
      <c r="U607" s="79"/>
      <c r="V607" s="79"/>
      <c r="W607" s="79"/>
      <c r="X607" s="79"/>
      <c r="Y607" s="78">
        <v>1443.0533738135593</v>
      </c>
      <c r="Z607" s="67"/>
      <c r="AA607" s="67"/>
      <c r="AB607" s="79"/>
      <c r="AC607" s="79"/>
      <c r="AD607" s="79">
        <v>3078725.0100000002</v>
      </c>
      <c r="AE607" s="79"/>
      <c r="AF607" s="79">
        <v>670.59232948369493</v>
      </c>
      <c r="AG607" s="79">
        <v>0</v>
      </c>
      <c r="AH607" s="67">
        <v>0</v>
      </c>
      <c r="AI607" s="67">
        <v>443.95214644200001</v>
      </c>
      <c r="AJ607" s="67">
        <v>0</v>
      </c>
      <c r="AK607" s="67"/>
      <c r="AL607" s="67"/>
      <c r="AM607" s="67"/>
      <c r="AN607" s="67"/>
      <c r="AO607" s="67"/>
      <c r="AP607" s="67">
        <v>38</v>
      </c>
      <c r="AQ607" s="67">
        <v>287</v>
      </c>
      <c r="AR607" s="67"/>
      <c r="AS607" s="67"/>
      <c r="AT607" s="67">
        <v>52</v>
      </c>
      <c r="AU607" s="67"/>
      <c r="AV607" s="67"/>
      <c r="AW607" s="67">
        <v>14</v>
      </c>
      <c r="AX607" s="67">
        <v>0</v>
      </c>
      <c r="AY607" s="67">
        <v>0</v>
      </c>
      <c r="AZ607" s="67">
        <v>7</v>
      </c>
      <c r="BA607" s="67">
        <v>9</v>
      </c>
      <c r="BB607" s="67">
        <v>0</v>
      </c>
      <c r="BC607" s="67">
        <v>9</v>
      </c>
      <c r="BD607" s="67"/>
      <c r="BE607" s="67">
        <v>0</v>
      </c>
      <c r="BF607" s="67">
        <v>0</v>
      </c>
      <c r="BG607" s="73">
        <v>0</v>
      </c>
      <c r="BH607" s="68">
        <v>0</v>
      </c>
      <c r="BI607" s="78"/>
      <c r="BJ607" s="67">
        <v>32840</v>
      </c>
      <c r="BK607" s="79">
        <v>416</v>
      </c>
      <c r="BL607" s="79"/>
      <c r="BM607" s="79">
        <v>33</v>
      </c>
      <c r="BN607" s="79">
        <v>33</v>
      </c>
      <c r="BO607" s="79">
        <v>0</v>
      </c>
      <c r="BP607" s="79">
        <v>33</v>
      </c>
      <c r="BQ607" s="79">
        <v>0</v>
      </c>
      <c r="BR607" s="79">
        <v>12192</v>
      </c>
      <c r="BS607" s="79">
        <v>277</v>
      </c>
      <c r="BT607" s="79">
        <v>12</v>
      </c>
      <c r="BU607" s="79">
        <v>0</v>
      </c>
      <c r="BV607" s="79">
        <v>0</v>
      </c>
      <c r="BW607" s="67">
        <v>0</v>
      </c>
      <c r="BX607" s="79"/>
      <c r="BY607" s="79">
        <v>12481</v>
      </c>
      <c r="BZ607" s="79">
        <v>292.54570799999999</v>
      </c>
      <c r="CA607" s="79">
        <v>98.529144000000002</v>
      </c>
      <c r="CB607" s="79">
        <v>97.823468999999989</v>
      </c>
      <c r="CC607" s="79">
        <v>46.574509999999997</v>
      </c>
      <c r="CD607" s="79"/>
      <c r="CE607" s="79"/>
      <c r="CF607" s="79"/>
      <c r="CG607" s="79"/>
      <c r="CH607" s="79"/>
      <c r="CI607" s="79"/>
      <c r="CJ607" s="79"/>
      <c r="CK607" s="79">
        <v>9.1412990000000001</v>
      </c>
      <c r="CL607" s="79">
        <v>544.61412999999993</v>
      </c>
      <c r="CM607" s="79">
        <v>6.83</v>
      </c>
      <c r="CN607" s="79">
        <v>7.9144948059214588</v>
      </c>
      <c r="CO607" s="79">
        <v>4.8371413630090467</v>
      </c>
      <c r="CP607" s="79">
        <v>52.900000000000006</v>
      </c>
      <c r="CQ607" s="79">
        <v>61.299674265482459</v>
      </c>
      <c r="CR607" s="79">
        <v>37.464828419206242</v>
      </c>
      <c r="CS607" s="79">
        <v>0</v>
      </c>
      <c r="CT607" s="79">
        <v>0</v>
      </c>
      <c r="CU607" s="79">
        <v>0</v>
      </c>
      <c r="CV607" s="79">
        <v>75.14</v>
      </c>
      <c r="CW607" s="79">
        <v>87.071030705261848</v>
      </c>
      <c r="CX607" s="79">
        <v>53.215637191288401</v>
      </c>
      <c r="CY607" s="79">
        <v>0</v>
      </c>
      <c r="CZ607" s="79">
        <v>0</v>
      </c>
      <c r="DA607" s="79">
        <v>0</v>
      </c>
      <c r="DB607" s="79">
        <v>0</v>
      </c>
      <c r="DC607" s="79">
        <v>0</v>
      </c>
      <c r="DD607" s="79">
        <v>0</v>
      </c>
      <c r="DE607" s="68">
        <v>0</v>
      </c>
      <c r="DF607" s="79">
        <v>0</v>
      </c>
      <c r="DG607" s="77">
        <v>0</v>
      </c>
      <c r="DH607" s="77">
        <v>0</v>
      </c>
      <c r="DI607" s="77">
        <v>3</v>
      </c>
      <c r="DJ607" s="77">
        <v>0</v>
      </c>
      <c r="DK607" s="77">
        <v>0</v>
      </c>
      <c r="DL607" s="77">
        <v>0</v>
      </c>
      <c r="DM607" s="77">
        <v>0</v>
      </c>
      <c r="DN607" s="77">
        <v>0</v>
      </c>
      <c r="DO607" s="77">
        <v>11709</v>
      </c>
      <c r="DP607" s="77">
        <v>0</v>
      </c>
      <c r="DQ607" s="77">
        <v>308.86500000000001</v>
      </c>
      <c r="DR607" s="77">
        <v>0</v>
      </c>
      <c r="DS607" s="77">
        <v>882.6</v>
      </c>
      <c r="DT607" s="77">
        <v>1191.4650000000001</v>
      </c>
      <c r="DU607" s="77"/>
      <c r="DV607" s="77">
        <v>115.85112000000001</v>
      </c>
      <c r="DW607" s="77">
        <v>0</v>
      </c>
      <c r="DX607" s="77">
        <v>0</v>
      </c>
      <c r="DY607" s="77">
        <v>0</v>
      </c>
      <c r="DZ607" s="77">
        <v>0</v>
      </c>
      <c r="EA607" s="77">
        <v>7.1778000000000004</v>
      </c>
      <c r="EB607" s="77">
        <v>0</v>
      </c>
      <c r="EC607" s="77">
        <v>0</v>
      </c>
      <c r="ED607" s="77"/>
      <c r="EE607" s="77"/>
      <c r="EF607" s="77">
        <v>0.29661100000000001</v>
      </c>
      <c r="EG607" s="77"/>
      <c r="EH607" s="77"/>
      <c r="EI607" s="77"/>
      <c r="EV607" s="26">
        <v>0</v>
      </c>
      <c r="EW607" s="26">
        <v>443.95214644200001</v>
      </c>
      <c r="EX607" s="26">
        <v>0</v>
      </c>
    </row>
    <row r="608" spans="1:154">
      <c r="A608" s="86">
        <v>2022</v>
      </c>
      <c r="B608" s="67" t="s">
        <v>7</v>
      </c>
      <c r="C608" s="67" t="s">
        <v>781</v>
      </c>
      <c r="D608" s="67" t="s">
        <v>211</v>
      </c>
      <c r="E608" s="67" t="s">
        <v>212</v>
      </c>
      <c r="F608" s="67" t="s">
        <v>225</v>
      </c>
      <c r="G608" s="67" t="s">
        <v>47</v>
      </c>
      <c r="H608" s="68" t="s">
        <v>231</v>
      </c>
      <c r="I608" s="68" t="s">
        <v>441</v>
      </c>
      <c r="J608" s="67" t="s">
        <v>789</v>
      </c>
      <c r="K608" s="78">
        <v>2119749.9999999707</v>
      </c>
      <c r="L608" s="78">
        <v>1826880.7000000011</v>
      </c>
      <c r="M608" s="67">
        <v>656975.4</v>
      </c>
      <c r="N608" s="67">
        <v>1148757</v>
      </c>
      <c r="O608" s="67">
        <v>0</v>
      </c>
      <c r="P608" s="67">
        <v>0</v>
      </c>
      <c r="Q608" s="79"/>
      <c r="R608" s="67">
        <v>5752363.0999999717</v>
      </c>
      <c r="S608" s="79"/>
      <c r="T608" s="79"/>
      <c r="U608" s="79"/>
      <c r="V608" s="79"/>
      <c r="W608" s="79"/>
      <c r="X608" s="79"/>
      <c r="Y608" s="78">
        <v>3571.5092699067795</v>
      </c>
      <c r="Z608" s="67"/>
      <c r="AA608" s="67"/>
      <c r="AB608" s="79"/>
      <c r="AC608" s="79"/>
      <c r="AD608" s="79">
        <v>12143604.49</v>
      </c>
      <c r="AE608" s="79"/>
      <c r="AF608" s="79">
        <v>2424.1868719117974</v>
      </c>
      <c r="AG608" s="79">
        <v>0</v>
      </c>
      <c r="AH608" s="67">
        <v>1360.8813102420281</v>
      </c>
      <c r="AI608" s="67">
        <v>0</v>
      </c>
      <c r="AJ608" s="67">
        <v>0</v>
      </c>
      <c r="AK608" s="67"/>
      <c r="AL608" s="67"/>
      <c r="AM608" s="67"/>
      <c r="AN608" s="67"/>
      <c r="AO608" s="67"/>
      <c r="AP608" s="67">
        <v>87</v>
      </c>
      <c r="AQ608" s="67">
        <v>405</v>
      </c>
      <c r="AR608" s="67"/>
      <c r="AS608" s="67"/>
      <c r="AT608" s="67">
        <v>108</v>
      </c>
      <c r="AU608" s="67"/>
      <c r="AV608" s="67"/>
      <c r="AW608" s="67">
        <v>70</v>
      </c>
      <c r="AX608" s="67">
        <v>3</v>
      </c>
      <c r="AY608" s="67">
        <v>0</v>
      </c>
      <c r="AZ608" s="67">
        <v>41</v>
      </c>
      <c r="BA608" s="67">
        <v>19</v>
      </c>
      <c r="BB608" s="67">
        <v>0</v>
      </c>
      <c r="BC608" s="67">
        <v>0</v>
      </c>
      <c r="BD608" s="67"/>
      <c r="BE608" s="67">
        <v>0</v>
      </c>
      <c r="BF608" s="67">
        <v>0</v>
      </c>
      <c r="BG608" s="73">
        <v>0</v>
      </c>
      <c r="BH608" s="68">
        <v>0</v>
      </c>
      <c r="BI608" s="78"/>
      <c r="BJ608" s="67">
        <v>66875</v>
      </c>
      <c r="BK608" s="79">
        <v>733</v>
      </c>
      <c r="BL608" s="79"/>
      <c r="BM608" s="79">
        <v>64</v>
      </c>
      <c r="BN608" s="79">
        <v>64</v>
      </c>
      <c r="BO608" s="79">
        <v>0</v>
      </c>
      <c r="BP608" s="79">
        <v>64</v>
      </c>
      <c r="BQ608" s="79">
        <v>0</v>
      </c>
      <c r="BR608" s="79">
        <v>22953</v>
      </c>
      <c r="BS608" s="79">
        <v>772</v>
      </c>
      <c r="BT608" s="79">
        <v>46</v>
      </c>
      <c r="BU608" s="79">
        <v>5</v>
      </c>
      <c r="BV608" s="79">
        <v>3</v>
      </c>
      <c r="BW608" s="67">
        <v>0</v>
      </c>
      <c r="BX608" s="79"/>
      <c r="BY608" s="79">
        <v>23779</v>
      </c>
      <c r="BZ608" s="79">
        <v>586.91277600000001</v>
      </c>
      <c r="CA608" s="79">
        <v>316.53803399999998</v>
      </c>
      <c r="CB608" s="79">
        <v>127.091758</v>
      </c>
      <c r="CC608" s="79">
        <v>90.049181000000004</v>
      </c>
      <c r="CD608" s="79"/>
      <c r="CE608" s="79"/>
      <c r="CF608" s="79"/>
      <c r="CG608" s="79"/>
      <c r="CH608" s="79"/>
      <c r="CI608" s="79"/>
      <c r="CJ608" s="79"/>
      <c r="CK608" s="79">
        <v>15.395741000000001</v>
      </c>
      <c r="CL608" s="79">
        <v>1135.9874900000002</v>
      </c>
      <c r="CM608" s="79">
        <v>105.4</v>
      </c>
      <c r="CN608" s="79">
        <v>339.76967700143837</v>
      </c>
      <c r="CO608" s="79">
        <v>207.6587323413541</v>
      </c>
      <c r="CP608" s="79">
        <v>126.43</v>
      </c>
      <c r="CQ608" s="79">
        <v>407.56243134052994</v>
      </c>
      <c r="CR608" s="79">
        <v>249.09196897454837</v>
      </c>
      <c r="CS608" s="79">
        <v>0</v>
      </c>
      <c r="CT608" s="79">
        <v>0</v>
      </c>
      <c r="CU608" s="79">
        <v>0</v>
      </c>
      <c r="CV608" s="79">
        <v>151.93</v>
      </c>
      <c r="CW608" s="79">
        <v>489.76477255055534</v>
      </c>
      <c r="CX608" s="79">
        <v>299.33198486358566</v>
      </c>
      <c r="CY608" s="79">
        <v>39.65</v>
      </c>
      <c r="CZ608" s="79">
        <v>127.8165815285297</v>
      </c>
      <c r="DA608" s="79">
        <v>78.118299215699139</v>
      </c>
      <c r="DB608" s="79">
        <v>0</v>
      </c>
      <c r="DC608" s="79">
        <v>0</v>
      </c>
      <c r="DD608" s="79">
        <v>0</v>
      </c>
      <c r="DE608" s="68">
        <v>0</v>
      </c>
      <c r="DF608" s="79">
        <v>0</v>
      </c>
      <c r="DG608" s="77">
        <v>0</v>
      </c>
      <c r="DH608" s="77">
        <v>0</v>
      </c>
      <c r="DI608" s="77">
        <v>0</v>
      </c>
      <c r="DJ608" s="77">
        <v>0</v>
      </c>
      <c r="DK608" s="77">
        <v>0</v>
      </c>
      <c r="DL608" s="77">
        <v>0</v>
      </c>
      <c r="DM608" s="77">
        <v>0</v>
      </c>
      <c r="DN608" s="77">
        <v>0</v>
      </c>
      <c r="DO608" s="77">
        <v>23779</v>
      </c>
      <c r="DP608" s="77">
        <v>3</v>
      </c>
      <c r="DQ608" s="77">
        <v>1237.4590000000001</v>
      </c>
      <c r="DR608" s="77">
        <v>0</v>
      </c>
      <c r="DS608" s="77">
        <v>1792.066</v>
      </c>
      <c r="DT608" s="77">
        <v>3032.5250000000001</v>
      </c>
      <c r="DU608" s="77"/>
      <c r="DV608" s="77">
        <v>221.97784000000001</v>
      </c>
      <c r="DW608" s="77">
        <v>0</v>
      </c>
      <c r="DX608" s="77">
        <v>20.339829000000002</v>
      </c>
      <c r="DY608" s="77">
        <v>0</v>
      </c>
      <c r="DZ608" s="77">
        <v>0</v>
      </c>
      <c r="EA608" s="77">
        <v>17.969200000000001</v>
      </c>
      <c r="EB608" s="77">
        <v>0</v>
      </c>
      <c r="EC608" s="77">
        <v>0</v>
      </c>
      <c r="ED608" s="77"/>
      <c r="EE608" s="77"/>
      <c r="EF608" s="77">
        <v>0.33898400000000001</v>
      </c>
      <c r="EG608" s="77"/>
      <c r="EH608" s="77"/>
      <c r="EI608" s="77"/>
      <c r="EV608" s="26">
        <v>1360.8813102420281</v>
      </c>
      <c r="EW608" s="26">
        <v>0</v>
      </c>
      <c r="EX608" s="26">
        <v>0</v>
      </c>
    </row>
    <row r="609" spans="1:155">
      <c r="A609" s="86">
        <v>2022</v>
      </c>
      <c r="B609" s="67" t="s">
        <v>7</v>
      </c>
      <c r="C609" s="67" t="s">
        <v>781</v>
      </c>
      <c r="D609" s="67" t="s">
        <v>211</v>
      </c>
      <c r="E609" s="67" t="s">
        <v>212</v>
      </c>
      <c r="F609" s="67" t="s">
        <v>553</v>
      </c>
      <c r="G609" s="67" t="s">
        <v>545</v>
      </c>
      <c r="H609" s="68" t="s">
        <v>231</v>
      </c>
      <c r="I609" s="68" t="s">
        <v>445</v>
      </c>
      <c r="J609" s="67" t="s">
        <v>790</v>
      </c>
      <c r="K609" s="78">
        <v>355870.26666666509</v>
      </c>
      <c r="L609" s="78">
        <v>194464.40000000026</v>
      </c>
      <c r="M609" s="67">
        <v>7688</v>
      </c>
      <c r="N609" s="67">
        <v>0</v>
      </c>
      <c r="O609" s="67">
        <v>0</v>
      </c>
      <c r="P609" s="67">
        <v>0</v>
      </c>
      <c r="Q609" s="79"/>
      <c r="R609" s="67">
        <v>558022.66666666535</v>
      </c>
      <c r="S609" s="79"/>
      <c r="T609" s="79"/>
      <c r="U609" s="79"/>
      <c r="V609" s="79"/>
      <c r="W609" s="79"/>
      <c r="X609" s="79"/>
      <c r="Y609" s="78">
        <v>403.95951221084749</v>
      </c>
      <c r="Z609" s="67"/>
      <c r="AA609" s="67"/>
      <c r="AB609" s="79"/>
      <c r="AC609" s="79"/>
      <c r="AD609" s="79">
        <v>2076992.1706820517</v>
      </c>
      <c r="AE609" s="79"/>
      <c r="AF609" s="79">
        <v>461.7003326924758</v>
      </c>
      <c r="AG609" s="79">
        <v>0</v>
      </c>
      <c r="AH609" s="67">
        <v>470.73117300000001</v>
      </c>
      <c r="AI609" s="67">
        <v>547.81045294001922</v>
      </c>
      <c r="AJ609" s="67">
        <v>0</v>
      </c>
      <c r="AK609" s="67"/>
      <c r="AL609" s="67"/>
      <c r="AM609" s="67"/>
      <c r="AN609" s="67"/>
      <c r="AO609" s="67"/>
      <c r="AP609" s="67">
        <v>4</v>
      </c>
      <c r="AQ609" s="67">
        <v>43</v>
      </c>
      <c r="AR609" s="67"/>
      <c r="AS609" s="67"/>
      <c r="AT609" s="67">
        <v>12</v>
      </c>
      <c r="AU609" s="67"/>
      <c r="AV609" s="67"/>
      <c r="AW609" s="67">
        <v>4</v>
      </c>
      <c r="AX609" s="67"/>
      <c r="AY609" s="67">
        <v>0</v>
      </c>
      <c r="AZ609" s="67">
        <v>5</v>
      </c>
      <c r="BA609" s="67">
        <v>1</v>
      </c>
      <c r="BB609" s="67">
        <v>0</v>
      </c>
      <c r="BC609" s="67">
        <v>0</v>
      </c>
      <c r="BD609" s="67"/>
      <c r="BE609" s="67">
        <v>0</v>
      </c>
      <c r="BF609" s="67">
        <v>0</v>
      </c>
      <c r="BG609" s="73">
        <v>0</v>
      </c>
      <c r="BH609" s="68">
        <v>0</v>
      </c>
      <c r="BI609" s="78"/>
      <c r="BJ609" s="67">
        <v>6140</v>
      </c>
      <c r="BK609" s="79">
        <v>69</v>
      </c>
      <c r="BL609" s="79"/>
      <c r="BM609" s="79">
        <v>15</v>
      </c>
      <c r="BN609" s="79">
        <v>15</v>
      </c>
      <c r="BO609" s="79">
        <v>0</v>
      </c>
      <c r="BP609" s="79">
        <v>15</v>
      </c>
      <c r="BQ609" s="79">
        <v>0</v>
      </c>
      <c r="BR609" s="79">
        <v>5047</v>
      </c>
      <c r="BS609" s="79">
        <v>67</v>
      </c>
      <c r="BT609" s="79">
        <v>1</v>
      </c>
      <c r="BU609" s="79">
        <v>0</v>
      </c>
      <c r="BV609" s="79">
        <v>0</v>
      </c>
      <c r="BW609" s="67">
        <v>0</v>
      </c>
      <c r="BX609" s="79"/>
      <c r="BY609" s="79">
        <v>5115</v>
      </c>
      <c r="BZ609" s="79">
        <v>144.11228</v>
      </c>
      <c r="CA609" s="79">
        <v>10.449000000000002</v>
      </c>
      <c r="CB609" s="79">
        <v>18.600861000000002</v>
      </c>
      <c r="CC609" s="79">
        <v>32.391405999999996</v>
      </c>
      <c r="CD609" s="79"/>
      <c r="CE609" s="79"/>
      <c r="CF609" s="79"/>
      <c r="CG609" s="79"/>
      <c r="CH609" s="79"/>
      <c r="CI609" s="79"/>
      <c r="CJ609" s="79"/>
      <c r="CK609" s="79">
        <v>5.3610040000000003</v>
      </c>
      <c r="CL609" s="79">
        <v>210.91455100000002</v>
      </c>
      <c r="CM609" s="79">
        <v>20.02</v>
      </c>
      <c r="CN609" s="79">
        <v>5.0596076932367033</v>
      </c>
      <c r="CO609" s="79">
        <v>3.092305731913942</v>
      </c>
      <c r="CP609" s="79">
        <v>189.7</v>
      </c>
      <c r="CQ609" s="79">
        <v>47.942436533816313</v>
      </c>
      <c r="CR609" s="79">
        <v>29.301218648555182</v>
      </c>
      <c r="CS609" s="79">
        <v>0</v>
      </c>
      <c r="CT609" s="79">
        <v>0</v>
      </c>
      <c r="CU609" s="79">
        <v>0</v>
      </c>
      <c r="CV609" s="79">
        <v>0</v>
      </c>
      <c r="CW609" s="79">
        <v>0</v>
      </c>
      <c r="CX609" s="79">
        <v>0</v>
      </c>
      <c r="CY609" s="79">
        <v>3.45</v>
      </c>
      <c r="CZ609" s="79">
        <v>0.87191041666666469</v>
      </c>
      <c r="DA609" s="79">
        <v>0.53288984890624869</v>
      </c>
      <c r="DB609" s="79">
        <v>0</v>
      </c>
      <c r="DC609" s="79">
        <v>0</v>
      </c>
      <c r="DD609" s="79">
        <v>0</v>
      </c>
      <c r="DE609" s="68">
        <v>0</v>
      </c>
      <c r="DF609" s="79">
        <v>228</v>
      </c>
      <c r="DG609" s="77">
        <v>0</v>
      </c>
      <c r="DH609" s="77">
        <v>60</v>
      </c>
      <c r="DI609" s="77">
        <v>0</v>
      </c>
      <c r="DJ609" s="77">
        <v>0</v>
      </c>
      <c r="DK609" s="77">
        <v>210</v>
      </c>
      <c r="DL609" s="77">
        <v>0</v>
      </c>
      <c r="DM609" s="77">
        <v>57</v>
      </c>
      <c r="DN609" s="77">
        <v>0</v>
      </c>
      <c r="DO609" s="77">
        <v>4231</v>
      </c>
      <c r="DP609" s="77">
        <v>0</v>
      </c>
      <c r="DQ609" s="77">
        <v>120.5</v>
      </c>
      <c r="DR609" s="77">
        <v>0</v>
      </c>
      <c r="DS609" s="77">
        <v>141.16</v>
      </c>
      <c r="DT609" s="77">
        <v>261.65999999999997</v>
      </c>
      <c r="DU609" s="77"/>
      <c r="DV609" s="77">
        <v>44.67456</v>
      </c>
      <c r="DW609" s="77">
        <v>0</v>
      </c>
      <c r="DX609" s="77">
        <v>0</v>
      </c>
      <c r="DY609" s="77">
        <v>0</v>
      </c>
      <c r="DZ609" s="77">
        <v>0</v>
      </c>
      <c r="EA609" s="77">
        <v>2.8052000000000001</v>
      </c>
      <c r="EB609" s="77">
        <v>0</v>
      </c>
      <c r="EC609" s="77">
        <v>0</v>
      </c>
      <c r="ED609" s="77"/>
      <c r="EE609" s="77"/>
      <c r="EF609" s="77">
        <v>0</v>
      </c>
      <c r="EG609" s="77"/>
      <c r="EH609" s="77"/>
      <c r="EI609" s="77"/>
      <c r="EV609" s="26">
        <v>470.73117300000001</v>
      </c>
      <c r="EW609" s="26">
        <v>547.81045294001922</v>
      </c>
      <c r="EX609" s="26">
        <v>0</v>
      </c>
    </row>
    <row r="610" spans="1:155">
      <c r="A610" s="86">
        <v>2022</v>
      </c>
      <c r="B610" s="67" t="s">
        <v>7</v>
      </c>
      <c r="C610" s="67" t="s">
        <v>781</v>
      </c>
      <c r="D610" s="67" t="s">
        <v>211</v>
      </c>
      <c r="E610" s="67" t="s">
        <v>212</v>
      </c>
      <c r="F610" s="67" t="s">
        <v>213</v>
      </c>
      <c r="G610" s="67" t="s">
        <v>33</v>
      </c>
      <c r="H610" s="68" t="s">
        <v>33</v>
      </c>
      <c r="I610" s="68" t="s">
        <v>446</v>
      </c>
      <c r="J610" s="67" t="s">
        <v>791</v>
      </c>
      <c r="K610" s="78">
        <v>787332</v>
      </c>
      <c r="L610" s="78">
        <v>543237</v>
      </c>
      <c r="M610" s="67">
        <v>335494</v>
      </c>
      <c r="N610" s="67">
        <v>0</v>
      </c>
      <c r="O610" s="67">
        <v>0</v>
      </c>
      <c r="P610" s="67">
        <v>0</v>
      </c>
      <c r="Q610" s="79"/>
      <c r="R610" s="67">
        <v>1666063</v>
      </c>
      <c r="S610" s="79"/>
      <c r="T610" s="79"/>
      <c r="U610" s="79"/>
      <c r="V610" s="79"/>
      <c r="W610" s="79"/>
      <c r="X610" s="79"/>
      <c r="Y610" s="78">
        <v>1026.450294</v>
      </c>
      <c r="Z610" s="67"/>
      <c r="AA610" s="67"/>
      <c r="AB610" s="79"/>
      <c r="AC610" s="79"/>
      <c r="AD610" s="79">
        <v>2162474</v>
      </c>
      <c r="AE610" s="79"/>
      <c r="AF610" s="79">
        <v>38.11871</v>
      </c>
      <c r="AG610" s="79">
        <v>0</v>
      </c>
      <c r="AH610" s="67">
        <v>149.9</v>
      </c>
      <c r="AI610" s="67">
        <v>0</v>
      </c>
      <c r="AJ610" s="67">
        <v>0</v>
      </c>
      <c r="AK610" s="67"/>
      <c r="AL610" s="67"/>
      <c r="AM610" s="67"/>
      <c r="AN610" s="67"/>
      <c r="AO610" s="67"/>
      <c r="AP610" s="67">
        <v>27</v>
      </c>
      <c r="AQ610" s="67">
        <v>275</v>
      </c>
      <c r="AR610" s="67"/>
      <c r="AS610" s="67"/>
      <c r="AT610" s="67">
        <v>71</v>
      </c>
      <c r="AU610" s="67"/>
      <c r="AV610" s="67"/>
      <c r="AW610" s="67">
        <v>15</v>
      </c>
      <c r="AX610" s="67">
        <v>0</v>
      </c>
      <c r="AY610" s="67">
        <v>0</v>
      </c>
      <c r="AZ610" s="67">
        <v>11</v>
      </c>
      <c r="BA610" s="67">
        <v>4</v>
      </c>
      <c r="BB610" s="67">
        <v>0</v>
      </c>
      <c r="BC610" s="67">
        <v>0</v>
      </c>
      <c r="BD610" s="67"/>
      <c r="BE610" s="67">
        <v>0</v>
      </c>
      <c r="BF610" s="67">
        <v>0</v>
      </c>
      <c r="BG610" s="73">
        <v>0</v>
      </c>
      <c r="BH610" s="68">
        <v>0</v>
      </c>
      <c r="BI610" s="78"/>
      <c r="BJ610" s="67">
        <v>29250</v>
      </c>
      <c r="BK610" s="79">
        <v>403</v>
      </c>
      <c r="BL610" s="79"/>
      <c r="BM610" s="79">
        <v>63</v>
      </c>
      <c r="BN610" s="79">
        <v>63</v>
      </c>
      <c r="BO610" s="79">
        <v>0</v>
      </c>
      <c r="BP610" s="79">
        <v>59</v>
      </c>
      <c r="BQ610" s="79">
        <v>4</v>
      </c>
      <c r="BR610" s="79">
        <v>9302</v>
      </c>
      <c r="BS610" s="79">
        <v>215</v>
      </c>
      <c r="BT610" s="79">
        <v>15</v>
      </c>
      <c r="BU610" s="79">
        <v>0</v>
      </c>
      <c r="BV610" s="79">
        <v>0</v>
      </c>
      <c r="BW610" s="67">
        <v>0</v>
      </c>
      <c r="BX610" s="79"/>
      <c r="BY610" s="79">
        <v>9532</v>
      </c>
      <c r="BZ610" s="79">
        <v>164.45313600000003</v>
      </c>
      <c r="CA610" s="79">
        <v>70.781819999999996</v>
      </c>
      <c r="CB610" s="79">
        <v>51.240987000000004</v>
      </c>
      <c r="CC610" s="79">
        <v>81.755960000000002</v>
      </c>
      <c r="CD610" s="79"/>
      <c r="CE610" s="79"/>
      <c r="CF610" s="79"/>
      <c r="CG610" s="79"/>
      <c r="CH610" s="79"/>
      <c r="CI610" s="79"/>
      <c r="CJ610" s="79"/>
      <c r="CK610" s="79">
        <v>12.202399999999999</v>
      </c>
      <c r="CL610" s="79">
        <v>380.43430300000006</v>
      </c>
      <c r="CM610" s="79">
        <v>89.5</v>
      </c>
      <c r="CN610" s="79">
        <v>23.01</v>
      </c>
      <c r="CO610" s="79">
        <v>6208424.4000000004</v>
      </c>
      <c r="CP610" s="79">
        <v>47.3</v>
      </c>
      <c r="CQ610" s="79">
        <v>12.2</v>
      </c>
      <c r="CR610" s="79">
        <v>3.2797158</v>
      </c>
      <c r="CS610" s="79">
        <v>0</v>
      </c>
      <c r="CT610" s="79">
        <v>0</v>
      </c>
      <c r="CU610" s="79">
        <v>0</v>
      </c>
      <c r="CV610" s="79">
        <v>0</v>
      </c>
      <c r="CW610" s="79">
        <v>30.84</v>
      </c>
      <c r="CX610" s="79">
        <v>8.3206319999999998</v>
      </c>
      <c r="CY610" s="79">
        <v>8</v>
      </c>
      <c r="CZ610" s="79">
        <v>0</v>
      </c>
      <c r="DA610" s="79">
        <v>0</v>
      </c>
      <c r="DB610" s="79">
        <v>0</v>
      </c>
      <c r="DC610" s="79">
        <v>0</v>
      </c>
      <c r="DD610" s="79">
        <v>0</v>
      </c>
      <c r="DE610" s="68">
        <v>195</v>
      </c>
      <c r="DF610" s="79">
        <v>100</v>
      </c>
      <c r="DG610" s="77">
        <v>40</v>
      </c>
      <c r="DH610" s="77">
        <v>5052</v>
      </c>
      <c r="DI610" s="77">
        <v>0</v>
      </c>
      <c r="DJ610" s="77">
        <v>189</v>
      </c>
      <c r="DK610" s="77">
        <v>100</v>
      </c>
      <c r="DL610" s="77">
        <v>38</v>
      </c>
      <c r="DM610" s="77">
        <v>0</v>
      </c>
      <c r="DN610" s="77">
        <v>0</v>
      </c>
      <c r="DO610" s="77">
        <v>9463</v>
      </c>
      <c r="DP610" s="77">
        <v>0</v>
      </c>
      <c r="DQ610" s="77">
        <v>1030.9000000000001</v>
      </c>
      <c r="DR610" s="77">
        <v>0</v>
      </c>
      <c r="DS610" s="77">
        <v>1194.2</v>
      </c>
      <c r="DT610" s="77">
        <v>2225.1000000000004</v>
      </c>
      <c r="DU610" s="77"/>
      <c r="DV610" s="77">
        <v>93.284591000000006</v>
      </c>
      <c r="DW610" s="77">
        <v>3.9</v>
      </c>
      <c r="DX610" s="77">
        <v>3.4994000000000001</v>
      </c>
      <c r="DY610" s="77">
        <v>187.38520700000001</v>
      </c>
      <c r="DZ610" s="77">
        <v>9.2835999999999999</v>
      </c>
      <c r="EA610" s="77">
        <v>0</v>
      </c>
      <c r="EB610" s="77">
        <v>0.82779700000000001</v>
      </c>
      <c r="EC610" s="77">
        <v>8.3000000000000004E-2</v>
      </c>
      <c r="ED610" s="77"/>
      <c r="EE610" s="77"/>
      <c r="EF610" s="77">
        <v>0.50847500000000001</v>
      </c>
      <c r="EG610" s="77"/>
      <c r="EH610" s="77"/>
      <c r="EI610" s="77"/>
      <c r="EV610" s="26">
        <v>149.9</v>
      </c>
      <c r="EW610" s="26">
        <v>0</v>
      </c>
      <c r="EX610" s="26">
        <v>0</v>
      </c>
      <c r="EY610" s="26" t="s">
        <v>792</v>
      </c>
    </row>
    <row r="611" spans="1:155">
      <c r="A611" s="86">
        <v>2022</v>
      </c>
      <c r="B611" s="67" t="s">
        <v>7</v>
      </c>
      <c r="C611" s="67" t="s">
        <v>781</v>
      </c>
      <c r="D611" s="67" t="s">
        <v>211</v>
      </c>
      <c r="E611" s="67" t="s">
        <v>212</v>
      </c>
      <c r="F611" s="67" t="s">
        <v>226</v>
      </c>
      <c r="G611" s="67" t="s">
        <v>29</v>
      </c>
      <c r="H611" s="68" t="s">
        <v>29</v>
      </c>
      <c r="I611" s="68" t="s">
        <v>447</v>
      </c>
      <c r="J611" s="67" t="s">
        <v>793</v>
      </c>
      <c r="K611" s="78">
        <v>1015889.77</v>
      </c>
      <c r="L611" s="78">
        <v>454436.42</v>
      </c>
      <c r="M611" s="67">
        <v>94184</v>
      </c>
      <c r="N611" s="67">
        <v>0</v>
      </c>
      <c r="O611" s="67">
        <v>0</v>
      </c>
      <c r="P611" s="67">
        <v>0</v>
      </c>
      <c r="Q611" s="79"/>
      <c r="R611" s="67">
        <v>1564510.19</v>
      </c>
      <c r="S611" s="79"/>
      <c r="T611" s="79"/>
      <c r="U611" s="79"/>
      <c r="V611" s="79"/>
      <c r="W611" s="79"/>
      <c r="X611" s="79"/>
      <c r="Y611" s="78">
        <v>955.66</v>
      </c>
      <c r="Z611" s="67"/>
      <c r="AA611" s="67"/>
      <c r="AB611" s="79"/>
      <c r="AC611" s="79"/>
      <c r="AD611" s="79">
        <v>3256297</v>
      </c>
      <c r="AE611" s="79"/>
      <c r="AF611" s="79">
        <v>947.48</v>
      </c>
      <c r="AG611" s="79">
        <v>3256.297</v>
      </c>
      <c r="AH611" s="67">
        <v>61.846219679999997</v>
      </c>
      <c r="AI611" s="67">
        <v>221.47044159999999</v>
      </c>
      <c r="AJ611" s="67">
        <v>280.32497840000002</v>
      </c>
      <c r="AK611" s="67"/>
      <c r="AL611" s="67"/>
      <c r="AM611" s="67"/>
      <c r="AN611" s="67"/>
      <c r="AO611" s="67"/>
      <c r="AP611" s="67">
        <v>31</v>
      </c>
      <c r="AQ611" s="67">
        <v>123</v>
      </c>
      <c r="AR611" s="67"/>
      <c r="AS611" s="67"/>
      <c r="AT611" s="67">
        <v>46</v>
      </c>
      <c r="AU611" s="67"/>
      <c r="AV611" s="67"/>
      <c r="AW611" s="67">
        <v>17</v>
      </c>
      <c r="AX611" s="67">
        <v>4</v>
      </c>
      <c r="AY611" s="67">
        <v>0</v>
      </c>
      <c r="AZ611" s="67">
        <v>12</v>
      </c>
      <c r="BA611" s="67">
        <v>4</v>
      </c>
      <c r="BB611" s="67">
        <v>0</v>
      </c>
      <c r="BC611" s="67">
        <v>0</v>
      </c>
      <c r="BD611" s="67"/>
      <c r="BE611" s="67">
        <v>0</v>
      </c>
      <c r="BF611" s="67">
        <v>0</v>
      </c>
      <c r="BG611" s="73">
        <v>0</v>
      </c>
      <c r="BH611" s="68">
        <v>0</v>
      </c>
      <c r="BI611" s="78"/>
      <c r="BJ611" s="67">
        <v>20965</v>
      </c>
      <c r="BK611" s="79">
        <v>237</v>
      </c>
      <c r="BL611" s="79"/>
      <c r="BM611" s="79">
        <v>39</v>
      </c>
      <c r="BN611" s="79">
        <v>39</v>
      </c>
      <c r="BO611" s="79">
        <v>20</v>
      </c>
      <c r="BP611" s="79">
        <v>17</v>
      </c>
      <c r="BQ611" s="79">
        <v>2</v>
      </c>
      <c r="BR611" s="79">
        <v>19401</v>
      </c>
      <c r="BS611" s="79">
        <v>209</v>
      </c>
      <c r="BT611" s="79">
        <v>50</v>
      </c>
      <c r="BU611" s="79">
        <v>0</v>
      </c>
      <c r="BV611" s="79">
        <v>0</v>
      </c>
      <c r="BW611" s="67">
        <v>0</v>
      </c>
      <c r="BX611" s="79"/>
      <c r="BY611" s="79">
        <v>19660</v>
      </c>
      <c r="BZ611" s="79">
        <v>260.57</v>
      </c>
      <c r="CA611" s="79">
        <v>141.83000000000001</v>
      </c>
      <c r="CB611" s="79">
        <v>258.07</v>
      </c>
      <c r="CC611" s="79">
        <v>229.93</v>
      </c>
      <c r="CD611" s="79"/>
      <c r="CE611" s="79"/>
      <c r="CF611" s="79"/>
      <c r="CG611" s="79"/>
      <c r="CH611" s="79"/>
      <c r="CI611" s="79"/>
      <c r="CJ611" s="79"/>
      <c r="CK611" s="79">
        <v>106.06</v>
      </c>
      <c r="CL611" s="79">
        <v>996.46</v>
      </c>
      <c r="CM611" s="79">
        <v>27.085999999999999</v>
      </c>
      <c r="CN611" s="79">
        <v>40.832144999999997</v>
      </c>
      <c r="CO611" s="79">
        <v>11.514664890000001</v>
      </c>
      <c r="CP611" s="79">
        <v>228.9</v>
      </c>
      <c r="CQ611" s="79">
        <v>345.06675000000001</v>
      </c>
      <c r="CR611" s="79">
        <v>97.308823500000003</v>
      </c>
      <c r="CS611" s="79">
        <v>36.29</v>
      </c>
      <c r="CT611" s="79">
        <v>54.707174999999999</v>
      </c>
      <c r="CU611" s="79">
        <v>15.42742335</v>
      </c>
      <c r="CV611" s="79">
        <v>329.75</v>
      </c>
      <c r="CW611" s="79">
        <v>497.09812500000004</v>
      </c>
      <c r="CX611" s="79">
        <v>140.18167125000002</v>
      </c>
      <c r="CY611" s="79">
        <v>15.09</v>
      </c>
      <c r="CZ611" s="79">
        <v>22.748175</v>
      </c>
      <c r="DA611" s="79">
        <v>6.4149853500000003</v>
      </c>
      <c r="DB611" s="79">
        <v>0</v>
      </c>
      <c r="DC611" s="79">
        <v>0</v>
      </c>
      <c r="DD611" s="79">
        <v>0</v>
      </c>
      <c r="DE611" s="68">
        <v>28</v>
      </c>
      <c r="DF611" s="79">
        <v>51</v>
      </c>
      <c r="DG611" s="77">
        <v>81</v>
      </c>
      <c r="DH611" s="77">
        <v>16</v>
      </c>
      <c r="DI611" s="77">
        <v>722</v>
      </c>
      <c r="DJ611" s="77">
        <v>28</v>
      </c>
      <c r="DK611" s="77">
        <v>40</v>
      </c>
      <c r="DL611" s="77">
        <v>72</v>
      </c>
      <c r="DM611" s="77">
        <v>15</v>
      </c>
      <c r="DN611" s="77">
        <v>38</v>
      </c>
      <c r="DO611" s="77">
        <v>19660</v>
      </c>
      <c r="DP611" s="77">
        <v>0</v>
      </c>
      <c r="DQ611" s="77">
        <v>568.92999999999995</v>
      </c>
      <c r="DR611" s="77">
        <v>32.409999999999997</v>
      </c>
      <c r="DS611" s="77">
        <v>250.64400000000001</v>
      </c>
      <c r="DT611" s="77">
        <v>851.98399999999992</v>
      </c>
      <c r="DU611" s="77"/>
      <c r="DV611" s="77">
        <v>234.21761199999997</v>
      </c>
      <c r="DW611" s="77">
        <v>0.41980000000000001</v>
      </c>
      <c r="DX611" s="77">
        <v>0</v>
      </c>
      <c r="DY611" s="77">
        <v>0.35</v>
      </c>
      <c r="DZ611" s="77">
        <v>2.2036000000000002</v>
      </c>
      <c r="EA611" s="77">
        <v>0.54279999999999995</v>
      </c>
      <c r="EB611" s="77">
        <v>0</v>
      </c>
      <c r="EC611" s="77">
        <v>15.843031000000002</v>
      </c>
      <c r="ED611" s="77"/>
      <c r="EE611" s="77"/>
      <c r="EF611" s="77">
        <v>0</v>
      </c>
      <c r="EG611" s="77"/>
      <c r="EH611" s="77"/>
      <c r="EI611" s="77"/>
      <c r="EV611" s="26">
        <v>61.846219679999997</v>
      </c>
      <c r="EW611" s="26">
        <v>221.47044159999999</v>
      </c>
      <c r="EX611" s="26">
        <v>280.32497840000002</v>
      </c>
    </row>
    <row r="612" spans="1:155" ht="24">
      <c r="A612" s="86">
        <v>2022</v>
      </c>
      <c r="B612" s="67" t="s">
        <v>7</v>
      </c>
      <c r="C612" s="67" t="s">
        <v>781</v>
      </c>
      <c r="D612" s="67" t="s">
        <v>211</v>
      </c>
      <c r="E612" s="67" t="s">
        <v>212</v>
      </c>
      <c r="F612" s="67" t="s">
        <v>227</v>
      </c>
      <c r="G612" s="67" t="s">
        <v>13</v>
      </c>
      <c r="H612" s="68" t="s">
        <v>13</v>
      </c>
      <c r="I612" s="68" t="s">
        <v>444</v>
      </c>
      <c r="J612" s="67" t="s">
        <v>794</v>
      </c>
      <c r="K612" s="78">
        <v>482040</v>
      </c>
      <c r="L612" s="78">
        <v>190992</v>
      </c>
      <c r="M612" s="67">
        <v>0</v>
      </c>
      <c r="N612" s="67">
        <v>0</v>
      </c>
      <c r="O612" s="67">
        <v>0</v>
      </c>
      <c r="P612" s="67">
        <v>0</v>
      </c>
      <c r="Q612" s="79"/>
      <c r="R612" s="67">
        <v>673032</v>
      </c>
      <c r="S612" s="79"/>
      <c r="T612" s="79"/>
      <c r="U612" s="79"/>
      <c r="V612" s="79"/>
      <c r="W612" s="79"/>
      <c r="X612" s="79"/>
      <c r="Y612" s="78">
        <v>500.35300000000001</v>
      </c>
      <c r="Z612" s="67"/>
      <c r="AA612" s="67"/>
      <c r="AB612" s="79"/>
      <c r="AC612" s="79"/>
      <c r="AD612" s="79">
        <v>925850</v>
      </c>
      <c r="AE612" s="79"/>
      <c r="AF612" s="79">
        <v>290.245</v>
      </c>
      <c r="AG612" s="79">
        <v>55.011000000000003</v>
      </c>
      <c r="AH612" s="67">
        <v>3.3</v>
      </c>
      <c r="AI612" s="67">
        <v>148.136</v>
      </c>
      <c r="AJ612" s="67">
        <v>27.775500000000001</v>
      </c>
      <c r="AK612" s="67"/>
      <c r="AL612" s="67"/>
      <c r="AM612" s="67"/>
      <c r="AN612" s="67"/>
      <c r="AO612" s="67"/>
      <c r="AP612" s="67">
        <v>26</v>
      </c>
      <c r="AQ612" s="67">
        <v>88</v>
      </c>
      <c r="AR612" s="67"/>
      <c r="AS612" s="67"/>
      <c r="AT612" s="67">
        <v>21</v>
      </c>
      <c r="AU612" s="67"/>
      <c r="AV612" s="67"/>
      <c r="AW612" s="67">
        <v>4</v>
      </c>
      <c r="AX612" s="67">
        <v>0</v>
      </c>
      <c r="AY612" s="67">
        <v>0</v>
      </c>
      <c r="AZ612" s="67">
        <v>4</v>
      </c>
      <c r="BA612" s="67">
        <v>0</v>
      </c>
      <c r="BB612" s="67">
        <v>0</v>
      </c>
      <c r="BC612" s="67">
        <v>0</v>
      </c>
      <c r="BD612" s="67"/>
      <c r="BE612" s="67">
        <v>0</v>
      </c>
      <c r="BF612" s="67">
        <v>0</v>
      </c>
      <c r="BG612" s="73">
        <v>0</v>
      </c>
      <c r="BH612" s="68">
        <v>0</v>
      </c>
      <c r="BI612" s="78"/>
      <c r="BJ612" s="67">
        <v>9210</v>
      </c>
      <c r="BK612" s="79">
        <v>143</v>
      </c>
      <c r="BL612" s="79"/>
      <c r="BM612" s="79">
        <v>34</v>
      </c>
      <c r="BN612" s="79">
        <v>34</v>
      </c>
      <c r="BO612" s="79">
        <v>0</v>
      </c>
      <c r="BP612" s="79">
        <v>34</v>
      </c>
      <c r="BQ612" s="79">
        <v>0</v>
      </c>
      <c r="BR612" s="79">
        <v>7779</v>
      </c>
      <c r="BS612" s="79">
        <v>116</v>
      </c>
      <c r="BT612" s="79">
        <v>0</v>
      </c>
      <c r="BU612" s="79">
        <v>0</v>
      </c>
      <c r="BV612" s="79">
        <v>0</v>
      </c>
      <c r="BW612" s="67">
        <v>0</v>
      </c>
      <c r="BX612" s="79"/>
      <c r="BY612" s="79">
        <v>7895</v>
      </c>
      <c r="BZ612" s="79">
        <v>121</v>
      </c>
      <c r="CA612" s="79">
        <v>26</v>
      </c>
      <c r="CB612" s="79">
        <v>64</v>
      </c>
      <c r="CC612" s="79">
        <v>96</v>
      </c>
      <c r="CD612" s="79"/>
      <c r="CE612" s="79"/>
      <c r="CF612" s="79"/>
      <c r="CG612" s="79"/>
      <c r="CH612" s="79"/>
      <c r="CI612" s="79"/>
      <c r="CJ612" s="79"/>
      <c r="CK612" s="79">
        <v>40.200000000000003</v>
      </c>
      <c r="CL612" s="79">
        <v>347.2</v>
      </c>
      <c r="CM612" s="79">
        <v>9</v>
      </c>
      <c r="CN612" s="79">
        <v>2.8260000000000001</v>
      </c>
      <c r="CO612" s="79">
        <v>2.0748492000000002E-3</v>
      </c>
      <c r="CP612" s="79">
        <v>35</v>
      </c>
      <c r="CQ612" s="79">
        <v>10.99</v>
      </c>
      <c r="CR612" s="79">
        <v>8.0688580000000017E-3</v>
      </c>
      <c r="CS612" s="79">
        <v>0</v>
      </c>
      <c r="CT612" s="79">
        <v>0</v>
      </c>
      <c r="CU612" s="79">
        <v>0</v>
      </c>
      <c r="CV612" s="79">
        <v>142.47999999999999</v>
      </c>
      <c r="CW612" s="79">
        <v>44.738720000000001</v>
      </c>
      <c r="CX612" s="79">
        <v>3.2847168224000002E-2</v>
      </c>
      <c r="CY612" s="79">
        <v>44.63</v>
      </c>
      <c r="CZ612" s="79">
        <v>14.013820000000001</v>
      </c>
      <c r="DA612" s="79">
        <v>1.0288946644000001E-2</v>
      </c>
      <c r="DB612" s="79">
        <v>264.13</v>
      </c>
      <c r="DC612" s="79">
        <v>82.936819999999997</v>
      </c>
      <c r="DD612" s="79">
        <v>6.0892213244000001E-2</v>
      </c>
      <c r="DE612" s="68">
        <v>0</v>
      </c>
      <c r="DF612" s="79">
        <v>0</v>
      </c>
      <c r="DG612" s="77">
        <v>1</v>
      </c>
      <c r="DH612" s="77">
        <v>23</v>
      </c>
      <c r="DI612" s="77">
        <v>0</v>
      </c>
      <c r="DJ612" s="77">
        <v>0</v>
      </c>
      <c r="DK612" s="77">
        <v>0</v>
      </c>
      <c r="DL612" s="77">
        <v>1</v>
      </c>
      <c r="DM612" s="77">
        <v>23</v>
      </c>
      <c r="DN612" s="77">
        <v>0</v>
      </c>
      <c r="DO612" s="77">
        <v>819514</v>
      </c>
      <c r="DP612" s="77">
        <v>0</v>
      </c>
      <c r="DQ612" s="77">
        <v>396.54899999999998</v>
      </c>
      <c r="DR612" s="77">
        <v>0</v>
      </c>
      <c r="DS612" s="77">
        <v>819.51400000000001</v>
      </c>
      <c r="DT612" s="77">
        <v>1216.0630000000001</v>
      </c>
      <c r="DU612" s="77"/>
      <c r="DV612" s="77">
        <v>54.525120000000001</v>
      </c>
      <c r="DW612" s="77">
        <v>0</v>
      </c>
      <c r="DX612" s="77">
        <v>0.06</v>
      </c>
      <c r="DY612" s="77">
        <v>0</v>
      </c>
      <c r="DZ612" s="77">
        <v>0</v>
      </c>
      <c r="EA612" s="77">
        <v>3.68</v>
      </c>
      <c r="EB612" s="77">
        <v>1.4</v>
      </c>
      <c r="EC612" s="77">
        <v>0</v>
      </c>
      <c r="ED612" s="77"/>
      <c r="EE612" s="77"/>
      <c r="EF612" s="77">
        <v>0.1</v>
      </c>
      <c r="EG612" s="77"/>
      <c r="EH612" s="77"/>
      <c r="EI612" s="77"/>
      <c r="EV612" s="26">
        <v>3.3</v>
      </c>
      <c r="EW612" s="26">
        <v>148.136</v>
      </c>
      <c r="EX612" s="26">
        <v>27.775500000000001</v>
      </c>
    </row>
    <row r="613" spans="1:155">
      <c r="A613" s="86">
        <v>2022</v>
      </c>
      <c r="B613" s="67" t="s">
        <v>7</v>
      </c>
      <c r="C613" s="67" t="s">
        <v>781</v>
      </c>
      <c r="D613" s="67" t="s">
        <v>211</v>
      </c>
      <c r="E613" s="67" t="s">
        <v>212</v>
      </c>
      <c r="F613" s="67" t="s">
        <v>228</v>
      </c>
      <c r="G613" s="67" t="s">
        <v>28</v>
      </c>
      <c r="H613" s="68" t="s">
        <v>28</v>
      </c>
      <c r="I613" s="68" t="s">
        <v>445</v>
      </c>
      <c r="J613" s="67" t="s">
        <v>790</v>
      </c>
      <c r="K613" s="78">
        <v>0</v>
      </c>
      <c r="L613" s="78">
        <v>0</v>
      </c>
      <c r="M613" s="67">
        <v>0</v>
      </c>
      <c r="N613" s="67">
        <v>0</v>
      </c>
      <c r="O613" s="67">
        <v>0</v>
      </c>
      <c r="P613" s="67">
        <v>0</v>
      </c>
      <c r="Q613" s="79"/>
      <c r="R613" s="67">
        <v>0</v>
      </c>
      <c r="S613" s="79"/>
      <c r="T613" s="79"/>
      <c r="U613" s="79"/>
      <c r="V613" s="79"/>
      <c r="W613" s="79"/>
      <c r="X613" s="79"/>
      <c r="Y613" s="78">
        <v>0</v>
      </c>
      <c r="Z613" s="67"/>
      <c r="AA613" s="67"/>
      <c r="AB613" s="79"/>
      <c r="AC613" s="79"/>
      <c r="AD613" s="79">
        <v>0</v>
      </c>
      <c r="AE613" s="79"/>
      <c r="AF613" s="79">
        <v>0</v>
      </c>
      <c r="AG613" s="79">
        <v>0</v>
      </c>
      <c r="AH613" s="67" t="e">
        <v>#REF!</v>
      </c>
      <c r="AI613" s="67" t="e">
        <v>#REF!</v>
      </c>
      <c r="AJ613" s="67" t="e">
        <v>#REF!</v>
      </c>
      <c r="AK613" s="67"/>
      <c r="AL613" s="67"/>
      <c r="AM613" s="67"/>
      <c r="AN613" s="67"/>
      <c r="AO613" s="67"/>
      <c r="AP613" s="67">
        <v>0</v>
      </c>
      <c r="AQ613" s="67">
        <v>0</v>
      </c>
      <c r="AR613" s="67"/>
      <c r="AS613" s="67"/>
      <c r="AT613" s="67">
        <v>0</v>
      </c>
      <c r="AU613" s="67"/>
      <c r="AV613" s="67"/>
      <c r="AW613" s="67">
        <v>0</v>
      </c>
      <c r="AX613" s="67">
        <v>0</v>
      </c>
      <c r="AY613" s="67">
        <v>0</v>
      </c>
      <c r="AZ613" s="67">
        <v>0</v>
      </c>
      <c r="BA613" s="67">
        <v>0</v>
      </c>
      <c r="BB613" s="67">
        <v>0</v>
      </c>
      <c r="BC613" s="67">
        <v>0</v>
      </c>
      <c r="BD613" s="67"/>
      <c r="BE613" s="67">
        <v>0</v>
      </c>
      <c r="BF613" s="67">
        <v>0</v>
      </c>
      <c r="BG613" s="73">
        <v>0</v>
      </c>
      <c r="BH613" s="68">
        <v>0</v>
      </c>
      <c r="BI613" s="78"/>
      <c r="BJ613" s="67">
        <v>0</v>
      </c>
      <c r="BK613" s="79">
        <v>0</v>
      </c>
      <c r="BL613" s="79"/>
      <c r="BM613" s="79">
        <v>0</v>
      </c>
      <c r="BN613" s="79">
        <v>0</v>
      </c>
      <c r="BO613" s="79">
        <v>0</v>
      </c>
      <c r="BP613" s="79">
        <v>0</v>
      </c>
      <c r="BQ613" s="79">
        <v>0</v>
      </c>
      <c r="BR613" s="79">
        <v>0</v>
      </c>
      <c r="BS613" s="79">
        <v>0</v>
      </c>
      <c r="BT613" s="79">
        <v>0</v>
      </c>
      <c r="BU613" s="79">
        <v>0</v>
      </c>
      <c r="BV613" s="79">
        <v>0</v>
      </c>
      <c r="BW613" s="67">
        <v>0</v>
      </c>
      <c r="BX613" s="79"/>
      <c r="BY613" s="79">
        <v>0</v>
      </c>
      <c r="BZ613" s="79">
        <v>0</v>
      </c>
      <c r="CA613" s="79">
        <v>0</v>
      </c>
      <c r="CB613" s="79">
        <v>0</v>
      </c>
      <c r="CC613" s="79">
        <v>0</v>
      </c>
      <c r="CD613" s="79"/>
      <c r="CE613" s="79"/>
      <c r="CF613" s="79"/>
      <c r="CG613" s="79"/>
      <c r="CH613" s="79"/>
      <c r="CI613" s="79"/>
      <c r="CJ613" s="79"/>
      <c r="CK613" s="79">
        <v>0</v>
      </c>
      <c r="CL613" s="79">
        <v>0</v>
      </c>
      <c r="CM613" s="79">
        <v>0</v>
      </c>
      <c r="CN613" s="79">
        <v>0</v>
      </c>
      <c r="CO613" s="79">
        <v>0</v>
      </c>
      <c r="CP613" s="79">
        <v>0</v>
      </c>
      <c r="CQ613" s="79">
        <v>0</v>
      </c>
      <c r="CR613" s="79">
        <v>0</v>
      </c>
      <c r="CS613" s="79">
        <v>0</v>
      </c>
      <c r="CT613" s="79">
        <v>0</v>
      </c>
      <c r="CU613" s="79">
        <v>0</v>
      </c>
      <c r="CV613" s="79">
        <v>0</v>
      </c>
      <c r="CW613" s="79">
        <v>0</v>
      </c>
      <c r="CX613" s="79">
        <v>0</v>
      </c>
      <c r="CY613" s="79">
        <v>0</v>
      </c>
      <c r="CZ613" s="79">
        <v>0</v>
      </c>
      <c r="DA613" s="79">
        <v>0</v>
      </c>
      <c r="DB613" s="79">
        <v>0</v>
      </c>
      <c r="DC613" s="79">
        <v>0</v>
      </c>
      <c r="DD613" s="79">
        <v>0</v>
      </c>
      <c r="DE613" s="68">
        <v>0</v>
      </c>
      <c r="DF613" s="79">
        <v>0</v>
      </c>
      <c r="DG613" s="77">
        <v>0</v>
      </c>
      <c r="DH613" s="77">
        <v>0</v>
      </c>
      <c r="DI613" s="77">
        <v>0</v>
      </c>
      <c r="DJ613" s="77">
        <v>0</v>
      </c>
      <c r="DK613" s="77">
        <v>0</v>
      </c>
      <c r="DL613" s="77">
        <v>0</v>
      </c>
      <c r="DM613" s="77">
        <v>0</v>
      </c>
      <c r="DN613" s="77">
        <v>0</v>
      </c>
      <c r="DO613" s="77">
        <v>0</v>
      </c>
      <c r="DP613" s="77">
        <v>0</v>
      </c>
      <c r="DQ613" s="77">
        <v>0</v>
      </c>
      <c r="DR613" s="77">
        <v>0</v>
      </c>
      <c r="DS613" s="77">
        <v>0</v>
      </c>
      <c r="DT613" s="77">
        <v>0</v>
      </c>
      <c r="DU613" s="77"/>
      <c r="DV613" s="77">
        <v>0</v>
      </c>
      <c r="DW613" s="77">
        <v>0</v>
      </c>
      <c r="DX613" s="77">
        <v>0</v>
      </c>
      <c r="DY613" s="77">
        <v>0</v>
      </c>
      <c r="DZ613" s="77">
        <v>0</v>
      </c>
      <c r="EA613" s="77">
        <v>0</v>
      </c>
      <c r="EB613" s="77">
        <v>0</v>
      </c>
      <c r="EC613" s="77">
        <v>0</v>
      </c>
      <c r="ED613" s="77"/>
      <c r="EE613" s="77"/>
      <c r="EF613" s="77">
        <v>0</v>
      </c>
      <c r="EG613" s="77"/>
      <c r="EH613" s="77"/>
      <c r="EI613" s="77"/>
      <c r="EV613" s="26" t="e">
        <v>#REF!</v>
      </c>
      <c r="EW613" s="26" t="e">
        <v>#REF!</v>
      </c>
      <c r="EX613" s="26" t="e">
        <v>#REF!</v>
      </c>
    </row>
    <row r="614" spans="1:155">
      <c r="A614" s="86">
        <v>2022</v>
      </c>
      <c r="B614" s="67" t="s">
        <v>7</v>
      </c>
      <c r="C614" s="67" t="s">
        <v>781</v>
      </c>
      <c r="D614" s="67" t="s">
        <v>211</v>
      </c>
      <c r="E614" s="67" t="s">
        <v>212</v>
      </c>
      <c r="F614" s="67" t="s">
        <v>215</v>
      </c>
      <c r="G614" s="67" t="s">
        <v>52</v>
      </c>
      <c r="H614" s="68" t="s">
        <v>239</v>
      </c>
      <c r="I614" s="68" t="s">
        <v>449</v>
      </c>
      <c r="J614" s="67" t="s">
        <v>795</v>
      </c>
      <c r="K614" s="78">
        <v>204403925.52179295</v>
      </c>
      <c r="L614" s="78">
        <v>103380951.84439811</v>
      </c>
      <c r="M614" s="67">
        <v>132757191.40400001</v>
      </c>
      <c r="N614" s="67">
        <v>255530626.97600004</v>
      </c>
      <c r="O614" s="67">
        <v>246118392.29000005</v>
      </c>
      <c r="P614" s="67">
        <v>527097.32900000003</v>
      </c>
      <c r="Q614" s="79"/>
      <c r="R614" s="67">
        <v>942718185.36519122</v>
      </c>
      <c r="S614" s="79">
        <v>134167</v>
      </c>
      <c r="T614" s="79">
        <v>60644</v>
      </c>
      <c r="U614" s="79">
        <v>242934</v>
      </c>
      <c r="V614" s="79"/>
      <c r="W614" s="79"/>
      <c r="X614" s="79"/>
      <c r="Y614" s="78">
        <v>437745</v>
      </c>
      <c r="Z614" s="67">
        <v>305357917</v>
      </c>
      <c r="AA614" s="67">
        <v>602295948</v>
      </c>
      <c r="AB614" s="79">
        <v>227039821</v>
      </c>
      <c r="AC614" s="79"/>
      <c r="AD614" s="79">
        <v>1134693686</v>
      </c>
      <c r="AE614" s="79"/>
      <c r="AF614" s="79">
        <v>297490</v>
      </c>
      <c r="AG614" s="79">
        <v>0</v>
      </c>
      <c r="AH614" s="67">
        <v>0</v>
      </c>
      <c r="AI614" s="67">
        <v>0</v>
      </c>
      <c r="AJ614" s="67">
        <v>0</v>
      </c>
      <c r="AK614" s="67">
        <v>0</v>
      </c>
      <c r="AL614" s="67">
        <v>0</v>
      </c>
      <c r="AM614" s="67">
        <v>206</v>
      </c>
      <c r="AN614" s="67">
        <v>1</v>
      </c>
      <c r="AO614" s="67">
        <v>151</v>
      </c>
      <c r="AP614" s="67">
        <v>1291</v>
      </c>
      <c r="AQ614" s="67">
        <v>5644</v>
      </c>
      <c r="AR614" s="67">
        <v>3</v>
      </c>
      <c r="AS614" s="67">
        <v>0</v>
      </c>
      <c r="AT614" s="67">
        <v>3089</v>
      </c>
      <c r="AU614" s="67">
        <v>15</v>
      </c>
      <c r="AV614" s="67">
        <v>2</v>
      </c>
      <c r="AW614" s="67">
        <v>2236</v>
      </c>
      <c r="AX614" s="67">
        <v>16</v>
      </c>
      <c r="AY614" s="67">
        <v>21</v>
      </c>
      <c r="AZ614" s="67">
        <v>1337</v>
      </c>
      <c r="BA614" s="67"/>
      <c r="BB614" s="67">
        <v>10</v>
      </c>
      <c r="BC614" s="67">
        <v>972</v>
      </c>
      <c r="BD614" s="67">
        <v>0</v>
      </c>
      <c r="BE614" s="67">
        <v>4</v>
      </c>
      <c r="BF614" s="67">
        <v>77</v>
      </c>
      <c r="BG614" s="73">
        <v>35</v>
      </c>
      <c r="BH614" s="68">
        <v>20</v>
      </c>
      <c r="BI614" s="78">
        <v>134</v>
      </c>
      <c r="BJ614" s="67">
        <v>2225616</v>
      </c>
      <c r="BK614" s="79">
        <v>15264</v>
      </c>
      <c r="BL614" s="79">
        <v>2</v>
      </c>
      <c r="BM614" s="79">
        <v>2242</v>
      </c>
      <c r="BN614" s="79">
        <v>2244</v>
      </c>
      <c r="BO614" s="79">
        <v>1208</v>
      </c>
      <c r="BP614" s="79">
        <v>1036</v>
      </c>
      <c r="BQ614" s="79">
        <v>0</v>
      </c>
      <c r="BR614" s="79">
        <v>1600133</v>
      </c>
      <c r="BS614" s="79">
        <v>88716</v>
      </c>
      <c r="BT614" s="79">
        <v>3133</v>
      </c>
      <c r="BU614" s="79">
        <v>634</v>
      </c>
      <c r="BV614" s="79">
        <v>53</v>
      </c>
      <c r="BW614" s="67">
        <v>309</v>
      </c>
      <c r="BX614" s="79"/>
      <c r="BY614" s="79">
        <v>1692978</v>
      </c>
      <c r="BZ614" s="79">
        <v>29653.995258923318</v>
      </c>
      <c r="CA614" s="79">
        <v>9187</v>
      </c>
      <c r="CB614" s="79">
        <v>0</v>
      </c>
      <c r="CC614" s="79">
        <v>8821</v>
      </c>
      <c r="CD614" s="79"/>
      <c r="CE614" s="79"/>
      <c r="CF614" s="79"/>
      <c r="CG614" s="79"/>
      <c r="CH614" s="79"/>
      <c r="CI614" s="79"/>
      <c r="CJ614" s="79"/>
      <c r="CK614" s="79">
        <v>10589</v>
      </c>
      <c r="CL614" s="79">
        <v>58250.995258923314</v>
      </c>
      <c r="CM614" s="79">
        <v>0</v>
      </c>
      <c r="CN614" s="79">
        <v>0</v>
      </c>
      <c r="CO614" s="79">
        <v>0</v>
      </c>
      <c r="CP614" s="79">
        <v>0</v>
      </c>
      <c r="CQ614" s="79">
        <v>0</v>
      </c>
      <c r="CR614" s="79">
        <v>0</v>
      </c>
      <c r="CS614" s="79">
        <v>0</v>
      </c>
      <c r="CT614" s="79">
        <v>0</v>
      </c>
      <c r="CU614" s="79">
        <v>0</v>
      </c>
      <c r="CV614" s="79">
        <v>0</v>
      </c>
      <c r="CW614" s="79">
        <v>0</v>
      </c>
      <c r="CX614" s="79">
        <v>0</v>
      </c>
      <c r="CY614" s="79">
        <v>0</v>
      </c>
      <c r="CZ614" s="79">
        <v>0</v>
      </c>
      <c r="DA614" s="79">
        <v>0</v>
      </c>
      <c r="DB614" s="79">
        <v>0</v>
      </c>
      <c r="DC614" s="79">
        <v>0</v>
      </c>
      <c r="DD614" s="79">
        <v>0</v>
      </c>
      <c r="DE614" s="68">
        <v>1414</v>
      </c>
      <c r="DF614" s="79">
        <v>2275</v>
      </c>
      <c r="DG614" s="77">
        <v>172564</v>
      </c>
      <c r="DH614" s="77">
        <v>2045</v>
      </c>
      <c r="DI614" s="77">
        <v>19</v>
      </c>
      <c r="DJ614" s="77">
        <v>1414</v>
      </c>
      <c r="DK614" s="77">
        <v>2266</v>
      </c>
      <c r="DL614" s="77">
        <v>160919</v>
      </c>
      <c r="DM614" s="77">
        <v>2045</v>
      </c>
      <c r="DN614" s="77">
        <v>14</v>
      </c>
      <c r="DO614" s="77">
        <v>0</v>
      </c>
      <c r="DP614" s="77">
        <v>595</v>
      </c>
      <c r="DQ614" s="77">
        <v>22557.079288999998</v>
      </c>
      <c r="DR614" s="77">
        <v>7114.134532</v>
      </c>
      <c r="DS614" s="77">
        <v>10213.052007</v>
      </c>
      <c r="DT614" s="77">
        <v>39884.265827999996</v>
      </c>
      <c r="DU614" s="77"/>
      <c r="DV614" s="77">
        <v>0</v>
      </c>
      <c r="DW614" s="77">
        <v>31</v>
      </c>
      <c r="DX614" s="77">
        <v>0</v>
      </c>
      <c r="DY614" s="77">
        <v>0</v>
      </c>
      <c r="DZ614" s="77">
        <v>0</v>
      </c>
      <c r="EA614" s="77">
        <v>943</v>
      </c>
      <c r="EB614" s="77">
        <v>0</v>
      </c>
      <c r="EC614" s="77">
        <v>0</v>
      </c>
      <c r="ED614" s="77"/>
      <c r="EE614" s="77"/>
      <c r="EF614" s="77">
        <v>0</v>
      </c>
      <c r="EG614" s="77"/>
      <c r="EH614" s="77"/>
      <c r="EI614" s="77"/>
      <c r="EV614" s="26">
        <v>0</v>
      </c>
      <c r="EW614" s="26">
        <v>0</v>
      </c>
      <c r="EX614" s="26">
        <v>0</v>
      </c>
    </row>
  </sheetData>
  <conditionalFormatting sqref="G1:I1 K1:M1 K315:M317 H2:I377 G2:G303">
    <cfRule type="cellIs" dxfId="16" priority="161" operator="greaterThan">
      <formula>500</formula>
    </cfRule>
  </conditionalFormatting>
  <conditionalFormatting sqref="J1">
    <cfRule type="duplicateValues" dxfId="15" priority="176"/>
    <cfRule type="duplicateValues" dxfId="14" priority="177"/>
  </conditionalFormatting>
  <conditionalFormatting sqref="J615:J1048576 J1:J377">
    <cfRule type="duplicateValues" dxfId="13" priority="182"/>
  </conditionalFormatting>
  <conditionalFormatting sqref="J2:J377">
    <cfRule type="duplicateValues" dxfId="12" priority="208"/>
    <cfRule type="duplicateValues" dxfId="11" priority="209"/>
  </conditionalFormatting>
  <conditionalFormatting sqref="H378:I586">
    <cfRule type="cellIs" dxfId="10" priority="5" operator="greaterThan">
      <formula>500</formula>
    </cfRule>
  </conditionalFormatting>
  <conditionalFormatting sqref="J378:J586">
    <cfRule type="duplicateValues" dxfId="9" priority="211"/>
  </conditionalFormatting>
  <conditionalFormatting sqref="J378:J586">
    <cfRule type="duplicateValues" dxfId="8" priority="212"/>
    <cfRule type="duplicateValues" dxfId="7" priority="213"/>
  </conditionalFormatting>
  <conditionalFormatting sqref="H587:I614">
    <cfRule type="cellIs" dxfId="6" priority="1" operator="greaterThan">
      <formula>500</formula>
    </cfRule>
  </conditionalFormatting>
  <conditionalFormatting sqref="J587:J614">
    <cfRule type="duplicateValues" dxfId="5" priority="2"/>
  </conditionalFormatting>
  <conditionalFormatting sqref="J587:J614">
    <cfRule type="duplicateValues" dxfId="4" priority="3"/>
    <cfRule type="duplicateValues" dxfId="3" priority="4"/>
  </conditionalFormatting>
  <dataValidations count="1">
    <dataValidation type="textLength" errorStyle="information" allowBlank="1" showInputMessage="1" showErrorMessage="1" error="XLBVal:2=0_x000d__x000a_XLBRowCount:3=3_x000d__x000a_XLBColCount:3=1_x000d__x000a_Style:2=1_x000d__x000a_" sqref="EA302" xr:uid="{00000000-0002-0000-0B00-000000000000}">
      <formula1>0</formula1>
      <formula2>300</formula2>
    </dataValidation>
  </dataValidations>
  <pageMargins left="0.69930555555555596" right="0.69930555555555596" top="0.75" bottom="0.75" header="0.3" footer="0.3"/>
  <pageSetup scale="10" fitToHeight="0"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filterMode="1"/>
  <dimension ref="A1:J194"/>
  <sheetViews>
    <sheetView topLeftCell="A8" workbookViewId="0">
      <selection activeCell="B23" sqref="B22:B23"/>
    </sheetView>
  </sheetViews>
  <sheetFormatPr defaultColWidth="9.1796875" defaultRowHeight="14.5"/>
  <cols>
    <col min="1" max="1" width="80" style="14" bestFit="1" customWidth="1"/>
    <col min="2" max="2" width="57.7265625" style="14" bestFit="1" customWidth="1"/>
    <col min="3" max="3" width="10.26953125" style="14" bestFit="1" customWidth="1"/>
    <col min="4" max="4" width="24.26953125" style="14" bestFit="1" customWidth="1"/>
    <col min="5" max="5" width="24.26953125" style="46" bestFit="1" customWidth="1"/>
    <col min="6" max="6" width="24" style="14" bestFit="1" customWidth="1"/>
    <col min="7" max="16384" width="9.1796875" style="14"/>
  </cols>
  <sheetData>
    <row r="1" spans="1:4">
      <c r="A1" s="14" t="s">
        <v>67</v>
      </c>
      <c r="B1" s="14" t="s">
        <v>248</v>
      </c>
      <c r="C1" s="14" t="s">
        <v>343</v>
      </c>
      <c r="D1" s="14" t="s">
        <v>68</v>
      </c>
    </row>
    <row r="2" spans="1:4">
      <c r="A2" s="14" t="s">
        <v>333</v>
      </c>
      <c r="B2" s="47" t="s">
        <v>344</v>
      </c>
      <c r="C2" s="14" t="s">
        <v>52</v>
      </c>
      <c r="D2" s="14" t="s">
        <v>52</v>
      </c>
    </row>
    <row r="3" spans="1:4">
      <c r="A3" s="14" t="s">
        <v>342</v>
      </c>
      <c r="B3" s="47" t="s">
        <v>345</v>
      </c>
      <c r="C3" s="14" t="s">
        <v>229</v>
      </c>
      <c r="D3" s="14" t="s">
        <v>342</v>
      </c>
    </row>
    <row r="4" spans="1:4">
      <c r="A4" s="14" t="s">
        <v>334</v>
      </c>
      <c r="B4" s="47" t="s">
        <v>346</v>
      </c>
      <c r="C4" s="14" t="s">
        <v>229</v>
      </c>
      <c r="D4" s="14" t="s">
        <v>29</v>
      </c>
    </row>
    <row r="5" spans="1:4">
      <c r="A5" s="14" t="s">
        <v>335</v>
      </c>
      <c r="B5" s="47" t="s">
        <v>347</v>
      </c>
      <c r="C5" s="14" t="s">
        <v>229</v>
      </c>
      <c r="D5" s="14" t="s">
        <v>348</v>
      </c>
    </row>
    <row r="6" spans="1:4">
      <c r="A6" s="14" t="s">
        <v>336</v>
      </c>
      <c r="B6" s="47" t="s">
        <v>349</v>
      </c>
      <c r="C6" s="14" t="s">
        <v>229</v>
      </c>
      <c r="D6" s="14" t="s">
        <v>13</v>
      </c>
    </row>
    <row r="7" spans="1:4">
      <c r="A7" s="14" t="s">
        <v>337</v>
      </c>
      <c r="B7" s="47" t="s">
        <v>350</v>
      </c>
      <c r="C7" s="14" t="s">
        <v>229</v>
      </c>
      <c r="D7" s="14" t="s">
        <v>33</v>
      </c>
    </row>
    <row r="8" spans="1:4">
      <c r="A8" s="14" t="s">
        <v>231</v>
      </c>
      <c r="B8" s="47" t="s">
        <v>351</v>
      </c>
      <c r="C8" s="14" t="s">
        <v>229</v>
      </c>
      <c r="D8" s="14" t="s">
        <v>231</v>
      </c>
    </row>
    <row r="9" spans="1:4">
      <c r="A9" s="14" t="s">
        <v>322</v>
      </c>
      <c r="B9" s="47" t="s">
        <v>352</v>
      </c>
      <c r="C9" s="14" t="s">
        <v>353</v>
      </c>
      <c r="D9" s="14" t="s">
        <v>354</v>
      </c>
    </row>
    <row r="10" spans="1:4">
      <c r="A10" s="14" t="s">
        <v>339</v>
      </c>
      <c r="B10" s="47" t="s">
        <v>355</v>
      </c>
      <c r="C10" s="14" t="s">
        <v>353</v>
      </c>
      <c r="D10" s="14" t="s">
        <v>339</v>
      </c>
    </row>
    <row r="11" spans="1:4">
      <c r="A11" s="14" t="s">
        <v>340</v>
      </c>
      <c r="B11" s="47" t="s">
        <v>356</v>
      </c>
      <c r="C11" s="14" t="s">
        <v>353</v>
      </c>
      <c r="D11" s="14" t="s">
        <v>326</v>
      </c>
    </row>
    <row r="12" spans="1:4">
      <c r="A12" s="14" t="s">
        <v>341</v>
      </c>
      <c r="B12" s="47" t="s">
        <v>357</v>
      </c>
      <c r="C12" s="14" t="s">
        <v>353</v>
      </c>
      <c r="D12" s="14" t="s">
        <v>358</v>
      </c>
    </row>
    <row r="13" spans="1:4">
      <c r="A13" s="14" t="s">
        <v>359</v>
      </c>
      <c r="B13" s="48" t="s">
        <v>360</v>
      </c>
      <c r="C13" s="14" t="s">
        <v>229</v>
      </c>
      <c r="D13" s="14" t="s">
        <v>359</v>
      </c>
    </row>
    <row r="15" spans="1:4">
      <c r="A15" s="14" t="s">
        <v>63</v>
      </c>
    </row>
    <row r="16" spans="1:4">
      <c r="A16" s="14">
        <v>2022</v>
      </c>
    </row>
    <row r="17" spans="1:1">
      <c r="A17" s="14">
        <v>2021</v>
      </c>
    </row>
    <row r="18" spans="1:1">
      <c r="A18" s="14">
        <v>2020</v>
      </c>
    </row>
    <row r="19" spans="1:1">
      <c r="A19" s="14">
        <v>2019</v>
      </c>
    </row>
    <row r="20" spans="1:1">
      <c r="A20" s="14">
        <v>2018</v>
      </c>
    </row>
    <row r="21" spans="1:1">
      <c r="A21" s="14">
        <v>2017</v>
      </c>
    </row>
    <row r="22" spans="1:1">
      <c r="A22" s="14">
        <v>2016</v>
      </c>
    </row>
    <row r="23" spans="1:1">
      <c r="A23" s="14">
        <v>2015</v>
      </c>
    </row>
    <row r="24" spans="1:1">
      <c r="A24" s="14">
        <v>2014</v>
      </c>
    </row>
    <row r="25" spans="1:1">
      <c r="A25" s="14">
        <v>2013</v>
      </c>
    </row>
    <row r="26" spans="1:1">
      <c r="A26" s="14">
        <v>2012</v>
      </c>
    </row>
    <row r="27" spans="1:1">
      <c r="A27" s="14">
        <v>2011</v>
      </c>
    </row>
    <row r="28" spans="1:1">
      <c r="A28" s="14">
        <v>2010</v>
      </c>
    </row>
    <row r="29" spans="1:1">
      <c r="A29" s="14">
        <v>2009</v>
      </c>
    </row>
    <row r="30" spans="1:1">
      <c r="A30" s="14">
        <v>2008</v>
      </c>
    </row>
    <row r="31" spans="1:1">
      <c r="A31" s="14">
        <v>2007</v>
      </c>
    </row>
    <row r="32" spans="1:1">
      <c r="A32" s="14">
        <v>2006</v>
      </c>
    </row>
    <row r="33" spans="1:6">
      <c r="A33" s="14">
        <v>2005</v>
      </c>
    </row>
    <row r="34" spans="1:6">
      <c r="A34" s="14">
        <v>2004</v>
      </c>
    </row>
    <row r="35" spans="1:6">
      <c r="A35" s="14">
        <v>2003</v>
      </c>
    </row>
    <row r="36" spans="1:6">
      <c r="A36" s="14">
        <v>2002</v>
      </c>
    </row>
    <row r="39" spans="1:6">
      <c r="A39" s="14" t="s">
        <v>5</v>
      </c>
    </row>
    <row r="40" spans="1:6">
      <c r="A40" s="14" t="s">
        <v>6</v>
      </c>
    </row>
    <row r="41" spans="1:6">
      <c r="A41" s="14" t="s">
        <v>7</v>
      </c>
    </row>
    <row r="42" spans="1:6">
      <c r="A42" s="14" t="s">
        <v>8</v>
      </c>
    </row>
    <row r="43" spans="1:6">
      <c r="A43" s="14" t="s">
        <v>9</v>
      </c>
    </row>
    <row r="46" spans="1:6">
      <c r="A46" s="45" t="s">
        <v>67</v>
      </c>
      <c r="B46" s="45" t="s">
        <v>361</v>
      </c>
      <c r="C46" s="45" t="s">
        <v>362</v>
      </c>
      <c r="D46" s="45" t="s">
        <v>247</v>
      </c>
      <c r="E46" s="45" t="s">
        <v>363</v>
      </c>
      <c r="F46" s="45" t="s">
        <v>364</v>
      </c>
    </row>
    <row r="47" spans="1:6">
      <c r="A47" s="14" t="s">
        <v>249</v>
      </c>
      <c r="B47" s="14" t="s">
        <v>365</v>
      </c>
      <c r="C47" s="14" t="s">
        <v>251</v>
      </c>
      <c r="D47" s="14" t="s">
        <v>250</v>
      </c>
      <c r="E47" s="14" t="s">
        <v>366</v>
      </c>
      <c r="F47" s="14" t="s">
        <v>366</v>
      </c>
    </row>
    <row r="48" spans="1:6">
      <c r="A48" s="14" t="s">
        <v>252</v>
      </c>
      <c r="B48" s="14" t="s">
        <v>365</v>
      </c>
      <c r="C48" s="14" t="s">
        <v>254</v>
      </c>
      <c r="D48" s="14" t="s">
        <v>253</v>
      </c>
      <c r="E48" s="14" t="s">
        <v>367</v>
      </c>
      <c r="F48" s="14" t="s">
        <v>367</v>
      </c>
    </row>
    <row r="49" spans="1:6">
      <c r="A49" s="14" t="s">
        <v>257</v>
      </c>
      <c r="B49" s="14" t="s">
        <v>368</v>
      </c>
      <c r="C49" s="14" t="s">
        <v>259</v>
      </c>
      <c r="D49" s="14" t="s">
        <v>258</v>
      </c>
      <c r="E49" s="14" t="s">
        <v>369</v>
      </c>
      <c r="F49" s="14" t="s">
        <v>369</v>
      </c>
    </row>
    <row r="50" spans="1:6">
      <c r="A50" s="14" t="s">
        <v>260</v>
      </c>
      <c r="B50" s="14" t="s">
        <v>368</v>
      </c>
      <c r="C50" s="14" t="s">
        <v>262</v>
      </c>
      <c r="D50" s="14" t="s">
        <v>261</v>
      </c>
      <c r="E50" s="14" t="s">
        <v>370</v>
      </c>
      <c r="F50" s="14" t="s">
        <v>370</v>
      </c>
    </row>
    <row r="51" spans="1:6">
      <c r="A51" s="14" t="s">
        <v>263</v>
      </c>
      <c r="B51" s="14" t="s">
        <v>368</v>
      </c>
      <c r="C51" s="14" t="s">
        <v>265</v>
      </c>
      <c r="D51" s="14" t="s">
        <v>264</v>
      </c>
      <c r="E51" s="14" t="s">
        <v>371</v>
      </c>
      <c r="F51" s="14" t="s">
        <v>371</v>
      </c>
    </row>
    <row r="52" spans="1:6">
      <c r="A52" s="14" t="s">
        <v>266</v>
      </c>
      <c r="B52" s="14" t="s">
        <v>368</v>
      </c>
      <c r="C52" s="14" t="s">
        <v>268</v>
      </c>
      <c r="D52" s="14" t="s">
        <v>267</v>
      </c>
      <c r="E52" s="14" t="s">
        <v>372</v>
      </c>
      <c r="F52" s="14" t="s">
        <v>372</v>
      </c>
    </row>
    <row r="53" spans="1:6">
      <c r="A53" s="14" t="s">
        <v>296</v>
      </c>
      <c r="B53" s="14" t="s">
        <v>373</v>
      </c>
      <c r="C53" s="14" t="s">
        <v>298</v>
      </c>
      <c r="D53" s="14" t="s">
        <v>297</v>
      </c>
      <c r="E53" s="14" t="s">
        <v>374</v>
      </c>
      <c r="F53" s="14" t="s">
        <v>374</v>
      </c>
    </row>
    <row r="54" spans="1:6">
      <c r="A54" s="14" t="s">
        <v>299</v>
      </c>
      <c r="B54" s="14" t="s">
        <v>373</v>
      </c>
      <c r="C54" s="14" t="s">
        <v>301</v>
      </c>
      <c r="D54" s="14" t="s">
        <v>300</v>
      </c>
      <c r="E54" s="14" t="s">
        <v>375</v>
      </c>
      <c r="F54" s="14" t="s">
        <v>375</v>
      </c>
    </row>
    <row r="55" spans="1:6">
      <c r="A55" s="14" t="s">
        <v>269</v>
      </c>
      <c r="B55" s="14" t="s">
        <v>368</v>
      </c>
      <c r="C55" s="14" t="s">
        <v>271</v>
      </c>
      <c r="D55" s="14" t="s">
        <v>270</v>
      </c>
      <c r="E55" s="14" t="s">
        <v>376</v>
      </c>
      <c r="F55" s="14" t="s">
        <v>376</v>
      </c>
    </row>
    <row r="56" spans="1:6">
      <c r="A56" s="14" t="s">
        <v>302</v>
      </c>
      <c r="B56" s="14" t="s">
        <v>377</v>
      </c>
      <c r="C56" s="14" t="s">
        <v>304</v>
      </c>
      <c r="D56" s="14" t="s">
        <v>303</v>
      </c>
      <c r="E56" s="14" t="s">
        <v>378</v>
      </c>
      <c r="F56" s="14" t="s">
        <v>378</v>
      </c>
    </row>
    <row r="57" spans="1:6">
      <c r="A57" s="14" t="s">
        <v>305</v>
      </c>
      <c r="B57" s="14" t="s">
        <v>377</v>
      </c>
      <c r="C57" s="14" t="s">
        <v>307</v>
      </c>
      <c r="D57" s="14" t="s">
        <v>306</v>
      </c>
      <c r="E57" s="14" t="s">
        <v>306</v>
      </c>
      <c r="F57" s="14" t="s">
        <v>306</v>
      </c>
    </row>
    <row r="58" spans="1:6">
      <c r="A58" s="14" t="s">
        <v>272</v>
      </c>
      <c r="B58" s="14" t="s">
        <v>368</v>
      </c>
      <c r="C58" s="14" t="s">
        <v>274</v>
      </c>
      <c r="D58" s="14" t="s">
        <v>273</v>
      </c>
      <c r="E58" s="14" t="s">
        <v>379</v>
      </c>
      <c r="F58" s="14" t="s">
        <v>379</v>
      </c>
    </row>
    <row r="59" spans="1:6">
      <c r="A59" s="14" t="s">
        <v>308</v>
      </c>
      <c r="B59" s="14" t="s">
        <v>377</v>
      </c>
      <c r="C59" s="14" t="s">
        <v>310</v>
      </c>
      <c r="D59" s="14" t="s">
        <v>309</v>
      </c>
      <c r="E59" s="14" t="s">
        <v>380</v>
      </c>
      <c r="F59" s="14" t="s">
        <v>380</v>
      </c>
    </row>
    <row r="60" spans="1:6">
      <c r="A60" s="14" t="s">
        <v>311</v>
      </c>
      <c r="B60" s="14" t="s">
        <v>381</v>
      </c>
      <c r="C60" s="14" t="s">
        <v>313</v>
      </c>
      <c r="D60" s="14" t="s">
        <v>312</v>
      </c>
      <c r="E60" s="14" t="s">
        <v>382</v>
      </c>
      <c r="F60" s="14" t="s">
        <v>382</v>
      </c>
    </row>
    <row r="61" spans="1:6">
      <c r="A61" s="14" t="s">
        <v>275</v>
      </c>
      <c r="B61" s="14" t="s">
        <v>368</v>
      </c>
      <c r="C61" s="14" t="s">
        <v>277</v>
      </c>
      <c r="D61" s="14" t="s">
        <v>276</v>
      </c>
      <c r="E61" s="14" t="s">
        <v>383</v>
      </c>
      <c r="F61" s="14" t="s">
        <v>383</v>
      </c>
    </row>
    <row r="62" spans="1:6">
      <c r="A62" s="14" t="s">
        <v>278</v>
      </c>
      <c r="B62" s="14" t="s">
        <v>368</v>
      </c>
      <c r="C62" s="14" t="s">
        <v>280</v>
      </c>
      <c r="D62" s="14" t="s">
        <v>279</v>
      </c>
      <c r="E62" s="14" t="s">
        <v>384</v>
      </c>
      <c r="F62" s="14" t="s">
        <v>385</v>
      </c>
    </row>
    <row r="63" spans="1:6">
      <c r="A63" s="14" t="s">
        <v>314</v>
      </c>
      <c r="B63" s="14" t="s">
        <v>381</v>
      </c>
      <c r="C63" s="14" t="s">
        <v>316</v>
      </c>
      <c r="D63" s="14" t="s">
        <v>315</v>
      </c>
      <c r="E63" s="14" t="s">
        <v>386</v>
      </c>
      <c r="F63" s="14" t="s">
        <v>387</v>
      </c>
    </row>
    <row r="64" spans="1:6" customFormat="1" hidden="1">
      <c r="A64" t="s">
        <v>322</v>
      </c>
      <c r="B64" t="s">
        <v>388</v>
      </c>
      <c r="C64" s="43" t="s">
        <v>324</v>
      </c>
      <c r="D64" t="s">
        <v>323</v>
      </c>
      <c r="E64" t="s">
        <v>338</v>
      </c>
      <c r="F64" t="s">
        <v>338</v>
      </c>
    </row>
    <row r="65" spans="1:6" customFormat="1" hidden="1">
      <c r="A65" t="s">
        <v>325</v>
      </c>
      <c r="B65" t="s">
        <v>388</v>
      </c>
      <c r="C65" s="43" t="s">
        <v>327</v>
      </c>
      <c r="D65" t="s">
        <v>326</v>
      </c>
      <c r="E65" t="s">
        <v>389</v>
      </c>
      <c r="F65" t="s">
        <v>389</v>
      </c>
    </row>
    <row r="66" spans="1:6">
      <c r="A66" s="14" t="s">
        <v>390</v>
      </c>
      <c r="B66" s="14" t="s">
        <v>368</v>
      </c>
      <c r="C66" s="14">
        <v>21</v>
      </c>
      <c r="D66" s="14" t="s">
        <v>261</v>
      </c>
      <c r="E66" s="14"/>
    </row>
    <row r="67" spans="1:6">
      <c r="A67" s="14" t="s">
        <v>328</v>
      </c>
      <c r="B67" s="14" t="s">
        <v>373</v>
      </c>
      <c r="C67" s="14" t="s">
        <v>330</v>
      </c>
      <c r="D67" s="14" t="s">
        <v>329</v>
      </c>
      <c r="E67" s="14" t="s">
        <v>391</v>
      </c>
    </row>
    <row r="68" spans="1:6">
      <c r="A68" s="14" t="s">
        <v>281</v>
      </c>
      <c r="B68" s="14" t="s">
        <v>368</v>
      </c>
      <c r="C68" s="14" t="s">
        <v>392</v>
      </c>
      <c r="D68" s="14" t="s">
        <v>282</v>
      </c>
      <c r="E68" s="14" t="s">
        <v>393</v>
      </c>
      <c r="F68" s="14" t="s">
        <v>393</v>
      </c>
    </row>
    <row r="69" spans="1:6">
      <c r="A69" s="14" t="s">
        <v>331</v>
      </c>
      <c r="B69" s="14" t="s">
        <v>373</v>
      </c>
      <c r="C69" s="14" t="s">
        <v>394</v>
      </c>
      <c r="D69" s="14" t="s">
        <v>332</v>
      </c>
      <c r="E69" s="14" t="s">
        <v>395</v>
      </c>
    </row>
    <row r="70" spans="1:6">
      <c r="A70" s="14" t="s">
        <v>283</v>
      </c>
      <c r="B70" s="14" t="s">
        <v>368</v>
      </c>
      <c r="C70" s="14" t="s">
        <v>285</v>
      </c>
      <c r="D70" s="14" t="s">
        <v>284</v>
      </c>
      <c r="E70" s="14" t="s">
        <v>396</v>
      </c>
      <c r="F70" s="14" t="s">
        <v>396</v>
      </c>
    </row>
    <row r="71" spans="1:6">
      <c r="A71" s="14" t="s">
        <v>286</v>
      </c>
      <c r="B71" s="14" t="s">
        <v>368</v>
      </c>
      <c r="C71" s="14" t="s">
        <v>288</v>
      </c>
      <c r="D71" s="14" t="s">
        <v>287</v>
      </c>
      <c r="E71" s="14" t="s">
        <v>397</v>
      </c>
      <c r="F71" s="14" t="s">
        <v>397</v>
      </c>
    </row>
    <row r="72" spans="1:6">
      <c r="A72" s="14" t="s">
        <v>289</v>
      </c>
      <c r="B72" s="14" t="s">
        <v>368</v>
      </c>
      <c r="C72" s="14" t="s">
        <v>291</v>
      </c>
      <c r="D72" s="14" t="s">
        <v>290</v>
      </c>
      <c r="E72" s="14" t="s">
        <v>398</v>
      </c>
      <c r="F72" s="14" t="s">
        <v>399</v>
      </c>
    </row>
    <row r="73" spans="1:6">
      <c r="A73" s="14" t="s">
        <v>400</v>
      </c>
      <c r="B73" s="14" t="s">
        <v>365</v>
      </c>
      <c r="C73" s="14" t="s">
        <v>256</v>
      </c>
      <c r="D73" s="14" t="s">
        <v>255</v>
      </c>
      <c r="E73" s="14" t="s">
        <v>255</v>
      </c>
      <c r="F73" s="14" t="s">
        <v>255</v>
      </c>
    </row>
    <row r="74" spans="1:6">
      <c r="A74" s="14" t="s">
        <v>317</v>
      </c>
      <c r="B74" s="14" t="s">
        <v>381</v>
      </c>
      <c r="C74" s="14" t="s">
        <v>318</v>
      </c>
      <c r="D74" s="14" t="s">
        <v>317</v>
      </c>
      <c r="E74" s="14" t="s">
        <v>317</v>
      </c>
      <c r="F74" s="14" t="s">
        <v>317</v>
      </c>
    </row>
    <row r="75" spans="1:6">
      <c r="A75" s="14" t="s">
        <v>294</v>
      </c>
      <c r="B75" s="14" t="s">
        <v>368</v>
      </c>
      <c r="C75" s="14" t="s">
        <v>295</v>
      </c>
      <c r="D75" s="14" t="s">
        <v>294</v>
      </c>
      <c r="E75" s="14" t="s">
        <v>294</v>
      </c>
      <c r="F75" s="14" t="s">
        <v>294</v>
      </c>
    </row>
    <row r="76" spans="1:6">
      <c r="A76" s="14" t="s">
        <v>292</v>
      </c>
      <c r="B76" s="14" t="s">
        <v>368</v>
      </c>
      <c r="C76" s="14" t="s">
        <v>293</v>
      </c>
      <c r="D76" s="14" t="s">
        <v>292</v>
      </c>
      <c r="E76" s="14" t="s">
        <v>292</v>
      </c>
      <c r="F76" s="14" t="s">
        <v>401</v>
      </c>
    </row>
    <row r="77" spans="1:6">
      <c r="A77" s="14" t="s">
        <v>402</v>
      </c>
      <c r="B77" s="14" t="s">
        <v>381</v>
      </c>
      <c r="C77" s="14" t="s">
        <v>319</v>
      </c>
      <c r="D77" s="14" t="s">
        <v>403</v>
      </c>
      <c r="E77" s="14" t="s">
        <v>404</v>
      </c>
      <c r="F77" s="14" t="s">
        <v>405</v>
      </c>
    </row>
    <row r="78" spans="1:6">
      <c r="A78" s="14" t="s">
        <v>320</v>
      </c>
      <c r="B78" s="14" t="s">
        <v>368</v>
      </c>
      <c r="C78" s="14" t="s">
        <v>321</v>
      </c>
      <c r="D78" s="14" t="s">
        <v>320</v>
      </c>
      <c r="E78" s="14" t="s">
        <v>320</v>
      </c>
      <c r="F78" s="14" t="s">
        <v>320</v>
      </c>
    </row>
    <row r="79" spans="1:6">
      <c r="A79" s="14" t="s">
        <v>406</v>
      </c>
      <c r="B79" s="14" t="s">
        <v>368</v>
      </c>
      <c r="C79" s="14" t="s">
        <v>407</v>
      </c>
      <c r="D79" s="14" t="s">
        <v>408</v>
      </c>
      <c r="E79" s="46" t="s">
        <v>409</v>
      </c>
      <c r="F79" s="14" t="s">
        <v>409</v>
      </c>
    </row>
    <row r="80" spans="1:6">
      <c r="A80" s="14" t="s">
        <v>410</v>
      </c>
      <c r="B80" s="14" t="s">
        <v>368</v>
      </c>
      <c r="C80" s="14" t="s">
        <v>411</v>
      </c>
      <c r="D80" s="14" t="s">
        <v>412</v>
      </c>
      <c r="E80" s="46" t="s">
        <v>410</v>
      </c>
      <c r="F80" s="14" t="s">
        <v>410</v>
      </c>
    </row>
    <row r="81" spans="1:6">
      <c r="A81" s="14" t="s">
        <v>413</v>
      </c>
      <c r="B81" s="14" t="s">
        <v>368</v>
      </c>
      <c r="C81" s="14" t="s">
        <v>414</v>
      </c>
      <c r="D81" s="14" t="s">
        <v>415</v>
      </c>
      <c r="E81" s="46" t="s">
        <v>413</v>
      </c>
      <c r="F81" s="14" t="s">
        <v>413</v>
      </c>
    </row>
    <row r="82" spans="1:6">
      <c r="A82" s="14" t="s">
        <v>416</v>
      </c>
      <c r="B82" s="14" t="s">
        <v>365</v>
      </c>
      <c r="C82" s="14" t="s">
        <v>417</v>
      </c>
      <c r="D82" s="49" t="s">
        <v>418</v>
      </c>
      <c r="E82" s="49" t="s">
        <v>418</v>
      </c>
      <c r="F82" s="49" t="s">
        <v>418</v>
      </c>
    </row>
    <row r="88" spans="1:6">
      <c r="B88" s="14" t="s">
        <v>419</v>
      </c>
      <c r="C88" s="14" t="s">
        <v>244</v>
      </c>
    </row>
    <row r="89" spans="1:6" ht="29">
      <c r="A89" s="14" t="s">
        <v>6</v>
      </c>
      <c r="B89" s="50" t="s">
        <v>420</v>
      </c>
    </row>
    <row r="90" spans="1:6" ht="29">
      <c r="A90" s="14" t="s">
        <v>7</v>
      </c>
      <c r="B90" s="50" t="s">
        <v>421</v>
      </c>
    </row>
    <row r="91" spans="1:6" ht="29">
      <c r="A91" s="14" t="s">
        <v>8</v>
      </c>
      <c r="B91" s="50" t="s">
        <v>422</v>
      </c>
    </row>
    <row r="92" spans="1:6" ht="29">
      <c r="A92" s="14" t="s">
        <v>9</v>
      </c>
      <c r="B92" s="50" t="s">
        <v>423</v>
      </c>
    </row>
    <row r="93" spans="1:6" ht="116">
      <c r="A93" s="14" t="s">
        <v>424</v>
      </c>
      <c r="B93" s="50" t="s">
        <v>425</v>
      </c>
    </row>
    <row r="94" spans="1:6">
      <c r="A94" s="14" t="s">
        <v>236</v>
      </c>
      <c r="B94" s="50" t="s">
        <v>426</v>
      </c>
    </row>
    <row r="95" spans="1:6" ht="43.5">
      <c r="A95" s="14" t="s">
        <v>427</v>
      </c>
      <c r="B95" s="50" t="s">
        <v>428</v>
      </c>
    </row>
    <row r="96" spans="1:6" ht="58">
      <c r="A96" s="14" t="s">
        <v>429</v>
      </c>
      <c r="B96" s="50" t="s">
        <v>430</v>
      </c>
    </row>
    <row r="110" spans="1:2" ht="19.5">
      <c r="A110" s="55" t="s">
        <v>6</v>
      </c>
      <c r="B110" s="55" t="s">
        <v>458</v>
      </c>
    </row>
    <row r="111" spans="1:2" ht="19.5">
      <c r="A111" s="55" t="s">
        <v>7</v>
      </c>
      <c r="B111" s="55" t="s">
        <v>459</v>
      </c>
    </row>
    <row r="112" spans="1:2" ht="19.5">
      <c r="A112" s="55" t="s">
        <v>8</v>
      </c>
      <c r="B112" s="55" t="s">
        <v>460</v>
      </c>
    </row>
    <row r="113" spans="1:4" ht="19.5">
      <c r="A113" s="55" t="s">
        <v>9</v>
      </c>
      <c r="B113" s="55" t="s">
        <v>461</v>
      </c>
    </row>
    <row r="114" spans="1:4" ht="19.5">
      <c r="A114" s="55" t="s">
        <v>424</v>
      </c>
      <c r="B114" s="55" t="s">
        <v>457</v>
      </c>
    </row>
    <row r="115" spans="1:4" ht="19.5">
      <c r="A115" s="55" t="s">
        <v>236</v>
      </c>
      <c r="B115" s="55" t="s">
        <v>462</v>
      </c>
    </row>
    <row r="116" spans="1:4" ht="19.5">
      <c r="A116" s="55" t="s">
        <v>427</v>
      </c>
      <c r="B116" s="55" t="s">
        <v>463</v>
      </c>
    </row>
    <row r="117" spans="1:4" ht="19.5">
      <c r="A117" s="55" t="s">
        <v>429</v>
      </c>
      <c r="B117" s="55" t="s">
        <v>464</v>
      </c>
    </row>
    <row r="118" spans="1:4" ht="19.5">
      <c r="A118" s="55" t="s">
        <v>431</v>
      </c>
      <c r="B118" s="55" t="s">
        <v>465</v>
      </c>
    </row>
    <row r="124" spans="1:4">
      <c r="A124" s="14" t="s">
        <v>67</v>
      </c>
      <c r="B124" s="14" t="s">
        <v>68</v>
      </c>
      <c r="C124" s="14" t="s">
        <v>432</v>
      </c>
      <c r="D124" s="14" t="s">
        <v>433</v>
      </c>
    </row>
    <row r="125" spans="1:4">
      <c r="A125" s="14" t="s">
        <v>218</v>
      </c>
      <c r="B125" s="14" t="s">
        <v>39</v>
      </c>
      <c r="C125" s="14" t="s">
        <v>231</v>
      </c>
      <c r="D125" s="14" t="s">
        <v>434</v>
      </c>
    </row>
    <row r="126" spans="1:4">
      <c r="A126" s="14" t="s">
        <v>219</v>
      </c>
      <c r="B126" s="14" t="s">
        <v>38</v>
      </c>
      <c r="C126" s="14" t="s">
        <v>231</v>
      </c>
      <c r="D126" s="14" t="s">
        <v>435</v>
      </c>
    </row>
    <row r="127" spans="1:4">
      <c r="A127" s="14" t="s">
        <v>220</v>
      </c>
      <c r="B127" s="14" t="s">
        <v>37</v>
      </c>
      <c r="C127" s="14" t="s">
        <v>231</v>
      </c>
      <c r="D127" s="14" t="s">
        <v>436</v>
      </c>
    </row>
    <row r="128" spans="1:4">
      <c r="A128" s="14" t="s">
        <v>221</v>
      </c>
      <c r="B128" s="14" t="s">
        <v>36</v>
      </c>
      <c r="C128" s="14" t="s">
        <v>231</v>
      </c>
      <c r="D128" s="14" t="s">
        <v>437</v>
      </c>
    </row>
    <row r="129" spans="1:10">
      <c r="A129" s="14" t="s">
        <v>222</v>
      </c>
      <c r="B129" s="14" t="s">
        <v>35</v>
      </c>
      <c r="C129" s="14" t="s">
        <v>231</v>
      </c>
      <c r="D129" s="14" t="s">
        <v>438</v>
      </c>
    </row>
    <row r="130" spans="1:10">
      <c r="A130" s="14" t="s">
        <v>223</v>
      </c>
      <c r="B130" s="14" t="s">
        <v>45</v>
      </c>
      <c r="C130" s="14" t="s">
        <v>231</v>
      </c>
      <c r="D130" s="14" t="s">
        <v>439</v>
      </c>
    </row>
    <row r="131" spans="1:10">
      <c r="A131" s="14" t="s">
        <v>224</v>
      </c>
      <c r="B131" s="14" t="s">
        <v>46</v>
      </c>
      <c r="C131" s="14" t="s">
        <v>231</v>
      </c>
      <c r="D131" s="14" t="s">
        <v>440</v>
      </c>
    </row>
    <row r="132" spans="1:10">
      <c r="A132" s="14" t="s">
        <v>225</v>
      </c>
      <c r="B132" s="14" t="s">
        <v>47</v>
      </c>
      <c r="C132" s="14" t="s">
        <v>231</v>
      </c>
      <c r="D132" s="14" t="s">
        <v>441</v>
      </c>
      <c r="E132" s="46" t="s">
        <v>442</v>
      </c>
      <c r="F132" s="14" t="s">
        <v>443</v>
      </c>
    </row>
    <row r="133" spans="1:10">
      <c r="A133" s="14" t="s">
        <v>227</v>
      </c>
      <c r="B133" s="14" t="s">
        <v>13</v>
      </c>
      <c r="C133" s="14" t="s">
        <v>13</v>
      </c>
      <c r="D133" s="14" t="s">
        <v>444</v>
      </c>
    </row>
    <row r="134" spans="1:10">
      <c r="A134" s="14" t="s">
        <v>228</v>
      </c>
      <c r="B134" s="14" t="s">
        <v>28</v>
      </c>
      <c r="C134" s="14" t="s">
        <v>28</v>
      </c>
      <c r="D134" s="14" t="s">
        <v>445</v>
      </c>
    </row>
    <row r="135" spans="1:10">
      <c r="A135" s="14" t="s">
        <v>213</v>
      </c>
      <c r="B135" s="14" t="s">
        <v>33</v>
      </c>
      <c r="C135" s="14" t="s">
        <v>33</v>
      </c>
      <c r="D135" s="14" t="s">
        <v>446</v>
      </c>
    </row>
    <row r="136" spans="1:10">
      <c r="A136" s="14" t="s">
        <v>226</v>
      </c>
      <c r="B136" s="14" t="s">
        <v>29</v>
      </c>
      <c r="C136" s="14" t="s">
        <v>29</v>
      </c>
      <c r="D136" s="14" t="s">
        <v>447</v>
      </c>
    </row>
    <row r="137" spans="1:10">
      <c r="A137" s="14" t="s">
        <v>231</v>
      </c>
      <c r="B137" s="14" t="s">
        <v>231</v>
      </c>
      <c r="C137" s="14" t="s">
        <v>231</v>
      </c>
      <c r="D137" s="14" t="s">
        <v>448</v>
      </c>
    </row>
    <row r="138" spans="1:10">
      <c r="A138" s="51" t="s">
        <v>215</v>
      </c>
      <c r="B138" s="14" t="s">
        <v>239</v>
      </c>
      <c r="C138" s="14" t="s">
        <v>239</v>
      </c>
      <c r="D138" s="14" t="s">
        <v>449</v>
      </c>
    </row>
    <row r="143" spans="1:10">
      <c r="F143" s="52" t="s">
        <v>98</v>
      </c>
      <c r="G143" s="53" t="s">
        <v>99</v>
      </c>
      <c r="H143" s="53" t="s">
        <v>100</v>
      </c>
      <c r="I143" s="53" t="s">
        <v>101</v>
      </c>
    </row>
    <row r="144" spans="1:10">
      <c r="F144" s="14">
        <v>100</v>
      </c>
      <c r="G144" s="14">
        <v>50</v>
      </c>
      <c r="H144" s="14">
        <v>12</v>
      </c>
      <c r="I144" s="14">
        <v>6</v>
      </c>
      <c r="J144" s="14">
        <f>SUMPRODUCT((F143:I143)=($B$145:$B$169),$F$144:$I$144*C145:C169)</f>
        <v>0</v>
      </c>
    </row>
    <row r="145" spans="2:3">
      <c r="B145" s="52" t="s">
        <v>98</v>
      </c>
      <c r="C145" s="14">
        <v>4</v>
      </c>
    </row>
    <row r="146" spans="2:3">
      <c r="B146" s="53" t="s">
        <v>99</v>
      </c>
      <c r="C146" s="14">
        <v>5</v>
      </c>
    </row>
    <row r="147" spans="2:3">
      <c r="B147" s="53" t="s">
        <v>100</v>
      </c>
      <c r="C147" s="14">
        <v>6</v>
      </c>
    </row>
    <row r="148" spans="2:3">
      <c r="B148" s="53" t="s">
        <v>101</v>
      </c>
      <c r="C148" s="14">
        <v>15</v>
      </c>
    </row>
    <row r="149" spans="2:3">
      <c r="B149" s="53" t="s">
        <v>102</v>
      </c>
      <c r="C149" s="14">
        <v>16</v>
      </c>
    </row>
    <row r="150" spans="2:3">
      <c r="B150" s="53" t="s">
        <v>103</v>
      </c>
      <c r="C150" s="14">
        <v>25</v>
      </c>
    </row>
    <row r="151" spans="2:3">
      <c r="B151" s="53" t="s">
        <v>104</v>
      </c>
      <c r="C151" s="14">
        <v>50</v>
      </c>
    </row>
    <row r="152" spans="2:3">
      <c r="B152" s="53" t="s">
        <v>105</v>
      </c>
      <c r="C152" s="14">
        <v>63</v>
      </c>
    </row>
    <row r="153" spans="2:3">
      <c r="B153" s="53" t="s">
        <v>106</v>
      </c>
      <c r="C153" s="14">
        <v>80</v>
      </c>
    </row>
    <row r="154" spans="2:3">
      <c r="B154" s="53" t="s">
        <v>107</v>
      </c>
      <c r="C154" s="14">
        <v>100</v>
      </c>
    </row>
    <row r="155" spans="2:3">
      <c r="B155" s="53" t="s">
        <v>108</v>
      </c>
      <c r="C155" s="14">
        <v>150</v>
      </c>
    </row>
    <row r="156" spans="2:3">
      <c r="B156" s="53" t="s">
        <v>109</v>
      </c>
      <c r="C156" s="14">
        <v>160</v>
      </c>
    </row>
    <row r="157" spans="2:3">
      <c r="B157" s="53" t="s">
        <v>110</v>
      </c>
      <c r="C157" s="14">
        <v>200</v>
      </c>
    </row>
    <row r="158" spans="2:3">
      <c r="B158" s="53" t="s">
        <v>111</v>
      </c>
      <c r="C158" s="14">
        <v>250</v>
      </c>
    </row>
    <row r="159" spans="2:3">
      <c r="B159" s="53" t="s">
        <v>112</v>
      </c>
      <c r="C159" s="14">
        <v>300</v>
      </c>
    </row>
    <row r="160" spans="2:3">
      <c r="B160" s="53" t="s">
        <v>113</v>
      </c>
      <c r="C160" s="14">
        <v>315</v>
      </c>
    </row>
    <row r="161" spans="2:3">
      <c r="B161" s="53" t="s">
        <v>34</v>
      </c>
      <c r="C161" s="14">
        <v>315</v>
      </c>
    </row>
    <row r="162" spans="2:3">
      <c r="B162" s="53" t="s">
        <v>114</v>
      </c>
      <c r="C162" s="14">
        <v>400</v>
      </c>
    </row>
    <row r="163" spans="2:3">
      <c r="B163" s="53" t="s">
        <v>115</v>
      </c>
      <c r="C163" s="14">
        <v>500</v>
      </c>
    </row>
    <row r="164" spans="2:3">
      <c r="B164" s="53" t="s">
        <v>116</v>
      </c>
      <c r="C164" s="14">
        <v>500</v>
      </c>
    </row>
    <row r="165" spans="2:3">
      <c r="B165" s="53" t="s">
        <v>117</v>
      </c>
      <c r="C165" s="14">
        <v>600</v>
      </c>
    </row>
    <row r="166" spans="2:3">
      <c r="B166" s="53" t="s">
        <v>118</v>
      </c>
      <c r="C166" s="14">
        <v>630</v>
      </c>
    </row>
    <row r="167" spans="2:3">
      <c r="B167" s="53" t="s">
        <v>119</v>
      </c>
      <c r="C167" s="14">
        <v>750</v>
      </c>
    </row>
    <row r="168" spans="2:3">
      <c r="B168" s="53" t="s">
        <v>120</v>
      </c>
      <c r="C168" s="14">
        <v>800</v>
      </c>
    </row>
    <row r="169" spans="2:3">
      <c r="B169" s="53" t="s">
        <v>121</v>
      </c>
      <c r="C169" s="14">
        <v>1000</v>
      </c>
    </row>
    <row r="188" spans="1:1">
      <c r="A188" s="54" t="s">
        <v>450</v>
      </c>
    </row>
    <row r="189" spans="1:1">
      <c r="A189" s="44" t="s">
        <v>451</v>
      </c>
    </row>
    <row r="190" spans="1:1">
      <c r="A190" s="44" t="s">
        <v>452</v>
      </c>
    </row>
    <row r="191" spans="1:1">
      <c r="A191" s="44" t="s">
        <v>453</v>
      </c>
    </row>
    <row r="192" spans="1:1">
      <c r="A192" s="44" t="s">
        <v>454</v>
      </c>
    </row>
    <row r="193" spans="1:1">
      <c r="A193" s="44" t="s">
        <v>455</v>
      </c>
    </row>
    <row r="194" spans="1:1">
      <c r="A194" s="44" t="s">
        <v>456</v>
      </c>
    </row>
  </sheetData>
  <sheetProtection selectLockedCells="1" selectUnlockedCells="1"/>
  <autoFilter ref="A46:F81" xr:uid="{00000000-0009-0000-0000-00000C000000}">
    <filterColumn colId="1">
      <filters>
        <filter val="Bagasse"/>
        <filter val="Large Hydro"/>
        <filter val="Small Hydro"/>
        <filter val="Solar"/>
        <filter val="Thermal"/>
      </filters>
    </filterColumn>
  </autoFilter>
  <conditionalFormatting sqref="B2:B13">
    <cfRule type="duplicateValues" dxfId="2" priority="2"/>
    <cfRule type="duplicateValues" dxfId="1" priority="3"/>
  </conditionalFormatting>
  <conditionalFormatting sqref="A138">
    <cfRule type="cellIs" dxfId="0" priority="1" operator="greaterThan">
      <formula>500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0E975-46A3-406C-858B-7DD5FEFBC233}">
  <sheetPr published="0" codeName="Sheet1"/>
  <dimension ref="D2:L124"/>
  <sheetViews>
    <sheetView tabSelected="1" topLeftCell="A106" zoomScale="106" zoomScaleNormal="106" workbookViewId="0">
      <selection activeCell="G118" sqref="G118"/>
    </sheetView>
  </sheetViews>
  <sheetFormatPr defaultColWidth="9.1796875" defaultRowHeight="13"/>
  <cols>
    <col min="1" max="3" width="9.1796875" style="1129"/>
    <col min="4" max="4" width="52.26953125" style="1127" bestFit="1" customWidth="1"/>
    <col min="5" max="5" width="13.26953125" style="1128" bestFit="1" customWidth="1"/>
    <col min="6" max="6" width="12.26953125" style="1128" bestFit="1" customWidth="1"/>
    <col min="7" max="7" width="12.453125" style="1128" bestFit="1" customWidth="1"/>
    <col min="8" max="8" width="12" style="1128" bestFit="1" customWidth="1"/>
    <col min="9" max="9" width="12.54296875" style="1128" bestFit="1" customWidth="1"/>
    <col min="10" max="12" width="9.1796875" style="1128"/>
    <col min="13" max="16384" width="9.1796875" style="1129"/>
  </cols>
  <sheetData>
    <row r="2" spans="4:10" ht="13.5" thickBot="1"/>
    <row r="3" spans="4:10" ht="19" thickBot="1">
      <c r="D3" s="1130"/>
      <c r="E3" s="1131"/>
      <c r="F3" s="1134" t="s">
        <v>4</v>
      </c>
      <c r="G3" s="1135" t="s">
        <v>3</v>
      </c>
      <c r="H3" s="1131"/>
      <c r="I3" s="1131"/>
      <c r="J3" s="1136"/>
    </row>
    <row r="4" spans="4:10" ht="19" thickBot="1">
      <c r="D4" s="1132" t="s">
        <v>849</v>
      </c>
      <c r="E4" s="1133"/>
      <c r="F4" s="1125">
        <v>2024</v>
      </c>
      <c r="G4" s="1126" t="s">
        <v>7</v>
      </c>
      <c r="H4" s="1133"/>
      <c r="I4" s="1133"/>
      <c r="J4" s="1137"/>
    </row>
    <row r="5" spans="4:10">
      <c r="D5" s="1138"/>
      <c r="E5" s="1133"/>
      <c r="F5" s="1133"/>
      <c r="G5" s="1133"/>
      <c r="H5" s="1133"/>
      <c r="I5" s="1133"/>
      <c r="J5" s="1137"/>
    </row>
    <row r="6" spans="4:10">
      <c r="D6" s="1138"/>
      <c r="E6" s="1133"/>
      <c r="F6" s="1133"/>
      <c r="G6" s="1133"/>
      <c r="H6" s="1133"/>
      <c r="I6" s="1133"/>
      <c r="J6" s="1137"/>
    </row>
    <row r="7" spans="4:10">
      <c r="D7" s="1138"/>
      <c r="E7" s="1133"/>
      <c r="F7" s="1133"/>
      <c r="G7" s="1133"/>
      <c r="H7" s="1133"/>
      <c r="I7" s="1133"/>
      <c r="J7" s="1137"/>
    </row>
    <row r="8" spans="4:10">
      <c r="D8" s="1138"/>
      <c r="E8" s="1133"/>
      <c r="F8" s="1133"/>
      <c r="G8" s="1133"/>
      <c r="H8" s="1133"/>
      <c r="I8" s="1133"/>
      <c r="J8" s="1137"/>
    </row>
    <row r="9" spans="4:10">
      <c r="D9" s="1138"/>
      <c r="E9" s="1133"/>
      <c r="F9" s="1133"/>
      <c r="G9" s="1133"/>
      <c r="H9" s="1133"/>
      <c r="I9" s="1133"/>
      <c r="J9" s="1137"/>
    </row>
    <row r="10" spans="4:10">
      <c r="D10" s="1138"/>
      <c r="E10" s="1133"/>
      <c r="F10" s="1133"/>
      <c r="G10" s="1133"/>
      <c r="H10" s="1133"/>
      <c r="I10" s="1133"/>
      <c r="J10" s="1137"/>
    </row>
    <row r="11" spans="4:10">
      <c r="D11" s="1138"/>
      <c r="E11" s="1133"/>
      <c r="F11" s="1133"/>
      <c r="G11" s="1133"/>
      <c r="H11" s="1133"/>
      <c r="I11" s="1133"/>
      <c r="J11" s="1137"/>
    </row>
    <row r="12" spans="4:10">
      <c r="D12" s="1138"/>
      <c r="E12" s="1133"/>
      <c r="F12" s="1133"/>
      <c r="G12" s="1133"/>
      <c r="H12" s="1133"/>
      <c r="I12" s="1133"/>
      <c r="J12" s="1137"/>
    </row>
    <row r="13" spans="4:10">
      <c r="D13" s="1138"/>
      <c r="E13" s="1133"/>
      <c r="F13" s="1133"/>
      <c r="G13" s="1133"/>
      <c r="H13" s="1133"/>
      <c r="I13" s="1133"/>
      <c r="J13" s="1137"/>
    </row>
    <row r="14" spans="4:10">
      <c r="D14" s="1138"/>
      <c r="E14" s="1133"/>
      <c r="F14" s="1133"/>
      <c r="G14" s="1133"/>
      <c r="H14" s="1133"/>
      <c r="I14" s="1133"/>
      <c r="J14" s="1137"/>
    </row>
    <row r="15" spans="4:10">
      <c r="D15" s="1138"/>
      <c r="E15" s="1133"/>
      <c r="F15" s="1133"/>
      <c r="G15" s="1133"/>
      <c r="H15" s="1133"/>
      <c r="I15" s="1133"/>
      <c r="J15" s="1137"/>
    </row>
    <row r="16" spans="4:10">
      <c r="D16" s="1138"/>
      <c r="E16" s="1133"/>
      <c r="F16" s="1133"/>
      <c r="G16" s="1133"/>
      <c r="H16" s="1133"/>
      <c r="I16" s="1133"/>
      <c r="J16" s="1137"/>
    </row>
    <row r="17" spans="4:10">
      <c r="D17" s="1138"/>
      <c r="E17" s="1133"/>
      <c r="F17" s="1133"/>
      <c r="G17" s="1133"/>
      <c r="H17" s="1133"/>
      <c r="I17" s="1133"/>
      <c r="J17" s="1137"/>
    </row>
    <row r="18" spans="4:10">
      <c r="D18" s="1138"/>
      <c r="E18" s="1133"/>
      <c r="F18" s="1133"/>
      <c r="G18" s="1133"/>
      <c r="H18" s="1133"/>
      <c r="I18" s="1133"/>
      <c r="J18" s="1137"/>
    </row>
    <row r="19" spans="4:10">
      <c r="D19" s="1138"/>
      <c r="E19" s="1133"/>
      <c r="F19" s="1133"/>
      <c r="G19" s="1133"/>
      <c r="H19" s="1133"/>
      <c r="I19" s="1133"/>
      <c r="J19" s="1137"/>
    </row>
    <row r="20" spans="4:10">
      <c r="D20" s="1138"/>
      <c r="E20" s="1133"/>
      <c r="F20" s="1133"/>
      <c r="G20" s="1133"/>
      <c r="H20" s="1133"/>
      <c r="I20" s="1133"/>
      <c r="J20" s="1137"/>
    </row>
    <row r="21" spans="4:10">
      <c r="D21" s="1138"/>
      <c r="E21" s="1133"/>
      <c r="F21" s="1133"/>
      <c r="G21" s="1133"/>
      <c r="H21" s="1133"/>
      <c r="I21" s="1133"/>
      <c r="J21" s="1137"/>
    </row>
    <row r="22" spans="4:10">
      <c r="D22" s="1138"/>
      <c r="E22" s="1133"/>
      <c r="F22" s="1133"/>
      <c r="G22" s="1133"/>
      <c r="H22" s="1133"/>
      <c r="I22" s="1133"/>
      <c r="J22" s="1137"/>
    </row>
    <row r="23" spans="4:10">
      <c r="D23" s="1138"/>
      <c r="E23" s="1133"/>
      <c r="F23" s="1133"/>
      <c r="G23" s="1133"/>
      <c r="H23" s="1133"/>
      <c r="I23" s="1133"/>
      <c r="J23" s="1137"/>
    </row>
    <row r="24" spans="4:10">
      <c r="D24" s="1138"/>
      <c r="E24" s="1133"/>
      <c r="F24" s="1133"/>
      <c r="G24" s="1133"/>
      <c r="H24" s="1133"/>
      <c r="I24" s="1133"/>
      <c r="J24" s="1137"/>
    </row>
    <row r="25" spans="4:10">
      <c r="D25" s="1138"/>
      <c r="E25" s="1133"/>
      <c r="F25" s="1133"/>
      <c r="G25" s="1133"/>
      <c r="H25" s="1133"/>
      <c r="I25" s="1133"/>
      <c r="J25" s="1137"/>
    </row>
    <row r="26" spans="4:10">
      <c r="D26" s="1138"/>
      <c r="E26" s="1133"/>
      <c r="F26" s="1133"/>
      <c r="G26" s="1133"/>
      <c r="H26" s="1133"/>
      <c r="I26" s="1133"/>
      <c r="J26" s="1137"/>
    </row>
    <row r="27" spans="4:10">
      <c r="D27" s="1138"/>
      <c r="E27" s="1133"/>
      <c r="F27" s="1133"/>
      <c r="G27" s="1133"/>
      <c r="H27" s="1133"/>
      <c r="I27" s="1133"/>
      <c r="J27" s="1137"/>
    </row>
    <row r="28" spans="4:10">
      <c r="D28" s="1138"/>
      <c r="E28" s="1133"/>
      <c r="F28" s="1133"/>
      <c r="G28" s="1133"/>
      <c r="H28" s="1133"/>
      <c r="I28" s="1133"/>
      <c r="J28" s="1137"/>
    </row>
    <row r="29" spans="4:10">
      <c r="D29" s="1138"/>
      <c r="E29" s="1133"/>
      <c r="F29" s="1133"/>
      <c r="G29" s="1133"/>
      <c r="H29" s="1133"/>
      <c r="I29" s="1133"/>
      <c r="J29" s="1137"/>
    </row>
    <row r="30" spans="4:10">
      <c r="D30" s="1138"/>
      <c r="E30" s="1133"/>
      <c r="F30" s="1133"/>
      <c r="G30" s="1133"/>
      <c r="H30" s="1133"/>
      <c r="I30" s="1133"/>
      <c r="J30" s="1137"/>
    </row>
    <row r="31" spans="4:10">
      <c r="D31" s="1138"/>
      <c r="E31" s="1133"/>
      <c r="F31" s="1133"/>
      <c r="G31" s="1133"/>
      <c r="H31" s="1133"/>
      <c r="I31" s="1133"/>
      <c r="J31" s="1137"/>
    </row>
    <row r="32" spans="4:10">
      <c r="D32" s="1138"/>
      <c r="E32" s="1133"/>
      <c r="F32" s="1133"/>
      <c r="G32" s="1133"/>
      <c r="H32" s="1133"/>
      <c r="I32" s="1133"/>
      <c r="J32" s="1137"/>
    </row>
    <row r="33" spans="4:10">
      <c r="D33" s="1138"/>
      <c r="E33" s="1133"/>
      <c r="F33" s="1133"/>
      <c r="G33" s="1133"/>
      <c r="H33" s="1133"/>
      <c r="I33" s="1133"/>
      <c r="J33" s="1137"/>
    </row>
    <row r="34" spans="4:10">
      <c r="D34" s="1138"/>
      <c r="E34" s="1133"/>
      <c r="F34" s="1133"/>
      <c r="G34" s="1133"/>
      <c r="H34" s="1133"/>
      <c r="I34" s="1133"/>
      <c r="J34" s="1137"/>
    </row>
    <row r="35" spans="4:10">
      <c r="D35" s="1138"/>
      <c r="E35" s="1133"/>
      <c r="F35" s="1133"/>
      <c r="G35" s="1133"/>
      <c r="H35" s="1133"/>
      <c r="I35" s="1133"/>
      <c r="J35" s="1137"/>
    </row>
    <row r="36" spans="4:10">
      <c r="D36" s="1138"/>
      <c r="E36" s="1133"/>
      <c r="F36" s="1133"/>
      <c r="G36" s="1133"/>
      <c r="H36" s="1133"/>
      <c r="I36" s="1133"/>
      <c r="J36" s="1137"/>
    </row>
    <row r="37" spans="4:10">
      <c r="D37" s="1138"/>
      <c r="E37" s="1133"/>
      <c r="F37" s="1133"/>
      <c r="G37" s="1133"/>
      <c r="H37" s="1133"/>
      <c r="I37" s="1133"/>
      <c r="J37" s="1137"/>
    </row>
    <row r="38" spans="4:10">
      <c r="D38" s="1138"/>
      <c r="E38" s="1133"/>
      <c r="F38" s="1133"/>
      <c r="G38" s="1133"/>
      <c r="H38" s="1133"/>
      <c r="I38" s="1133"/>
      <c r="J38" s="1137"/>
    </row>
    <row r="39" spans="4:10">
      <c r="D39" s="1138"/>
      <c r="E39" s="1133"/>
      <c r="F39" s="1133"/>
      <c r="G39" s="1133"/>
      <c r="H39" s="1133"/>
      <c r="I39" s="1133"/>
      <c r="J39" s="1137"/>
    </row>
    <row r="40" spans="4:10">
      <c r="D40" s="1138"/>
      <c r="E40" s="1133"/>
      <c r="F40" s="1133"/>
      <c r="G40" s="1133"/>
      <c r="H40" s="1133"/>
      <c r="I40" s="1133"/>
      <c r="J40" s="1137"/>
    </row>
    <row r="41" spans="4:10">
      <c r="D41" s="1138"/>
      <c r="E41" s="1133"/>
      <c r="F41" s="1133"/>
      <c r="G41" s="1133"/>
      <c r="H41" s="1133"/>
      <c r="I41" s="1133"/>
      <c r="J41" s="1137"/>
    </row>
    <row r="42" spans="4:10">
      <c r="D42" s="1138"/>
      <c r="E42" s="1133"/>
      <c r="F42" s="1133"/>
      <c r="G42" s="1133"/>
      <c r="H42" s="1133"/>
      <c r="I42" s="1133"/>
      <c r="J42" s="1137"/>
    </row>
    <row r="43" spans="4:10">
      <c r="D43" s="1138"/>
      <c r="E43" s="1133"/>
      <c r="F43" s="1133"/>
      <c r="G43" s="1133"/>
      <c r="H43" s="1133"/>
      <c r="I43" s="1133"/>
      <c r="J43" s="1137"/>
    </row>
    <row r="44" spans="4:10">
      <c r="D44" s="1138"/>
      <c r="E44" s="1133"/>
      <c r="F44" s="1133"/>
      <c r="G44" s="1133"/>
      <c r="H44" s="1133"/>
      <c r="I44" s="1133"/>
      <c r="J44" s="1137"/>
    </row>
    <row r="45" spans="4:10">
      <c r="D45" s="1138"/>
      <c r="E45" s="1133"/>
      <c r="F45" s="1133"/>
      <c r="G45" s="1133"/>
      <c r="H45" s="1133"/>
      <c r="I45" s="1133"/>
      <c r="J45" s="1137"/>
    </row>
    <row r="46" spans="4:10">
      <c r="D46" s="1138"/>
      <c r="E46" s="1133"/>
      <c r="F46" s="1133"/>
      <c r="G46" s="1133"/>
      <c r="H46" s="1133"/>
      <c r="I46" s="1133"/>
      <c r="J46" s="1137"/>
    </row>
    <row r="47" spans="4:10">
      <c r="D47" s="1138"/>
      <c r="E47" s="1133"/>
      <c r="F47" s="1133"/>
      <c r="G47" s="1133"/>
      <c r="H47" s="1133"/>
      <c r="I47" s="1133"/>
      <c r="J47" s="1137"/>
    </row>
    <row r="48" spans="4:10">
      <c r="D48" s="1138"/>
      <c r="E48" s="1133"/>
      <c r="F48" s="1133"/>
      <c r="G48" s="1133"/>
      <c r="H48" s="1133"/>
      <c r="I48" s="1133"/>
      <c r="J48" s="1137"/>
    </row>
    <row r="49" spans="4:10">
      <c r="D49" s="1138"/>
      <c r="E49" s="1133"/>
      <c r="F49" s="1133"/>
      <c r="G49" s="1133"/>
      <c r="H49" s="1133"/>
      <c r="I49" s="1133"/>
      <c r="J49" s="1137"/>
    </row>
    <row r="50" spans="4:10">
      <c r="D50" s="1138"/>
      <c r="E50" s="1133"/>
      <c r="F50" s="1133"/>
      <c r="G50" s="1133"/>
      <c r="H50" s="1133"/>
      <c r="I50" s="1133"/>
      <c r="J50" s="1137"/>
    </row>
    <row r="51" spans="4:10">
      <c r="D51" s="1138"/>
      <c r="E51" s="1133"/>
      <c r="F51" s="1133"/>
      <c r="G51" s="1133"/>
      <c r="H51" s="1133"/>
      <c r="I51" s="1133"/>
      <c r="J51" s="1137"/>
    </row>
    <row r="52" spans="4:10">
      <c r="D52" s="1138"/>
      <c r="E52" s="1133"/>
      <c r="F52" s="1133"/>
      <c r="G52" s="1133"/>
      <c r="H52" s="1133"/>
      <c r="I52" s="1133"/>
      <c r="J52" s="1137"/>
    </row>
    <row r="53" spans="4:10">
      <c r="D53" s="1138"/>
      <c r="E53" s="1133"/>
      <c r="F53" s="1133"/>
      <c r="G53" s="1133"/>
      <c r="H53" s="1133"/>
      <c r="I53" s="1133"/>
      <c r="J53" s="1137"/>
    </row>
    <row r="54" spans="4:10">
      <c r="D54" s="1138"/>
      <c r="E54" s="1133"/>
      <c r="F54" s="1133"/>
      <c r="G54" s="1133"/>
      <c r="H54" s="1133"/>
      <c r="I54" s="1133"/>
      <c r="J54" s="1137"/>
    </row>
    <row r="55" spans="4:10">
      <c r="D55" s="1138"/>
      <c r="E55" s="1139"/>
      <c r="F55" s="1139"/>
      <c r="G55" s="1139"/>
      <c r="H55" s="1139"/>
      <c r="I55" s="1139"/>
      <c r="J55" s="1137"/>
    </row>
    <row r="56" spans="4:10" ht="13.5" thickBot="1">
      <c r="D56" s="1140"/>
      <c r="E56" s="1141"/>
      <c r="F56" s="1141"/>
      <c r="G56" s="1141"/>
      <c r="H56" s="1141"/>
      <c r="I56" s="1141"/>
      <c r="J56" s="1142"/>
    </row>
    <row r="57" spans="4:10" ht="13.5" thickBot="1">
      <c r="D57" s="1143" t="s">
        <v>3</v>
      </c>
      <c r="E57" s="1144" t="str">
        <f>E61</f>
        <v>2020-Q2</v>
      </c>
      <c r="F57" s="1144" t="str">
        <f t="shared" ref="F57:I57" si="0">F61</f>
        <v>2021-Q2</v>
      </c>
      <c r="G57" s="1144" t="str">
        <f t="shared" si="0"/>
        <v>2022-Q2</v>
      </c>
      <c r="H57" s="1144" t="str">
        <f t="shared" si="0"/>
        <v>2023-Q2</v>
      </c>
      <c r="I57" s="1144" t="str">
        <f t="shared" si="0"/>
        <v>2024-Q2</v>
      </c>
      <c r="J57" s="1145"/>
    </row>
    <row r="58" spans="4:10">
      <c r="D58" s="1146" t="s">
        <v>838</v>
      </c>
      <c r="E58" s="1147">
        <f>IFERROR(SUM(E62:E70),"")</f>
        <v>883788.56149999995</v>
      </c>
      <c r="F58" s="1148">
        <f>IFERROR(SUM(F62:F70),"")</f>
        <v>1088793.03085</v>
      </c>
      <c r="G58" s="1148">
        <f t="shared" ref="G58:H58" si="1">IFERROR(SUM(G62:G70),"")</f>
        <v>1173088.756360682</v>
      </c>
      <c r="H58" s="1148">
        <f t="shared" si="1"/>
        <v>1275678.0631613079</v>
      </c>
      <c r="I58" s="1148">
        <f>IFERROR(SUM(I62:I70),"")</f>
        <v>1422621.1375639373</v>
      </c>
      <c r="J58" s="1149"/>
    </row>
    <row r="59" spans="4:10">
      <c r="D59" s="1146" t="s">
        <v>839</v>
      </c>
      <c r="E59" s="1147">
        <f>IFERROR(SUM(E72:E80),"")</f>
        <v>701443.02568497229</v>
      </c>
      <c r="F59" s="1148">
        <f>IFERROR(SUM(F72:F80),"")</f>
        <v>889068.53678840655</v>
      </c>
      <c r="G59" s="1148">
        <f t="shared" ref="G59:H59" si="2">IFERROR(SUM(G72:G80),"")</f>
        <v>965323.25522612745</v>
      </c>
      <c r="H59" s="1148">
        <f t="shared" si="2"/>
        <v>1044245.5766452546</v>
      </c>
      <c r="I59" s="1148">
        <f>IFERROR(SUM(I72:I80),"")</f>
        <v>1179654.9484181514</v>
      </c>
      <c r="J59" s="1149"/>
    </row>
    <row r="60" spans="4:10" ht="13.5" thickBot="1">
      <c r="D60" s="1150" t="s">
        <v>840</v>
      </c>
      <c r="E60" s="1151">
        <f>IFERROR(((E58-E59)/E58),"")</f>
        <v>0.20632257958345127</v>
      </c>
      <c r="F60" s="1151">
        <f>IFERROR(((F58-F59)/F58),"")</f>
        <v>0.183436602184781</v>
      </c>
      <c r="G60" s="1151">
        <f>IFERROR(((G58-G59)/G58),"")</f>
        <v>0.17710978816224729</v>
      </c>
      <c r="H60" s="1151">
        <f>IFERROR(((H58-H59)/H58),"")</f>
        <v>0.18141919438712567</v>
      </c>
      <c r="I60" s="1151">
        <f>IFERROR(((I58-I59)/I58),"")</f>
        <v>0.17078769795437984</v>
      </c>
      <c r="J60" s="1152"/>
    </row>
    <row r="61" spans="4:10" ht="13.5" thickBot="1">
      <c r="D61" s="1143" t="s">
        <v>835</v>
      </c>
      <c r="E61" s="1144" t="str">
        <f>IF(OR($G$4="Q1",$G$4="Q2",$G$4="Q3",$G$4="Q4"),a!A$100&amp;"-"&amp;$G$4,IF($G$4="Financial Year",a!A$100-1&amp;"/"&amp;a!A100,IF($G$4="Calendar Year",a!A$100,IF($G$4="Jan - June (Bi-annual)","Jan-Jun,"&amp;a!A100,IF($G$4="Jan - Sept","Jan-Sept,"&amp;a!A100,IF($G$4="Jul - Dec (Bi-annual)","Jul-Dec,"&amp;a!A100,""))))))</f>
        <v>2020-Q2</v>
      </c>
      <c r="F61" s="1144" t="str">
        <f>IF(OR($G$4="Q1",$G$4="Q2",$G$4="Q3",$G$4="Q4"),a!B$100&amp;"-"&amp;$G$4,IF($G$4="Financial Year",a!B$100-1&amp;"/"&amp;a!B100,IF($G$4="Calendar Year",a!B$100,IF($G$4="Jan - June (Bi-annual)","Jan-Jun,"&amp;a!B100,IF($G$4="Jan - Sept","Jan-Sept,"&amp;a!B100,IF($G$4="Jul - Dec (Bi-annual)","Jul-Dec,"&amp;a!B100,""))))))</f>
        <v>2021-Q2</v>
      </c>
      <c r="G61" s="1144" t="str">
        <f>IF(OR($G$4="Q1",$G$4="Q2",$G$4="Q3",$G$4="Q4"),a!C$100&amp;"-"&amp;$G$4,IF($G$4="Financial Year",a!C$100-1&amp;"/"&amp;a!C100,IF($G$4="Calendar Year",a!C$100,IF($G$4="Jan - June (Bi-annual)","Jan-Jun,"&amp;a!C100,IF($G$4="Jan - Sept","Jan-Sept,"&amp;a!C100,IF($G$4="Jul - Dec (Bi-annual)","Jul-Dec,"&amp;a!C100,""))))))</f>
        <v>2022-Q2</v>
      </c>
      <c r="H61" s="1144" t="str">
        <f>IF(OR($G$4="Q1",$G$4="Q2",$G$4="Q3",$G$4="Q4"),a!D$100&amp;"-"&amp;$G$4,IF($G$4="Financial Year",a!D$100-1&amp;"/"&amp;a!D100,IF($G$4="Calendar Year",a!D$100,IF($G$4="Jan - June (Bi-annual)","Jan-Jun,"&amp;a!D100,IF($G$4="Jan - Sept","Jan-Sept,"&amp;a!D100,IF($G$4="Jul - Dec (Bi-annual)","Jul-Dec,"&amp;a!D100,""))))))</f>
        <v>2023-Q2</v>
      </c>
      <c r="I61" s="1144" t="str">
        <f>IF(OR($G$4="Q1",$G$4="Q2",$G$4="Q3",$G$4="Q4"),'Energy Purchased'!E$719&amp;"-"&amp;$G$4,IF($G$4="Financial Year",'Energy Purchased'!E$719-1&amp;"/"&amp;'Energy Purchased'!E719,IF($G$4="Calendar Year",'Energy Purchased'!E$719,IF($G$4="Jan - June (Bi-annual)","Jan-Jun,"&amp;'Energy Purchased'!E719,IF($G$4="Jan - Sept","Jan-Sept,"&amp;'Energy Purchased'!E719,IF($G$4="Jul - Dec (Bi-annual)","Jul-Dec,"&amp;'Energy Purchased'!E719,""))))))</f>
        <v>2024-Q2</v>
      </c>
      <c r="J61" s="1145"/>
    </row>
    <row r="62" spans="4:10">
      <c r="D62" s="1153" t="s">
        <v>28</v>
      </c>
      <c r="E62" s="1148">
        <f>IFERROR(SUM(IF($G$4="Q1",SUMIFS(Energy_Purchased_kWh[Energy Purchased],Energy_Purchased_kWh[Year],a!A$100,Energy_Purchased_kWh[Quarter],"Q1",Energy_Purchased_kWh[Utility],$D62),IF($G$4="Q2",SUMIFS(Energy_Purchased_kWh[Energy Purchased],Energy_Purchased_kWh[Year],a!A$100,Energy_Purchased_kWh[Quarter],"Q2",Energy_Purchased_kWh[Utility],$D62),IF($G$4="Q3",SUMIFS(Energy_Purchased_kWh[Energy Purchased],Energy_Purchased_kWh[Year],a!A$100,Energy_Purchased_kWh[Quarter],"Q3",Energy_Purchased_kWh[Utility],$D62),IF($G$4="Q4",SUMIFS(Energy_Purchased_kWh[Energy Purchased],Energy_Purchased_kWh[Year],a!A$100,Energy_Purchased_kWh[Quarter],"Q4",Energy_Purchased_kWh[Utility],$D62), IF($G$4="Calendar Year",SUMIFS(Energy_Purchased_kWh[Energy Purchased],Energy_Purchased_kWh[Year],a!A$100,Energy_Purchased_kWh[Utility],$D62),""))))))/10^3,"")</f>
        <v>2022.48</v>
      </c>
      <c r="F62" s="1148">
        <f>IFERROR(SUM(IF($G$4="Q1",SUMIFS(Energy_Purchased_kWh[Energy Purchased],Energy_Purchased_kWh[Year],a!B$100,Energy_Purchased_kWh[Quarter],"Q1",Energy_Purchased_kWh[Utility],$D62),IF($G$4="Q2",SUMIFS(Energy_Purchased_kWh[Energy Purchased],Energy_Purchased_kWh[Year],a!B$100,Energy_Purchased_kWh[Quarter],"Q2",Energy_Purchased_kWh[Utility],$D62),IF($G$4="Q3",SUMIFS(Energy_Purchased_kWh[Energy Purchased],Energy_Purchased_kWh[Year],a!B$100,Energy_Purchased_kWh[Quarter],"Q3",Energy_Purchased_kWh[Utility],$D62),IF($G$4="Q4",SUMIFS(Energy_Purchased_kWh[Energy Purchased],Energy_Purchased_kWh[Year],a!B$100,Energy_Purchased_kWh[Quarter],"Q4",Energy_Purchased_kWh[Utility],$D62), IF($G$4="Calendar Year",SUMIFS(Energy_Purchased_kWh[Energy Purchased],Energy_Purchased_kWh[Year],a!B$100,Energy_Purchased_kWh[Utility],$D62),""))))))/10^3,"")</f>
        <v>0</v>
      </c>
      <c r="G62" s="1148">
        <f>IFERROR(SUM(IF($G$4="Q1",SUMIFS(Energy_Purchased_kWh[Energy Purchased],Energy_Purchased_kWh[Year],a!C$100,Energy_Purchased_kWh[Quarter],"Q1",Energy_Purchased_kWh[Utility],$D62),IF($G$4="Q2",SUMIFS(Energy_Purchased_kWh[Energy Purchased],Energy_Purchased_kWh[Year],a!C$100,Energy_Purchased_kWh[Quarter],"Q2",Energy_Purchased_kWh[Utility],$D62),IF($G$4="Q3",SUMIFS(Energy_Purchased_kWh[Energy Purchased],Energy_Purchased_kWh[Year],a!C$100,Energy_Purchased_kWh[Quarter],"Q3",Energy_Purchased_kWh[Utility],$D62),IF($G$4="Q4",SUMIFS(Energy_Purchased_kWh[Energy Purchased],Energy_Purchased_kWh[Year],a!C$100,Energy_Purchased_kWh[Quarter],"Q4",Energy_Purchased_kWh[Utility],$D62), IF($G$4="Calendar Year",SUMIFS(Energy_Purchased_kWh[Energy Purchased],Energy_Purchased_kWh[Year],a!C$100,Energy_Purchased_kWh[Utility],$D62),""))))))/10^3,"")</f>
        <v>0</v>
      </c>
      <c r="H62" s="1148">
        <f>IFERROR(SUM(IF($G$4="Q1",SUMIFS(Energy_Purchased_kWh[Energy Purchased],Energy_Purchased_kWh[Year],a!D$100,Energy_Purchased_kWh[Quarter],"Q1",Energy_Purchased_kWh[Utility],$D62),IF($G$4="Q2",SUMIFS(Energy_Purchased_kWh[Energy Purchased],Energy_Purchased_kWh[Year],a!D$100,Energy_Purchased_kWh[Quarter],"Q2",Energy_Purchased_kWh[Utility],$D62),IF($G$4="Q3",SUMIFS(Energy_Purchased_kWh[Energy Purchased],Energy_Purchased_kWh[Year],a!D$100,Energy_Purchased_kWh[Quarter],"Q3",Energy_Purchased_kWh[Utility],$D62),IF($G$4="Q4",SUMIFS(Energy_Purchased_kWh[Energy Purchased],Energy_Purchased_kWh[Year],a!D$100,Energy_Purchased_kWh[Quarter],"Q4",Energy_Purchased_kWh[Utility],$D62), IF($G$4="Calendar Year",SUMIFS(Energy_Purchased_kWh[Energy Purchased],Energy_Purchased_kWh[Year],a!D$100,Energy_Purchased_kWh[Utility],$D62),""))))))/10^3,"")</f>
        <v>0</v>
      </c>
      <c r="I62" s="1148">
        <f>IFERROR(SUM(IF($G$4="Q1",SUMIFS(Energy_Purchased_kWh[Energy Purchased],Energy_Purchased_kWh[Year],a!E$100,Energy_Purchased_kWh[Quarter],"Q1",Energy_Purchased_kWh[Utility],$D62),IF($G$4="Q2",SUMIFS(Energy_Purchased_kWh[Energy Purchased],Energy_Purchased_kWh[Year],a!E$100,Energy_Purchased_kWh[Quarter],"Q2",Energy_Purchased_kWh[Utility],$D62),IF($G$4="Q3",SUMIFS(Energy_Purchased_kWh[Energy Purchased],Energy_Purchased_kWh[Year],a!E$100,Energy_Purchased_kWh[Quarter],"Q3",Energy_Purchased_kWh[Utility],$D62),IF($G$4="Q4",SUMIFS(Energy_Purchased_kWh[Energy Purchased],Energy_Purchased_kWh[Year],a!E$100,Energy_Purchased_kWh[Quarter],"Q4",Energy_Purchased_kWh[Utility],$D62), IF($G$4="Calendar Year",SUMIFS(Energy_Purchased_kWh[Energy Purchased],Energy_Purchased_kWh[Year],a!E$100,Energy_Purchased_kWh[Utility],$D62),""))))))/10^3,"")</f>
        <v>0</v>
      </c>
      <c r="J62" s="1149"/>
    </row>
    <row r="63" spans="4:10">
      <c r="D63" s="1153" t="s">
        <v>272</v>
      </c>
      <c r="E63" s="1148">
        <f>IFERROR(SUM(IF($G$4="Q1",SUMIFS(Energy_Purchased_kWh[Energy Purchased],Energy_Purchased_kWh[Year],a!A$100,Energy_Purchased_kWh[Quarter],"Q1",Energy_Purchased_kWh[Utility],$D63),IF($G$4="Q2",SUMIFS(Energy_Purchased_kWh[Energy Purchased],Energy_Purchased_kWh[Year],a!A$100,Energy_Purchased_kWh[Quarter],"Q2",Energy_Purchased_kWh[Utility],$D63),IF($G$4="Q3",SUMIFS(Energy_Purchased_kWh[Energy Purchased],Energy_Purchased_kWh[Year],a!A$100,Energy_Purchased_kWh[Quarter],"Q3",Energy_Purchased_kWh[Utility],$D63),IF($G$4="Q4",SUMIFS(Energy_Purchased_kWh[Energy Purchased],Energy_Purchased_kWh[Year],a!A$100,Energy_Purchased_kWh[Quarter],"Q4",Energy_Purchased_kWh[Utility],$D63), IF($G$4="Calendar Year",SUMIFS(Energy_Purchased_kWh[Energy Purchased],Energy_Purchased_kWh[Year],a!A$100,Energy_Purchased_kWh[Utility],$D63),""))))))/10^3,"")</f>
        <v>0</v>
      </c>
      <c r="F63" s="1148">
        <f>IFERROR(SUM(IF($G$4="Q1",SUMIFS(Energy_Purchased_kWh[Energy Purchased],Energy_Purchased_kWh[Year],a!B$100,Energy_Purchased_kWh[Quarter],"Q1",Energy_Purchased_kWh[Utility],$D63),IF($G$4="Q2",SUMIFS(Energy_Purchased_kWh[Energy Purchased],Energy_Purchased_kWh[Year],a!B$100,Energy_Purchased_kWh[Quarter],"Q2",Energy_Purchased_kWh[Utility],$D63),IF($G$4="Q3",SUMIFS(Energy_Purchased_kWh[Energy Purchased],Energy_Purchased_kWh[Year],a!B$100,Energy_Purchased_kWh[Quarter],"Q3",Energy_Purchased_kWh[Utility],$D63),IF($G$4="Q4",SUMIFS(Energy_Purchased_kWh[Energy Purchased],Energy_Purchased_kWh[Year],a!B$100,Energy_Purchased_kWh[Quarter],"Q4",Energy_Purchased_kWh[Utility],$D63), IF($G$4="Calendar Year",SUMIFS(Energy_Purchased_kWh[Energy Purchased],Energy_Purchased_kWh[Year],a!B$100,Energy_Purchased_kWh[Utility],$D63),""))))))/10^3,"")</f>
        <v>0</v>
      </c>
      <c r="G63" s="1148">
        <f>IFERROR(SUM(IF($G$4="Q1",SUMIFS(Energy_Purchased_kWh[Energy Purchased],Energy_Purchased_kWh[Year],a!C$100,Energy_Purchased_kWh[Quarter],"Q1",Energy_Purchased_kWh[Utility],$D63),IF($G$4="Q2",SUMIFS(Energy_Purchased_kWh[Energy Purchased],Energy_Purchased_kWh[Year],a!C$100,Energy_Purchased_kWh[Quarter],"Q2",Energy_Purchased_kWh[Utility],$D63),IF($G$4="Q3",SUMIFS(Energy_Purchased_kWh[Energy Purchased],Energy_Purchased_kWh[Year],a!C$100,Energy_Purchased_kWh[Quarter],"Q3",Energy_Purchased_kWh[Utility],$D63),IF($G$4="Q4",SUMIFS(Energy_Purchased_kWh[Energy Purchased],Energy_Purchased_kWh[Year],a!C$100,Energy_Purchased_kWh[Quarter],"Q4",Energy_Purchased_kWh[Utility],$D63), IF($G$4="Calendar Year",SUMIFS(Energy_Purchased_kWh[Energy Purchased],Energy_Purchased_kWh[Year],a!C$100,Energy_Purchased_kWh[Utility],$D63),""))))))/10^3,"")</f>
        <v>0</v>
      </c>
      <c r="H63" s="1148">
        <f>IFERROR(SUM(IF($G$4="Q1",SUMIFS(Energy_Purchased_kWh[Energy Purchased],Energy_Purchased_kWh[Year],a!D$100,Energy_Purchased_kWh[Quarter],"Q1",Energy_Purchased_kWh[Utility],$D63),IF($G$4="Q2",SUMIFS(Energy_Purchased_kWh[Energy Purchased],Energy_Purchased_kWh[Year],a!D$100,Energy_Purchased_kWh[Quarter],"Q2",Energy_Purchased_kWh[Utility],$D63),IF($G$4="Q3",SUMIFS(Energy_Purchased_kWh[Energy Purchased],Energy_Purchased_kWh[Year],a!D$100,Energy_Purchased_kWh[Quarter],"Q3",Energy_Purchased_kWh[Utility],$D63),IF($G$4="Q4",SUMIFS(Energy_Purchased_kWh[Energy Purchased],Energy_Purchased_kWh[Year],a!D$100,Energy_Purchased_kWh[Quarter],"Q4",Energy_Purchased_kWh[Utility],$D63), IF($G$4="Calendar Year",SUMIFS(Energy_Purchased_kWh[Energy Purchased],Energy_Purchased_kWh[Year],a!D$100,Energy_Purchased_kWh[Utility],$D63),""))))))/10^3,"")</f>
        <v>0</v>
      </c>
      <c r="I63" s="1148">
        <f>IFERROR(SUM(IF($G$4="Q1",SUMIFS(Energy_Purchased_kWh[Energy Purchased],Energy_Purchased_kWh[Year],a!E$100,Energy_Purchased_kWh[Quarter],"Q1",Energy_Purchased_kWh[Utility],$D63),IF($G$4="Q2",SUMIFS(Energy_Purchased_kWh[Energy Purchased],Energy_Purchased_kWh[Year],a!E$100,Energy_Purchased_kWh[Quarter],"Q2",Energy_Purchased_kWh[Utility],$D63),IF($G$4="Q3",SUMIFS(Energy_Purchased_kWh[Energy Purchased],Energy_Purchased_kWh[Year],a!E$100,Energy_Purchased_kWh[Quarter],"Q3",Energy_Purchased_kWh[Utility],$D63),IF($G$4="Q4",SUMIFS(Energy_Purchased_kWh[Energy Purchased],Energy_Purchased_kWh[Year],a!E$100,Energy_Purchased_kWh[Quarter],"Q4",Energy_Purchased_kWh[Utility],$D63), IF($G$4="Calendar Year",SUMIFS(Energy_Purchased_kWh[Energy Purchased],Energy_Purchased_kWh[Year],a!E$100,Energy_Purchased_kWh[Utility],$D63),""))))))/10^3,"")</f>
        <v>18.048999999999999</v>
      </c>
      <c r="J63" s="1149"/>
    </row>
    <row r="64" spans="4:10">
      <c r="D64" s="1153" t="s">
        <v>29</v>
      </c>
      <c r="E64" s="1148">
        <f>IFERROR(SUM(IF($G$4="Q1",SUMIFS(Energy_Purchased_kWh[Energy Purchased],Energy_Purchased_kWh[Year],a!A$100,Energy_Purchased_kWh[Quarter],"Q1",Energy_Purchased_kWh[Utility],$D64),IF($G$4="Q2",SUMIFS(Energy_Purchased_kWh[Energy Purchased],Energy_Purchased_kWh[Year],a!A$100,Energy_Purchased_kWh[Quarter],"Q2",Energy_Purchased_kWh[Utility],$D64),IF($G$4="Q3",SUMIFS(Energy_Purchased_kWh[Energy Purchased],Energy_Purchased_kWh[Year],a!A$100,Energy_Purchased_kWh[Quarter],"Q3",Energy_Purchased_kWh[Utility],$D64),IF($G$4="Q4",SUMIFS(Energy_Purchased_kWh[Energy Purchased],Energy_Purchased_kWh[Year],a!A$100,Energy_Purchased_kWh[Quarter],"Q4",Energy_Purchased_kWh[Utility],$D64), IF($G$4="Calendar Year",SUMIFS(Energy_Purchased_kWh[Energy Purchased],Energy_Purchased_kWh[Year],a!A$100,Energy_Purchased_kWh[Utility],$D64),""))))))/10^3,"")</f>
        <v>1877.394</v>
      </c>
      <c r="F64" s="1148">
        <f>IFERROR(SUM(IF($G$4="Q1",SUMIFS(Energy_Purchased_kWh[Energy Purchased],Energy_Purchased_kWh[Year],a!B$100,Energy_Purchased_kWh[Quarter],"Q1",Energy_Purchased_kWh[Utility],$D64),IF($G$4="Q2",SUMIFS(Energy_Purchased_kWh[Energy Purchased],Energy_Purchased_kWh[Year],a!B$100,Energy_Purchased_kWh[Quarter],"Q2",Energy_Purchased_kWh[Utility],$D64),IF($G$4="Q3",SUMIFS(Energy_Purchased_kWh[Energy Purchased],Energy_Purchased_kWh[Year],a!B$100,Energy_Purchased_kWh[Quarter],"Q3",Energy_Purchased_kWh[Utility],$D64),IF($G$4="Q4",SUMIFS(Energy_Purchased_kWh[Energy Purchased],Energy_Purchased_kWh[Year],a!B$100,Energy_Purchased_kWh[Quarter],"Q4",Energy_Purchased_kWh[Utility],$D64), IF($G$4="Calendar Year",SUMIFS(Energy_Purchased_kWh[Energy Purchased],Energy_Purchased_kWh[Year],a!B$100,Energy_Purchased_kWh[Utility],$D64),""))))))/10^3,"")</f>
        <v>2216.2170000000001</v>
      </c>
      <c r="G64" s="1148">
        <f>IFERROR(SUM(IF($G$4="Q1",SUMIFS(Energy_Purchased_kWh[Energy Purchased],Energy_Purchased_kWh[Year],a!C$100,Energy_Purchased_kWh[Quarter],"Q1",Energy_Purchased_kWh[Utility],$D64),IF($G$4="Q2",SUMIFS(Energy_Purchased_kWh[Energy Purchased],Energy_Purchased_kWh[Year],a!C$100,Energy_Purchased_kWh[Quarter],"Q2",Energy_Purchased_kWh[Utility],$D64),IF($G$4="Q3",SUMIFS(Energy_Purchased_kWh[Energy Purchased],Energy_Purchased_kWh[Year],a!C$100,Energy_Purchased_kWh[Quarter],"Q3",Energy_Purchased_kWh[Utility],$D64),IF($G$4="Q4",SUMIFS(Energy_Purchased_kWh[Energy Purchased],Energy_Purchased_kWh[Year],a!C$100,Energy_Purchased_kWh[Quarter],"Q4",Energy_Purchased_kWh[Utility],$D64), IF($G$4="Calendar Year",SUMIFS(Energy_Purchased_kWh[Energy Purchased],Energy_Purchased_kWh[Year],a!C$100,Energy_Purchased_kWh[Utility],$D64),""))))))/10^3,"")</f>
        <v>3256.297</v>
      </c>
      <c r="H64" s="1148">
        <f>IFERROR(SUM(IF($G$4="Q1",SUMIFS(Energy_Purchased_kWh[Energy Purchased],Energy_Purchased_kWh[Year],a!D$100,Energy_Purchased_kWh[Quarter],"Q1",Energy_Purchased_kWh[Utility],$D64),IF($G$4="Q2",SUMIFS(Energy_Purchased_kWh[Energy Purchased],Energy_Purchased_kWh[Year],a!D$100,Energy_Purchased_kWh[Quarter],"Q2",Energy_Purchased_kWh[Utility],$D64),IF($G$4="Q3",SUMIFS(Energy_Purchased_kWh[Energy Purchased],Energy_Purchased_kWh[Year],a!D$100,Energy_Purchased_kWh[Quarter],"Q3",Energy_Purchased_kWh[Utility],$D64),IF($G$4="Q4",SUMIFS(Energy_Purchased_kWh[Energy Purchased],Energy_Purchased_kWh[Year],a!D$100,Energy_Purchased_kWh[Quarter],"Q4",Energy_Purchased_kWh[Utility],$D64), IF($G$4="Calendar Year",SUMIFS(Energy_Purchased_kWh[Energy Purchased],Energy_Purchased_kWh[Year],a!D$100,Energy_Purchased_kWh[Utility],$D64),""))))))/10^3,"")</f>
        <v>4258.3339999999998</v>
      </c>
      <c r="I64" s="1148">
        <f>IFERROR(SUM(IF($G$4="Q1",SUMIFS(Energy_Purchased_kWh[Energy Purchased],Energy_Purchased_kWh[Year],a!E$100,Energy_Purchased_kWh[Quarter],"Q1",Energy_Purchased_kWh[Utility],$D64),IF($G$4="Q2",SUMIFS(Energy_Purchased_kWh[Energy Purchased],Energy_Purchased_kWh[Year],a!E$100,Energy_Purchased_kWh[Quarter],"Q2",Energy_Purchased_kWh[Utility],$D64),IF($G$4="Q3",SUMIFS(Energy_Purchased_kWh[Energy Purchased],Energy_Purchased_kWh[Year],a!E$100,Energy_Purchased_kWh[Quarter],"Q3",Energy_Purchased_kWh[Utility],$D64),IF($G$4="Q4",SUMIFS(Energy_Purchased_kWh[Energy Purchased],Energy_Purchased_kWh[Year],a!E$100,Energy_Purchased_kWh[Quarter],"Q4",Energy_Purchased_kWh[Utility],$D64), IF($G$4="Calendar Year",SUMIFS(Energy_Purchased_kWh[Energy Purchased],Energy_Purchased_kWh[Year],a!E$100,Energy_Purchased_kWh[Utility],$D64),""))))))/10^3,"")</f>
        <v>4192.3920799999996</v>
      </c>
      <c r="J64" s="1149"/>
    </row>
    <row r="65" spans="4:10">
      <c r="D65" s="1153" t="s">
        <v>848</v>
      </c>
      <c r="E65" s="1148">
        <f>IFERROR(SUM(IF($G$4="Q1",SUMIFS(Energy_Purchased_kWh[Energy Purchased],Energy_Purchased_kWh[Year],a!A$100,Energy_Purchased_kWh[Quarter],"Q1",Energy_Purchased_kWh[Utility],$D65),IF($G$4="Q2",SUMIFS(Energy_Purchased_kWh[Energy Purchased],Energy_Purchased_kWh[Year],a!A$100,Energy_Purchased_kWh[Quarter],"Q2",Energy_Purchased_kWh[Utility],$D65),IF($G$4="Q3",SUMIFS(Energy_Purchased_kWh[Energy Purchased],Energy_Purchased_kWh[Year],a!A$100,Energy_Purchased_kWh[Quarter],"Q3",Energy_Purchased_kWh[Utility],$D65),IF($G$4="Q4",SUMIFS(Energy_Purchased_kWh[Energy Purchased],Energy_Purchased_kWh[Year],a!A$100,Energy_Purchased_kWh[Quarter],"Q4",Energy_Purchased_kWh[Utility],$D65), IF($G$4="Calendar Year",SUMIFS(Energy_Purchased_kWh[Energy Purchased],Energy_Purchased_kWh[Year],a!A$100,Energy_Purchased_kWh[Utility],$D65),""))))))/10^3,"")</f>
        <v>0</v>
      </c>
      <c r="F65" s="1148">
        <f>IFERROR(SUM(IF($G$4="Q1",SUMIFS(Energy_Purchased_kWh[Energy Purchased],Energy_Purchased_kWh[Year],a!B$100,Energy_Purchased_kWh[Quarter],"Q1",Energy_Purchased_kWh[Utility],$D65),IF($G$4="Q2",SUMIFS(Energy_Purchased_kWh[Energy Purchased],Energy_Purchased_kWh[Year],a!B$100,Energy_Purchased_kWh[Quarter],"Q2",Energy_Purchased_kWh[Utility],$D65),IF($G$4="Q3",SUMIFS(Energy_Purchased_kWh[Energy Purchased],Energy_Purchased_kWh[Year],a!B$100,Energy_Purchased_kWh[Quarter],"Q3",Energy_Purchased_kWh[Utility],$D65),IF($G$4="Q4",SUMIFS(Energy_Purchased_kWh[Energy Purchased],Energy_Purchased_kWh[Year],a!B$100,Energy_Purchased_kWh[Quarter],"Q4",Energy_Purchased_kWh[Utility],$D65), IF($G$4="Calendar Year",SUMIFS(Energy_Purchased_kWh[Energy Purchased],Energy_Purchased_kWh[Year],a!B$100,Energy_Purchased_kWh[Utility],$D65),""))))))/10^3,"")</f>
        <v>0</v>
      </c>
      <c r="G65" s="1148">
        <f>IFERROR(SUM(IF($G$4="Q1",SUMIFS(Energy_Purchased_kWh[Energy Purchased],Energy_Purchased_kWh[Year],a!C$100,Energy_Purchased_kWh[Quarter],"Q1",Energy_Purchased_kWh[Utility],$D65),IF($G$4="Q2",SUMIFS(Energy_Purchased_kWh[Energy Purchased],Energy_Purchased_kWh[Year],a!C$100,Energy_Purchased_kWh[Quarter],"Q2",Energy_Purchased_kWh[Utility],$D65),IF($G$4="Q3",SUMIFS(Energy_Purchased_kWh[Energy Purchased],Energy_Purchased_kWh[Year],a!C$100,Energy_Purchased_kWh[Quarter],"Q3",Energy_Purchased_kWh[Utility],$D65),IF($G$4="Q4",SUMIFS(Energy_Purchased_kWh[Energy Purchased],Energy_Purchased_kWh[Year],a!C$100,Energy_Purchased_kWh[Quarter],"Q4",Energy_Purchased_kWh[Utility],$D65), IF($G$4="Calendar Year",SUMIFS(Energy_Purchased_kWh[Energy Purchased],Energy_Purchased_kWh[Year],a!C$100,Energy_Purchased_kWh[Utility],$D65),""))))))/10^3,"")</f>
        <v>0</v>
      </c>
      <c r="H65" s="1148">
        <f>IFERROR(SUM(IF($G$4="Q1",SUMIFS(Energy_Purchased_kWh[Energy Purchased],Energy_Purchased_kWh[Year],a!D$100,Energy_Purchased_kWh[Quarter],"Q1",Energy_Purchased_kWh[Utility],$D65),IF($G$4="Q2",SUMIFS(Energy_Purchased_kWh[Energy Purchased],Energy_Purchased_kWh[Year],a!D$100,Energy_Purchased_kWh[Quarter],"Q2",Energy_Purchased_kWh[Utility],$D65),IF($G$4="Q3",SUMIFS(Energy_Purchased_kWh[Energy Purchased],Energy_Purchased_kWh[Year],a!D$100,Energy_Purchased_kWh[Quarter],"Q3",Energy_Purchased_kWh[Utility],$D65),IF($G$4="Q4",SUMIFS(Energy_Purchased_kWh[Energy Purchased],Energy_Purchased_kWh[Year],a!D$100,Energy_Purchased_kWh[Quarter],"Q4",Energy_Purchased_kWh[Utility],$D65), IF($G$4="Calendar Year",SUMIFS(Energy_Purchased_kWh[Energy Purchased],Energy_Purchased_kWh[Year],a!D$100,Energy_Purchased_kWh[Utility],$D65),""))))))/10^3,"")</f>
        <v>0</v>
      </c>
      <c r="I65" s="1148">
        <f>IFERROR(SUM(IF($G$4="Q1",SUMIFS(Energy_Purchased_kWh[Energy Purchased],Energy_Purchased_kWh[Year],a!E$100,Energy_Purchased_kWh[Quarter],"Q1",Energy_Purchased_kWh[Utility],$D65),IF($G$4="Q2",SUMIFS(Energy_Purchased_kWh[Energy Purchased],Energy_Purchased_kWh[Year],a!E$100,Energy_Purchased_kWh[Quarter],"Q2",Energy_Purchased_kWh[Utility],$D65),IF($G$4="Q3",SUMIFS(Energy_Purchased_kWh[Energy Purchased],Energy_Purchased_kWh[Year],a!E$100,Energy_Purchased_kWh[Quarter],"Q3",Energy_Purchased_kWh[Utility],$D65),IF($G$4="Q4",SUMIFS(Energy_Purchased_kWh[Energy Purchased],Energy_Purchased_kWh[Year],a!E$100,Energy_Purchased_kWh[Quarter],"Q4",Energy_Purchased_kWh[Utility],$D65), IF($G$4="Calendar Year",SUMIFS(Energy_Purchased_kWh[Energy Purchased],Energy_Purchased_kWh[Year],a!E$100,Energy_Purchased_kWh[Utility],$D65),""))))))/10^3,"")</f>
        <v>600.53844600000002</v>
      </c>
      <c r="J65" s="1149"/>
    </row>
    <row r="66" spans="4:10">
      <c r="D66" s="1153" t="s">
        <v>33</v>
      </c>
      <c r="E66" s="1148">
        <f>IFERROR(SUM(IF($G$4="Q1",SUMIFS(Energy_Purchased_kWh[Energy Purchased],Energy_Purchased_kWh[Year],a!A$100,Energy_Purchased_kWh[Quarter],"Q1",Energy_Purchased_kWh[Utility],$D66),IF($G$4="Q2",SUMIFS(Energy_Purchased_kWh[Energy Purchased],Energy_Purchased_kWh[Year],a!A$100,Energy_Purchased_kWh[Quarter],"Q2",Energy_Purchased_kWh[Utility],$D66),IF($G$4="Q3",SUMIFS(Energy_Purchased_kWh[Energy Purchased],Energy_Purchased_kWh[Year],a!A$100,Energy_Purchased_kWh[Quarter],"Q3",Energy_Purchased_kWh[Utility],$D66),IF($G$4="Q4",SUMIFS(Energy_Purchased_kWh[Energy Purchased],Energy_Purchased_kWh[Year],a!A$100,Energy_Purchased_kWh[Quarter],"Q4",Energy_Purchased_kWh[Utility],$D66), IF($G$4="Calendar Year",SUMIFS(Energy_Purchased_kWh[Energy Purchased],Energy_Purchased_kWh[Year],a!A$100,Energy_Purchased_kWh[Utility],$D66),""))))))/10^3,"")</f>
        <v>1253.259</v>
      </c>
      <c r="F66" s="1148">
        <f>IFERROR(SUM(IF($G$4="Q1",SUMIFS(Energy_Purchased_kWh[Energy Purchased],Energy_Purchased_kWh[Year],a!B$100,Energy_Purchased_kWh[Quarter],"Q1",Energy_Purchased_kWh[Utility],$D66),IF($G$4="Q2",SUMIFS(Energy_Purchased_kWh[Energy Purchased],Energy_Purchased_kWh[Year],a!B$100,Energy_Purchased_kWh[Quarter],"Q2",Energy_Purchased_kWh[Utility],$D66),IF($G$4="Q3",SUMIFS(Energy_Purchased_kWh[Energy Purchased],Energy_Purchased_kWh[Year],a!B$100,Energy_Purchased_kWh[Quarter],"Q3",Energy_Purchased_kWh[Utility],$D66),IF($G$4="Q4",SUMIFS(Energy_Purchased_kWh[Energy Purchased],Energy_Purchased_kWh[Year],a!B$100,Energy_Purchased_kWh[Quarter],"Q4",Energy_Purchased_kWh[Utility],$D66), IF($G$4="Calendar Year",SUMIFS(Energy_Purchased_kWh[Energy Purchased],Energy_Purchased_kWh[Year],a!B$100,Energy_Purchased_kWh[Utility],$D66),""))))))/10^3,"")</f>
        <v>1367.3530000000001</v>
      </c>
      <c r="G66" s="1148">
        <f>IFERROR(SUM(IF($G$4="Q1",SUMIFS(Energy_Purchased_kWh[Energy Purchased],Energy_Purchased_kWh[Year],a!C$100,Energy_Purchased_kWh[Quarter],"Q1",Energy_Purchased_kWh[Utility],$D66),IF($G$4="Q2",SUMIFS(Energy_Purchased_kWh[Energy Purchased],Energy_Purchased_kWh[Year],a!C$100,Energy_Purchased_kWh[Quarter],"Q2",Energy_Purchased_kWh[Utility],$D66),IF($G$4="Q3",SUMIFS(Energy_Purchased_kWh[Energy Purchased],Energy_Purchased_kWh[Year],a!C$100,Energy_Purchased_kWh[Quarter],"Q3",Energy_Purchased_kWh[Utility],$D66),IF($G$4="Q4",SUMIFS(Energy_Purchased_kWh[Energy Purchased],Energy_Purchased_kWh[Year],a!C$100,Energy_Purchased_kWh[Quarter],"Q4",Energy_Purchased_kWh[Utility],$D66), IF($G$4="Calendar Year",SUMIFS(Energy_Purchased_kWh[Energy Purchased],Energy_Purchased_kWh[Year],a!C$100,Energy_Purchased_kWh[Utility],$D66),""))))))/10^3,"")</f>
        <v>2162.4740000000002</v>
      </c>
      <c r="H66" s="1148">
        <f>IFERROR(SUM(IF($G$4="Q1",SUMIFS(Energy_Purchased_kWh[Energy Purchased],Energy_Purchased_kWh[Year],a!D$100,Energy_Purchased_kWh[Quarter],"Q1",Energy_Purchased_kWh[Utility],$D66),IF($G$4="Q2",SUMIFS(Energy_Purchased_kWh[Energy Purchased],Energy_Purchased_kWh[Year],a!D$100,Energy_Purchased_kWh[Quarter],"Q2",Energy_Purchased_kWh[Utility],$D66),IF($G$4="Q3",SUMIFS(Energy_Purchased_kWh[Energy Purchased],Energy_Purchased_kWh[Year],a!D$100,Energy_Purchased_kWh[Quarter],"Q3",Energy_Purchased_kWh[Utility],$D66),IF($G$4="Q4",SUMIFS(Energy_Purchased_kWh[Energy Purchased],Energy_Purchased_kWh[Year],a!D$100,Energy_Purchased_kWh[Quarter],"Q4",Energy_Purchased_kWh[Utility],$D66), IF($G$4="Calendar Year",SUMIFS(Energy_Purchased_kWh[Energy Purchased],Energy_Purchased_kWh[Year],a!D$100,Energy_Purchased_kWh[Utility],$D66),""))))))/10^3,"")</f>
        <v>3230.8980000000001</v>
      </c>
      <c r="I66" s="1148">
        <f>IFERROR(SUM(IF($G$4="Q1",SUMIFS(Energy_Purchased_kWh[Energy Purchased],Energy_Purchased_kWh[Year],a!E$100,Energy_Purchased_kWh[Quarter],"Q1",Energy_Purchased_kWh[Utility],$D66),IF($G$4="Q2",SUMIFS(Energy_Purchased_kWh[Energy Purchased],Energy_Purchased_kWh[Year],a!E$100,Energy_Purchased_kWh[Quarter],"Q2",Energy_Purchased_kWh[Utility],$D66),IF($G$4="Q3",SUMIFS(Energy_Purchased_kWh[Energy Purchased],Energy_Purchased_kWh[Year],a!E$100,Energy_Purchased_kWh[Quarter],"Q3",Energy_Purchased_kWh[Utility],$D66),IF($G$4="Q4",SUMIFS(Energy_Purchased_kWh[Energy Purchased],Energy_Purchased_kWh[Year],a!E$100,Energy_Purchased_kWh[Quarter],"Q4",Energy_Purchased_kWh[Utility],$D66), IF($G$4="Calendar Year",SUMIFS(Energy_Purchased_kWh[Energy Purchased],Energy_Purchased_kWh[Year],a!E$100,Energy_Purchased_kWh[Utility],$D66),""))))))/10^3,"")</f>
        <v>0</v>
      </c>
      <c r="J66" s="1149"/>
    </row>
    <row r="67" spans="4:10">
      <c r="D67" s="1153" t="s">
        <v>13</v>
      </c>
      <c r="E67" s="1148">
        <f>IFERROR(SUM(IF($G$4="Q1",SUMIFS(Energy_Purchased_kWh[Energy Purchased],Energy_Purchased_kWh[Year],a!A$100,Energy_Purchased_kWh[Quarter],"Q1",Energy_Purchased_kWh[Utility],$D67),IF($G$4="Q2",SUMIFS(Energy_Purchased_kWh[Energy Purchased],Energy_Purchased_kWh[Year],a!A$100,Energy_Purchased_kWh[Quarter],"Q2",Energy_Purchased_kWh[Utility],$D67),IF($G$4="Q3",SUMIFS(Energy_Purchased_kWh[Energy Purchased],Energy_Purchased_kWh[Year],a!A$100,Energy_Purchased_kWh[Quarter],"Q3",Energy_Purchased_kWh[Utility],$D67),IF($G$4="Q4",SUMIFS(Energy_Purchased_kWh[Energy Purchased],Energy_Purchased_kWh[Year],a!A$100,Energy_Purchased_kWh[Quarter],"Q4",Energy_Purchased_kWh[Utility],$D67), IF($G$4="Calendar Year",SUMIFS(Energy_Purchased_kWh[Energy Purchased],Energy_Purchased_kWh[Year],a!A$100,Energy_Purchased_kWh[Utility],$D67),""))))))/10^3,"")</f>
        <v>502.04300000000001</v>
      </c>
      <c r="F67" s="1148">
        <f>IFERROR(SUM(IF($G$4="Q1",SUMIFS(Energy_Purchased_kWh[Energy Purchased],Energy_Purchased_kWh[Year],a!B$100,Energy_Purchased_kWh[Quarter],"Q1",Energy_Purchased_kWh[Utility],$D67),IF($G$4="Q2",SUMIFS(Energy_Purchased_kWh[Energy Purchased],Energy_Purchased_kWh[Year],a!B$100,Energy_Purchased_kWh[Quarter],"Q2",Energy_Purchased_kWh[Utility],$D67),IF($G$4="Q3",SUMIFS(Energy_Purchased_kWh[Energy Purchased],Energy_Purchased_kWh[Year],a!B$100,Energy_Purchased_kWh[Quarter],"Q3",Energy_Purchased_kWh[Utility],$D67),IF($G$4="Q4",SUMIFS(Energy_Purchased_kWh[Energy Purchased],Energy_Purchased_kWh[Year],a!B$100,Energy_Purchased_kWh[Quarter],"Q4",Energy_Purchased_kWh[Utility],$D67), IF($G$4="Calendar Year",SUMIFS(Energy_Purchased_kWh[Energy Purchased],Energy_Purchased_kWh[Year],a!B$100,Energy_Purchased_kWh[Utility],$D67),""))))))/10^3,"")</f>
        <v>611.04899999999998</v>
      </c>
      <c r="G67" s="1148">
        <f>IFERROR(SUM(IF($G$4="Q1",SUMIFS(Energy_Purchased_kWh[Energy Purchased],Energy_Purchased_kWh[Year],a!C$100,Energy_Purchased_kWh[Quarter],"Q1",Energy_Purchased_kWh[Utility],$D67),IF($G$4="Q2",SUMIFS(Energy_Purchased_kWh[Energy Purchased],Energy_Purchased_kWh[Year],a!C$100,Energy_Purchased_kWh[Quarter],"Q2",Energy_Purchased_kWh[Utility],$D67),IF($G$4="Q3",SUMIFS(Energy_Purchased_kWh[Energy Purchased],Energy_Purchased_kWh[Year],a!C$100,Energy_Purchased_kWh[Quarter],"Q3",Energy_Purchased_kWh[Utility],$D67),IF($G$4="Q4",SUMIFS(Energy_Purchased_kWh[Energy Purchased],Energy_Purchased_kWh[Year],a!C$100,Energy_Purchased_kWh[Quarter],"Q4",Energy_Purchased_kWh[Utility],$D67), IF($G$4="Calendar Year",SUMIFS(Energy_Purchased_kWh[Energy Purchased],Energy_Purchased_kWh[Year],a!C$100,Energy_Purchased_kWh[Utility],$D67),""))))))/10^3,"")</f>
        <v>925.85</v>
      </c>
      <c r="H67" s="1148">
        <f>IFERROR(SUM(IF($G$4="Q1",SUMIFS(Energy_Purchased_kWh[Energy Purchased],Energy_Purchased_kWh[Year],a!D$100,Energy_Purchased_kWh[Quarter],"Q1",Energy_Purchased_kWh[Utility],$D67),IF($G$4="Q2",SUMIFS(Energy_Purchased_kWh[Energy Purchased],Energy_Purchased_kWh[Year],a!D$100,Energy_Purchased_kWh[Quarter],"Q2",Energy_Purchased_kWh[Utility],$D67),IF($G$4="Q3",SUMIFS(Energy_Purchased_kWh[Energy Purchased],Energy_Purchased_kWh[Year],a!D$100,Energy_Purchased_kWh[Quarter],"Q3",Energy_Purchased_kWh[Utility],$D67),IF($G$4="Q4",SUMIFS(Energy_Purchased_kWh[Energy Purchased],Energy_Purchased_kWh[Year],a!D$100,Energy_Purchased_kWh[Quarter],"Q4",Energy_Purchased_kWh[Utility],$D67), IF($G$4="Calendar Year",SUMIFS(Energy_Purchased_kWh[Energy Purchased],Energy_Purchased_kWh[Year],a!D$100,Energy_Purchased_kWh[Utility],$D67),""))))))/10^3,"")</f>
        <v>0</v>
      </c>
      <c r="I67" s="1148">
        <f>IFERROR(SUM(IF($G$4="Q1",SUMIFS(Energy_Purchased_kWh[Energy Purchased],Energy_Purchased_kWh[Year],a!E$100,Energy_Purchased_kWh[Quarter],"Q1",Energy_Purchased_kWh[Utility],$D67),IF($G$4="Q2",SUMIFS(Energy_Purchased_kWh[Energy Purchased],Energy_Purchased_kWh[Year],a!E$100,Energy_Purchased_kWh[Quarter],"Q2",Energy_Purchased_kWh[Utility],$D67),IF($G$4="Q3",SUMIFS(Energy_Purchased_kWh[Energy Purchased],Energy_Purchased_kWh[Year],a!E$100,Energy_Purchased_kWh[Quarter],"Q3",Energy_Purchased_kWh[Utility],$D67),IF($G$4="Q4",SUMIFS(Energy_Purchased_kWh[Energy Purchased],Energy_Purchased_kWh[Year],a!E$100,Energy_Purchased_kWh[Quarter],"Q4",Energy_Purchased_kWh[Utility],$D67), IF($G$4="Calendar Year",SUMIFS(Energy_Purchased_kWh[Energy Purchased],Energy_Purchased_kWh[Year],a!E$100,Energy_Purchased_kWh[Utility],$D67),""))))))/10^3,"")</f>
        <v>0</v>
      </c>
      <c r="J67" s="1149"/>
    </row>
    <row r="68" spans="4:10">
      <c r="D68" s="1153" t="s">
        <v>231</v>
      </c>
      <c r="E68" s="1148">
        <f>IFERROR(SUM(IF($G$4="Q1",SUMIFS(Energy_Purchased_kWh[Energy Purchased],Energy_Purchased_kWh[Year],a!A$100,Energy_Purchased_kWh[Quarter],"Q1",Energy_Purchased_kWh[Utility],$D68),IF($G$4="Q2",SUMIFS(Energy_Purchased_kWh[Energy Purchased],Energy_Purchased_kWh[Year],a!A$100,Energy_Purchased_kWh[Quarter],"Q2",Energy_Purchased_kWh[Utility],$D68),IF($G$4="Q3",SUMIFS(Energy_Purchased_kWh[Energy Purchased],Energy_Purchased_kWh[Year],a!A$100,Energy_Purchased_kWh[Quarter],"Q3",Energy_Purchased_kWh[Utility],$D68),IF($G$4="Q4",SUMIFS(Energy_Purchased_kWh[Energy Purchased],Energy_Purchased_kWh[Year],a!A$100,Energy_Purchased_kWh[Quarter],"Q4",Energy_Purchased_kWh[Utility],$D68), IF($G$4="Calendar Year",SUMIFS(Energy_Purchased_kWh[Energy Purchased],Energy_Purchased_kWh[Year],a!A$100,Energy_Purchased_kWh[Utility],$D68),""))))))/10^3,"")</f>
        <v>22563.613499999999</v>
      </c>
      <c r="F68" s="1148">
        <f>IFERROR(SUM(IF($G$4="Q1",SUMIFS(Energy_Purchased_kWh[Energy Purchased],Energy_Purchased_kWh[Year],a!B$100,Energy_Purchased_kWh[Quarter],"Q1",Energy_Purchased_kWh[Utility],$D68),IF($G$4="Q2",SUMIFS(Energy_Purchased_kWh[Energy Purchased],Energy_Purchased_kWh[Year],a!B$100,Energy_Purchased_kWh[Quarter],"Q2",Energy_Purchased_kWh[Utility],$D68),IF($G$4="Q3",SUMIFS(Energy_Purchased_kWh[Energy Purchased],Energy_Purchased_kWh[Year],a!B$100,Energy_Purchased_kWh[Quarter],"Q3",Energy_Purchased_kWh[Utility],$D68),IF($G$4="Q4",SUMIFS(Energy_Purchased_kWh[Energy Purchased],Energy_Purchased_kWh[Year],a!B$100,Energy_Purchased_kWh[Quarter],"Q4",Energy_Purchased_kWh[Utility],$D68), IF($G$4="Calendar Year",SUMIFS(Energy_Purchased_kWh[Energy Purchased],Energy_Purchased_kWh[Year],a!B$100,Energy_Purchased_kWh[Utility],$D68),""))))))/10^3,"")</f>
        <v>28381.361850000008</v>
      </c>
      <c r="G68" s="1148">
        <f>IFERROR(SUM(IF($G$4="Q1",SUMIFS(Energy_Purchased_kWh[Energy Purchased],Energy_Purchased_kWh[Year],a!C$100,Energy_Purchased_kWh[Quarter],"Q1",Energy_Purchased_kWh[Utility],$D68),IF($G$4="Q2",SUMIFS(Energy_Purchased_kWh[Energy Purchased],Energy_Purchased_kWh[Year],a!C$100,Energy_Purchased_kWh[Quarter],"Q2",Energy_Purchased_kWh[Utility],$D68),IF($G$4="Q3",SUMIFS(Energy_Purchased_kWh[Energy Purchased],Energy_Purchased_kWh[Year],a!C$100,Energy_Purchased_kWh[Quarter],"Q3",Energy_Purchased_kWh[Utility],$D68),IF($G$4="Q4",SUMIFS(Energy_Purchased_kWh[Energy Purchased],Energy_Purchased_kWh[Year],a!C$100,Energy_Purchased_kWh[Quarter],"Q4",Energy_Purchased_kWh[Utility],$D68), IF($G$4="Calendar Year",SUMIFS(Energy_Purchased_kWh[Energy Purchased],Energy_Purchased_kWh[Year],a!C$100,Energy_Purchased_kWh[Utility],$D68),""))))))/10^3,"")</f>
        <v>32050.449360682047</v>
      </c>
      <c r="H68" s="1148">
        <f>IFERROR(SUM(IF($G$4="Q1",SUMIFS(Energy_Purchased_kWh[Energy Purchased],Energy_Purchased_kWh[Year],a!D$100,Energy_Purchased_kWh[Quarter],"Q1",Energy_Purchased_kWh[Utility],$D68),IF($G$4="Q2",SUMIFS(Energy_Purchased_kWh[Energy Purchased],Energy_Purchased_kWh[Year],a!D$100,Energy_Purchased_kWh[Quarter],"Q2",Energy_Purchased_kWh[Utility],$D68),IF($G$4="Q3",SUMIFS(Energy_Purchased_kWh[Energy Purchased],Energy_Purchased_kWh[Year],a!D$100,Energy_Purchased_kWh[Quarter],"Q3",Energy_Purchased_kWh[Utility],$D68),IF($G$4="Q4",SUMIFS(Energy_Purchased_kWh[Energy Purchased],Energy_Purchased_kWh[Year],a!D$100,Energy_Purchased_kWh[Quarter],"Q4",Energy_Purchased_kWh[Utility],$D68), IF($G$4="Calendar Year",SUMIFS(Energy_Purchased_kWh[Energy Purchased],Energy_Purchased_kWh[Year],a!D$100,Energy_Purchased_kWh[Utility],$D68),""))))))/10^3,"")</f>
        <v>41728.710161308009</v>
      </c>
      <c r="I68" s="1148">
        <f>IFERROR(SUM(IF($G$4="Q1",SUMIFS(Energy_Purchased_kWh[Energy Purchased],Energy_Purchased_kWh[Year],a!E$100,Energy_Purchased_kWh[Quarter],"Q1",Energy_Purchased_kWh[Utility],$D68),IF($G$4="Q2",SUMIFS(Energy_Purchased_kWh[Energy Purchased],Energy_Purchased_kWh[Year],a!E$100,Energy_Purchased_kWh[Quarter],"Q2",Energy_Purchased_kWh[Utility],$D68),IF($G$4="Q3",SUMIFS(Energy_Purchased_kWh[Energy Purchased],Energy_Purchased_kWh[Year],a!E$100,Energy_Purchased_kWh[Quarter],"Q3",Energy_Purchased_kWh[Utility],$D68),IF($G$4="Q4",SUMIFS(Energy_Purchased_kWh[Energy Purchased],Energy_Purchased_kWh[Year],a!E$100,Energy_Purchased_kWh[Quarter],"Q4",Energy_Purchased_kWh[Utility],$D68), IF($G$4="Calendar Year",SUMIFS(Energy_Purchased_kWh[Energy Purchased],Energy_Purchased_kWh[Year],a!E$100,Energy_Purchased_kWh[Utility],$D68),""))))))/10^3,"")</f>
        <v>50170.996877937323</v>
      </c>
      <c r="J68" s="1149"/>
    </row>
    <row r="69" spans="4:10">
      <c r="D69" s="1153" t="s">
        <v>52</v>
      </c>
      <c r="E69" s="1148">
        <f>IFERROR(SUM(IF($G$4="Q1",SUMIFS(Energy_Purchased_kWh[Energy Purchased],Energy_Purchased_kWh[Year],a!A$100,Energy_Purchased_kWh[Quarter],"Q1",Energy_Purchased_kWh[Utility],$D69),IF($G$4="Q2",SUMIFS(Energy_Purchased_kWh[Energy Purchased],Energy_Purchased_kWh[Year],a!A$100,Energy_Purchased_kWh[Quarter],"Q2",Energy_Purchased_kWh[Utility],$D69),IF($G$4="Q3",SUMIFS(Energy_Purchased_kWh[Energy Purchased],Energy_Purchased_kWh[Year],a!A$100,Energy_Purchased_kWh[Quarter],"Q3",Energy_Purchased_kWh[Utility],$D69),IF($G$4="Q4",SUMIFS(Energy_Purchased_kWh[Energy Purchased],Energy_Purchased_kWh[Year],a!A$100,Energy_Purchased_kWh[Quarter],"Q4",Energy_Purchased_kWh[Utility],$D69), IF($G$4="Calendar Year",SUMIFS(Energy_Purchased_kWh[Energy Purchased],Energy_Purchased_kWh[Year],a!A$100,Energy_Purchased_kWh[Utility],$D69),""))))))/10^3,"")</f>
        <v>855569.772</v>
      </c>
      <c r="F69" s="1148">
        <f>IFERROR(SUM(IF($G$4="Q1",SUMIFS(Energy_Purchased_kWh[Energy Purchased],Energy_Purchased_kWh[Year],a!B$100,Energy_Purchased_kWh[Quarter],"Q1",Energy_Purchased_kWh[Utility],$D69),IF($G$4="Q2",SUMIFS(Energy_Purchased_kWh[Energy Purchased],Energy_Purchased_kWh[Year],a!B$100,Energy_Purchased_kWh[Quarter],"Q2",Energy_Purchased_kWh[Utility],$D69),IF($G$4="Q3",SUMIFS(Energy_Purchased_kWh[Energy Purchased],Energy_Purchased_kWh[Year],a!B$100,Energy_Purchased_kWh[Quarter],"Q3",Energy_Purchased_kWh[Utility],$D69),IF($G$4="Q4",SUMIFS(Energy_Purchased_kWh[Energy Purchased],Energy_Purchased_kWh[Year],a!B$100,Energy_Purchased_kWh[Quarter],"Q4",Energy_Purchased_kWh[Utility],$D69), IF($G$4="Calendar Year",SUMIFS(Energy_Purchased_kWh[Energy Purchased],Energy_Purchased_kWh[Year],a!B$100,Energy_Purchased_kWh[Utility],$D69),""))))))/10^3,"")</f>
        <v>1056217.05</v>
      </c>
      <c r="G69" s="1148">
        <f>IFERROR(SUM(IF($G$4="Q1",SUMIFS(Energy_Purchased_kWh[Energy Purchased],Energy_Purchased_kWh[Year],a!C$100,Energy_Purchased_kWh[Quarter],"Q1",Energy_Purchased_kWh[Utility],$D69),IF($G$4="Q2",SUMIFS(Energy_Purchased_kWh[Energy Purchased],Energy_Purchased_kWh[Year],a!C$100,Energy_Purchased_kWh[Quarter],"Q2",Energy_Purchased_kWh[Utility],$D69),IF($G$4="Q3",SUMIFS(Energy_Purchased_kWh[Energy Purchased],Energy_Purchased_kWh[Year],a!C$100,Energy_Purchased_kWh[Quarter],"Q3",Energy_Purchased_kWh[Utility],$D69),IF($G$4="Q4",SUMIFS(Energy_Purchased_kWh[Energy Purchased],Energy_Purchased_kWh[Year],a!C$100,Energy_Purchased_kWh[Quarter],"Q4",Energy_Purchased_kWh[Utility],$D69), IF($G$4="Calendar Year",SUMIFS(Energy_Purchased_kWh[Energy Purchased],Energy_Purchased_kWh[Year],a!C$100,Energy_Purchased_kWh[Utility],$D69),""))))))/10^3,"")</f>
        <v>1134693.686</v>
      </c>
      <c r="H69" s="1148">
        <f>IFERROR(SUM(IF($G$4="Q1",SUMIFS(Energy_Purchased_kWh[Energy Purchased],Energy_Purchased_kWh[Year],a!D$100,Energy_Purchased_kWh[Quarter],"Q1",Energy_Purchased_kWh[Utility],$D69),IF($G$4="Q2",SUMIFS(Energy_Purchased_kWh[Energy Purchased],Energy_Purchased_kWh[Year],a!D$100,Energy_Purchased_kWh[Quarter],"Q2",Energy_Purchased_kWh[Utility],$D69),IF($G$4="Q3",SUMIFS(Energy_Purchased_kWh[Energy Purchased],Energy_Purchased_kWh[Year],a!D$100,Energy_Purchased_kWh[Quarter],"Q3",Energy_Purchased_kWh[Utility],$D69),IF($G$4="Q4",SUMIFS(Energy_Purchased_kWh[Energy Purchased],Energy_Purchased_kWh[Year],a!D$100,Energy_Purchased_kWh[Quarter],"Q4",Energy_Purchased_kWh[Utility],$D69), IF($G$4="Calendar Year",SUMIFS(Energy_Purchased_kWh[Energy Purchased],Energy_Purchased_kWh[Year],a!D$100,Energy_Purchased_kWh[Utility],$D69),""))))))/10^3,"")</f>
        <v>1226460.121</v>
      </c>
      <c r="I69" s="1148">
        <f>IFERROR(SUM(IF($G$4="Q1",SUMIFS(Energy_Purchased_kWh[Energy Purchased],Energy_Purchased_kWh[Year],a!E$100,Energy_Purchased_kWh[Quarter],"Q1",Energy_Purchased_kWh[Utility],$D69),IF($G$4="Q2",SUMIFS(Energy_Purchased_kWh[Energy Purchased],Energy_Purchased_kWh[Year],a!E$100,Energy_Purchased_kWh[Quarter],"Q2",Energy_Purchased_kWh[Utility],$D69),IF($G$4="Q3",SUMIFS(Energy_Purchased_kWh[Energy Purchased],Energy_Purchased_kWh[Year],a!E$100,Energy_Purchased_kWh[Quarter],"Q3",Energy_Purchased_kWh[Utility],$D69),IF($G$4="Q4",SUMIFS(Energy_Purchased_kWh[Energy Purchased],Energy_Purchased_kWh[Year],a!E$100,Energy_Purchased_kWh[Quarter],"Q4",Energy_Purchased_kWh[Utility],$D69), IF($G$4="Calendar Year",SUMIFS(Energy_Purchased_kWh[Energy Purchased],Energy_Purchased_kWh[Year],a!E$100,Energy_Purchased_kWh[Utility],$D69),""))))))/10^3,"")</f>
        <v>1358351.51116</v>
      </c>
      <c r="J69" s="1149"/>
    </row>
    <row r="70" spans="4:10" ht="13.5" thickBot="1">
      <c r="D70" s="1154" t="s">
        <v>359</v>
      </c>
      <c r="E70" s="1155">
        <f>IFERROR(SUM(IF($G$4="Q1",SUMIFS(Energy_Purchased_kWh[Energy Purchased],Energy_Purchased_kWh[Year],a!A$100,Energy_Purchased_kWh[Quarter],"Q1",Energy_Purchased_kWh[Utility],$D70),IF($G$4="Q2",SUMIFS(Energy_Purchased_kWh[Energy Purchased],Energy_Purchased_kWh[Year],a!A$100,Energy_Purchased_kWh[Quarter],"Q2",Energy_Purchased_kWh[Utility],$D70),IF($G$4="Q3",SUMIFS(Energy_Purchased_kWh[Energy Purchased],Energy_Purchased_kWh[Year],a!A$100,Energy_Purchased_kWh[Quarter],"Q3",Energy_Purchased_kWh[Utility],$D70),IF($G$4="Q4",SUMIFS(Energy_Purchased_kWh[Energy Purchased],Energy_Purchased_kWh[Year],a!A$100,Energy_Purchased_kWh[Quarter],"Q4",Energy_Purchased_kWh[Utility],$D70), IF($G$4="Calendar Year",SUMIFS(Energy_Purchased_kWh[Energy Purchased],Energy_Purchased_kWh[Year],a!A$100,Energy_Purchased_kWh[Utility],$D70),""))))))/10^3,"")</f>
        <v>0</v>
      </c>
      <c r="F70" s="1155">
        <f>IFERROR(SUM(IF($G$4="Q1",SUMIFS(Energy_Purchased_kWh[Energy Purchased],Energy_Purchased_kWh[Year],a!B$100,Energy_Purchased_kWh[Quarter],"Q1",Energy_Purchased_kWh[Utility],$D70),IF($G$4="Q2",SUMIFS(Energy_Purchased_kWh[Energy Purchased],Energy_Purchased_kWh[Year],a!B$100,Energy_Purchased_kWh[Quarter],"Q2",Energy_Purchased_kWh[Utility],$D70),IF($G$4="Q3",SUMIFS(Energy_Purchased_kWh[Energy Purchased],Energy_Purchased_kWh[Year],a!B$100,Energy_Purchased_kWh[Quarter],"Q3",Energy_Purchased_kWh[Utility],$D70),IF($G$4="Q4",SUMIFS(Energy_Purchased_kWh[Energy Purchased],Energy_Purchased_kWh[Year],a!B$100,Energy_Purchased_kWh[Quarter],"Q4",Energy_Purchased_kWh[Utility],$D70), IF($G$4="Calendar Year",SUMIFS(Energy_Purchased_kWh[Energy Purchased],Energy_Purchased_kWh[Year],a!B$100,Energy_Purchased_kWh[Utility],$D70),""))))))/10^3,"")</f>
        <v>0</v>
      </c>
      <c r="G70" s="1155">
        <f>IFERROR(SUM(IF($G$4="Q1",SUMIFS(Energy_Purchased_kWh[Energy Purchased],Energy_Purchased_kWh[Year],a!C$100,Energy_Purchased_kWh[Quarter],"Q1",Energy_Purchased_kWh[Utility],$D70),IF($G$4="Q2",SUMIFS(Energy_Purchased_kWh[Energy Purchased],Energy_Purchased_kWh[Year],a!C$100,Energy_Purchased_kWh[Quarter],"Q2",Energy_Purchased_kWh[Utility],$D70),IF($G$4="Q3",SUMIFS(Energy_Purchased_kWh[Energy Purchased],Energy_Purchased_kWh[Year],a!C$100,Energy_Purchased_kWh[Quarter],"Q3",Energy_Purchased_kWh[Utility],$D70),IF($G$4="Q4",SUMIFS(Energy_Purchased_kWh[Energy Purchased],Energy_Purchased_kWh[Year],a!C$100,Energy_Purchased_kWh[Quarter],"Q4",Energy_Purchased_kWh[Utility],$D70), IF($G$4="Calendar Year",SUMIFS(Energy_Purchased_kWh[Energy Purchased],Energy_Purchased_kWh[Year],a!C$100,Energy_Purchased_kWh[Utility],$D70),""))))))/10^3,"")</f>
        <v>0</v>
      </c>
      <c r="H70" s="1155">
        <f>IFERROR(SUM(IF($G$4="Q1",SUMIFS(Energy_Purchased_kWh[Energy Purchased],Energy_Purchased_kWh[Year],a!D$100,Energy_Purchased_kWh[Quarter],"Q1",Energy_Purchased_kWh[Utility],$D70),IF($G$4="Q2",SUMIFS(Energy_Purchased_kWh[Energy Purchased],Energy_Purchased_kWh[Year],a!D$100,Energy_Purchased_kWh[Quarter],"Q2",Energy_Purchased_kWh[Utility],$D70),IF($G$4="Q3",SUMIFS(Energy_Purchased_kWh[Energy Purchased],Energy_Purchased_kWh[Year],a!D$100,Energy_Purchased_kWh[Quarter],"Q3",Energy_Purchased_kWh[Utility],$D70),IF($G$4="Q4",SUMIFS(Energy_Purchased_kWh[Energy Purchased],Energy_Purchased_kWh[Year],a!D$100,Energy_Purchased_kWh[Quarter],"Q4",Energy_Purchased_kWh[Utility],$D70), IF($G$4="Calendar Year",SUMIFS(Energy_Purchased_kWh[Energy Purchased],Energy_Purchased_kWh[Year],a!D$100,Energy_Purchased_kWh[Utility],$D70),""))))))/10^3,"")</f>
        <v>0</v>
      </c>
      <c r="I70" s="1155">
        <f>IFERROR(SUM(IF($G$4="Q1",SUMIFS(Energy_Purchased_kWh[Energy Purchased],Energy_Purchased_kWh[Year],a!E$100,Energy_Purchased_kWh[Quarter],"Q1",Energy_Purchased_kWh[Utility],$D70),IF($G$4="Q2",SUMIFS(Energy_Purchased_kWh[Energy Purchased],Energy_Purchased_kWh[Year],a!E$100,Energy_Purchased_kWh[Quarter],"Q2",Energy_Purchased_kWh[Utility],$D70),IF($G$4="Q3",SUMIFS(Energy_Purchased_kWh[Energy Purchased],Energy_Purchased_kWh[Year],a!E$100,Energy_Purchased_kWh[Quarter],"Q3",Energy_Purchased_kWh[Utility],$D70),IF($G$4="Q4",SUMIFS(Energy_Purchased_kWh[Energy Purchased],Energy_Purchased_kWh[Year],a!E$100,Energy_Purchased_kWh[Quarter],"Q4",Energy_Purchased_kWh[Utility],$D70), IF($G$4="Calendar Year",SUMIFS(Energy_Purchased_kWh[Energy Purchased],Energy_Purchased_kWh[Year],a!E$100,Energy_Purchased_kWh[Utility],$D70),""))))))/10^3,"")</f>
        <v>9287.65</v>
      </c>
      <c r="J70" s="1152"/>
    </row>
    <row r="71" spans="4:10" ht="13.5" thickBot="1">
      <c r="D71" s="1143" t="s">
        <v>836</v>
      </c>
      <c r="E71" s="1156" t="str">
        <f>E61</f>
        <v>2020-Q2</v>
      </c>
      <c r="F71" s="1156" t="str">
        <f>F61</f>
        <v>2021-Q2</v>
      </c>
      <c r="G71" s="1156" t="str">
        <f>G61</f>
        <v>2022-Q2</v>
      </c>
      <c r="H71" s="1156" t="str">
        <f>H61</f>
        <v>2023-Q2</v>
      </c>
      <c r="I71" s="1156" t="str">
        <f>I61</f>
        <v>2024-Q2</v>
      </c>
      <c r="J71" s="1145"/>
    </row>
    <row r="72" spans="4:10">
      <c r="D72" s="1153" t="s">
        <v>28</v>
      </c>
      <c r="E72" s="1148">
        <f>IFERROR(SUM(IF($G$4="Q1",SUMIFS(Energy_Sales_kWh[Energy Sales],Energy_Sales_kWh[Year],a!A$100,Energy_Sales_kWh[Quarter],"Q1",Energy_Sales_kWh[Utility],$D72),IF($G$4="Q2",SUMIFS(Energy_Sales_kWh[Energy Sales],Energy_Sales_kWh[Year],a!A$100,Energy_Sales_kWh[Quarter],"Q2",Energy_Sales_kWh[Utility],$D72),IF($G$4="Q3",SUMIFS(Energy_Sales_kWh[Energy Sales],Energy_Sales_kWh[Year],a!A$100,Energy_Sales_kWh[Quarter],"Q3",Energy_Sales_kWh[Utility],$D72),IF($G$4="Q4",SUMIFS(Energy_Sales_kWh[Energy Sales],Energy_Sales_kWh[Year],a!A$100,Energy_Sales_kWh[Quarter],"Q4",Energy_Sales_kWh[Utility],$D72), IF($G$4="Calendar Year",SUMIFS(Energy_Sales_kWh[Energy Sales],Energy_Sales_kWh[Year],a!A$100,Energy_Sales_kWh[Utility],$D72),""))))))/10^3,"")</f>
        <v>713.81540733823533</v>
      </c>
      <c r="F72" s="1148">
        <f>IFERROR(SUM(IF($G$4="Q1",SUMIFS(Energy_Sales_kWh[Energy Sales],Energy_Sales_kWh[Year],a!B$100,Energy_Sales_kWh[Quarter],"Q1",Energy_Sales_kWh[Utility],$D72),IF($G$4="Q2",SUMIFS(Energy_Sales_kWh[Energy Sales],Energy_Sales_kWh[Year],a!B$100,Energy_Sales_kWh[Quarter],"Q2",Energy_Sales_kWh[Utility],$D72),IF($G$4="Q3",SUMIFS(Energy_Sales_kWh[Energy Sales],Energy_Sales_kWh[Year],a!B$100,Energy_Sales_kWh[Quarter],"Q3",Energy_Sales_kWh[Utility],$D72),IF($G$4="Q4",SUMIFS(Energy_Sales_kWh[Energy Sales],Energy_Sales_kWh[Year],a!B$100,Energy_Sales_kWh[Quarter],"Q4",Energy_Sales_kWh[Utility],$D72), IF($G$4="Calendar Year",SUMIFS(Energy_Sales_kWh[Energy Sales],Energy_Sales_kWh[Year],a!B$100,Energy_Sales_kWh[Utility],$D72),""))))))/10^3,"")</f>
        <v>0</v>
      </c>
      <c r="G72" s="1148">
        <f>IFERROR(SUM(IF($G$4="Q1",SUMIFS(Energy_Sales_kWh[Energy Sales],Energy_Sales_kWh[Year],a!C$100,Energy_Sales_kWh[Quarter],"Q1",Energy_Sales_kWh[Utility],$D72),IF($G$4="Q2",SUMIFS(Energy_Sales_kWh[Energy Sales],Energy_Sales_kWh[Year],a!C$100,Energy_Sales_kWh[Quarter],"Q2",Energy_Sales_kWh[Utility],$D72),IF($G$4="Q3",SUMIFS(Energy_Sales_kWh[Energy Sales],Energy_Sales_kWh[Year],a!C$100,Energy_Sales_kWh[Quarter],"Q3",Energy_Sales_kWh[Utility],$D72),IF($G$4="Q4",SUMIFS(Energy_Sales_kWh[Energy Sales],Energy_Sales_kWh[Year],a!C$100,Energy_Sales_kWh[Quarter],"Q4",Energy_Sales_kWh[Utility],$D72), IF($G$4="Calendar Year",SUMIFS(Energy_Sales_kWh[Energy Sales],Energy_Sales_kWh[Year],a!C$100,Energy_Sales_kWh[Utility],$D72),""))))))/10^3,"")</f>
        <v>0</v>
      </c>
      <c r="H72" s="1148">
        <f>IFERROR(SUM(IF($G$4="Q1",SUMIFS(Energy_Sales_kWh[Energy Sales],Energy_Sales_kWh[Year],a!D$100,Energy_Sales_kWh[Quarter],"Q1",Energy_Sales_kWh[Utility],$D72),IF($G$4="Q2",SUMIFS(Energy_Sales_kWh[Energy Sales],Energy_Sales_kWh[Year],a!D$100,Energy_Sales_kWh[Quarter],"Q2",Energy_Sales_kWh[Utility],$D72),IF($G$4="Q3",SUMIFS(Energy_Sales_kWh[Energy Sales],Energy_Sales_kWh[Year],a!D$100,Energy_Sales_kWh[Quarter],"Q3",Energy_Sales_kWh[Utility],$D72),IF($G$4="Q4",SUMIFS(Energy_Sales_kWh[Energy Sales],Energy_Sales_kWh[Year],a!D$100,Energy_Sales_kWh[Quarter],"Q4",Energy_Sales_kWh[Utility],$D72), IF($G$4="Calendar Year",SUMIFS(Energy_Sales_kWh[Energy Sales],Energy_Sales_kWh[Year],a!D$100,Energy_Sales_kWh[Utility],$D72),""))))))/10^3,"")</f>
        <v>0</v>
      </c>
      <c r="I72" s="1148">
        <f>IFERROR(SUM(IF($G$4="Q1",SUMIFS(Energy_Sales_kWh[Energy Sales],Energy_Sales_kWh[Year],a!E$100,Energy_Sales_kWh[Quarter],"Q1",Energy_Sales_kWh[Utility],$D72),IF($G$4="Q2",SUMIFS(Energy_Sales_kWh[Energy Sales],Energy_Sales_kWh[Year],a!E$100,Energy_Sales_kWh[Quarter],"Q2",Energy_Sales_kWh[Utility],$D72),IF($G$4="Q3",SUMIFS(Energy_Sales_kWh[Energy Sales],Energy_Sales_kWh[Year],a!E$100,Energy_Sales_kWh[Quarter],"Q3",Energy_Sales_kWh[Utility],$D72),IF($G$4="Q4",SUMIFS(Energy_Sales_kWh[Energy Sales],Energy_Sales_kWh[Year],a!E$100,Energy_Sales_kWh[Quarter],"Q4",Energy_Sales_kWh[Utility],$D72), IF($G$4="Calendar Year",SUMIFS(Energy_Sales_kWh[Energy Sales],Energy_Sales_kWh[Year],a!E$100,Energy_Sales_kWh[Utility],$D72),""))))))/10^3,"")</f>
        <v>0</v>
      </c>
      <c r="J72" s="1149"/>
    </row>
    <row r="73" spans="4:10">
      <c r="D73" s="1153" t="s">
        <v>828</v>
      </c>
      <c r="E73" s="1148">
        <f>IFERROR(SUM(IF($G$4="Q1",SUMIFS(Energy_Sales_kWh[Energy Sales],Energy_Sales_kWh[Year],a!A$100,Energy_Sales_kWh[Quarter],"Q1",Energy_Sales_kWh[Utility],$D73),IF($G$4="Q2",SUMIFS(Energy_Sales_kWh[Energy Sales],Energy_Sales_kWh[Year],a!A$100,Energy_Sales_kWh[Quarter],"Q2",Energy_Sales_kWh[Utility],$D73),IF($G$4="Q3",SUMIFS(Energy_Sales_kWh[Energy Sales],Energy_Sales_kWh[Year],a!A$100,Energy_Sales_kWh[Quarter],"Q3",Energy_Sales_kWh[Utility],$D73),IF($G$4="Q4",SUMIFS(Energy_Sales_kWh[Energy Sales],Energy_Sales_kWh[Year],a!A$100,Energy_Sales_kWh[Quarter],"Q4",Energy_Sales_kWh[Utility],$D73), IF($G$4="Calendar Year",SUMIFS(Energy_Sales_kWh[Energy Sales],Energy_Sales_kWh[Year],a!A$100,Energy_Sales_kWh[Utility],$D73),""))))))/10^3,"")</f>
        <v>0</v>
      </c>
      <c r="F73" s="1148">
        <f>IFERROR(SUM(IF($G$4="Q1",SUMIFS(Energy_Sales_kWh[Energy Sales],Energy_Sales_kWh[Year],a!B$100,Energy_Sales_kWh[Quarter],"Q1",Energy_Sales_kWh[Utility],$D73),IF($G$4="Q2",SUMIFS(Energy_Sales_kWh[Energy Sales],Energy_Sales_kWh[Year],a!B$100,Energy_Sales_kWh[Quarter],"Q2",Energy_Sales_kWh[Utility],$D73),IF($G$4="Q3",SUMIFS(Energy_Sales_kWh[Energy Sales],Energy_Sales_kWh[Year],a!B$100,Energy_Sales_kWh[Quarter],"Q3",Energy_Sales_kWh[Utility],$D73),IF($G$4="Q4",SUMIFS(Energy_Sales_kWh[Energy Sales],Energy_Sales_kWh[Year],a!B$100,Energy_Sales_kWh[Quarter],"Q4",Energy_Sales_kWh[Utility],$D73), IF($G$4="Calendar Year",SUMIFS(Energy_Sales_kWh[Energy Sales],Energy_Sales_kWh[Year],a!B$100,Energy_Sales_kWh[Utility],$D73),""))))))/10^3,"")</f>
        <v>0</v>
      </c>
      <c r="G73" s="1148">
        <f>IFERROR(SUM(IF($G$4="Q1",SUMIFS(Energy_Sales_kWh[Energy Sales],Energy_Sales_kWh[Year],a!C$100,Energy_Sales_kWh[Quarter],"Q1",Energy_Sales_kWh[Utility],$D73),IF($G$4="Q2",SUMIFS(Energy_Sales_kWh[Energy Sales],Energy_Sales_kWh[Year],a!C$100,Energy_Sales_kWh[Quarter],"Q2",Energy_Sales_kWh[Utility],$D73),IF($G$4="Q3",SUMIFS(Energy_Sales_kWh[Energy Sales],Energy_Sales_kWh[Year],a!C$100,Energy_Sales_kWh[Quarter],"Q3",Energy_Sales_kWh[Utility],$D73),IF($G$4="Q4",SUMIFS(Energy_Sales_kWh[Energy Sales],Energy_Sales_kWh[Year],a!C$100,Energy_Sales_kWh[Quarter],"Q4",Energy_Sales_kWh[Utility],$D73), IF($G$4="Calendar Year",SUMIFS(Energy_Sales_kWh[Energy Sales],Energy_Sales_kWh[Year],a!C$100,Energy_Sales_kWh[Utility],$D73),""))))))/10^3,"")</f>
        <v>0</v>
      </c>
      <c r="H73" s="1148">
        <f>IFERROR(SUM(IF($G$4="Q1",SUMIFS(Energy_Sales_kWh[Energy Sales],Energy_Sales_kWh[Year],a!D$100,Energy_Sales_kWh[Quarter],"Q1",Energy_Sales_kWh[Utility],$D73),IF($G$4="Q2",SUMIFS(Energy_Sales_kWh[Energy Sales],Energy_Sales_kWh[Year],a!D$100,Energy_Sales_kWh[Quarter],"Q2",Energy_Sales_kWh[Utility],$D73),IF($G$4="Q3",SUMIFS(Energy_Sales_kWh[Energy Sales],Energy_Sales_kWh[Year],a!D$100,Energy_Sales_kWh[Quarter],"Q3",Energy_Sales_kWh[Utility],$D73),IF($G$4="Q4",SUMIFS(Energy_Sales_kWh[Energy Sales],Energy_Sales_kWh[Year],a!D$100,Energy_Sales_kWh[Quarter],"Q4",Energy_Sales_kWh[Utility],$D73), IF($G$4="Calendar Year",SUMIFS(Energy_Sales_kWh[Energy Sales],Energy_Sales_kWh[Year],a!D$100,Energy_Sales_kWh[Utility],$D73),""))))))/10^3,"")</f>
        <v>0</v>
      </c>
      <c r="I73" s="1148">
        <f>IFERROR(SUM(IF($G$4="Q1",SUMIFS(Energy_Sales_kWh[Energy Sales],Energy_Sales_kWh[Year],a!E$100,Energy_Sales_kWh[Quarter],"Q1",Energy_Sales_kWh[Utility],$D73),IF($G$4="Q2",SUMIFS(Energy_Sales_kWh[Energy Sales],Energy_Sales_kWh[Year],a!E$100,Energy_Sales_kWh[Quarter],"Q2",Energy_Sales_kWh[Utility],$D73),IF($G$4="Q3",SUMIFS(Energy_Sales_kWh[Energy Sales],Energy_Sales_kWh[Year],a!E$100,Energy_Sales_kWh[Quarter],"Q3",Energy_Sales_kWh[Utility],$D73),IF($G$4="Q4",SUMIFS(Energy_Sales_kWh[Energy Sales],Energy_Sales_kWh[Year],a!E$100,Energy_Sales_kWh[Quarter],"Q4",Energy_Sales_kWh[Utility],$D73), IF($G$4="Calendar Year",SUMIFS(Energy_Sales_kWh[Energy Sales],Energy_Sales_kWh[Year],a!E$100,Energy_Sales_kWh[Utility],$D73),""))))))/10^3,"")</f>
        <v>111.4503</v>
      </c>
      <c r="J73" s="1149"/>
    </row>
    <row r="74" spans="4:10">
      <c r="D74" s="1153" t="s">
        <v>847</v>
      </c>
      <c r="E74" s="1148">
        <f>IFERROR(SUM(IF($G$4="Q1",SUMIFS(Energy_Sales_kWh[Energy Sales],Energy_Sales_kWh[Year],a!A$100,Energy_Sales_kWh[Quarter],"Q1",Energy_Sales_kWh[Utility],$D74),IF($G$4="Q2",SUMIFS(Energy_Sales_kWh[Energy Sales],Energy_Sales_kWh[Year],a!A$100,Energy_Sales_kWh[Quarter],"Q2",Energy_Sales_kWh[Utility],$D74),IF($G$4="Q3",SUMIFS(Energy_Sales_kWh[Energy Sales],Energy_Sales_kWh[Year],a!A$100,Energy_Sales_kWh[Quarter],"Q3",Energy_Sales_kWh[Utility],$D74),IF($G$4="Q4",SUMIFS(Energy_Sales_kWh[Energy Sales],Energy_Sales_kWh[Year],a!A$100,Energy_Sales_kWh[Quarter],"Q4",Energy_Sales_kWh[Utility],$D74), IF($G$4="Calendar Year",SUMIFS(Energy_Sales_kWh[Energy Sales],Energy_Sales_kWh[Year],a!A$100,Energy_Sales_kWh[Utility],$D74),""))))))/10^3,"")</f>
        <v>0</v>
      </c>
      <c r="F74" s="1148">
        <f>IFERROR(SUM(IF($G$4="Q1",SUMIFS(Energy_Sales_kWh[Energy Sales],Energy_Sales_kWh[Year],a!B$100,Energy_Sales_kWh[Quarter],"Q1",Energy_Sales_kWh[Utility],$D74),IF($G$4="Q2",SUMIFS(Energy_Sales_kWh[Energy Sales],Energy_Sales_kWh[Year],a!B$100,Energy_Sales_kWh[Quarter],"Q2",Energy_Sales_kWh[Utility],$D74),IF($G$4="Q3",SUMIFS(Energy_Sales_kWh[Energy Sales],Energy_Sales_kWh[Year],a!B$100,Energy_Sales_kWh[Quarter],"Q3",Energy_Sales_kWh[Utility],$D74),IF($G$4="Q4",SUMIFS(Energy_Sales_kWh[Energy Sales],Energy_Sales_kWh[Year],a!B$100,Energy_Sales_kWh[Quarter],"Q4",Energy_Sales_kWh[Utility],$D74), IF($G$4="Calendar Year",SUMIFS(Energy_Sales_kWh[Energy Sales],Energy_Sales_kWh[Year],a!B$100,Energy_Sales_kWh[Utility],$D74),""))))))/10^3,"")</f>
        <v>0</v>
      </c>
      <c r="G74" s="1148">
        <f>IFERROR(SUM(IF($G$4="Q1",SUMIFS(Energy_Sales_kWh[Energy Sales],Energy_Sales_kWh[Year],a!C$100,Energy_Sales_kWh[Quarter],"Q1",Energy_Sales_kWh[Utility],$D74),IF($G$4="Q2",SUMIFS(Energy_Sales_kWh[Energy Sales],Energy_Sales_kWh[Year],a!C$100,Energy_Sales_kWh[Quarter],"Q2",Energy_Sales_kWh[Utility],$D74),IF($G$4="Q3",SUMIFS(Energy_Sales_kWh[Energy Sales],Energy_Sales_kWh[Year],a!C$100,Energy_Sales_kWh[Quarter],"Q3",Energy_Sales_kWh[Utility],$D74),IF($G$4="Q4",SUMIFS(Energy_Sales_kWh[Energy Sales],Energy_Sales_kWh[Year],a!C$100,Energy_Sales_kWh[Quarter],"Q4",Energy_Sales_kWh[Utility],$D74), IF($G$4="Calendar Year",SUMIFS(Energy_Sales_kWh[Energy Sales],Energy_Sales_kWh[Year],a!C$100,Energy_Sales_kWh[Utility],$D74),""))))))/10^3,"")</f>
        <v>0</v>
      </c>
      <c r="H74" s="1148">
        <f>IFERROR(SUM(IF($G$4="Q1",SUMIFS(Energy_Sales_kWh[Energy Sales],Energy_Sales_kWh[Year],a!D$100,Energy_Sales_kWh[Quarter],"Q1",Energy_Sales_kWh[Utility],$D74),IF($G$4="Q2",SUMIFS(Energy_Sales_kWh[Energy Sales],Energy_Sales_kWh[Year],a!D$100,Energy_Sales_kWh[Quarter],"Q2",Energy_Sales_kWh[Utility],$D74),IF($G$4="Q3",SUMIFS(Energy_Sales_kWh[Energy Sales],Energy_Sales_kWh[Year],a!D$100,Energy_Sales_kWh[Quarter],"Q3",Energy_Sales_kWh[Utility],$D74),IF($G$4="Q4",SUMIFS(Energy_Sales_kWh[Energy Sales],Energy_Sales_kWh[Year],a!D$100,Energy_Sales_kWh[Quarter],"Q4",Energy_Sales_kWh[Utility],$D74), IF($G$4="Calendar Year",SUMIFS(Energy_Sales_kWh[Energy Sales],Energy_Sales_kWh[Year],a!D$100,Energy_Sales_kWh[Utility],$D74),""))))))/10^3,"")</f>
        <v>0</v>
      </c>
      <c r="I74" s="1148">
        <f>IFERROR(SUM(IF($G$4="Q1",SUMIFS(Energy_Sales_kWh[Energy Sales],Energy_Sales_kWh[Year],a!E$100,Energy_Sales_kWh[Quarter],"Q1",Energy_Sales_kWh[Utility],$D74),IF($G$4="Q2",SUMIFS(Energy_Sales_kWh[Energy Sales],Energy_Sales_kWh[Year],a!E$100,Energy_Sales_kWh[Quarter],"Q2",Energy_Sales_kWh[Utility],$D74),IF($G$4="Q3",SUMIFS(Energy_Sales_kWh[Energy Sales],Energy_Sales_kWh[Year],a!E$100,Energy_Sales_kWh[Quarter],"Q3",Energy_Sales_kWh[Utility],$D74),IF($G$4="Q4",SUMIFS(Energy_Sales_kWh[Energy Sales],Energy_Sales_kWh[Year],a!E$100,Energy_Sales_kWh[Quarter],"Q4",Energy_Sales_kWh[Utility],$D74), IF($G$4="Calendar Year",SUMIFS(Energy_Sales_kWh[Energy Sales],Energy_Sales_kWh[Year],a!E$100,Energy_Sales_kWh[Utility],$D74),""))))))/10^3,"")</f>
        <v>474.70683986150016</v>
      </c>
      <c r="J74" s="1149"/>
    </row>
    <row r="75" spans="4:10">
      <c r="D75" s="1153" t="s">
        <v>29</v>
      </c>
      <c r="E75" s="1148">
        <f>IFERROR(SUM(IF($G$4="Q1",SUMIFS(Energy_Sales_kWh[Energy Sales],Energy_Sales_kWh[Year],a!A$100,Energy_Sales_kWh[Quarter],"Q1",Energy_Sales_kWh[Utility],$D75),IF($G$4="Q2",SUMIFS(Energy_Sales_kWh[Energy Sales],Energy_Sales_kWh[Year],a!A$100,Energy_Sales_kWh[Quarter],"Q2",Energy_Sales_kWh[Utility],$D75),IF($G$4="Q3",SUMIFS(Energy_Sales_kWh[Energy Sales],Energy_Sales_kWh[Year],a!A$100,Energy_Sales_kWh[Quarter],"Q3",Energy_Sales_kWh[Utility],$D75),IF($G$4="Q4",SUMIFS(Energy_Sales_kWh[Energy Sales],Energy_Sales_kWh[Year],a!A$100,Energy_Sales_kWh[Quarter],"Q4",Energy_Sales_kWh[Utility],$D75), IF($G$4="Calendar Year",SUMIFS(Energy_Sales_kWh[Energy Sales],Energy_Sales_kWh[Year],a!A$100,Energy_Sales_kWh[Utility],$D75),""))))))/10^3,"")</f>
        <v>1144.5658100000001</v>
      </c>
      <c r="F75" s="1148">
        <f>IFERROR(SUM(IF($G$4="Q1",SUMIFS(Energy_Sales_kWh[Energy Sales],Energy_Sales_kWh[Year],a!B$100,Energy_Sales_kWh[Quarter],"Q1",Energy_Sales_kWh[Utility],$D75),IF($G$4="Q2",SUMIFS(Energy_Sales_kWh[Energy Sales],Energy_Sales_kWh[Year],a!B$100,Energy_Sales_kWh[Quarter],"Q2",Energy_Sales_kWh[Utility],$D75),IF($G$4="Q3",SUMIFS(Energy_Sales_kWh[Energy Sales],Energy_Sales_kWh[Year],a!B$100,Energy_Sales_kWh[Quarter],"Q3",Energy_Sales_kWh[Utility],$D75),IF($G$4="Q4",SUMIFS(Energy_Sales_kWh[Energy Sales],Energy_Sales_kWh[Year],a!B$100,Energy_Sales_kWh[Quarter],"Q4",Energy_Sales_kWh[Utility],$D75), IF($G$4="Calendar Year",SUMIFS(Energy_Sales_kWh[Energy Sales],Energy_Sales_kWh[Year],a!B$100,Energy_Sales_kWh[Utility],$D75),""))))))/10^3,"")</f>
        <v>1473.904</v>
      </c>
      <c r="G75" s="1148">
        <f>IFERROR(SUM(IF($G$4="Q1",SUMIFS(Energy_Sales_kWh[Energy Sales],Energy_Sales_kWh[Year],a!C$100,Energy_Sales_kWh[Quarter],"Q1",Energy_Sales_kWh[Utility],$D75),IF($G$4="Q2",SUMIFS(Energy_Sales_kWh[Energy Sales],Energy_Sales_kWh[Year],a!C$100,Energy_Sales_kWh[Quarter],"Q2",Energy_Sales_kWh[Utility],$D75),IF($G$4="Q3",SUMIFS(Energy_Sales_kWh[Energy Sales],Energy_Sales_kWh[Year],a!C$100,Energy_Sales_kWh[Quarter],"Q3",Energy_Sales_kWh[Utility],$D75),IF($G$4="Q4",SUMIFS(Energy_Sales_kWh[Energy Sales],Energy_Sales_kWh[Year],a!C$100,Energy_Sales_kWh[Quarter],"Q4",Energy_Sales_kWh[Utility],$D75), IF($G$4="Calendar Year",SUMIFS(Energy_Sales_kWh[Energy Sales],Energy_Sales_kWh[Year],a!C$100,Energy_Sales_kWh[Utility],$D75),""))))))/10^3,"")</f>
        <v>1564.51019</v>
      </c>
      <c r="H75" s="1148">
        <f>IFERROR(SUM(IF($G$4="Q1",SUMIFS(Energy_Sales_kWh[Energy Sales],Energy_Sales_kWh[Year],a!D$100,Energy_Sales_kWh[Quarter],"Q1",Energy_Sales_kWh[Utility],$D75),IF($G$4="Q2",SUMIFS(Energy_Sales_kWh[Energy Sales],Energy_Sales_kWh[Year],a!D$100,Energy_Sales_kWh[Quarter],"Q2",Energy_Sales_kWh[Utility],$D75),IF($G$4="Q3",SUMIFS(Energy_Sales_kWh[Energy Sales],Energy_Sales_kWh[Year],a!D$100,Energy_Sales_kWh[Quarter],"Q3",Energy_Sales_kWh[Utility],$D75),IF($G$4="Q4",SUMIFS(Energy_Sales_kWh[Energy Sales],Energy_Sales_kWh[Year],a!D$100,Energy_Sales_kWh[Quarter],"Q4",Energy_Sales_kWh[Utility],$D75), IF($G$4="Calendar Year",SUMIFS(Energy_Sales_kWh[Energy Sales],Energy_Sales_kWh[Year],a!D$100,Energy_Sales_kWh[Utility],$D75),""))))))/10^3,"")</f>
        <v>1898.60715</v>
      </c>
      <c r="I75" s="1148">
        <f>IFERROR(SUM(IF($G$4="Q1",SUMIFS(Energy_Sales_kWh[Energy Sales],Energy_Sales_kWh[Year],a!E$100,Energy_Sales_kWh[Quarter],"Q1",Energy_Sales_kWh[Utility],$D75),IF($G$4="Q2",SUMIFS(Energy_Sales_kWh[Energy Sales],Energy_Sales_kWh[Year],a!E$100,Energy_Sales_kWh[Quarter],"Q2",Energy_Sales_kWh[Utility],$D75),IF($G$4="Q3",SUMIFS(Energy_Sales_kWh[Energy Sales],Energy_Sales_kWh[Year],a!E$100,Energy_Sales_kWh[Quarter],"Q3",Energy_Sales_kWh[Utility],$D75),IF($G$4="Q4",SUMIFS(Energy_Sales_kWh[Energy Sales],Energy_Sales_kWh[Year],a!E$100,Energy_Sales_kWh[Quarter],"Q4",Energy_Sales_kWh[Utility],$D75), IF($G$4="Calendar Year",SUMIFS(Energy_Sales_kWh[Energy Sales],Energy_Sales_kWh[Year],a!E$100,Energy_Sales_kWh[Utility],$D75),""))))))/10^3,"")</f>
        <v>3129.21612</v>
      </c>
      <c r="J75" s="1149"/>
    </row>
    <row r="76" spans="4:10">
      <c r="D76" s="1153" t="s">
        <v>33</v>
      </c>
      <c r="E76" s="1148">
        <f>IFERROR(SUM(IF($G$4="Q1",SUMIFS(Energy_Sales_kWh[Energy Sales],Energy_Sales_kWh[Year],a!A$100,Energy_Sales_kWh[Quarter],"Q1",Energy_Sales_kWh[Utility],$D76),IF($G$4="Q2",SUMIFS(Energy_Sales_kWh[Energy Sales],Energy_Sales_kWh[Year],a!A$100,Energy_Sales_kWh[Quarter],"Q2",Energy_Sales_kWh[Utility],$D76),IF($G$4="Q3",SUMIFS(Energy_Sales_kWh[Energy Sales],Energy_Sales_kWh[Year],a!A$100,Energy_Sales_kWh[Quarter],"Q3",Energy_Sales_kWh[Utility],$D76),IF($G$4="Q4",SUMIFS(Energy_Sales_kWh[Energy Sales],Energy_Sales_kWh[Year],a!A$100,Energy_Sales_kWh[Quarter],"Q4",Energy_Sales_kWh[Utility],$D76), IF($G$4="Calendar Year",SUMIFS(Energy_Sales_kWh[Energy Sales],Energy_Sales_kWh[Year],a!A$100,Energy_Sales_kWh[Utility],$D76),""))))))/10^3,"")</f>
        <v>908.43200000000002</v>
      </c>
      <c r="F76" s="1148">
        <f>IFERROR(SUM(IF($G$4="Q1",SUMIFS(Energy_Sales_kWh[Energy Sales],Energy_Sales_kWh[Year],a!B$100,Energy_Sales_kWh[Quarter],"Q1",Energy_Sales_kWh[Utility],$D76),IF($G$4="Q2",SUMIFS(Energy_Sales_kWh[Energy Sales],Energy_Sales_kWh[Year],a!B$100,Energy_Sales_kWh[Quarter],"Q2",Energy_Sales_kWh[Utility],$D76),IF($G$4="Q3",SUMIFS(Energy_Sales_kWh[Energy Sales],Energy_Sales_kWh[Year],a!B$100,Energy_Sales_kWh[Quarter],"Q3",Energy_Sales_kWh[Utility],$D76),IF($G$4="Q4",SUMIFS(Energy_Sales_kWh[Energy Sales],Energy_Sales_kWh[Year],a!B$100,Energy_Sales_kWh[Quarter],"Q4",Energy_Sales_kWh[Utility],$D76), IF($G$4="Calendar Year",SUMIFS(Energy_Sales_kWh[Energy Sales],Energy_Sales_kWh[Year],a!B$100,Energy_Sales_kWh[Utility],$D76),""))))))/10^3,"")</f>
        <v>1298.2819999999999</v>
      </c>
      <c r="G76" s="1148">
        <f>IFERROR(SUM(IF($G$4="Q1",SUMIFS(Energy_Sales_kWh[Energy Sales],Energy_Sales_kWh[Year],a!C$100,Energy_Sales_kWh[Quarter],"Q1",Energy_Sales_kWh[Utility],$D76),IF($G$4="Q2",SUMIFS(Energy_Sales_kWh[Energy Sales],Energy_Sales_kWh[Year],a!C$100,Energy_Sales_kWh[Quarter],"Q2",Energy_Sales_kWh[Utility],$D76),IF($G$4="Q3",SUMIFS(Energy_Sales_kWh[Energy Sales],Energy_Sales_kWh[Year],a!C$100,Energy_Sales_kWh[Quarter],"Q3",Energy_Sales_kWh[Utility],$D76),IF($G$4="Q4",SUMIFS(Energy_Sales_kWh[Energy Sales],Energy_Sales_kWh[Year],a!C$100,Energy_Sales_kWh[Quarter],"Q4",Energy_Sales_kWh[Utility],$D76), IF($G$4="Calendar Year",SUMIFS(Energy_Sales_kWh[Energy Sales],Energy_Sales_kWh[Year],a!C$100,Energy_Sales_kWh[Utility],$D76),""))))))/10^3,"")</f>
        <v>1666.0630000000001</v>
      </c>
      <c r="H76" s="1148">
        <f>IFERROR(SUM(IF($G$4="Q1",SUMIFS(Energy_Sales_kWh[Energy Sales],Energy_Sales_kWh[Year],a!D$100,Energy_Sales_kWh[Quarter],"Q1",Energy_Sales_kWh[Utility],$D76),IF($G$4="Q2",SUMIFS(Energy_Sales_kWh[Energy Sales],Energy_Sales_kWh[Year],a!D$100,Energy_Sales_kWh[Quarter],"Q2",Energy_Sales_kWh[Utility],$D76),IF($G$4="Q3",SUMIFS(Energy_Sales_kWh[Energy Sales],Energy_Sales_kWh[Year],a!D$100,Energy_Sales_kWh[Quarter],"Q3",Energy_Sales_kWh[Utility],$D76),IF($G$4="Q4",SUMIFS(Energy_Sales_kWh[Energy Sales],Energy_Sales_kWh[Year],a!D$100,Energy_Sales_kWh[Quarter],"Q4",Energy_Sales_kWh[Utility],$D76), IF($G$4="Calendar Year",SUMIFS(Energy_Sales_kWh[Energy Sales],Energy_Sales_kWh[Year],a!D$100,Energy_Sales_kWh[Utility],$D76),""))))))/10^3,"")</f>
        <v>2435.7910000000002</v>
      </c>
      <c r="I76" s="1148">
        <f>IFERROR(SUM(IF($G$4="Q1",SUMIFS(Energy_Sales_kWh[Energy Sales],Energy_Sales_kWh[Year],a!E$100,Energy_Sales_kWh[Quarter],"Q1",Energy_Sales_kWh[Utility],$D76),IF($G$4="Q2",SUMIFS(Energy_Sales_kWh[Energy Sales],Energy_Sales_kWh[Year],a!E$100,Energy_Sales_kWh[Quarter],"Q2",Energy_Sales_kWh[Utility],$D76),IF($G$4="Q3",SUMIFS(Energy_Sales_kWh[Energy Sales],Energy_Sales_kWh[Year],a!E$100,Energy_Sales_kWh[Quarter],"Q3",Energy_Sales_kWh[Utility],$D76),IF($G$4="Q4",SUMIFS(Energy_Sales_kWh[Energy Sales],Energy_Sales_kWh[Year],a!E$100,Energy_Sales_kWh[Quarter],"Q4",Energy_Sales_kWh[Utility],$D76), IF($G$4="Calendar Year",SUMIFS(Energy_Sales_kWh[Energy Sales],Energy_Sales_kWh[Year],a!E$100,Energy_Sales_kWh[Utility],$D76),""))))))/10^3,"")</f>
        <v>0</v>
      </c>
      <c r="J76" s="1149"/>
    </row>
    <row r="77" spans="4:10">
      <c r="D77" s="1153" t="s">
        <v>13</v>
      </c>
      <c r="E77" s="1148">
        <f>IFERROR(SUM(IF($G$4="Q1",SUMIFS(Energy_Sales_kWh[Energy Sales],Energy_Sales_kWh[Year],a!A$100,Energy_Sales_kWh[Quarter],"Q1",Energy_Sales_kWh[Utility],$D77),IF($G$4="Q2",SUMIFS(Energy_Sales_kWh[Energy Sales],Energy_Sales_kWh[Year],a!A$100,Energy_Sales_kWh[Quarter],"Q2",Energy_Sales_kWh[Utility],$D77),IF($G$4="Q3",SUMIFS(Energy_Sales_kWh[Energy Sales],Energy_Sales_kWh[Year],a!A$100,Energy_Sales_kWh[Quarter],"Q3",Energy_Sales_kWh[Utility],$D77),IF($G$4="Q4",SUMIFS(Energy_Sales_kWh[Energy Sales],Energy_Sales_kWh[Year],a!A$100,Energy_Sales_kWh[Quarter],"Q4",Energy_Sales_kWh[Utility],$D77), IF($G$4="Calendar Year",SUMIFS(Energy_Sales_kWh[Energy Sales],Energy_Sales_kWh[Year],a!A$100,Energy_Sales_kWh[Utility],$D77),""))))))/10^3,"")</f>
        <v>384.93578000000002</v>
      </c>
      <c r="F77" s="1148">
        <f>IFERROR(SUM(IF($G$4="Q1",SUMIFS(Energy_Sales_kWh[Energy Sales],Energy_Sales_kWh[Year],a!B$100,Energy_Sales_kWh[Quarter],"Q1",Energy_Sales_kWh[Utility],$D77),IF($G$4="Q2",SUMIFS(Energy_Sales_kWh[Energy Sales],Energy_Sales_kWh[Year],a!B$100,Energy_Sales_kWh[Quarter],"Q2",Energy_Sales_kWh[Utility],$D77),IF($G$4="Q3",SUMIFS(Energy_Sales_kWh[Energy Sales],Energy_Sales_kWh[Year],a!B$100,Energy_Sales_kWh[Quarter],"Q3",Energy_Sales_kWh[Utility],$D77),IF($G$4="Q4",SUMIFS(Energy_Sales_kWh[Energy Sales],Energy_Sales_kWh[Year],a!B$100,Energy_Sales_kWh[Quarter],"Q4",Energy_Sales_kWh[Utility],$D77), IF($G$4="Calendar Year",SUMIFS(Energy_Sales_kWh[Energy Sales],Energy_Sales_kWh[Year],a!B$100,Energy_Sales_kWh[Utility],$D77),""))))))/10^3,"")</f>
        <v>428.85500000000002</v>
      </c>
      <c r="G77" s="1148">
        <f>IFERROR(SUM(IF($G$4="Q1",SUMIFS(Energy_Sales_kWh[Energy Sales],Energy_Sales_kWh[Year],a!C$100,Energy_Sales_kWh[Quarter],"Q1",Energy_Sales_kWh[Utility],$D77),IF($G$4="Q2",SUMIFS(Energy_Sales_kWh[Energy Sales],Energy_Sales_kWh[Year],a!C$100,Energy_Sales_kWh[Quarter],"Q2",Energy_Sales_kWh[Utility],$D77),IF($G$4="Q3",SUMIFS(Energy_Sales_kWh[Energy Sales],Energy_Sales_kWh[Year],a!C$100,Energy_Sales_kWh[Quarter],"Q3",Energy_Sales_kWh[Utility],$D77),IF($G$4="Q4",SUMIFS(Energy_Sales_kWh[Energy Sales],Energy_Sales_kWh[Year],a!C$100,Energy_Sales_kWh[Quarter],"Q4",Energy_Sales_kWh[Utility],$D77), IF($G$4="Calendar Year",SUMIFS(Energy_Sales_kWh[Energy Sales],Energy_Sales_kWh[Year],a!C$100,Energy_Sales_kWh[Utility],$D77),""))))))/10^3,"")</f>
        <v>673.03200000000004</v>
      </c>
      <c r="H77" s="1148">
        <f>IFERROR(SUM(IF($G$4="Q1",SUMIFS(Energy_Sales_kWh[Energy Sales],Energy_Sales_kWh[Year],a!D$100,Energy_Sales_kWh[Quarter],"Q1",Energy_Sales_kWh[Utility],$D77),IF($G$4="Q2",SUMIFS(Energy_Sales_kWh[Energy Sales],Energy_Sales_kWh[Year],a!D$100,Energy_Sales_kWh[Quarter],"Q2",Energy_Sales_kWh[Utility],$D77),IF($G$4="Q3",SUMIFS(Energy_Sales_kWh[Energy Sales],Energy_Sales_kWh[Year],a!D$100,Energy_Sales_kWh[Quarter],"Q3",Energy_Sales_kWh[Utility],$D77),IF($G$4="Q4",SUMIFS(Energy_Sales_kWh[Energy Sales],Energy_Sales_kWh[Year],a!D$100,Energy_Sales_kWh[Quarter],"Q4",Energy_Sales_kWh[Utility],$D77), IF($G$4="Calendar Year",SUMIFS(Energy_Sales_kWh[Energy Sales],Energy_Sales_kWh[Year],a!D$100,Energy_Sales_kWh[Utility],$D77),""))))))/10^3,"")</f>
        <v>0</v>
      </c>
      <c r="I77" s="1148">
        <f>IFERROR(SUM(IF($G$4="Q1",SUMIFS(Energy_Sales_kWh[Energy Sales],Energy_Sales_kWh[Year],a!E$100,Energy_Sales_kWh[Quarter],"Q1",Energy_Sales_kWh[Utility],$D77),IF($G$4="Q2",SUMIFS(Energy_Sales_kWh[Energy Sales],Energy_Sales_kWh[Year],a!E$100,Energy_Sales_kWh[Quarter],"Q2",Energy_Sales_kWh[Utility],$D77),IF($G$4="Q3",SUMIFS(Energy_Sales_kWh[Energy Sales],Energy_Sales_kWh[Year],a!E$100,Energy_Sales_kWh[Quarter],"Q3",Energy_Sales_kWh[Utility],$D77),IF($G$4="Q4",SUMIFS(Energy_Sales_kWh[Energy Sales],Energy_Sales_kWh[Year],a!E$100,Energy_Sales_kWh[Quarter],"Q4",Energy_Sales_kWh[Utility],$D77), IF($G$4="Calendar Year",SUMIFS(Energy_Sales_kWh[Energy Sales],Energy_Sales_kWh[Year],a!E$100,Energy_Sales_kWh[Utility],$D77),""))))))/10^3,"")</f>
        <v>0</v>
      </c>
      <c r="J77" s="1149"/>
    </row>
    <row r="78" spans="4:10">
      <c r="D78" s="1153" t="s">
        <v>231</v>
      </c>
      <c r="E78" s="1148">
        <f>IFERROR(SUM(IF($G$4="Q1",SUMIFS(Energy_Sales_kWh[Energy Sales],Energy_Sales_kWh[Year],a!A$100,Energy_Sales_kWh[Quarter],"Q1",Energy_Sales_kWh[Utility],$D78),IF($G$4="Q2",SUMIFS(Energy_Sales_kWh[Energy Sales],Energy_Sales_kWh[Year],a!A$100,Energy_Sales_kWh[Quarter],"Q2",Energy_Sales_kWh[Utility],$D78),IF($G$4="Q3",SUMIFS(Energy_Sales_kWh[Energy Sales],Energy_Sales_kWh[Year],a!A$100,Energy_Sales_kWh[Quarter],"Q3",Energy_Sales_kWh[Utility],$D78),IF($G$4="Q4",SUMIFS(Energy_Sales_kWh[Energy Sales],Energy_Sales_kWh[Year],a!A$100,Energy_Sales_kWh[Quarter],"Q4",Energy_Sales_kWh[Utility],$D78), IF($G$4="Calendar Year",SUMIFS(Energy_Sales_kWh[Energy Sales],Energy_Sales_kWh[Year],a!A$100,Energy_Sales_kWh[Utility],$D78),""))))))/10^3,"")</f>
        <v>11889.759066786488</v>
      </c>
      <c r="F78" s="1148">
        <f>IFERROR(SUM(IF($G$4="Q1",SUMIFS(Energy_Sales_kWh[Energy Sales],Energy_Sales_kWh[Year],a!B$100,Energy_Sales_kWh[Quarter],"Q1",Energy_Sales_kWh[Utility],$D78),IF($G$4="Q2",SUMIFS(Energy_Sales_kWh[Energy Sales],Energy_Sales_kWh[Year],a!B$100,Energy_Sales_kWh[Quarter],"Q2",Energy_Sales_kWh[Utility],$D78),IF($G$4="Q3",SUMIFS(Energy_Sales_kWh[Energy Sales],Energy_Sales_kWh[Year],a!B$100,Energy_Sales_kWh[Quarter],"Q3",Energy_Sales_kWh[Utility],$D78),IF($G$4="Q4",SUMIFS(Energy_Sales_kWh[Energy Sales],Energy_Sales_kWh[Year],a!B$100,Energy_Sales_kWh[Quarter],"Q4",Energy_Sales_kWh[Utility],$D78), IF($G$4="Calendar Year",SUMIFS(Energy_Sales_kWh[Energy Sales],Energy_Sales_kWh[Year],a!B$100,Energy_Sales_kWh[Utility],$D78),""))))))/10^3,"")</f>
        <v>15705.178629107993</v>
      </c>
      <c r="G78" s="1148">
        <f>IFERROR(SUM(IF($G$4="Q1",SUMIFS(Energy_Sales_kWh[Energy Sales],Energy_Sales_kWh[Year],a!C$100,Energy_Sales_kWh[Quarter],"Q1",Energy_Sales_kWh[Utility],$D78),IF($G$4="Q2",SUMIFS(Energy_Sales_kWh[Energy Sales],Energy_Sales_kWh[Year],a!C$100,Energy_Sales_kWh[Quarter],"Q2",Energy_Sales_kWh[Utility],$D78),IF($G$4="Q3",SUMIFS(Energy_Sales_kWh[Energy Sales],Energy_Sales_kWh[Year],a!C$100,Energy_Sales_kWh[Quarter],"Q3",Energy_Sales_kWh[Utility],$D78),IF($G$4="Q4",SUMIFS(Energy_Sales_kWh[Energy Sales],Energy_Sales_kWh[Year],a!C$100,Energy_Sales_kWh[Quarter],"Q4",Energy_Sales_kWh[Utility],$D78), IF($G$4="Calendar Year",SUMIFS(Energy_Sales_kWh[Energy Sales],Energy_Sales_kWh[Year],a!C$100,Energy_Sales_kWh[Utility],$D78),""))))))/10^3,"")</f>
        <v>18701.4646709361</v>
      </c>
      <c r="H78" s="1148">
        <f>IFERROR(SUM(IF($G$4="Q1",SUMIFS(Energy_Sales_kWh[Energy Sales],Energy_Sales_kWh[Year],a!D$100,Energy_Sales_kWh[Quarter],"Q1",Energy_Sales_kWh[Utility],$D78),IF($G$4="Q2",SUMIFS(Energy_Sales_kWh[Energy Sales],Energy_Sales_kWh[Year],a!D$100,Energy_Sales_kWh[Quarter],"Q2",Energy_Sales_kWh[Utility],$D78),IF($G$4="Q3",SUMIFS(Energy_Sales_kWh[Energy Sales],Energy_Sales_kWh[Year],a!D$100,Energy_Sales_kWh[Quarter],"Q3",Energy_Sales_kWh[Utility],$D78),IF($G$4="Q4",SUMIFS(Energy_Sales_kWh[Energy Sales],Energy_Sales_kWh[Year],a!D$100,Energy_Sales_kWh[Quarter],"Q4",Energy_Sales_kWh[Utility],$D78), IF($G$4="Calendar Year",SUMIFS(Energy_Sales_kWh[Energy Sales],Energy_Sales_kWh[Year],a!D$100,Energy_Sales_kWh[Utility],$D78),""))))))/10^3,"")</f>
        <v>23996.62639980303</v>
      </c>
      <c r="I78" s="1148">
        <f>IFERROR(SUM(IF($G$4="Q1",SUMIFS(Energy_Sales_kWh[Energy Sales],Energy_Sales_kWh[Year],a!E$100,Energy_Sales_kWh[Quarter],"Q1",Energy_Sales_kWh[Utility],$D78),IF($G$4="Q2",SUMIFS(Energy_Sales_kWh[Energy Sales],Energy_Sales_kWh[Year],a!E$100,Energy_Sales_kWh[Quarter],"Q2",Energy_Sales_kWh[Utility],$D78),IF($G$4="Q3",SUMIFS(Energy_Sales_kWh[Energy Sales],Energy_Sales_kWh[Year],a!E$100,Energy_Sales_kWh[Quarter],"Q3",Energy_Sales_kWh[Utility],$D78),IF($G$4="Q4",SUMIFS(Energy_Sales_kWh[Energy Sales],Energy_Sales_kWh[Year],a!E$100,Energy_Sales_kWh[Quarter],"Q4",Energy_Sales_kWh[Utility],$D78), IF($G$4="Calendar Year",SUMIFS(Energy_Sales_kWh[Energy Sales],Energy_Sales_kWh[Year],a!E$100,Energy_Sales_kWh[Utility],$D78),""))))))/10^3,"")</f>
        <v>32038.846273775351</v>
      </c>
      <c r="J78" s="1149"/>
    </row>
    <row r="79" spans="4:10">
      <c r="D79" s="1153" t="s">
        <v>52</v>
      </c>
      <c r="E79" s="1148">
        <f>IFERROR(SUM(IF($G$4="Q1",SUMIFS(Energy_Sales_kWh[Energy Sales],Energy_Sales_kWh[Year],a!A$100,Energy_Sales_kWh[Quarter],"Q1",Energy_Sales_kWh[Utility],$D79),IF($G$4="Q2",SUMIFS(Energy_Sales_kWh[Energy Sales],Energy_Sales_kWh[Year],a!A$100,Energy_Sales_kWh[Quarter],"Q2",Energy_Sales_kWh[Utility],$D79),IF($G$4="Q3",SUMIFS(Energy_Sales_kWh[Energy Sales],Energy_Sales_kWh[Year],a!A$100,Energy_Sales_kWh[Quarter],"Q3",Energy_Sales_kWh[Utility],$D79),IF($G$4="Q4",SUMIFS(Energy_Sales_kWh[Energy Sales],Energy_Sales_kWh[Year],a!A$100,Energy_Sales_kWh[Quarter],"Q4",Energy_Sales_kWh[Utility],$D79), IF($G$4="Calendar Year",SUMIFS(Energy_Sales_kWh[Energy Sales],Energy_Sales_kWh[Year],a!A$100,Energy_Sales_kWh[Utility],$D79),""))))))/10^3,"")</f>
        <v>686401.51762084756</v>
      </c>
      <c r="F79" s="1148">
        <f>IFERROR(SUM(IF($G$4="Q1",SUMIFS(Energy_Sales_kWh[Energy Sales],Energy_Sales_kWh[Year],a!B$100,Energy_Sales_kWh[Quarter],"Q1",Energy_Sales_kWh[Utility],$D79),IF($G$4="Q2",SUMIFS(Energy_Sales_kWh[Energy Sales],Energy_Sales_kWh[Year],a!B$100,Energy_Sales_kWh[Quarter],"Q2",Energy_Sales_kWh[Utility],$D79),IF($G$4="Q3",SUMIFS(Energy_Sales_kWh[Energy Sales],Energy_Sales_kWh[Year],a!B$100,Energy_Sales_kWh[Quarter],"Q3",Energy_Sales_kWh[Utility],$D79),IF($G$4="Q4",SUMIFS(Energy_Sales_kWh[Energy Sales],Energy_Sales_kWh[Year],a!B$100,Energy_Sales_kWh[Quarter],"Q4",Energy_Sales_kWh[Utility],$D79), IF($G$4="Calendar Year",SUMIFS(Energy_Sales_kWh[Energy Sales],Energy_Sales_kWh[Year],a!B$100,Energy_Sales_kWh[Utility],$D79),""))))))/10^3,"")</f>
        <v>870162.31715929857</v>
      </c>
      <c r="G79" s="1148">
        <f>IFERROR(SUM(IF($G$4="Q1",SUMIFS(Energy_Sales_kWh[Energy Sales],Energy_Sales_kWh[Year],a!C$100,Energy_Sales_kWh[Quarter],"Q1",Energy_Sales_kWh[Utility],$D79),IF($G$4="Q2",SUMIFS(Energy_Sales_kWh[Energy Sales],Energy_Sales_kWh[Year],a!C$100,Energy_Sales_kWh[Quarter],"Q2",Energy_Sales_kWh[Utility],$D79),IF($G$4="Q3",SUMIFS(Energy_Sales_kWh[Energy Sales],Energy_Sales_kWh[Year],a!C$100,Energy_Sales_kWh[Quarter],"Q3",Energy_Sales_kWh[Utility],$D79),IF($G$4="Q4",SUMIFS(Energy_Sales_kWh[Energy Sales],Energy_Sales_kWh[Year],a!C$100,Energy_Sales_kWh[Quarter],"Q4",Energy_Sales_kWh[Utility],$D79), IF($G$4="Calendar Year",SUMIFS(Energy_Sales_kWh[Energy Sales],Energy_Sales_kWh[Year],a!C$100,Energy_Sales_kWh[Utility],$D79),""))))))/10^3,"")</f>
        <v>942718.18536519131</v>
      </c>
      <c r="H79" s="1148">
        <f>IFERROR(SUM(IF($G$4="Q1",SUMIFS(Energy_Sales_kWh[Energy Sales],Energy_Sales_kWh[Year],a!D$100,Energy_Sales_kWh[Quarter],"Q1",Energy_Sales_kWh[Utility],$D79),IF($G$4="Q2",SUMIFS(Energy_Sales_kWh[Energy Sales],Energy_Sales_kWh[Year],a!D$100,Energy_Sales_kWh[Quarter],"Q2",Energy_Sales_kWh[Utility],$D79),IF($G$4="Q3",SUMIFS(Energy_Sales_kWh[Energy Sales],Energy_Sales_kWh[Year],a!D$100,Energy_Sales_kWh[Quarter],"Q3",Energy_Sales_kWh[Utility],$D79),IF($G$4="Q4",SUMIFS(Energy_Sales_kWh[Energy Sales],Energy_Sales_kWh[Year],a!D$100,Energy_Sales_kWh[Quarter],"Q4",Energy_Sales_kWh[Utility],$D79), IF($G$4="Calendar Year",SUMIFS(Energy_Sales_kWh[Energy Sales],Energy_Sales_kWh[Year],a!D$100,Energy_Sales_kWh[Utility],$D79),""))))))/10^3,"")</f>
        <v>1015914.5520954516</v>
      </c>
      <c r="I79" s="1148">
        <f>IFERROR(SUM(IF($G$4="Q1",SUMIFS(Energy_Sales_kWh[Energy Sales],Energy_Sales_kWh[Year],a!E$100,Energy_Sales_kWh[Quarter],"Q1",Energy_Sales_kWh[Utility],$D79),IF($G$4="Q2",SUMIFS(Energy_Sales_kWh[Energy Sales],Energy_Sales_kWh[Year],a!E$100,Energy_Sales_kWh[Quarter],"Q2",Energy_Sales_kWh[Utility],$D79),IF($G$4="Q3",SUMIFS(Energy_Sales_kWh[Energy Sales],Energy_Sales_kWh[Year],a!E$100,Energy_Sales_kWh[Quarter],"Q3",Energy_Sales_kWh[Utility],$D79),IF($G$4="Q4",SUMIFS(Energy_Sales_kWh[Energy Sales],Energy_Sales_kWh[Year],a!E$100,Energy_Sales_kWh[Quarter],"Q4",Energy_Sales_kWh[Utility],$D79), IF($G$4="Calendar Year",SUMIFS(Energy_Sales_kWh[Energy Sales],Energy_Sales_kWh[Year],a!E$100,Energy_Sales_kWh[Utility],$D79),""))))))/10^3,"")</f>
        <v>1136798.5428845144</v>
      </c>
      <c r="J79" s="1149"/>
    </row>
    <row r="80" spans="4:10" ht="13.5" thickBot="1">
      <c r="D80" s="1154" t="s">
        <v>359</v>
      </c>
      <c r="E80" s="1155">
        <f>IFERROR(SUM(IF($G$4="Q1",SUMIFS(Energy_Sales_kWh[Energy Sales],Energy_Sales_kWh[Year],a!A$100,Energy_Sales_kWh[Quarter],"Q1",Energy_Sales_kWh[Utility],$D80),IF($G$4="Q2",SUMIFS(Energy_Sales_kWh[Energy Sales],Energy_Sales_kWh[Year],a!A$100,Energy_Sales_kWh[Quarter],"Q2",Energy_Sales_kWh[Utility],$D80),IF($G$4="Q3",SUMIFS(Energy_Sales_kWh[Energy Sales],Energy_Sales_kWh[Year],a!A$100,Energy_Sales_kWh[Quarter],"Q3",Energy_Sales_kWh[Utility],$D80),IF($G$4="Q4",SUMIFS(Energy_Sales_kWh[Energy Sales],Energy_Sales_kWh[Year],a!A$100,Energy_Sales_kWh[Quarter],"Q4",Energy_Sales_kWh[Utility],$D80), IF($G$4="Calendar Year",SUMIFS(Energy_Sales_kWh[Energy Sales],Energy_Sales_kWh[Year],a!A$100,Energy_Sales_kWh[Utility],$D80),""))))))/10^3,"")</f>
        <v>0</v>
      </c>
      <c r="F80" s="1155">
        <f>IFERROR(SUM(IF($G$4="Q1",SUMIFS(Energy_Sales_kWh[Energy Sales],Energy_Sales_kWh[Year],a!B$100,Energy_Sales_kWh[Quarter],"Q1",Energy_Sales_kWh[Utility],$D80),IF($G$4="Q2",SUMIFS(Energy_Sales_kWh[Energy Sales],Energy_Sales_kWh[Year],a!B$100,Energy_Sales_kWh[Quarter],"Q2",Energy_Sales_kWh[Utility],$D80),IF($G$4="Q3",SUMIFS(Energy_Sales_kWh[Energy Sales],Energy_Sales_kWh[Year],a!B$100,Energy_Sales_kWh[Quarter],"Q3",Energy_Sales_kWh[Utility],$D80),IF($G$4="Q4",SUMIFS(Energy_Sales_kWh[Energy Sales],Energy_Sales_kWh[Year],a!B$100,Energy_Sales_kWh[Quarter],"Q4",Energy_Sales_kWh[Utility],$D80), IF($G$4="Calendar Year",SUMIFS(Energy_Sales_kWh[Energy Sales],Energy_Sales_kWh[Year],a!B$100,Energy_Sales_kWh[Utility],$D80),""))))))/10^3,"")</f>
        <v>0</v>
      </c>
      <c r="G80" s="1155">
        <f>IFERROR(SUM(IF($G$4="Q1",SUMIFS(Energy_Sales_kWh[Energy Sales],Energy_Sales_kWh[Year],a!C$100,Energy_Sales_kWh[Quarter],"Q1",Energy_Sales_kWh[Utility],$D80),IF($G$4="Q2",SUMIFS(Energy_Sales_kWh[Energy Sales],Energy_Sales_kWh[Year],a!C$100,Energy_Sales_kWh[Quarter],"Q2",Energy_Sales_kWh[Utility],$D80),IF($G$4="Q3",SUMIFS(Energy_Sales_kWh[Energy Sales],Energy_Sales_kWh[Year],a!C$100,Energy_Sales_kWh[Quarter],"Q3",Energy_Sales_kWh[Utility],$D80),IF($G$4="Q4",SUMIFS(Energy_Sales_kWh[Energy Sales],Energy_Sales_kWh[Year],a!C$100,Energy_Sales_kWh[Quarter],"Q4",Energy_Sales_kWh[Utility],$D80), IF($G$4="Calendar Year",SUMIFS(Energy_Sales_kWh[Energy Sales],Energy_Sales_kWh[Year],a!C$100,Energy_Sales_kWh[Utility],$D80),""))))))/10^3,"")</f>
        <v>0</v>
      </c>
      <c r="H80" s="1155">
        <f>IFERROR(SUM(IF($G$4="Q1",SUMIFS(Energy_Sales_kWh[Energy Sales],Energy_Sales_kWh[Year],a!D$100,Energy_Sales_kWh[Quarter],"Q1",Energy_Sales_kWh[Utility],$D80),IF($G$4="Q2",SUMIFS(Energy_Sales_kWh[Energy Sales],Energy_Sales_kWh[Year],a!D$100,Energy_Sales_kWh[Quarter],"Q2",Energy_Sales_kWh[Utility],$D80),IF($G$4="Q3",SUMIFS(Energy_Sales_kWh[Energy Sales],Energy_Sales_kWh[Year],a!D$100,Energy_Sales_kWh[Quarter],"Q3",Energy_Sales_kWh[Utility],$D80),IF($G$4="Q4",SUMIFS(Energy_Sales_kWh[Energy Sales],Energy_Sales_kWh[Year],a!D$100,Energy_Sales_kWh[Quarter],"Q4",Energy_Sales_kWh[Utility],$D80), IF($G$4="Calendar Year",SUMIFS(Energy_Sales_kWh[Energy Sales],Energy_Sales_kWh[Year],a!D$100,Energy_Sales_kWh[Utility],$D80),""))))))/10^3,"")</f>
        <v>0</v>
      </c>
      <c r="I80" s="1155">
        <f>IFERROR(SUM(IF($G$4="Q1",SUMIFS(Energy_Sales_kWh[Energy Sales],Energy_Sales_kWh[Year],a!E$100,Energy_Sales_kWh[Quarter],"Q1",Energy_Sales_kWh[Utility],$D80),IF($G$4="Q2",SUMIFS(Energy_Sales_kWh[Energy Sales],Energy_Sales_kWh[Year],a!E$100,Energy_Sales_kWh[Quarter],"Q2",Energy_Sales_kWh[Utility],$D80),IF($G$4="Q3",SUMIFS(Energy_Sales_kWh[Energy Sales],Energy_Sales_kWh[Year],a!E$100,Energy_Sales_kWh[Quarter],"Q3",Energy_Sales_kWh[Utility],$D80),IF($G$4="Q4",SUMIFS(Energy_Sales_kWh[Energy Sales],Energy_Sales_kWh[Year],a!E$100,Energy_Sales_kWh[Quarter],"Q4",Energy_Sales_kWh[Utility],$D80), IF($G$4="Calendar Year",SUMIFS(Energy_Sales_kWh[Energy Sales],Energy_Sales_kWh[Year],a!E$100,Energy_Sales_kWh[Utility],$D80),""))))))/10^3,"")</f>
        <v>7102.1859999999997</v>
      </c>
      <c r="J80" s="1152"/>
    </row>
    <row r="81" spans="4:10" ht="13.5" thickBot="1">
      <c r="D81" s="1143" t="s">
        <v>837</v>
      </c>
      <c r="E81" s="1157" t="str">
        <f>E71</f>
        <v>2020-Q2</v>
      </c>
      <c r="F81" s="1157" t="str">
        <f>F71</f>
        <v>2021-Q2</v>
      </c>
      <c r="G81" s="1157" t="str">
        <f>G71</f>
        <v>2022-Q2</v>
      </c>
      <c r="H81" s="1157" t="str">
        <f>H71</f>
        <v>2023-Q2</v>
      </c>
      <c r="I81" s="1157" t="str">
        <f>I71</f>
        <v>2024-Q2</v>
      </c>
      <c r="J81" s="1145"/>
    </row>
    <row r="82" spans="4:10">
      <c r="D82" s="1153" t="s">
        <v>28</v>
      </c>
      <c r="E82" s="1158">
        <f>IFERROR(((E62-E72)/E62),"")</f>
        <v>0.64705934924536446</v>
      </c>
      <c r="F82" s="1158" t="str">
        <f t="shared" ref="F82:I82" si="3">IFERROR(((F62-F72)/F62),"")</f>
        <v/>
      </c>
      <c r="G82" s="1158" t="str">
        <f t="shared" si="3"/>
        <v/>
      </c>
      <c r="H82" s="1158" t="str">
        <f t="shared" si="3"/>
        <v/>
      </c>
      <c r="I82" s="1158" t="str">
        <f t="shared" si="3"/>
        <v/>
      </c>
      <c r="J82" s="1149"/>
    </row>
    <row r="83" spans="4:10">
      <c r="D83" s="1153" t="s">
        <v>272</v>
      </c>
      <c r="E83" s="1158" t="str">
        <f>IFERROR(((E63-E73)/E63),"")</f>
        <v/>
      </c>
      <c r="F83" s="1158" t="str">
        <f t="shared" ref="F83:I83" si="4">IFERROR(((F63-F73)/F63),"")</f>
        <v/>
      </c>
      <c r="G83" s="1158" t="str">
        <f t="shared" si="4"/>
        <v/>
      </c>
      <c r="H83" s="1158" t="str">
        <f t="shared" si="4"/>
        <v/>
      </c>
      <c r="I83" s="1158">
        <f t="shared" si="4"/>
        <v>-5.1748739542356912</v>
      </c>
      <c r="J83" s="1149"/>
    </row>
    <row r="84" spans="4:10">
      <c r="D84" s="1153" t="s">
        <v>29</v>
      </c>
      <c r="E84" s="1158">
        <f>IFERROR(((E64-E75)/E64),"")</f>
        <v>0.39034331099385633</v>
      </c>
      <c r="F84" s="1158">
        <f t="shared" ref="F84:I84" si="5">IFERROR(((F64-F75)/F64),"")</f>
        <v>0.33494599129958846</v>
      </c>
      <c r="G84" s="1158">
        <f t="shared" si="5"/>
        <v>0.51954315285122954</v>
      </c>
      <c r="H84" s="1158">
        <f t="shared" si="5"/>
        <v>0.55414320483080948</v>
      </c>
      <c r="I84" s="1158">
        <f t="shared" si="5"/>
        <v>0.25359650044945214</v>
      </c>
      <c r="J84" s="1149"/>
    </row>
    <row r="85" spans="4:10">
      <c r="D85" s="1153" t="s">
        <v>848</v>
      </c>
      <c r="E85" s="1158" t="str">
        <f>IFERROR(((E65-E74)/E65),"")</f>
        <v/>
      </c>
      <c r="F85" s="1158" t="str">
        <f t="shared" ref="F85:I85" si="6">IFERROR(((F65-F74)/F65),"")</f>
        <v/>
      </c>
      <c r="G85" s="1158" t="str">
        <f t="shared" si="6"/>
        <v/>
      </c>
      <c r="H85" s="1158" t="str">
        <f t="shared" si="6"/>
        <v/>
      </c>
      <c r="I85" s="1158">
        <f t="shared" si="6"/>
        <v>0.20953130807298864</v>
      </c>
      <c r="J85" s="1149"/>
    </row>
    <row r="86" spans="4:10">
      <c r="D86" s="1153" t="s">
        <v>33</v>
      </c>
      <c r="E86" s="1158">
        <f>IFERROR(((E66-E76)/E66),"")</f>
        <v>0.27514424392723291</v>
      </c>
      <c r="F86" s="1158">
        <f t="shared" ref="F86:I86" si="7">IFERROR(((F66-F76)/F66),"")</f>
        <v>5.051438801830993E-2</v>
      </c>
      <c r="G86" s="1158">
        <f t="shared" si="7"/>
        <v>0.22955697964461078</v>
      </c>
      <c r="H86" s="1158">
        <f t="shared" si="7"/>
        <v>0.24609473898587944</v>
      </c>
      <c r="I86" s="1158" t="str">
        <f t="shared" si="7"/>
        <v/>
      </c>
      <c r="J86" s="1149"/>
    </row>
    <row r="87" spans="4:10">
      <c r="D87" s="1153" t="s">
        <v>13</v>
      </c>
      <c r="E87" s="1158">
        <f>IFERROR(((E67-E77)/E67),"")</f>
        <v>0.23326133418850573</v>
      </c>
      <c r="F87" s="1158">
        <f t="shared" ref="F87:I87" si="8">IFERROR(((F67-F77)/F67),"")</f>
        <v>0.29816594086562609</v>
      </c>
      <c r="G87" s="1158">
        <f t="shared" si="8"/>
        <v>0.27306583139817464</v>
      </c>
      <c r="H87" s="1158" t="str">
        <f t="shared" si="8"/>
        <v/>
      </c>
      <c r="I87" s="1158" t="str">
        <f t="shared" si="8"/>
        <v/>
      </c>
      <c r="J87" s="1149"/>
    </row>
    <row r="88" spans="4:10">
      <c r="D88" s="1153" t="s">
        <v>231</v>
      </c>
      <c r="E88" s="1158">
        <f>IFERROR(((E68-E78)/E68),"")</f>
        <v>0.47305607469359956</v>
      </c>
      <c r="F88" s="1158">
        <f t="shared" ref="F88:I88" si="9">IFERROR(((F68-F78)/F68),"")</f>
        <v>0.44663759575342615</v>
      </c>
      <c r="G88" s="1158">
        <f t="shared" si="9"/>
        <v>0.41649914294561624</v>
      </c>
      <c r="H88" s="1158">
        <f t="shared" si="9"/>
        <v>0.42493726005331089</v>
      </c>
      <c r="I88" s="1158">
        <f t="shared" si="9"/>
        <v>0.36140702263254365</v>
      </c>
      <c r="J88" s="1149"/>
    </row>
    <row r="89" spans="4:10">
      <c r="D89" s="1153" t="s">
        <v>52</v>
      </c>
      <c r="E89" s="1158">
        <f>IFERROR(((E69-E79)/E69),"")</f>
        <v>0.19772584295924897</v>
      </c>
      <c r="F89" s="1158">
        <f t="shared" ref="F89:I89" si="10">IFERROR(((F69-F79)/F69),"")</f>
        <v>0.17615198773841179</v>
      </c>
      <c r="G89" s="1158">
        <f t="shared" si="10"/>
        <v>0.16918707048732859</v>
      </c>
      <c r="H89" s="1158">
        <f t="shared" si="10"/>
        <v>0.17166931504701441</v>
      </c>
      <c r="I89" s="1158">
        <f t="shared" si="10"/>
        <v>0.16310429697706494</v>
      </c>
      <c r="J89" s="1149"/>
    </row>
    <row r="90" spans="4:10" ht="13.5" thickBot="1">
      <c r="D90" s="1154" t="s">
        <v>359</v>
      </c>
      <c r="E90" s="1151" t="str">
        <f t="shared" ref="E90" si="11">IFERROR(((E70-E80)/E70),"")</f>
        <v/>
      </c>
      <c r="F90" s="1151" t="str">
        <f t="shared" ref="F90:I90" si="12">IFERROR(((F70-F80)/F70),"")</f>
        <v/>
      </c>
      <c r="G90" s="1151" t="str">
        <f t="shared" si="12"/>
        <v/>
      </c>
      <c r="H90" s="1151" t="str">
        <f t="shared" si="12"/>
        <v/>
      </c>
      <c r="I90" s="1151">
        <f t="shared" si="12"/>
        <v>0.23530860874386955</v>
      </c>
      <c r="J90" s="1152"/>
    </row>
    <row r="91" spans="4:10" ht="13.5" thickBot="1">
      <c r="D91" s="1143" t="s">
        <v>843</v>
      </c>
      <c r="E91" s="1157" t="str">
        <f>E81</f>
        <v>2020-Q2</v>
      </c>
      <c r="F91" s="1157" t="str">
        <f>F81</f>
        <v>2021-Q2</v>
      </c>
      <c r="G91" s="1157" t="str">
        <f>G81</f>
        <v>2022-Q2</v>
      </c>
      <c r="H91" s="1157" t="str">
        <f>H81</f>
        <v>2023-Q2</v>
      </c>
      <c r="I91" s="1157" t="str">
        <f>I81</f>
        <v>2024-Q2</v>
      </c>
      <c r="J91" s="1145"/>
    </row>
    <row r="92" spans="4:10">
      <c r="D92" s="1153" t="s">
        <v>28</v>
      </c>
      <c r="E92" s="1148">
        <f>IFERROR(SUM(IF($G$4="Q1",SUMIFS(Customer_Numbers[Customers],Customer_Numbers[Year],a!A$100,Customer_Numbers[Quarter],"Q1",Customer_Numbers[Utility],$D92),IF($G$4="Q2",SUMIFS(Customer_Numbers[Customers],Customer_Numbers[Year],a!A$100,Customer_Numbers[Quarter],"Q2",Customer_Numbers[Utility],$D92),IF($G$4="Q3",SUMIFS(Customer_Numbers[Customers],Customer_Numbers[Year],a!A$100,Customer_Numbers[Quarter],"Q3",Customer_Numbers[Utility],$D92),IF($G$4="Q4",SUMIFS(Customer_Numbers[Customers],Customer_Numbers[Year],a!A$100,Customer_Numbers[Quarter],"Q4",Customer_Numbers[Utility],$D92), IF($G$4="Calendar Year",SUMIFS(Customer_Numbers[Customers],Customer_Numbers[Year],a!A$100,Customer_Numbers[Utility],$D92,Customer_Numbers[Quarter],"Q4"),"")))))),"")</f>
        <v>10062</v>
      </c>
      <c r="F92" s="1148">
        <f>IFERROR(SUM(IF($G$4="Q1",SUMIFS(Customer_Numbers[Customers],Customer_Numbers[Year],a!B$100,Customer_Numbers[Quarter],"Q1",Customer_Numbers[Utility],$D92),IF($G$4="Q2",SUMIFS(Customer_Numbers[Customers],Customer_Numbers[Year],a!B$100,Customer_Numbers[Quarter],"Q2",Customer_Numbers[Utility],$D92),IF($G$4="Q3",SUMIFS(Customer_Numbers[Customers],Customer_Numbers[Year],a!B$100,Customer_Numbers[Quarter],"Q3",Customer_Numbers[Utility],$D92),IF($G$4="Q4",SUMIFS(Customer_Numbers[Customers],Customer_Numbers[Year],a!B$100,Customer_Numbers[Quarter],"Q4",Customer_Numbers[Utility],$D92), IF($G$4="Calendar Year",SUMIFS(Customer_Numbers[Customers],Customer_Numbers[Year],a!B$100,Customer_Numbers[Utility],$D92,Customer_Numbers[Quarter],"Q4"),"")))))),"")</f>
        <v>0</v>
      </c>
      <c r="G92" s="1148">
        <f>IFERROR(SUM(IF($G$4="Q1",SUMIFS(Customer_Numbers[Customers],Customer_Numbers[Year],a!C$100,Customer_Numbers[Quarter],"Q1",Customer_Numbers[Utility],$D92),IF($G$4="Q2",SUMIFS(Customer_Numbers[Customers],Customer_Numbers[Year],a!C$100,Customer_Numbers[Quarter],"Q2",Customer_Numbers[Utility],$D92),IF($G$4="Q3",SUMIFS(Customer_Numbers[Customers],Customer_Numbers[Year],a!C$100,Customer_Numbers[Quarter],"Q3",Customer_Numbers[Utility],$D92),IF($G$4="Q4",SUMIFS(Customer_Numbers[Customers],Customer_Numbers[Year],a!C$100,Customer_Numbers[Quarter],"Q4",Customer_Numbers[Utility],$D92), IF($G$4="Calendar Year",SUMIFS(Customer_Numbers[Customers],Customer_Numbers[Year],a!C$100,Customer_Numbers[Utility],$D92,Customer_Numbers[Quarter],"Q4"),"")))))),"")</f>
        <v>0</v>
      </c>
      <c r="H92" s="1148">
        <f>IFERROR(SUM(IF($G$4="Q1",SUMIFS(Customer_Numbers[Customers],Customer_Numbers[Year],a!D$100,Customer_Numbers[Quarter],"Q1",Customer_Numbers[Utility],$D92),IF($G$4="Q2",SUMIFS(Customer_Numbers[Customers],Customer_Numbers[Year],a!D$100,Customer_Numbers[Quarter],"Q2",Customer_Numbers[Utility],$D92),IF($G$4="Q3",SUMIFS(Customer_Numbers[Customers],Customer_Numbers[Year],a!D$100,Customer_Numbers[Quarter],"Q3",Customer_Numbers[Utility],$D92),IF($G$4="Q4",SUMIFS(Customer_Numbers[Customers],Customer_Numbers[Year],a!D$100,Customer_Numbers[Quarter],"Q4",Customer_Numbers[Utility],$D92), IF($G$4="Calendar Year",SUMIFS(Customer_Numbers[Customers],Customer_Numbers[Year],a!D$100,Customer_Numbers[Utility],$D92,Customer_Numbers[Quarter],"Q4"),"")))))),"")</f>
        <v>0</v>
      </c>
      <c r="I92" s="1148">
        <f>IFERROR(SUM(IF($G$4="Q1",SUMIFS(Customer_Numbers[Customers],Customer_Numbers[Year],a!E$100,Customer_Numbers[Quarter],"Q1",Customer_Numbers[Utility],$D92),IF($G$4="Q2",SUMIFS(Customer_Numbers[Customers],Customer_Numbers[Year],a!E$100,Customer_Numbers[Quarter],"Q2",Customer_Numbers[Utility],$D92),IF($G$4="Q3",SUMIFS(Customer_Numbers[Customers],Customer_Numbers[Year],a!E$100,Customer_Numbers[Quarter],"Q3",Customer_Numbers[Utility],$D92),IF($G$4="Q4",SUMIFS(Customer_Numbers[Customers],Customer_Numbers[Year],a!E$100,Customer_Numbers[Quarter],"Q4",Customer_Numbers[Utility],$D92), IF($G$4="Calendar Year",SUMIFS(Customer_Numbers[Customers],Customer_Numbers[Year],a!E$100,Customer_Numbers[Utility],$D92,Customer_Numbers[Quarter],"Q4"),"")))))),"")</f>
        <v>0</v>
      </c>
      <c r="J92" s="1149"/>
    </row>
    <row r="93" spans="4:10">
      <c r="D93" s="1153" t="s">
        <v>272</v>
      </c>
      <c r="E93" s="1148">
        <f>IFERROR(SUM(IF($G$4="Q1",SUMIFS(Customer_Numbers[Customers],Customer_Numbers[Year],a!A$100,Customer_Numbers[Quarter],"Q1",Customer_Numbers[Utility],$D93),IF($G$4="Q2",SUMIFS(Customer_Numbers[Customers],Customer_Numbers[Year],a!A$100,Customer_Numbers[Quarter],"Q2",Customer_Numbers[Utility],$D93),IF($G$4="Q3",SUMIFS(Customer_Numbers[Customers],Customer_Numbers[Year],a!A$100,Customer_Numbers[Quarter],"Q3",Customer_Numbers[Utility],$D93),IF($G$4="Q4",SUMIFS(Customer_Numbers[Customers],Customer_Numbers[Year],a!A$100,Customer_Numbers[Quarter],"Q4",Customer_Numbers[Utility],$D93), IF($G$4="Calendar Year",SUMIFS(Customer_Numbers[Customers],Customer_Numbers[Year],a!A$100,Customer_Numbers[Utility],$D93,Customer_Numbers[Quarter],"Q4"),"")))))),"")</f>
        <v>0</v>
      </c>
      <c r="F93" s="1148">
        <f>IFERROR(SUM(IF($G$4="Q1",SUMIFS(Customer_Numbers[Customers],Customer_Numbers[Year],a!B$100,Customer_Numbers[Quarter],"Q1",Customer_Numbers[Utility],$D93),IF($G$4="Q2",SUMIFS(Customer_Numbers[Customers],Customer_Numbers[Year],a!B$100,Customer_Numbers[Quarter],"Q2",Customer_Numbers[Utility],$D93),IF($G$4="Q3",SUMIFS(Customer_Numbers[Customers],Customer_Numbers[Year],a!B$100,Customer_Numbers[Quarter],"Q3",Customer_Numbers[Utility],$D93),IF($G$4="Q4",SUMIFS(Customer_Numbers[Customers],Customer_Numbers[Year],a!B$100,Customer_Numbers[Quarter],"Q4",Customer_Numbers[Utility],$D93), IF($G$4="Calendar Year",SUMIFS(Customer_Numbers[Customers],Customer_Numbers[Year],a!B$100,Customer_Numbers[Utility],$D93,Customer_Numbers[Quarter],"Q4"),"")))))),"")</f>
        <v>0</v>
      </c>
      <c r="G93" s="1148">
        <f>IFERROR(SUM(IF($G$4="Q1",SUMIFS(Customer_Numbers[Customers],Customer_Numbers[Year],a!C$100,Customer_Numbers[Quarter],"Q1",Customer_Numbers[Utility],$D93),IF($G$4="Q2",SUMIFS(Customer_Numbers[Customers],Customer_Numbers[Year],a!C$100,Customer_Numbers[Quarter],"Q2",Customer_Numbers[Utility],$D93),IF($G$4="Q3",SUMIFS(Customer_Numbers[Customers],Customer_Numbers[Year],a!C$100,Customer_Numbers[Quarter],"Q3",Customer_Numbers[Utility],$D93),IF($G$4="Q4",SUMIFS(Customer_Numbers[Customers],Customer_Numbers[Year],a!C$100,Customer_Numbers[Quarter],"Q4",Customer_Numbers[Utility],$D93), IF($G$4="Calendar Year",SUMIFS(Customer_Numbers[Customers],Customer_Numbers[Year],a!C$100,Customer_Numbers[Utility],$D93,Customer_Numbers[Quarter],"Q4"),"")))))),"")</f>
        <v>0</v>
      </c>
      <c r="H93" s="1148">
        <f>IFERROR(SUM(IF($G$4="Q1",SUMIFS(Customer_Numbers[Customers],Customer_Numbers[Year],a!D$100,Customer_Numbers[Quarter],"Q1",Customer_Numbers[Utility],$D93),IF($G$4="Q2",SUMIFS(Customer_Numbers[Customers],Customer_Numbers[Year],a!D$100,Customer_Numbers[Quarter],"Q2",Customer_Numbers[Utility],$D93),IF($G$4="Q3",SUMIFS(Customer_Numbers[Customers],Customer_Numbers[Year],a!D$100,Customer_Numbers[Quarter],"Q3",Customer_Numbers[Utility],$D93),IF($G$4="Q4",SUMIFS(Customer_Numbers[Customers],Customer_Numbers[Year],a!D$100,Customer_Numbers[Quarter],"Q4",Customer_Numbers[Utility],$D93), IF($G$4="Calendar Year",SUMIFS(Customer_Numbers[Customers],Customer_Numbers[Year],a!D$100,Customer_Numbers[Utility],$D93,Customer_Numbers[Quarter],"Q4"),"")))))),"")</f>
        <v>0</v>
      </c>
      <c r="I93" s="1148">
        <f>IFERROR(SUM(IF($G$4="Q1",SUMIFS(Customer_Numbers[Customers],Customer_Numbers[Year],a!E$100,Customer_Numbers[Quarter],"Q1",Customer_Numbers[Utility],$D93),IF($G$4="Q2",SUMIFS(Customer_Numbers[Customers],Customer_Numbers[Year],a!E$100,Customer_Numbers[Quarter],"Q2",Customer_Numbers[Utility],$D93),IF($G$4="Q3",SUMIFS(Customer_Numbers[Customers],Customer_Numbers[Year],a!E$100,Customer_Numbers[Quarter],"Q3",Customer_Numbers[Utility],$D93),IF($G$4="Q4",SUMIFS(Customer_Numbers[Customers],Customer_Numbers[Year],a!E$100,Customer_Numbers[Quarter],"Q4",Customer_Numbers[Utility],$D93), IF($G$4="Calendar Year",SUMIFS(Customer_Numbers[Customers],Customer_Numbers[Year],a!E$100,Customer_Numbers[Utility],$D93,Customer_Numbers[Quarter],"Q4"),"")))))),"")</f>
        <v>363</v>
      </c>
      <c r="J93" s="1159"/>
    </row>
    <row r="94" spans="4:10">
      <c r="D94" s="1153" t="s">
        <v>29</v>
      </c>
      <c r="E94" s="1148">
        <f>IFERROR(SUM(IF($G$4="Q1",SUMIFS(Customer_Numbers[Customers],Customer_Numbers[Year],a!A$100,Customer_Numbers[Quarter],"Q1",Customer_Numbers[Utility],$D94),IF($G$4="Q2",SUMIFS(Customer_Numbers[Customers],Customer_Numbers[Year],a!A$100,Customer_Numbers[Quarter],"Q2",Customer_Numbers[Utility],$D94),IF($G$4="Q3",SUMIFS(Customer_Numbers[Customers],Customer_Numbers[Year],a!A$100,Customer_Numbers[Quarter],"Q3",Customer_Numbers[Utility],$D94),IF($G$4="Q4",SUMIFS(Customer_Numbers[Customers],Customer_Numbers[Year],a!A$100,Customer_Numbers[Quarter],"Q4",Customer_Numbers[Utility],$D94), IF($G$4="Calendar Year",SUMIFS(Customer_Numbers[Customers],Customer_Numbers[Year],a!A$100,Customer_Numbers[Utility],$D94,Customer_Numbers[Quarter],"Q4"),"")))))),"")</f>
        <v>15528</v>
      </c>
      <c r="F94" s="1148">
        <f>IFERROR(SUM(IF($G$4="Q1",SUMIFS(Customer_Numbers[Customers],Customer_Numbers[Year],a!B$100,Customer_Numbers[Quarter],"Q1",Customer_Numbers[Utility],$D94),IF($G$4="Q2",SUMIFS(Customer_Numbers[Customers],Customer_Numbers[Year],a!B$100,Customer_Numbers[Quarter],"Q2",Customer_Numbers[Utility],$D94),IF($G$4="Q3",SUMIFS(Customer_Numbers[Customers],Customer_Numbers[Year],a!B$100,Customer_Numbers[Quarter],"Q3",Customer_Numbers[Utility],$D94),IF($G$4="Q4",SUMIFS(Customer_Numbers[Customers],Customer_Numbers[Year],a!B$100,Customer_Numbers[Quarter],"Q4",Customer_Numbers[Utility],$D94), IF($G$4="Calendar Year",SUMIFS(Customer_Numbers[Customers],Customer_Numbers[Year],a!B$100,Customer_Numbers[Utility],$D94,Customer_Numbers[Quarter],"Q4"),"")))))),"")</f>
        <v>18856</v>
      </c>
      <c r="G94" s="1148">
        <f>IFERROR(SUM(IF($G$4="Q1",SUMIFS(Customer_Numbers[Customers],Customer_Numbers[Year],a!C$100,Customer_Numbers[Quarter],"Q1",Customer_Numbers[Utility],$D94),IF($G$4="Q2",SUMIFS(Customer_Numbers[Customers],Customer_Numbers[Year],a!C$100,Customer_Numbers[Quarter],"Q2",Customer_Numbers[Utility],$D94),IF($G$4="Q3",SUMIFS(Customer_Numbers[Customers],Customer_Numbers[Year],a!C$100,Customer_Numbers[Quarter],"Q3",Customer_Numbers[Utility],$D94),IF($G$4="Q4",SUMIFS(Customer_Numbers[Customers],Customer_Numbers[Year],a!C$100,Customer_Numbers[Quarter],"Q4",Customer_Numbers[Utility],$D94), IF($G$4="Calendar Year",SUMIFS(Customer_Numbers[Customers],Customer_Numbers[Year],a!C$100,Customer_Numbers[Utility],$D94,Customer_Numbers[Quarter],"Q4"),"")))))),"")</f>
        <v>19660</v>
      </c>
      <c r="H94" s="1148">
        <f>IFERROR(SUM(IF($G$4="Q1",SUMIFS(Customer_Numbers[Customers],Customer_Numbers[Year],a!D$100,Customer_Numbers[Quarter],"Q1",Customer_Numbers[Utility],$D94),IF($G$4="Q2",SUMIFS(Customer_Numbers[Customers],Customer_Numbers[Year],a!D$100,Customer_Numbers[Quarter],"Q2",Customer_Numbers[Utility],$D94),IF($G$4="Q3",SUMIFS(Customer_Numbers[Customers],Customer_Numbers[Year],a!D$100,Customer_Numbers[Quarter],"Q3",Customer_Numbers[Utility],$D94),IF($G$4="Q4",SUMIFS(Customer_Numbers[Customers],Customer_Numbers[Year],a!D$100,Customer_Numbers[Quarter],"Q4",Customer_Numbers[Utility],$D94), IF($G$4="Calendar Year",SUMIFS(Customer_Numbers[Customers],Customer_Numbers[Year],a!D$100,Customer_Numbers[Utility],$D94,Customer_Numbers[Quarter],"Q4"),"")))))),"")</f>
        <v>20061</v>
      </c>
      <c r="I94" s="1148">
        <f>IFERROR(SUM(IF($G$4="Q1",SUMIFS(Customer_Numbers[Customers],Customer_Numbers[Year],a!E$100,Customer_Numbers[Quarter],"Q1",Customer_Numbers[Utility],$D94),IF($G$4="Q2",SUMIFS(Customer_Numbers[Customers],Customer_Numbers[Year],a!E$100,Customer_Numbers[Quarter],"Q2",Customer_Numbers[Utility],$D94),IF($G$4="Q3",SUMIFS(Customer_Numbers[Customers],Customer_Numbers[Year],a!E$100,Customer_Numbers[Quarter],"Q3",Customer_Numbers[Utility],$D94),IF($G$4="Q4",SUMIFS(Customer_Numbers[Customers],Customer_Numbers[Year],a!E$100,Customer_Numbers[Quarter],"Q4",Customer_Numbers[Utility],$D94), IF($G$4="Calendar Year",SUMIFS(Customer_Numbers[Customers],Customer_Numbers[Year],a!E$100,Customer_Numbers[Utility],$D94,Customer_Numbers[Quarter],"Q4"),"")))))),"")</f>
        <v>22733</v>
      </c>
      <c r="J94" s="1149"/>
    </row>
    <row r="95" spans="4:10">
      <c r="D95" s="1153" t="s">
        <v>848</v>
      </c>
      <c r="E95" s="1148">
        <f>IFERROR(SUM(IF($G$4="Q1",SUMIFS(Customer_Numbers[Customers],Customer_Numbers[Year],a!A$100,Customer_Numbers[Quarter],"Q1",Customer_Numbers[Utility],$D95),IF($G$4="Q2",SUMIFS(Customer_Numbers[Customers],Customer_Numbers[Year],a!A$100,Customer_Numbers[Quarter],"Q2",Customer_Numbers[Utility],$D95),IF($G$4="Q3",SUMIFS(Customer_Numbers[Customers],Customer_Numbers[Year],a!A$100,Customer_Numbers[Quarter],"Q3",Customer_Numbers[Utility],$D95),IF($G$4="Q4",SUMIFS(Customer_Numbers[Customers],Customer_Numbers[Year],a!A$100,Customer_Numbers[Quarter],"Q4",Customer_Numbers[Utility],$D95), IF($G$4="Calendar Year",SUMIFS(Customer_Numbers[Customers],Customer_Numbers[Year],a!A$100,Customer_Numbers[Utility],$D95,Customer_Numbers[Quarter],"Q4"),"")))))),"")</f>
        <v>0</v>
      </c>
      <c r="F95" s="1148">
        <f>IFERROR(SUM(IF($G$4="Q1",SUMIFS(Customer_Numbers[Customers],Customer_Numbers[Year],a!B$100,Customer_Numbers[Quarter],"Q1",Customer_Numbers[Utility],$D95),IF($G$4="Q2",SUMIFS(Customer_Numbers[Customers],Customer_Numbers[Year],a!B$100,Customer_Numbers[Quarter],"Q2",Customer_Numbers[Utility],$D95),IF($G$4="Q3",SUMIFS(Customer_Numbers[Customers],Customer_Numbers[Year],a!B$100,Customer_Numbers[Quarter],"Q3",Customer_Numbers[Utility],$D95),IF($G$4="Q4",SUMIFS(Customer_Numbers[Customers],Customer_Numbers[Year],a!B$100,Customer_Numbers[Quarter],"Q4",Customer_Numbers[Utility],$D95), IF($G$4="Calendar Year",SUMIFS(Customer_Numbers[Customers],Customer_Numbers[Year],a!B$100,Customer_Numbers[Utility],$D95,Customer_Numbers[Quarter],"Q4"),"")))))),"")</f>
        <v>0</v>
      </c>
      <c r="G95" s="1148">
        <f>IFERROR(SUM(IF($G$4="Q1",SUMIFS(Customer_Numbers[Customers],Customer_Numbers[Year],a!C$100,Customer_Numbers[Quarter],"Q1",Customer_Numbers[Utility],$D95),IF($G$4="Q2",SUMIFS(Customer_Numbers[Customers],Customer_Numbers[Year],a!C$100,Customer_Numbers[Quarter],"Q2",Customer_Numbers[Utility],$D95),IF($G$4="Q3",SUMIFS(Customer_Numbers[Customers],Customer_Numbers[Year],a!C$100,Customer_Numbers[Quarter],"Q3",Customer_Numbers[Utility],$D95),IF($G$4="Q4",SUMIFS(Customer_Numbers[Customers],Customer_Numbers[Year],a!C$100,Customer_Numbers[Quarter],"Q4",Customer_Numbers[Utility],$D95), IF($G$4="Calendar Year",SUMIFS(Customer_Numbers[Customers],Customer_Numbers[Year],a!C$100,Customer_Numbers[Utility],$D95,Customer_Numbers[Quarter],"Q4"),"")))))),"")</f>
        <v>0</v>
      </c>
      <c r="H95" s="1148">
        <f>IFERROR(SUM(IF($G$4="Q1",SUMIFS(Customer_Numbers[Customers],Customer_Numbers[Year],a!D$100,Customer_Numbers[Quarter],"Q1",Customer_Numbers[Utility],$D95),IF($G$4="Q2",SUMIFS(Customer_Numbers[Customers],Customer_Numbers[Year],a!D$100,Customer_Numbers[Quarter],"Q2",Customer_Numbers[Utility],$D95),IF($G$4="Q3",SUMIFS(Customer_Numbers[Customers],Customer_Numbers[Year],a!D$100,Customer_Numbers[Quarter],"Q3",Customer_Numbers[Utility],$D95),IF($G$4="Q4",SUMIFS(Customer_Numbers[Customers],Customer_Numbers[Year],a!D$100,Customer_Numbers[Quarter],"Q4",Customer_Numbers[Utility],$D95), IF($G$4="Calendar Year",SUMIFS(Customer_Numbers[Customers],Customer_Numbers[Year],a!D$100,Customer_Numbers[Utility],$D95,Customer_Numbers[Quarter],"Q4"),"")))))),"")</f>
        <v>0</v>
      </c>
      <c r="I95" s="1148">
        <f>IFERROR(SUM(IF($G$4="Q1",SUMIFS(Customer_Numbers[Customers],Customer_Numbers[Year],a!E$100,Customer_Numbers[Quarter],"Q1",Customer_Numbers[Utility],$D95),IF($G$4="Q2",SUMIFS(Customer_Numbers[Customers],Customer_Numbers[Year],a!E$100,Customer_Numbers[Quarter],"Q2",Customer_Numbers[Utility],$D95),IF($G$4="Q3",SUMIFS(Customer_Numbers[Customers],Customer_Numbers[Year],a!E$100,Customer_Numbers[Quarter],"Q3",Customer_Numbers[Utility],$D95),IF($G$4="Q4",SUMIFS(Customer_Numbers[Customers],Customer_Numbers[Year],a!E$100,Customer_Numbers[Quarter],"Q4",Customer_Numbers[Utility],$D95), IF($G$4="Calendar Year",SUMIFS(Customer_Numbers[Customers],Customer_Numbers[Year],a!E$100,Customer_Numbers[Utility],$D95,Customer_Numbers[Quarter],"Q4"),"")))))),"")</f>
        <v>5619</v>
      </c>
      <c r="J95" s="1149"/>
    </row>
    <row r="96" spans="4:10">
      <c r="D96" s="1153" t="s">
        <v>33</v>
      </c>
      <c r="E96" s="1148">
        <f>IFERROR(SUM(IF($G$4="Q1",SUMIFS(Customer_Numbers[Customers],Customer_Numbers[Year],a!A$100,Customer_Numbers[Quarter],"Q1",Customer_Numbers[Utility],$D96),IF($G$4="Q2",SUMIFS(Customer_Numbers[Customers],Customer_Numbers[Year],a!A$100,Customer_Numbers[Quarter],"Q2",Customer_Numbers[Utility],$D96),IF($G$4="Q3",SUMIFS(Customer_Numbers[Customers],Customer_Numbers[Year],a!A$100,Customer_Numbers[Quarter],"Q3",Customer_Numbers[Utility],$D96),IF($G$4="Q4",SUMIFS(Customer_Numbers[Customers],Customer_Numbers[Year],a!A$100,Customer_Numbers[Quarter],"Q4",Customer_Numbers[Utility],$D96), IF($G$4="Calendar Year",SUMIFS(Customer_Numbers[Customers],Customer_Numbers[Year],a!A$100,Customer_Numbers[Utility],$D96,Customer_Numbers[Quarter],"Q4"),"")))))),"")</f>
        <v>8323</v>
      </c>
      <c r="F96" s="1148">
        <f>IFERROR(SUM(IF($G$4="Q1",SUMIFS(Customer_Numbers[Customers],Customer_Numbers[Year],a!B$100,Customer_Numbers[Quarter],"Q1",Customer_Numbers[Utility],$D96),IF($G$4="Q2",SUMIFS(Customer_Numbers[Customers],Customer_Numbers[Year],a!B$100,Customer_Numbers[Quarter],"Q2",Customer_Numbers[Utility],$D96),IF($G$4="Q3",SUMIFS(Customer_Numbers[Customers],Customer_Numbers[Year],a!B$100,Customer_Numbers[Quarter],"Q3",Customer_Numbers[Utility],$D96),IF($G$4="Q4",SUMIFS(Customer_Numbers[Customers],Customer_Numbers[Year],a!B$100,Customer_Numbers[Quarter],"Q4",Customer_Numbers[Utility],$D96), IF($G$4="Calendar Year",SUMIFS(Customer_Numbers[Customers],Customer_Numbers[Year],a!B$100,Customer_Numbers[Utility],$D96,Customer_Numbers[Quarter],"Q4"),"")))))),"")</f>
        <v>8966</v>
      </c>
      <c r="G96" s="1148">
        <f>IFERROR(SUM(IF($G$4="Q1",SUMIFS(Customer_Numbers[Customers],Customer_Numbers[Year],a!C$100,Customer_Numbers[Quarter],"Q1",Customer_Numbers[Utility],$D96),IF($G$4="Q2",SUMIFS(Customer_Numbers[Customers],Customer_Numbers[Year],a!C$100,Customer_Numbers[Quarter],"Q2",Customer_Numbers[Utility],$D96),IF($G$4="Q3",SUMIFS(Customer_Numbers[Customers],Customer_Numbers[Year],a!C$100,Customer_Numbers[Quarter],"Q3",Customer_Numbers[Utility],$D96),IF($G$4="Q4",SUMIFS(Customer_Numbers[Customers],Customer_Numbers[Year],a!C$100,Customer_Numbers[Quarter],"Q4",Customer_Numbers[Utility],$D96), IF($G$4="Calendar Year",SUMIFS(Customer_Numbers[Customers],Customer_Numbers[Year],a!C$100,Customer_Numbers[Utility],$D96,Customer_Numbers[Quarter],"Q4"),"")))))),"")</f>
        <v>9517</v>
      </c>
      <c r="H96" s="1148">
        <f>IFERROR(SUM(IF($G$4="Q1",SUMIFS(Customer_Numbers[Customers],Customer_Numbers[Year],a!D$100,Customer_Numbers[Quarter],"Q1",Customer_Numbers[Utility],$D96),IF($G$4="Q2",SUMIFS(Customer_Numbers[Customers],Customer_Numbers[Year],a!D$100,Customer_Numbers[Quarter],"Q2",Customer_Numbers[Utility],$D96),IF($G$4="Q3",SUMIFS(Customer_Numbers[Customers],Customer_Numbers[Year],a!D$100,Customer_Numbers[Quarter],"Q3",Customer_Numbers[Utility],$D96),IF($G$4="Q4",SUMIFS(Customer_Numbers[Customers],Customer_Numbers[Year],a!D$100,Customer_Numbers[Quarter],"Q4",Customer_Numbers[Utility],$D96), IF($G$4="Calendar Year",SUMIFS(Customer_Numbers[Customers],Customer_Numbers[Year],a!D$100,Customer_Numbers[Utility],$D96,Customer_Numbers[Quarter],"Q4"),"")))))),"")</f>
        <v>9768</v>
      </c>
      <c r="I96" s="1148">
        <f>IFERROR(SUM(IF($G$4="Q1",SUMIFS(Customer_Numbers[Customers],Customer_Numbers[Year],a!E$100,Customer_Numbers[Quarter],"Q1",Customer_Numbers[Utility],$D96),IF($G$4="Q2",SUMIFS(Customer_Numbers[Customers],Customer_Numbers[Year],a!E$100,Customer_Numbers[Quarter],"Q2",Customer_Numbers[Utility],$D96),IF($G$4="Q3",SUMIFS(Customer_Numbers[Customers],Customer_Numbers[Year],a!E$100,Customer_Numbers[Quarter],"Q3",Customer_Numbers[Utility],$D96),IF($G$4="Q4",SUMIFS(Customer_Numbers[Customers],Customer_Numbers[Year],a!E$100,Customer_Numbers[Quarter],"Q4",Customer_Numbers[Utility],$D96), IF($G$4="Calendar Year",SUMIFS(Customer_Numbers[Customers],Customer_Numbers[Year],a!E$100,Customer_Numbers[Utility],$D96,Customer_Numbers[Quarter],"Q4"),"")))))),"")</f>
        <v>0</v>
      </c>
      <c r="J96" s="1149"/>
    </row>
    <row r="97" spans="4:10">
      <c r="D97" s="1153" t="s">
        <v>13</v>
      </c>
      <c r="E97" s="1148">
        <f>IFERROR(SUM(IF($G$4="Q1",SUMIFS(Customer_Numbers[Customers],Customer_Numbers[Year],a!A$100,Customer_Numbers[Quarter],"Q1",Customer_Numbers[Utility],$D97),IF($G$4="Q2",SUMIFS(Customer_Numbers[Customers],Customer_Numbers[Year],a!A$100,Customer_Numbers[Quarter],"Q2",Customer_Numbers[Utility],$D97),IF($G$4="Q3",SUMIFS(Customer_Numbers[Customers],Customer_Numbers[Year],a!A$100,Customer_Numbers[Quarter],"Q3",Customer_Numbers[Utility],$D97),IF($G$4="Q4",SUMIFS(Customer_Numbers[Customers],Customer_Numbers[Year],a!A$100,Customer_Numbers[Quarter],"Q4",Customer_Numbers[Utility],$D97), IF($G$4="Calendar Year",SUMIFS(Customer_Numbers[Customers],Customer_Numbers[Year],a!A$100,Customer_Numbers[Utility],$D97,Customer_Numbers[Quarter],"Q4"),"")))))),"")</f>
        <v>4412</v>
      </c>
      <c r="F97" s="1148">
        <f>IFERROR(SUM(IF($G$4="Q1",SUMIFS(Customer_Numbers[Customers],Customer_Numbers[Year],a!B$100,Customer_Numbers[Quarter],"Q1",Customer_Numbers[Utility],$D97),IF($G$4="Q2",SUMIFS(Customer_Numbers[Customers],Customer_Numbers[Year],a!B$100,Customer_Numbers[Quarter],"Q2",Customer_Numbers[Utility],$D97),IF($G$4="Q3",SUMIFS(Customer_Numbers[Customers],Customer_Numbers[Year],a!B$100,Customer_Numbers[Quarter],"Q3",Customer_Numbers[Utility],$D97),IF($G$4="Q4",SUMIFS(Customer_Numbers[Customers],Customer_Numbers[Year],a!B$100,Customer_Numbers[Quarter],"Q4",Customer_Numbers[Utility],$D97), IF($G$4="Calendar Year",SUMIFS(Customer_Numbers[Customers],Customer_Numbers[Year],a!B$100,Customer_Numbers[Utility],$D97,Customer_Numbers[Quarter],"Q4"),"")))))),"")</f>
        <v>5406</v>
      </c>
      <c r="G97" s="1148">
        <f>IFERROR(SUM(IF($G$4="Q1",SUMIFS(Customer_Numbers[Customers],Customer_Numbers[Year],a!C$100,Customer_Numbers[Quarter],"Q1",Customer_Numbers[Utility],$D97),IF($G$4="Q2",SUMIFS(Customer_Numbers[Customers],Customer_Numbers[Year],a!C$100,Customer_Numbers[Quarter],"Q2",Customer_Numbers[Utility],$D97),IF($G$4="Q3",SUMIFS(Customer_Numbers[Customers],Customer_Numbers[Year],a!C$100,Customer_Numbers[Quarter],"Q3",Customer_Numbers[Utility],$D97),IF($G$4="Q4",SUMIFS(Customer_Numbers[Customers],Customer_Numbers[Year],a!C$100,Customer_Numbers[Quarter],"Q4",Customer_Numbers[Utility],$D97), IF($G$4="Calendar Year",SUMIFS(Customer_Numbers[Customers],Customer_Numbers[Year],a!C$100,Customer_Numbers[Utility],$D97,Customer_Numbers[Quarter],"Q4"),"")))))),"")</f>
        <v>7895</v>
      </c>
      <c r="H97" s="1148">
        <f>IFERROR(SUM(IF($G$4="Q1",SUMIFS(Customer_Numbers[Customers],Customer_Numbers[Year],a!D$100,Customer_Numbers[Quarter],"Q1",Customer_Numbers[Utility],$D97),IF($G$4="Q2",SUMIFS(Customer_Numbers[Customers],Customer_Numbers[Year],a!D$100,Customer_Numbers[Quarter],"Q2",Customer_Numbers[Utility],$D97),IF($G$4="Q3",SUMIFS(Customer_Numbers[Customers],Customer_Numbers[Year],a!D$100,Customer_Numbers[Quarter],"Q3",Customer_Numbers[Utility],$D97),IF($G$4="Q4",SUMIFS(Customer_Numbers[Customers],Customer_Numbers[Year],a!D$100,Customer_Numbers[Quarter],"Q4",Customer_Numbers[Utility],$D97), IF($G$4="Calendar Year",SUMIFS(Customer_Numbers[Customers],Customer_Numbers[Year],a!D$100,Customer_Numbers[Utility],$D97,Customer_Numbers[Quarter],"Q4"),"")))))),"")</f>
        <v>8417</v>
      </c>
      <c r="I97" s="1148">
        <f>IFERROR(SUM(IF($G$4="Q1",SUMIFS(Customer_Numbers[Customers],Customer_Numbers[Year],a!E$100,Customer_Numbers[Quarter],"Q1",Customer_Numbers[Utility],$D97),IF($G$4="Q2",SUMIFS(Customer_Numbers[Customers],Customer_Numbers[Year],a!E$100,Customer_Numbers[Quarter],"Q2",Customer_Numbers[Utility],$D97),IF($G$4="Q3",SUMIFS(Customer_Numbers[Customers],Customer_Numbers[Year],a!E$100,Customer_Numbers[Quarter],"Q3",Customer_Numbers[Utility],$D97),IF($G$4="Q4",SUMIFS(Customer_Numbers[Customers],Customer_Numbers[Year],a!E$100,Customer_Numbers[Quarter],"Q4",Customer_Numbers[Utility],$D97), IF($G$4="Calendar Year",SUMIFS(Customer_Numbers[Customers],Customer_Numbers[Year],a!E$100,Customer_Numbers[Utility],$D97,Customer_Numbers[Quarter],"Q4"),"")))))),"")</f>
        <v>0</v>
      </c>
      <c r="J97" s="1149"/>
    </row>
    <row r="98" spans="4:10">
      <c r="D98" s="1153" t="s">
        <v>231</v>
      </c>
      <c r="E98" s="1148">
        <f>IFERROR(SUM(IF($G$4="Q1",SUMIFS(Customer_Numbers[Customers],Customer_Numbers[Year],a!A$100,Customer_Numbers[Quarter],"Q1",Customer_Numbers[Utility],$D98),IF($G$4="Q2",SUMIFS(Customer_Numbers[Customers],Customer_Numbers[Year],a!A$100,Customer_Numbers[Quarter],"Q2",Customer_Numbers[Utility],$D98),IF($G$4="Q3",SUMIFS(Customer_Numbers[Customers],Customer_Numbers[Year],a!A$100,Customer_Numbers[Quarter],"Q3",Customer_Numbers[Utility],$D98),IF($G$4="Q4",SUMIFS(Customer_Numbers[Customers],Customer_Numbers[Year],a!A$100,Customer_Numbers[Quarter],"Q4",Customer_Numbers[Utility],$D98), IF($G$4="Calendar Year",SUMIFS(Customer_Numbers[Customers],Customer_Numbers[Year],a!A$100,Customer_Numbers[Utility],$D98,Customer_Numbers[Quarter],"Q4"),"")))))),"")</f>
        <v>78823</v>
      </c>
      <c r="F98" s="1148">
        <f>IFERROR(SUM(IF($G$4="Q1",SUMIFS(Customer_Numbers[Customers],Customer_Numbers[Year],a!B$100,Customer_Numbers[Quarter],"Q1",Customer_Numbers[Utility],$D98),IF($G$4="Q2",SUMIFS(Customer_Numbers[Customers],Customer_Numbers[Year],a!B$100,Customer_Numbers[Quarter],"Q2",Customer_Numbers[Utility],$D98),IF($G$4="Q3",SUMIFS(Customer_Numbers[Customers],Customer_Numbers[Year],a!B$100,Customer_Numbers[Quarter],"Q3",Customer_Numbers[Utility],$D98),IF($G$4="Q4",SUMIFS(Customer_Numbers[Customers],Customer_Numbers[Year],a!B$100,Customer_Numbers[Quarter],"Q4",Customer_Numbers[Utility],$D98), IF($G$4="Calendar Year",SUMIFS(Customer_Numbers[Customers],Customer_Numbers[Year],a!B$100,Customer_Numbers[Utility],$D98,Customer_Numbers[Quarter],"Q4"),"")))))),"")</f>
        <v>93200</v>
      </c>
      <c r="G98" s="1148">
        <f>IFERROR(SUM(IF($G$4="Q1",SUMIFS(Customer_Numbers[Customers],Customer_Numbers[Year],a!C$100,Customer_Numbers[Quarter],"Q1",Customer_Numbers[Utility],$D98),IF($G$4="Q2",SUMIFS(Customer_Numbers[Customers],Customer_Numbers[Year],a!C$100,Customer_Numbers[Quarter],"Q2",Customer_Numbers[Utility],$D98),IF($G$4="Q3",SUMIFS(Customer_Numbers[Customers],Customer_Numbers[Year],a!C$100,Customer_Numbers[Quarter],"Q3",Customer_Numbers[Utility],$D98),IF($G$4="Q4",SUMIFS(Customer_Numbers[Customers],Customer_Numbers[Year],a!C$100,Customer_Numbers[Quarter],"Q4",Customer_Numbers[Utility],$D98), IF($G$4="Calendar Year",SUMIFS(Customer_Numbers[Customers],Customer_Numbers[Year],a!C$100,Customer_Numbers[Utility],$D98,Customer_Numbers[Quarter],"Q4"),"")))))),"")</f>
        <v>96950</v>
      </c>
      <c r="H98" s="1148">
        <f>IFERROR(SUM(IF($G$4="Q1",SUMIFS(Customer_Numbers[Customers],Customer_Numbers[Year],a!D$100,Customer_Numbers[Quarter],"Q1",Customer_Numbers[Utility],$D98),IF($G$4="Q2",SUMIFS(Customer_Numbers[Customers],Customer_Numbers[Year],a!D$100,Customer_Numbers[Quarter],"Q2",Customer_Numbers[Utility],$D98),IF($G$4="Q3",SUMIFS(Customer_Numbers[Customers],Customer_Numbers[Year],a!D$100,Customer_Numbers[Quarter],"Q3",Customer_Numbers[Utility],$D98),IF($G$4="Q4",SUMIFS(Customer_Numbers[Customers],Customer_Numbers[Year],a!D$100,Customer_Numbers[Quarter],"Q4",Customer_Numbers[Utility],$D98), IF($G$4="Calendar Year",SUMIFS(Customer_Numbers[Customers],Customer_Numbers[Year],a!D$100,Customer_Numbers[Utility],$D98,Customer_Numbers[Quarter],"Q4"),"")))))),"")</f>
        <v>112431</v>
      </c>
      <c r="I98" s="1148">
        <f>IFERROR(SUM(IF($G$4="Q1",SUMIFS(Customer_Numbers[Customers],Customer_Numbers[Year],a!E$100,Customer_Numbers[Quarter],"Q1",Customer_Numbers[Utility],$D98),IF($G$4="Q2",SUMIFS(Customer_Numbers[Customers],Customer_Numbers[Year],a!E$100,Customer_Numbers[Quarter],"Q2",Customer_Numbers[Utility],$D98),IF($G$4="Q3",SUMIFS(Customer_Numbers[Customers],Customer_Numbers[Year],a!E$100,Customer_Numbers[Quarter],"Q3",Customer_Numbers[Utility],$D98),IF($G$4="Q4",SUMIFS(Customer_Numbers[Customers],Customer_Numbers[Year],a!E$100,Customer_Numbers[Quarter],"Q4",Customer_Numbers[Utility],$D98), IF($G$4="Calendar Year",SUMIFS(Customer_Numbers[Customers],Customer_Numbers[Year],a!E$100,Customer_Numbers[Utility],$D98,Customer_Numbers[Quarter],"Q4"),"")))))),"")</f>
        <v>166025</v>
      </c>
      <c r="J98" s="1149"/>
    </row>
    <row r="99" spans="4:10">
      <c r="D99" s="1153" t="s">
        <v>52</v>
      </c>
      <c r="E99" s="1148">
        <f>IFERROR(SUM(IF($G$4="Q1",SUMIFS(Customer_Numbers[Customers],Customer_Numbers[Year],a!A$100,Customer_Numbers[Quarter],"Q1",Customer_Numbers[Utility],$D99),IF($G$4="Q2",SUMIFS(Customer_Numbers[Customers],Customer_Numbers[Year],a!A$100,Customer_Numbers[Quarter],"Q2",Customer_Numbers[Utility],$D99),IF($G$4="Q3",SUMIFS(Customer_Numbers[Customers],Customer_Numbers[Year],a!A$100,Customer_Numbers[Quarter],"Q3",Customer_Numbers[Utility],$D99),IF($G$4="Q4",SUMIFS(Customer_Numbers[Customers],Customer_Numbers[Year],a!A$100,Customer_Numbers[Quarter],"Q4",Customer_Numbers[Utility],$D99), IF($G$4="Calendar Year",SUMIFS(Customer_Numbers[Customers],Customer_Numbers[Year],a!A$100,Customer_Numbers[Utility],$D99,Customer_Numbers[Quarter],"Q4"),"")))))),"")</f>
        <v>1503344</v>
      </c>
      <c r="F99" s="1148">
        <f>IFERROR(SUM(IF($G$4="Q1",SUMIFS(Customer_Numbers[Customers],Customer_Numbers[Year],a!B$100,Customer_Numbers[Quarter],"Q1",Customer_Numbers[Utility],$D99),IF($G$4="Q2",SUMIFS(Customer_Numbers[Customers],Customer_Numbers[Year],a!B$100,Customer_Numbers[Quarter],"Q2",Customer_Numbers[Utility],$D99),IF($G$4="Q3",SUMIFS(Customer_Numbers[Customers],Customer_Numbers[Year],a!B$100,Customer_Numbers[Quarter],"Q3",Customer_Numbers[Utility],$D99),IF($G$4="Q4",SUMIFS(Customer_Numbers[Customers],Customer_Numbers[Year],a!B$100,Customer_Numbers[Quarter],"Q4",Customer_Numbers[Utility],$D99), IF($G$4="Calendar Year",SUMIFS(Customer_Numbers[Customers],Customer_Numbers[Year],a!B$100,Customer_Numbers[Utility],$D99,Customer_Numbers[Quarter],"Q4"),"")))))),"")</f>
        <v>1530733</v>
      </c>
      <c r="G99" s="1148">
        <f>IFERROR(SUM(IF($G$4="Q1",SUMIFS(Customer_Numbers[Customers],Customer_Numbers[Year],a!C$100,Customer_Numbers[Quarter],"Q1",Customer_Numbers[Utility],$D99),IF($G$4="Q2",SUMIFS(Customer_Numbers[Customers],Customer_Numbers[Year],a!C$100,Customer_Numbers[Quarter],"Q2",Customer_Numbers[Utility],$D99),IF($G$4="Q3",SUMIFS(Customer_Numbers[Customers],Customer_Numbers[Year],a!C$100,Customer_Numbers[Quarter],"Q3",Customer_Numbers[Utility],$D99),IF($G$4="Q4",SUMIFS(Customer_Numbers[Customers],Customer_Numbers[Year],a!C$100,Customer_Numbers[Quarter],"Q4",Customer_Numbers[Utility],$D99), IF($G$4="Calendar Year",SUMIFS(Customer_Numbers[Customers],Customer_Numbers[Year],a!C$100,Customer_Numbers[Utility],$D99,Customer_Numbers[Quarter],"Q4"),"")))))),"")</f>
        <v>1692978</v>
      </c>
      <c r="H99" s="1148">
        <f>IFERROR(SUM(IF($G$4="Q1",SUMIFS(Customer_Numbers[Customers],Customer_Numbers[Year],a!D$100,Customer_Numbers[Quarter],"Q1",Customer_Numbers[Utility],$D99),IF($G$4="Q2",SUMIFS(Customer_Numbers[Customers],Customer_Numbers[Year],a!D$100,Customer_Numbers[Quarter],"Q2",Customer_Numbers[Utility],$D99),IF($G$4="Q3",SUMIFS(Customer_Numbers[Customers],Customer_Numbers[Year],a!D$100,Customer_Numbers[Quarter],"Q3",Customer_Numbers[Utility],$D99),IF($G$4="Q4",SUMIFS(Customer_Numbers[Customers],Customer_Numbers[Year],a!D$100,Customer_Numbers[Quarter],"Q4",Customer_Numbers[Utility],$D99), IF($G$4="Calendar Year",SUMIFS(Customer_Numbers[Customers],Customer_Numbers[Year],a!D$100,Customer_Numbers[Utility],$D99,Customer_Numbers[Quarter],"Q4"),"")))))),"")</f>
        <v>1829972</v>
      </c>
      <c r="I99" s="1148">
        <f>IFERROR(SUM(IF($G$4="Q1",SUMIFS(Customer_Numbers[Customers],Customer_Numbers[Year],a!E$100,Customer_Numbers[Quarter],"Q1",Customer_Numbers[Utility],$D99),IF($G$4="Q2",SUMIFS(Customer_Numbers[Customers],Customer_Numbers[Year],a!E$100,Customer_Numbers[Quarter],"Q2",Customer_Numbers[Utility],$D99),IF($G$4="Q3",SUMIFS(Customer_Numbers[Customers],Customer_Numbers[Year],a!E$100,Customer_Numbers[Quarter],"Q3",Customer_Numbers[Utility],$D99),IF($G$4="Q4",SUMIFS(Customer_Numbers[Customers],Customer_Numbers[Year],a!E$100,Customer_Numbers[Quarter],"Q4",Customer_Numbers[Utility],$D99), IF($G$4="Calendar Year",SUMIFS(Customer_Numbers[Customers],Customer_Numbers[Year],a!E$100,Customer_Numbers[Utility],$D99,Customer_Numbers[Quarter],"Q4"),"")))))),"")</f>
        <v>2048474</v>
      </c>
      <c r="J99" s="1149"/>
    </row>
    <row r="100" spans="4:10">
      <c r="D100" s="1153" t="s">
        <v>359</v>
      </c>
      <c r="E100" s="1148">
        <f>IFERROR(SUM(IF($G$4="Q1",SUMIFS(Customer_Numbers[Customers],Customer_Numbers[Year],a!A$100,Customer_Numbers[Quarter],"Q1",Customer_Numbers[Utility],$D100),IF($G$4="Q2",SUMIFS(Customer_Numbers[Customers],Customer_Numbers[Year],a!A$100,Customer_Numbers[Quarter],"Q2",Customer_Numbers[Utility],$D100),IF($G$4="Q3",SUMIFS(Customer_Numbers[Customers],Customer_Numbers[Year],a!A$100,Customer_Numbers[Quarter],"Q3",Customer_Numbers[Utility],$D100),IF($G$4="Q4",SUMIFS(Customer_Numbers[Customers],Customer_Numbers[Year],a!A$100,Customer_Numbers[Quarter],"Q4",Customer_Numbers[Utility],$D100), IF($G$4="Calendar Year",SUMIFS(Customer_Numbers[Customers],Customer_Numbers[Year],a!A$100,Customer_Numbers[Utility],$D100,Customer_Numbers[Quarter],"Q4"),"")))))),"")</f>
        <v>0</v>
      </c>
      <c r="F100" s="1148">
        <f>IFERROR(SUM(IF($G$4="Q1",SUMIFS(Customer_Numbers[Customers],Customer_Numbers[Year],a!B$100,Customer_Numbers[Quarter],"Q1",Customer_Numbers[Utility],$D100),IF($G$4="Q2",SUMIFS(Customer_Numbers[Customers],Customer_Numbers[Year],a!B$100,Customer_Numbers[Quarter],"Q2",Customer_Numbers[Utility],$D100),IF($G$4="Q3",SUMIFS(Customer_Numbers[Customers],Customer_Numbers[Year],a!B$100,Customer_Numbers[Quarter],"Q3",Customer_Numbers[Utility],$D100),IF($G$4="Q4",SUMIFS(Customer_Numbers[Customers],Customer_Numbers[Year],a!B$100,Customer_Numbers[Quarter],"Q4",Customer_Numbers[Utility],$D100), IF($G$4="Calendar Year",SUMIFS(Customer_Numbers[Customers],Customer_Numbers[Year],a!B$100,Customer_Numbers[Utility],$D100,Customer_Numbers[Quarter],"Q4"),"")))))),"")</f>
        <v>0</v>
      </c>
      <c r="G100" s="1148">
        <f>IFERROR(SUM(IF($G$4="Q1",SUMIFS(Customer_Numbers[Customers],Customer_Numbers[Year],a!C$100,Customer_Numbers[Quarter],"Q1",Customer_Numbers[Utility],$D100),IF($G$4="Q2",SUMIFS(Customer_Numbers[Customers],Customer_Numbers[Year],a!C$100,Customer_Numbers[Quarter],"Q2",Customer_Numbers[Utility],$D100),IF($G$4="Q3",SUMIFS(Customer_Numbers[Customers],Customer_Numbers[Year],a!C$100,Customer_Numbers[Quarter],"Q3",Customer_Numbers[Utility],$D100),IF($G$4="Q4",SUMIFS(Customer_Numbers[Customers],Customer_Numbers[Year],a!C$100,Customer_Numbers[Quarter],"Q4",Customer_Numbers[Utility],$D100), IF($G$4="Calendar Year",SUMIFS(Customer_Numbers[Customers],Customer_Numbers[Year],a!C$100,Customer_Numbers[Utility],$D100,Customer_Numbers[Quarter],"Q4"),"")))))),"")</f>
        <v>0</v>
      </c>
      <c r="H100" s="1148">
        <f>IFERROR(SUM(IF($G$4="Q1",SUMIFS(Customer_Numbers[Customers],Customer_Numbers[Year],a!D$100,Customer_Numbers[Quarter],"Q1",Customer_Numbers[Utility],$D100),IF($G$4="Q2",SUMIFS(Customer_Numbers[Customers],Customer_Numbers[Year],a!D$100,Customer_Numbers[Quarter],"Q2",Customer_Numbers[Utility],$D100),IF($G$4="Q3",SUMIFS(Customer_Numbers[Customers],Customer_Numbers[Year],a!D$100,Customer_Numbers[Quarter],"Q3",Customer_Numbers[Utility],$D100),IF($G$4="Q4",SUMIFS(Customer_Numbers[Customers],Customer_Numbers[Year],a!D$100,Customer_Numbers[Quarter],"Q4",Customer_Numbers[Utility],$D100), IF($G$4="Calendar Year",SUMIFS(Customer_Numbers[Customers],Customer_Numbers[Year],a!D$100,Customer_Numbers[Utility],$D100,Customer_Numbers[Quarter],"Q4"),"")))))),"")</f>
        <v>0</v>
      </c>
      <c r="I100" s="1148">
        <f>IFERROR(SUM(IF($G$4="Q1",SUMIFS(Customer_Numbers[Customers],Customer_Numbers[Year],a!E$100,Customer_Numbers[Quarter],"Q1",Customer_Numbers[Utility],$D100),IF($G$4="Q2",SUMIFS(Customer_Numbers[Customers],Customer_Numbers[Year],a!E$100,Customer_Numbers[Quarter],"Q2",Customer_Numbers[Utility],$D100),IF($G$4="Q3",SUMIFS(Customer_Numbers[Customers],Customer_Numbers[Year],a!E$100,Customer_Numbers[Quarter],"Q3",Customer_Numbers[Utility],$D100),IF($G$4="Q4",SUMIFS(Customer_Numbers[Customers],Customer_Numbers[Year],a!E$100,Customer_Numbers[Quarter],"Q4",Customer_Numbers[Utility],$D100), IF($G$4="Calendar Year",SUMIFS(Customer_Numbers[Customers],Customer_Numbers[Year],a!E$100,Customer_Numbers[Utility],$D100,Customer_Numbers[Quarter],"Q4"),"")))))),"")</f>
        <v>27544</v>
      </c>
      <c r="J100" s="1149"/>
    </row>
    <row r="101" spans="4:10" ht="13.5" thickBot="1">
      <c r="D101" s="1150" t="s">
        <v>841</v>
      </c>
      <c r="E101" s="1155">
        <f>SUM(E92:E100)</f>
        <v>1620492</v>
      </c>
      <c r="F101" s="1155">
        <f>SUM(F92:F100)</f>
        <v>1657161</v>
      </c>
      <c r="G101" s="1155">
        <f>SUM(G92:G100)</f>
        <v>1827000</v>
      </c>
      <c r="H101" s="1155">
        <f>SUM(H92:H100)</f>
        <v>1980649</v>
      </c>
      <c r="I101" s="1155">
        <f>SUM(I92:I100)</f>
        <v>2270758</v>
      </c>
      <c r="J101" s="1152"/>
    </row>
    <row r="102" spans="4:10" ht="13.5" thickBot="1">
      <c r="D102" s="1143" t="s">
        <v>845</v>
      </c>
      <c r="E102" s="1157" t="str">
        <f>E91</f>
        <v>2020-Q2</v>
      </c>
      <c r="F102" s="1157" t="str">
        <f>F91</f>
        <v>2021-Q2</v>
      </c>
      <c r="G102" s="1157" t="str">
        <f>G91</f>
        <v>2022-Q2</v>
      </c>
      <c r="H102" s="1157" t="str">
        <f>H91</f>
        <v>2023-Q2</v>
      </c>
      <c r="I102" s="1157" t="str">
        <f>I91</f>
        <v>2024-Q2</v>
      </c>
      <c r="J102" s="1145"/>
    </row>
    <row r="103" spans="4:10">
      <c r="D103" s="1153" t="s">
        <v>17</v>
      </c>
      <c r="E103" s="1148">
        <f>IFERROR(SUM(IF($G$4="Q1",SUMIFS(Customer_Numbers[Customers],Customer_Numbers[Year],a!A$100,Customer_Numbers[Quarter],"Q1",Customer_Numbers[Category],$D103),IF($G$4="Q2",SUMIFS(Customer_Numbers[Customers],Customer_Numbers[Year],a!A$100,Customer_Numbers[Quarter],"Q2",Customer_Numbers[Category],$D103),IF($G$4="Q3",SUMIFS(Customer_Numbers[Customers],Customer_Numbers[Year],a!A$100,Customer_Numbers[Quarter],"Q3",Customer_Numbers[Category],$D103),IF($G$4="Q4",SUMIFS(Customer_Numbers[Customers],Customer_Numbers[Year],a!A$100,Customer_Numbers[Quarter],"Q4",Customer_Numbers[Category],$D103), IF($G$4="Calendar Year",SUMIFS(Customer_Numbers[Customers],Customer_Numbers[Year],a!A$100,Customer_Numbers[Category],$D103,Customer_Numbers[Quarter],"Q4"),"")))))),"")</f>
        <v>89464</v>
      </c>
      <c r="F103" s="1148">
        <f>IFERROR(SUM(IF($G$4="Q1",SUMIFS(Customer_Numbers[Customers],Customer_Numbers[Year],a!B$100,Customer_Numbers[Quarter],"Q1",Customer_Numbers[Category],$D103),IF($G$4="Q2",SUMIFS(Customer_Numbers[Customers],Customer_Numbers[Year],a!B$100,Customer_Numbers[Quarter],"Q2",Customer_Numbers[Category],$D103),IF($G$4="Q3",SUMIFS(Customer_Numbers[Customers],Customer_Numbers[Year],a!B$100,Customer_Numbers[Quarter],"Q3",Customer_Numbers[Category],$D103),IF($G$4="Q4",SUMIFS(Customer_Numbers[Customers],Customer_Numbers[Year],a!B$100,Customer_Numbers[Quarter],"Q4",Customer_Numbers[Category],$D103), IF($G$4="Calendar Year",SUMIFS(Customer_Numbers[Customers],Customer_Numbers[Year],a!B$100,Customer_Numbers[Category],$D103,Customer_Numbers[Quarter],"Q4"),"")))))),"")</f>
        <v>89891</v>
      </c>
      <c r="G103" s="1148">
        <f>IFERROR(SUM(IF($G$4="Q1",SUMIFS(Customer_Numbers[Customers],Customer_Numbers[Year],a!C$100,Customer_Numbers[Quarter],"Q1",Customer_Numbers[Category],$D103),IF($G$4="Q2",SUMIFS(Customer_Numbers[Customers],Customer_Numbers[Year],a!C$100,Customer_Numbers[Quarter],"Q2",Customer_Numbers[Category],$D103),IF($G$4="Q3",SUMIFS(Customer_Numbers[Customers],Customer_Numbers[Year],a!C$100,Customer_Numbers[Quarter],"Q3",Customer_Numbers[Category],$D103),IF($G$4="Q4",SUMIFS(Customer_Numbers[Customers],Customer_Numbers[Year],a!C$100,Customer_Numbers[Quarter],"Q4",Customer_Numbers[Category],$D103), IF($G$4="Calendar Year",SUMIFS(Customer_Numbers[Customers],Customer_Numbers[Year],a!C$100,Customer_Numbers[Category],$D103,Customer_Numbers[Quarter],"Q4"),"")))))),"")</f>
        <v>91715</v>
      </c>
      <c r="H103" s="1148">
        <f>IFERROR(SUM(IF($G$4="Q1",SUMIFS(Customer_Numbers[Customers],Customer_Numbers[Year],a!D$100,Customer_Numbers[Quarter],"Q1",Customer_Numbers[Category],$D103),IF($G$4="Q2",SUMIFS(Customer_Numbers[Customers],Customer_Numbers[Year],a!D$100,Customer_Numbers[Quarter],"Q2",Customer_Numbers[Category],$D103),IF($G$4="Q3",SUMIFS(Customer_Numbers[Customers],Customer_Numbers[Year],a!D$100,Customer_Numbers[Quarter],"Q3",Customer_Numbers[Category],$D103),IF($G$4="Q4",SUMIFS(Customer_Numbers[Customers],Customer_Numbers[Year],a!D$100,Customer_Numbers[Quarter],"Q4",Customer_Numbers[Category],$D103), IF($G$4="Calendar Year",SUMIFS(Customer_Numbers[Customers],Customer_Numbers[Year],a!D$100,Customer_Numbers[Category],$D103,Customer_Numbers[Quarter],"Q4"),"")))))),"")</f>
        <v>94297</v>
      </c>
      <c r="I103" s="1148">
        <f>IFERROR(SUM(IF($G$4="Q1",SUMIFS(Customer_Numbers[Customers],Customer_Numbers[Year],a!E$100,Customer_Numbers[Quarter],"Q1",Customer_Numbers[Category],$D103),IF($G$4="Q2",SUMIFS(Customer_Numbers[Customers],Customer_Numbers[Year],a!E$100,Customer_Numbers[Quarter],"Q2",Customer_Numbers[Category],$D103),IF($G$4="Q3",SUMIFS(Customer_Numbers[Customers],Customer_Numbers[Year],a!E$100,Customer_Numbers[Quarter],"Q3",Customer_Numbers[Category],$D103),IF($G$4="Q4",SUMIFS(Customer_Numbers[Customers],Customer_Numbers[Year],a!E$100,Customer_Numbers[Quarter],"Q4",Customer_Numbers[Category],$D103), IF($G$4="Calendar Year",SUMIFS(Customer_Numbers[Customers],Customer_Numbers[Year],a!E$100,Customer_Numbers[Category],$D103,Customer_Numbers[Quarter],"Q4"),"")))))),"")</f>
        <v>96290</v>
      </c>
      <c r="J103" s="1149"/>
    </row>
    <row r="104" spans="4:10">
      <c r="D104" s="1153" t="s">
        <v>18</v>
      </c>
      <c r="E104" s="1148">
        <f>IFERROR(SUM(IF($G$4="Q1",SUMIFS(Customer_Numbers[Customers],Customer_Numbers[Year],a!A$100,Customer_Numbers[Quarter],"Q1",Customer_Numbers[Category],$D104),IF($G$4="Q2",SUMIFS(Customer_Numbers[Customers],Customer_Numbers[Year],a!A$100,Customer_Numbers[Quarter],"Q2",Customer_Numbers[Category],$D104),IF($G$4="Q3",SUMIFS(Customer_Numbers[Customers],Customer_Numbers[Year],a!A$100,Customer_Numbers[Quarter],"Q3",Customer_Numbers[Category],$D104),IF($G$4="Q4",SUMIFS(Customer_Numbers[Customers],Customer_Numbers[Year],a!A$100,Customer_Numbers[Quarter],"Q4",Customer_Numbers[Category],$D104), IF($G$4="Calendar Year",SUMIFS(Customer_Numbers[Customers],Customer_Numbers[Year],a!A$100,Customer_Numbers[Category],$D104,Customer_Numbers[Quarter],"Q4"),"")))))),"")</f>
        <v>1527269</v>
      </c>
      <c r="F104" s="1148">
        <f>IFERROR(SUM(IF($G$4="Q1",SUMIFS(Customer_Numbers[Customers],Customer_Numbers[Year],a!B$100,Customer_Numbers[Quarter],"Q1",Customer_Numbers[Category],$D104),IF($G$4="Q2",SUMIFS(Customer_Numbers[Customers],Customer_Numbers[Year],a!B$100,Customer_Numbers[Quarter],"Q2",Customer_Numbers[Category],$D104),IF($G$4="Q3",SUMIFS(Customer_Numbers[Customers],Customer_Numbers[Year],a!B$100,Customer_Numbers[Quarter],"Q3",Customer_Numbers[Category],$D104),IF($G$4="Q4",SUMIFS(Customer_Numbers[Customers],Customer_Numbers[Year],a!B$100,Customer_Numbers[Quarter],"Q4",Customer_Numbers[Category],$D104), IF($G$4="Calendar Year",SUMIFS(Customer_Numbers[Customers],Customer_Numbers[Year],a!B$100,Customer_Numbers[Category],$D104,Customer_Numbers[Quarter],"Q4"),"")))))),"")</f>
        <v>1563252</v>
      </c>
      <c r="G104" s="1148">
        <f>IFERROR(SUM(IF($G$4="Q1",SUMIFS(Customer_Numbers[Customers],Customer_Numbers[Year],a!C$100,Customer_Numbers[Quarter],"Q1",Customer_Numbers[Category],$D104),IF($G$4="Q2",SUMIFS(Customer_Numbers[Customers],Customer_Numbers[Year],a!C$100,Customer_Numbers[Quarter],"Q2",Customer_Numbers[Category],$D104),IF($G$4="Q3",SUMIFS(Customer_Numbers[Customers],Customer_Numbers[Year],a!C$100,Customer_Numbers[Quarter],"Q3",Customer_Numbers[Category],$D104),IF($G$4="Q4",SUMIFS(Customer_Numbers[Customers],Customer_Numbers[Year],a!C$100,Customer_Numbers[Quarter],"Q4",Customer_Numbers[Category],$D104), IF($G$4="Calendar Year",SUMIFS(Customer_Numbers[Customers],Customer_Numbers[Year],a!C$100,Customer_Numbers[Category],$D104,Customer_Numbers[Quarter],"Q4"),"")))))),"")</f>
        <v>1730987</v>
      </c>
      <c r="H104" s="1148">
        <f>IFERROR(SUM(IF($G$4="Q1",SUMIFS(Customer_Numbers[Customers],Customer_Numbers[Year],a!D$100,Customer_Numbers[Quarter],"Q1",Customer_Numbers[Category],$D104),IF($G$4="Q2",SUMIFS(Customer_Numbers[Customers],Customer_Numbers[Year],a!D$100,Customer_Numbers[Quarter],"Q2",Customer_Numbers[Category],$D104),IF($G$4="Q3",SUMIFS(Customer_Numbers[Customers],Customer_Numbers[Year],a!D$100,Customer_Numbers[Quarter],"Q3",Customer_Numbers[Category],$D104),IF($G$4="Q4",SUMIFS(Customer_Numbers[Customers],Customer_Numbers[Year],a!D$100,Customer_Numbers[Quarter],"Q4",Customer_Numbers[Category],$D104), IF($G$4="Calendar Year",SUMIFS(Customer_Numbers[Customers],Customer_Numbers[Year],a!D$100,Customer_Numbers[Category],$D104,Customer_Numbers[Quarter],"Q4"),"")))))),"")</f>
        <v>1881749</v>
      </c>
      <c r="I104" s="1148">
        <f>IFERROR(SUM(IF($G$4="Q1",SUMIFS(Customer_Numbers[Customers],Customer_Numbers[Year],a!E$100,Customer_Numbers[Quarter],"Q1",Customer_Numbers[Category],$D104),IF($G$4="Q2",SUMIFS(Customer_Numbers[Customers],Customer_Numbers[Year],a!E$100,Customer_Numbers[Quarter],"Q2",Customer_Numbers[Category],$D104),IF($G$4="Q3",SUMIFS(Customer_Numbers[Customers],Customer_Numbers[Year],a!E$100,Customer_Numbers[Quarter],"Q3",Customer_Numbers[Category],$D104),IF($G$4="Q4",SUMIFS(Customer_Numbers[Customers],Customer_Numbers[Year],a!E$100,Customer_Numbers[Quarter],"Q4",Customer_Numbers[Category],$D104), IF($G$4="Calendar Year",SUMIFS(Customer_Numbers[Customers],Customer_Numbers[Year],a!E$100,Customer_Numbers[Category],$D104,Customer_Numbers[Quarter],"Q4"),"")))))),"")</f>
        <v>2169429</v>
      </c>
      <c r="J104" s="1149"/>
    </row>
    <row r="105" spans="4:10">
      <c r="D105" s="1153" t="s">
        <v>49</v>
      </c>
      <c r="E105" s="1148">
        <f>IFERROR(SUM(IF($G$4="Q1",SUMIFS(Customer_Numbers[Customers],Customer_Numbers[Year],a!A$100,Customer_Numbers[Quarter],"Q1",Customer_Numbers[Category],$D105),IF($G$4="Q2",SUMIFS(Customer_Numbers[Customers],Customer_Numbers[Year],a!A$100,Customer_Numbers[Quarter],"Q2",Customer_Numbers[Category],$D105),IF($G$4="Q3",SUMIFS(Customer_Numbers[Customers],Customer_Numbers[Year],a!A$100,Customer_Numbers[Quarter],"Q3",Customer_Numbers[Category],$D105),IF($G$4="Q4",SUMIFS(Customer_Numbers[Customers],Customer_Numbers[Year],a!A$100,Customer_Numbers[Quarter],"Q4",Customer_Numbers[Category],$D105), IF($G$4="Calendar Year",SUMIFS(Customer_Numbers[Customers],Customer_Numbers[Year],a!A$100,Customer_Numbers[Category],$D105,Customer_Numbers[Quarter],"Q4"),"")))))),"")</f>
        <v>49</v>
      </c>
      <c r="F105" s="1148">
        <f>IFERROR(SUM(IF($G$4="Q1",SUMIFS(Customer_Numbers[Customers],Customer_Numbers[Year],a!B$100,Customer_Numbers[Quarter],"Q1",Customer_Numbers[Category],$D105),IF($G$4="Q2",SUMIFS(Customer_Numbers[Customers],Customer_Numbers[Year],a!B$100,Customer_Numbers[Quarter],"Q2",Customer_Numbers[Category],$D105),IF($G$4="Q3",SUMIFS(Customer_Numbers[Customers],Customer_Numbers[Year],a!B$100,Customer_Numbers[Quarter],"Q3",Customer_Numbers[Category],$D105),IF($G$4="Q4",SUMIFS(Customer_Numbers[Customers],Customer_Numbers[Year],a!B$100,Customer_Numbers[Quarter],"Q4",Customer_Numbers[Category],$D105), IF($G$4="Calendar Year",SUMIFS(Customer_Numbers[Customers],Customer_Numbers[Year],a!B$100,Customer_Numbers[Category],$D105,Customer_Numbers[Quarter],"Q4"),"")))))),"")</f>
        <v>49</v>
      </c>
      <c r="G105" s="1148">
        <f>IFERROR(SUM(IF($G$4="Q1",SUMIFS(Customer_Numbers[Customers],Customer_Numbers[Year],a!C$100,Customer_Numbers[Quarter],"Q1",Customer_Numbers[Category],$D105),IF($G$4="Q2",SUMIFS(Customer_Numbers[Customers],Customer_Numbers[Year],a!C$100,Customer_Numbers[Quarter],"Q2",Customer_Numbers[Category],$D105),IF($G$4="Q3",SUMIFS(Customer_Numbers[Customers],Customer_Numbers[Year],a!C$100,Customer_Numbers[Quarter],"Q3",Customer_Numbers[Category],$D105),IF($G$4="Q4",SUMIFS(Customer_Numbers[Customers],Customer_Numbers[Year],a!C$100,Customer_Numbers[Quarter],"Q4",Customer_Numbers[Category],$D105), IF($G$4="Calendar Year",SUMIFS(Customer_Numbers[Customers],Customer_Numbers[Year],a!C$100,Customer_Numbers[Category],$D105,Customer_Numbers[Quarter],"Q4"),"")))))),"")</f>
        <v>53</v>
      </c>
      <c r="H105" s="1148">
        <f>IFERROR(SUM(IF($G$4="Q1",SUMIFS(Customer_Numbers[Customers],Customer_Numbers[Year],a!D$100,Customer_Numbers[Quarter],"Q1",Customer_Numbers[Category],$D105),IF($G$4="Q2",SUMIFS(Customer_Numbers[Customers],Customer_Numbers[Year],a!D$100,Customer_Numbers[Quarter],"Q2",Customer_Numbers[Category],$D105),IF($G$4="Q3",SUMIFS(Customer_Numbers[Customers],Customer_Numbers[Year],a!D$100,Customer_Numbers[Quarter],"Q3",Customer_Numbers[Category],$D105),IF($G$4="Q4",SUMIFS(Customer_Numbers[Customers],Customer_Numbers[Year],a!D$100,Customer_Numbers[Quarter],"Q4",Customer_Numbers[Category],$D105), IF($G$4="Calendar Year",SUMIFS(Customer_Numbers[Customers],Customer_Numbers[Year],a!D$100,Customer_Numbers[Category],$D105,Customer_Numbers[Quarter],"Q4"),"")))))),"")</f>
        <v>50</v>
      </c>
      <c r="I105" s="1148">
        <f>IFERROR(SUM(IF($G$4="Q1",SUMIFS(Customer_Numbers[Customers],Customer_Numbers[Year],a!E$100,Customer_Numbers[Quarter],"Q1",Customer_Numbers[Category],$D105),IF($G$4="Q2",SUMIFS(Customer_Numbers[Customers],Customer_Numbers[Year],a!E$100,Customer_Numbers[Quarter],"Q2",Customer_Numbers[Category],$D105),IF($G$4="Q3",SUMIFS(Customer_Numbers[Customers],Customer_Numbers[Year],a!E$100,Customer_Numbers[Quarter],"Q3",Customer_Numbers[Category],$D105),IF($G$4="Q4",SUMIFS(Customer_Numbers[Customers],Customer_Numbers[Year],a!E$100,Customer_Numbers[Quarter],"Q4",Customer_Numbers[Category],$D105), IF($G$4="Calendar Year",SUMIFS(Customer_Numbers[Customers],Customer_Numbers[Year],a!E$100,Customer_Numbers[Category],$D105,Customer_Numbers[Quarter],"Q4"),"")))))),"")</f>
        <v>50</v>
      </c>
      <c r="J105" s="1149"/>
    </row>
    <row r="106" spans="4:10">
      <c r="D106" s="1153" t="s">
        <v>20</v>
      </c>
      <c r="E106" s="1148">
        <f>IFERROR(SUM(IF($G$4="Q1",SUMIFS(Customer_Numbers[Customers],Customer_Numbers[Year],a!A$100,Customer_Numbers[Quarter],"Q1",Customer_Numbers[Category],$D106),IF($G$4="Q2",SUMIFS(Customer_Numbers[Customers],Customer_Numbers[Year],a!A$100,Customer_Numbers[Quarter],"Q2",Customer_Numbers[Category],$D106),IF($G$4="Q3",SUMIFS(Customer_Numbers[Customers],Customer_Numbers[Year],a!A$100,Customer_Numbers[Quarter],"Q3",Customer_Numbers[Category],$D106),IF($G$4="Q4",SUMIFS(Customer_Numbers[Customers],Customer_Numbers[Year],a!A$100,Customer_Numbers[Quarter],"Q4",Customer_Numbers[Category],$D106), IF($G$4="Calendar Year",SUMIFS(Customer_Numbers[Customers],Customer_Numbers[Year],a!A$100,Customer_Numbers[Category],$D106,Customer_Numbers[Quarter],"Q4"),"")))))),"")</f>
        <v>563</v>
      </c>
      <c r="F106" s="1148">
        <f>IFERROR(SUM(IF($G$4="Q1",SUMIFS(Customer_Numbers[Customers],Customer_Numbers[Year],a!B$100,Customer_Numbers[Quarter],"Q1",Customer_Numbers[Category],$D106),IF($G$4="Q2",SUMIFS(Customer_Numbers[Customers],Customer_Numbers[Year],a!B$100,Customer_Numbers[Quarter],"Q2",Customer_Numbers[Category],$D106),IF($G$4="Q3",SUMIFS(Customer_Numbers[Customers],Customer_Numbers[Year],a!B$100,Customer_Numbers[Quarter],"Q3",Customer_Numbers[Category],$D106),IF($G$4="Q4",SUMIFS(Customer_Numbers[Customers],Customer_Numbers[Year],a!B$100,Customer_Numbers[Quarter],"Q4",Customer_Numbers[Category],$D106), IF($G$4="Calendar Year",SUMIFS(Customer_Numbers[Customers],Customer_Numbers[Year],a!B$100,Customer_Numbers[Category],$D106,Customer_Numbers[Quarter],"Q4"),"")))))),"")</f>
        <v>597</v>
      </c>
      <c r="G106" s="1148">
        <f>IFERROR(SUM(IF($G$4="Q1",SUMIFS(Customer_Numbers[Customers],Customer_Numbers[Year],a!C$100,Customer_Numbers[Quarter],"Q1",Customer_Numbers[Category],$D106),IF($G$4="Q2",SUMIFS(Customer_Numbers[Customers],Customer_Numbers[Year],a!C$100,Customer_Numbers[Quarter],"Q2",Customer_Numbers[Category],$D106),IF($G$4="Q3",SUMIFS(Customer_Numbers[Customers],Customer_Numbers[Year],a!C$100,Customer_Numbers[Quarter],"Q3",Customer_Numbers[Category],$D106),IF($G$4="Q4",SUMIFS(Customer_Numbers[Customers],Customer_Numbers[Year],a!C$100,Customer_Numbers[Quarter],"Q4",Customer_Numbers[Category],$D106), IF($G$4="Calendar Year",SUMIFS(Customer_Numbers[Customers],Customer_Numbers[Year],a!C$100,Customer_Numbers[Category],$D106,Customer_Numbers[Quarter],"Q4"),"")))))),"")</f>
        <v>641</v>
      </c>
      <c r="H106" s="1148">
        <f>IFERROR(SUM(IF($G$4="Q1",SUMIFS(Customer_Numbers[Customers],Customer_Numbers[Year],a!D$100,Customer_Numbers[Quarter],"Q1",Customer_Numbers[Category],$D106),IF($G$4="Q2",SUMIFS(Customer_Numbers[Customers],Customer_Numbers[Year],a!D$100,Customer_Numbers[Quarter],"Q2",Customer_Numbers[Category],$D106),IF($G$4="Q3",SUMIFS(Customer_Numbers[Customers],Customer_Numbers[Year],a!D$100,Customer_Numbers[Quarter],"Q3",Customer_Numbers[Category],$D106),IF($G$4="Q4",SUMIFS(Customer_Numbers[Customers],Customer_Numbers[Year],a!D$100,Customer_Numbers[Quarter],"Q4",Customer_Numbers[Category],$D106), IF($G$4="Calendar Year",SUMIFS(Customer_Numbers[Customers],Customer_Numbers[Year],a!D$100,Customer_Numbers[Category],$D106,Customer_Numbers[Quarter],"Q4"),"")))))),"")</f>
        <v>675</v>
      </c>
      <c r="I106" s="1148">
        <f>IFERROR(SUM(IF($G$4="Q1",SUMIFS(Customer_Numbers[Customers],Customer_Numbers[Year],a!E$100,Customer_Numbers[Quarter],"Q1",Customer_Numbers[Category],$D106),IF($G$4="Q2",SUMIFS(Customer_Numbers[Customers],Customer_Numbers[Year],a!E$100,Customer_Numbers[Quarter],"Q2",Customer_Numbers[Category],$D106),IF($G$4="Q3",SUMIFS(Customer_Numbers[Customers],Customer_Numbers[Year],a!E$100,Customer_Numbers[Quarter],"Q3",Customer_Numbers[Category],$D106),IF($G$4="Q4",SUMIFS(Customer_Numbers[Customers],Customer_Numbers[Year],a!E$100,Customer_Numbers[Quarter],"Q4",Customer_Numbers[Category],$D106), IF($G$4="Calendar Year",SUMIFS(Customer_Numbers[Customers],Customer_Numbers[Year],a!E$100,Customer_Numbers[Category],$D106,Customer_Numbers[Quarter],"Q4"),"")))))),"")</f>
        <v>719</v>
      </c>
      <c r="J106" s="1149"/>
    </row>
    <row r="107" spans="4:10">
      <c r="D107" s="1153" t="s">
        <v>31</v>
      </c>
      <c r="E107" s="1148">
        <f>IFERROR(SUM(IF($G$4="Q1",SUMIFS(Customer_Numbers[Customers],Customer_Numbers[Year],a!A$100,Customer_Numbers[Quarter],"Q1",Customer_Numbers[Category],$D107),IF($G$4="Q2",SUMIFS(Customer_Numbers[Customers],Customer_Numbers[Year],a!A$100,Customer_Numbers[Quarter],"Q2",Customer_Numbers[Category],$D107),IF($G$4="Q3",SUMIFS(Customer_Numbers[Customers],Customer_Numbers[Year],a!A$100,Customer_Numbers[Quarter],"Q3",Customer_Numbers[Category],$D107),IF($G$4="Q4",SUMIFS(Customer_Numbers[Customers],Customer_Numbers[Year],a!A$100,Customer_Numbers[Quarter],"Q4",Customer_Numbers[Category],$D107), IF($G$4="Calendar Year",SUMIFS(Customer_Numbers[Customers],Customer_Numbers[Year],a!A$100,Customer_Numbers[Category],$D107,Customer_Numbers[Quarter],"Q4"),"")))))),"")</f>
        <v>2923</v>
      </c>
      <c r="F107" s="1148">
        <f>IFERROR(SUM(IF($G$4="Q1",SUMIFS(Customer_Numbers[Customers],Customer_Numbers[Year],a!B$100,Customer_Numbers[Quarter],"Q1",Customer_Numbers[Category],$D107),IF($G$4="Q2",SUMIFS(Customer_Numbers[Customers],Customer_Numbers[Year],a!B$100,Customer_Numbers[Quarter],"Q2",Customer_Numbers[Category],$D107),IF($G$4="Q3",SUMIFS(Customer_Numbers[Customers],Customer_Numbers[Year],a!B$100,Customer_Numbers[Quarter],"Q3",Customer_Numbers[Category],$D107),IF($G$4="Q4",SUMIFS(Customer_Numbers[Customers],Customer_Numbers[Year],a!B$100,Customer_Numbers[Quarter],"Q4",Customer_Numbers[Category],$D107), IF($G$4="Calendar Year",SUMIFS(Customer_Numbers[Customers],Customer_Numbers[Year],a!B$100,Customer_Numbers[Category],$D107,Customer_Numbers[Quarter],"Q4"),"")))))),"")</f>
        <v>3082</v>
      </c>
      <c r="G107" s="1148">
        <f>IFERROR(SUM(IF($G$4="Q1",SUMIFS(Customer_Numbers[Customers],Customer_Numbers[Year],a!C$100,Customer_Numbers[Quarter],"Q1",Customer_Numbers[Category],$D107),IF($G$4="Q2",SUMIFS(Customer_Numbers[Customers],Customer_Numbers[Year],a!C$100,Customer_Numbers[Quarter],"Q2",Customer_Numbers[Category],$D107),IF($G$4="Q3",SUMIFS(Customer_Numbers[Customers],Customer_Numbers[Year],a!C$100,Customer_Numbers[Quarter],"Q3",Customer_Numbers[Category],$D107),IF($G$4="Q4",SUMIFS(Customer_Numbers[Customers],Customer_Numbers[Year],a!C$100,Customer_Numbers[Quarter],"Q4",Customer_Numbers[Category],$D107), IF($G$4="Calendar Year",SUMIFS(Customer_Numbers[Customers],Customer_Numbers[Year],a!C$100,Customer_Numbers[Category],$D107,Customer_Numbers[Quarter],"Q4"),"")))))),"")</f>
        <v>3295</v>
      </c>
      <c r="H107" s="1148">
        <f>IFERROR(SUM(IF($G$4="Q1",SUMIFS(Customer_Numbers[Customers],Customer_Numbers[Year],a!D$100,Customer_Numbers[Quarter],"Q1",Customer_Numbers[Category],$D107),IF($G$4="Q2",SUMIFS(Customer_Numbers[Customers],Customer_Numbers[Year],a!D$100,Customer_Numbers[Quarter],"Q2",Customer_Numbers[Category],$D107),IF($G$4="Q3",SUMIFS(Customer_Numbers[Customers],Customer_Numbers[Year],a!D$100,Customer_Numbers[Quarter],"Q3",Customer_Numbers[Category],$D107),IF($G$4="Q4",SUMIFS(Customer_Numbers[Customers],Customer_Numbers[Year],a!D$100,Customer_Numbers[Quarter],"Q4",Customer_Numbers[Category],$D107), IF($G$4="Calendar Year",SUMIFS(Customer_Numbers[Customers],Customer_Numbers[Year],a!D$100,Customer_Numbers[Category],$D107,Customer_Numbers[Quarter],"Q4"),"")))))),"")</f>
        <v>3559</v>
      </c>
      <c r="I107" s="1148">
        <f>IFERROR(SUM(IF($G$4="Q1",SUMIFS(Customer_Numbers[Customers],Customer_Numbers[Year],a!E$100,Customer_Numbers[Quarter],"Q1",Customer_Numbers[Category],$D107),IF($G$4="Q2",SUMIFS(Customer_Numbers[Customers],Customer_Numbers[Year],a!E$100,Customer_Numbers[Quarter],"Q2",Customer_Numbers[Category],$D107),IF($G$4="Q3",SUMIFS(Customer_Numbers[Customers],Customer_Numbers[Year],a!E$100,Customer_Numbers[Quarter],"Q3",Customer_Numbers[Category],$D107),IF($G$4="Q4",SUMIFS(Customer_Numbers[Customers],Customer_Numbers[Year],a!E$100,Customer_Numbers[Quarter],"Q4",Customer_Numbers[Category],$D107), IF($G$4="Calendar Year",SUMIFS(Customer_Numbers[Customers],Customer_Numbers[Year],a!E$100,Customer_Numbers[Category],$D107,Customer_Numbers[Quarter],"Q4"),"")))))),"")</f>
        <v>3915</v>
      </c>
      <c r="J107" s="1149"/>
    </row>
    <row r="108" spans="4:10" ht="13.5" thickBot="1">
      <c r="D108" s="1154" t="s">
        <v>818</v>
      </c>
      <c r="E108" s="1155">
        <f>IFERROR(SUM(IF($G$4="Q1",SUMIFS(Customer_Numbers[Customers],Customer_Numbers[Year],a!A$100,Customer_Numbers[Quarter],"Q1",Customer_Numbers[Category],$D108),IF($G$4="Q2",SUMIFS(Customer_Numbers[Customers],Customer_Numbers[Year],a!A$100,Customer_Numbers[Quarter],"Q2",Customer_Numbers[Category],$D108),IF($G$4="Q3",SUMIFS(Customer_Numbers[Customers],Customer_Numbers[Year],a!A$100,Customer_Numbers[Quarter],"Q3",Customer_Numbers[Category],$D108),IF($G$4="Q4",SUMIFS(Customer_Numbers[Customers],Customer_Numbers[Year],a!A$100,Customer_Numbers[Quarter],"Q4",Customer_Numbers[Category],$D108), IF($G$4="Calendar Year",SUMIFS(Customer_Numbers[Customers],Customer_Numbers[Year],a!A$100,Customer_Numbers[Category],$D108,Customer_Numbers[Quarter],"Q4"),"")))))),"")</f>
        <v>224</v>
      </c>
      <c r="F108" s="1155">
        <f>IFERROR(SUM(IF($G$4="Q1",SUMIFS(Customer_Numbers[Customers],Customer_Numbers[Year],a!B$100,Customer_Numbers[Quarter],"Q1",Customer_Numbers[Category],$D108),IF($G$4="Q2",SUMIFS(Customer_Numbers[Customers],Customer_Numbers[Year],a!B$100,Customer_Numbers[Quarter],"Q2",Customer_Numbers[Category],$D108),IF($G$4="Q3",SUMIFS(Customer_Numbers[Customers],Customer_Numbers[Year],a!B$100,Customer_Numbers[Quarter],"Q3",Customer_Numbers[Category],$D108),IF($G$4="Q4",SUMIFS(Customer_Numbers[Customers],Customer_Numbers[Year],a!B$100,Customer_Numbers[Quarter],"Q4",Customer_Numbers[Category],$D108), IF($G$4="Calendar Year",SUMIFS(Customer_Numbers[Customers],Customer_Numbers[Year],a!B$100,Customer_Numbers[Category],$D108,Customer_Numbers[Quarter],"Q4"),"")))))),"")</f>
        <v>290</v>
      </c>
      <c r="G108" s="1155">
        <f>IFERROR(SUM(IF($G$4="Q1",SUMIFS(Customer_Numbers[Customers],Customer_Numbers[Year],a!C$100,Customer_Numbers[Quarter],"Q1",Customer_Numbers[Category],$D108),IF($G$4="Q2",SUMIFS(Customer_Numbers[Customers],Customer_Numbers[Year],a!C$100,Customer_Numbers[Quarter],"Q2",Customer_Numbers[Category],$D108),IF($G$4="Q3",SUMIFS(Customer_Numbers[Customers],Customer_Numbers[Year],a!C$100,Customer_Numbers[Quarter],"Q3",Customer_Numbers[Category],$D108),IF($G$4="Q4",SUMIFS(Customer_Numbers[Customers],Customer_Numbers[Year],a!C$100,Customer_Numbers[Quarter],"Q4",Customer_Numbers[Category],$D108), IF($G$4="Calendar Year",SUMIFS(Customer_Numbers[Customers],Customer_Numbers[Year],a!C$100,Customer_Numbers[Category],$D108,Customer_Numbers[Quarter],"Q4"),"")))))),"")</f>
        <v>309</v>
      </c>
      <c r="H108" s="1155">
        <f>IFERROR(SUM(IF($G$4="Q1",SUMIFS(Customer_Numbers[Customers],Customer_Numbers[Year],a!D$100,Customer_Numbers[Quarter],"Q1",Customer_Numbers[Category],$D108),IF($G$4="Q2",SUMIFS(Customer_Numbers[Customers],Customer_Numbers[Year],a!D$100,Customer_Numbers[Quarter],"Q2",Customer_Numbers[Category],$D108),IF($G$4="Q3",SUMIFS(Customer_Numbers[Customers],Customer_Numbers[Year],a!D$100,Customer_Numbers[Quarter],"Q3",Customer_Numbers[Category],$D108),IF($G$4="Q4",SUMIFS(Customer_Numbers[Customers],Customer_Numbers[Year],a!D$100,Customer_Numbers[Quarter],"Q4",Customer_Numbers[Category],$D108), IF($G$4="Calendar Year",SUMIFS(Customer_Numbers[Customers],Customer_Numbers[Year],a!D$100,Customer_Numbers[Category],$D108,Customer_Numbers[Quarter],"Q4"),"")))))),"")</f>
        <v>319</v>
      </c>
      <c r="I108" s="1155">
        <f>IFERROR(SUM(IF($G$4="Q1",SUMIFS(Customer_Numbers[Customers],Customer_Numbers[Year],a!E$100,Customer_Numbers[Quarter],"Q1",Customer_Numbers[Category],$D108),IF($G$4="Q2",SUMIFS(Customer_Numbers[Customers],Customer_Numbers[Year],a!E$100,Customer_Numbers[Quarter],"Q2",Customer_Numbers[Category],$D108),IF($G$4="Q3",SUMIFS(Customer_Numbers[Customers],Customer_Numbers[Year],a!E$100,Customer_Numbers[Quarter],"Q3",Customer_Numbers[Category],$D108),IF($G$4="Q4",SUMIFS(Customer_Numbers[Customers],Customer_Numbers[Year],a!E$100,Customer_Numbers[Quarter],"Q4",Customer_Numbers[Category],$D108), IF($G$4="Calendar Year",SUMIFS(Customer_Numbers[Customers],Customer_Numbers[Year],a!E$100,Customer_Numbers[Category],$D108,Customer_Numbers[Quarter],"Q4"),"")))))),"")</f>
        <v>355</v>
      </c>
      <c r="J108" s="1152"/>
    </row>
    <row r="109" spans="4:10" ht="13.5" thickBot="1">
      <c r="D109" s="1143" t="s">
        <v>846</v>
      </c>
      <c r="E109" s="1157" t="str">
        <f>E102</f>
        <v>2020-Q2</v>
      </c>
      <c r="F109" s="1157" t="str">
        <f>F102</f>
        <v>2021-Q2</v>
      </c>
      <c r="G109" s="1157" t="str">
        <f>G102</f>
        <v>2022-Q2</v>
      </c>
      <c r="H109" s="1157" t="str">
        <f>H102</f>
        <v>2023-Q2</v>
      </c>
      <c r="I109" s="1157" t="str">
        <f>I102</f>
        <v>2024-Q2</v>
      </c>
      <c r="J109" s="1145"/>
    </row>
    <row r="110" spans="4:10">
      <c r="D110" s="1153" t="s">
        <v>62</v>
      </c>
      <c r="E110" s="1148">
        <f>IFERROR(SUM(IF($G$4="Q1",SUMIFS(Network_Length_Kms[Length],Network_Length_Kms[Year],a!A$100,Network_Length_Kms[Quarter],"Q1",Network_Length_Kms[Category],$D110),IF($G$4="Q2",SUMIFS(Network_Length_Kms[Length],Network_Length_Kms[Year],a!A$100,Network_Length_Kms[Quarter],"Q2",Network_Length_Kms[Category],$D110),IF($G$4="Q3",SUMIFS(Network_Length_Kms[Length],Network_Length_Kms[Year],a!A$100,Network_Length_Kms[Quarter],"Q3",Network_Length_Kms[Category],$D110),IF($G$4="Q4",SUMIFS(Network_Length_Kms[Length],Network_Length_Kms[Year],a!A$100,Network_Length_Kms[Quarter],"Q4",Network_Length_Kms[Category],$D110), IF($G$4="Calendar Year",SUMIFS(Network_Length_Kms[Length],Network_Length_Kms[Year],a!A$100,Network_Length_Kms[Quarter],"Q4",Network_Length_Kms[Category],$D110),"")))))),"")</f>
        <v>6444.41</v>
      </c>
      <c r="F110" s="1148">
        <f>IFERROR(SUM(IF($G$4="Q1",SUMIFS(Network_Length_Kms[Length],Network_Length_Kms[Year],a!B$100,Network_Length_Kms[Quarter],"Q1",Network_Length_Kms[Category],$D110),IF($G$4="Q2",SUMIFS(Network_Length_Kms[Length],Network_Length_Kms[Year],a!B$100,Network_Length_Kms[Quarter],"Q2",Network_Length_Kms[Category],$D110),IF($G$4="Q3",SUMIFS(Network_Length_Kms[Length],Network_Length_Kms[Year],a!B$100,Network_Length_Kms[Quarter],"Q3",Network_Length_Kms[Category],$D110),IF($G$4="Q4",SUMIFS(Network_Length_Kms[Length],Network_Length_Kms[Year],a!B$100,Network_Length_Kms[Quarter],"Q4",Network_Length_Kms[Category],$D110), IF($G$4="Calendar Year",SUMIFS(Network_Length_Kms[Length],Network_Length_Kms[Year],a!B$100,Network_Length_Kms[Quarter],"Q4",Network_Length_Kms[Category],$D110),"")))))),"")</f>
        <v>6964.4749999999995</v>
      </c>
      <c r="G110" s="1148">
        <f>IFERROR(SUM(IF($G$4="Q1",SUMIFS(Network_Length_Kms[Length],Network_Length_Kms[Year],a!C$100,Network_Length_Kms[Quarter],"Q1",Network_Length_Kms[Category],$D110),IF($G$4="Q2",SUMIFS(Network_Length_Kms[Length],Network_Length_Kms[Year],a!C$100,Network_Length_Kms[Quarter],"Q2",Network_Length_Kms[Category],$D110),IF($G$4="Q3",SUMIFS(Network_Length_Kms[Length],Network_Length_Kms[Year],a!C$100,Network_Length_Kms[Quarter],"Q3",Network_Length_Kms[Category],$D110),IF($G$4="Q4",SUMIFS(Network_Length_Kms[Length],Network_Length_Kms[Year],a!C$100,Network_Length_Kms[Quarter],"Q4",Network_Length_Kms[Category],$D110), IF($G$4="Calendar Year",SUMIFS(Network_Length_Kms[Length],Network_Length_Kms[Year],a!C$100,Network_Length_Kms[Quarter],"Q4",Network_Length_Kms[Category],$D110),"")))))),"")</f>
        <v>7146.5445319999999</v>
      </c>
      <c r="H110" s="1148">
        <f>IFERROR(SUM(IF($G$4="Q1",SUMIFS(Network_Length_Kms[Length],Network_Length_Kms[Year],a!D$100,Network_Length_Kms[Quarter],"Q1",Network_Length_Kms[Category],$D110),IF($G$4="Q2",SUMIFS(Network_Length_Kms[Length],Network_Length_Kms[Year],a!D$100,Network_Length_Kms[Quarter],"Q2",Network_Length_Kms[Category],$D110),IF($G$4="Q3",SUMIFS(Network_Length_Kms[Length],Network_Length_Kms[Year],a!D$100,Network_Length_Kms[Quarter],"Q3",Network_Length_Kms[Category],$D110),IF($G$4="Q4",SUMIFS(Network_Length_Kms[Length],Network_Length_Kms[Year],a!D$100,Network_Length_Kms[Quarter],"Q4",Network_Length_Kms[Category],$D110), IF($G$4="Calendar Year",SUMIFS(Network_Length_Kms[Length],Network_Length_Kms[Year],a!D$100,Network_Length_Kms[Quarter],"Q4",Network_Length_Kms[Category],$D110),"")))))),"")</f>
        <v>7435.5999999999995</v>
      </c>
      <c r="I110" s="1148">
        <f>IFERROR(SUM(IF($G$4="Q1",SUMIFS(Network_Length_Kms[Length],Network_Length_Kms[Year],a!E$100,Network_Length_Kms[Quarter],"Q1",Network_Length_Kms[Category],$D110),IF($G$4="Q2",SUMIFS(Network_Length_Kms[Length],Network_Length_Kms[Year],a!E$100,Network_Length_Kms[Quarter],"Q2",Network_Length_Kms[Category],$D110),IF($G$4="Q3",SUMIFS(Network_Length_Kms[Length],Network_Length_Kms[Year],a!E$100,Network_Length_Kms[Quarter],"Q3",Network_Length_Kms[Category],$D110),IF($G$4="Q4",SUMIFS(Network_Length_Kms[Length],Network_Length_Kms[Year],a!E$100,Network_Length_Kms[Quarter],"Q4",Network_Length_Kms[Category],$D110), IF($G$4="Calendar Year",SUMIFS(Network_Length_Kms[Length],Network_Length_Kms[Year],a!E$100,Network_Length_Kms[Quarter],"Q4",Network_Length_Kms[Category],$D110),"")))))),"")</f>
        <v>7693.07384</v>
      </c>
      <c r="J110" s="1149"/>
    </row>
    <row r="111" spans="4:10">
      <c r="D111" s="1153" t="s">
        <v>57</v>
      </c>
      <c r="E111" s="1148">
        <f>IFERROR(SUM(IF($G$4="Q1",SUMIFS(Network_Length_Kms[Length],Network_Length_Kms[Year],a!A$100,Network_Length_Kms[Quarter],"Q1",Network_Length_Kms[Category],$D111),IF($G$4="Q2",SUMIFS(Network_Length_Kms[Length],Network_Length_Kms[Year],a!A$100,Network_Length_Kms[Quarter],"Q2",Network_Length_Kms[Category],$D111),IF($G$4="Q3",SUMIFS(Network_Length_Kms[Length],Network_Length_Kms[Year],a!A$100,Network_Length_Kms[Quarter],"Q3",Network_Length_Kms[Category],$D111),IF($G$4="Q4",SUMIFS(Network_Length_Kms[Length],Network_Length_Kms[Year],a!A$100,Network_Length_Kms[Quarter],"Q4",Network_Length_Kms[Category],$D111), IF($G$4="Calendar Year",SUMIFS(Network_Length_Kms[Length],Network_Length_Kms[Year],a!A$100,Network_Length_Kms[Quarter],"Q4",Network_Length_Kms[Category],$D111),"")))))),"")</f>
        <v>17695.383659503568</v>
      </c>
      <c r="F111" s="1148">
        <f>IFERROR(SUM(IF($G$4="Q1",SUMIFS(Network_Length_Kms[Length],Network_Length_Kms[Year],a!B$100,Network_Length_Kms[Quarter],"Q1",Network_Length_Kms[Category],$D111),IF($G$4="Q2",SUMIFS(Network_Length_Kms[Length],Network_Length_Kms[Year],a!B$100,Network_Length_Kms[Quarter],"Q2",Network_Length_Kms[Category],$D111),IF($G$4="Q3",SUMIFS(Network_Length_Kms[Length],Network_Length_Kms[Year],a!B$100,Network_Length_Kms[Quarter],"Q3",Network_Length_Kms[Category],$D111),IF($G$4="Q4",SUMIFS(Network_Length_Kms[Length],Network_Length_Kms[Year],a!B$100,Network_Length_Kms[Quarter],"Q4",Network_Length_Kms[Category],$D111), IF($G$4="Calendar Year",SUMIFS(Network_Length_Kms[Length],Network_Length_Kms[Year],a!B$100,Network_Length_Kms[Quarter],"Q4",Network_Length_Kms[Category],$D111),"")))))),"")</f>
        <v>19017.254100000002</v>
      </c>
      <c r="G111" s="1148">
        <f>IFERROR(SUM(IF($G$4="Q1",SUMIFS(Network_Length_Kms[Length],Network_Length_Kms[Year],a!C$100,Network_Length_Kms[Quarter],"Q1",Network_Length_Kms[Category],$D111),IF($G$4="Q2",SUMIFS(Network_Length_Kms[Length],Network_Length_Kms[Year],a!C$100,Network_Length_Kms[Quarter],"Q2",Network_Length_Kms[Category],$D111),IF($G$4="Q3",SUMIFS(Network_Length_Kms[Length],Network_Length_Kms[Year],a!C$100,Network_Length_Kms[Quarter],"Q3",Network_Length_Kms[Category],$D111),IF($G$4="Q4",SUMIFS(Network_Length_Kms[Length],Network_Length_Kms[Year],a!C$100,Network_Length_Kms[Quarter],"Q4",Network_Length_Kms[Category],$D111), IF($G$4="Calendar Year",SUMIFS(Network_Length_Kms[Length],Network_Length_Kms[Year],a!C$100,Network_Length_Kms[Quarter],"Q4",Network_Length_Kms[Category],$D111),"")))))),"")</f>
        <v>20917.106006999998</v>
      </c>
      <c r="H111" s="1148">
        <f>IFERROR(SUM(IF($G$4="Q1",SUMIFS(Network_Length_Kms[Length],Network_Length_Kms[Year],a!D$100,Network_Length_Kms[Quarter],"Q1",Network_Length_Kms[Category],$D111),IF($G$4="Q2",SUMIFS(Network_Length_Kms[Length],Network_Length_Kms[Year],a!D$100,Network_Length_Kms[Quarter],"Q2",Network_Length_Kms[Category],$D111),IF($G$4="Q3",SUMIFS(Network_Length_Kms[Length],Network_Length_Kms[Year],a!D$100,Network_Length_Kms[Quarter],"Q3",Network_Length_Kms[Category],$D111),IF($G$4="Q4",SUMIFS(Network_Length_Kms[Length],Network_Length_Kms[Year],a!D$100,Network_Length_Kms[Quarter],"Q4",Network_Length_Kms[Category],$D111), IF($G$4="Calendar Year",SUMIFS(Network_Length_Kms[Length],Network_Length_Kms[Year],a!D$100,Network_Length_Kms[Quarter],"Q4",Network_Length_Kms[Category],$D111),"")))))),"")</f>
        <v>22543.462</v>
      </c>
      <c r="I111" s="1148">
        <f>IFERROR(SUM(IF($G$4="Q1",SUMIFS(Network_Length_Kms[Length],Network_Length_Kms[Year],a!E$100,Network_Length_Kms[Quarter],"Q1",Network_Length_Kms[Category],$D111),IF($G$4="Q2",SUMIFS(Network_Length_Kms[Length],Network_Length_Kms[Year],a!E$100,Network_Length_Kms[Quarter],"Q2",Network_Length_Kms[Category],$D111),IF($G$4="Q3",SUMIFS(Network_Length_Kms[Length],Network_Length_Kms[Year],a!E$100,Network_Length_Kms[Quarter],"Q3",Network_Length_Kms[Category],$D111),IF($G$4="Q4",SUMIFS(Network_Length_Kms[Length],Network_Length_Kms[Year],a!E$100,Network_Length_Kms[Quarter],"Q4",Network_Length_Kms[Category],$D111), IF($G$4="Calendar Year",SUMIFS(Network_Length_Kms[Length],Network_Length_Kms[Year],a!E$100,Network_Length_Kms[Quarter],"Q4",Network_Length_Kms[Category],$D111),"")))))),"")</f>
        <v>25240.195134999994</v>
      </c>
      <c r="J111" s="1149"/>
    </row>
    <row r="112" spans="4:10">
      <c r="D112" s="1153" t="s">
        <v>56</v>
      </c>
      <c r="E112" s="1148">
        <f>IFERROR(SUM(IF($G$4="Q1",SUMIFS(Network_Length_Kms[Length],Network_Length_Kms[Year],a!A$100,Network_Length_Kms[Quarter],"Q1",Network_Length_Kms[Category],$D112),IF($G$4="Q2",SUMIFS(Network_Length_Kms[Length],Network_Length_Kms[Year],a!A$100,Network_Length_Kms[Quarter],"Q2",Network_Length_Kms[Category],$D112),IF($G$4="Q3",SUMIFS(Network_Length_Kms[Length],Network_Length_Kms[Year],a!A$100,Network_Length_Kms[Quarter],"Q3",Network_Length_Kms[Category],$D112),IF($G$4="Q4",SUMIFS(Network_Length_Kms[Length],Network_Length_Kms[Year],a!A$100,Network_Length_Kms[Quarter],"Q4",Network_Length_Kms[Category],$D112), IF($G$4="Calendar Year",SUMIFS(Network_Length_Kms[Length],Network_Length_Kms[Year],a!A$100,Network_Length_Kms[Quarter],"Q4",Network_Length_Kms[Category],$D112),"")))))),"")</f>
        <v>27176.878000000001</v>
      </c>
      <c r="F112" s="1148">
        <f>IFERROR(SUM(IF($G$4="Q1",SUMIFS(Network_Length_Kms[Length],Network_Length_Kms[Year],a!B$100,Network_Length_Kms[Quarter],"Q1",Network_Length_Kms[Category],$D112),IF($G$4="Q2",SUMIFS(Network_Length_Kms[Length],Network_Length_Kms[Year],a!B$100,Network_Length_Kms[Quarter],"Q2",Network_Length_Kms[Category],$D112),IF($G$4="Q3",SUMIFS(Network_Length_Kms[Length],Network_Length_Kms[Year],a!B$100,Network_Length_Kms[Quarter],"Q3",Network_Length_Kms[Category],$D112),IF($G$4="Q4",SUMIFS(Network_Length_Kms[Length],Network_Length_Kms[Year],a!B$100,Network_Length_Kms[Quarter],"Q4",Network_Length_Kms[Category],$D112), IF($G$4="Calendar Year",SUMIFS(Network_Length_Kms[Length],Network_Length_Kms[Year],a!B$100,Network_Length_Kms[Quarter],"Q4",Network_Length_Kms[Category],$D112),"")))))),"")</f>
        <v>28937.764999999999</v>
      </c>
      <c r="G112" s="1148">
        <f>IFERROR(SUM(IF($G$4="Q1",SUMIFS(Network_Length_Kms[Length],Network_Length_Kms[Year],a!C$100,Network_Length_Kms[Quarter],"Q1",Network_Length_Kms[Category],$D112),IF($G$4="Q2",SUMIFS(Network_Length_Kms[Length],Network_Length_Kms[Year],a!C$100,Network_Length_Kms[Quarter],"Q2",Network_Length_Kms[Category],$D112),IF($G$4="Q3",SUMIFS(Network_Length_Kms[Length],Network_Length_Kms[Year],a!C$100,Network_Length_Kms[Quarter],"Q3",Network_Length_Kms[Category],$D112),IF($G$4="Q4",SUMIFS(Network_Length_Kms[Length],Network_Length_Kms[Year],a!C$100,Network_Length_Kms[Quarter],"Q4",Network_Length_Kms[Category],$D112), IF($G$4="Calendar Year",SUMIFS(Network_Length_Kms[Length],Network_Length_Kms[Year],a!C$100,Network_Length_Kms[Quarter],"Q4",Network_Length_Kms[Category],$D112),"")))))),"")</f>
        <v>30957.761289000002</v>
      </c>
      <c r="H112" s="1148">
        <f>IFERROR(SUM(IF($G$4="Q1",SUMIFS(Network_Length_Kms[Length],Network_Length_Kms[Year],a!D$100,Network_Length_Kms[Quarter],"Q1",Network_Length_Kms[Category],$D112),IF($G$4="Q2",SUMIFS(Network_Length_Kms[Length],Network_Length_Kms[Year],a!D$100,Network_Length_Kms[Quarter],"Q2",Network_Length_Kms[Category],$D112),IF($G$4="Q3",SUMIFS(Network_Length_Kms[Length],Network_Length_Kms[Year],a!D$100,Network_Length_Kms[Quarter],"Q3",Network_Length_Kms[Category],$D112),IF($G$4="Q4",SUMIFS(Network_Length_Kms[Length],Network_Length_Kms[Year],a!D$100,Network_Length_Kms[Quarter],"Q4",Network_Length_Kms[Category],$D112), IF($G$4="Calendar Year",SUMIFS(Network_Length_Kms[Length],Network_Length_Kms[Year],a!D$100,Network_Length_Kms[Quarter],"Q4",Network_Length_Kms[Category],$D112),"")))))),"")</f>
        <v>32653.9984</v>
      </c>
      <c r="I112" s="1148">
        <f>IFERROR(SUM(IF($G$4="Q1",SUMIFS(Network_Length_Kms[Length],Network_Length_Kms[Year],a!E$100,Network_Length_Kms[Quarter],"Q1",Network_Length_Kms[Category],$D112),IF($G$4="Q2",SUMIFS(Network_Length_Kms[Length],Network_Length_Kms[Year],a!E$100,Network_Length_Kms[Quarter],"Q2",Network_Length_Kms[Category],$D112),IF($G$4="Q3",SUMIFS(Network_Length_Kms[Length],Network_Length_Kms[Year],a!E$100,Network_Length_Kms[Quarter],"Q3",Network_Length_Kms[Category],$D112),IF($G$4="Q4",SUMIFS(Network_Length_Kms[Length],Network_Length_Kms[Year],a!E$100,Network_Length_Kms[Quarter],"Q4",Network_Length_Kms[Category],$D112), IF($G$4="Calendar Year",SUMIFS(Network_Length_Kms[Length],Network_Length_Kms[Year],a!E$100,Network_Length_Kms[Quarter],"Q4",Network_Length_Kms[Category],$D112),"")))))),"")</f>
        <v>34764.36774999999</v>
      </c>
      <c r="J112" s="1149"/>
    </row>
    <row r="113" spans="4:10">
      <c r="D113" s="1153" t="s">
        <v>61</v>
      </c>
      <c r="E113" s="1148">
        <f>IFERROR(SUM(IF($G$4="Q1",SUMIFS(Network_Length_Kms[Length],Network_Length_Kms[Year],a!A$100,Network_Length_Kms[Quarter],"Q1",Network_Length_Kms[Category],$D113),IF($G$4="Q2",SUMIFS(Network_Length_Kms[Length],Network_Length_Kms[Year],a!A$100,Network_Length_Kms[Quarter],"Q2",Network_Length_Kms[Category],$D113),IF($G$4="Q3",SUMIFS(Network_Length_Kms[Length],Network_Length_Kms[Year],a!A$100,Network_Length_Kms[Quarter],"Q3",Network_Length_Kms[Category],$D113),IF($G$4="Q4",SUMIFS(Network_Length_Kms[Length],Network_Length_Kms[Year],a!A$100,Network_Length_Kms[Quarter],"Q4",Network_Length_Kms[Category],$D113), IF($G$4="Calendar Year",SUMIFS(Network_Length_Kms[Length],Network_Length_Kms[Year],a!A$100,Network_Length_Kms[Quarter],"Q4",Network_Length_Kms[Category],$D113),"")))))),"")</f>
        <v>611.19999999999993</v>
      </c>
      <c r="F113" s="1148">
        <f>IFERROR(SUM(IF($G$4="Q1",SUMIFS(Network_Length_Kms[Length],Network_Length_Kms[Year],a!B$100,Network_Length_Kms[Quarter],"Q1",Network_Length_Kms[Category],$D113),IF($G$4="Q2",SUMIFS(Network_Length_Kms[Length],Network_Length_Kms[Year],a!B$100,Network_Length_Kms[Quarter],"Q2",Network_Length_Kms[Category],$D113),IF($G$4="Q3",SUMIFS(Network_Length_Kms[Length],Network_Length_Kms[Year],a!B$100,Network_Length_Kms[Quarter],"Q3",Network_Length_Kms[Category],$D113),IF($G$4="Q4",SUMIFS(Network_Length_Kms[Length],Network_Length_Kms[Year],a!B$100,Network_Length_Kms[Quarter],"Q4",Network_Length_Kms[Category],$D113), IF($G$4="Calendar Year",SUMIFS(Network_Length_Kms[Length],Network_Length_Kms[Year],a!B$100,Network_Length_Kms[Quarter],"Q4",Network_Length_Kms[Category],$D113),"")))))),"")</f>
        <v>612</v>
      </c>
      <c r="G113" s="1148">
        <f>IFERROR(SUM(IF($G$4="Q1",SUMIFS(Network_Length_Kms[Length],Network_Length_Kms[Year],a!C$100,Network_Length_Kms[Quarter],"Q1",Network_Length_Kms[Category],$D113),IF($G$4="Q2",SUMIFS(Network_Length_Kms[Length],Network_Length_Kms[Year],a!C$100,Network_Length_Kms[Quarter],"Q2",Network_Length_Kms[Category],$D113),IF($G$4="Q3",SUMIFS(Network_Length_Kms[Length],Network_Length_Kms[Year],a!C$100,Network_Length_Kms[Quarter],"Q3",Network_Length_Kms[Category],$D113),IF($G$4="Q4",SUMIFS(Network_Length_Kms[Length],Network_Length_Kms[Year],a!C$100,Network_Length_Kms[Quarter],"Q4",Network_Length_Kms[Category],$D113), IF($G$4="Calendar Year",SUMIFS(Network_Length_Kms[Length],Network_Length_Kms[Year],a!C$100,Network_Length_Kms[Quarter],"Q4",Network_Length_Kms[Category],$D113),"")))))),"")</f>
        <v>612</v>
      </c>
      <c r="H113" s="1148">
        <f>IFERROR(SUM(IF($G$4="Q1",SUMIFS(Network_Length_Kms[Length],Network_Length_Kms[Year],a!D$100,Network_Length_Kms[Quarter],"Q1",Network_Length_Kms[Category],$D113),IF($G$4="Q2",SUMIFS(Network_Length_Kms[Length],Network_Length_Kms[Year],a!D$100,Network_Length_Kms[Quarter],"Q2",Network_Length_Kms[Category],$D113),IF($G$4="Q3",SUMIFS(Network_Length_Kms[Length],Network_Length_Kms[Year],a!D$100,Network_Length_Kms[Quarter],"Q3",Network_Length_Kms[Category],$D113),IF($G$4="Q4",SUMIFS(Network_Length_Kms[Length],Network_Length_Kms[Year],a!D$100,Network_Length_Kms[Quarter],"Q4",Network_Length_Kms[Category],$D113), IF($G$4="Calendar Year",SUMIFS(Network_Length_Kms[Length],Network_Length_Kms[Year],a!D$100,Network_Length_Kms[Quarter],"Q4",Network_Length_Kms[Category],$D113),"")))))),"")</f>
        <v>613</v>
      </c>
      <c r="I113" s="1148">
        <f>IFERROR(SUM(IF($G$4="Q1",SUMIFS(Network_Length_Kms[Length],Network_Length_Kms[Year],a!E$100,Network_Length_Kms[Quarter],"Q1",Network_Length_Kms[Category],$D113),IF($G$4="Q2",SUMIFS(Network_Length_Kms[Length],Network_Length_Kms[Year],a!E$100,Network_Length_Kms[Quarter],"Q2",Network_Length_Kms[Category],$D113),IF($G$4="Q3",SUMIFS(Network_Length_Kms[Length],Network_Length_Kms[Year],a!E$100,Network_Length_Kms[Quarter],"Q3",Network_Length_Kms[Category],$D113),IF($G$4="Q4",SUMIFS(Network_Length_Kms[Length],Network_Length_Kms[Year],a!E$100,Network_Length_Kms[Quarter],"Q4",Network_Length_Kms[Category],$D113), IF($G$4="Calendar Year",SUMIFS(Network_Length_Kms[Length],Network_Length_Kms[Year],a!E$100,Network_Length_Kms[Quarter],"Q4",Network_Length_Kms[Category],$D113),"")))))),"")</f>
        <v>613</v>
      </c>
      <c r="J113" s="1149"/>
    </row>
    <row r="114" spans="4:10" ht="13.5" thickBot="1">
      <c r="D114" s="1154" t="s">
        <v>842</v>
      </c>
      <c r="E114" s="1160">
        <f>SUM(E110:E113)</f>
        <v>51927.871659503566</v>
      </c>
      <c r="F114" s="1160">
        <f t="shared" ref="F114:H114" si="13">SUM(F110:F113)</f>
        <v>55531.494099999996</v>
      </c>
      <c r="G114" s="1160">
        <f t="shared" si="13"/>
        <v>59633.411827999997</v>
      </c>
      <c r="H114" s="1160">
        <f t="shared" si="13"/>
        <v>63246.060400000002</v>
      </c>
      <c r="I114" s="1160">
        <f>SUM(I110:I113)</f>
        <v>68310.636724999989</v>
      </c>
      <c r="J114" s="1152"/>
    </row>
    <row r="115" spans="4:10" ht="13.5" thickBot="1">
      <c r="D115" s="1143" t="s">
        <v>844</v>
      </c>
      <c r="E115" s="1157" t="str">
        <f>E109</f>
        <v>2020-Q2</v>
      </c>
      <c r="F115" s="1157" t="str">
        <f t="shared" ref="F115:I115" si="14">F109</f>
        <v>2021-Q2</v>
      </c>
      <c r="G115" s="1157" t="str">
        <f t="shared" si="14"/>
        <v>2022-Q2</v>
      </c>
      <c r="H115" s="1157" t="str">
        <f t="shared" si="14"/>
        <v>2023-Q2</v>
      </c>
      <c r="I115" s="1157" t="str">
        <f t="shared" si="14"/>
        <v>2024-Q2</v>
      </c>
      <c r="J115" s="1145"/>
    </row>
    <row r="116" spans="4:10">
      <c r="D116" s="1153" t="s">
        <v>28</v>
      </c>
      <c r="E116" s="1148">
        <f>IFERROR(SUM(IF($G$4="Q1",SUMIFS(Network_Length_Kms[Length],Network_Length_Kms[Year],a!A$100,Network_Length_Kms[Quarter],"Q1",Network_Length_Kms[Utility],$D116),IF($G$4="Q2",SUMIFS(Network_Length_Kms[Length],Network_Length_Kms[Year],a!A$100,Network_Length_Kms[Quarter],"Q2",Network_Length_Kms[Utility],$D116),IF($G$4="Q3",SUMIFS(Network_Length_Kms[Length],Network_Length_Kms[Year],a!A$100,Network_Length_Kms[Quarter],"Q3",Network_Length_Kms[Utility],$D116),IF($G$4="Q4",SUMIFS(Network_Length_Kms[Length],Network_Length_Kms[Year],a!A$100,Network_Length_Kms[Quarter],"Q4",Network_Length_Kms[Utility],$D116), IF($G$4="Calendar Year",SUMIFS(Network_Length_Kms[Length],Network_Length_Kms[Year],a!A$100,Network_Length_Kms[Quarter],"Q4",Network_Length_Kms[Utility],$D116),IF($G$4="Jan - June (Bi-annual)",SUM(SUMIFS(Network_Length_Kms[Length],Network_Length_Kms[Year],a!A$100,Network_Length_Kms[Utility],$D116,Network_Length_Kms[Quarter],"Q1",Network_Length_Kms[Utility],$D116),SUMIFS(Network_Length_Kms[Length],Network_Length_Kms[Year],a!A$100,Network_Length_Kms[Utility],$D116,Network_Length_Kms[Quarter],"Q2",Network_Length_Kms[Utility],$D116)),""))))))),"")</f>
        <v>254</v>
      </c>
      <c r="F116" s="1148">
        <f>IFERROR(SUM(IF($G$4="Q1",SUMIFS(Network_Length_Kms[Length],Network_Length_Kms[Year],a!B$100,Network_Length_Kms[Quarter],"Q1",Network_Length_Kms[Utility],$D116),IF($G$4="Q2",SUMIFS(Network_Length_Kms[Length],Network_Length_Kms[Year],a!B$100,Network_Length_Kms[Quarter],"Q2",Network_Length_Kms[Utility],$D116),IF($G$4="Q3",SUMIFS(Network_Length_Kms[Length],Network_Length_Kms[Year],a!B$100,Network_Length_Kms[Quarter],"Q3",Network_Length_Kms[Utility],$D116),IF($G$4="Q4",SUMIFS(Network_Length_Kms[Length],Network_Length_Kms[Year],a!B$100,Network_Length_Kms[Quarter],"Q4",Network_Length_Kms[Utility],$D116), IF($G$4="Calendar Year",SUMIFS(Network_Length_Kms[Length],Network_Length_Kms[Year],a!B$100,Network_Length_Kms[Quarter],"Q4",Network_Length_Kms[Utility],$D116),IF($G$4="Jan - June (Bi-annual)",SUM(SUMIFS(Network_Length_Kms[Length],Network_Length_Kms[Year],a!B$100,Network_Length_Kms[Utility],$D116,Network_Length_Kms[Quarter],"Q1",Network_Length_Kms[Utility],$D116),SUMIFS(Network_Length_Kms[Length],Network_Length_Kms[Year],a!B$100,Network_Length_Kms[Utility],$D116,Network_Length_Kms[Quarter],"Q2",Network_Length_Kms[Utility],$D116)),""))))))),"")</f>
        <v>0</v>
      </c>
      <c r="G116" s="1148">
        <f>IFERROR(SUM(IF($G$4="Q1",SUMIFS(Network_Length_Kms[Length],Network_Length_Kms[Year],a!C$100,Network_Length_Kms[Quarter],"Q1",Network_Length_Kms[Utility],$D116),IF($G$4="Q2",SUMIFS(Network_Length_Kms[Length],Network_Length_Kms[Year],a!C$100,Network_Length_Kms[Quarter],"Q2",Network_Length_Kms[Utility],$D116),IF($G$4="Q3",SUMIFS(Network_Length_Kms[Length],Network_Length_Kms[Year],a!C$100,Network_Length_Kms[Quarter],"Q3",Network_Length_Kms[Utility],$D116),IF($G$4="Q4",SUMIFS(Network_Length_Kms[Length],Network_Length_Kms[Year],a!C$100,Network_Length_Kms[Quarter],"Q4",Network_Length_Kms[Utility],$D116), IF($G$4="Calendar Year",SUMIFS(Network_Length_Kms[Length],Network_Length_Kms[Year],a!C$100,Network_Length_Kms[Quarter],"Q4",Network_Length_Kms[Utility],$D116),IF($G$4="Jan - June (Bi-annual)",SUM(SUMIFS(Network_Length_Kms[Length],Network_Length_Kms[Year],a!C$100,Network_Length_Kms[Utility],$D116,Network_Length_Kms[Quarter],"Q1",Network_Length_Kms[Utility],$D116),SUMIFS(Network_Length_Kms[Length],Network_Length_Kms[Year],a!C$100,Network_Length_Kms[Utility],$D116,Network_Length_Kms[Quarter],"Q2",Network_Length_Kms[Utility],$D116)),""))))))),"")</f>
        <v>0</v>
      </c>
      <c r="H116" s="1148">
        <f>IFERROR(SUM(IF($G$4="Q1",SUMIFS(Network_Length_Kms[Length],Network_Length_Kms[Year],a!D$100,Network_Length_Kms[Quarter],"Q1",Network_Length_Kms[Utility],$D116),IF($G$4="Q2",SUMIFS(Network_Length_Kms[Length],Network_Length_Kms[Year],a!D$100,Network_Length_Kms[Quarter],"Q2",Network_Length_Kms[Utility],$D116),IF($G$4="Q3",SUMIFS(Network_Length_Kms[Length],Network_Length_Kms[Year],a!D$100,Network_Length_Kms[Quarter],"Q3",Network_Length_Kms[Utility],$D116),IF($G$4="Q4",SUMIFS(Network_Length_Kms[Length],Network_Length_Kms[Year],a!D$100,Network_Length_Kms[Quarter],"Q4",Network_Length_Kms[Utility],$D116), IF($G$4="Calendar Year",SUMIFS(Network_Length_Kms[Length],Network_Length_Kms[Year],a!D$100,Network_Length_Kms[Quarter],"Q4",Network_Length_Kms[Utility],$D116),IF($G$4="Jan - June (Bi-annual)",SUM(SUMIFS(Network_Length_Kms[Length],Network_Length_Kms[Year],a!D$100,Network_Length_Kms[Utility],$D116,Network_Length_Kms[Quarter],"Q1",Network_Length_Kms[Utility],$D116),SUMIFS(Network_Length_Kms[Length],Network_Length_Kms[Year],a!D$100,Network_Length_Kms[Utility],$D116,Network_Length_Kms[Quarter],"Q2",Network_Length_Kms[Utility],$D116)),""))))))),"")</f>
        <v>0</v>
      </c>
      <c r="I116" s="1148">
        <f>IFERROR(SUM(IF($G$4="Q1",SUMIFS(Network_Length_Kms[Length],Network_Length_Kms[Year],a!E$100,Network_Length_Kms[Quarter],"Q1",Network_Length_Kms[Utility],$D116),IF($G$4="Q2",SUMIFS(Network_Length_Kms[Length],Network_Length_Kms[Year],a!E$100,Network_Length_Kms[Quarter],"Q2",Network_Length_Kms[Utility],$D116),IF($G$4="Q3",SUMIFS(Network_Length_Kms[Length],Network_Length_Kms[Year],a!E$100,Network_Length_Kms[Quarter],"Q3",Network_Length_Kms[Utility],$D116),IF($G$4="Q4",SUMIFS(Network_Length_Kms[Length],Network_Length_Kms[Year],a!E$100,Network_Length_Kms[Quarter],"Q4",Network_Length_Kms[Utility],$D116), IF($G$4="Calendar Year",SUMIFS(Network_Length_Kms[Length],Network_Length_Kms[Year],a!E$100,Network_Length_Kms[Quarter],"Q4",Network_Length_Kms[Utility],$D116),IF($G$4="Jan - June (Bi-annual)",SUM(SUMIFS(Network_Length_Kms[Length],Network_Length_Kms[Year],a!E$100,Network_Length_Kms[Utility],$D116,Network_Length_Kms[Quarter],"Q1",Network_Length_Kms[Utility],$D116),SUMIFS(Network_Length_Kms[Length],Network_Length_Kms[Year],a!E$100,Network_Length_Kms[Utility],$D116,Network_Length_Kms[Quarter],"Q2",Network_Length_Kms[Utility],$D116)),""))))))),"")</f>
        <v>0</v>
      </c>
      <c r="J116" s="1149"/>
    </row>
    <row r="117" spans="4:10">
      <c r="D117" s="1153" t="s">
        <v>272</v>
      </c>
      <c r="E117" s="1148">
        <f>IFERROR(SUM(IF($G$4="Q1",SUMIFS(Network_Length_Kms[Length],Network_Length_Kms[Year],a!A$100,Network_Length_Kms[Quarter],"Q1",Network_Length_Kms[Utility],$D117),IF($G$4="Q2",SUMIFS(Network_Length_Kms[Length],Network_Length_Kms[Year],a!A$100,Network_Length_Kms[Quarter],"Q2",Network_Length_Kms[Utility],$D117),IF($G$4="Q3",SUMIFS(Network_Length_Kms[Length],Network_Length_Kms[Year],a!A$100,Network_Length_Kms[Quarter],"Q3",Network_Length_Kms[Utility],$D117),IF($G$4="Q4",SUMIFS(Network_Length_Kms[Length],Network_Length_Kms[Year],a!A$100,Network_Length_Kms[Quarter],"Q4",Network_Length_Kms[Utility],$D117), IF($G$4="Calendar Year",SUMIFS(Network_Length_Kms[Length],Network_Length_Kms[Year],a!A$100,Network_Length_Kms[Quarter],"Q4",Network_Length_Kms[Utility],$D117),IF($G$4="Jan - June (Bi-annual)",SUM(SUMIFS(Network_Length_Kms[Length],Network_Length_Kms[Year],a!A$100,Network_Length_Kms[Utility],$D117,Network_Length_Kms[Quarter],"Q1",Network_Length_Kms[Utility],$D117),SUMIFS(Network_Length_Kms[Length],Network_Length_Kms[Year],a!A$100,Network_Length_Kms[Utility],$D117,Network_Length_Kms[Quarter],"Q2",Network_Length_Kms[Utility],$D117)),""))))))),"")</f>
        <v>0</v>
      </c>
      <c r="F117" s="1148">
        <f>IFERROR(SUM(IF($G$4="Q1",SUMIFS(Network_Length_Kms[Length],Network_Length_Kms[Year],a!B$100,Network_Length_Kms[Quarter],"Q1",Network_Length_Kms[Utility],$D117),IF($G$4="Q2",SUMIFS(Network_Length_Kms[Length],Network_Length_Kms[Year],a!B$100,Network_Length_Kms[Quarter],"Q2",Network_Length_Kms[Utility],$D117),IF($G$4="Q3",SUMIFS(Network_Length_Kms[Length],Network_Length_Kms[Year],a!B$100,Network_Length_Kms[Quarter],"Q3",Network_Length_Kms[Utility],$D117),IF($G$4="Q4",SUMIFS(Network_Length_Kms[Length],Network_Length_Kms[Year],a!B$100,Network_Length_Kms[Quarter],"Q4",Network_Length_Kms[Utility],$D117), IF($G$4="Calendar Year",SUMIFS(Network_Length_Kms[Length],Network_Length_Kms[Year],a!B$100,Network_Length_Kms[Quarter],"Q4",Network_Length_Kms[Utility],$D117),IF($G$4="Jan - June (Bi-annual)",SUM(SUMIFS(Network_Length_Kms[Length],Network_Length_Kms[Year],a!B$100,Network_Length_Kms[Utility],$D117,Network_Length_Kms[Quarter],"Q1",Network_Length_Kms[Utility],$D117),SUMIFS(Network_Length_Kms[Length],Network_Length_Kms[Year],a!B$100,Network_Length_Kms[Utility],$D117,Network_Length_Kms[Quarter],"Q2",Network_Length_Kms[Utility],$D117)),""))))))),"")</f>
        <v>0</v>
      </c>
      <c r="G117" s="1148">
        <f>IFERROR(SUM(IF($G$4="Q1",SUMIFS(Network_Length_Kms[Length],Network_Length_Kms[Year],a!C$100,Network_Length_Kms[Quarter],"Q1",Network_Length_Kms[Utility],$D117),IF($G$4="Q2",SUMIFS(Network_Length_Kms[Length],Network_Length_Kms[Year],a!C$100,Network_Length_Kms[Quarter],"Q2",Network_Length_Kms[Utility],$D117),IF($G$4="Q3",SUMIFS(Network_Length_Kms[Length],Network_Length_Kms[Year],a!C$100,Network_Length_Kms[Quarter],"Q3",Network_Length_Kms[Utility],$D117),IF($G$4="Q4",SUMIFS(Network_Length_Kms[Length],Network_Length_Kms[Year],a!C$100,Network_Length_Kms[Quarter],"Q4",Network_Length_Kms[Utility],$D117), IF($G$4="Calendar Year",SUMIFS(Network_Length_Kms[Length],Network_Length_Kms[Year],a!C$100,Network_Length_Kms[Quarter],"Q4",Network_Length_Kms[Utility],$D117),IF($G$4="Jan - June (Bi-annual)",SUM(SUMIFS(Network_Length_Kms[Length],Network_Length_Kms[Year],a!C$100,Network_Length_Kms[Utility],$D117,Network_Length_Kms[Quarter],"Q1",Network_Length_Kms[Utility],$D117),SUMIFS(Network_Length_Kms[Length],Network_Length_Kms[Year],a!C$100,Network_Length_Kms[Utility],$D117,Network_Length_Kms[Quarter],"Q2",Network_Length_Kms[Utility],$D117)),""))))))),"")</f>
        <v>0</v>
      </c>
      <c r="H117" s="1148">
        <f>IFERROR(SUM(IF($G$4="Q1",SUMIFS(Network_Length_Kms[Length],Network_Length_Kms[Year],a!D$100,Network_Length_Kms[Quarter],"Q1",Network_Length_Kms[Utility],$D117),IF($G$4="Q2",SUMIFS(Network_Length_Kms[Length],Network_Length_Kms[Year],a!D$100,Network_Length_Kms[Quarter],"Q2",Network_Length_Kms[Utility],$D117),IF($G$4="Q3",SUMIFS(Network_Length_Kms[Length],Network_Length_Kms[Year],a!D$100,Network_Length_Kms[Quarter],"Q3",Network_Length_Kms[Utility],$D117),IF($G$4="Q4",SUMIFS(Network_Length_Kms[Length],Network_Length_Kms[Year],a!D$100,Network_Length_Kms[Quarter],"Q4",Network_Length_Kms[Utility],$D117), IF($G$4="Calendar Year",SUMIFS(Network_Length_Kms[Length],Network_Length_Kms[Year],a!D$100,Network_Length_Kms[Quarter],"Q4",Network_Length_Kms[Utility],$D117),IF($G$4="Jan - June (Bi-annual)",SUM(SUMIFS(Network_Length_Kms[Length],Network_Length_Kms[Year],a!D$100,Network_Length_Kms[Utility],$D117,Network_Length_Kms[Quarter],"Q1",Network_Length_Kms[Utility],$D117),SUMIFS(Network_Length_Kms[Length],Network_Length_Kms[Year],a!D$100,Network_Length_Kms[Utility],$D117,Network_Length_Kms[Quarter],"Q2",Network_Length_Kms[Utility],$D117)),""))))))),"")</f>
        <v>0</v>
      </c>
      <c r="I117" s="1148">
        <f>IFERROR(SUM(IF($G$4="Q1",SUMIFS(Network_Length_Kms[Length],Network_Length_Kms[Year],a!E$100,Network_Length_Kms[Quarter],"Q1",Network_Length_Kms[Utility],$D117),IF($G$4="Q2",SUMIFS(Network_Length_Kms[Length],Network_Length_Kms[Year],a!E$100,Network_Length_Kms[Quarter],"Q2",Network_Length_Kms[Utility],$D117),IF($G$4="Q3",SUMIFS(Network_Length_Kms[Length],Network_Length_Kms[Year],a!E$100,Network_Length_Kms[Quarter],"Q3",Network_Length_Kms[Utility],$D117),IF($G$4="Q4",SUMIFS(Network_Length_Kms[Length],Network_Length_Kms[Year],a!E$100,Network_Length_Kms[Quarter],"Q4",Network_Length_Kms[Utility],$D117), IF($G$4="Calendar Year",SUMIFS(Network_Length_Kms[Length],Network_Length_Kms[Year],a!E$100,Network_Length_Kms[Quarter],"Q4",Network_Length_Kms[Utility],$D117),IF($G$4="Jan - June (Bi-annual)",SUM(SUMIFS(Network_Length_Kms[Length],Network_Length_Kms[Year],a!E$100,Network_Length_Kms[Utility],$D117,Network_Length_Kms[Quarter],"Q1",Network_Length_Kms[Utility],$D117),SUMIFS(Network_Length_Kms[Length],Network_Length_Kms[Year],a!E$100,Network_Length_Kms[Utility],$D117,Network_Length_Kms[Quarter],"Q2",Network_Length_Kms[Utility],$D117)),""))))))),"")</f>
        <v>0</v>
      </c>
      <c r="J117" s="1149"/>
    </row>
    <row r="118" spans="4:10">
      <c r="D118" s="1153" t="s">
        <v>29</v>
      </c>
      <c r="E118" s="1148">
        <f>IFERROR(SUM(IF($G$4="Q1",SUMIFS(Network_Length_Kms[Length],Network_Length_Kms[Year],a!A$100,Network_Length_Kms[Quarter],"Q1",Network_Length_Kms[Utility],$D118),IF($G$4="Q2",SUMIFS(Network_Length_Kms[Length],Network_Length_Kms[Year],a!A$100,Network_Length_Kms[Quarter],"Q2",Network_Length_Kms[Utility],$D118),IF($G$4="Q3",SUMIFS(Network_Length_Kms[Length],Network_Length_Kms[Year],a!A$100,Network_Length_Kms[Quarter],"Q3",Network_Length_Kms[Utility],$D118),IF($G$4="Q4",SUMIFS(Network_Length_Kms[Length],Network_Length_Kms[Year],a!A$100,Network_Length_Kms[Quarter],"Q4",Network_Length_Kms[Utility],$D118), IF($G$4="Calendar Year",SUMIFS(Network_Length_Kms[Length],Network_Length_Kms[Year],a!A$100,Network_Length_Kms[Quarter],"Q4",Network_Length_Kms[Utility],$D118),IF($G$4="Jan - June (Bi-annual)",SUM(SUMIFS(Network_Length_Kms[Length],Network_Length_Kms[Year],a!A$100,Network_Length_Kms[Utility],$D118,Network_Length_Kms[Quarter],"Q1",Network_Length_Kms[Utility],$D118),SUMIFS(Network_Length_Kms[Length],Network_Length_Kms[Year],a!A$100,Network_Length_Kms[Utility],$D118,Network_Length_Kms[Quarter],"Q2",Network_Length_Kms[Utility],$D118)),""))))))),"")</f>
        <v>846.93700000000001</v>
      </c>
      <c r="F118" s="1148">
        <f>IFERROR(SUM(IF($G$4="Q1",SUMIFS(Network_Length_Kms[Length],Network_Length_Kms[Year],a!B$100,Network_Length_Kms[Quarter],"Q1",Network_Length_Kms[Utility],$D118),IF($G$4="Q2",SUMIFS(Network_Length_Kms[Length],Network_Length_Kms[Year],a!B$100,Network_Length_Kms[Quarter],"Q2",Network_Length_Kms[Utility],$D118),IF($G$4="Q3",SUMIFS(Network_Length_Kms[Length],Network_Length_Kms[Year],a!B$100,Network_Length_Kms[Quarter],"Q3",Network_Length_Kms[Utility],$D118),IF($G$4="Q4",SUMIFS(Network_Length_Kms[Length],Network_Length_Kms[Year],a!B$100,Network_Length_Kms[Quarter],"Q4",Network_Length_Kms[Utility],$D118), IF($G$4="Calendar Year",SUMIFS(Network_Length_Kms[Length],Network_Length_Kms[Year],a!B$100,Network_Length_Kms[Quarter],"Q4",Network_Length_Kms[Utility],$D118),IF($G$4="Jan - June (Bi-annual)",SUM(SUMIFS(Network_Length_Kms[Length],Network_Length_Kms[Year],a!B$100,Network_Length_Kms[Utility],$D118,Network_Length_Kms[Quarter],"Q1",Network_Length_Kms[Utility],$D118),SUMIFS(Network_Length_Kms[Length],Network_Length_Kms[Year],a!B$100,Network_Length_Kms[Utility],$D118,Network_Length_Kms[Quarter],"Q2",Network_Length_Kms[Utility],$D118)),""))))))),"")</f>
        <v>851.98399999999992</v>
      </c>
      <c r="G118" s="1148">
        <f>IFERROR(SUM(IF($G$4="Q1",SUMIFS(Network_Length_Kms[Length],Network_Length_Kms[Year],a!C$100,Network_Length_Kms[Quarter],"Q1",Network_Length_Kms[Utility],$D118),IF($G$4="Q2",SUMIFS(Network_Length_Kms[Length],Network_Length_Kms[Year],a!C$100,Network_Length_Kms[Quarter],"Q2",Network_Length_Kms[Utility],$D118),IF($G$4="Q3",SUMIFS(Network_Length_Kms[Length],Network_Length_Kms[Year],a!C$100,Network_Length_Kms[Quarter],"Q3",Network_Length_Kms[Utility],$D118),IF($G$4="Q4",SUMIFS(Network_Length_Kms[Length],Network_Length_Kms[Year],a!C$100,Network_Length_Kms[Quarter],"Q4",Network_Length_Kms[Utility],$D118), IF($G$4="Calendar Year",SUMIFS(Network_Length_Kms[Length],Network_Length_Kms[Year],a!C$100,Network_Length_Kms[Quarter],"Q4",Network_Length_Kms[Utility],$D118),IF($G$4="Jan - June (Bi-annual)",SUM(SUMIFS(Network_Length_Kms[Length],Network_Length_Kms[Year],a!C$100,Network_Length_Kms[Utility],$D118,Network_Length_Kms[Quarter],"Q1",Network_Length_Kms[Utility],$D118),SUMIFS(Network_Length_Kms[Length],Network_Length_Kms[Year],a!C$100,Network_Length_Kms[Utility],$D118,Network_Length_Kms[Quarter],"Q2",Network_Length_Kms[Utility],$D118)),""))))))),"")</f>
        <v>851.98399999999992</v>
      </c>
      <c r="H118" s="1148">
        <f>IFERROR(SUM(IF($G$4="Q1",SUMIFS(Network_Length_Kms[Length],Network_Length_Kms[Year],a!D$100,Network_Length_Kms[Quarter],"Q1",Network_Length_Kms[Utility],$D118),IF($G$4="Q2",SUMIFS(Network_Length_Kms[Length],Network_Length_Kms[Year],a!D$100,Network_Length_Kms[Quarter],"Q2",Network_Length_Kms[Utility],$D118),IF($G$4="Q3",SUMIFS(Network_Length_Kms[Length],Network_Length_Kms[Year],a!D$100,Network_Length_Kms[Quarter],"Q3",Network_Length_Kms[Utility],$D118),IF($G$4="Q4",SUMIFS(Network_Length_Kms[Length],Network_Length_Kms[Year],a!D$100,Network_Length_Kms[Quarter],"Q4",Network_Length_Kms[Utility],$D118), IF($G$4="Calendar Year",SUMIFS(Network_Length_Kms[Length],Network_Length_Kms[Year],a!D$100,Network_Length_Kms[Quarter],"Q4",Network_Length_Kms[Utility],$D118),IF($G$4="Jan - June (Bi-annual)",SUM(SUMIFS(Network_Length_Kms[Length],Network_Length_Kms[Year],a!D$100,Network_Length_Kms[Utility],$D118,Network_Length_Kms[Quarter],"Q1",Network_Length_Kms[Utility],$D118),SUMIFS(Network_Length_Kms[Length],Network_Length_Kms[Year],a!D$100,Network_Length_Kms[Utility],$D118,Network_Length_Kms[Quarter],"Q2",Network_Length_Kms[Utility],$D118)),""))))))),"")</f>
        <v>1018.788</v>
      </c>
      <c r="I118" s="1148">
        <f>IFERROR(SUM(IF($G$4="Q1",SUMIFS(Network_Length_Kms[Length],Network_Length_Kms[Year],a!E$100,Network_Length_Kms[Quarter],"Q1",Network_Length_Kms[Utility],$D118),IF($G$4="Q2",SUMIFS(Network_Length_Kms[Length],Network_Length_Kms[Year],a!E$100,Network_Length_Kms[Quarter],"Q2",Network_Length_Kms[Utility],$D118),IF($G$4="Q3",SUMIFS(Network_Length_Kms[Length],Network_Length_Kms[Year],a!E$100,Network_Length_Kms[Quarter],"Q3",Network_Length_Kms[Utility],$D118),IF($G$4="Q4",SUMIFS(Network_Length_Kms[Length],Network_Length_Kms[Year],a!E$100,Network_Length_Kms[Quarter],"Q4",Network_Length_Kms[Utility],$D118), IF($G$4="Calendar Year",SUMIFS(Network_Length_Kms[Length],Network_Length_Kms[Year],a!E$100,Network_Length_Kms[Quarter],"Q4",Network_Length_Kms[Utility],$D118),IF($G$4="Jan - June (Bi-annual)",SUM(SUMIFS(Network_Length_Kms[Length],Network_Length_Kms[Year],a!E$100,Network_Length_Kms[Utility],$D118,Network_Length_Kms[Quarter],"Q1",Network_Length_Kms[Utility],$D118),SUMIFS(Network_Length_Kms[Length],Network_Length_Kms[Year],a!E$100,Network_Length_Kms[Utility],$D118,Network_Length_Kms[Quarter],"Q2",Network_Length_Kms[Utility],$D118)),""))))))),"")</f>
        <v>1472.0439999999999</v>
      </c>
      <c r="J118" s="1159"/>
    </row>
    <row r="119" spans="4:10">
      <c r="D119" s="1153" t="s">
        <v>848</v>
      </c>
      <c r="E119" s="1148">
        <f>IFERROR(SUM(IF($G$4="Q1",SUMIFS(Network_Length_Kms[Length],Network_Length_Kms[Year],a!A$100,Network_Length_Kms[Quarter],"Q1",Network_Length_Kms[Utility],$D119),IF($G$4="Q2",SUMIFS(Network_Length_Kms[Length],Network_Length_Kms[Year],a!A$100,Network_Length_Kms[Quarter],"Q2",Network_Length_Kms[Utility],$D119),IF($G$4="Q3",SUMIFS(Network_Length_Kms[Length],Network_Length_Kms[Year],a!A$100,Network_Length_Kms[Quarter],"Q3",Network_Length_Kms[Utility],$D119),IF($G$4="Q4",SUMIFS(Network_Length_Kms[Length],Network_Length_Kms[Year],a!A$100,Network_Length_Kms[Quarter],"Q4",Network_Length_Kms[Utility],$D119), IF($G$4="Calendar Year",SUMIFS(Network_Length_Kms[Length],Network_Length_Kms[Year],a!A$100,Network_Length_Kms[Quarter],"Q4",Network_Length_Kms[Utility],$D119),IF($G$4="Jan - June (Bi-annual)",SUM(SUMIFS(Network_Length_Kms[Length],Network_Length_Kms[Year],a!A$100,Network_Length_Kms[Utility],$D119,Network_Length_Kms[Quarter],"Q1",Network_Length_Kms[Utility],$D119),SUMIFS(Network_Length_Kms[Length],Network_Length_Kms[Year],a!A$100,Network_Length_Kms[Utility],$D119,Network_Length_Kms[Quarter],"Q2",Network_Length_Kms[Utility],$D119)),""))))))),"")</f>
        <v>0</v>
      </c>
      <c r="F119" s="1148">
        <f>IFERROR(SUM(IF($G$4="Q1",SUMIFS(Network_Length_Kms[Length],Network_Length_Kms[Year],a!B$100,Network_Length_Kms[Quarter],"Q1",Network_Length_Kms[Utility],$D119),IF($G$4="Q2",SUMIFS(Network_Length_Kms[Length],Network_Length_Kms[Year],a!B$100,Network_Length_Kms[Quarter],"Q2",Network_Length_Kms[Utility],$D119),IF($G$4="Q3",SUMIFS(Network_Length_Kms[Length],Network_Length_Kms[Year],a!B$100,Network_Length_Kms[Quarter],"Q3",Network_Length_Kms[Utility],$D119),IF($G$4="Q4",SUMIFS(Network_Length_Kms[Length],Network_Length_Kms[Year],a!B$100,Network_Length_Kms[Quarter],"Q4",Network_Length_Kms[Utility],$D119), IF($G$4="Calendar Year",SUMIFS(Network_Length_Kms[Length],Network_Length_Kms[Year],a!B$100,Network_Length_Kms[Quarter],"Q4",Network_Length_Kms[Utility],$D119),IF($G$4="Jan - June (Bi-annual)",SUM(SUMIFS(Network_Length_Kms[Length],Network_Length_Kms[Year],a!B$100,Network_Length_Kms[Utility],$D119,Network_Length_Kms[Quarter],"Q1",Network_Length_Kms[Utility],$D119),SUMIFS(Network_Length_Kms[Length],Network_Length_Kms[Year],a!B$100,Network_Length_Kms[Utility],$D119,Network_Length_Kms[Quarter],"Q2",Network_Length_Kms[Utility],$D119)),""))))))),"")</f>
        <v>0</v>
      </c>
      <c r="G119" s="1148">
        <f>IFERROR(SUM(IF($G$4="Q1",SUMIFS(Network_Length_Kms[Length],Network_Length_Kms[Year],a!C$100,Network_Length_Kms[Quarter],"Q1",Network_Length_Kms[Utility],$D119),IF($G$4="Q2",SUMIFS(Network_Length_Kms[Length],Network_Length_Kms[Year],a!C$100,Network_Length_Kms[Quarter],"Q2",Network_Length_Kms[Utility],$D119),IF($G$4="Q3",SUMIFS(Network_Length_Kms[Length],Network_Length_Kms[Year],a!C$100,Network_Length_Kms[Quarter],"Q3",Network_Length_Kms[Utility],$D119),IF($G$4="Q4",SUMIFS(Network_Length_Kms[Length],Network_Length_Kms[Year],a!C$100,Network_Length_Kms[Quarter],"Q4",Network_Length_Kms[Utility],$D119), IF($G$4="Calendar Year",SUMIFS(Network_Length_Kms[Length],Network_Length_Kms[Year],a!C$100,Network_Length_Kms[Quarter],"Q4",Network_Length_Kms[Utility],$D119),IF($G$4="Jan - June (Bi-annual)",SUM(SUMIFS(Network_Length_Kms[Length],Network_Length_Kms[Year],a!C$100,Network_Length_Kms[Utility],$D119,Network_Length_Kms[Quarter],"Q1",Network_Length_Kms[Utility],$D119),SUMIFS(Network_Length_Kms[Length],Network_Length_Kms[Year],a!C$100,Network_Length_Kms[Utility],$D119,Network_Length_Kms[Quarter],"Q2",Network_Length_Kms[Utility],$D119)),""))))))),"")</f>
        <v>0</v>
      </c>
      <c r="H119" s="1148">
        <f>IFERROR(SUM(IF($G$4="Q1",SUMIFS(Network_Length_Kms[Length],Network_Length_Kms[Year],a!D$100,Network_Length_Kms[Quarter],"Q1",Network_Length_Kms[Utility],$D119),IF($G$4="Q2",SUMIFS(Network_Length_Kms[Length],Network_Length_Kms[Year],a!D$100,Network_Length_Kms[Quarter],"Q2",Network_Length_Kms[Utility],$D119),IF($G$4="Q3",SUMIFS(Network_Length_Kms[Length],Network_Length_Kms[Year],a!D$100,Network_Length_Kms[Quarter],"Q3",Network_Length_Kms[Utility],$D119),IF($G$4="Q4",SUMIFS(Network_Length_Kms[Length],Network_Length_Kms[Year],a!D$100,Network_Length_Kms[Quarter],"Q4",Network_Length_Kms[Utility],$D119), IF($G$4="Calendar Year",SUMIFS(Network_Length_Kms[Length],Network_Length_Kms[Year],a!D$100,Network_Length_Kms[Quarter],"Q4",Network_Length_Kms[Utility],$D119),IF($G$4="Jan - June (Bi-annual)",SUM(SUMIFS(Network_Length_Kms[Length],Network_Length_Kms[Year],a!D$100,Network_Length_Kms[Utility],$D119,Network_Length_Kms[Quarter],"Q1",Network_Length_Kms[Utility],$D119),SUMIFS(Network_Length_Kms[Length],Network_Length_Kms[Year],a!D$100,Network_Length_Kms[Utility],$D119,Network_Length_Kms[Quarter],"Q2",Network_Length_Kms[Utility],$D119)),""))))))),"")</f>
        <v>0</v>
      </c>
      <c r="I119" s="1148">
        <f>IFERROR(SUM(IF($G$4="Q1",SUMIFS(Network_Length_Kms[Length],Network_Length_Kms[Year],a!E$100,Network_Length_Kms[Quarter],"Q1",Network_Length_Kms[Utility],$D119),IF($G$4="Q2",SUMIFS(Network_Length_Kms[Length],Network_Length_Kms[Year],a!E$100,Network_Length_Kms[Quarter],"Q2",Network_Length_Kms[Utility],$D119),IF($G$4="Q3",SUMIFS(Network_Length_Kms[Length],Network_Length_Kms[Year],a!E$100,Network_Length_Kms[Quarter],"Q3",Network_Length_Kms[Utility],$D119),IF($G$4="Q4",SUMIFS(Network_Length_Kms[Length],Network_Length_Kms[Year],a!E$100,Network_Length_Kms[Quarter],"Q4",Network_Length_Kms[Utility],$D119), IF($G$4="Calendar Year",SUMIFS(Network_Length_Kms[Length],Network_Length_Kms[Year],a!E$100,Network_Length_Kms[Quarter],"Q4",Network_Length_Kms[Utility],$D119),IF($G$4="Jan - June (Bi-annual)",SUM(SUMIFS(Network_Length_Kms[Length],Network_Length_Kms[Year],a!E$100,Network_Length_Kms[Utility],$D119,Network_Length_Kms[Quarter],"Q1",Network_Length_Kms[Utility],$D119),SUMIFS(Network_Length_Kms[Length],Network_Length_Kms[Year],a!E$100,Network_Length_Kms[Utility],$D119,Network_Length_Kms[Quarter],"Q2",Network_Length_Kms[Utility],$D119)),""))))))),"")</f>
        <v>324.69200000000001</v>
      </c>
      <c r="J119" s="1149"/>
    </row>
    <row r="120" spans="4:10">
      <c r="D120" s="1153" t="s">
        <v>33</v>
      </c>
      <c r="E120" s="1148">
        <f>IFERROR(SUM(IF($G$4="Q1",SUMIFS(Network_Length_Kms[Length],Network_Length_Kms[Year],a!A$100,Network_Length_Kms[Quarter],"Q1",Network_Length_Kms[Utility],$D120),IF($G$4="Q2",SUMIFS(Network_Length_Kms[Length],Network_Length_Kms[Year],a!A$100,Network_Length_Kms[Quarter],"Q2",Network_Length_Kms[Utility],$D120),IF($G$4="Q3",SUMIFS(Network_Length_Kms[Length],Network_Length_Kms[Year],a!A$100,Network_Length_Kms[Quarter],"Q3",Network_Length_Kms[Utility],$D120),IF($G$4="Q4",SUMIFS(Network_Length_Kms[Length],Network_Length_Kms[Year],a!A$100,Network_Length_Kms[Quarter],"Q4",Network_Length_Kms[Utility],$D120), IF($G$4="Calendar Year",SUMIFS(Network_Length_Kms[Length],Network_Length_Kms[Year],a!A$100,Network_Length_Kms[Quarter],"Q4",Network_Length_Kms[Utility],$D120),IF($G$4="Jan - June (Bi-annual)",SUM(SUMIFS(Network_Length_Kms[Length],Network_Length_Kms[Year],a!A$100,Network_Length_Kms[Utility],$D120,Network_Length_Kms[Quarter],"Q1",Network_Length_Kms[Utility],$D120),SUMIFS(Network_Length_Kms[Length],Network_Length_Kms[Year],a!A$100,Network_Length_Kms[Utility],$D120,Network_Length_Kms[Quarter],"Q2",Network_Length_Kms[Utility],$D120)),""))))))),"")</f>
        <v>1080</v>
      </c>
      <c r="F120" s="1148">
        <f>IFERROR(SUM(IF($G$4="Q1",SUMIFS(Network_Length_Kms[Length],Network_Length_Kms[Year],a!B$100,Network_Length_Kms[Quarter],"Q1",Network_Length_Kms[Utility],$D120),IF($G$4="Q2",SUMIFS(Network_Length_Kms[Length],Network_Length_Kms[Year],a!B$100,Network_Length_Kms[Quarter],"Q2",Network_Length_Kms[Utility],$D120),IF($G$4="Q3",SUMIFS(Network_Length_Kms[Length],Network_Length_Kms[Year],a!B$100,Network_Length_Kms[Quarter],"Q3",Network_Length_Kms[Utility],$D120),IF($G$4="Q4",SUMIFS(Network_Length_Kms[Length],Network_Length_Kms[Year],a!B$100,Network_Length_Kms[Quarter],"Q4",Network_Length_Kms[Utility],$D120), IF($G$4="Calendar Year",SUMIFS(Network_Length_Kms[Length],Network_Length_Kms[Year],a!B$100,Network_Length_Kms[Quarter],"Q4",Network_Length_Kms[Utility],$D120),IF($G$4="Jan - June (Bi-annual)",SUM(SUMIFS(Network_Length_Kms[Length],Network_Length_Kms[Year],a!B$100,Network_Length_Kms[Utility],$D120,Network_Length_Kms[Quarter],"Q1",Network_Length_Kms[Utility],$D120),SUMIFS(Network_Length_Kms[Length],Network_Length_Kms[Year],a!B$100,Network_Length_Kms[Utility],$D120,Network_Length_Kms[Quarter],"Q2",Network_Length_Kms[Utility],$D120)),""))))))),"")</f>
        <v>1442.2</v>
      </c>
      <c r="G120" s="1148">
        <f>IFERROR(SUM(IF($G$4="Q1",SUMIFS(Network_Length_Kms[Length],Network_Length_Kms[Year],a!C$100,Network_Length_Kms[Quarter],"Q1",Network_Length_Kms[Utility],$D120),IF($G$4="Q2",SUMIFS(Network_Length_Kms[Length],Network_Length_Kms[Year],a!C$100,Network_Length_Kms[Quarter],"Q2",Network_Length_Kms[Utility],$D120),IF($G$4="Q3",SUMIFS(Network_Length_Kms[Length],Network_Length_Kms[Year],a!C$100,Network_Length_Kms[Quarter],"Q3",Network_Length_Kms[Utility],$D120),IF($G$4="Q4",SUMIFS(Network_Length_Kms[Length],Network_Length_Kms[Year],a!C$100,Network_Length_Kms[Quarter],"Q4",Network_Length_Kms[Utility],$D120), IF($G$4="Calendar Year",SUMIFS(Network_Length_Kms[Length],Network_Length_Kms[Year],a!C$100,Network_Length_Kms[Quarter],"Q4",Network_Length_Kms[Utility],$D120),IF($G$4="Jan - June (Bi-annual)",SUM(SUMIFS(Network_Length_Kms[Length],Network_Length_Kms[Year],a!C$100,Network_Length_Kms[Utility],$D120,Network_Length_Kms[Quarter],"Q1",Network_Length_Kms[Utility],$D120),SUMIFS(Network_Length_Kms[Length],Network_Length_Kms[Year],a!C$100,Network_Length_Kms[Utility],$D120,Network_Length_Kms[Quarter],"Q2",Network_Length_Kms[Utility],$D120)),""))))))),"")</f>
        <v>2225.1000000000004</v>
      </c>
      <c r="H120" s="1148">
        <f>IFERROR(SUM(IF($G$4="Q1",SUMIFS(Network_Length_Kms[Length],Network_Length_Kms[Year],a!D$100,Network_Length_Kms[Quarter],"Q1",Network_Length_Kms[Utility],$D120),IF($G$4="Q2",SUMIFS(Network_Length_Kms[Length],Network_Length_Kms[Year],a!D$100,Network_Length_Kms[Quarter],"Q2",Network_Length_Kms[Utility],$D120),IF($G$4="Q3",SUMIFS(Network_Length_Kms[Length],Network_Length_Kms[Year],a!D$100,Network_Length_Kms[Quarter],"Q3",Network_Length_Kms[Utility],$D120),IF($G$4="Q4",SUMIFS(Network_Length_Kms[Length],Network_Length_Kms[Year],a!D$100,Network_Length_Kms[Quarter],"Q4",Network_Length_Kms[Utility],$D120), IF($G$4="Calendar Year",SUMIFS(Network_Length_Kms[Length],Network_Length_Kms[Year],a!D$100,Network_Length_Kms[Quarter],"Q4",Network_Length_Kms[Utility],$D120),IF($G$4="Jan - June (Bi-annual)",SUM(SUMIFS(Network_Length_Kms[Length],Network_Length_Kms[Year],a!D$100,Network_Length_Kms[Utility],$D120,Network_Length_Kms[Quarter],"Q1",Network_Length_Kms[Utility],$D120),SUMIFS(Network_Length_Kms[Length],Network_Length_Kms[Year],a!D$100,Network_Length_Kms[Utility],$D120,Network_Length_Kms[Quarter],"Q2",Network_Length_Kms[Utility],$D120)),""))))))),"")</f>
        <v>2227.4</v>
      </c>
      <c r="I120" s="1148">
        <f>IFERROR(SUM(IF($G$4="Q1",SUMIFS(Network_Length_Kms[Length],Network_Length_Kms[Year],a!E$100,Network_Length_Kms[Quarter],"Q1",Network_Length_Kms[Utility],$D120),IF($G$4="Q2",SUMIFS(Network_Length_Kms[Length],Network_Length_Kms[Year],a!E$100,Network_Length_Kms[Quarter],"Q2",Network_Length_Kms[Utility],$D120),IF($G$4="Q3",SUMIFS(Network_Length_Kms[Length],Network_Length_Kms[Year],a!E$100,Network_Length_Kms[Quarter],"Q3",Network_Length_Kms[Utility],$D120),IF($G$4="Q4",SUMIFS(Network_Length_Kms[Length],Network_Length_Kms[Year],a!E$100,Network_Length_Kms[Quarter],"Q4",Network_Length_Kms[Utility],$D120), IF($G$4="Calendar Year",SUMIFS(Network_Length_Kms[Length],Network_Length_Kms[Year],a!E$100,Network_Length_Kms[Quarter],"Q4",Network_Length_Kms[Utility],$D120),IF($G$4="Jan - June (Bi-annual)",SUM(SUMIFS(Network_Length_Kms[Length],Network_Length_Kms[Year],a!E$100,Network_Length_Kms[Utility],$D120,Network_Length_Kms[Quarter],"Q1",Network_Length_Kms[Utility],$D120),SUMIFS(Network_Length_Kms[Length],Network_Length_Kms[Year],a!E$100,Network_Length_Kms[Utility],$D120,Network_Length_Kms[Quarter],"Q2",Network_Length_Kms[Utility],$D120)),""))))))),"")</f>
        <v>0</v>
      </c>
      <c r="J120" s="1149"/>
    </row>
    <row r="121" spans="4:10">
      <c r="D121" s="1153" t="s">
        <v>13</v>
      </c>
      <c r="E121" s="1148">
        <f>IFERROR(SUM(IF($G$4="Q1",SUMIFS(Network_Length_Kms[Length],Network_Length_Kms[Year],a!A$100,Network_Length_Kms[Quarter],"Q1",Network_Length_Kms[Utility],$D121),IF($G$4="Q2",SUMIFS(Network_Length_Kms[Length],Network_Length_Kms[Year],a!A$100,Network_Length_Kms[Quarter],"Q2",Network_Length_Kms[Utility],$D121),IF($G$4="Q3",SUMIFS(Network_Length_Kms[Length],Network_Length_Kms[Year],a!A$100,Network_Length_Kms[Quarter],"Q3",Network_Length_Kms[Utility],$D121),IF($G$4="Q4",SUMIFS(Network_Length_Kms[Length],Network_Length_Kms[Year],a!A$100,Network_Length_Kms[Quarter],"Q4",Network_Length_Kms[Utility],$D121), IF($G$4="Calendar Year",SUMIFS(Network_Length_Kms[Length],Network_Length_Kms[Year],a!A$100,Network_Length_Kms[Quarter],"Q4",Network_Length_Kms[Utility],$D121),IF($G$4="Jan - June (Bi-annual)",SUM(SUMIFS(Network_Length_Kms[Length],Network_Length_Kms[Year],a!A$100,Network_Length_Kms[Utility],$D121,Network_Length_Kms[Quarter],"Q1",Network_Length_Kms[Utility],$D121),SUMIFS(Network_Length_Kms[Length],Network_Length_Kms[Year],a!A$100,Network_Length_Kms[Utility],$D121,Network_Length_Kms[Quarter],"Q2",Network_Length_Kms[Utility],$D121)),""))))))),"")</f>
        <v>834.5</v>
      </c>
      <c r="F121" s="1148">
        <f>IFERROR(SUM(IF($G$4="Q1",SUMIFS(Network_Length_Kms[Length],Network_Length_Kms[Year],a!B$100,Network_Length_Kms[Quarter],"Q1",Network_Length_Kms[Utility],$D121),IF($G$4="Q2",SUMIFS(Network_Length_Kms[Length],Network_Length_Kms[Year],a!B$100,Network_Length_Kms[Quarter],"Q2",Network_Length_Kms[Utility],$D121),IF($G$4="Q3",SUMIFS(Network_Length_Kms[Length],Network_Length_Kms[Year],a!B$100,Network_Length_Kms[Quarter],"Q3",Network_Length_Kms[Utility],$D121),IF($G$4="Q4",SUMIFS(Network_Length_Kms[Length],Network_Length_Kms[Year],a!B$100,Network_Length_Kms[Quarter],"Q4",Network_Length_Kms[Utility],$D121), IF($G$4="Calendar Year",SUMIFS(Network_Length_Kms[Length],Network_Length_Kms[Year],a!B$100,Network_Length_Kms[Quarter],"Q4",Network_Length_Kms[Utility],$D121),IF($G$4="Jan - June (Bi-annual)",SUM(SUMIFS(Network_Length_Kms[Length],Network_Length_Kms[Year],a!B$100,Network_Length_Kms[Utility],$D121,Network_Length_Kms[Quarter],"Q1",Network_Length_Kms[Utility],$D121),SUMIFS(Network_Length_Kms[Length],Network_Length_Kms[Year],a!B$100,Network_Length_Kms[Utility],$D121,Network_Length_Kms[Quarter],"Q2",Network_Length_Kms[Utility],$D121)),""))))))),"")</f>
        <v>1216.0630000000001</v>
      </c>
      <c r="G121" s="1148">
        <f>IFERROR(SUM(IF($G$4="Q1",SUMIFS(Network_Length_Kms[Length],Network_Length_Kms[Year],a!C$100,Network_Length_Kms[Quarter],"Q1",Network_Length_Kms[Utility],$D121),IF($G$4="Q2",SUMIFS(Network_Length_Kms[Length],Network_Length_Kms[Year],a!C$100,Network_Length_Kms[Quarter],"Q2",Network_Length_Kms[Utility],$D121),IF($G$4="Q3",SUMIFS(Network_Length_Kms[Length],Network_Length_Kms[Year],a!C$100,Network_Length_Kms[Quarter],"Q3",Network_Length_Kms[Utility],$D121),IF($G$4="Q4",SUMIFS(Network_Length_Kms[Length],Network_Length_Kms[Year],a!C$100,Network_Length_Kms[Quarter],"Q4",Network_Length_Kms[Utility],$D121), IF($G$4="Calendar Year",SUMIFS(Network_Length_Kms[Length],Network_Length_Kms[Year],a!C$100,Network_Length_Kms[Quarter],"Q4",Network_Length_Kms[Utility],$D121),IF($G$4="Jan - June (Bi-annual)",SUM(SUMIFS(Network_Length_Kms[Length],Network_Length_Kms[Year],a!C$100,Network_Length_Kms[Utility],$D121,Network_Length_Kms[Quarter],"Q1",Network_Length_Kms[Utility],$D121),SUMIFS(Network_Length_Kms[Length],Network_Length_Kms[Year],a!C$100,Network_Length_Kms[Utility],$D121,Network_Length_Kms[Quarter],"Q2",Network_Length_Kms[Utility],$D121)),""))))))),"")</f>
        <v>1216.0630000000001</v>
      </c>
      <c r="H121" s="1148">
        <f>IFERROR(SUM(IF($G$4="Q1",SUMIFS(Network_Length_Kms[Length],Network_Length_Kms[Year],a!D$100,Network_Length_Kms[Quarter],"Q1",Network_Length_Kms[Utility],$D121),IF($G$4="Q2",SUMIFS(Network_Length_Kms[Length],Network_Length_Kms[Year],a!D$100,Network_Length_Kms[Quarter],"Q2",Network_Length_Kms[Utility],$D121),IF($G$4="Q3",SUMIFS(Network_Length_Kms[Length],Network_Length_Kms[Year],a!D$100,Network_Length_Kms[Quarter],"Q3",Network_Length_Kms[Utility],$D121),IF($G$4="Q4",SUMIFS(Network_Length_Kms[Length],Network_Length_Kms[Year],a!D$100,Network_Length_Kms[Quarter],"Q4",Network_Length_Kms[Utility],$D121), IF($G$4="Calendar Year",SUMIFS(Network_Length_Kms[Length],Network_Length_Kms[Year],a!D$100,Network_Length_Kms[Quarter],"Q4",Network_Length_Kms[Utility],$D121),IF($G$4="Jan - June (Bi-annual)",SUM(SUMIFS(Network_Length_Kms[Length],Network_Length_Kms[Year],a!D$100,Network_Length_Kms[Utility],$D121,Network_Length_Kms[Quarter],"Q1",Network_Length_Kms[Utility],$D121),SUMIFS(Network_Length_Kms[Length],Network_Length_Kms[Year],a!D$100,Network_Length_Kms[Utility],$D121,Network_Length_Kms[Quarter],"Q2",Network_Length_Kms[Utility],$D121)),""))))))),"")</f>
        <v>1216.0630000000001</v>
      </c>
      <c r="I121" s="1148">
        <f>IFERROR(SUM(IF($G$4="Q1",SUMIFS(Network_Length_Kms[Length],Network_Length_Kms[Year],a!E$100,Network_Length_Kms[Quarter],"Q1",Network_Length_Kms[Utility],$D121),IF($G$4="Q2",SUMIFS(Network_Length_Kms[Length],Network_Length_Kms[Year],a!E$100,Network_Length_Kms[Quarter],"Q2",Network_Length_Kms[Utility],$D121),IF($G$4="Q3",SUMIFS(Network_Length_Kms[Length],Network_Length_Kms[Year],a!E$100,Network_Length_Kms[Quarter],"Q3",Network_Length_Kms[Utility],$D121),IF($G$4="Q4",SUMIFS(Network_Length_Kms[Length],Network_Length_Kms[Year],a!E$100,Network_Length_Kms[Quarter],"Q4",Network_Length_Kms[Utility],$D121), IF($G$4="Calendar Year",SUMIFS(Network_Length_Kms[Length],Network_Length_Kms[Year],a!E$100,Network_Length_Kms[Quarter],"Q4",Network_Length_Kms[Utility],$D121),IF($G$4="Jan - June (Bi-annual)",SUM(SUMIFS(Network_Length_Kms[Length],Network_Length_Kms[Year],a!E$100,Network_Length_Kms[Utility],$D121,Network_Length_Kms[Quarter],"Q1",Network_Length_Kms[Utility],$D121),SUMIFS(Network_Length_Kms[Length],Network_Length_Kms[Year],a!E$100,Network_Length_Kms[Utility],$D121,Network_Length_Kms[Quarter],"Q2",Network_Length_Kms[Utility],$D121)),""))))))),"")</f>
        <v>0</v>
      </c>
      <c r="J121" s="1149"/>
    </row>
    <row r="122" spans="4:10">
      <c r="D122" s="1153" t="s">
        <v>231</v>
      </c>
      <c r="E122" s="1148">
        <f>IFERROR(SUM(IF($G$4="Q1",SUMIFS(Network_Length_Kms[Length],Network_Length_Kms[Year],a!A$100,Network_Length_Kms[Quarter],"Q1",Network_Length_Kms[Utility],$D122),IF($G$4="Q2",SUMIFS(Network_Length_Kms[Length],Network_Length_Kms[Year],a!A$100,Network_Length_Kms[Quarter],"Q2",Network_Length_Kms[Utility],$D122),IF($G$4="Q3",SUMIFS(Network_Length_Kms[Length],Network_Length_Kms[Year],a!A$100,Network_Length_Kms[Quarter],"Q3",Network_Length_Kms[Utility],$D122),IF($G$4="Q4",SUMIFS(Network_Length_Kms[Length],Network_Length_Kms[Year],a!A$100,Network_Length_Kms[Quarter],"Q4",Network_Length_Kms[Utility],$D122), IF($G$4="Calendar Year",SUMIFS(Network_Length_Kms[Length],Network_Length_Kms[Year],a!A$100,Network_Length_Kms[Quarter],"Q4",Network_Length_Kms[Utility],$D122),IF($G$4="Jan - June (Bi-annual)",SUM(SUMIFS(Network_Length_Kms[Length],Network_Length_Kms[Year],a!A$100,Network_Length_Kms[Utility],$D122,Network_Length_Kms[Quarter],"Q1",Network_Length_Kms[Utility],$D122),SUMIFS(Network_Length_Kms[Length],Network_Length_Kms[Year],a!A$100,Network_Length_Kms[Utility],$D122,Network_Length_Kms[Quarter],"Q2",Network_Length_Kms[Utility],$D122)),""))))))),"")</f>
        <v>11664.556999999999</v>
      </c>
      <c r="F122" s="1148">
        <f>IFERROR(SUM(IF($G$4="Q1",SUMIFS(Network_Length_Kms[Length],Network_Length_Kms[Year],a!B$100,Network_Length_Kms[Quarter],"Q1",Network_Length_Kms[Utility],$D122),IF($G$4="Q2",SUMIFS(Network_Length_Kms[Length],Network_Length_Kms[Year],a!B$100,Network_Length_Kms[Quarter],"Q2",Network_Length_Kms[Utility],$D122),IF($G$4="Q3",SUMIFS(Network_Length_Kms[Length],Network_Length_Kms[Year],a!B$100,Network_Length_Kms[Quarter],"Q3",Network_Length_Kms[Utility],$D122),IF($G$4="Q4",SUMIFS(Network_Length_Kms[Length],Network_Length_Kms[Year],a!B$100,Network_Length_Kms[Quarter],"Q4",Network_Length_Kms[Utility],$D122), IF($G$4="Calendar Year",SUMIFS(Network_Length_Kms[Length],Network_Length_Kms[Year],a!B$100,Network_Length_Kms[Quarter],"Q4",Network_Length_Kms[Utility],$D122),IF($G$4="Jan - June (Bi-annual)",SUM(SUMIFS(Network_Length_Kms[Length],Network_Length_Kms[Year],a!B$100,Network_Length_Kms[Utility],$D122,Network_Length_Kms[Quarter],"Q1",Network_Length_Kms[Utility],$D122),SUMIFS(Network_Length_Kms[Length],Network_Length_Kms[Year],a!B$100,Network_Length_Kms[Utility],$D122,Network_Length_Kms[Quarter],"Q2",Network_Length_Kms[Utility],$D122)),""))))))),"")</f>
        <v>12864.662999999999</v>
      </c>
      <c r="G122" s="1148">
        <f>IFERROR(SUM(IF($G$4="Q1",SUMIFS(Network_Length_Kms[Length],Network_Length_Kms[Year],a!C$100,Network_Length_Kms[Quarter],"Q1",Network_Length_Kms[Utility],$D122),IF($G$4="Q2",SUMIFS(Network_Length_Kms[Length],Network_Length_Kms[Year],a!C$100,Network_Length_Kms[Quarter],"Q2",Network_Length_Kms[Utility],$D122),IF($G$4="Q3",SUMIFS(Network_Length_Kms[Length],Network_Length_Kms[Year],a!C$100,Network_Length_Kms[Quarter],"Q3",Network_Length_Kms[Utility],$D122),IF($G$4="Q4",SUMIFS(Network_Length_Kms[Length],Network_Length_Kms[Year],a!C$100,Network_Length_Kms[Quarter],"Q4",Network_Length_Kms[Utility],$D122), IF($G$4="Calendar Year",SUMIFS(Network_Length_Kms[Length],Network_Length_Kms[Year],a!C$100,Network_Length_Kms[Quarter],"Q4",Network_Length_Kms[Utility],$D122),IF($G$4="Jan - June (Bi-annual)",SUM(SUMIFS(Network_Length_Kms[Length],Network_Length_Kms[Year],a!C$100,Network_Length_Kms[Utility],$D122,Network_Length_Kms[Quarter],"Q1",Network_Length_Kms[Utility],$D122),SUMIFS(Network_Length_Kms[Length],Network_Length_Kms[Year],a!C$100,Network_Length_Kms[Utility],$D122,Network_Length_Kms[Quarter],"Q2",Network_Length_Kms[Utility],$D122)),""))))))),"")</f>
        <v>14860.999</v>
      </c>
      <c r="H122" s="1148">
        <f>IFERROR(SUM(IF($G$4="Q1",SUMIFS(Network_Length_Kms[Length],Network_Length_Kms[Year],a!D$100,Network_Length_Kms[Quarter],"Q1",Network_Length_Kms[Utility],$D122),IF($G$4="Q2",SUMIFS(Network_Length_Kms[Length],Network_Length_Kms[Year],a!D$100,Network_Length_Kms[Quarter],"Q2",Network_Length_Kms[Utility],$D122),IF($G$4="Q3",SUMIFS(Network_Length_Kms[Length],Network_Length_Kms[Year],a!D$100,Network_Length_Kms[Quarter],"Q3",Network_Length_Kms[Utility],$D122),IF($G$4="Q4",SUMIFS(Network_Length_Kms[Length],Network_Length_Kms[Year],a!D$100,Network_Length_Kms[Quarter],"Q4",Network_Length_Kms[Utility],$D122), IF($G$4="Calendar Year",SUMIFS(Network_Length_Kms[Length],Network_Length_Kms[Year],a!D$100,Network_Length_Kms[Quarter],"Q4",Network_Length_Kms[Utility],$D122),IF($G$4="Jan - June (Bi-annual)",SUM(SUMIFS(Network_Length_Kms[Length],Network_Length_Kms[Year],a!D$100,Network_Length_Kms[Utility],$D122,Network_Length_Kms[Quarter],"Q1",Network_Length_Kms[Utility],$D122),SUMIFS(Network_Length_Kms[Length],Network_Length_Kms[Year],a!D$100,Network_Length_Kms[Utility],$D122,Network_Length_Kms[Quarter],"Q2",Network_Length_Kms[Utility],$D122)),""))))))),"")</f>
        <v>17276.847000000002</v>
      </c>
      <c r="I122" s="1148">
        <f>IFERROR(SUM(IF($G$4="Q1",SUMIFS(Network_Length_Kms[Length],Network_Length_Kms[Year],a!E$100,Network_Length_Kms[Quarter],"Q1",Network_Length_Kms[Utility],$D122),IF($G$4="Q2",SUMIFS(Network_Length_Kms[Length],Network_Length_Kms[Year],a!E$100,Network_Length_Kms[Quarter],"Q2",Network_Length_Kms[Utility],$D122),IF($G$4="Q3",SUMIFS(Network_Length_Kms[Length],Network_Length_Kms[Year],a!E$100,Network_Length_Kms[Quarter],"Q3",Network_Length_Kms[Utility],$D122),IF($G$4="Q4",SUMIFS(Network_Length_Kms[Length],Network_Length_Kms[Year],a!E$100,Network_Length_Kms[Quarter],"Q4",Network_Length_Kms[Utility],$D122), IF($G$4="Calendar Year",SUMIFS(Network_Length_Kms[Length],Network_Length_Kms[Year],a!E$100,Network_Length_Kms[Quarter],"Q4",Network_Length_Kms[Utility],$D122),IF($G$4="Jan - June (Bi-annual)",SUM(SUMIFS(Network_Length_Kms[Length],Network_Length_Kms[Year],a!E$100,Network_Length_Kms[Utility],$D122,Network_Length_Kms[Quarter],"Q1",Network_Length_Kms[Utility],$D122),SUMIFS(Network_Length_Kms[Length],Network_Length_Kms[Year],a!E$100,Network_Length_Kms[Utility],$D122,Network_Length_Kms[Quarter],"Q2",Network_Length_Kms[Utility],$D122)),""))))))),"")</f>
        <v>22350.983649999998</v>
      </c>
      <c r="J122" s="1149"/>
    </row>
    <row r="123" spans="4:10">
      <c r="D123" s="1153" t="s">
        <v>52</v>
      </c>
      <c r="E123" s="1148">
        <f>IFERROR(SUM(IF($G$4="Q1",SUMIFS(Network_Length_Kms[Length],Network_Length_Kms[Year],a!A$100,Network_Length_Kms[Quarter],"Q1",Network_Length_Kms[Utility],$D123),IF($G$4="Q2",SUMIFS(Network_Length_Kms[Length],Network_Length_Kms[Year],a!A$100,Network_Length_Kms[Quarter],"Q2",Network_Length_Kms[Utility],$D123),IF($G$4="Q3",SUMIFS(Network_Length_Kms[Length],Network_Length_Kms[Year],a!A$100,Network_Length_Kms[Quarter],"Q3",Network_Length_Kms[Utility],$D123),IF($G$4="Q4",SUMIFS(Network_Length_Kms[Length],Network_Length_Kms[Year],a!A$100,Network_Length_Kms[Quarter],"Q4",Network_Length_Kms[Utility],$D123), IF($G$4="Calendar Year",SUMIFS(Network_Length_Kms[Length],Network_Length_Kms[Year],a!A$100,Network_Length_Kms[Quarter],"Q4",Network_Length_Kms[Utility],$D123),IF($G$4="Jan - June (Bi-annual)",SUM(SUMIFS(Network_Length_Kms[Length],Network_Length_Kms[Year],a!A$100,Network_Length_Kms[Utility],$D123,Network_Length_Kms[Quarter],"Q1",Network_Length_Kms[Utility],$D123),SUMIFS(Network_Length_Kms[Length],Network_Length_Kms[Year],a!A$100,Network_Length_Kms[Utility],$D123,Network_Length_Kms[Quarter],"Q2",Network_Length_Kms[Utility],$D123)),""))))))),"")</f>
        <v>37247.877659503574</v>
      </c>
      <c r="F123" s="1148">
        <f>IFERROR(SUM(IF($G$4="Q1",SUMIFS(Network_Length_Kms[Length],Network_Length_Kms[Year],a!B$100,Network_Length_Kms[Quarter],"Q1",Network_Length_Kms[Utility],$D123),IF($G$4="Q2",SUMIFS(Network_Length_Kms[Length],Network_Length_Kms[Year],a!B$100,Network_Length_Kms[Quarter],"Q2",Network_Length_Kms[Utility],$D123),IF($G$4="Q3",SUMIFS(Network_Length_Kms[Length],Network_Length_Kms[Year],a!B$100,Network_Length_Kms[Quarter],"Q3",Network_Length_Kms[Utility],$D123),IF($G$4="Q4",SUMIFS(Network_Length_Kms[Length],Network_Length_Kms[Year],a!B$100,Network_Length_Kms[Quarter],"Q4",Network_Length_Kms[Utility],$D123), IF($G$4="Calendar Year",SUMIFS(Network_Length_Kms[Length],Network_Length_Kms[Year],a!B$100,Network_Length_Kms[Quarter],"Q4",Network_Length_Kms[Utility],$D123),IF($G$4="Jan - June (Bi-annual)",SUM(SUMIFS(Network_Length_Kms[Length],Network_Length_Kms[Year],a!B$100,Network_Length_Kms[Utility],$D123,Network_Length_Kms[Quarter],"Q1",Network_Length_Kms[Utility],$D123),SUMIFS(Network_Length_Kms[Length],Network_Length_Kms[Year],a!B$100,Network_Length_Kms[Utility],$D123,Network_Length_Kms[Quarter],"Q2",Network_Length_Kms[Utility],$D123)),""))))))),"")</f>
        <v>39156.5841</v>
      </c>
      <c r="G123" s="1148">
        <f>IFERROR(SUM(IF($G$4="Q1",SUMIFS(Network_Length_Kms[Length],Network_Length_Kms[Year],a!C$100,Network_Length_Kms[Quarter],"Q1",Network_Length_Kms[Utility],$D123),IF($G$4="Q2",SUMIFS(Network_Length_Kms[Length],Network_Length_Kms[Year],a!C$100,Network_Length_Kms[Quarter],"Q2",Network_Length_Kms[Utility],$D123),IF($G$4="Q3",SUMIFS(Network_Length_Kms[Length],Network_Length_Kms[Year],a!C$100,Network_Length_Kms[Quarter],"Q3",Network_Length_Kms[Utility],$D123),IF($G$4="Q4",SUMIFS(Network_Length_Kms[Length],Network_Length_Kms[Year],a!C$100,Network_Length_Kms[Quarter],"Q4",Network_Length_Kms[Utility],$D123), IF($G$4="Calendar Year",SUMIFS(Network_Length_Kms[Length],Network_Length_Kms[Year],a!C$100,Network_Length_Kms[Quarter],"Q4",Network_Length_Kms[Utility],$D123),IF($G$4="Jan - June (Bi-annual)",SUM(SUMIFS(Network_Length_Kms[Length],Network_Length_Kms[Year],a!C$100,Network_Length_Kms[Utility],$D123,Network_Length_Kms[Quarter],"Q1",Network_Length_Kms[Utility],$D123),SUMIFS(Network_Length_Kms[Length],Network_Length_Kms[Year],a!C$100,Network_Length_Kms[Utility],$D123,Network_Length_Kms[Quarter],"Q2",Network_Length_Kms[Utility],$D123)),""))))))),"")</f>
        <v>40479.265828000003</v>
      </c>
      <c r="H123" s="1148">
        <f>IFERROR(SUM(IF($G$4="Q1",SUMIFS(Network_Length_Kms[Length],Network_Length_Kms[Year],a!D$100,Network_Length_Kms[Quarter],"Q1",Network_Length_Kms[Utility],$D123),IF($G$4="Q2",SUMIFS(Network_Length_Kms[Length],Network_Length_Kms[Year],a!D$100,Network_Length_Kms[Quarter],"Q2",Network_Length_Kms[Utility],$D123),IF($G$4="Q3",SUMIFS(Network_Length_Kms[Length],Network_Length_Kms[Year],a!D$100,Network_Length_Kms[Quarter],"Q3",Network_Length_Kms[Utility],$D123),IF($G$4="Q4",SUMIFS(Network_Length_Kms[Length],Network_Length_Kms[Year],a!D$100,Network_Length_Kms[Quarter],"Q4",Network_Length_Kms[Utility],$D123), IF($G$4="Calendar Year",SUMIFS(Network_Length_Kms[Length],Network_Length_Kms[Year],a!D$100,Network_Length_Kms[Quarter],"Q4",Network_Length_Kms[Utility],$D123),IF($G$4="Jan - June (Bi-annual)",SUM(SUMIFS(Network_Length_Kms[Length],Network_Length_Kms[Year],a!D$100,Network_Length_Kms[Utility],$D123,Network_Length_Kms[Quarter],"Q1",Network_Length_Kms[Utility],$D123),SUMIFS(Network_Length_Kms[Length],Network_Length_Kms[Year],a!D$100,Network_Length_Kms[Utility],$D123,Network_Length_Kms[Quarter],"Q2",Network_Length_Kms[Utility],$D123)),""))))))),"")</f>
        <v>41506.962400000004</v>
      </c>
      <c r="I123" s="1148">
        <f>IFERROR(SUM(IF($G$4="Q1",SUMIFS(Network_Length_Kms[Length],Network_Length_Kms[Year],a!E$100,Network_Length_Kms[Quarter],"Q1",Network_Length_Kms[Utility],$D123),IF($G$4="Q2",SUMIFS(Network_Length_Kms[Length],Network_Length_Kms[Year],a!E$100,Network_Length_Kms[Quarter],"Q2",Network_Length_Kms[Utility],$D123),IF($G$4="Q3",SUMIFS(Network_Length_Kms[Length],Network_Length_Kms[Year],a!E$100,Network_Length_Kms[Quarter],"Q3",Network_Length_Kms[Utility],$D123),IF($G$4="Q4",SUMIFS(Network_Length_Kms[Length],Network_Length_Kms[Year],a!E$100,Network_Length_Kms[Quarter],"Q4",Network_Length_Kms[Utility],$D123), IF($G$4="Calendar Year",SUMIFS(Network_Length_Kms[Length],Network_Length_Kms[Year],a!E$100,Network_Length_Kms[Quarter],"Q4",Network_Length_Kms[Utility],$D123),IF($G$4="Jan - June (Bi-annual)",SUM(SUMIFS(Network_Length_Kms[Length],Network_Length_Kms[Year],a!E$100,Network_Length_Kms[Utility],$D123,Network_Length_Kms[Quarter],"Q1",Network_Length_Kms[Utility],$D123),SUMIFS(Network_Length_Kms[Length],Network_Length_Kms[Year],a!E$100,Network_Length_Kms[Utility],$D123,Network_Length_Kms[Quarter],"Q2",Network_Length_Kms[Utility],$D123)),""))))))),"")</f>
        <v>42727.917074999998</v>
      </c>
      <c r="J123" s="1149"/>
    </row>
    <row r="124" spans="4:10" ht="13.5" thickBot="1">
      <c r="D124" s="1154" t="s">
        <v>359</v>
      </c>
      <c r="E124" s="1155">
        <f>IFERROR(SUM(IF($G$4="Q1",SUMIFS(Network_Length_Kms[Length],Network_Length_Kms[Year],a!A$100,Network_Length_Kms[Quarter],"Q1",Network_Length_Kms[Utility],$D124),IF($G$4="Q2",SUMIFS(Network_Length_Kms[Length],Network_Length_Kms[Year],a!A$100,Network_Length_Kms[Quarter],"Q2",Network_Length_Kms[Utility],$D124),IF($G$4="Q3",SUMIFS(Network_Length_Kms[Length],Network_Length_Kms[Year],a!A$100,Network_Length_Kms[Quarter],"Q3",Network_Length_Kms[Utility],$D124),IF($G$4="Q4",SUMIFS(Network_Length_Kms[Length],Network_Length_Kms[Year],a!A$100,Network_Length_Kms[Quarter],"Q4",Network_Length_Kms[Utility],$D124), IF($G$4="Calendar Year",SUMIFS(Network_Length_Kms[Length],Network_Length_Kms[Year],a!A$100,Network_Length_Kms[Quarter],"Q4",Network_Length_Kms[Utility],$D124),IF($G$4="Jan - June (Bi-annual)",SUM(SUMIFS(Network_Length_Kms[Length],Network_Length_Kms[Year],a!A$100,Network_Length_Kms[Utility],$D124,Network_Length_Kms[Quarter],"Q1",Network_Length_Kms[Utility],$D124),SUMIFS(Network_Length_Kms[Length],Network_Length_Kms[Year],a!A$100,Network_Length_Kms[Utility],$D124,Network_Length_Kms[Quarter],"Q2",Network_Length_Kms[Utility],$D124)),""))))))),"")</f>
        <v>0</v>
      </c>
      <c r="F124" s="1155">
        <f>IFERROR(SUM(IF($G$4="Q1",SUMIFS(Network_Length_Kms[Length],Network_Length_Kms[Year],a!B$100,Network_Length_Kms[Quarter],"Q1",Network_Length_Kms[Utility],$D124),IF($G$4="Q2",SUMIFS(Network_Length_Kms[Length],Network_Length_Kms[Year],a!B$100,Network_Length_Kms[Quarter],"Q2",Network_Length_Kms[Utility],$D124),IF($G$4="Q3",SUMIFS(Network_Length_Kms[Length],Network_Length_Kms[Year],a!B$100,Network_Length_Kms[Quarter],"Q3",Network_Length_Kms[Utility],$D124),IF($G$4="Q4",SUMIFS(Network_Length_Kms[Length],Network_Length_Kms[Year],a!B$100,Network_Length_Kms[Quarter],"Q4",Network_Length_Kms[Utility],$D124), IF($G$4="Calendar Year",SUMIFS(Network_Length_Kms[Length],Network_Length_Kms[Year],a!B$100,Network_Length_Kms[Quarter],"Q4",Network_Length_Kms[Utility],$D124),IF($G$4="Jan - June (Bi-annual)",SUM(SUMIFS(Network_Length_Kms[Length],Network_Length_Kms[Year],a!B$100,Network_Length_Kms[Utility],$D124,Network_Length_Kms[Quarter],"Q1",Network_Length_Kms[Utility],$D124),SUMIFS(Network_Length_Kms[Length],Network_Length_Kms[Year],a!B$100,Network_Length_Kms[Utility],$D124,Network_Length_Kms[Quarter],"Q2",Network_Length_Kms[Utility],$D124)),""))))))),"")</f>
        <v>0</v>
      </c>
      <c r="G124" s="1155">
        <f>IFERROR(SUM(IF($G$4="Q1",SUMIFS(Network_Length_Kms[Length],Network_Length_Kms[Year],a!C$100,Network_Length_Kms[Quarter],"Q1",Network_Length_Kms[Utility],$D124),IF($G$4="Q2",SUMIFS(Network_Length_Kms[Length],Network_Length_Kms[Year],a!C$100,Network_Length_Kms[Quarter],"Q2",Network_Length_Kms[Utility],$D124),IF($G$4="Q3",SUMIFS(Network_Length_Kms[Length],Network_Length_Kms[Year],a!C$100,Network_Length_Kms[Quarter],"Q3",Network_Length_Kms[Utility],$D124),IF($G$4="Q4",SUMIFS(Network_Length_Kms[Length],Network_Length_Kms[Year],a!C$100,Network_Length_Kms[Quarter],"Q4",Network_Length_Kms[Utility],$D124), IF($G$4="Calendar Year",SUMIFS(Network_Length_Kms[Length],Network_Length_Kms[Year],a!C$100,Network_Length_Kms[Quarter],"Q4",Network_Length_Kms[Utility],$D124),IF($G$4="Jan - June (Bi-annual)",SUM(SUMIFS(Network_Length_Kms[Length],Network_Length_Kms[Year],a!C$100,Network_Length_Kms[Utility],$D124,Network_Length_Kms[Quarter],"Q1",Network_Length_Kms[Utility],$D124),SUMIFS(Network_Length_Kms[Length],Network_Length_Kms[Year],a!C$100,Network_Length_Kms[Utility],$D124,Network_Length_Kms[Quarter],"Q2",Network_Length_Kms[Utility],$D124)),""))))))),"")</f>
        <v>0</v>
      </c>
      <c r="H124" s="1155">
        <f>IFERROR(SUM(IF($G$4="Q1",SUMIFS(Network_Length_Kms[Length],Network_Length_Kms[Year],a!D$100,Network_Length_Kms[Quarter],"Q1",Network_Length_Kms[Utility],$D124),IF($G$4="Q2",SUMIFS(Network_Length_Kms[Length],Network_Length_Kms[Year],a!D$100,Network_Length_Kms[Quarter],"Q2",Network_Length_Kms[Utility],$D124),IF($G$4="Q3",SUMIFS(Network_Length_Kms[Length],Network_Length_Kms[Year],a!D$100,Network_Length_Kms[Quarter],"Q3",Network_Length_Kms[Utility],$D124),IF($G$4="Q4",SUMIFS(Network_Length_Kms[Length],Network_Length_Kms[Year],a!D$100,Network_Length_Kms[Quarter],"Q4",Network_Length_Kms[Utility],$D124), IF($G$4="Calendar Year",SUMIFS(Network_Length_Kms[Length],Network_Length_Kms[Year],a!D$100,Network_Length_Kms[Quarter],"Q4",Network_Length_Kms[Utility],$D124),IF($G$4="Jan - June (Bi-annual)",SUM(SUMIFS(Network_Length_Kms[Length],Network_Length_Kms[Year],a!D$100,Network_Length_Kms[Utility],$D124,Network_Length_Kms[Quarter],"Q1",Network_Length_Kms[Utility],$D124),SUMIFS(Network_Length_Kms[Length],Network_Length_Kms[Year],a!D$100,Network_Length_Kms[Utility],$D124,Network_Length_Kms[Quarter],"Q2",Network_Length_Kms[Utility],$D124)),""))))))),"")</f>
        <v>0</v>
      </c>
      <c r="I124" s="1155">
        <f>IFERROR(SUM(IF($G$4="Q1",SUMIFS(Network_Length_Kms[Length],Network_Length_Kms[Year],a!E$100,Network_Length_Kms[Quarter],"Q1",Network_Length_Kms[Utility],$D124),IF($G$4="Q2",SUMIFS(Network_Length_Kms[Length],Network_Length_Kms[Year],a!E$100,Network_Length_Kms[Quarter],"Q2",Network_Length_Kms[Utility],$D124),IF($G$4="Q3",SUMIFS(Network_Length_Kms[Length],Network_Length_Kms[Year],a!E$100,Network_Length_Kms[Quarter],"Q3",Network_Length_Kms[Utility],$D124),IF($G$4="Q4",SUMIFS(Network_Length_Kms[Length],Network_Length_Kms[Year],a!E$100,Network_Length_Kms[Quarter],"Q4",Network_Length_Kms[Utility],$D124), IF($G$4="Calendar Year",SUMIFS(Network_Length_Kms[Length],Network_Length_Kms[Year],a!E$100,Network_Length_Kms[Quarter],"Q4",Network_Length_Kms[Utility],$D124),IF($G$4="Jan - June (Bi-annual)",SUM(SUMIFS(Network_Length_Kms[Length],Network_Length_Kms[Year],a!E$100,Network_Length_Kms[Utility],$D124,Network_Length_Kms[Quarter],"Q1",Network_Length_Kms[Utility],$D124),SUMIFS(Network_Length_Kms[Length],Network_Length_Kms[Year],a!E$100,Network_Length_Kms[Utility],$D124,Network_Length_Kms[Quarter],"Q2",Network_Length_Kms[Utility],$D124)),""))))))),"")</f>
        <v>1435</v>
      </c>
      <c r="J124" s="1152"/>
    </row>
  </sheetData>
  <sheetProtection algorithmName="SHA-512" hashValue="J31Si4iRZ6/zb+ZjqIO3fSpDUVuUoECm3mlHriUBLAbRr8Esc+gKHDj7EntrRdPVky4k3wWCxym4xEX2to7GWA==" saltValue="cHi6bhiaGvgTHUCUJ7ms0Q==" spinCount="100000" sheet="1" objects="1" scenarios="1"/>
  <sortState ref="D116:D1638">
    <sortCondition ref="D116"/>
  </sortState>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87FA506-869B-4A71-BE84-5771F092E2B3}">
          <x14:formula1>
            <xm:f>'Energy Purchased'!$B$741:$B$745</xm:f>
          </x14:formula1>
          <xm:sqref>G4</xm:sqref>
        </x14:dataValidation>
        <x14:dataValidation type="list" allowBlank="1" showInputMessage="1" showErrorMessage="1" xr:uid="{5529E231-78E6-4BCF-9EAA-57C64205DE24}">
          <x14:formula1>
            <xm:f>'Energy Purchased'!$A$741:$A$761</xm:f>
          </x14:formula1>
          <xm:sqref>F4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6BDCE-8DD4-4222-8EA9-81AA1588F11A}">
  <sheetPr published="0" codeName="Sheet14">
    <tabColor rgb="FF92D050"/>
  </sheetPr>
  <dimension ref="A1:Q89"/>
  <sheetViews>
    <sheetView topLeftCell="A67" workbookViewId="0">
      <selection activeCell="H92" sqref="H92"/>
    </sheetView>
  </sheetViews>
  <sheetFormatPr defaultRowHeight="14.5"/>
  <cols>
    <col min="4" max="4" width="11.81640625" bestFit="1" customWidth="1"/>
    <col min="6" max="6" width="16" bestFit="1" customWidth="1"/>
    <col min="8" max="9" width="11.81640625" bestFit="1" customWidth="1"/>
    <col min="17" max="17" width="10.81640625" bestFit="1" customWidth="1"/>
  </cols>
  <sheetData>
    <row r="1" spans="1:17">
      <c r="A1" t="s">
        <v>4</v>
      </c>
    </row>
    <row r="2" spans="1:17">
      <c r="B2" t="s">
        <v>5</v>
      </c>
      <c r="D2" t="s">
        <v>16</v>
      </c>
      <c r="E2" t="s">
        <v>17</v>
      </c>
      <c r="F2" t="s">
        <v>19</v>
      </c>
      <c r="G2" t="s">
        <v>20</v>
      </c>
      <c r="H2" t="s">
        <v>49</v>
      </c>
      <c r="I2" t="s">
        <v>21</v>
      </c>
      <c r="J2" t="s">
        <v>544</v>
      </c>
      <c r="L2" t="str">
        <f>D2</f>
        <v xml:space="preserve">Domestic </v>
      </c>
      <c r="M2" t="str">
        <f t="shared" ref="M2:Q2" si="0">E2</f>
        <v>Commercial</v>
      </c>
      <c r="N2" t="str">
        <f t="shared" si="0"/>
        <v>Medium Indusries</v>
      </c>
      <c r="O2" t="str">
        <f t="shared" si="0"/>
        <v>Large Industries</v>
      </c>
      <c r="P2" t="str">
        <f t="shared" si="0"/>
        <v>Extra Large</v>
      </c>
      <c r="Q2" t="str">
        <f t="shared" si="0"/>
        <v>Street Lights</v>
      </c>
    </row>
    <row r="3" spans="1:17">
      <c r="A3">
        <v>2021</v>
      </c>
      <c r="B3" t="s">
        <v>7</v>
      </c>
      <c r="C3" t="str">
        <f>A3&amp;"-"&amp;B3</f>
        <v>2021-Q2</v>
      </c>
      <c r="D3">
        <v>186274489.00463831</v>
      </c>
      <c r="E3">
        <v>93744113.922660232</v>
      </c>
      <c r="F3">
        <v>118800130.748</v>
      </c>
      <c r="G3">
        <v>224248299.43999997</v>
      </c>
      <c r="H3">
        <v>246639179.42200002</v>
      </c>
      <c r="I3">
        <v>456104.62200000003</v>
      </c>
      <c r="J3">
        <f>SUM(D3:I3)/10^6</f>
        <v>870.1623171592986</v>
      </c>
      <c r="L3" s="100">
        <f>D3/SUM($D3:$I3)*100</f>
        <v>21.406866894988454</v>
      </c>
      <c r="M3" s="100">
        <f t="shared" ref="M3:Q18" si="1">E3/SUM($D3:$I3)*100</f>
        <v>10.773175541397148</v>
      </c>
      <c r="N3" s="100">
        <f t="shared" si="1"/>
        <v>13.65264024944573</v>
      </c>
      <c r="O3" s="100">
        <f t="shared" si="1"/>
        <v>25.770858495926731</v>
      </c>
      <c r="P3" s="100">
        <f t="shared" si="1"/>
        <v>28.344042778957569</v>
      </c>
      <c r="Q3" s="100">
        <f t="shared" si="1"/>
        <v>5.2416039284369755E-2</v>
      </c>
    </row>
    <row r="4" spans="1:17">
      <c r="A4">
        <v>2021</v>
      </c>
      <c r="B4" t="s">
        <v>6</v>
      </c>
      <c r="C4" t="str">
        <f t="shared" ref="C4:C56" si="2">A4&amp;"-"&amp;B4</f>
        <v>2021-Q1</v>
      </c>
      <c r="D4">
        <v>173392154.70814198</v>
      </c>
      <c r="E4">
        <v>89980092.881541088</v>
      </c>
      <c r="F4">
        <v>118592907.861</v>
      </c>
      <c r="G4">
        <v>222106583.42500004</v>
      </c>
      <c r="H4">
        <v>245502513.69999999</v>
      </c>
      <c r="I4">
        <v>463254.61599999998</v>
      </c>
      <c r="J4">
        <f t="shared" ref="J4:J56" si="3">SUM(D4:I4)/10^6</f>
        <v>850.03750719168318</v>
      </c>
      <c r="L4" s="100">
        <f t="shared" ref="L4:L56" si="4">D4/SUM($D4:$I4)*100</f>
        <v>20.398176932331776</v>
      </c>
      <c r="M4" s="100">
        <f t="shared" si="1"/>
        <v>10.585426186523627</v>
      </c>
      <c r="N4" s="100">
        <f t="shared" si="1"/>
        <v>13.951491182171722</v>
      </c>
      <c r="O4" s="100">
        <f t="shared" si="1"/>
        <v>26.129033312751819</v>
      </c>
      <c r="P4" s="100">
        <f t="shared" si="1"/>
        <v>28.881374247952952</v>
      </c>
      <c r="Q4" s="100">
        <f t="shared" si="1"/>
        <v>5.4498138268095998E-2</v>
      </c>
    </row>
    <row r="5" spans="1:17">
      <c r="A5">
        <v>2020</v>
      </c>
      <c r="B5" t="s">
        <v>9</v>
      </c>
      <c r="C5" t="str">
        <f t="shared" si="2"/>
        <v>2020-Q4</v>
      </c>
      <c r="D5">
        <v>181923122.61645824</v>
      </c>
      <c r="E5">
        <v>89195572.861996308</v>
      </c>
      <c r="F5">
        <v>115818057.43299998</v>
      </c>
      <c r="G5">
        <v>216075286.31400007</v>
      </c>
      <c r="H5">
        <v>236221847.93699998</v>
      </c>
      <c r="I5">
        <v>419993.70800000004</v>
      </c>
      <c r="J5">
        <f t="shared" si="3"/>
        <v>839.6538808704546</v>
      </c>
      <c r="L5" s="100">
        <f t="shared" si="4"/>
        <v>21.666442180659214</v>
      </c>
      <c r="M5" s="100">
        <f t="shared" si="1"/>
        <v>10.622897707508814</v>
      </c>
      <c r="N5" s="100">
        <f t="shared" si="1"/>
        <v>13.79354756425748</v>
      </c>
      <c r="O5" s="100">
        <f t="shared" si="1"/>
        <v>25.733851916458551</v>
      </c>
      <c r="P5" s="100">
        <f t="shared" si="1"/>
        <v>28.133240769650573</v>
      </c>
      <c r="Q5" s="100">
        <f t="shared" si="1"/>
        <v>5.0019861465369499E-2</v>
      </c>
    </row>
    <row r="6" spans="1:17">
      <c r="A6">
        <v>2020</v>
      </c>
      <c r="B6" t="s">
        <v>8</v>
      </c>
      <c r="C6" t="str">
        <f t="shared" si="2"/>
        <v>2020-Q3</v>
      </c>
      <c r="D6">
        <v>173349696.59033334</v>
      </c>
      <c r="E6">
        <v>83838679.17846702</v>
      </c>
      <c r="F6">
        <v>114120488.86599997</v>
      </c>
      <c r="G6">
        <v>206073099.68599996</v>
      </c>
      <c r="H6">
        <v>244986902.47900003</v>
      </c>
      <c r="I6">
        <v>424534.05000000005</v>
      </c>
      <c r="J6">
        <f t="shared" si="3"/>
        <v>822.79340084980038</v>
      </c>
      <c r="L6" s="100">
        <f t="shared" si="4"/>
        <v>21.068435455521847</v>
      </c>
      <c r="M6" s="100">
        <f t="shared" si="1"/>
        <v>10.189517695678704</v>
      </c>
      <c r="N6" s="100">
        <f t="shared" si="1"/>
        <v>13.86988383087828</v>
      </c>
      <c r="O6" s="100">
        <f t="shared" si="1"/>
        <v>25.045545998930329</v>
      </c>
      <c r="P6" s="100">
        <f t="shared" si="1"/>
        <v>29.775020342405739</v>
      </c>
      <c r="Q6" s="100">
        <f t="shared" si="1"/>
        <v>5.159667658509795E-2</v>
      </c>
    </row>
    <row r="7" spans="1:17">
      <c r="A7">
        <v>2020</v>
      </c>
      <c r="B7" t="s">
        <v>7</v>
      </c>
      <c r="C7" t="str">
        <f t="shared" si="2"/>
        <v>2020-Q2</v>
      </c>
      <c r="D7">
        <v>160650552.3697142</v>
      </c>
      <c r="E7">
        <v>71899088.229133427</v>
      </c>
      <c r="F7">
        <v>96997917.455999911</v>
      </c>
      <c r="G7">
        <v>173895447.09100002</v>
      </c>
      <c r="H7">
        <v>182539170.28200001</v>
      </c>
      <c r="I7">
        <v>419342.19299999997</v>
      </c>
      <c r="J7">
        <f t="shared" si="3"/>
        <v>686.40151762084759</v>
      </c>
      <c r="L7" s="100">
        <f t="shared" si="4"/>
        <v>23.404749005589156</v>
      </c>
      <c r="M7" s="100">
        <f t="shared" si="1"/>
        <v>10.474785731585289</v>
      </c>
      <c r="N7" s="100">
        <f t="shared" si="1"/>
        <v>14.131366986513472</v>
      </c>
      <c r="O7" s="100">
        <f t="shared" si="1"/>
        <v>25.33436226856594</v>
      </c>
      <c r="P7" s="100">
        <f t="shared" si="1"/>
        <v>26.593643165985899</v>
      </c>
      <c r="Q7" s="100">
        <f t="shared" si="1"/>
        <v>6.1092841760241406E-2</v>
      </c>
    </row>
    <row r="8" spans="1:17">
      <c r="A8">
        <v>2020</v>
      </c>
      <c r="B8" t="s">
        <v>6</v>
      </c>
      <c r="C8" t="str">
        <f t="shared" si="2"/>
        <v>2020-Q1</v>
      </c>
      <c r="D8">
        <v>181640093.94266859</v>
      </c>
      <c r="E8">
        <v>90828996.193707153</v>
      </c>
      <c r="F8">
        <v>127588158.33000004</v>
      </c>
      <c r="G8">
        <v>216894243.64700001</v>
      </c>
      <c r="H8">
        <v>234607039.16799998</v>
      </c>
      <c r="I8">
        <v>367782.82299999997</v>
      </c>
      <c r="J8">
        <f t="shared" si="3"/>
        <v>851.92631410437571</v>
      </c>
      <c r="L8" s="100">
        <f t="shared" si="4"/>
        <v>21.321103824997536</v>
      </c>
      <c r="M8" s="100">
        <f t="shared" si="1"/>
        <v>10.661602381562197</v>
      </c>
      <c r="N8" s="100">
        <f t="shared" si="1"/>
        <v>14.976431202754032</v>
      </c>
      <c r="O8" s="100">
        <f t="shared" si="1"/>
        <v>25.45927271597655</v>
      </c>
      <c r="P8" s="100">
        <f t="shared" si="1"/>
        <v>27.538419143050035</v>
      </c>
      <c r="Q8" s="100">
        <f t="shared" si="1"/>
        <v>4.3170731659656215E-2</v>
      </c>
    </row>
    <row r="9" spans="1:17">
      <c r="A9">
        <v>2019</v>
      </c>
      <c r="B9" t="s">
        <v>9</v>
      </c>
      <c r="C9" t="str">
        <f t="shared" si="2"/>
        <v>2019-Q4</v>
      </c>
      <c r="D9">
        <v>176133253.8020092</v>
      </c>
      <c r="E9">
        <v>88952482.664608791</v>
      </c>
      <c r="F9">
        <v>122149985.79400003</v>
      </c>
      <c r="G9">
        <v>231839346.44</v>
      </c>
      <c r="H9">
        <v>190064660.37900001</v>
      </c>
      <c r="I9">
        <v>401713.1970000001</v>
      </c>
      <c r="J9">
        <f t="shared" si="3"/>
        <v>809.541442276618</v>
      </c>
      <c r="L9" s="100">
        <f t="shared" si="4"/>
        <v>21.757163327757713</v>
      </c>
      <c r="M9" s="100">
        <f t="shared" si="1"/>
        <v>10.988008521769288</v>
      </c>
      <c r="N9" s="100">
        <f t="shared" si="1"/>
        <v>15.088787233731479</v>
      </c>
      <c r="O9" s="100">
        <f t="shared" si="1"/>
        <v>28.638354299443158</v>
      </c>
      <c r="P9" s="100">
        <f t="shared" si="1"/>
        <v>23.478064303230006</v>
      </c>
      <c r="Q9" s="100">
        <f t="shared" si="1"/>
        <v>4.9622314068355731E-2</v>
      </c>
    </row>
    <row r="10" spans="1:17">
      <c r="A10">
        <v>2019</v>
      </c>
      <c r="B10" t="s">
        <v>8</v>
      </c>
      <c r="C10" t="str">
        <f t="shared" si="2"/>
        <v>2019-Q3</v>
      </c>
      <c r="D10">
        <v>169945525.08139747</v>
      </c>
      <c r="E10">
        <v>91224711.357172489</v>
      </c>
      <c r="F10">
        <v>125052049.61600001</v>
      </c>
      <c r="G10">
        <v>229080619.81400013</v>
      </c>
      <c r="H10">
        <v>193770532.493</v>
      </c>
      <c r="I10">
        <v>446675.80299999996</v>
      </c>
      <c r="J10">
        <f t="shared" si="3"/>
        <v>809.52011416457015</v>
      </c>
      <c r="L10" s="100">
        <f t="shared" si="4"/>
        <v>20.993366577034635</v>
      </c>
      <c r="M10" s="100">
        <f t="shared" si="1"/>
        <v>11.268986373651378</v>
      </c>
      <c r="N10" s="100">
        <f t="shared" si="1"/>
        <v>15.447676645447473</v>
      </c>
      <c r="O10" s="100">
        <f t="shared" si="1"/>
        <v>28.298323390075709</v>
      </c>
      <c r="P10" s="100">
        <f t="shared" si="1"/>
        <v>23.936469162717771</v>
      </c>
      <c r="Q10" s="100">
        <f t="shared" si="1"/>
        <v>5.5177851073036299E-2</v>
      </c>
    </row>
    <row r="11" spans="1:17">
      <c r="A11">
        <v>2019</v>
      </c>
      <c r="B11" t="s">
        <v>7</v>
      </c>
      <c r="C11" t="str">
        <f t="shared" si="2"/>
        <v>2019-Q2</v>
      </c>
      <c r="D11">
        <v>160918500.30954644</v>
      </c>
      <c r="E11">
        <v>91406168.573381156</v>
      </c>
      <c r="F11">
        <v>123135214.69599998</v>
      </c>
      <c r="G11">
        <v>211653263.847</v>
      </c>
      <c r="H11">
        <v>187639571.61400002</v>
      </c>
      <c r="I11">
        <v>220382.58199999999</v>
      </c>
      <c r="J11">
        <f t="shared" si="3"/>
        <v>774.97310162192775</v>
      </c>
      <c r="L11" s="100">
        <f t="shared" si="4"/>
        <v>20.764398141401671</v>
      </c>
      <c r="M11" s="100">
        <f t="shared" si="1"/>
        <v>11.794753699461152</v>
      </c>
      <c r="N11" s="100">
        <f t="shared" si="1"/>
        <v>15.888966267124941</v>
      </c>
      <c r="O11" s="100">
        <f t="shared" si="1"/>
        <v>27.311046461359055</v>
      </c>
      <c r="P11" s="100">
        <f t="shared" si="1"/>
        <v>24.212397981464441</v>
      </c>
      <c r="Q11" s="100">
        <f t="shared" si="1"/>
        <v>2.8437449188722177E-2</v>
      </c>
    </row>
    <row r="12" spans="1:17">
      <c r="A12">
        <v>2019</v>
      </c>
      <c r="B12" t="s">
        <v>6</v>
      </c>
      <c r="C12" t="str">
        <f t="shared" si="2"/>
        <v>2019-Q1</v>
      </c>
      <c r="D12">
        <v>159431648.68128487</v>
      </c>
      <c r="E12">
        <v>93500536.803217247</v>
      </c>
      <c r="F12">
        <v>129736978.29099998</v>
      </c>
      <c r="G12">
        <v>217218095.35500002</v>
      </c>
      <c r="H12">
        <v>187842194.13800001</v>
      </c>
      <c r="I12">
        <v>221620.508</v>
      </c>
      <c r="J12">
        <f t="shared" si="3"/>
        <v>787.95107377650208</v>
      </c>
      <c r="L12" s="100">
        <f t="shared" si="4"/>
        <v>20.233699018539159</v>
      </c>
      <c r="M12" s="100">
        <f t="shared" si="1"/>
        <v>11.866287123017253</v>
      </c>
      <c r="N12" s="100">
        <f t="shared" si="1"/>
        <v>16.46510584333554</v>
      </c>
      <c r="O12" s="100">
        <f t="shared" si="1"/>
        <v>27.567459780708759</v>
      </c>
      <c r="P12" s="100">
        <f t="shared" si="1"/>
        <v>23.839322058120626</v>
      </c>
      <c r="Q12" s="100">
        <f t="shared" si="1"/>
        <v>2.8126176278663387E-2</v>
      </c>
    </row>
    <row r="13" spans="1:17">
      <c r="A13">
        <v>2018</v>
      </c>
      <c r="B13" t="s">
        <v>9</v>
      </c>
      <c r="C13" t="str">
        <f t="shared" si="2"/>
        <v>2018-Q4</v>
      </c>
      <c r="D13">
        <v>161444928.71518615</v>
      </c>
      <c r="E13">
        <v>94925218.817697316</v>
      </c>
      <c r="F13">
        <v>126970248.71699998</v>
      </c>
      <c r="G13">
        <v>210781534.31300002</v>
      </c>
      <c r="H13">
        <v>182120944.91799998</v>
      </c>
      <c r="I13">
        <v>243264.182</v>
      </c>
      <c r="J13">
        <f t="shared" si="3"/>
        <v>776.48613966288337</v>
      </c>
      <c r="L13" s="100">
        <f t="shared" si="4"/>
        <v>20.79173348609655</v>
      </c>
      <c r="M13" s="100">
        <f t="shared" si="1"/>
        <v>12.22497272892852</v>
      </c>
      <c r="N13" s="100">
        <f t="shared" si="1"/>
        <v>16.35190149976469</v>
      </c>
      <c r="O13" s="100">
        <f t="shared" si="1"/>
        <v>27.145563010888029</v>
      </c>
      <c r="P13" s="100">
        <f t="shared" si="1"/>
        <v>23.454500423802671</v>
      </c>
      <c r="Q13" s="100">
        <f t="shared" si="1"/>
        <v>3.132885051954884E-2</v>
      </c>
    </row>
    <row r="14" spans="1:17">
      <c r="A14">
        <v>2018</v>
      </c>
      <c r="B14" t="s">
        <v>8</v>
      </c>
      <c r="C14" t="str">
        <f t="shared" si="2"/>
        <v>2018-Q3</v>
      </c>
      <c r="D14">
        <v>161492866.97927466</v>
      </c>
      <c r="E14">
        <v>94449552.523316592</v>
      </c>
      <c r="F14">
        <v>125919872.44455618</v>
      </c>
      <c r="G14">
        <v>209137023.70499998</v>
      </c>
      <c r="H14">
        <v>183329704.618</v>
      </c>
      <c r="I14">
        <v>278554</v>
      </c>
      <c r="J14">
        <f t="shared" si="3"/>
        <v>774.60757427014744</v>
      </c>
      <c r="L14" s="100">
        <f t="shared" si="4"/>
        <v>20.848345968142237</v>
      </c>
      <c r="M14" s="100">
        <f t="shared" si="1"/>
        <v>12.193213139222021</v>
      </c>
      <c r="N14" s="100">
        <f t="shared" si="1"/>
        <v>16.255956774396466</v>
      </c>
      <c r="O14" s="100">
        <f t="shared" si="1"/>
        <v>26.99909356063986</v>
      </c>
      <c r="P14" s="100">
        <f t="shared" si="1"/>
        <v>23.667429897098195</v>
      </c>
      <c r="Q14" s="100">
        <f t="shared" si="1"/>
        <v>3.596066050121699E-2</v>
      </c>
    </row>
    <row r="15" spans="1:17">
      <c r="A15">
        <v>2018</v>
      </c>
      <c r="B15" t="s">
        <v>7</v>
      </c>
      <c r="C15" t="str">
        <f t="shared" si="2"/>
        <v>2018-Q2</v>
      </c>
      <c r="D15">
        <v>159332531.34802848</v>
      </c>
      <c r="E15">
        <v>89365136.988135085</v>
      </c>
      <c r="F15">
        <v>111753426.75800005</v>
      </c>
      <c r="G15">
        <v>196672723.9620001</v>
      </c>
      <c r="H15">
        <v>180826648.18900001</v>
      </c>
      <c r="I15">
        <v>280258.96100000001</v>
      </c>
      <c r="J15">
        <f t="shared" si="3"/>
        <v>738.23072620616381</v>
      </c>
      <c r="L15" s="100">
        <f t="shared" si="4"/>
        <v>21.583026239892934</v>
      </c>
      <c r="M15" s="100">
        <f t="shared" si="1"/>
        <v>12.105312582610971</v>
      </c>
      <c r="N15" s="100">
        <f t="shared" si="1"/>
        <v>15.138008049639343</v>
      </c>
      <c r="O15" s="100">
        <f t="shared" si="1"/>
        <v>26.641091596487659</v>
      </c>
      <c r="P15" s="100">
        <f t="shared" si="1"/>
        <v>24.494597931230111</v>
      </c>
      <c r="Q15" s="100">
        <f t="shared" si="1"/>
        <v>3.7963600138980508E-2</v>
      </c>
    </row>
    <row r="16" spans="1:17">
      <c r="A16">
        <v>2018</v>
      </c>
      <c r="B16" t="s">
        <v>6</v>
      </c>
      <c r="C16" t="str">
        <f t="shared" si="2"/>
        <v>2018-Q1</v>
      </c>
      <c r="D16">
        <v>158165862.34608302</v>
      </c>
      <c r="E16">
        <v>88143319.679591268</v>
      </c>
      <c r="F16">
        <v>112585171.00800002</v>
      </c>
      <c r="G16">
        <v>176560834.19400007</v>
      </c>
      <c r="H16">
        <v>185956794.87100002</v>
      </c>
      <c r="I16">
        <v>268407.29700000002</v>
      </c>
      <c r="J16">
        <f t="shared" si="3"/>
        <v>721.68038939567441</v>
      </c>
      <c r="L16" s="100">
        <f t="shared" si="4"/>
        <v>21.916330922962864</v>
      </c>
      <c r="M16" s="100">
        <f t="shared" si="1"/>
        <v>12.21362267490756</v>
      </c>
      <c r="N16" s="100">
        <f t="shared" si="1"/>
        <v>15.600419889790457</v>
      </c>
      <c r="O16" s="100">
        <f t="shared" si="1"/>
        <v>24.465239292680483</v>
      </c>
      <c r="P16" s="100">
        <f t="shared" si="1"/>
        <v>25.767195229832662</v>
      </c>
      <c r="Q16" s="100">
        <f t="shared" si="1"/>
        <v>3.7191989825961697E-2</v>
      </c>
    </row>
    <row r="17" spans="1:17">
      <c r="A17">
        <v>2017</v>
      </c>
      <c r="B17" t="s">
        <v>9</v>
      </c>
      <c r="C17" t="str">
        <f t="shared" si="2"/>
        <v>2017-Q4</v>
      </c>
      <c r="D17">
        <v>157645526.99481004</v>
      </c>
      <c r="E17">
        <v>87327902.140499994</v>
      </c>
      <c r="F17">
        <v>112178663.27299997</v>
      </c>
      <c r="G17">
        <v>188123480.53</v>
      </c>
      <c r="H17">
        <v>162883326.10399997</v>
      </c>
      <c r="I17">
        <v>322145.99999999988</v>
      </c>
      <c r="J17">
        <f t="shared" si="3"/>
        <v>708.48104504231003</v>
      </c>
      <c r="L17" s="100">
        <f t="shared" si="4"/>
        <v>22.251198969676818</v>
      </c>
      <c r="M17" s="100">
        <f t="shared" si="1"/>
        <v>12.326074600243516</v>
      </c>
      <c r="N17" s="100">
        <f t="shared" si="1"/>
        <v>15.833685891525967</v>
      </c>
      <c r="O17" s="100">
        <f t="shared" si="1"/>
        <v>26.553071793016763</v>
      </c>
      <c r="P17" s="100">
        <f t="shared" si="1"/>
        <v>22.990498792282114</v>
      </c>
      <c r="Q17" s="100">
        <f t="shared" si="1"/>
        <v>4.5469953254820186E-2</v>
      </c>
    </row>
    <row r="18" spans="1:17">
      <c r="A18">
        <v>2017</v>
      </c>
      <c r="B18" t="s">
        <v>8</v>
      </c>
      <c r="C18" t="str">
        <f t="shared" si="2"/>
        <v>2017-Q3</v>
      </c>
      <c r="D18">
        <v>155892934.30498773</v>
      </c>
      <c r="E18">
        <v>88242893.719856009</v>
      </c>
      <c r="F18">
        <v>108763113.97100002</v>
      </c>
      <c r="G18">
        <v>188851037.85499993</v>
      </c>
      <c r="H18">
        <v>163724101</v>
      </c>
      <c r="I18">
        <v>453909.00000000006</v>
      </c>
      <c r="J18">
        <f t="shared" si="3"/>
        <v>705.92798985084369</v>
      </c>
      <c r="L18" s="100">
        <f t="shared" si="4"/>
        <v>22.083404617222577</v>
      </c>
      <c r="M18" s="100">
        <f t="shared" si="1"/>
        <v>12.500268439349027</v>
      </c>
      <c r="N18" s="100">
        <f t="shared" si="1"/>
        <v>15.407111707524262</v>
      </c>
      <c r="O18" s="100">
        <f t="shared" si="1"/>
        <v>26.752167440605728</v>
      </c>
      <c r="P18" s="100">
        <f t="shared" si="1"/>
        <v>23.192748177415865</v>
      </c>
      <c r="Q18" s="100">
        <f t="shared" si="1"/>
        <v>6.4299617882541682E-2</v>
      </c>
    </row>
    <row r="19" spans="1:17">
      <c r="A19">
        <v>2017</v>
      </c>
      <c r="B19" t="s">
        <v>7</v>
      </c>
      <c r="C19" t="str">
        <f t="shared" si="2"/>
        <v>2017-Q2</v>
      </c>
      <c r="D19">
        <v>155024153.22826409</v>
      </c>
      <c r="E19">
        <v>82622616.482925594</v>
      </c>
      <c r="F19">
        <v>105302460.06400001</v>
      </c>
      <c r="G19">
        <v>170460358.46599999</v>
      </c>
      <c r="H19">
        <v>160306247</v>
      </c>
      <c r="I19">
        <v>445181.99999999994</v>
      </c>
      <c r="J19">
        <f t="shared" si="3"/>
        <v>674.16101724118971</v>
      </c>
      <c r="L19" s="100">
        <f t="shared" si="4"/>
        <v>22.995122717515752</v>
      </c>
      <c r="M19" s="100">
        <f t="shared" ref="M19:M56" si="5">E19/SUM($D19:$I19)*100</f>
        <v>12.255620596550497</v>
      </c>
      <c r="N19" s="100">
        <f t="shared" ref="N19:N56" si="6">F19/SUM($D19:$I19)*100</f>
        <v>15.61977886157228</v>
      </c>
      <c r="O19" s="100">
        <f t="shared" ref="O19:O56" si="7">G19/SUM($D19:$I19)*100</f>
        <v>25.284813880749148</v>
      </c>
      <c r="P19" s="100">
        <f t="shared" ref="P19:P56" si="8">H19/SUM($D19:$I19)*100</f>
        <v>23.778628977392856</v>
      </c>
      <c r="Q19" s="100">
        <f t="shared" ref="Q19:Q56" si="9">I19/SUM($D19:$I19)*100</f>
        <v>6.6034966219461838E-2</v>
      </c>
    </row>
    <row r="20" spans="1:17">
      <c r="A20">
        <v>2017</v>
      </c>
      <c r="B20" t="s">
        <v>6</v>
      </c>
      <c r="C20" t="str">
        <f t="shared" si="2"/>
        <v>2017-Q1</v>
      </c>
      <c r="D20">
        <v>151990510.53111765</v>
      </c>
      <c r="E20">
        <v>83176343.56235458</v>
      </c>
      <c r="F20">
        <v>107792339.21700001</v>
      </c>
      <c r="G20">
        <v>170523974.96399999</v>
      </c>
      <c r="H20">
        <v>160162944.00000006</v>
      </c>
      <c r="I20">
        <v>373004.99999999994</v>
      </c>
      <c r="J20">
        <f t="shared" si="3"/>
        <v>674.01911727447225</v>
      </c>
      <c r="L20" s="100">
        <f t="shared" si="4"/>
        <v>22.549881247541006</v>
      </c>
      <c r="M20" s="100">
        <f t="shared" si="5"/>
        <v>12.340353771966342</v>
      </c>
      <c r="N20" s="100">
        <f t="shared" si="6"/>
        <v>15.992475058108049</v>
      </c>
      <c r="O20" s="100">
        <f t="shared" si="7"/>
        <v>25.299575426517119</v>
      </c>
      <c r="P20" s="100">
        <f t="shared" si="8"/>
        <v>23.762374077407504</v>
      </c>
      <c r="Q20" s="100">
        <f t="shared" si="9"/>
        <v>5.5340418459986475E-2</v>
      </c>
    </row>
    <row r="21" spans="1:17">
      <c r="A21">
        <v>2016</v>
      </c>
      <c r="B21" t="s">
        <v>9</v>
      </c>
      <c r="C21" t="str">
        <f t="shared" si="2"/>
        <v>2016-Q4</v>
      </c>
      <c r="D21">
        <v>153151730.62512475</v>
      </c>
      <c r="E21">
        <v>83226075.672502562</v>
      </c>
      <c r="F21">
        <v>106877379.15699998</v>
      </c>
      <c r="G21">
        <v>315290506.00000006</v>
      </c>
      <c r="I21">
        <v>404831.00000000006</v>
      </c>
      <c r="J21">
        <f t="shared" si="3"/>
        <v>658.95052245462728</v>
      </c>
      <c r="L21" s="100">
        <f t="shared" si="4"/>
        <v>23.241764807261408</v>
      </c>
      <c r="M21" s="100">
        <f t="shared" si="5"/>
        <v>12.630094800210614</v>
      </c>
      <c r="N21" s="100">
        <f t="shared" si="6"/>
        <v>16.219332941550118</v>
      </c>
      <c r="O21" s="100">
        <f t="shared" si="7"/>
        <v>47.847371730661273</v>
      </c>
      <c r="P21" s="100">
        <f t="shared" si="8"/>
        <v>0</v>
      </c>
      <c r="Q21" s="100">
        <f t="shared" si="9"/>
        <v>6.1435720316600113E-2</v>
      </c>
    </row>
    <row r="22" spans="1:17">
      <c r="A22">
        <v>2016</v>
      </c>
      <c r="B22" t="s">
        <v>8</v>
      </c>
      <c r="C22" t="str">
        <f t="shared" si="2"/>
        <v>2016-Q3</v>
      </c>
      <c r="D22">
        <v>144836903.99999997</v>
      </c>
      <c r="E22">
        <v>82136042.99999997</v>
      </c>
      <c r="F22">
        <v>106616088.00000001</v>
      </c>
      <c r="G22">
        <v>316782855.00000006</v>
      </c>
      <c r="I22">
        <v>506104.99999999988</v>
      </c>
      <c r="J22">
        <f t="shared" si="3"/>
        <v>650.87799500000006</v>
      </c>
      <c r="L22" s="100">
        <f t="shared" si="4"/>
        <v>22.252542736523143</v>
      </c>
      <c r="M22" s="100">
        <f t="shared" si="5"/>
        <v>12.619268684909215</v>
      </c>
      <c r="N22" s="100">
        <f t="shared" si="6"/>
        <v>16.380349131329908</v>
      </c>
      <c r="O22" s="100">
        <f t="shared" si="7"/>
        <v>48.670082171083394</v>
      </c>
      <c r="P22" s="100">
        <f t="shared" si="8"/>
        <v>0</v>
      </c>
      <c r="Q22" s="100">
        <f t="shared" si="9"/>
        <v>7.7757276154342858E-2</v>
      </c>
    </row>
    <row r="23" spans="1:17">
      <c r="A23">
        <v>2016</v>
      </c>
      <c r="B23" t="s">
        <v>7</v>
      </c>
      <c r="C23" t="str">
        <f t="shared" si="2"/>
        <v>2016-Q2</v>
      </c>
      <c r="D23">
        <v>141769168.6148358</v>
      </c>
      <c r="E23">
        <v>78724156.586899355</v>
      </c>
      <c r="F23">
        <v>102711632.079</v>
      </c>
      <c r="G23">
        <v>312694005.01999998</v>
      </c>
      <c r="I23">
        <v>331695</v>
      </c>
      <c r="J23">
        <f t="shared" si="3"/>
        <v>636.23065730073506</v>
      </c>
      <c r="L23" s="100">
        <f t="shared" si="4"/>
        <v>22.282668555505332</v>
      </c>
      <c r="M23" s="100">
        <f t="shared" si="5"/>
        <v>12.373524551755107</v>
      </c>
      <c r="N23" s="100">
        <f t="shared" si="6"/>
        <v>16.143772844075635</v>
      </c>
      <c r="O23" s="100">
        <f t="shared" si="7"/>
        <v>49.147899654290782</v>
      </c>
      <c r="P23" s="100">
        <f t="shared" si="8"/>
        <v>0</v>
      </c>
      <c r="Q23" s="100">
        <f t="shared" si="9"/>
        <v>5.2134394373142184E-2</v>
      </c>
    </row>
    <row r="24" spans="1:17">
      <c r="A24">
        <v>2016</v>
      </c>
      <c r="B24" t="s">
        <v>6</v>
      </c>
      <c r="C24" t="str">
        <f t="shared" si="2"/>
        <v>2016-Q1</v>
      </c>
      <c r="D24">
        <v>144923029.04309601</v>
      </c>
      <c r="E24">
        <v>78958877.512729302</v>
      </c>
      <c r="F24">
        <v>105929293.013</v>
      </c>
      <c r="G24">
        <v>293995105.27999997</v>
      </c>
      <c r="I24">
        <v>363337</v>
      </c>
      <c r="J24">
        <f t="shared" si="3"/>
        <v>624.16964184882522</v>
      </c>
      <c r="L24" s="100">
        <f t="shared" si="4"/>
        <v>23.218532162798873</v>
      </c>
      <c r="M24" s="100">
        <f t="shared" si="5"/>
        <v>12.650227152805559</v>
      </c>
      <c r="N24" s="100">
        <f t="shared" si="6"/>
        <v>16.971234406600029</v>
      </c>
      <c r="O24" s="100">
        <f t="shared" si="7"/>
        <v>47.101795019887561</v>
      </c>
      <c r="P24" s="100">
        <f t="shared" si="8"/>
        <v>0</v>
      </c>
      <c r="Q24" s="100">
        <f t="shared" si="9"/>
        <v>5.8211257907990456E-2</v>
      </c>
    </row>
    <row r="25" spans="1:17">
      <c r="A25">
        <v>2015</v>
      </c>
      <c r="B25" t="s">
        <v>9</v>
      </c>
      <c r="C25" t="str">
        <f t="shared" si="2"/>
        <v>2015-Q4</v>
      </c>
      <c r="D25">
        <v>138890499.78857601</v>
      </c>
      <c r="E25">
        <v>77537224.712867707</v>
      </c>
      <c r="F25">
        <v>102147326.711</v>
      </c>
      <c r="G25">
        <v>292464648.48000002</v>
      </c>
      <c r="I25">
        <v>351059</v>
      </c>
      <c r="J25">
        <f t="shared" si="3"/>
        <v>611.39075869244368</v>
      </c>
      <c r="L25" s="100">
        <f t="shared" si="4"/>
        <v>22.717140848778186</v>
      </c>
      <c r="M25" s="100">
        <f t="shared" si="5"/>
        <v>12.682106101618773</v>
      </c>
      <c r="N25" s="100">
        <f t="shared" si="6"/>
        <v>16.707371719104536</v>
      </c>
      <c r="O25" s="100">
        <f t="shared" si="7"/>
        <v>47.835961587885649</v>
      </c>
      <c r="P25" s="100">
        <f t="shared" si="8"/>
        <v>0</v>
      </c>
      <c r="Q25" s="100">
        <f t="shared" si="9"/>
        <v>5.7419742612857844E-2</v>
      </c>
    </row>
    <row r="26" spans="1:17">
      <c r="A26">
        <v>2015</v>
      </c>
      <c r="B26" t="s">
        <v>8</v>
      </c>
      <c r="C26" t="str">
        <f t="shared" si="2"/>
        <v>2015-Q3</v>
      </c>
      <c r="D26">
        <v>141586135</v>
      </c>
      <c r="E26">
        <v>80346520.810000002</v>
      </c>
      <c r="F26">
        <v>103547818</v>
      </c>
      <c r="G26">
        <v>300612147</v>
      </c>
      <c r="I26">
        <v>390767</v>
      </c>
      <c r="J26">
        <f t="shared" si="3"/>
        <v>626.48338780999995</v>
      </c>
      <c r="L26" s="100">
        <f t="shared" si="4"/>
        <v>22.600141959859961</v>
      </c>
      <c r="M26" s="100">
        <f t="shared" si="5"/>
        <v>12.825004201766244</v>
      </c>
      <c r="N26" s="100">
        <f t="shared" si="6"/>
        <v>16.528421984495463</v>
      </c>
      <c r="O26" s="100">
        <f t="shared" si="7"/>
        <v>47.9840571752191</v>
      </c>
      <c r="P26" s="100">
        <f t="shared" si="8"/>
        <v>0</v>
      </c>
      <c r="Q26" s="100">
        <f t="shared" si="9"/>
        <v>6.2374678659238757E-2</v>
      </c>
    </row>
    <row r="27" spans="1:17">
      <c r="A27">
        <v>2015</v>
      </c>
      <c r="B27" t="s">
        <v>7</v>
      </c>
      <c r="C27" t="str">
        <f t="shared" si="2"/>
        <v>2015-Q2</v>
      </c>
      <c r="D27">
        <v>143555787</v>
      </c>
      <c r="E27">
        <v>76042129</v>
      </c>
      <c r="F27">
        <v>97754731</v>
      </c>
      <c r="G27">
        <v>293948350</v>
      </c>
      <c r="I27">
        <v>370472</v>
      </c>
      <c r="J27">
        <f t="shared" si="3"/>
        <v>611.671469</v>
      </c>
      <c r="L27" s="100">
        <f t="shared" si="4"/>
        <v>23.469426689901731</v>
      </c>
      <c r="M27" s="100">
        <f t="shared" si="5"/>
        <v>12.431858089493462</v>
      </c>
      <c r="N27" s="100">
        <f t="shared" si="6"/>
        <v>15.981574416053073</v>
      </c>
      <c r="O27" s="100">
        <f t="shared" si="7"/>
        <v>48.056573650650364</v>
      </c>
      <c r="P27" s="100">
        <f t="shared" si="8"/>
        <v>0</v>
      </c>
      <c r="Q27" s="100">
        <f t="shared" si="9"/>
        <v>6.0567153901369894E-2</v>
      </c>
    </row>
    <row r="28" spans="1:17">
      <c r="A28">
        <v>2015</v>
      </c>
      <c r="B28" t="s">
        <v>6</v>
      </c>
      <c r="C28" t="str">
        <f t="shared" si="2"/>
        <v>2015-Q1</v>
      </c>
      <c r="D28">
        <v>146183589.65091601</v>
      </c>
      <c r="E28">
        <v>75880697.994354114</v>
      </c>
      <c r="F28">
        <v>102669080.2</v>
      </c>
      <c r="G28">
        <v>282665539.00000006</v>
      </c>
      <c r="I28">
        <v>446399</v>
      </c>
      <c r="J28">
        <f t="shared" si="3"/>
        <v>607.8453058452701</v>
      </c>
      <c r="L28" s="100">
        <f t="shared" si="4"/>
        <v>24.049472496564402</v>
      </c>
      <c r="M28" s="100">
        <f t="shared" si="5"/>
        <v>12.483554164958855</v>
      </c>
      <c r="N28" s="100">
        <f t="shared" si="6"/>
        <v>16.890659385323094</v>
      </c>
      <c r="O28" s="100">
        <f t="shared" si="7"/>
        <v>46.502874379678751</v>
      </c>
      <c r="P28" s="100">
        <f t="shared" si="8"/>
        <v>0</v>
      </c>
      <c r="Q28" s="100">
        <f t="shared" si="9"/>
        <v>7.343957347490529E-2</v>
      </c>
    </row>
    <row r="29" spans="1:17">
      <c r="A29">
        <v>2014</v>
      </c>
      <c r="B29" t="s">
        <v>9</v>
      </c>
      <c r="C29" t="str">
        <f t="shared" si="2"/>
        <v>2014-Q4</v>
      </c>
      <c r="D29">
        <v>135689076</v>
      </c>
      <c r="E29">
        <v>72895628.093487397</v>
      </c>
      <c r="F29">
        <v>98301537.213999987</v>
      </c>
      <c r="G29">
        <v>269411431</v>
      </c>
      <c r="I29">
        <v>580420</v>
      </c>
      <c r="J29">
        <f t="shared" si="3"/>
        <v>576.87809230748735</v>
      </c>
      <c r="L29" s="100">
        <f t="shared" si="4"/>
        <v>23.521273872136412</v>
      </c>
      <c r="M29" s="100">
        <f t="shared" si="5"/>
        <v>12.636227491653921</v>
      </c>
      <c r="N29" s="100">
        <f t="shared" si="6"/>
        <v>17.040261803113047</v>
      </c>
      <c r="O29" s="100">
        <f t="shared" si="7"/>
        <v>46.701622854555971</v>
      </c>
      <c r="P29" s="100">
        <f t="shared" si="8"/>
        <v>0</v>
      </c>
      <c r="Q29" s="100">
        <f t="shared" si="9"/>
        <v>0.10061397854065582</v>
      </c>
    </row>
    <row r="30" spans="1:17">
      <c r="A30">
        <v>2014</v>
      </c>
      <c r="B30" t="s">
        <v>8</v>
      </c>
      <c r="C30" t="str">
        <f t="shared" si="2"/>
        <v>2014-Q3</v>
      </c>
      <c r="D30">
        <v>137116543.93340245</v>
      </c>
      <c r="E30">
        <v>73761224.446418613</v>
      </c>
      <c r="F30">
        <v>99047616.721000001</v>
      </c>
      <c r="G30">
        <v>274545867.39999998</v>
      </c>
      <c r="I30">
        <v>446449</v>
      </c>
      <c r="J30">
        <f t="shared" si="3"/>
        <v>584.91770150082107</v>
      </c>
      <c r="L30" s="100">
        <f t="shared" si="4"/>
        <v>23.442023310557982</v>
      </c>
      <c r="M30" s="100">
        <f t="shared" si="5"/>
        <v>12.610530380112811</v>
      </c>
      <c r="N30" s="100">
        <f t="shared" si="6"/>
        <v>16.933598772418236</v>
      </c>
      <c r="O30" s="100">
        <f t="shared" si="7"/>
        <v>46.937520730788577</v>
      </c>
      <c r="P30" s="100">
        <f t="shared" si="8"/>
        <v>0</v>
      </c>
      <c r="Q30" s="100">
        <f t="shared" si="9"/>
        <v>7.6326806122377758E-2</v>
      </c>
    </row>
    <row r="31" spans="1:17">
      <c r="A31">
        <v>2014</v>
      </c>
      <c r="B31" t="s">
        <v>7</v>
      </c>
      <c r="C31" t="str">
        <f t="shared" si="2"/>
        <v>2014-Q2</v>
      </c>
      <c r="D31">
        <v>135052488.64436924</v>
      </c>
      <c r="E31">
        <v>68652793.508055061</v>
      </c>
      <c r="F31">
        <v>95663776.284999996</v>
      </c>
      <c r="G31">
        <v>260730817.07700002</v>
      </c>
      <c r="I31">
        <v>410278</v>
      </c>
      <c r="J31">
        <f t="shared" si="3"/>
        <v>560.51015351442436</v>
      </c>
      <c r="L31" s="100">
        <f t="shared" si="4"/>
        <v>24.094565958811621</v>
      </c>
      <c r="M31" s="100">
        <f t="shared" si="5"/>
        <v>12.24826938059889</v>
      </c>
      <c r="N31" s="100">
        <f t="shared" si="6"/>
        <v>17.067269109254084</v>
      </c>
      <c r="O31" s="100">
        <f t="shared" si="7"/>
        <v>46.51669830460802</v>
      </c>
      <c r="P31" s="100">
        <f t="shared" si="8"/>
        <v>0</v>
      </c>
      <c r="Q31" s="100">
        <f t="shared" si="9"/>
        <v>7.3197246727385423E-2</v>
      </c>
    </row>
    <row r="32" spans="1:17">
      <c r="A32">
        <v>2014</v>
      </c>
      <c r="B32" t="s">
        <v>6</v>
      </c>
      <c r="C32" t="str">
        <f t="shared" si="2"/>
        <v>2014-Q1</v>
      </c>
      <c r="D32">
        <v>133007149.75713694</v>
      </c>
      <c r="E32">
        <v>68408666.057921678</v>
      </c>
      <c r="F32">
        <v>97006650.946999997</v>
      </c>
      <c r="G32">
        <v>255374032.333</v>
      </c>
      <c r="I32">
        <v>441392</v>
      </c>
      <c r="J32">
        <f t="shared" si="3"/>
        <v>554.23789109505867</v>
      </c>
      <c r="L32" s="100">
        <f t="shared" si="4"/>
        <v>23.998205805514758</v>
      </c>
      <c r="M32" s="100">
        <f t="shared" si="5"/>
        <v>12.34283457645965</v>
      </c>
      <c r="N32" s="100">
        <f t="shared" si="6"/>
        <v>17.502710028600724</v>
      </c>
      <c r="O32" s="100">
        <f t="shared" si="7"/>
        <v>46.076610140897095</v>
      </c>
      <c r="P32" s="100">
        <f t="shared" si="8"/>
        <v>0</v>
      </c>
      <c r="Q32" s="100">
        <f t="shared" si="9"/>
        <v>7.9639448527761489E-2</v>
      </c>
    </row>
    <row r="33" spans="1:17">
      <c r="A33">
        <v>2013</v>
      </c>
      <c r="B33" t="s">
        <v>9</v>
      </c>
      <c r="C33" t="str">
        <f t="shared" si="2"/>
        <v>2013-Q4</v>
      </c>
      <c r="D33">
        <v>124785953.86500001</v>
      </c>
      <c r="E33">
        <v>65026346.628000006</v>
      </c>
      <c r="F33">
        <v>93422925.613999978</v>
      </c>
      <c r="G33">
        <v>253248028.77700001</v>
      </c>
      <c r="I33">
        <v>466133</v>
      </c>
      <c r="J33">
        <f t="shared" si="3"/>
        <v>536.94938788400009</v>
      </c>
      <c r="L33" s="100">
        <f t="shared" si="4"/>
        <v>23.239798141265069</v>
      </c>
      <c r="M33" s="100">
        <f t="shared" si="5"/>
        <v>12.110330711848764</v>
      </c>
      <c r="N33" s="100">
        <f t="shared" si="6"/>
        <v>17.398832687408262</v>
      </c>
      <c r="O33" s="100">
        <f t="shared" si="7"/>
        <v>47.164227111794474</v>
      </c>
      <c r="P33" s="100">
        <f t="shared" si="8"/>
        <v>0</v>
      </c>
      <c r="Q33" s="100">
        <f t="shared" si="9"/>
        <v>8.6811347683424703E-2</v>
      </c>
    </row>
    <row r="34" spans="1:17">
      <c r="A34">
        <v>2013</v>
      </c>
      <c r="B34" t="s">
        <v>8</v>
      </c>
      <c r="C34" t="str">
        <f t="shared" si="2"/>
        <v>2013-Q3</v>
      </c>
      <c r="D34">
        <v>117718855.68000001</v>
      </c>
      <c r="E34">
        <v>64897731.039999992</v>
      </c>
      <c r="F34">
        <v>93971965.120000005</v>
      </c>
      <c r="G34">
        <v>248336522.75</v>
      </c>
      <c r="I34">
        <v>440088</v>
      </c>
      <c r="J34">
        <f t="shared" si="3"/>
        <v>525.36516259000007</v>
      </c>
      <c r="L34" s="100">
        <f t="shared" si="4"/>
        <v>22.407054000241907</v>
      </c>
      <c r="M34" s="100">
        <f t="shared" si="5"/>
        <v>12.352880560267906</v>
      </c>
      <c r="N34" s="100">
        <f t="shared" si="6"/>
        <v>17.886980677730364</v>
      </c>
      <c r="O34" s="100">
        <f t="shared" si="7"/>
        <v>47.269316740707488</v>
      </c>
      <c r="P34" s="100">
        <f t="shared" si="8"/>
        <v>0</v>
      </c>
      <c r="Q34" s="100">
        <f t="shared" si="9"/>
        <v>8.3768021052330194E-2</v>
      </c>
    </row>
    <row r="35" spans="1:17">
      <c r="A35">
        <v>2013</v>
      </c>
      <c r="B35" t="s">
        <v>7</v>
      </c>
      <c r="C35" t="str">
        <f t="shared" si="2"/>
        <v>2013-Q2</v>
      </c>
      <c r="D35">
        <v>117498138.85000001</v>
      </c>
      <c r="E35">
        <v>63341995.509999998</v>
      </c>
      <c r="F35">
        <v>94919889.970000014</v>
      </c>
      <c r="G35">
        <v>246271831.75</v>
      </c>
      <c r="I35">
        <v>397000</v>
      </c>
      <c r="J35">
        <f t="shared" si="3"/>
        <v>522.42885608000006</v>
      </c>
      <c r="L35" s="100">
        <f t="shared" si="4"/>
        <v>22.49074443009086</v>
      </c>
      <c r="M35" s="100">
        <f t="shared" si="5"/>
        <v>12.124520836249591</v>
      </c>
      <c r="N35" s="100">
        <f t="shared" si="6"/>
        <v>18.168960015383384</v>
      </c>
      <c r="O35" s="100">
        <f t="shared" si="7"/>
        <v>47.139783510022681</v>
      </c>
      <c r="P35" s="100">
        <f t="shared" si="8"/>
        <v>0</v>
      </c>
      <c r="Q35" s="100">
        <f t="shared" si="9"/>
        <v>7.5991208253474996E-2</v>
      </c>
    </row>
    <row r="36" spans="1:17">
      <c r="A36">
        <v>2013</v>
      </c>
      <c r="B36" t="s">
        <v>6</v>
      </c>
      <c r="C36" t="str">
        <f t="shared" si="2"/>
        <v>2013-Q1</v>
      </c>
      <c r="D36">
        <v>116123000</v>
      </c>
      <c r="E36">
        <v>62141000</v>
      </c>
      <c r="F36">
        <v>96023000</v>
      </c>
      <c r="G36">
        <v>232288000</v>
      </c>
      <c r="I36">
        <v>506000</v>
      </c>
      <c r="J36">
        <f t="shared" si="3"/>
        <v>507.08100000000002</v>
      </c>
      <c r="L36" s="100">
        <f t="shared" si="4"/>
        <v>22.900286147578001</v>
      </c>
      <c r="M36" s="100">
        <f t="shared" si="5"/>
        <v>12.254649651633565</v>
      </c>
      <c r="N36" s="100">
        <f t="shared" si="6"/>
        <v>18.936422386167102</v>
      </c>
      <c r="O36" s="100">
        <f t="shared" si="7"/>
        <v>45.808854995552977</v>
      </c>
      <c r="P36" s="100">
        <f t="shared" si="8"/>
        <v>0</v>
      </c>
      <c r="Q36" s="100">
        <f t="shared" si="9"/>
        <v>9.9786819068353974E-2</v>
      </c>
    </row>
    <row r="37" spans="1:17">
      <c r="A37">
        <v>2012</v>
      </c>
      <c r="B37" t="s">
        <v>9</v>
      </c>
      <c r="C37" t="str">
        <f t="shared" si="2"/>
        <v>2012-Q4</v>
      </c>
      <c r="D37">
        <v>117118573.60000001</v>
      </c>
      <c r="E37">
        <v>60342200.799999997</v>
      </c>
      <c r="F37">
        <v>92132902</v>
      </c>
      <c r="G37">
        <v>233043792</v>
      </c>
      <c r="I37">
        <v>341113.52759999997</v>
      </c>
      <c r="J37">
        <f t="shared" si="3"/>
        <v>502.97858192759998</v>
      </c>
      <c r="L37" s="100">
        <f t="shared" si="4"/>
        <v>23.285002146842579</v>
      </c>
      <c r="M37" s="100">
        <f t="shared" si="5"/>
        <v>11.9969722306557</v>
      </c>
      <c r="N37" s="100">
        <f t="shared" si="6"/>
        <v>18.317460287655319</v>
      </c>
      <c r="O37" s="100">
        <f t="shared" si="7"/>
        <v>46.332746636425348</v>
      </c>
      <c r="P37" s="100">
        <f t="shared" si="8"/>
        <v>0</v>
      </c>
      <c r="Q37" s="100">
        <f t="shared" si="9"/>
        <v>6.7818698421059351E-2</v>
      </c>
    </row>
    <row r="38" spans="1:17">
      <c r="A38">
        <v>2012</v>
      </c>
      <c r="B38" t="s">
        <v>8</v>
      </c>
      <c r="C38" t="str">
        <f t="shared" si="2"/>
        <v>2012-Q3</v>
      </c>
      <c r="D38">
        <v>132087827.40000001</v>
      </c>
      <c r="E38">
        <v>45930400</v>
      </c>
      <c r="F38">
        <v>92030534</v>
      </c>
      <c r="G38">
        <v>228767728</v>
      </c>
      <c r="I38">
        <v>411437</v>
      </c>
      <c r="J38">
        <f t="shared" si="3"/>
        <v>499.2279264</v>
      </c>
      <c r="L38" s="100">
        <f t="shared" si="4"/>
        <v>26.458421176976856</v>
      </c>
      <c r="M38" s="100">
        <f t="shared" si="5"/>
        <v>9.2002865967876275</v>
      </c>
      <c r="N38" s="100">
        <f t="shared" si="6"/>
        <v>18.434572493499036</v>
      </c>
      <c r="O38" s="100">
        <f t="shared" si="7"/>
        <v>45.824305072369448</v>
      </c>
      <c r="P38" s="100">
        <f t="shared" si="8"/>
        <v>0</v>
      </c>
      <c r="Q38" s="100">
        <f t="shared" si="9"/>
        <v>8.2414660367044729E-2</v>
      </c>
    </row>
    <row r="39" spans="1:17">
      <c r="A39">
        <v>2012</v>
      </c>
      <c r="B39" t="s">
        <v>7</v>
      </c>
      <c r="C39" t="str">
        <f t="shared" si="2"/>
        <v>2012-Q2</v>
      </c>
      <c r="D39">
        <v>114029000</v>
      </c>
      <c r="E39">
        <v>55458000</v>
      </c>
      <c r="F39">
        <v>80186000</v>
      </c>
      <c r="G39">
        <v>227509000</v>
      </c>
      <c r="I39">
        <v>390000</v>
      </c>
      <c r="J39">
        <f t="shared" si="3"/>
        <v>477.572</v>
      </c>
      <c r="L39" s="100">
        <f t="shared" si="4"/>
        <v>23.876818573953244</v>
      </c>
      <c r="M39" s="100">
        <f t="shared" si="5"/>
        <v>11.612489844463243</v>
      </c>
      <c r="N39" s="100">
        <f t="shared" si="6"/>
        <v>16.790347842838358</v>
      </c>
      <c r="O39" s="100">
        <f t="shared" si="7"/>
        <v>47.638680659670165</v>
      </c>
      <c r="P39" s="100">
        <f t="shared" si="8"/>
        <v>0</v>
      </c>
      <c r="Q39" s="100">
        <f t="shared" si="9"/>
        <v>8.1663079074987641E-2</v>
      </c>
    </row>
    <row r="40" spans="1:17">
      <c r="A40">
        <v>2012</v>
      </c>
      <c r="B40" t="s">
        <v>6</v>
      </c>
      <c r="C40" t="str">
        <f t="shared" si="2"/>
        <v>2012-Q1</v>
      </c>
      <c r="D40">
        <v>106217000</v>
      </c>
      <c r="E40">
        <v>54306000</v>
      </c>
      <c r="F40">
        <v>77357000</v>
      </c>
      <c r="G40">
        <v>219420000</v>
      </c>
      <c r="I40">
        <v>207000</v>
      </c>
      <c r="J40">
        <f t="shared" si="3"/>
        <v>457.50700000000001</v>
      </c>
      <c r="L40" s="100">
        <f t="shared" si="4"/>
        <v>23.21647537633304</v>
      </c>
      <c r="M40" s="100">
        <f t="shared" si="5"/>
        <v>11.869982317210447</v>
      </c>
      <c r="N40" s="100">
        <f t="shared" si="6"/>
        <v>16.908375172401733</v>
      </c>
      <c r="O40" s="100">
        <f t="shared" si="7"/>
        <v>47.959921924691862</v>
      </c>
      <c r="P40" s="100">
        <f t="shared" si="8"/>
        <v>0</v>
      </c>
      <c r="Q40" s="100">
        <f t="shared" si="9"/>
        <v>4.5245209362916851E-2</v>
      </c>
    </row>
    <row r="41" spans="1:17">
      <c r="A41">
        <v>2011</v>
      </c>
      <c r="B41" t="s">
        <v>9</v>
      </c>
      <c r="C41" t="str">
        <f t="shared" si="2"/>
        <v>2011-Q4</v>
      </c>
      <c r="D41">
        <v>96444000</v>
      </c>
      <c r="E41">
        <v>50624000</v>
      </c>
      <c r="F41">
        <v>71902000</v>
      </c>
      <c r="G41">
        <v>210454000</v>
      </c>
      <c r="I41">
        <v>370000</v>
      </c>
      <c r="J41">
        <f t="shared" si="3"/>
        <v>429.79399999999998</v>
      </c>
      <c r="L41" s="100">
        <f t="shared" si="4"/>
        <v>22.439587337189444</v>
      </c>
      <c r="M41" s="100">
        <f t="shared" si="5"/>
        <v>11.778666058623434</v>
      </c>
      <c r="N41" s="100">
        <f t="shared" si="6"/>
        <v>16.729409903349048</v>
      </c>
      <c r="O41" s="100">
        <f t="shared" si="7"/>
        <v>48.966248947170037</v>
      </c>
      <c r="P41" s="100">
        <f t="shared" si="8"/>
        <v>0</v>
      </c>
      <c r="Q41" s="100">
        <f t="shared" si="9"/>
        <v>8.608775366803631E-2</v>
      </c>
    </row>
    <row r="42" spans="1:17">
      <c r="A42">
        <v>2011</v>
      </c>
      <c r="B42" t="s">
        <v>8</v>
      </c>
      <c r="C42" t="str">
        <f t="shared" si="2"/>
        <v>2011-Q3</v>
      </c>
      <c r="D42">
        <v>99730000</v>
      </c>
      <c r="E42">
        <v>53633000</v>
      </c>
      <c r="F42">
        <v>70058000</v>
      </c>
      <c r="G42">
        <v>219767000</v>
      </c>
      <c r="I42">
        <v>369000</v>
      </c>
      <c r="J42">
        <f t="shared" si="3"/>
        <v>443.55700000000002</v>
      </c>
      <c r="L42" s="100">
        <f t="shared" si="4"/>
        <v>22.484145216961966</v>
      </c>
      <c r="M42" s="100">
        <f t="shared" si="5"/>
        <v>12.091568840081433</v>
      </c>
      <c r="N42" s="100">
        <f t="shared" si="6"/>
        <v>15.794587843276062</v>
      </c>
      <c r="O42" s="100">
        <f t="shared" si="7"/>
        <v>49.546506987827939</v>
      </c>
      <c r="P42" s="100">
        <f t="shared" si="8"/>
        <v>0</v>
      </c>
      <c r="Q42" s="100">
        <f t="shared" si="9"/>
        <v>8.3191111852591662E-2</v>
      </c>
    </row>
    <row r="43" spans="1:17">
      <c r="A43">
        <v>2011</v>
      </c>
      <c r="B43" t="s">
        <v>7</v>
      </c>
      <c r="C43" t="str">
        <f t="shared" si="2"/>
        <v>2011-Q2</v>
      </c>
      <c r="D43">
        <v>104457000</v>
      </c>
      <c r="E43">
        <v>55842000</v>
      </c>
      <c r="F43">
        <v>72441000</v>
      </c>
      <c r="G43">
        <v>206893000</v>
      </c>
      <c r="I43">
        <v>458000</v>
      </c>
      <c r="J43">
        <f t="shared" si="3"/>
        <v>440.09100000000001</v>
      </c>
      <c r="L43" s="100">
        <f t="shared" si="4"/>
        <v>23.735318377335595</v>
      </c>
      <c r="M43" s="100">
        <f t="shared" si="5"/>
        <v>12.688739374356667</v>
      </c>
      <c r="N43" s="100">
        <f t="shared" si="6"/>
        <v>16.460459314096404</v>
      </c>
      <c r="O43" s="100">
        <f t="shared" si="7"/>
        <v>47.011413548561549</v>
      </c>
      <c r="P43" s="100">
        <f t="shared" si="8"/>
        <v>0</v>
      </c>
      <c r="Q43" s="100">
        <f t="shared" si="9"/>
        <v>0.10406938564978606</v>
      </c>
    </row>
    <row r="44" spans="1:17">
      <c r="A44">
        <v>2011</v>
      </c>
      <c r="B44" t="s">
        <v>6</v>
      </c>
      <c r="C44" t="str">
        <f t="shared" si="2"/>
        <v>2011-Q1</v>
      </c>
      <c r="D44">
        <v>96784000</v>
      </c>
      <c r="E44">
        <v>53483000</v>
      </c>
      <c r="F44">
        <v>45813000</v>
      </c>
      <c r="G44">
        <v>222230000</v>
      </c>
      <c r="I44">
        <v>224000</v>
      </c>
      <c r="J44">
        <f t="shared" si="3"/>
        <v>418.53399999999999</v>
      </c>
      <c r="L44" s="100">
        <f t="shared" si="4"/>
        <v>23.124525128185525</v>
      </c>
      <c r="M44" s="100">
        <f t="shared" si="5"/>
        <v>12.778651196796437</v>
      </c>
      <c r="N44" s="100">
        <f t="shared" si="6"/>
        <v>10.946064119044092</v>
      </c>
      <c r="O44" s="100">
        <f t="shared" si="7"/>
        <v>53.097239411851845</v>
      </c>
      <c r="P44" s="100">
        <f t="shared" si="8"/>
        <v>0</v>
      </c>
      <c r="Q44" s="100">
        <f t="shared" si="9"/>
        <v>5.3520144122102382E-2</v>
      </c>
    </row>
    <row r="45" spans="1:17">
      <c r="A45">
        <v>2010</v>
      </c>
      <c r="B45" t="s">
        <v>9</v>
      </c>
      <c r="C45" t="str">
        <f t="shared" si="2"/>
        <v>2010-Q4</v>
      </c>
      <c r="D45">
        <v>104444540</v>
      </c>
      <c r="E45">
        <v>60629552</v>
      </c>
      <c r="F45">
        <v>66453739</v>
      </c>
      <c r="G45">
        <v>196596224</v>
      </c>
      <c r="I45">
        <v>438940</v>
      </c>
      <c r="J45">
        <f t="shared" si="3"/>
        <v>428.562995</v>
      </c>
      <c r="L45" s="100">
        <f t="shared" si="4"/>
        <v>24.370872244814322</v>
      </c>
      <c r="M45" s="100">
        <f t="shared" si="5"/>
        <v>14.147173859469596</v>
      </c>
      <c r="N45" s="100">
        <f t="shared" si="6"/>
        <v>15.506177569064263</v>
      </c>
      <c r="O45" s="100">
        <f t="shared" si="7"/>
        <v>45.873354977837039</v>
      </c>
      <c r="P45" s="100">
        <f t="shared" si="8"/>
        <v>0</v>
      </c>
      <c r="Q45" s="100">
        <f t="shared" si="9"/>
        <v>0.10242134881477576</v>
      </c>
    </row>
    <row r="46" spans="1:17">
      <c r="A46">
        <v>2010</v>
      </c>
      <c r="B46" t="s">
        <v>8</v>
      </c>
      <c r="C46" t="str">
        <f t="shared" si="2"/>
        <v>2010-Q3</v>
      </c>
      <c r="D46">
        <v>104560056</v>
      </c>
      <c r="E46">
        <v>59495783</v>
      </c>
      <c r="F46">
        <v>66219588</v>
      </c>
      <c r="G46">
        <v>187585128</v>
      </c>
      <c r="I46">
        <v>651157</v>
      </c>
      <c r="J46">
        <f t="shared" si="3"/>
        <v>418.51171199999999</v>
      </c>
      <c r="L46" s="100">
        <f t="shared" si="4"/>
        <v>24.983782532709622</v>
      </c>
      <c r="M46" s="100">
        <f t="shared" si="5"/>
        <v>14.216037758102216</v>
      </c>
      <c r="N46" s="100">
        <f t="shared" si="6"/>
        <v>15.82263676291095</v>
      </c>
      <c r="O46" s="100">
        <f t="shared" si="7"/>
        <v>44.82195423004076</v>
      </c>
      <c r="P46" s="100">
        <f t="shared" si="8"/>
        <v>0</v>
      </c>
      <c r="Q46" s="100">
        <f t="shared" si="9"/>
        <v>0.15558871623645268</v>
      </c>
    </row>
    <row r="47" spans="1:17">
      <c r="A47">
        <v>2010</v>
      </c>
      <c r="B47" t="s">
        <v>7</v>
      </c>
      <c r="C47" t="str">
        <f t="shared" si="2"/>
        <v>2010-Q2</v>
      </c>
      <c r="D47">
        <v>102554794</v>
      </c>
      <c r="E47">
        <v>57941128</v>
      </c>
      <c r="F47">
        <v>63144972</v>
      </c>
      <c r="G47">
        <v>172706424</v>
      </c>
      <c r="I47">
        <v>710731</v>
      </c>
      <c r="J47">
        <f t="shared" si="3"/>
        <v>397.05804899999998</v>
      </c>
      <c r="L47" s="100">
        <f t="shared" si="4"/>
        <v>25.828665168301374</v>
      </c>
      <c r="M47" s="100">
        <f t="shared" si="5"/>
        <v>14.592608850500849</v>
      </c>
      <c r="N47" s="100">
        <f t="shared" si="6"/>
        <v>15.903209155193327</v>
      </c>
      <c r="O47" s="100">
        <f t="shared" si="7"/>
        <v>43.496517558318025</v>
      </c>
      <c r="P47" s="100">
        <f t="shared" si="8"/>
        <v>0</v>
      </c>
      <c r="Q47" s="100">
        <f t="shared" si="9"/>
        <v>0.17899926768642335</v>
      </c>
    </row>
    <row r="48" spans="1:17">
      <c r="A48">
        <v>2010</v>
      </c>
      <c r="B48" t="s">
        <v>6</v>
      </c>
      <c r="C48" t="str">
        <f t="shared" si="2"/>
        <v>2010-Q1</v>
      </c>
      <c r="D48">
        <v>106299800</v>
      </c>
      <c r="E48">
        <v>61808396</v>
      </c>
      <c r="F48">
        <v>60353914</v>
      </c>
      <c r="G48">
        <v>154378567</v>
      </c>
      <c r="I48">
        <v>562329</v>
      </c>
      <c r="J48">
        <f t="shared" si="3"/>
        <v>383.403006</v>
      </c>
      <c r="L48" s="100">
        <f t="shared" si="4"/>
        <v>27.725343394934153</v>
      </c>
      <c r="M48" s="100">
        <f t="shared" si="5"/>
        <v>16.120999322577038</v>
      </c>
      <c r="N48" s="100">
        <f t="shared" si="6"/>
        <v>15.741638186321365</v>
      </c>
      <c r="O48" s="100">
        <f t="shared" si="7"/>
        <v>40.265351232014076</v>
      </c>
      <c r="P48" s="100">
        <f t="shared" si="8"/>
        <v>0</v>
      </c>
      <c r="Q48" s="100">
        <f t="shared" si="9"/>
        <v>0.14666786415336555</v>
      </c>
    </row>
    <row r="49" spans="1:17">
      <c r="A49">
        <v>2009</v>
      </c>
      <c r="B49" t="s">
        <v>9</v>
      </c>
      <c r="C49" t="str">
        <f t="shared" si="2"/>
        <v>2009-Q4</v>
      </c>
      <c r="D49">
        <v>102731000</v>
      </c>
      <c r="E49">
        <v>56210000</v>
      </c>
      <c r="F49">
        <v>59257000</v>
      </c>
      <c r="G49">
        <v>151735000</v>
      </c>
      <c r="I49">
        <v>512000</v>
      </c>
      <c r="J49">
        <f t="shared" si="3"/>
        <v>370.44499999999999</v>
      </c>
      <c r="L49" s="100">
        <f t="shared" si="4"/>
        <v>27.731782045917747</v>
      </c>
      <c r="M49" s="100">
        <f t="shared" si="5"/>
        <v>15.173642511034027</v>
      </c>
      <c r="N49" s="100">
        <f t="shared" si="6"/>
        <v>15.996166772395362</v>
      </c>
      <c r="O49" s="100">
        <f t="shared" si="7"/>
        <v>40.960196520401141</v>
      </c>
      <c r="P49" s="100">
        <f t="shared" si="8"/>
        <v>0</v>
      </c>
      <c r="Q49" s="100">
        <f t="shared" si="9"/>
        <v>0.13821215025172426</v>
      </c>
    </row>
    <row r="50" spans="1:17">
      <c r="A50">
        <v>2009</v>
      </c>
      <c r="B50" t="s">
        <v>8</v>
      </c>
      <c r="C50" t="str">
        <f t="shared" si="2"/>
        <v>2009-Q3</v>
      </c>
      <c r="D50">
        <v>98762000</v>
      </c>
      <c r="E50">
        <v>55755000</v>
      </c>
      <c r="F50">
        <v>57522000</v>
      </c>
      <c r="G50">
        <v>155835000</v>
      </c>
      <c r="I50">
        <v>596000</v>
      </c>
      <c r="J50">
        <f t="shared" si="3"/>
        <v>368.47</v>
      </c>
      <c r="L50" s="100">
        <f t="shared" si="4"/>
        <v>26.803267565880535</v>
      </c>
      <c r="M50" s="100">
        <f t="shared" si="5"/>
        <v>15.131489673514805</v>
      </c>
      <c r="N50" s="100">
        <f t="shared" si="6"/>
        <v>15.611040247509974</v>
      </c>
      <c r="O50" s="100">
        <f t="shared" si="7"/>
        <v>42.292452574158006</v>
      </c>
      <c r="P50" s="100">
        <f t="shared" si="8"/>
        <v>0</v>
      </c>
      <c r="Q50" s="100">
        <f t="shared" si="9"/>
        <v>0.16174993893668413</v>
      </c>
    </row>
    <row r="51" spans="1:17">
      <c r="A51">
        <v>2009</v>
      </c>
      <c r="B51" t="s">
        <v>7</v>
      </c>
      <c r="C51" t="str">
        <f t="shared" si="2"/>
        <v>2009-Q2</v>
      </c>
      <c r="D51">
        <v>84635000</v>
      </c>
      <c r="E51">
        <v>52059000</v>
      </c>
      <c r="F51">
        <v>57700000</v>
      </c>
      <c r="G51">
        <v>149996000</v>
      </c>
      <c r="I51">
        <v>566000</v>
      </c>
      <c r="J51">
        <f t="shared" si="3"/>
        <v>344.95600000000002</v>
      </c>
      <c r="L51" s="100">
        <f t="shared" si="4"/>
        <v>24.535013161098806</v>
      </c>
      <c r="M51" s="100">
        <f t="shared" si="5"/>
        <v>15.091489929150384</v>
      </c>
      <c r="N51" s="100">
        <f t="shared" si="6"/>
        <v>16.726770950498036</v>
      </c>
      <c r="O51" s="100">
        <f t="shared" si="7"/>
        <v>43.482647062234022</v>
      </c>
      <c r="P51" s="100">
        <f t="shared" si="8"/>
        <v>0</v>
      </c>
      <c r="Q51" s="100">
        <f t="shared" si="9"/>
        <v>0.16407889701875022</v>
      </c>
    </row>
    <row r="52" spans="1:17">
      <c r="A52">
        <v>2009</v>
      </c>
      <c r="B52" t="s">
        <v>6</v>
      </c>
      <c r="C52" t="str">
        <f t="shared" si="2"/>
        <v>2009-Q1</v>
      </c>
      <c r="D52">
        <v>77524320</v>
      </c>
      <c r="E52">
        <v>44522000</v>
      </c>
      <c r="F52">
        <v>57918000</v>
      </c>
      <c r="G52">
        <v>136574140</v>
      </c>
      <c r="I52">
        <v>509380</v>
      </c>
      <c r="J52">
        <f t="shared" si="3"/>
        <v>317.04784000000001</v>
      </c>
      <c r="L52" s="100">
        <f t="shared" si="4"/>
        <v>24.451931292135598</v>
      </c>
      <c r="M52" s="100">
        <f t="shared" si="5"/>
        <v>14.042675704713837</v>
      </c>
      <c r="N52" s="100">
        <f t="shared" si="6"/>
        <v>18.267905562769329</v>
      </c>
      <c r="O52" s="100">
        <f t="shared" si="7"/>
        <v>43.076823989717134</v>
      </c>
      <c r="P52" s="100">
        <f t="shared" si="8"/>
        <v>0</v>
      </c>
      <c r="Q52" s="100">
        <f t="shared" si="9"/>
        <v>0.16066345066410168</v>
      </c>
    </row>
    <row r="53" spans="1:17">
      <c r="A53">
        <v>2008</v>
      </c>
      <c r="B53" t="s">
        <v>9</v>
      </c>
      <c r="C53" t="str">
        <f t="shared" si="2"/>
        <v>2008-Q4</v>
      </c>
      <c r="D53">
        <v>98926872</v>
      </c>
      <c r="E53">
        <v>48855268</v>
      </c>
      <c r="F53">
        <v>56859195</v>
      </c>
      <c r="G53">
        <v>132329355.00000001</v>
      </c>
      <c r="I53">
        <v>352731</v>
      </c>
      <c r="J53">
        <f t="shared" si="3"/>
        <v>337.323421</v>
      </c>
      <c r="L53" s="100">
        <f t="shared" si="4"/>
        <v>29.327009582296391</v>
      </c>
      <c r="M53" s="100">
        <f t="shared" si="5"/>
        <v>14.483212536849019</v>
      </c>
      <c r="N53" s="100">
        <f t="shared" si="6"/>
        <v>16.855987891810216</v>
      </c>
      <c r="O53" s="100">
        <f t="shared" si="7"/>
        <v>39.229222390697856</v>
      </c>
      <c r="P53" s="100">
        <f t="shared" si="8"/>
        <v>0</v>
      </c>
      <c r="Q53" s="100">
        <f t="shared" si="9"/>
        <v>0.10456759834651386</v>
      </c>
    </row>
    <row r="54" spans="1:17">
      <c r="A54">
        <v>2008</v>
      </c>
      <c r="B54" t="s">
        <v>8</v>
      </c>
      <c r="C54" t="str">
        <f t="shared" si="2"/>
        <v>2008-Q3</v>
      </c>
      <c r="D54">
        <v>74804888</v>
      </c>
      <c r="E54">
        <v>44377064</v>
      </c>
      <c r="F54">
        <v>58854162</v>
      </c>
      <c r="G54">
        <v>143771330</v>
      </c>
      <c r="I54">
        <v>396442</v>
      </c>
      <c r="J54">
        <f t="shared" si="3"/>
        <v>322.20388600000001</v>
      </c>
      <c r="L54" s="100">
        <f t="shared" si="4"/>
        <v>23.216631223373884</v>
      </c>
      <c r="M54" s="100">
        <f t="shared" si="5"/>
        <v>13.772976034187248</v>
      </c>
      <c r="N54" s="100">
        <f t="shared" si="6"/>
        <v>18.266124201866393</v>
      </c>
      <c r="O54" s="100">
        <f t="shared" si="7"/>
        <v>44.621227814738397</v>
      </c>
      <c r="P54" s="100">
        <f t="shared" si="8"/>
        <v>0</v>
      </c>
      <c r="Q54" s="100">
        <f t="shared" si="9"/>
        <v>0.12304072583407637</v>
      </c>
    </row>
    <row r="55" spans="1:17">
      <c r="A55">
        <v>2008</v>
      </c>
      <c r="B55" t="s">
        <v>7</v>
      </c>
      <c r="C55" t="str">
        <f t="shared" si="2"/>
        <v>2008-Q2</v>
      </c>
      <c r="D55">
        <v>79793800</v>
      </c>
      <c r="E55">
        <v>43447700</v>
      </c>
      <c r="F55">
        <v>53879600</v>
      </c>
      <c r="G55">
        <v>135956900</v>
      </c>
      <c r="I55">
        <v>336300</v>
      </c>
      <c r="J55">
        <f t="shared" si="3"/>
        <v>313.41430000000003</v>
      </c>
      <c r="L55" s="100">
        <f t="shared" si="4"/>
        <v>25.459527532725851</v>
      </c>
      <c r="M55" s="100">
        <f t="shared" si="5"/>
        <v>13.862705052066865</v>
      </c>
      <c r="N55" s="100">
        <f t="shared" si="6"/>
        <v>17.191174748567629</v>
      </c>
      <c r="O55" s="100">
        <f t="shared" si="7"/>
        <v>43.379290606714498</v>
      </c>
      <c r="P55" s="100">
        <f t="shared" si="8"/>
        <v>0</v>
      </c>
      <c r="Q55" s="100">
        <f t="shared" si="9"/>
        <v>0.10730205992515339</v>
      </c>
    </row>
    <row r="56" spans="1:17">
      <c r="A56">
        <v>2008</v>
      </c>
      <c r="B56" t="s">
        <v>6</v>
      </c>
      <c r="C56" t="str">
        <f t="shared" si="2"/>
        <v>2008-Q1</v>
      </c>
      <c r="D56">
        <v>73914500</v>
      </c>
      <c r="E56">
        <v>40054500</v>
      </c>
      <c r="F56">
        <v>53313800</v>
      </c>
      <c r="G56">
        <v>137415200</v>
      </c>
      <c r="I56">
        <v>837400</v>
      </c>
      <c r="J56">
        <f t="shared" si="3"/>
        <v>305.53539999999998</v>
      </c>
      <c r="L56" s="100">
        <f t="shared" si="4"/>
        <v>24.191795778819738</v>
      </c>
      <c r="M56" s="100">
        <f t="shared" si="5"/>
        <v>13.109610212106354</v>
      </c>
      <c r="N56" s="100">
        <f t="shared" si="6"/>
        <v>17.449303746799881</v>
      </c>
      <c r="O56" s="100">
        <f t="shared" si="7"/>
        <v>44.975214001389034</v>
      </c>
      <c r="P56" s="100">
        <f t="shared" si="8"/>
        <v>0</v>
      </c>
      <c r="Q56" s="100">
        <f t="shared" si="9"/>
        <v>0.27407626088499076</v>
      </c>
    </row>
    <row r="65" spans="3:3">
      <c r="C65" t="s">
        <v>547</v>
      </c>
    </row>
    <row r="67" spans="3:3">
      <c r="C67" t="s">
        <v>559</v>
      </c>
    </row>
    <row r="69" spans="3:3">
      <c r="C69" t="s">
        <v>546</v>
      </c>
    </row>
    <row r="70" spans="3:3">
      <c r="C70" t="s">
        <v>557</v>
      </c>
    </row>
    <row r="73" spans="3:3">
      <c r="C73" t="s">
        <v>548</v>
      </c>
    </row>
    <row r="74" spans="3:3">
      <c r="C74" t="s">
        <v>560</v>
      </c>
    </row>
    <row r="78" spans="3:3">
      <c r="C78" t="s">
        <v>550</v>
      </c>
    </row>
    <row r="79" spans="3:3">
      <c r="C79" t="s">
        <v>561</v>
      </c>
    </row>
    <row r="82" spans="3:3">
      <c r="C82" t="s">
        <v>496</v>
      </c>
    </row>
    <row r="83" spans="3:3">
      <c r="C83" t="s">
        <v>562</v>
      </c>
    </row>
    <row r="85" spans="3:3">
      <c r="C85" t="s">
        <v>551</v>
      </c>
    </row>
    <row r="86" spans="3:3">
      <c r="C86" t="s">
        <v>563</v>
      </c>
    </row>
    <row r="89" spans="3:3">
      <c r="C89" s="102" t="s">
        <v>556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9"/>
  <dimension ref="A2:G23"/>
  <sheetViews>
    <sheetView topLeftCell="A11" workbookViewId="0">
      <selection activeCell="B13" sqref="B13"/>
    </sheetView>
  </sheetViews>
  <sheetFormatPr defaultRowHeight="14.5"/>
  <sheetData>
    <row r="2" spans="1:2">
      <c r="A2" t="s">
        <v>59</v>
      </c>
    </row>
    <row r="3" spans="1:2">
      <c r="A3" t="s">
        <v>496</v>
      </c>
    </row>
    <row r="6" spans="1:2">
      <c r="A6" t="s">
        <v>466</v>
      </c>
    </row>
    <row r="8" spans="1:2">
      <c r="A8" t="s">
        <v>495</v>
      </c>
    </row>
    <row r="10" spans="1:2">
      <c r="A10" s="175" t="s">
        <v>773</v>
      </c>
      <c r="B10" s="175"/>
    </row>
    <row r="11" spans="1:2">
      <c r="A11" s="175"/>
      <c r="B11" s="175" t="s">
        <v>772</v>
      </c>
    </row>
    <row r="12" spans="1:2">
      <c r="A12" s="175" t="s">
        <v>548</v>
      </c>
      <c r="B12" s="175" t="s">
        <v>774</v>
      </c>
    </row>
    <row r="13" spans="1:2">
      <c r="A13" s="175" t="s">
        <v>776</v>
      </c>
      <c r="B13" s="175" t="s">
        <v>775</v>
      </c>
    </row>
    <row r="14" spans="1:2">
      <c r="A14" s="175" t="s">
        <v>778</v>
      </c>
      <c r="B14" t="s">
        <v>777</v>
      </c>
    </row>
    <row r="15" spans="1:2">
      <c r="A15" s="175" t="s">
        <v>780</v>
      </c>
      <c r="B15" t="s">
        <v>779</v>
      </c>
    </row>
    <row r="23" spans="3:7">
      <c r="C23" t="s">
        <v>539</v>
      </c>
      <c r="D23" t="s">
        <v>540</v>
      </c>
      <c r="E23" t="s">
        <v>541</v>
      </c>
      <c r="F23" t="s">
        <v>542</v>
      </c>
      <c r="G23" t="s">
        <v>543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8C256-AF48-405D-BC7E-26102702E62B}">
  <sheetPr published="0" codeName="Sheet2">
    <tabColor rgb="FF92D050"/>
  </sheetPr>
  <dimension ref="A1:VE123"/>
  <sheetViews>
    <sheetView showGridLines="0" topLeftCell="I1" zoomScaleNormal="100" zoomScaleSheetLayoutView="112" workbookViewId="0">
      <selection activeCell="D4" sqref="D4:U4"/>
    </sheetView>
  </sheetViews>
  <sheetFormatPr defaultColWidth="9.1796875" defaultRowHeight="16.5"/>
  <cols>
    <col min="1" max="1" width="16.81640625" style="194" customWidth="1"/>
    <col min="2" max="6" width="15.54296875" style="16" customWidth="1"/>
    <col min="7" max="14" width="15.54296875" style="21" customWidth="1"/>
    <col min="15" max="15" width="15.54296875" style="16" customWidth="1"/>
    <col min="16" max="16" width="15.54296875" style="17" customWidth="1"/>
    <col min="17" max="19" width="15.54296875" style="16" customWidth="1"/>
    <col min="20" max="20" width="22.453125" style="16" customWidth="1"/>
    <col min="21" max="21" width="19" style="16" customWidth="1"/>
    <col min="22" max="22" width="9.1796875" style="18"/>
    <col min="23" max="23" width="12.453125" style="18" bestFit="1" customWidth="1"/>
    <col min="24" max="16384" width="9.1796875" style="16"/>
  </cols>
  <sheetData>
    <row r="1" spans="1:577" ht="17" thickBot="1"/>
    <row r="2" spans="1:577" s="19" customFormat="1" ht="47.5" thickTop="1" thickBot="1">
      <c r="A2" s="190"/>
      <c r="B2" s="1161" t="s">
        <v>805</v>
      </c>
      <c r="C2" s="1161"/>
      <c r="D2" s="1162" t="s">
        <v>0</v>
      </c>
      <c r="E2" s="1163"/>
      <c r="F2" s="1163"/>
      <c r="G2" s="1164" t="s">
        <v>32</v>
      </c>
      <c r="H2" s="1165"/>
      <c r="I2" s="1165"/>
      <c r="J2" s="1165"/>
      <c r="K2" s="1165"/>
      <c r="L2" s="1165"/>
      <c r="M2" s="1165"/>
      <c r="N2" s="1165"/>
      <c r="O2" s="1165"/>
      <c r="P2" s="1165"/>
      <c r="Q2" s="1166"/>
      <c r="R2" s="1030" t="s">
        <v>15</v>
      </c>
      <c r="S2" s="1030" t="s">
        <v>828</v>
      </c>
      <c r="T2" s="1030" t="s">
        <v>850</v>
      </c>
      <c r="U2" s="1030" t="s">
        <v>851</v>
      </c>
    </row>
    <row r="3" spans="1:577" s="20" customFormat="1" ht="32" thickTop="1" thickBot="1">
      <c r="A3" s="187"/>
      <c r="B3" s="347" t="s">
        <v>4</v>
      </c>
      <c r="C3" s="348" t="s">
        <v>5</v>
      </c>
      <c r="D3" s="349" t="s">
        <v>802</v>
      </c>
      <c r="E3" s="349" t="s">
        <v>803</v>
      </c>
      <c r="F3" s="349" t="s">
        <v>804</v>
      </c>
      <c r="G3" s="349" t="s">
        <v>39</v>
      </c>
      <c r="H3" s="349" t="s">
        <v>38</v>
      </c>
      <c r="I3" s="349" t="s">
        <v>37</v>
      </c>
      <c r="J3" s="349" t="s">
        <v>36</v>
      </c>
      <c r="K3" s="349" t="s">
        <v>35</v>
      </c>
      <c r="L3" s="349" t="s">
        <v>45</v>
      </c>
      <c r="M3" s="349" t="s">
        <v>46</v>
      </c>
      <c r="N3" s="349" t="s">
        <v>47</v>
      </c>
      <c r="O3" s="349" t="s">
        <v>822</v>
      </c>
      <c r="P3" s="349" t="s">
        <v>821</v>
      </c>
      <c r="Q3" s="350" t="s">
        <v>823</v>
      </c>
      <c r="R3" s="349" t="s">
        <v>29</v>
      </c>
      <c r="S3" s="1030" t="s">
        <v>272</v>
      </c>
      <c r="T3" s="1030" t="s">
        <v>359</v>
      </c>
      <c r="U3" s="1030" t="s">
        <v>848</v>
      </c>
    </row>
    <row r="4" spans="1:577" s="185" customFormat="1" ht="22" customHeight="1">
      <c r="A4" s="187"/>
      <c r="B4" s="206">
        <v>2024</v>
      </c>
      <c r="C4" s="207" t="s">
        <v>7</v>
      </c>
      <c r="D4" s="205">
        <v>362450411.73000002</v>
      </c>
      <c r="E4" s="205">
        <v>716750312.09000003</v>
      </c>
      <c r="F4" s="205">
        <v>279150787.33999997</v>
      </c>
      <c r="G4" s="205">
        <v>1825222.94</v>
      </c>
      <c r="H4" s="205">
        <v>2642817.25</v>
      </c>
      <c r="I4" s="205">
        <v>2443472.4400000004</v>
      </c>
      <c r="J4" s="205">
        <v>3241409.11</v>
      </c>
      <c r="K4" s="205">
        <v>5479050.1799999997</v>
      </c>
      <c r="L4" s="205">
        <v>5398213.2800000003</v>
      </c>
      <c r="M4" s="205">
        <v>3793516.6510359999</v>
      </c>
      <c r="N4" s="205">
        <v>18132620.826901328</v>
      </c>
      <c r="O4" s="205">
        <v>2400600</v>
      </c>
      <c r="P4" s="205">
        <v>1502796.1400000001</v>
      </c>
      <c r="Q4" s="1035">
        <v>3311278.06</v>
      </c>
      <c r="R4" s="205">
        <v>4192392.08</v>
      </c>
      <c r="S4" s="205">
        <v>18049</v>
      </c>
      <c r="T4" s="205">
        <v>9287650</v>
      </c>
      <c r="U4" s="205">
        <v>600538.446</v>
      </c>
      <c r="V4" s="187"/>
      <c r="W4" s="1036"/>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c r="CC4" s="187"/>
      <c r="CD4" s="187"/>
      <c r="CE4" s="187"/>
      <c r="CF4" s="187"/>
      <c r="CG4" s="187"/>
      <c r="CH4" s="187"/>
      <c r="CI4" s="187"/>
      <c r="CJ4" s="187"/>
      <c r="CK4" s="187"/>
      <c r="CL4" s="187"/>
      <c r="CM4" s="187"/>
      <c r="CN4" s="187"/>
      <c r="CO4" s="187"/>
      <c r="CP4" s="187"/>
      <c r="CQ4" s="187"/>
      <c r="CR4" s="187"/>
      <c r="CS4" s="187"/>
      <c r="CT4" s="187"/>
      <c r="CU4" s="187"/>
      <c r="CV4" s="187"/>
      <c r="CW4" s="187"/>
      <c r="CX4" s="187"/>
      <c r="CY4" s="187"/>
      <c r="CZ4" s="187"/>
      <c r="DA4" s="187"/>
      <c r="DB4" s="187"/>
      <c r="DC4" s="187"/>
      <c r="DD4" s="187"/>
      <c r="DE4" s="187"/>
      <c r="DF4" s="187"/>
      <c r="DG4" s="187"/>
      <c r="DH4" s="187"/>
      <c r="DI4" s="187"/>
      <c r="DJ4" s="187"/>
      <c r="DK4" s="187"/>
      <c r="DL4" s="187"/>
      <c r="DM4" s="187"/>
      <c r="DN4" s="187"/>
      <c r="DO4" s="187"/>
      <c r="DP4" s="187"/>
      <c r="DQ4" s="187"/>
      <c r="DR4" s="187"/>
      <c r="DS4" s="187"/>
      <c r="DT4" s="187"/>
      <c r="DU4" s="187"/>
      <c r="DV4" s="187"/>
      <c r="DW4" s="187"/>
      <c r="DX4" s="187"/>
      <c r="DY4" s="187"/>
      <c r="DZ4" s="187"/>
      <c r="EA4" s="187"/>
      <c r="EB4" s="187"/>
      <c r="EC4" s="187"/>
      <c r="ED4" s="187"/>
      <c r="EE4" s="187"/>
      <c r="EF4" s="187"/>
      <c r="EG4" s="187"/>
      <c r="EH4" s="187"/>
      <c r="EI4" s="187"/>
      <c r="EJ4" s="187"/>
      <c r="EK4" s="187"/>
      <c r="EL4" s="187"/>
      <c r="EM4" s="187"/>
      <c r="EN4" s="187"/>
      <c r="EO4" s="187"/>
      <c r="EP4" s="187"/>
      <c r="EQ4" s="187"/>
      <c r="ER4" s="187"/>
      <c r="ES4" s="187"/>
      <c r="ET4" s="187"/>
      <c r="EU4" s="187"/>
      <c r="EV4" s="187"/>
      <c r="EW4" s="187"/>
      <c r="EX4" s="187"/>
      <c r="EY4" s="187"/>
      <c r="EZ4" s="187"/>
      <c r="FA4" s="187"/>
      <c r="FB4" s="187"/>
      <c r="FC4" s="187"/>
      <c r="FD4" s="187"/>
      <c r="FE4" s="187"/>
      <c r="FF4" s="187"/>
      <c r="FG4" s="187"/>
      <c r="FH4" s="187"/>
      <c r="FI4" s="187"/>
      <c r="FJ4" s="187"/>
      <c r="FK4" s="187"/>
      <c r="FL4" s="187"/>
      <c r="FM4" s="187"/>
      <c r="FN4" s="187"/>
      <c r="FO4" s="187"/>
      <c r="FP4" s="187"/>
      <c r="FQ4" s="187"/>
      <c r="FR4" s="187"/>
      <c r="FS4" s="187"/>
      <c r="FT4" s="187"/>
      <c r="FU4" s="187"/>
      <c r="FV4" s="187"/>
      <c r="FW4" s="187"/>
      <c r="FX4" s="187"/>
      <c r="FY4" s="187"/>
      <c r="FZ4" s="187"/>
      <c r="GA4" s="187"/>
      <c r="GB4" s="187"/>
      <c r="GC4" s="187"/>
      <c r="GD4" s="187"/>
      <c r="GE4" s="187"/>
      <c r="GF4" s="187"/>
      <c r="GG4" s="187"/>
      <c r="GH4" s="187"/>
      <c r="GI4" s="187"/>
      <c r="GJ4" s="187"/>
      <c r="GK4" s="187"/>
      <c r="GL4" s="187"/>
      <c r="GM4" s="187"/>
      <c r="GN4" s="187"/>
      <c r="GO4" s="187"/>
      <c r="GP4" s="187"/>
      <c r="GQ4" s="187"/>
      <c r="GR4" s="187"/>
      <c r="GS4" s="187"/>
      <c r="GT4" s="187"/>
      <c r="GU4" s="187"/>
      <c r="GV4" s="187"/>
      <c r="GW4" s="187"/>
      <c r="GX4" s="187"/>
      <c r="GY4" s="187"/>
      <c r="GZ4" s="187"/>
      <c r="HA4" s="187"/>
      <c r="HB4" s="187"/>
      <c r="HC4" s="187"/>
      <c r="HD4" s="187"/>
      <c r="HE4" s="187"/>
      <c r="HF4" s="187"/>
      <c r="HG4" s="187"/>
      <c r="HH4" s="187"/>
      <c r="HI4" s="187"/>
      <c r="HJ4" s="187"/>
      <c r="HK4" s="187"/>
      <c r="HL4" s="187"/>
      <c r="HM4" s="187"/>
      <c r="HN4" s="187"/>
      <c r="HO4" s="187"/>
      <c r="HP4" s="187"/>
      <c r="HQ4" s="187"/>
      <c r="HR4" s="187"/>
      <c r="HS4" s="187"/>
      <c r="HT4" s="187"/>
      <c r="HU4" s="187"/>
      <c r="HV4" s="187"/>
      <c r="HW4" s="187"/>
      <c r="HX4" s="187"/>
      <c r="HY4" s="187"/>
      <c r="HZ4" s="187"/>
      <c r="IA4" s="187"/>
      <c r="IB4" s="187"/>
      <c r="IC4" s="187"/>
      <c r="ID4" s="187"/>
      <c r="IE4" s="187"/>
      <c r="IF4" s="187"/>
      <c r="IG4" s="187"/>
      <c r="IH4" s="187"/>
      <c r="II4" s="187"/>
      <c r="IJ4" s="187"/>
      <c r="IK4" s="187"/>
      <c r="IL4" s="187"/>
      <c r="IM4" s="187"/>
      <c r="IN4" s="187"/>
      <c r="IO4" s="187"/>
      <c r="IP4" s="187"/>
      <c r="IQ4" s="187"/>
      <c r="IR4" s="187"/>
      <c r="IS4" s="187"/>
      <c r="IT4" s="187"/>
      <c r="IU4" s="187"/>
      <c r="IV4" s="187"/>
      <c r="IW4" s="187"/>
      <c r="IX4" s="187"/>
      <c r="IY4" s="187"/>
      <c r="IZ4" s="187"/>
      <c r="JA4" s="187"/>
      <c r="JB4" s="187"/>
      <c r="JC4" s="187"/>
      <c r="JD4" s="187"/>
      <c r="JE4" s="187"/>
      <c r="JF4" s="187"/>
      <c r="JG4" s="187"/>
      <c r="JH4" s="187"/>
      <c r="JI4" s="187"/>
      <c r="JJ4" s="187"/>
      <c r="JK4" s="187"/>
      <c r="JL4" s="187"/>
      <c r="JM4" s="187"/>
      <c r="JN4" s="187"/>
      <c r="JO4" s="187"/>
      <c r="JP4" s="187"/>
      <c r="JQ4" s="187"/>
      <c r="JR4" s="187"/>
      <c r="JS4" s="187"/>
      <c r="JT4" s="187"/>
      <c r="JU4" s="187"/>
      <c r="JV4" s="187"/>
      <c r="JW4" s="187"/>
      <c r="JX4" s="187"/>
      <c r="JY4" s="187"/>
      <c r="JZ4" s="187"/>
      <c r="KA4" s="187"/>
      <c r="KB4" s="187"/>
      <c r="KC4" s="187"/>
      <c r="KD4" s="187"/>
      <c r="KE4" s="187"/>
      <c r="KF4" s="187"/>
      <c r="KG4" s="187"/>
      <c r="KH4" s="187"/>
      <c r="KI4" s="187"/>
      <c r="KJ4" s="187"/>
      <c r="KK4" s="187"/>
      <c r="KL4" s="187"/>
      <c r="KM4" s="187"/>
      <c r="KN4" s="187"/>
      <c r="KO4" s="187"/>
      <c r="KP4" s="187"/>
      <c r="KQ4" s="187"/>
      <c r="KR4" s="187"/>
      <c r="KS4" s="187"/>
      <c r="KT4" s="187"/>
      <c r="KU4" s="187"/>
      <c r="KV4" s="187"/>
      <c r="KW4" s="187"/>
      <c r="KX4" s="187"/>
      <c r="KY4" s="187"/>
      <c r="KZ4" s="187"/>
      <c r="LA4" s="187"/>
      <c r="LB4" s="187"/>
      <c r="LC4" s="187"/>
      <c r="LD4" s="187"/>
      <c r="LE4" s="187"/>
      <c r="LF4" s="187"/>
      <c r="LG4" s="187"/>
      <c r="LH4" s="187"/>
      <c r="LI4" s="187"/>
      <c r="LJ4" s="187"/>
      <c r="LK4" s="187"/>
      <c r="LL4" s="187"/>
      <c r="LM4" s="187"/>
      <c r="LN4" s="187"/>
      <c r="LO4" s="187"/>
      <c r="LP4" s="187"/>
      <c r="LQ4" s="187"/>
      <c r="LR4" s="187"/>
      <c r="LS4" s="187"/>
      <c r="LT4" s="187"/>
      <c r="LU4" s="187"/>
      <c r="LV4" s="187"/>
      <c r="LW4" s="187"/>
      <c r="LX4" s="187"/>
      <c r="LY4" s="187"/>
      <c r="LZ4" s="187"/>
      <c r="MA4" s="187"/>
      <c r="MB4" s="187"/>
      <c r="MC4" s="187"/>
      <c r="MD4" s="187"/>
      <c r="ME4" s="187"/>
      <c r="MF4" s="187"/>
      <c r="MG4" s="187"/>
      <c r="MH4" s="187"/>
      <c r="MI4" s="187"/>
      <c r="MJ4" s="187"/>
      <c r="MK4" s="187"/>
      <c r="ML4" s="187"/>
      <c r="MM4" s="187"/>
      <c r="MN4" s="187"/>
      <c r="MO4" s="187"/>
      <c r="MP4" s="187"/>
      <c r="MQ4" s="187"/>
      <c r="MR4" s="187"/>
      <c r="MS4" s="187"/>
      <c r="MT4" s="187"/>
      <c r="MU4" s="187"/>
      <c r="MV4" s="187"/>
      <c r="MW4" s="187"/>
      <c r="MX4" s="187"/>
      <c r="MY4" s="187"/>
      <c r="MZ4" s="187"/>
      <c r="NA4" s="187"/>
      <c r="NB4" s="187"/>
      <c r="NC4" s="187"/>
      <c r="ND4" s="187"/>
      <c r="NE4" s="187"/>
      <c r="NF4" s="187"/>
      <c r="NG4" s="187"/>
      <c r="NH4" s="187"/>
      <c r="NI4" s="187"/>
      <c r="NJ4" s="187"/>
      <c r="NK4" s="187"/>
      <c r="NL4" s="187"/>
      <c r="NM4" s="187"/>
      <c r="NN4" s="187"/>
      <c r="NO4" s="187"/>
      <c r="NP4" s="187"/>
      <c r="NQ4" s="187"/>
      <c r="NR4" s="187"/>
      <c r="NS4" s="187"/>
      <c r="NT4" s="187"/>
      <c r="NU4" s="187"/>
      <c r="NV4" s="187"/>
      <c r="NW4" s="187"/>
      <c r="NX4" s="187"/>
      <c r="NY4" s="187"/>
      <c r="NZ4" s="187"/>
      <c r="OA4" s="187"/>
      <c r="OB4" s="187"/>
      <c r="OC4" s="187"/>
      <c r="OD4" s="187"/>
      <c r="OE4" s="187"/>
      <c r="OF4" s="187"/>
      <c r="OG4" s="187"/>
      <c r="OH4" s="187"/>
      <c r="OI4" s="187"/>
      <c r="OJ4" s="187"/>
      <c r="OK4" s="187"/>
      <c r="OL4" s="187"/>
      <c r="OM4" s="187"/>
      <c r="ON4" s="187"/>
      <c r="OO4" s="187"/>
      <c r="OP4" s="187"/>
      <c r="OQ4" s="187"/>
      <c r="OR4" s="187"/>
      <c r="OS4" s="187"/>
      <c r="OT4" s="187"/>
      <c r="OU4" s="187"/>
      <c r="OV4" s="187"/>
      <c r="OW4" s="187"/>
      <c r="OX4" s="187"/>
      <c r="OY4" s="187"/>
      <c r="OZ4" s="187"/>
      <c r="PA4" s="187"/>
      <c r="PB4" s="187"/>
      <c r="PC4" s="187"/>
      <c r="PD4" s="187"/>
      <c r="PE4" s="187"/>
      <c r="PF4" s="187"/>
      <c r="PG4" s="187"/>
      <c r="PH4" s="187"/>
      <c r="PI4" s="187"/>
      <c r="PJ4" s="187"/>
      <c r="PK4" s="187"/>
      <c r="PL4" s="187"/>
      <c r="PM4" s="187"/>
      <c r="PN4" s="187"/>
      <c r="PO4" s="187"/>
      <c r="PP4" s="187"/>
      <c r="PQ4" s="187"/>
      <c r="PR4" s="187"/>
      <c r="PS4" s="187"/>
      <c r="PT4" s="187"/>
      <c r="PU4" s="187"/>
      <c r="PV4" s="187"/>
      <c r="PW4" s="187"/>
      <c r="PX4" s="187"/>
      <c r="PY4" s="187"/>
      <c r="PZ4" s="187"/>
      <c r="QA4" s="187"/>
      <c r="QB4" s="187"/>
      <c r="QC4" s="187"/>
      <c r="QD4" s="187"/>
      <c r="QE4" s="187"/>
      <c r="QF4" s="187"/>
      <c r="QG4" s="187"/>
      <c r="QH4" s="187"/>
      <c r="QI4" s="187"/>
      <c r="QJ4" s="187"/>
      <c r="QK4" s="187"/>
      <c r="QL4" s="187"/>
      <c r="QM4" s="187"/>
      <c r="QN4" s="187"/>
      <c r="QO4" s="187"/>
      <c r="QP4" s="187"/>
      <c r="QQ4" s="187"/>
      <c r="QR4" s="187"/>
      <c r="QS4" s="187"/>
      <c r="QT4" s="187"/>
      <c r="QU4" s="187"/>
      <c r="QV4" s="187"/>
      <c r="QW4" s="187"/>
      <c r="QX4" s="187"/>
      <c r="QY4" s="187"/>
      <c r="QZ4" s="187"/>
      <c r="RA4" s="187"/>
      <c r="RB4" s="187"/>
      <c r="RC4" s="187"/>
      <c r="RD4" s="187"/>
      <c r="RE4" s="187"/>
      <c r="RF4" s="187"/>
      <c r="RG4" s="187"/>
      <c r="RH4" s="187"/>
      <c r="RI4" s="187"/>
      <c r="RJ4" s="187"/>
      <c r="RK4" s="187"/>
      <c r="RL4" s="187"/>
      <c r="RM4" s="187"/>
      <c r="RN4" s="187"/>
      <c r="RO4" s="187"/>
      <c r="RP4" s="187"/>
      <c r="RQ4" s="187"/>
      <c r="RR4" s="187"/>
      <c r="RS4" s="187"/>
      <c r="RT4" s="187"/>
      <c r="RU4" s="187"/>
      <c r="RV4" s="187"/>
      <c r="RW4" s="187"/>
      <c r="RX4" s="187"/>
      <c r="RY4" s="187"/>
      <c r="RZ4" s="187"/>
      <c r="SA4" s="187"/>
      <c r="SB4" s="187"/>
      <c r="SC4" s="187"/>
      <c r="SD4" s="187"/>
      <c r="SE4" s="187"/>
      <c r="SF4" s="187"/>
      <c r="SG4" s="187"/>
      <c r="SH4" s="187"/>
      <c r="SI4" s="187"/>
      <c r="SJ4" s="187"/>
      <c r="SK4" s="187"/>
      <c r="SL4" s="187"/>
      <c r="SM4" s="187"/>
      <c r="SN4" s="187"/>
      <c r="SO4" s="187"/>
      <c r="SP4" s="187"/>
      <c r="SQ4" s="187"/>
      <c r="SR4" s="187"/>
      <c r="SS4" s="187"/>
      <c r="ST4" s="187"/>
      <c r="SU4" s="187"/>
      <c r="SV4" s="187"/>
      <c r="SW4" s="187"/>
      <c r="SX4" s="187"/>
      <c r="SY4" s="187"/>
      <c r="SZ4" s="187"/>
      <c r="TA4" s="187"/>
      <c r="TB4" s="187"/>
      <c r="TC4" s="187"/>
      <c r="TD4" s="187"/>
      <c r="TE4" s="187"/>
      <c r="TF4" s="187"/>
      <c r="TG4" s="187"/>
      <c r="TH4" s="187"/>
      <c r="TI4" s="187"/>
      <c r="TJ4" s="187"/>
      <c r="TK4" s="187"/>
      <c r="TL4" s="187"/>
      <c r="TM4" s="187"/>
      <c r="TN4" s="187"/>
      <c r="TO4" s="187"/>
      <c r="TP4" s="187"/>
      <c r="TQ4" s="187"/>
      <c r="TR4" s="187"/>
      <c r="TS4" s="187"/>
      <c r="TT4" s="187"/>
      <c r="TU4" s="187"/>
      <c r="TV4" s="187"/>
      <c r="TW4" s="187"/>
      <c r="TX4" s="187"/>
      <c r="TY4" s="187"/>
      <c r="TZ4" s="187"/>
      <c r="UA4" s="187"/>
      <c r="UB4" s="187"/>
      <c r="UC4" s="187"/>
      <c r="UD4" s="187"/>
      <c r="UE4" s="187"/>
      <c r="UF4" s="187"/>
      <c r="UG4" s="187"/>
      <c r="UH4" s="187"/>
      <c r="UI4" s="187"/>
      <c r="UJ4" s="187"/>
      <c r="UK4" s="187"/>
      <c r="UL4" s="187"/>
      <c r="UM4" s="187"/>
      <c r="UN4" s="187"/>
      <c r="UO4" s="187"/>
      <c r="UP4" s="187"/>
      <c r="UQ4" s="187"/>
      <c r="UR4" s="187"/>
      <c r="US4" s="187"/>
      <c r="UT4" s="187"/>
      <c r="UU4" s="187"/>
      <c r="UV4" s="187"/>
      <c r="UW4" s="187"/>
      <c r="UX4" s="187"/>
      <c r="UY4" s="187"/>
      <c r="UZ4" s="187"/>
      <c r="VA4" s="187"/>
      <c r="VB4" s="187"/>
      <c r="VC4" s="187"/>
      <c r="VD4" s="187"/>
      <c r="VE4" s="187"/>
    </row>
    <row r="5" spans="1:577" s="185" customFormat="1" ht="22" customHeight="1" thickBot="1">
      <c r="A5" s="187"/>
      <c r="B5" s="206">
        <v>2024</v>
      </c>
      <c r="C5" s="207" t="s">
        <v>6</v>
      </c>
      <c r="D5" s="205">
        <v>351908216</v>
      </c>
      <c r="E5" s="205">
        <v>712101653</v>
      </c>
      <c r="F5" s="205">
        <v>281719799</v>
      </c>
      <c r="G5" s="205">
        <v>1799301.3700000003</v>
      </c>
      <c r="H5" s="205">
        <v>3088723.6099999989</v>
      </c>
      <c r="I5" s="205">
        <v>2454227.6100000003</v>
      </c>
      <c r="J5" s="205">
        <v>3220016.12</v>
      </c>
      <c r="K5" s="205">
        <v>6052796.6100000003</v>
      </c>
      <c r="L5" s="205">
        <v>5389962.1799999997</v>
      </c>
      <c r="M5" s="205">
        <v>3553353.8989639999</v>
      </c>
      <c r="N5" s="205">
        <v>18235990.414167993</v>
      </c>
      <c r="O5" s="205">
        <v>2457899.9999999963</v>
      </c>
      <c r="P5" s="205">
        <v>1557264.8199999998</v>
      </c>
      <c r="Q5" s="221"/>
      <c r="R5" s="205">
        <v>4425214</v>
      </c>
      <c r="S5" s="205">
        <v>7333</v>
      </c>
      <c r="T5" s="205">
        <v>9622792</v>
      </c>
      <c r="U5" s="205">
        <v>603670.71980000008</v>
      </c>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7"/>
      <c r="CP5" s="187"/>
      <c r="CQ5" s="187"/>
      <c r="CR5" s="187"/>
      <c r="CS5" s="187"/>
      <c r="CT5" s="187"/>
      <c r="CU5" s="187"/>
      <c r="CV5" s="187"/>
      <c r="CW5" s="187"/>
      <c r="CX5" s="187"/>
      <c r="CY5" s="187"/>
      <c r="CZ5" s="187"/>
      <c r="DA5" s="187"/>
      <c r="DB5" s="187"/>
      <c r="DC5" s="187"/>
      <c r="DD5" s="187"/>
      <c r="DE5" s="187"/>
      <c r="DF5" s="187"/>
      <c r="DG5" s="187"/>
      <c r="DH5" s="187"/>
      <c r="DI5" s="187"/>
      <c r="DJ5" s="187"/>
      <c r="DK5" s="187"/>
      <c r="DL5" s="187"/>
      <c r="DM5" s="187"/>
      <c r="DN5" s="187"/>
      <c r="DO5" s="187"/>
      <c r="DP5" s="187"/>
      <c r="DQ5" s="187"/>
      <c r="DR5" s="187"/>
      <c r="DS5" s="187"/>
      <c r="DT5" s="187"/>
      <c r="DU5" s="187"/>
      <c r="DV5" s="187"/>
      <c r="DW5" s="187"/>
      <c r="DX5" s="187"/>
      <c r="DY5" s="187"/>
      <c r="DZ5" s="187"/>
      <c r="EA5" s="187"/>
      <c r="EB5" s="187"/>
      <c r="EC5" s="187"/>
      <c r="ED5" s="187"/>
      <c r="EE5" s="187"/>
      <c r="EF5" s="187"/>
      <c r="EG5" s="187"/>
      <c r="EH5" s="187"/>
      <c r="EI5" s="187"/>
      <c r="EJ5" s="187"/>
      <c r="EK5" s="187"/>
      <c r="EL5" s="187"/>
      <c r="EM5" s="187"/>
      <c r="EN5" s="187"/>
      <c r="EO5" s="187"/>
      <c r="EP5" s="187"/>
      <c r="EQ5" s="187"/>
      <c r="ER5" s="187"/>
      <c r="ES5" s="187"/>
      <c r="ET5" s="187"/>
      <c r="EU5" s="187"/>
      <c r="EV5" s="187"/>
      <c r="EW5" s="187"/>
      <c r="EX5" s="187"/>
      <c r="EY5" s="187"/>
      <c r="EZ5" s="187"/>
      <c r="FA5" s="187"/>
      <c r="FB5" s="187"/>
      <c r="FC5" s="187"/>
      <c r="FD5" s="187"/>
      <c r="FE5" s="187"/>
      <c r="FF5" s="187"/>
      <c r="FG5" s="187"/>
      <c r="FH5" s="187"/>
      <c r="FI5" s="187"/>
      <c r="FJ5" s="187"/>
      <c r="FK5" s="187"/>
      <c r="FL5" s="187"/>
      <c r="FM5" s="187"/>
      <c r="FN5" s="187"/>
      <c r="FO5" s="187"/>
      <c r="FP5" s="187"/>
      <c r="FQ5" s="187"/>
      <c r="FR5" s="187"/>
      <c r="FS5" s="187"/>
      <c r="FT5" s="187"/>
      <c r="FU5" s="187"/>
      <c r="FV5" s="187"/>
      <c r="FW5" s="187"/>
      <c r="FX5" s="187"/>
      <c r="FY5" s="187"/>
      <c r="FZ5" s="187"/>
      <c r="GA5" s="187"/>
      <c r="GB5" s="187"/>
      <c r="GC5" s="187"/>
      <c r="GD5" s="187"/>
      <c r="GE5" s="187"/>
      <c r="GF5" s="187"/>
      <c r="GG5" s="187"/>
      <c r="GH5" s="187"/>
      <c r="GI5" s="187"/>
      <c r="GJ5" s="187"/>
      <c r="GK5" s="187"/>
      <c r="GL5" s="187"/>
      <c r="GM5" s="187"/>
      <c r="GN5" s="187"/>
      <c r="GO5" s="187"/>
      <c r="GP5" s="187"/>
      <c r="GQ5" s="187"/>
      <c r="GR5" s="187"/>
      <c r="GS5" s="187"/>
      <c r="GT5" s="187"/>
      <c r="GU5" s="187"/>
      <c r="GV5" s="187"/>
      <c r="GW5" s="187"/>
      <c r="GX5" s="187"/>
      <c r="GY5" s="187"/>
      <c r="GZ5" s="187"/>
      <c r="HA5" s="187"/>
      <c r="HB5" s="187"/>
      <c r="HC5" s="187"/>
      <c r="HD5" s="187"/>
      <c r="HE5" s="187"/>
      <c r="HF5" s="187"/>
      <c r="HG5" s="187"/>
      <c r="HH5" s="187"/>
      <c r="HI5" s="187"/>
      <c r="HJ5" s="187"/>
      <c r="HK5" s="187"/>
      <c r="HL5" s="187"/>
      <c r="HM5" s="187"/>
      <c r="HN5" s="187"/>
      <c r="HO5" s="187"/>
      <c r="HP5" s="187"/>
      <c r="HQ5" s="187"/>
      <c r="HR5" s="187"/>
      <c r="HS5" s="187"/>
      <c r="HT5" s="187"/>
      <c r="HU5" s="187"/>
      <c r="HV5" s="187"/>
      <c r="HW5" s="187"/>
      <c r="HX5" s="187"/>
      <c r="HY5" s="187"/>
      <c r="HZ5" s="187"/>
      <c r="IA5" s="187"/>
      <c r="IB5" s="187"/>
      <c r="IC5" s="187"/>
      <c r="ID5" s="187"/>
      <c r="IE5" s="187"/>
      <c r="IF5" s="187"/>
      <c r="IG5" s="187"/>
      <c r="IH5" s="187"/>
      <c r="II5" s="187"/>
      <c r="IJ5" s="187"/>
      <c r="IK5" s="187"/>
      <c r="IL5" s="187"/>
      <c r="IM5" s="187"/>
      <c r="IN5" s="187"/>
      <c r="IO5" s="187"/>
      <c r="IP5" s="187"/>
      <c r="IQ5" s="187"/>
      <c r="IR5" s="187"/>
      <c r="IS5" s="187"/>
      <c r="IT5" s="187"/>
      <c r="IU5" s="187"/>
      <c r="IV5" s="187"/>
      <c r="IW5" s="187"/>
      <c r="IX5" s="187"/>
      <c r="IY5" s="187"/>
      <c r="IZ5" s="187"/>
      <c r="JA5" s="187"/>
      <c r="JB5" s="187"/>
      <c r="JC5" s="187"/>
      <c r="JD5" s="187"/>
      <c r="JE5" s="187"/>
      <c r="JF5" s="187"/>
      <c r="JG5" s="187"/>
      <c r="JH5" s="187"/>
      <c r="JI5" s="187"/>
      <c r="JJ5" s="187"/>
      <c r="JK5" s="187"/>
      <c r="JL5" s="187"/>
      <c r="JM5" s="187"/>
      <c r="JN5" s="187"/>
      <c r="JO5" s="187"/>
      <c r="JP5" s="187"/>
      <c r="JQ5" s="187"/>
      <c r="JR5" s="187"/>
      <c r="JS5" s="187"/>
      <c r="JT5" s="187"/>
      <c r="JU5" s="187"/>
      <c r="JV5" s="187"/>
      <c r="JW5" s="187"/>
      <c r="JX5" s="187"/>
      <c r="JY5" s="187"/>
      <c r="JZ5" s="187"/>
      <c r="KA5" s="187"/>
      <c r="KB5" s="187"/>
      <c r="KC5" s="187"/>
      <c r="KD5" s="187"/>
      <c r="KE5" s="187"/>
      <c r="KF5" s="187"/>
      <c r="KG5" s="187"/>
      <c r="KH5" s="187"/>
      <c r="KI5" s="187"/>
      <c r="KJ5" s="187"/>
      <c r="KK5" s="187"/>
      <c r="KL5" s="187"/>
      <c r="KM5" s="187"/>
      <c r="KN5" s="187"/>
      <c r="KO5" s="187"/>
      <c r="KP5" s="187"/>
      <c r="KQ5" s="187"/>
      <c r="KR5" s="187"/>
      <c r="KS5" s="187"/>
      <c r="KT5" s="187"/>
      <c r="KU5" s="187"/>
      <c r="KV5" s="187"/>
      <c r="KW5" s="187"/>
      <c r="KX5" s="187"/>
      <c r="KY5" s="187"/>
      <c r="KZ5" s="187"/>
      <c r="LA5" s="187"/>
      <c r="LB5" s="187"/>
      <c r="LC5" s="187"/>
      <c r="LD5" s="187"/>
      <c r="LE5" s="187"/>
      <c r="LF5" s="187"/>
      <c r="LG5" s="187"/>
      <c r="LH5" s="187"/>
      <c r="LI5" s="187"/>
      <c r="LJ5" s="187"/>
      <c r="LK5" s="187"/>
      <c r="LL5" s="187"/>
      <c r="LM5" s="187"/>
      <c r="LN5" s="187"/>
      <c r="LO5" s="187"/>
      <c r="LP5" s="187"/>
      <c r="LQ5" s="187"/>
      <c r="LR5" s="187"/>
      <c r="LS5" s="187"/>
      <c r="LT5" s="187"/>
      <c r="LU5" s="187"/>
      <c r="LV5" s="187"/>
      <c r="LW5" s="187"/>
      <c r="LX5" s="187"/>
      <c r="LY5" s="187"/>
      <c r="LZ5" s="187"/>
      <c r="MA5" s="187"/>
      <c r="MB5" s="187"/>
      <c r="MC5" s="187"/>
      <c r="MD5" s="187"/>
      <c r="ME5" s="187"/>
      <c r="MF5" s="187"/>
      <c r="MG5" s="187"/>
      <c r="MH5" s="187"/>
      <c r="MI5" s="187"/>
      <c r="MJ5" s="187"/>
      <c r="MK5" s="187"/>
      <c r="ML5" s="187"/>
      <c r="MM5" s="187"/>
      <c r="MN5" s="187"/>
      <c r="MO5" s="187"/>
      <c r="MP5" s="187"/>
      <c r="MQ5" s="187"/>
      <c r="MR5" s="187"/>
      <c r="MS5" s="187"/>
      <c r="MT5" s="187"/>
      <c r="MU5" s="187"/>
      <c r="MV5" s="187"/>
      <c r="MW5" s="187"/>
      <c r="MX5" s="187"/>
      <c r="MY5" s="187"/>
      <c r="MZ5" s="187"/>
      <c r="NA5" s="187"/>
      <c r="NB5" s="187"/>
      <c r="NC5" s="187"/>
      <c r="ND5" s="187"/>
      <c r="NE5" s="187"/>
      <c r="NF5" s="187"/>
      <c r="NG5" s="187"/>
      <c r="NH5" s="187"/>
      <c r="NI5" s="187"/>
      <c r="NJ5" s="187"/>
      <c r="NK5" s="187"/>
      <c r="NL5" s="187"/>
      <c r="NM5" s="187"/>
      <c r="NN5" s="187"/>
      <c r="NO5" s="187"/>
      <c r="NP5" s="187"/>
      <c r="NQ5" s="187"/>
      <c r="NR5" s="187"/>
      <c r="NS5" s="187"/>
      <c r="NT5" s="187"/>
      <c r="NU5" s="187"/>
      <c r="NV5" s="187"/>
      <c r="NW5" s="187"/>
      <c r="NX5" s="187"/>
      <c r="NY5" s="187"/>
      <c r="NZ5" s="187"/>
      <c r="OA5" s="187"/>
      <c r="OB5" s="187"/>
      <c r="OC5" s="187"/>
      <c r="OD5" s="187"/>
      <c r="OE5" s="187"/>
      <c r="OF5" s="187"/>
      <c r="OG5" s="187"/>
      <c r="OH5" s="187"/>
      <c r="OI5" s="187"/>
      <c r="OJ5" s="187"/>
      <c r="OK5" s="187"/>
      <c r="OL5" s="187"/>
      <c r="OM5" s="187"/>
      <c r="ON5" s="187"/>
      <c r="OO5" s="187"/>
      <c r="OP5" s="187"/>
      <c r="OQ5" s="187"/>
      <c r="OR5" s="187"/>
      <c r="OS5" s="187"/>
      <c r="OT5" s="187"/>
      <c r="OU5" s="187"/>
      <c r="OV5" s="187"/>
      <c r="OW5" s="187"/>
      <c r="OX5" s="187"/>
      <c r="OY5" s="187"/>
      <c r="OZ5" s="187"/>
      <c r="PA5" s="187"/>
      <c r="PB5" s="187"/>
      <c r="PC5" s="187"/>
      <c r="PD5" s="187"/>
      <c r="PE5" s="187"/>
      <c r="PF5" s="187"/>
      <c r="PG5" s="187"/>
      <c r="PH5" s="187"/>
      <c r="PI5" s="187"/>
      <c r="PJ5" s="187"/>
      <c r="PK5" s="187"/>
      <c r="PL5" s="187"/>
      <c r="PM5" s="187"/>
      <c r="PN5" s="187"/>
      <c r="PO5" s="187"/>
      <c r="PP5" s="187"/>
      <c r="PQ5" s="187"/>
      <c r="PR5" s="187"/>
      <c r="PS5" s="187"/>
      <c r="PT5" s="187"/>
      <c r="PU5" s="187"/>
      <c r="PV5" s="187"/>
      <c r="PW5" s="187"/>
      <c r="PX5" s="187"/>
      <c r="PY5" s="187"/>
      <c r="PZ5" s="187"/>
      <c r="QA5" s="187"/>
      <c r="QB5" s="187"/>
      <c r="QC5" s="187"/>
      <c r="QD5" s="187"/>
      <c r="QE5" s="187"/>
      <c r="QF5" s="187"/>
      <c r="QG5" s="187"/>
      <c r="QH5" s="187"/>
      <c r="QI5" s="187"/>
      <c r="QJ5" s="187"/>
      <c r="QK5" s="187"/>
      <c r="QL5" s="187"/>
      <c r="QM5" s="187"/>
      <c r="QN5" s="187"/>
      <c r="QO5" s="187"/>
      <c r="QP5" s="187"/>
      <c r="QQ5" s="187"/>
      <c r="QR5" s="187"/>
      <c r="QS5" s="187"/>
      <c r="QT5" s="187"/>
      <c r="QU5" s="187"/>
      <c r="QV5" s="187"/>
      <c r="QW5" s="187"/>
      <c r="QX5" s="187"/>
      <c r="QY5" s="187"/>
      <c r="QZ5" s="187"/>
      <c r="RA5" s="187"/>
      <c r="RB5" s="187"/>
      <c r="RC5" s="187"/>
      <c r="RD5" s="187"/>
      <c r="RE5" s="187"/>
      <c r="RF5" s="187"/>
      <c r="RG5" s="187"/>
      <c r="RH5" s="187"/>
      <c r="RI5" s="187"/>
      <c r="RJ5" s="187"/>
      <c r="RK5" s="187"/>
      <c r="RL5" s="187"/>
      <c r="RM5" s="187"/>
      <c r="RN5" s="187"/>
      <c r="RO5" s="187"/>
      <c r="RP5" s="187"/>
      <c r="RQ5" s="187"/>
      <c r="RR5" s="187"/>
      <c r="RS5" s="187"/>
      <c r="RT5" s="187"/>
      <c r="RU5" s="187"/>
      <c r="RV5" s="187"/>
      <c r="RW5" s="187"/>
      <c r="RX5" s="187"/>
      <c r="RY5" s="187"/>
      <c r="RZ5" s="187"/>
      <c r="SA5" s="187"/>
      <c r="SB5" s="187"/>
      <c r="SC5" s="187"/>
      <c r="SD5" s="187"/>
      <c r="SE5" s="187"/>
      <c r="SF5" s="187"/>
      <c r="SG5" s="187"/>
      <c r="SH5" s="187"/>
      <c r="SI5" s="187"/>
      <c r="SJ5" s="187"/>
      <c r="SK5" s="187"/>
      <c r="SL5" s="187"/>
      <c r="SM5" s="187"/>
      <c r="SN5" s="187"/>
      <c r="SO5" s="187"/>
      <c r="SP5" s="187"/>
      <c r="SQ5" s="187"/>
      <c r="SR5" s="187"/>
      <c r="SS5" s="187"/>
      <c r="ST5" s="187"/>
      <c r="SU5" s="187"/>
      <c r="SV5" s="187"/>
      <c r="SW5" s="187"/>
      <c r="SX5" s="187"/>
      <c r="SY5" s="187"/>
      <c r="SZ5" s="187"/>
      <c r="TA5" s="187"/>
      <c r="TB5" s="187"/>
      <c r="TC5" s="187"/>
      <c r="TD5" s="187"/>
      <c r="TE5" s="187"/>
      <c r="TF5" s="187"/>
      <c r="TG5" s="187"/>
      <c r="TH5" s="187"/>
      <c r="TI5" s="187"/>
      <c r="TJ5" s="187"/>
      <c r="TK5" s="187"/>
      <c r="TL5" s="187"/>
      <c r="TM5" s="187"/>
      <c r="TN5" s="187"/>
      <c r="TO5" s="187"/>
      <c r="TP5" s="187"/>
      <c r="TQ5" s="187"/>
      <c r="TR5" s="187"/>
      <c r="TS5" s="187"/>
      <c r="TT5" s="187"/>
      <c r="TU5" s="187"/>
      <c r="TV5" s="187"/>
      <c r="TW5" s="187"/>
      <c r="TX5" s="187"/>
      <c r="TY5" s="187"/>
      <c r="TZ5" s="187"/>
      <c r="UA5" s="187"/>
      <c r="UB5" s="187"/>
      <c r="UC5" s="187"/>
      <c r="UD5" s="187"/>
      <c r="UE5" s="187"/>
      <c r="UF5" s="187"/>
      <c r="UG5" s="187"/>
      <c r="UH5" s="187"/>
      <c r="UI5" s="187"/>
      <c r="UJ5" s="187"/>
      <c r="UK5" s="187"/>
      <c r="UL5" s="187"/>
      <c r="UM5" s="187"/>
      <c r="UN5" s="187"/>
      <c r="UO5" s="187"/>
      <c r="UP5" s="187"/>
      <c r="UQ5" s="187"/>
      <c r="UR5" s="187"/>
      <c r="US5" s="187"/>
      <c r="UT5" s="187"/>
      <c r="UU5" s="187"/>
      <c r="UV5" s="187"/>
      <c r="UW5" s="187"/>
      <c r="UX5" s="187"/>
      <c r="UY5" s="187"/>
      <c r="UZ5" s="187"/>
      <c r="VA5" s="187"/>
      <c r="VB5" s="187"/>
      <c r="VC5" s="187"/>
      <c r="VD5" s="187"/>
      <c r="VE5" s="187"/>
    </row>
    <row r="6" spans="1:577" s="20" customFormat="1" ht="25" customHeight="1" thickTop="1">
      <c r="A6" s="187"/>
      <c r="B6" s="198">
        <v>2023</v>
      </c>
      <c r="C6" s="199" t="s">
        <v>9</v>
      </c>
      <c r="D6" s="200">
        <v>378942018.55230892</v>
      </c>
      <c r="E6" s="208">
        <v>625858690.99386871</v>
      </c>
      <c r="F6" s="208">
        <v>301444550.45382237</v>
      </c>
      <c r="G6" s="200">
        <v>1672683.21</v>
      </c>
      <c r="H6" s="209">
        <v>2548207.370000001</v>
      </c>
      <c r="I6" s="209">
        <v>2048918.68</v>
      </c>
      <c r="J6" s="209">
        <v>3220016.12</v>
      </c>
      <c r="K6" s="209">
        <v>6265492.0946203526</v>
      </c>
      <c r="L6" s="209">
        <v>4816571.9800000004</v>
      </c>
      <c r="M6" s="209">
        <v>3362572.79</v>
      </c>
      <c r="N6" s="209">
        <v>17582844.630000003</v>
      </c>
      <c r="O6" s="209">
        <v>3091600.0000000014</v>
      </c>
      <c r="P6" s="819">
        <v>1444102.51</v>
      </c>
      <c r="Q6" s="820">
        <v>3074415</v>
      </c>
      <c r="R6" s="209">
        <v>5015986</v>
      </c>
      <c r="S6" s="209"/>
      <c r="T6" s="209"/>
      <c r="U6" s="209"/>
    </row>
    <row r="7" spans="1:577" s="20" customFormat="1" ht="25" customHeight="1">
      <c r="A7" s="187"/>
      <c r="B7" s="201">
        <v>2023</v>
      </c>
      <c r="C7" s="202" t="s">
        <v>8</v>
      </c>
      <c r="D7" s="203">
        <v>342856912</v>
      </c>
      <c r="E7" s="203">
        <v>677112683</v>
      </c>
      <c r="F7" s="203">
        <v>267981967</v>
      </c>
      <c r="G7" s="203">
        <v>1408966.0199999998</v>
      </c>
      <c r="H7" s="203">
        <v>2592680.3499999987</v>
      </c>
      <c r="I7" s="203">
        <v>2166737.1799999997</v>
      </c>
      <c r="J7" s="203">
        <v>3005509.41</v>
      </c>
      <c r="K7" s="203">
        <v>8853696.5753895696</v>
      </c>
      <c r="L7" s="203">
        <v>5196999.8600000003</v>
      </c>
      <c r="M7" s="203">
        <v>3267501.2800000003</v>
      </c>
      <c r="N7" s="203">
        <v>16338439.079999998</v>
      </c>
      <c r="O7" s="203">
        <v>2109600.0000000009</v>
      </c>
      <c r="P7" s="203">
        <v>1201637.77</v>
      </c>
      <c r="Q7" s="821">
        <v>3649075</v>
      </c>
      <c r="R7" s="204">
        <v>4011458</v>
      </c>
      <c r="S7" s="204"/>
      <c r="T7" s="204"/>
      <c r="U7" s="204"/>
    </row>
    <row r="8" spans="1:577" s="20" customFormat="1" ht="22.5" customHeight="1">
      <c r="A8" s="187"/>
      <c r="B8" s="201">
        <v>2023</v>
      </c>
      <c r="C8" s="202" t="s">
        <v>7</v>
      </c>
      <c r="D8" s="205">
        <v>328052263</v>
      </c>
      <c r="E8" s="205">
        <v>642077543</v>
      </c>
      <c r="F8" s="205">
        <v>256330315</v>
      </c>
      <c r="G8" s="205">
        <v>1168860.6400000001</v>
      </c>
      <c r="H8" s="205">
        <v>1825683.4600000002</v>
      </c>
      <c r="I8" s="205">
        <v>2107310.73</v>
      </c>
      <c r="J8" s="205">
        <v>2663219.54</v>
      </c>
      <c r="K8" s="205">
        <v>6863375.0200000023</v>
      </c>
      <c r="L8" s="205">
        <v>4759278.5999999996</v>
      </c>
      <c r="M8" s="205">
        <v>3722399.36</v>
      </c>
      <c r="N8" s="205">
        <v>16052482.811308006</v>
      </c>
      <c r="O8" s="205">
        <v>2566099.9999999991</v>
      </c>
      <c r="P8" s="221"/>
      <c r="Q8" s="822">
        <v>3230898</v>
      </c>
      <c r="R8" s="205">
        <v>4258334</v>
      </c>
      <c r="S8" s="205"/>
      <c r="T8" s="205"/>
      <c r="U8" s="205"/>
    </row>
    <row r="9" spans="1:577" s="185" customFormat="1" ht="22" customHeight="1" thickBot="1">
      <c r="A9" s="187"/>
      <c r="B9" s="206">
        <v>2023</v>
      </c>
      <c r="C9" s="207" t="s">
        <v>6</v>
      </c>
      <c r="D9" s="205">
        <v>322759805</v>
      </c>
      <c r="E9" s="205">
        <v>638898512</v>
      </c>
      <c r="F9" s="205">
        <v>255038096</v>
      </c>
      <c r="G9" s="205">
        <v>1392571.98</v>
      </c>
      <c r="H9" s="205">
        <v>2116150.2999999998</v>
      </c>
      <c r="I9" s="205">
        <v>2112839.0099999998</v>
      </c>
      <c r="J9" s="205">
        <v>2779916.5</v>
      </c>
      <c r="K9" s="205">
        <v>4141269.2399999974</v>
      </c>
      <c r="L9" s="205">
        <v>4580626.8</v>
      </c>
      <c r="M9" s="205">
        <v>3161799.21</v>
      </c>
      <c r="N9" s="205">
        <v>13286367.776281994</v>
      </c>
      <c r="O9" s="205">
        <v>1991899.9999999935</v>
      </c>
      <c r="P9" s="816">
        <v>1305669</v>
      </c>
      <c r="Q9" s="822">
        <v>3410437</v>
      </c>
      <c r="R9" s="205">
        <v>3825556</v>
      </c>
      <c r="S9" s="205"/>
      <c r="T9" s="205"/>
      <c r="U9" s="205"/>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c r="CL9" s="187"/>
      <c r="CM9" s="187"/>
      <c r="CN9" s="187"/>
      <c r="CO9" s="187"/>
      <c r="CP9" s="187"/>
      <c r="CQ9" s="187"/>
      <c r="CR9" s="187"/>
      <c r="CS9" s="187"/>
      <c r="CT9" s="187"/>
      <c r="CU9" s="187"/>
      <c r="CV9" s="187"/>
      <c r="CW9" s="187"/>
      <c r="CX9" s="187"/>
      <c r="CY9" s="187"/>
      <c r="CZ9" s="187"/>
      <c r="DA9" s="187"/>
      <c r="DB9" s="187"/>
      <c r="DC9" s="187"/>
      <c r="DD9" s="187"/>
      <c r="DE9" s="187"/>
      <c r="DF9" s="187"/>
      <c r="DG9" s="187"/>
      <c r="DH9" s="187"/>
      <c r="DI9" s="187"/>
      <c r="DJ9" s="187"/>
      <c r="DK9" s="187"/>
      <c r="DL9" s="187"/>
      <c r="DM9" s="187"/>
      <c r="DN9" s="187"/>
      <c r="DO9" s="187"/>
      <c r="DP9" s="187"/>
      <c r="DQ9" s="187"/>
      <c r="DR9" s="187"/>
      <c r="DS9" s="187"/>
      <c r="DT9" s="187"/>
      <c r="DU9" s="187"/>
      <c r="DV9" s="187"/>
      <c r="DW9" s="187"/>
      <c r="DX9" s="187"/>
      <c r="DY9" s="187"/>
      <c r="DZ9" s="187"/>
      <c r="EA9" s="187"/>
      <c r="EB9" s="187"/>
      <c r="EC9" s="187"/>
      <c r="ED9" s="187"/>
      <c r="EE9" s="187"/>
      <c r="EF9" s="187"/>
      <c r="EG9" s="187"/>
      <c r="EH9" s="187"/>
      <c r="EI9" s="187"/>
      <c r="EJ9" s="187"/>
      <c r="EK9" s="187"/>
      <c r="EL9" s="187"/>
      <c r="EM9" s="187"/>
      <c r="EN9" s="187"/>
      <c r="EO9" s="187"/>
      <c r="EP9" s="187"/>
      <c r="EQ9" s="187"/>
      <c r="ER9" s="187"/>
      <c r="ES9" s="187"/>
      <c r="ET9" s="187"/>
      <c r="EU9" s="187"/>
      <c r="EV9" s="187"/>
      <c r="EW9" s="187"/>
      <c r="EX9" s="187"/>
      <c r="EY9" s="187"/>
      <c r="EZ9" s="187"/>
      <c r="FA9" s="187"/>
      <c r="FB9" s="187"/>
      <c r="FC9" s="187"/>
      <c r="FD9" s="187"/>
      <c r="FE9" s="187"/>
      <c r="FF9" s="187"/>
      <c r="FG9" s="187"/>
      <c r="FH9" s="187"/>
      <c r="FI9" s="187"/>
      <c r="FJ9" s="187"/>
      <c r="FK9" s="187"/>
      <c r="FL9" s="187"/>
      <c r="FM9" s="187"/>
      <c r="FN9" s="187"/>
      <c r="FO9" s="187"/>
      <c r="FP9" s="187"/>
      <c r="FQ9" s="187"/>
      <c r="FR9" s="187"/>
      <c r="FS9" s="187"/>
      <c r="FT9" s="187"/>
      <c r="FU9" s="187"/>
      <c r="FV9" s="187"/>
      <c r="FW9" s="187"/>
      <c r="FX9" s="187"/>
      <c r="FY9" s="187"/>
      <c r="FZ9" s="187"/>
      <c r="GA9" s="187"/>
      <c r="GB9" s="187"/>
      <c r="GC9" s="187"/>
      <c r="GD9" s="187"/>
      <c r="GE9" s="187"/>
      <c r="GF9" s="187"/>
      <c r="GG9" s="187"/>
      <c r="GH9" s="187"/>
      <c r="GI9" s="187"/>
      <c r="GJ9" s="187"/>
      <c r="GK9" s="187"/>
      <c r="GL9" s="187"/>
      <c r="GM9" s="187"/>
      <c r="GN9" s="187"/>
      <c r="GO9" s="187"/>
      <c r="GP9" s="187"/>
      <c r="GQ9" s="187"/>
      <c r="GR9" s="187"/>
      <c r="GS9" s="187"/>
      <c r="GT9" s="187"/>
      <c r="GU9" s="187"/>
      <c r="GV9" s="187"/>
      <c r="GW9" s="187"/>
      <c r="GX9" s="187"/>
      <c r="GY9" s="187"/>
      <c r="GZ9" s="187"/>
      <c r="HA9" s="187"/>
      <c r="HB9" s="187"/>
      <c r="HC9" s="187"/>
      <c r="HD9" s="187"/>
      <c r="HE9" s="187"/>
      <c r="HF9" s="187"/>
      <c r="HG9" s="187"/>
      <c r="HH9" s="187"/>
      <c r="HI9" s="187"/>
      <c r="HJ9" s="187"/>
      <c r="HK9" s="187"/>
      <c r="HL9" s="187"/>
      <c r="HM9" s="187"/>
      <c r="HN9" s="187"/>
      <c r="HO9" s="187"/>
      <c r="HP9" s="187"/>
      <c r="HQ9" s="187"/>
      <c r="HR9" s="187"/>
      <c r="HS9" s="187"/>
      <c r="HT9" s="187"/>
      <c r="HU9" s="187"/>
      <c r="HV9" s="187"/>
      <c r="HW9" s="187"/>
      <c r="HX9" s="187"/>
      <c r="HY9" s="187"/>
      <c r="HZ9" s="187"/>
      <c r="IA9" s="187"/>
      <c r="IB9" s="187"/>
      <c r="IC9" s="187"/>
      <c r="ID9" s="187"/>
      <c r="IE9" s="187"/>
      <c r="IF9" s="187"/>
      <c r="IG9" s="187"/>
      <c r="IH9" s="187"/>
      <c r="II9" s="187"/>
      <c r="IJ9" s="187"/>
      <c r="IK9" s="187"/>
      <c r="IL9" s="187"/>
      <c r="IM9" s="187"/>
      <c r="IN9" s="187"/>
      <c r="IO9" s="187"/>
      <c r="IP9" s="187"/>
      <c r="IQ9" s="187"/>
      <c r="IR9" s="187"/>
      <c r="IS9" s="187"/>
      <c r="IT9" s="187"/>
      <c r="IU9" s="187"/>
      <c r="IV9" s="187"/>
      <c r="IW9" s="187"/>
      <c r="IX9" s="187"/>
      <c r="IY9" s="187"/>
      <c r="IZ9" s="187"/>
      <c r="JA9" s="187"/>
      <c r="JB9" s="187"/>
      <c r="JC9" s="187"/>
      <c r="JD9" s="187"/>
      <c r="JE9" s="187"/>
      <c r="JF9" s="187"/>
      <c r="JG9" s="187"/>
      <c r="JH9" s="187"/>
      <c r="JI9" s="187"/>
      <c r="JJ9" s="187"/>
      <c r="JK9" s="187"/>
      <c r="JL9" s="187"/>
      <c r="JM9" s="187"/>
      <c r="JN9" s="187"/>
      <c r="JO9" s="187"/>
      <c r="JP9" s="187"/>
      <c r="JQ9" s="187"/>
      <c r="JR9" s="187"/>
      <c r="JS9" s="187"/>
      <c r="JT9" s="187"/>
      <c r="JU9" s="187"/>
      <c r="JV9" s="187"/>
      <c r="JW9" s="187"/>
      <c r="JX9" s="187"/>
      <c r="JY9" s="187"/>
      <c r="JZ9" s="187"/>
      <c r="KA9" s="187"/>
      <c r="KB9" s="187"/>
      <c r="KC9" s="187"/>
      <c r="KD9" s="187"/>
      <c r="KE9" s="187"/>
      <c r="KF9" s="187"/>
      <c r="KG9" s="187"/>
      <c r="KH9" s="187"/>
      <c r="KI9" s="187"/>
      <c r="KJ9" s="187"/>
      <c r="KK9" s="187"/>
      <c r="KL9" s="187"/>
      <c r="KM9" s="187"/>
      <c r="KN9" s="187"/>
      <c r="KO9" s="187"/>
      <c r="KP9" s="187"/>
      <c r="KQ9" s="187"/>
      <c r="KR9" s="187"/>
      <c r="KS9" s="187"/>
      <c r="KT9" s="187"/>
      <c r="KU9" s="187"/>
      <c r="KV9" s="187"/>
      <c r="KW9" s="187"/>
      <c r="KX9" s="187"/>
      <c r="KY9" s="187"/>
      <c r="KZ9" s="187"/>
      <c r="LA9" s="187"/>
      <c r="LB9" s="187"/>
      <c r="LC9" s="187"/>
      <c r="LD9" s="187"/>
      <c r="LE9" s="187"/>
      <c r="LF9" s="187"/>
      <c r="LG9" s="187"/>
      <c r="LH9" s="187"/>
      <c r="LI9" s="187"/>
      <c r="LJ9" s="187"/>
      <c r="LK9" s="187"/>
      <c r="LL9" s="187"/>
      <c r="LM9" s="187"/>
      <c r="LN9" s="187"/>
      <c r="LO9" s="187"/>
      <c r="LP9" s="187"/>
      <c r="LQ9" s="187"/>
      <c r="LR9" s="187"/>
      <c r="LS9" s="187"/>
      <c r="LT9" s="187"/>
      <c r="LU9" s="187"/>
      <c r="LV9" s="187"/>
      <c r="LW9" s="187"/>
      <c r="LX9" s="187"/>
      <c r="LY9" s="187"/>
      <c r="LZ9" s="187"/>
      <c r="MA9" s="187"/>
      <c r="MB9" s="187"/>
      <c r="MC9" s="187"/>
      <c r="MD9" s="187"/>
      <c r="ME9" s="187"/>
      <c r="MF9" s="187"/>
      <c r="MG9" s="187"/>
      <c r="MH9" s="187"/>
      <c r="MI9" s="187"/>
      <c r="MJ9" s="187"/>
      <c r="MK9" s="187"/>
      <c r="ML9" s="187"/>
      <c r="MM9" s="187"/>
      <c r="MN9" s="187"/>
      <c r="MO9" s="187"/>
      <c r="MP9" s="187"/>
      <c r="MQ9" s="187"/>
      <c r="MR9" s="187"/>
      <c r="MS9" s="187"/>
      <c r="MT9" s="187"/>
      <c r="MU9" s="187"/>
      <c r="MV9" s="187"/>
      <c r="MW9" s="187"/>
      <c r="MX9" s="187"/>
      <c r="MY9" s="187"/>
      <c r="MZ9" s="187"/>
      <c r="NA9" s="187"/>
      <c r="NB9" s="187"/>
      <c r="NC9" s="187"/>
      <c r="ND9" s="187"/>
      <c r="NE9" s="187"/>
      <c r="NF9" s="187"/>
      <c r="NG9" s="187"/>
      <c r="NH9" s="187"/>
      <c r="NI9" s="187"/>
      <c r="NJ9" s="187"/>
      <c r="NK9" s="187"/>
      <c r="NL9" s="187"/>
      <c r="NM9" s="187"/>
      <c r="NN9" s="187"/>
      <c r="NO9" s="187"/>
      <c r="NP9" s="187"/>
      <c r="NQ9" s="187"/>
      <c r="NR9" s="187"/>
      <c r="NS9" s="187"/>
      <c r="NT9" s="187"/>
      <c r="NU9" s="187"/>
      <c r="NV9" s="187"/>
      <c r="NW9" s="187"/>
      <c r="NX9" s="187"/>
      <c r="NY9" s="187"/>
      <c r="NZ9" s="187"/>
      <c r="OA9" s="187"/>
      <c r="OB9" s="187"/>
      <c r="OC9" s="187"/>
      <c r="OD9" s="187"/>
      <c r="OE9" s="187"/>
      <c r="OF9" s="187"/>
      <c r="OG9" s="187"/>
      <c r="OH9" s="187"/>
      <c r="OI9" s="187"/>
      <c r="OJ9" s="187"/>
      <c r="OK9" s="187"/>
      <c r="OL9" s="187"/>
      <c r="OM9" s="187"/>
      <c r="ON9" s="187"/>
      <c r="OO9" s="187"/>
      <c r="OP9" s="187"/>
      <c r="OQ9" s="187"/>
      <c r="OR9" s="187"/>
      <c r="OS9" s="187"/>
      <c r="OT9" s="187"/>
      <c r="OU9" s="187"/>
      <c r="OV9" s="187"/>
      <c r="OW9" s="187"/>
      <c r="OX9" s="187"/>
      <c r="OY9" s="187"/>
      <c r="OZ9" s="187"/>
      <c r="PA9" s="187"/>
      <c r="PB9" s="187"/>
      <c r="PC9" s="187"/>
      <c r="PD9" s="187"/>
      <c r="PE9" s="187"/>
      <c r="PF9" s="187"/>
      <c r="PG9" s="187"/>
      <c r="PH9" s="187"/>
      <c r="PI9" s="187"/>
      <c r="PJ9" s="187"/>
      <c r="PK9" s="187"/>
      <c r="PL9" s="187"/>
      <c r="PM9" s="187"/>
      <c r="PN9" s="187"/>
      <c r="PO9" s="187"/>
      <c r="PP9" s="187"/>
      <c r="PQ9" s="187"/>
      <c r="PR9" s="187"/>
      <c r="PS9" s="187"/>
      <c r="PT9" s="187"/>
      <c r="PU9" s="187"/>
      <c r="PV9" s="187"/>
      <c r="PW9" s="187"/>
      <c r="PX9" s="187"/>
      <c r="PY9" s="187"/>
      <c r="PZ9" s="187"/>
      <c r="QA9" s="187"/>
      <c r="QB9" s="187"/>
      <c r="QC9" s="187"/>
      <c r="QD9" s="187"/>
      <c r="QE9" s="187"/>
      <c r="QF9" s="187"/>
      <c r="QG9" s="187"/>
      <c r="QH9" s="187"/>
      <c r="QI9" s="187"/>
      <c r="QJ9" s="187"/>
      <c r="QK9" s="187"/>
      <c r="QL9" s="187"/>
      <c r="QM9" s="187"/>
      <c r="QN9" s="187"/>
      <c r="QO9" s="187"/>
      <c r="QP9" s="187"/>
      <c r="QQ9" s="187"/>
      <c r="QR9" s="187"/>
      <c r="QS9" s="187"/>
      <c r="QT9" s="187"/>
      <c r="QU9" s="187"/>
      <c r="QV9" s="187"/>
      <c r="QW9" s="187"/>
      <c r="QX9" s="187"/>
      <c r="QY9" s="187"/>
      <c r="QZ9" s="187"/>
      <c r="RA9" s="187"/>
      <c r="RB9" s="187"/>
      <c r="RC9" s="187"/>
      <c r="RD9" s="187"/>
      <c r="RE9" s="187"/>
      <c r="RF9" s="187"/>
      <c r="RG9" s="187"/>
      <c r="RH9" s="187"/>
      <c r="RI9" s="187"/>
      <c r="RJ9" s="187"/>
      <c r="RK9" s="187"/>
      <c r="RL9" s="187"/>
      <c r="RM9" s="187"/>
      <c r="RN9" s="187"/>
      <c r="RO9" s="187"/>
      <c r="RP9" s="187"/>
      <c r="RQ9" s="187"/>
      <c r="RR9" s="187"/>
      <c r="RS9" s="187"/>
      <c r="RT9" s="187"/>
      <c r="RU9" s="187"/>
      <c r="RV9" s="187"/>
      <c r="RW9" s="187"/>
      <c r="RX9" s="187"/>
      <c r="RY9" s="187"/>
      <c r="RZ9" s="187"/>
      <c r="SA9" s="187"/>
      <c r="SB9" s="187"/>
      <c r="SC9" s="187"/>
      <c r="SD9" s="187"/>
      <c r="SE9" s="187"/>
      <c r="SF9" s="187"/>
      <c r="SG9" s="187"/>
      <c r="SH9" s="187"/>
      <c r="SI9" s="187"/>
      <c r="SJ9" s="187"/>
      <c r="SK9" s="187"/>
      <c r="SL9" s="187"/>
      <c r="SM9" s="187"/>
      <c r="SN9" s="187"/>
      <c r="SO9" s="187"/>
      <c r="SP9" s="187"/>
      <c r="SQ9" s="187"/>
      <c r="SR9" s="187"/>
      <c r="SS9" s="187"/>
      <c r="ST9" s="187"/>
      <c r="SU9" s="187"/>
      <c r="SV9" s="187"/>
      <c r="SW9" s="187"/>
      <c r="SX9" s="187"/>
      <c r="SY9" s="187"/>
      <c r="SZ9" s="187"/>
      <c r="TA9" s="187"/>
      <c r="TB9" s="187"/>
      <c r="TC9" s="187"/>
      <c r="TD9" s="187"/>
      <c r="TE9" s="187"/>
      <c r="TF9" s="187"/>
      <c r="TG9" s="187"/>
      <c r="TH9" s="187"/>
      <c r="TI9" s="187"/>
      <c r="TJ9" s="187"/>
      <c r="TK9" s="187"/>
      <c r="TL9" s="187"/>
      <c r="TM9" s="187"/>
      <c r="TN9" s="187"/>
      <c r="TO9" s="187"/>
      <c r="TP9" s="187"/>
      <c r="TQ9" s="187"/>
      <c r="TR9" s="187"/>
      <c r="TS9" s="187"/>
      <c r="TT9" s="187"/>
      <c r="TU9" s="187"/>
      <c r="TV9" s="187"/>
      <c r="TW9" s="187"/>
      <c r="TX9" s="187"/>
      <c r="TY9" s="187"/>
      <c r="TZ9" s="187"/>
      <c r="UA9" s="187"/>
      <c r="UB9" s="187"/>
      <c r="UC9" s="187"/>
      <c r="UD9" s="187"/>
      <c r="UE9" s="187"/>
      <c r="UF9" s="187"/>
      <c r="UG9" s="187"/>
      <c r="UH9" s="187"/>
      <c r="UI9" s="187"/>
      <c r="UJ9" s="187"/>
      <c r="UK9" s="187"/>
      <c r="UL9" s="187"/>
      <c r="UM9" s="187"/>
      <c r="UN9" s="187"/>
      <c r="UO9" s="187"/>
      <c r="UP9" s="187"/>
      <c r="UQ9" s="187"/>
      <c r="UR9" s="187"/>
      <c r="US9" s="187"/>
      <c r="UT9" s="187"/>
      <c r="UU9" s="187"/>
      <c r="UV9" s="187"/>
      <c r="UW9" s="187"/>
      <c r="UX9" s="187"/>
      <c r="UY9" s="187"/>
      <c r="UZ9" s="187"/>
      <c r="VA9" s="187"/>
      <c r="VB9" s="187"/>
      <c r="VC9" s="187"/>
      <c r="VD9" s="187"/>
      <c r="VE9" s="187"/>
    </row>
    <row r="10" spans="1:577" s="20" customFormat="1" ht="22.5" customHeight="1" thickTop="1">
      <c r="A10" s="187"/>
      <c r="B10" s="198">
        <v>2022</v>
      </c>
      <c r="C10" s="199" t="s">
        <v>9</v>
      </c>
      <c r="D10" s="200">
        <v>317362070</v>
      </c>
      <c r="E10" s="208">
        <v>621489071</v>
      </c>
      <c r="F10" s="208">
        <v>245353168</v>
      </c>
      <c r="G10" s="200">
        <v>1281133.7</v>
      </c>
      <c r="H10" s="209">
        <v>1626658.9400000006</v>
      </c>
      <c r="I10" s="209">
        <v>1742633.45</v>
      </c>
      <c r="J10" s="209">
        <v>2939760.9699999997</v>
      </c>
      <c r="K10" s="209">
        <v>5839551.1199999992</v>
      </c>
      <c r="L10" s="209">
        <v>4050360.4000000004</v>
      </c>
      <c r="M10" s="209">
        <v>3297080.92</v>
      </c>
      <c r="N10" s="209">
        <v>15442778.33</v>
      </c>
      <c r="O10" s="209">
        <v>2724000.0000000023</v>
      </c>
      <c r="P10" s="817">
        <v>1247890</v>
      </c>
      <c r="Q10" s="820">
        <v>2320584</v>
      </c>
      <c r="R10" s="209">
        <v>4320069</v>
      </c>
      <c r="S10" s="209"/>
      <c r="T10" s="209"/>
      <c r="U10" s="209"/>
    </row>
    <row r="11" spans="1:577" s="20" customFormat="1" ht="25" customHeight="1">
      <c r="A11" s="187"/>
      <c r="B11" s="201">
        <v>2022</v>
      </c>
      <c r="C11" s="202" t="s">
        <v>8</v>
      </c>
      <c r="D11" s="210">
        <v>315984576</v>
      </c>
      <c r="E11" s="210">
        <v>627353435</v>
      </c>
      <c r="F11" s="210">
        <v>242112728</v>
      </c>
      <c r="G11" s="203">
        <v>1215420.0299999998</v>
      </c>
      <c r="H11" s="203">
        <v>1763282.7999999998</v>
      </c>
      <c r="I11" s="203">
        <v>1762449.0100000002</v>
      </c>
      <c r="J11" s="203">
        <v>2742725.5200000014</v>
      </c>
      <c r="K11" s="203">
        <v>5064201.4000000004</v>
      </c>
      <c r="L11" s="203">
        <v>4401512.0999999996</v>
      </c>
      <c r="M11" s="203">
        <v>2736577.08</v>
      </c>
      <c r="N11" s="210">
        <v>10085151.309999997</v>
      </c>
      <c r="O11" s="210">
        <v>2051212</v>
      </c>
      <c r="P11" s="818">
        <v>1113763</v>
      </c>
      <c r="Q11" s="823">
        <v>2502271</v>
      </c>
      <c r="R11" s="210">
        <v>3501236</v>
      </c>
      <c r="S11" s="210"/>
      <c r="T11" s="210"/>
      <c r="U11" s="210"/>
    </row>
    <row r="12" spans="1:577" s="20" customFormat="1" ht="25" customHeight="1">
      <c r="A12" s="187"/>
      <c r="B12" s="206">
        <v>2022</v>
      </c>
      <c r="C12" s="207" t="s">
        <v>7</v>
      </c>
      <c r="D12" s="205">
        <v>305357917</v>
      </c>
      <c r="E12" s="205">
        <v>602295948</v>
      </c>
      <c r="F12" s="205">
        <v>227039821</v>
      </c>
      <c r="G12" s="205">
        <v>1042427.0800000001</v>
      </c>
      <c r="H12" s="205">
        <v>1439283.9899999998</v>
      </c>
      <c r="I12" s="205">
        <v>1773514.6300000001</v>
      </c>
      <c r="J12" s="205">
        <v>2424508.459999999</v>
      </c>
      <c r="K12" s="205">
        <v>3792019.2299999986</v>
      </c>
      <c r="L12" s="205">
        <v>4279374.3</v>
      </c>
      <c r="M12" s="205">
        <v>3078725.0100000002</v>
      </c>
      <c r="N12" s="205">
        <v>12143604.49</v>
      </c>
      <c r="O12" s="205">
        <v>2076992.1706820517</v>
      </c>
      <c r="P12" s="816">
        <v>925850</v>
      </c>
      <c r="Q12" s="821">
        <v>2162474</v>
      </c>
      <c r="R12" s="205">
        <v>3256297</v>
      </c>
      <c r="S12" s="205"/>
      <c r="T12" s="205"/>
      <c r="U12" s="205"/>
    </row>
    <row r="13" spans="1:577" s="20" customFormat="1" ht="25" customHeight="1" thickBot="1">
      <c r="A13" s="187"/>
      <c r="B13" s="206">
        <v>2022</v>
      </c>
      <c r="C13" s="207" t="s">
        <v>6</v>
      </c>
      <c r="D13" s="205">
        <v>283050674</v>
      </c>
      <c r="E13" s="205">
        <v>616073351</v>
      </c>
      <c r="F13" s="205">
        <v>227529516</v>
      </c>
      <c r="G13" s="205">
        <v>1132635.7799999998</v>
      </c>
      <c r="H13" s="205">
        <v>1540378.4299999997</v>
      </c>
      <c r="I13" s="205">
        <v>1768835.28</v>
      </c>
      <c r="J13" s="205">
        <v>2362486.7999999998</v>
      </c>
      <c r="K13" s="205">
        <v>4014608.3</v>
      </c>
      <c r="L13" s="205">
        <v>3859481</v>
      </c>
      <c r="M13" s="205">
        <v>2801250.31</v>
      </c>
      <c r="N13" s="211">
        <v>9282741.8457280025</v>
      </c>
      <c r="O13" s="212">
        <v>1975672.3999999957</v>
      </c>
      <c r="P13" s="815">
        <v>1022117</v>
      </c>
      <c r="Q13" s="824">
        <v>2088983</v>
      </c>
      <c r="R13" s="212">
        <v>2815634</v>
      </c>
      <c r="S13" s="212"/>
      <c r="T13" s="212"/>
      <c r="U13" s="212"/>
    </row>
    <row r="14" spans="1:577" s="20" customFormat="1" ht="25" customHeight="1" thickTop="1">
      <c r="A14" s="187"/>
      <c r="B14" s="198">
        <v>2021</v>
      </c>
      <c r="C14" s="199" t="s">
        <v>9</v>
      </c>
      <c r="D14" s="213">
        <v>286962230.25910038</v>
      </c>
      <c r="E14" s="213">
        <v>590853102.53348589</v>
      </c>
      <c r="F14" s="213">
        <v>229717488.2074137</v>
      </c>
      <c r="G14" s="200">
        <v>1118945.3499999999</v>
      </c>
      <c r="H14" s="200">
        <v>1384957.0299999998</v>
      </c>
      <c r="I14" s="200">
        <v>1455790.12</v>
      </c>
      <c r="J14" s="200">
        <v>2231400.5400000014</v>
      </c>
      <c r="K14" s="200">
        <v>5240722.7999999989</v>
      </c>
      <c r="L14" s="200">
        <v>3557657.4299999997</v>
      </c>
      <c r="M14" s="200">
        <v>2540587.6799999997</v>
      </c>
      <c r="N14" s="200">
        <v>13718213.520000001</v>
      </c>
      <c r="O14" s="200">
        <v>2771596.13</v>
      </c>
      <c r="P14" s="813">
        <v>904545</v>
      </c>
      <c r="Q14" s="825">
        <v>1847195</v>
      </c>
      <c r="R14" s="200">
        <v>2772053</v>
      </c>
      <c r="S14" s="200"/>
      <c r="T14" s="200"/>
      <c r="U14" s="200"/>
    </row>
    <row r="15" spans="1:577" s="20" customFormat="1" ht="25" customHeight="1">
      <c r="A15" s="187"/>
      <c r="B15" s="201">
        <v>2021</v>
      </c>
      <c r="C15" s="202" t="s">
        <v>8</v>
      </c>
      <c r="D15" s="203">
        <v>278901048.25415695</v>
      </c>
      <c r="E15" s="203">
        <v>575867286.5929625</v>
      </c>
      <c r="F15" s="203">
        <v>219043446.15288064</v>
      </c>
      <c r="G15" s="203">
        <v>1054745.1668280007</v>
      </c>
      <c r="H15" s="203">
        <v>1461658.5900000005</v>
      </c>
      <c r="I15" s="203">
        <v>1444392.5899999999</v>
      </c>
      <c r="J15" s="203">
        <v>2104304.3299999996</v>
      </c>
      <c r="K15" s="203">
        <v>4428195.9999999981</v>
      </c>
      <c r="L15" s="203">
        <v>3937254.022996</v>
      </c>
      <c r="M15" s="203">
        <v>2322818.3300000005</v>
      </c>
      <c r="N15" s="203">
        <v>10600387.992747998</v>
      </c>
      <c r="O15" s="203">
        <v>2234104.3499999996</v>
      </c>
      <c r="P15" s="814">
        <v>820370</v>
      </c>
      <c r="Q15" s="821">
        <v>1832223</v>
      </c>
      <c r="R15" s="203">
        <v>2087669</v>
      </c>
      <c r="S15" s="203"/>
      <c r="T15" s="203"/>
      <c r="U15" s="203"/>
    </row>
    <row r="16" spans="1:577" s="20" customFormat="1" ht="25" customHeight="1">
      <c r="A16" s="187"/>
      <c r="B16" s="201">
        <v>2021</v>
      </c>
      <c r="C16" s="202" t="s">
        <v>7</v>
      </c>
      <c r="D16" s="203">
        <v>276321379.68792152</v>
      </c>
      <c r="E16" s="203">
        <v>561662389.82469809</v>
      </c>
      <c r="F16" s="203">
        <v>218233280.48738042</v>
      </c>
      <c r="G16" s="203">
        <v>922720.4600000002</v>
      </c>
      <c r="H16" s="203">
        <v>1105573.9900000009</v>
      </c>
      <c r="I16" s="203">
        <v>1497182.87</v>
      </c>
      <c r="J16" s="203">
        <v>1789375.5600000008</v>
      </c>
      <c r="K16" s="203">
        <v>3046957.100000001</v>
      </c>
      <c r="L16" s="203">
        <v>3842963.79</v>
      </c>
      <c r="M16" s="203">
        <v>2539283.69</v>
      </c>
      <c r="N16" s="214">
        <v>11644004.390000001</v>
      </c>
      <c r="O16" s="214">
        <v>1993300</v>
      </c>
      <c r="P16" s="812">
        <v>611049</v>
      </c>
      <c r="Q16" s="821">
        <v>1367353</v>
      </c>
      <c r="R16" s="214">
        <v>2216217</v>
      </c>
      <c r="S16" s="214"/>
      <c r="T16" s="214"/>
      <c r="U16" s="214"/>
    </row>
    <row r="17" spans="1:21" s="20" customFormat="1" ht="25" customHeight="1" thickBot="1">
      <c r="A17" s="187"/>
      <c r="B17" s="206">
        <v>2021</v>
      </c>
      <c r="C17" s="207" t="s">
        <v>6</v>
      </c>
      <c r="D17" s="205">
        <v>274137900.22636247</v>
      </c>
      <c r="E17" s="205">
        <v>552430444.27771223</v>
      </c>
      <c r="F17" s="205">
        <v>213277224.49592522</v>
      </c>
      <c r="G17" s="205">
        <v>4199017.9164159996</v>
      </c>
      <c r="H17" s="205">
        <v>1200790.4699999993</v>
      </c>
      <c r="I17" s="205">
        <v>1409582.9290379998</v>
      </c>
      <c r="J17" s="205">
        <v>1837218.17</v>
      </c>
      <c r="K17" s="205">
        <v>2996696.0000000005</v>
      </c>
      <c r="L17" s="205">
        <v>3226043.0699999984</v>
      </c>
      <c r="M17" s="205">
        <v>2112173.3700000062</v>
      </c>
      <c r="N17" s="211">
        <v>11081641.074546</v>
      </c>
      <c r="O17" s="898">
        <v>1872643</v>
      </c>
      <c r="P17" s="815">
        <v>651063</v>
      </c>
      <c r="Q17" s="824">
        <v>1317760</v>
      </c>
      <c r="R17" s="212">
        <v>2105965</v>
      </c>
      <c r="S17" s="212"/>
      <c r="T17" s="212"/>
      <c r="U17" s="212"/>
    </row>
    <row r="18" spans="1:21" s="20" customFormat="1" ht="25" customHeight="1" thickTop="1">
      <c r="A18" s="187"/>
      <c r="B18" s="198">
        <v>2020</v>
      </c>
      <c r="C18" s="199" t="s">
        <v>9</v>
      </c>
      <c r="D18" s="213">
        <v>272116756.26547563</v>
      </c>
      <c r="E18" s="213">
        <v>544319967.53103566</v>
      </c>
      <c r="F18" s="213">
        <v>208579130.20348871</v>
      </c>
      <c r="G18" s="200">
        <v>840150.78</v>
      </c>
      <c r="H18" s="200">
        <v>913766.09000000171</v>
      </c>
      <c r="I18" s="200">
        <v>1234804.47</v>
      </c>
      <c r="J18" s="200">
        <v>2010429</v>
      </c>
      <c r="K18" s="200">
        <v>3029804.6999999993</v>
      </c>
      <c r="L18" s="200">
        <v>3130842.3</v>
      </c>
      <c r="M18" s="200">
        <v>2473459.6</v>
      </c>
      <c r="N18" s="200">
        <v>11808915.860599998</v>
      </c>
      <c r="O18" s="813">
        <v>3075795</v>
      </c>
      <c r="P18" s="813">
        <v>601744</v>
      </c>
      <c r="Q18" s="825">
        <v>1446584</v>
      </c>
      <c r="R18" s="200">
        <v>2240055</v>
      </c>
      <c r="S18" s="200"/>
      <c r="T18" s="200"/>
      <c r="U18" s="200"/>
    </row>
    <row r="19" spans="1:21" s="20" customFormat="1" ht="25" customHeight="1">
      <c r="A19" s="187"/>
      <c r="B19" s="201">
        <v>2020</v>
      </c>
      <c r="C19" s="202" t="s">
        <v>8</v>
      </c>
      <c r="D19" s="203">
        <v>255204784</v>
      </c>
      <c r="E19" s="203">
        <v>519815998</v>
      </c>
      <c r="F19" s="203">
        <v>201142294</v>
      </c>
      <c r="G19" s="203">
        <v>767056.73</v>
      </c>
      <c r="H19" s="203">
        <v>969348.44000000029</v>
      </c>
      <c r="I19" s="203">
        <v>1210484.69</v>
      </c>
      <c r="J19" s="203">
        <v>1749705.94</v>
      </c>
      <c r="K19" s="203">
        <v>1852609.3</v>
      </c>
      <c r="L19" s="203">
        <v>3157776.9599999981</v>
      </c>
      <c r="M19" s="203">
        <v>2029185.858988005</v>
      </c>
      <c r="N19" s="203">
        <v>11500771.800000001</v>
      </c>
      <c r="O19" s="814">
        <v>2282358</v>
      </c>
      <c r="P19" s="814">
        <v>517687</v>
      </c>
      <c r="Q19" s="821">
        <v>1483635</v>
      </c>
      <c r="R19" s="203">
        <v>2014074</v>
      </c>
      <c r="S19" s="203"/>
      <c r="T19" s="203"/>
      <c r="U19" s="203"/>
    </row>
    <row r="20" spans="1:21" s="20" customFormat="1" ht="25" customHeight="1">
      <c r="A20" s="187"/>
      <c r="B20" s="201">
        <v>2020</v>
      </c>
      <c r="C20" s="202" t="s">
        <v>7</v>
      </c>
      <c r="D20" s="203">
        <v>226255689</v>
      </c>
      <c r="E20" s="203">
        <v>449419621</v>
      </c>
      <c r="F20" s="203">
        <v>179894462</v>
      </c>
      <c r="G20" s="203">
        <v>631175</v>
      </c>
      <c r="H20" s="203">
        <v>753959.69999999972</v>
      </c>
      <c r="I20" s="203">
        <v>1109837</v>
      </c>
      <c r="J20" s="203">
        <v>1639926</v>
      </c>
      <c r="K20" s="203">
        <v>1961396.0000000005</v>
      </c>
      <c r="L20" s="203">
        <v>2692894</v>
      </c>
      <c r="M20" s="203">
        <v>2273654</v>
      </c>
      <c r="N20" s="214">
        <v>11500771.800000001</v>
      </c>
      <c r="O20" s="812">
        <v>2022480</v>
      </c>
      <c r="P20" s="812">
        <v>502043</v>
      </c>
      <c r="Q20" s="821">
        <v>1253259</v>
      </c>
      <c r="R20" s="214">
        <v>1877394</v>
      </c>
      <c r="S20" s="214"/>
      <c r="T20" s="214"/>
      <c r="U20" s="214"/>
    </row>
    <row r="21" spans="1:21" s="20" customFormat="1" ht="25" customHeight="1" thickBot="1">
      <c r="A21" s="187"/>
      <c r="B21" s="206">
        <v>2020</v>
      </c>
      <c r="C21" s="207" t="s">
        <v>6</v>
      </c>
      <c r="D21" s="205">
        <v>266316313.00000003</v>
      </c>
      <c r="E21" s="205">
        <v>528067307</v>
      </c>
      <c r="F21" s="205">
        <v>211772361</v>
      </c>
      <c r="G21" s="205">
        <v>666197.91313496605</v>
      </c>
      <c r="H21" s="205">
        <v>822769.5</v>
      </c>
      <c r="I21" s="205">
        <v>1183848</v>
      </c>
      <c r="J21" s="205">
        <v>1629193.21</v>
      </c>
      <c r="K21" s="205">
        <v>3193991.4</v>
      </c>
      <c r="L21" s="205">
        <v>2776468</v>
      </c>
      <c r="M21" s="205">
        <v>2266860</v>
      </c>
      <c r="N21" s="211">
        <v>11444336.140000001</v>
      </c>
      <c r="O21" s="815">
        <v>1818518</v>
      </c>
      <c r="P21" s="815">
        <v>592598</v>
      </c>
      <c r="Q21" s="824">
        <v>1428767</v>
      </c>
      <c r="R21" s="212">
        <v>1900670</v>
      </c>
      <c r="S21" s="212"/>
      <c r="T21" s="212"/>
      <c r="U21" s="212"/>
    </row>
    <row r="22" spans="1:21" s="20" customFormat="1" ht="25" customHeight="1" thickTop="1">
      <c r="A22" s="187"/>
      <c r="B22" s="198">
        <v>2019</v>
      </c>
      <c r="C22" s="199" t="s">
        <v>9</v>
      </c>
      <c r="D22" s="213">
        <v>256309261</v>
      </c>
      <c r="E22" s="213">
        <v>502715017</v>
      </c>
      <c r="F22" s="213">
        <v>198596140</v>
      </c>
      <c r="G22" s="200">
        <v>767913.94</v>
      </c>
      <c r="H22" s="200">
        <v>746981.2699999999</v>
      </c>
      <c r="I22" s="200">
        <v>1223863</v>
      </c>
      <c r="J22" s="200">
        <v>1689279.79</v>
      </c>
      <c r="K22" s="200">
        <v>1925184.6</v>
      </c>
      <c r="L22" s="200">
        <v>2648296.4599999962</v>
      </c>
      <c r="M22" s="200">
        <v>2436829.2999999942</v>
      </c>
      <c r="N22" s="200">
        <v>10532682.724500399</v>
      </c>
      <c r="O22" s="813">
        <v>2378266</v>
      </c>
      <c r="P22" s="813">
        <v>655058</v>
      </c>
      <c r="Q22" s="825">
        <v>1242923</v>
      </c>
      <c r="R22" s="200">
        <v>1942651</v>
      </c>
      <c r="S22" s="200"/>
      <c r="T22" s="200"/>
      <c r="U22" s="200"/>
    </row>
    <row r="23" spans="1:21" s="20" customFormat="1" ht="25" customHeight="1">
      <c r="A23" s="187"/>
      <c r="B23" s="201">
        <v>2019</v>
      </c>
      <c r="C23" s="202" t="s">
        <v>8</v>
      </c>
      <c r="D23" s="203">
        <v>251044299</v>
      </c>
      <c r="E23" s="203">
        <v>506379589</v>
      </c>
      <c r="F23" s="203">
        <v>207200573</v>
      </c>
      <c r="G23" s="203">
        <v>609365.44999999995</v>
      </c>
      <c r="H23" s="203">
        <v>777050.13999999966</v>
      </c>
      <c r="I23" s="203">
        <v>1162580.0590400002</v>
      </c>
      <c r="J23" s="203">
        <v>1686640.2040000001</v>
      </c>
      <c r="K23" s="203">
        <v>1990040.2999999998</v>
      </c>
      <c r="L23" s="203">
        <v>2911068.8200000003</v>
      </c>
      <c r="M23" s="203">
        <v>2006060.3942679996</v>
      </c>
      <c r="N23" s="203">
        <v>10985478.231422001</v>
      </c>
      <c r="O23" s="814">
        <v>906630</v>
      </c>
      <c r="P23" s="814">
        <v>590831</v>
      </c>
      <c r="Q23" s="821">
        <v>1153196</v>
      </c>
      <c r="R23" s="203">
        <v>1571529</v>
      </c>
      <c r="S23" s="203"/>
      <c r="T23" s="203"/>
      <c r="U23" s="203"/>
    </row>
    <row r="24" spans="1:21" s="20" customFormat="1" ht="25" customHeight="1">
      <c r="A24" s="187"/>
      <c r="B24" s="201">
        <v>2019</v>
      </c>
      <c r="C24" s="202" t="s">
        <v>7</v>
      </c>
      <c r="D24" s="203">
        <v>244469654</v>
      </c>
      <c r="E24" s="203">
        <v>485388686</v>
      </c>
      <c r="F24" s="203">
        <v>201905451</v>
      </c>
      <c r="G24" s="203">
        <v>598978.06799999997</v>
      </c>
      <c r="H24" s="203">
        <v>602195.14999999979</v>
      </c>
      <c r="I24" s="203">
        <v>1172180.8399999999</v>
      </c>
      <c r="J24" s="203">
        <v>1433298.5800000003</v>
      </c>
      <c r="K24" s="203">
        <v>1816545.7</v>
      </c>
      <c r="L24" s="203">
        <v>2540273.6529999976</v>
      </c>
      <c r="M24" s="203">
        <v>2058642</v>
      </c>
      <c r="N24" s="214">
        <v>6654221.6715079984</v>
      </c>
      <c r="O24" s="812">
        <v>931660</v>
      </c>
      <c r="P24" s="812">
        <v>531027</v>
      </c>
      <c r="Q24" s="821">
        <v>983355</v>
      </c>
      <c r="R24" s="214">
        <v>1627314</v>
      </c>
      <c r="S24" s="214"/>
      <c r="T24" s="214"/>
      <c r="U24" s="214"/>
    </row>
    <row r="25" spans="1:21" s="20" customFormat="1" ht="25" customHeight="1" thickBot="1">
      <c r="A25" s="187"/>
      <c r="B25" s="206">
        <v>2019</v>
      </c>
      <c r="C25" s="207" t="s">
        <v>6</v>
      </c>
      <c r="D25" s="205">
        <v>248927128</v>
      </c>
      <c r="E25" s="205">
        <v>495159500</v>
      </c>
      <c r="F25" s="205">
        <v>205054794</v>
      </c>
      <c r="G25" s="205">
        <v>701278</v>
      </c>
      <c r="H25" s="205">
        <v>650867</v>
      </c>
      <c r="I25" s="205">
        <v>1186131</v>
      </c>
      <c r="J25" s="205">
        <v>1781443</v>
      </c>
      <c r="K25" s="205">
        <v>2025620</v>
      </c>
      <c r="L25" s="205">
        <v>2330406</v>
      </c>
      <c r="M25" s="205">
        <v>1973011</v>
      </c>
      <c r="N25" s="211">
        <v>6105003</v>
      </c>
      <c r="O25" s="815">
        <v>863676</v>
      </c>
      <c r="P25" s="815">
        <v>647936</v>
      </c>
      <c r="Q25" s="824">
        <v>1062636</v>
      </c>
      <c r="R25" s="212">
        <v>1658731</v>
      </c>
      <c r="S25" s="212"/>
      <c r="T25" s="212"/>
      <c r="U25" s="212"/>
    </row>
    <row r="26" spans="1:21" s="20" customFormat="1" ht="25" customHeight="1" thickTop="1">
      <c r="A26" s="187"/>
      <c r="B26" s="198">
        <v>2018</v>
      </c>
      <c r="C26" s="199" t="s">
        <v>9</v>
      </c>
      <c r="D26" s="213">
        <v>249523605</v>
      </c>
      <c r="E26" s="213">
        <v>482995857</v>
      </c>
      <c r="F26" s="213">
        <v>197097679</v>
      </c>
      <c r="G26" s="200">
        <v>824904.32</v>
      </c>
      <c r="H26" s="200">
        <v>736770.60000000009</v>
      </c>
      <c r="I26" s="200">
        <v>1234455</v>
      </c>
      <c r="J26" s="200">
        <v>1816135.79</v>
      </c>
      <c r="K26" s="200">
        <v>1736142.5</v>
      </c>
      <c r="L26" s="200">
        <v>2518725</v>
      </c>
      <c r="M26" s="200">
        <v>2246377</v>
      </c>
      <c r="N26" s="200">
        <v>9419189</v>
      </c>
      <c r="O26" s="813">
        <v>900926</v>
      </c>
      <c r="P26" s="813">
        <v>647936</v>
      </c>
      <c r="Q26" s="825">
        <v>1116030</v>
      </c>
      <c r="R26" s="200">
        <v>1812539</v>
      </c>
      <c r="S26" s="200"/>
      <c r="T26" s="200"/>
      <c r="U26" s="200"/>
    </row>
    <row r="27" spans="1:21" s="20" customFormat="1" ht="25" customHeight="1">
      <c r="A27" s="187"/>
      <c r="B27" s="201">
        <v>2018</v>
      </c>
      <c r="C27" s="202" t="s">
        <v>8</v>
      </c>
      <c r="D27" s="203">
        <v>243377452</v>
      </c>
      <c r="E27" s="203">
        <v>481311179</v>
      </c>
      <c r="F27" s="203">
        <v>196870027</v>
      </c>
      <c r="G27" s="203">
        <v>768294</v>
      </c>
      <c r="H27" s="203">
        <v>787178</v>
      </c>
      <c r="I27" s="203">
        <v>1123649</v>
      </c>
      <c r="J27" s="203">
        <v>1901310</v>
      </c>
      <c r="K27" s="203">
        <v>1703335</v>
      </c>
      <c r="L27" s="203">
        <v>2642512</v>
      </c>
      <c r="M27" s="203">
        <v>2083322</v>
      </c>
      <c r="N27" s="203">
        <v>8310167</v>
      </c>
      <c r="O27" s="814">
        <v>726684</v>
      </c>
      <c r="P27" s="814">
        <v>651996</v>
      </c>
      <c r="Q27" s="821">
        <v>1127148</v>
      </c>
      <c r="R27" s="203">
        <v>1559144.52</v>
      </c>
      <c r="S27" s="203"/>
      <c r="T27" s="203"/>
      <c r="U27" s="203"/>
    </row>
    <row r="28" spans="1:21" s="20" customFormat="1" ht="25" customHeight="1">
      <c r="A28" s="187"/>
      <c r="B28" s="201">
        <v>2018</v>
      </c>
      <c r="C28" s="202" t="s">
        <v>7</v>
      </c>
      <c r="D28" s="203">
        <v>234429646</v>
      </c>
      <c r="E28" s="203">
        <v>458195834</v>
      </c>
      <c r="F28" s="203">
        <v>188221640</v>
      </c>
      <c r="G28" s="203">
        <v>604467.88</v>
      </c>
      <c r="H28" s="203">
        <v>491990.19999999995</v>
      </c>
      <c r="I28" s="203">
        <v>970435</v>
      </c>
      <c r="J28" s="203">
        <v>1277466.9899999995</v>
      </c>
      <c r="K28" s="203">
        <v>1728669</v>
      </c>
      <c r="L28" s="203">
        <v>2309622</v>
      </c>
      <c r="M28" s="203">
        <v>2365571</v>
      </c>
      <c r="N28" s="214">
        <v>5334276</v>
      </c>
      <c r="O28" s="812">
        <v>703006</v>
      </c>
      <c r="P28" s="812">
        <v>544375</v>
      </c>
      <c r="Q28" s="821">
        <v>924394</v>
      </c>
      <c r="R28" s="214">
        <v>1503662</v>
      </c>
      <c r="S28" s="214"/>
      <c r="T28" s="214"/>
      <c r="U28" s="214"/>
    </row>
    <row r="29" spans="1:21" s="20" customFormat="1" ht="25" customHeight="1" thickBot="1">
      <c r="A29" s="187"/>
      <c r="B29" s="206">
        <v>2018</v>
      </c>
      <c r="C29" s="207" t="s">
        <v>6</v>
      </c>
      <c r="D29" s="205">
        <v>236439226</v>
      </c>
      <c r="E29" s="205">
        <v>447600010</v>
      </c>
      <c r="F29" s="205">
        <v>185064126</v>
      </c>
      <c r="G29" s="205">
        <v>589176.20000000007</v>
      </c>
      <c r="H29" s="205">
        <v>584985.9</v>
      </c>
      <c r="I29" s="205">
        <v>961440</v>
      </c>
      <c r="J29" s="205">
        <v>1146047.0499999998</v>
      </c>
      <c r="K29" s="205">
        <v>1651715.4</v>
      </c>
      <c r="L29" s="205">
        <v>2194912.9800000004</v>
      </c>
      <c r="M29" s="205">
        <v>1696107.001012</v>
      </c>
      <c r="N29" s="211">
        <v>4427161.7241699994</v>
      </c>
      <c r="O29" s="815">
        <v>757120</v>
      </c>
      <c r="P29" s="815">
        <v>497323</v>
      </c>
      <c r="Q29" s="824">
        <v>985781</v>
      </c>
      <c r="R29" s="212">
        <v>1447580</v>
      </c>
      <c r="S29" s="212"/>
      <c r="T29" s="212"/>
      <c r="U29" s="212"/>
    </row>
    <row r="30" spans="1:21" s="20" customFormat="1" ht="25" customHeight="1" thickTop="1">
      <c r="A30" s="187"/>
      <c r="B30" s="198">
        <v>2017</v>
      </c>
      <c r="C30" s="199" t="s">
        <v>9</v>
      </c>
      <c r="D30" s="213">
        <v>231332227</v>
      </c>
      <c r="E30" s="213">
        <v>437175366</v>
      </c>
      <c r="F30" s="213">
        <v>189708514</v>
      </c>
      <c r="G30" s="200">
        <v>670317</v>
      </c>
      <c r="H30" s="200">
        <v>584985.9</v>
      </c>
      <c r="I30" s="200">
        <v>921578</v>
      </c>
      <c r="J30" s="200">
        <v>1054922</v>
      </c>
      <c r="K30" s="200">
        <v>1564273</v>
      </c>
      <c r="L30" s="200">
        <v>2433967.1400000006</v>
      </c>
      <c r="M30" s="200">
        <v>1571071</v>
      </c>
      <c r="N30" s="200">
        <v>4793104.09583</v>
      </c>
      <c r="O30" s="813">
        <v>796488</v>
      </c>
      <c r="P30" s="813">
        <v>562715</v>
      </c>
      <c r="Q30" s="825">
        <v>972138</v>
      </c>
      <c r="R30" s="200">
        <v>1518084</v>
      </c>
      <c r="S30" s="200"/>
      <c r="T30" s="200"/>
      <c r="U30" s="200"/>
    </row>
    <row r="31" spans="1:21" s="20" customFormat="1" ht="25" customHeight="1">
      <c r="A31" s="187"/>
      <c r="B31" s="201">
        <v>2017</v>
      </c>
      <c r="C31" s="202" t="s">
        <v>8</v>
      </c>
      <c r="D31" s="203">
        <v>230780918</v>
      </c>
      <c r="E31" s="203">
        <v>432854118</v>
      </c>
      <c r="F31" s="203">
        <v>183221157</v>
      </c>
      <c r="G31" s="203">
        <v>541078</v>
      </c>
      <c r="H31" s="203">
        <v>461555</v>
      </c>
      <c r="I31" s="203">
        <v>816302</v>
      </c>
      <c r="J31" s="203">
        <v>931145</v>
      </c>
      <c r="K31" s="203">
        <v>1285022</v>
      </c>
      <c r="L31" s="203">
        <v>2465076.96</v>
      </c>
      <c r="M31" s="203">
        <v>1349409</v>
      </c>
      <c r="N31" s="203">
        <v>4575568</v>
      </c>
      <c r="O31" s="814">
        <v>642736</v>
      </c>
      <c r="P31" s="814">
        <v>600817</v>
      </c>
      <c r="Q31" s="821">
        <v>907113</v>
      </c>
      <c r="R31" s="203">
        <v>1388794</v>
      </c>
      <c r="S31" s="203"/>
      <c r="T31" s="203"/>
      <c r="U31" s="203"/>
    </row>
    <row r="32" spans="1:21" s="20" customFormat="1" ht="25" customHeight="1">
      <c r="A32" s="187"/>
      <c r="B32" s="201">
        <v>2017</v>
      </c>
      <c r="C32" s="202" t="s">
        <v>7</v>
      </c>
      <c r="D32" s="203">
        <v>222517378</v>
      </c>
      <c r="E32" s="203">
        <v>410890865</v>
      </c>
      <c r="F32" s="203">
        <v>176976902</v>
      </c>
      <c r="G32" s="203">
        <v>505981.5</v>
      </c>
      <c r="H32" s="203">
        <v>356193.7</v>
      </c>
      <c r="I32" s="203">
        <v>719054</v>
      </c>
      <c r="J32" s="203">
        <v>1001417</v>
      </c>
      <c r="K32" s="203">
        <v>1247151.7</v>
      </c>
      <c r="L32" s="203">
        <v>2027653</v>
      </c>
      <c r="M32" s="203">
        <v>1122985</v>
      </c>
      <c r="N32" s="214">
        <v>3751278</v>
      </c>
      <c r="O32" s="812">
        <v>685190</v>
      </c>
      <c r="P32" s="812">
        <v>473099</v>
      </c>
      <c r="Q32" s="821">
        <v>741891</v>
      </c>
      <c r="R32" s="214">
        <v>1385853</v>
      </c>
      <c r="S32" s="214"/>
      <c r="T32" s="214"/>
      <c r="U32" s="214"/>
    </row>
    <row r="33" spans="1:24" s="20" customFormat="1" ht="25" customHeight="1" thickBot="1">
      <c r="A33" s="187"/>
      <c r="B33" s="206">
        <v>2017</v>
      </c>
      <c r="C33" s="207" t="s">
        <v>6</v>
      </c>
      <c r="D33" s="205">
        <v>226207498</v>
      </c>
      <c r="E33" s="205">
        <v>417074205</v>
      </c>
      <c r="F33" s="205">
        <v>177008886</v>
      </c>
      <c r="G33" s="205">
        <v>442090.8</v>
      </c>
      <c r="H33" s="205">
        <v>201056.6</v>
      </c>
      <c r="I33" s="205">
        <v>931168</v>
      </c>
      <c r="J33" s="205">
        <v>876341</v>
      </c>
      <c r="K33" s="205">
        <v>1247494.8999999999</v>
      </c>
      <c r="L33" s="205"/>
      <c r="M33" s="205"/>
      <c r="N33" s="211"/>
      <c r="O33" s="815">
        <v>790388</v>
      </c>
      <c r="P33" s="815">
        <v>592634</v>
      </c>
      <c r="Q33" s="824">
        <v>861474</v>
      </c>
      <c r="R33" s="212">
        <v>1369968</v>
      </c>
      <c r="S33" s="212"/>
      <c r="T33" s="212"/>
      <c r="U33" s="212"/>
    </row>
    <row r="34" spans="1:24" s="11" customFormat="1" ht="25" customHeight="1" thickTop="1">
      <c r="A34" s="191"/>
      <c r="B34" s="198">
        <v>2016</v>
      </c>
      <c r="C34" s="199" t="s">
        <v>9</v>
      </c>
      <c r="D34" s="213">
        <v>224929886.90708447</v>
      </c>
      <c r="E34" s="213">
        <v>409036602.75703764</v>
      </c>
      <c r="F34" s="213">
        <v>168580510.3358779</v>
      </c>
      <c r="G34" s="222"/>
      <c r="H34" s="222"/>
      <c r="I34" s="222"/>
      <c r="J34" s="222"/>
      <c r="K34" s="222"/>
      <c r="L34" s="233"/>
      <c r="M34" s="233"/>
      <c r="N34" s="233"/>
      <c r="O34" s="811">
        <v>762689</v>
      </c>
      <c r="P34" s="811">
        <v>548169</v>
      </c>
      <c r="Q34" s="826">
        <v>758230</v>
      </c>
      <c r="R34" s="213">
        <v>1274411</v>
      </c>
      <c r="S34" s="213"/>
      <c r="T34" s="213"/>
      <c r="U34" s="213"/>
    </row>
    <row r="35" spans="1:24" s="11" customFormat="1" ht="25" customHeight="1">
      <c r="A35" s="191"/>
      <c r="B35" s="201">
        <v>2016</v>
      </c>
      <c r="C35" s="202" t="s">
        <v>8</v>
      </c>
      <c r="D35" s="214">
        <v>221480537</v>
      </c>
      <c r="E35" s="214">
        <v>413064979</v>
      </c>
      <c r="F35" s="214">
        <v>167351423</v>
      </c>
      <c r="G35" s="225"/>
      <c r="H35" s="225"/>
      <c r="I35" s="225"/>
      <c r="J35" s="225"/>
      <c r="K35" s="225"/>
      <c r="L35" s="234"/>
      <c r="M35" s="234"/>
      <c r="N35" s="234"/>
      <c r="O35" s="812">
        <v>710757</v>
      </c>
      <c r="P35" s="812">
        <v>562537</v>
      </c>
      <c r="Q35" s="827">
        <v>723568</v>
      </c>
      <c r="R35" s="214">
        <v>1273642</v>
      </c>
      <c r="S35" s="214"/>
      <c r="T35" s="214"/>
      <c r="U35" s="214"/>
    </row>
    <row r="36" spans="1:24" s="11" customFormat="1" ht="25" customHeight="1">
      <c r="A36" s="191"/>
      <c r="B36" s="201">
        <v>2016</v>
      </c>
      <c r="C36" s="202" t="s">
        <v>7</v>
      </c>
      <c r="D36" s="203">
        <v>225090220</v>
      </c>
      <c r="E36" s="203">
        <v>399290511</v>
      </c>
      <c r="F36" s="203">
        <v>164536566</v>
      </c>
      <c r="G36" s="225"/>
      <c r="H36" s="225"/>
      <c r="I36" s="225"/>
      <c r="J36" s="225"/>
      <c r="K36" s="225"/>
      <c r="L36" s="203">
        <v>2013298</v>
      </c>
      <c r="M36" s="203">
        <v>1779966</v>
      </c>
      <c r="N36" s="203">
        <v>3857105</v>
      </c>
      <c r="O36" s="812">
        <v>733000</v>
      </c>
      <c r="P36" s="812">
        <v>579456</v>
      </c>
      <c r="Q36" s="827">
        <v>579606</v>
      </c>
      <c r="R36" s="214">
        <v>1091475</v>
      </c>
      <c r="S36" s="214"/>
      <c r="T36" s="214"/>
      <c r="U36" s="214"/>
      <c r="X36" s="12"/>
    </row>
    <row r="37" spans="1:24" s="11" customFormat="1" ht="25" customHeight="1" thickBot="1">
      <c r="A37" s="191"/>
      <c r="B37" s="206">
        <v>2016</v>
      </c>
      <c r="C37" s="207" t="s">
        <v>6</v>
      </c>
      <c r="D37" s="205">
        <v>217764090</v>
      </c>
      <c r="E37" s="205">
        <v>396005550</v>
      </c>
      <c r="F37" s="205">
        <v>163209887.00000003</v>
      </c>
      <c r="G37" s="232"/>
      <c r="H37" s="232"/>
      <c r="I37" s="232"/>
      <c r="J37" s="232"/>
      <c r="K37" s="232"/>
      <c r="L37" s="205">
        <v>1834480</v>
      </c>
      <c r="M37" s="205">
        <v>1569191</v>
      </c>
      <c r="N37" s="205">
        <v>3891064</v>
      </c>
      <c r="O37" s="815">
        <v>752000</v>
      </c>
      <c r="P37" s="815">
        <v>572533</v>
      </c>
      <c r="Q37" s="824">
        <v>580848</v>
      </c>
      <c r="R37" s="212">
        <v>1398172.56</v>
      </c>
      <c r="S37" s="212"/>
      <c r="T37" s="212"/>
      <c r="U37" s="212"/>
    </row>
    <row r="38" spans="1:24" s="11" customFormat="1" ht="25" customHeight="1" thickTop="1">
      <c r="A38" s="191"/>
      <c r="B38" s="198">
        <v>2015</v>
      </c>
      <c r="C38" s="199" t="s">
        <v>9</v>
      </c>
      <c r="D38" s="213">
        <v>214944295</v>
      </c>
      <c r="E38" s="213">
        <v>389715970</v>
      </c>
      <c r="F38" s="213">
        <v>163144087</v>
      </c>
      <c r="G38" s="222"/>
      <c r="H38" s="222"/>
      <c r="I38" s="222"/>
      <c r="J38" s="222"/>
      <c r="K38" s="222"/>
      <c r="L38" s="213">
        <v>1571538</v>
      </c>
      <c r="M38" s="213">
        <v>1499094</v>
      </c>
      <c r="N38" s="213">
        <v>4073984</v>
      </c>
      <c r="O38" s="811">
        <v>492280</v>
      </c>
      <c r="P38" s="811">
        <v>584280</v>
      </c>
      <c r="Q38" s="826">
        <v>611108</v>
      </c>
      <c r="R38" s="213">
        <v>1435777.98</v>
      </c>
      <c r="S38" s="213"/>
      <c r="T38" s="213"/>
      <c r="U38" s="213"/>
    </row>
    <row r="39" spans="1:24" s="11" customFormat="1" ht="25" customHeight="1">
      <c r="A39" s="191"/>
      <c r="B39" s="201">
        <v>2015</v>
      </c>
      <c r="C39" s="202" t="s">
        <v>8</v>
      </c>
      <c r="D39" s="214">
        <v>217545412</v>
      </c>
      <c r="E39" s="214">
        <v>391840102</v>
      </c>
      <c r="F39" s="214">
        <v>165118508</v>
      </c>
      <c r="G39" s="225"/>
      <c r="H39" s="225"/>
      <c r="I39" s="225"/>
      <c r="J39" s="225"/>
      <c r="K39" s="225"/>
      <c r="L39" s="214">
        <v>1746622</v>
      </c>
      <c r="M39" s="214">
        <v>1323372</v>
      </c>
      <c r="N39" s="214">
        <v>3669851</v>
      </c>
      <c r="O39" s="812">
        <v>573731</v>
      </c>
      <c r="P39" s="812">
        <v>538932</v>
      </c>
      <c r="Q39" s="827">
        <v>544061</v>
      </c>
      <c r="R39" s="214">
        <v>1426595</v>
      </c>
      <c r="S39" s="214"/>
      <c r="T39" s="214"/>
      <c r="U39" s="214"/>
    </row>
    <row r="40" spans="1:24" s="4" customFormat="1" ht="25" customHeight="1">
      <c r="A40" s="192"/>
      <c r="B40" s="201">
        <v>2015</v>
      </c>
      <c r="C40" s="202" t="s">
        <v>7</v>
      </c>
      <c r="D40" s="203">
        <v>216156994</v>
      </c>
      <c r="E40" s="203">
        <v>377705641</v>
      </c>
      <c r="F40" s="203">
        <v>159568345</v>
      </c>
      <c r="G40" s="225"/>
      <c r="H40" s="225"/>
      <c r="I40" s="225"/>
      <c r="J40" s="225"/>
      <c r="K40" s="225"/>
      <c r="L40" s="203">
        <v>1845806</v>
      </c>
      <c r="M40" s="203">
        <v>1471084.1700000002</v>
      </c>
      <c r="N40" s="203">
        <v>3363478</v>
      </c>
      <c r="O40" s="812">
        <v>555670.28596551798</v>
      </c>
      <c r="P40" s="812">
        <v>479651</v>
      </c>
      <c r="Q40" s="827">
        <v>462865</v>
      </c>
      <c r="R40" s="214">
        <v>1035341</v>
      </c>
      <c r="S40" s="214"/>
      <c r="T40" s="214"/>
      <c r="U40" s="214"/>
    </row>
    <row r="41" spans="1:24" s="4" customFormat="1" ht="25" customHeight="1" thickBot="1">
      <c r="A41" s="192"/>
      <c r="B41" s="206">
        <v>2015</v>
      </c>
      <c r="C41" s="207" t="s">
        <v>6</v>
      </c>
      <c r="D41" s="205">
        <v>221059110</v>
      </c>
      <c r="E41" s="205">
        <v>376998558</v>
      </c>
      <c r="F41" s="205">
        <v>157346628</v>
      </c>
      <c r="G41" s="232"/>
      <c r="H41" s="232"/>
      <c r="I41" s="232"/>
      <c r="J41" s="232"/>
      <c r="K41" s="232"/>
      <c r="L41" s="205">
        <v>1526433</v>
      </c>
      <c r="M41" s="205">
        <v>1232721</v>
      </c>
      <c r="N41" s="205">
        <v>3034815</v>
      </c>
      <c r="O41" s="815">
        <v>522168</v>
      </c>
      <c r="P41" s="815">
        <v>562031</v>
      </c>
      <c r="Q41" s="824">
        <v>457178</v>
      </c>
      <c r="R41" s="212">
        <v>1123456</v>
      </c>
      <c r="S41" s="212"/>
      <c r="T41" s="212"/>
      <c r="U41" s="212"/>
    </row>
    <row r="42" spans="1:24" s="4" customFormat="1" ht="25" customHeight="1" thickTop="1">
      <c r="A42" s="192"/>
      <c r="B42" s="198">
        <v>2014</v>
      </c>
      <c r="C42" s="199" t="s">
        <v>9</v>
      </c>
      <c r="D42" s="213">
        <v>216005749</v>
      </c>
      <c r="E42" s="213">
        <v>363645746</v>
      </c>
      <c r="F42" s="213">
        <v>156198466</v>
      </c>
      <c r="G42" s="222"/>
      <c r="H42" s="222"/>
      <c r="I42" s="222"/>
      <c r="J42" s="222"/>
      <c r="K42" s="222"/>
      <c r="L42" s="200">
        <v>1491067</v>
      </c>
      <c r="M42" s="200">
        <v>1533084.9</v>
      </c>
      <c r="N42" s="200">
        <v>3752424.6799999997</v>
      </c>
      <c r="O42" s="811">
        <v>518079</v>
      </c>
      <c r="P42" s="811">
        <v>613504</v>
      </c>
      <c r="Q42" s="826">
        <v>377987</v>
      </c>
      <c r="R42" s="213">
        <v>1145609</v>
      </c>
      <c r="S42" s="213"/>
      <c r="T42" s="213"/>
      <c r="U42" s="213"/>
    </row>
    <row r="43" spans="1:24" s="6" customFormat="1" ht="25" customHeight="1">
      <c r="A43" s="193"/>
      <c r="B43" s="201">
        <v>2014</v>
      </c>
      <c r="C43" s="202" t="s">
        <v>8</v>
      </c>
      <c r="D43" s="214">
        <v>215839306</v>
      </c>
      <c r="E43" s="214">
        <v>370401204</v>
      </c>
      <c r="F43" s="214">
        <v>155298595</v>
      </c>
      <c r="G43" s="225"/>
      <c r="H43" s="225"/>
      <c r="I43" s="225"/>
      <c r="J43" s="225"/>
      <c r="K43" s="225"/>
      <c r="L43" s="203">
        <v>1699490.7</v>
      </c>
      <c r="M43" s="203">
        <v>1171722.5</v>
      </c>
      <c r="N43" s="203">
        <v>3624925.5300000003</v>
      </c>
      <c r="O43" s="812">
        <v>444242</v>
      </c>
      <c r="P43" s="812">
        <v>400105</v>
      </c>
      <c r="Q43" s="827">
        <v>347688</v>
      </c>
      <c r="R43" s="214">
        <v>951355</v>
      </c>
      <c r="S43" s="214"/>
      <c r="T43" s="214"/>
      <c r="U43" s="214"/>
      <c r="V43"/>
      <c r="W43"/>
    </row>
    <row r="44" spans="1:24" s="6" customFormat="1" ht="25" customHeight="1">
      <c r="A44" s="193"/>
      <c r="B44" s="201">
        <v>2014</v>
      </c>
      <c r="C44" s="202" t="s">
        <v>7</v>
      </c>
      <c r="D44" s="203">
        <v>208447000</v>
      </c>
      <c r="E44" s="203">
        <v>356912000</v>
      </c>
      <c r="F44" s="203">
        <v>146118000</v>
      </c>
      <c r="G44" s="225"/>
      <c r="H44" s="225"/>
      <c r="I44" s="225"/>
      <c r="J44" s="225"/>
      <c r="K44" s="225"/>
      <c r="L44" s="203">
        <v>1355386.59</v>
      </c>
      <c r="M44" s="203">
        <v>1528914.3</v>
      </c>
      <c r="N44" s="203">
        <v>3128667.3200000003</v>
      </c>
      <c r="O44" s="812">
        <v>382244</v>
      </c>
      <c r="P44" s="812">
        <v>350351</v>
      </c>
      <c r="Q44" s="827">
        <v>203613</v>
      </c>
      <c r="R44" s="214">
        <v>841937</v>
      </c>
      <c r="S44" s="214"/>
      <c r="T44" s="214"/>
      <c r="U44" s="214"/>
      <c r="V44"/>
      <c r="W44"/>
    </row>
    <row r="45" spans="1:24" s="6" customFormat="1" ht="25" customHeight="1" thickBot="1">
      <c r="A45" s="193"/>
      <c r="B45" s="206">
        <v>2014</v>
      </c>
      <c r="C45" s="207" t="s">
        <v>6</v>
      </c>
      <c r="D45" s="205">
        <v>208571820</v>
      </c>
      <c r="E45" s="205">
        <v>351101778.00000006</v>
      </c>
      <c r="F45" s="205">
        <v>150302372</v>
      </c>
      <c r="G45" s="232"/>
      <c r="H45" s="232"/>
      <c r="I45" s="232"/>
      <c r="J45" s="232"/>
      <c r="K45" s="232"/>
      <c r="L45" s="205">
        <v>1241121.45</v>
      </c>
      <c r="M45" s="205">
        <v>1050857.2000000002</v>
      </c>
      <c r="N45" s="205">
        <v>2302559.9099999997</v>
      </c>
      <c r="O45" s="815">
        <v>426053</v>
      </c>
      <c r="P45" s="815">
        <v>390801</v>
      </c>
      <c r="Q45" s="824">
        <v>305583</v>
      </c>
      <c r="R45" s="212">
        <v>776397</v>
      </c>
      <c r="S45" s="212"/>
      <c r="T45" s="212"/>
      <c r="U45" s="212"/>
      <c r="V45"/>
      <c r="W45"/>
    </row>
    <row r="46" spans="1:24" s="6" customFormat="1" ht="25" customHeight="1" thickTop="1">
      <c r="A46" s="193"/>
      <c r="B46" s="198">
        <v>2013</v>
      </c>
      <c r="C46" s="199" t="s">
        <v>9</v>
      </c>
      <c r="D46" s="213">
        <v>208120000</v>
      </c>
      <c r="E46" s="213">
        <v>344870000</v>
      </c>
      <c r="F46" s="213">
        <v>148470000</v>
      </c>
      <c r="G46" s="222"/>
      <c r="H46" s="222"/>
      <c r="I46" s="222"/>
      <c r="J46" s="222"/>
      <c r="K46" s="222"/>
      <c r="L46" s="200">
        <v>1128872</v>
      </c>
      <c r="M46" s="200">
        <v>1469949</v>
      </c>
      <c r="N46" s="200">
        <v>2376089</v>
      </c>
      <c r="O46" s="811">
        <v>497186</v>
      </c>
      <c r="P46" s="811">
        <v>385899</v>
      </c>
      <c r="Q46" s="224"/>
      <c r="R46" s="213">
        <v>880603</v>
      </c>
      <c r="S46" s="213"/>
      <c r="T46" s="213"/>
      <c r="U46" s="213"/>
      <c r="V46"/>
      <c r="W46"/>
    </row>
    <row r="47" spans="1:24" s="6" customFormat="1" ht="25" customHeight="1">
      <c r="A47" s="193"/>
      <c r="B47" s="201">
        <v>2013</v>
      </c>
      <c r="C47" s="202" t="s">
        <v>8</v>
      </c>
      <c r="D47" s="214">
        <v>204386852</v>
      </c>
      <c r="E47" s="214">
        <v>354767588</v>
      </c>
      <c r="F47" s="214">
        <v>145928060</v>
      </c>
      <c r="G47" s="225"/>
      <c r="H47" s="225"/>
      <c r="I47" s="225"/>
      <c r="J47" s="225"/>
      <c r="K47" s="225"/>
      <c r="L47" s="203">
        <v>1296177</v>
      </c>
      <c r="M47" s="203">
        <v>1190395</v>
      </c>
      <c r="N47" s="203">
        <v>2092336</v>
      </c>
      <c r="O47" s="812">
        <v>420940</v>
      </c>
      <c r="P47" s="812">
        <v>349389</v>
      </c>
      <c r="Q47" s="227"/>
      <c r="R47" s="214">
        <v>673983</v>
      </c>
      <c r="S47" s="214"/>
      <c r="T47" s="214"/>
      <c r="U47" s="214"/>
      <c r="V47"/>
      <c r="W47"/>
    </row>
    <row r="48" spans="1:24" s="6" customFormat="1" ht="25" customHeight="1">
      <c r="A48" s="193"/>
      <c r="B48" s="201">
        <v>2013</v>
      </c>
      <c r="C48" s="202" t="s">
        <v>7</v>
      </c>
      <c r="D48" s="203">
        <v>204075773</v>
      </c>
      <c r="E48" s="203">
        <v>354612410</v>
      </c>
      <c r="F48" s="203">
        <v>144204192</v>
      </c>
      <c r="G48" s="225"/>
      <c r="H48" s="225"/>
      <c r="I48" s="225"/>
      <c r="J48" s="225"/>
      <c r="K48" s="225"/>
      <c r="L48" s="203">
        <v>1389881</v>
      </c>
      <c r="M48" s="203">
        <v>3165134</v>
      </c>
      <c r="N48" s="203">
        <v>1662647</v>
      </c>
      <c r="O48" s="812">
        <v>403630</v>
      </c>
      <c r="P48" s="812">
        <v>341236</v>
      </c>
      <c r="Q48" s="227"/>
      <c r="R48" s="214">
        <v>713096</v>
      </c>
      <c r="S48" s="214"/>
      <c r="T48" s="214"/>
      <c r="U48" s="214"/>
      <c r="V48"/>
      <c r="W48"/>
    </row>
    <row r="49" spans="1:23" s="6" customFormat="1" ht="25" customHeight="1" thickBot="1">
      <c r="A49" s="193"/>
      <c r="B49" s="206">
        <v>2013</v>
      </c>
      <c r="C49" s="207" t="s">
        <v>6</v>
      </c>
      <c r="D49" s="205">
        <v>201073620</v>
      </c>
      <c r="E49" s="205">
        <v>343483358</v>
      </c>
      <c r="F49" s="205">
        <v>142433955</v>
      </c>
      <c r="G49" s="232"/>
      <c r="H49" s="232"/>
      <c r="I49" s="232"/>
      <c r="J49" s="232"/>
      <c r="K49" s="232"/>
      <c r="L49" s="205">
        <v>1408313</v>
      </c>
      <c r="M49" s="205">
        <v>1854370</v>
      </c>
      <c r="N49" s="205">
        <v>1661203</v>
      </c>
      <c r="O49" s="815">
        <v>421026</v>
      </c>
      <c r="P49" s="815">
        <v>385288</v>
      </c>
      <c r="Q49" s="236"/>
      <c r="R49" s="212">
        <v>642873</v>
      </c>
      <c r="S49" s="212"/>
      <c r="T49" s="212"/>
      <c r="U49" s="212"/>
      <c r="V49"/>
      <c r="W49"/>
    </row>
    <row r="50" spans="1:23" s="6" customFormat="1" ht="25" customHeight="1" thickTop="1">
      <c r="A50" s="193"/>
      <c r="B50" s="198">
        <v>2012</v>
      </c>
      <c r="C50" s="199" t="s">
        <v>9</v>
      </c>
      <c r="D50" s="213">
        <v>202392465</v>
      </c>
      <c r="E50" s="213">
        <v>340571225</v>
      </c>
      <c r="F50" s="213">
        <v>144099174</v>
      </c>
      <c r="G50" s="222"/>
      <c r="H50" s="222"/>
      <c r="I50" s="222"/>
      <c r="J50" s="222"/>
      <c r="K50" s="222"/>
      <c r="L50" s="200">
        <v>1317968</v>
      </c>
      <c r="M50" s="200">
        <v>1544419</v>
      </c>
      <c r="N50" s="200">
        <v>2044016</v>
      </c>
      <c r="O50" s="811">
        <v>403060</v>
      </c>
      <c r="P50" s="811">
        <v>289212</v>
      </c>
      <c r="Q50" s="224"/>
      <c r="R50" s="213">
        <v>1884619</v>
      </c>
      <c r="S50" s="213"/>
      <c r="T50" s="213"/>
      <c r="U50" s="213"/>
      <c r="V50"/>
      <c r="W50"/>
    </row>
    <row r="51" spans="1:23" s="6" customFormat="1" ht="25" customHeight="1">
      <c r="A51" s="193"/>
      <c r="B51" s="201">
        <v>2012</v>
      </c>
      <c r="C51" s="202" t="s">
        <v>8</v>
      </c>
      <c r="D51" s="214">
        <v>201334646</v>
      </c>
      <c r="E51" s="214">
        <v>336209912</v>
      </c>
      <c r="F51" s="214">
        <v>139309226</v>
      </c>
      <c r="G51" s="225"/>
      <c r="H51" s="225"/>
      <c r="I51" s="225"/>
      <c r="J51" s="225"/>
      <c r="K51" s="225"/>
      <c r="L51" s="203">
        <v>1479222</v>
      </c>
      <c r="M51" s="203">
        <v>1221757</v>
      </c>
      <c r="N51" s="203">
        <v>1697405</v>
      </c>
      <c r="O51" s="812">
        <v>332773</v>
      </c>
      <c r="P51" s="812">
        <v>355862</v>
      </c>
      <c r="Q51" s="227"/>
      <c r="R51" s="214">
        <v>1553334</v>
      </c>
      <c r="S51" s="214"/>
      <c r="T51" s="214"/>
      <c r="U51" s="214"/>
      <c r="V51"/>
      <c r="W51"/>
    </row>
    <row r="52" spans="1:23" s="6" customFormat="1" ht="25" customHeight="1">
      <c r="A52" s="193"/>
      <c r="B52" s="201">
        <v>2012</v>
      </c>
      <c r="C52" s="202" t="s">
        <v>7</v>
      </c>
      <c r="D52" s="203">
        <v>187559187</v>
      </c>
      <c r="E52" s="203">
        <v>327872857</v>
      </c>
      <c r="F52" s="203">
        <v>134936737</v>
      </c>
      <c r="G52" s="225"/>
      <c r="H52" s="225"/>
      <c r="I52" s="225"/>
      <c r="J52" s="225"/>
      <c r="K52" s="225"/>
      <c r="L52" s="203">
        <v>1214317</v>
      </c>
      <c r="M52" s="203">
        <v>1497397</v>
      </c>
      <c r="N52" s="203">
        <v>1756724</v>
      </c>
      <c r="O52" s="812">
        <v>330704</v>
      </c>
      <c r="P52" s="812">
        <v>334176</v>
      </c>
      <c r="Q52" s="227"/>
      <c r="R52" s="214">
        <v>1242551</v>
      </c>
      <c r="S52" s="214"/>
      <c r="T52" s="214"/>
      <c r="U52" s="214"/>
      <c r="V52"/>
      <c r="W52"/>
    </row>
    <row r="53" spans="1:23" s="6" customFormat="1" ht="25" customHeight="1" thickBot="1">
      <c r="A53" s="193"/>
      <c r="B53" s="206">
        <v>2012</v>
      </c>
      <c r="C53" s="207" t="s">
        <v>6</v>
      </c>
      <c r="D53" s="205">
        <v>167892592.87209228</v>
      </c>
      <c r="E53" s="205">
        <v>313605632.80249608</v>
      </c>
      <c r="F53" s="205">
        <v>129031593.32541171</v>
      </c>
      <c r="G53" s="232"/>
      <c r="H53" s="232"/>
      <c r="I53" s="232"/>
      <c r="J53" s="232"/>
      <c r="K53" s="232"/>
      <c r="L53" s="205">
        <v>1122925</v>
      </c>
      <c r="M53" s="205">
        <v>1079202</v>
      </c>
      <c r="N53" s="205">
        <v>1156150</v>
      </c>
      <c r="O53" s="815">
        <v>319923</v>
      </c>
      <c r="P53" s="815">
        <v>268711</v>
      </c>
      <c r="Q53" s="236"/>
      <c r="R53" s="212">
        <v>1803578.6462585037</v>
      </c>
      <c r="S53" s="212"/>
      <c r="T53" s="212"/>
      <c r="U53" s="212"/>
      <c r="V53"/>
      <c r="W53"/>
    </row>
    <row r="54" spans="1:23" s="6" customFormat="1" ht="25" customHeight="1" thickTop="1">
      <c r="A54" s="193"/>
      <c r="B54" s="198">
        <v>2011</v>
      </c>
      <c r="C54" s="199" t="s">
        <v>9</v>
      </c>
      <c r="D54" s="213">
        <v>153413978</v>
      </c>
      <c r="E54" s="213">
        <v>301925846</v>
      </c>
      <c r="F54" s="213">
        <v>120944633</v>
      </c>
      <c r="G54" s="222"/>
      <c r="H54" s="222"/>
      <c r="I54" s="222"/>
      <c r="J54" s="222"/>
      <c r="K54" s="222"/>
      <c r="L54" s="200">
        <v>1013243.06</v>
      </c>
      <c r="M54" s="200">
        <v>1063296.96</v>
      </c>
      <c r="N54" s="200">
        <v>1646682.06</v>
      </c>
      <c r="O54" s="811">
        <v>309189</v>
      </c>
      <c r="P54" s="223"/>
      <c r="Q54" s="224"/>
      <c r="R54" s="213">
        <v>1474897</v>
      </c>
      <c r="S54" s="213"/>
      <c r="T54" s="213"/>
      <c r="U54" s="213"/>
      <c r="V54"/>
      <c r="W54"/>
    </row>
    <row r="55" spans="1:23" s="6" customFormat="1" ht="25" customHeight="1">
      <c r="A55" s="193"/>
      <c r="B55" s="201">
        <v>2011</v>
      </c>
      <c r="C55" s="202" t="s">
        <v>8</v>
      </c>
      <c r="D55" s="214">
        <v>159806087</v>
      </c>
      <c r="E55" s="214">
        <v>312510320</v>
      </c>
      <c r="F55" s="214">
        <v>123634197</v>
      </c>
      <c r="G55" s="225"/>
      <c r="H55" s="225"/>
      <c r="I55" s="225"/>
      <c r="J55" s="225"/>
      <c r="K55" s="225"/>
      <c r="L55" s="203">
        <v>930356.02</v>
      </c>
      <c r="M55" s="203">
        <v>1200908</v>
      </c>
      <c r="N55" s="203">
        <v>1267648.94</v>
      </c>
      <c r="O55" s="812">
        <v>261182</v>
      </c>
      <c r="P55" s="226"/>
      <c r="Q55" s="227"/>
      <c r="R55" s="214">
        <v>836431</v>
      </c>
      <c r="S55" s="214"/>
      <c r="T55" s="214"/>
      <c r="U55" s="214"/>
      <c r="V55"/>
      <c r="W55"/>
    </row>
    <row r="56" spans="1:23" s="6" customFormat="1" ht="25" customHeight="1">
      <c r="A56" s="193"/>
      <c r="B56" s="201">
        <v>2011</v>
      </c>
      <c r="C56" s="202" t="s">
        <v>7</v>
      </c>
      <c r="D56" s="203">
        <v>176477870</v>
      </c>
      <c r="E56" s="203">
        <v>302637682</v>
      </c>
      <c r="F56" s="203">
        <v>132394497.99999999</v>
      </c>
      <c r="G56" s="225"/>
      <c r="H56" s="225"/>
      <c r="I56" s="225"/>
      <c r="J56" s="225"/>
      <c r="K56" s="225"/>
      <c r="L56" s="203">
        <v>846916</v>
      </c>
      <c r="M56" s="203">
        <v>1204520</v>
      </c>
      <c r="N56" s="203">
        <v>1476952</v>
      </c>
      <c r="O56" s="812">
        <v>295000</v>
      </c>
      <c r="P56" s="226"/>
      <c r="Q56" s="227"/>
      <c r="R56" s="214">
        <v>1031735</v>
      </c>
      <c r="S56" s="214"/>
      <c r="T56" s="214"/>
      <c r="U56" s="214"/>
      <c r="V56"/>
      <c r="W56"/>
    </row>
    <row r="57" spans="1:23" s="6" customFormat="1" ht="25" customHeight="1" thickBot="1">
      <c r="A57" s="193"/>
      <c r="B57" s="206">
        <v>2011</v>
      </c>
      <c r="C57" s="207" t="s">
        <v>6</v>
      </c>
      <c r="D57" s="205">
        <v>179340183.00000003</v>
      </c>
      <c r="E57" s="205">
        <v>297832448</v>
      </c>
      <c r="F57" s="205">
        <v>126505693</v>
      </c>
      <c r="G57" s="232"/>
      <c r="H57" s="232"/>
      <c r="I57" s="232"/>
      <c r="J57" s="232"/>
      <c r="K57" s="232"/>
      <c r="L57" s="205">
        <v>520643</v>
      </c>
      <c r="M57" s="205">
        <v>893420</v>
      </c>
      <c r="N57" s="205">
        <v>1012709</v>
      </c>
      <c r="O57" s="235" t="s">
        <v>10</v>
      </c>
      <c r="P57" s="235"/>
      <c r="Q57" s="236"/>
      <c r="R57" s="212">
        <v>796176</v>
      </c>
      <c r="S57" s="212"/>
      <c r="T57" s="212"/>
      <c r="U57" s="212"/>
      <c r="V57"/>
      <c r="W57"/>
    </row>
    <row r="58" spans="1:23" s="6" customFormat="1" ht="25" customHeight="1" thickTop="1">
      <c r="A58" s="193"/>
      <c r="B58" s="198">
        <v>2010</v>
      </c>
      <c r="C58" s="199" t="s">
        <v>9</v>
      </c>
      <c r="D58" s="213">
        <v>180649446</v>
      </c>
      <c r="E58" s="213">
        <v>290973220</v>
      </c>
      <c r="F58" s="213">
        <v>126842309</v>
      </c>
      <c r="G58" s="222"/>
      <c r="H58" s="222"/>
      <c r="I58" s="222"/>
      <c r="J58" s="222"/>
      <c r="K58" s="222"/>
      <c r="L58" s="200">
        <v>441017</v>
      </c>
      <c r="M58" s="200">
        <v>930000</v>
      </c>
      <c r="N58" s="200">
        <v>1278929</v>
      </c>
      <c r="O58" s="223"/>
      <c r="P58" s="223"/>
      <c r="Q58" s="224"/>
      <c r="R58" s="213">
        <v>698411</v>
      </c>
      <c r="S58" s="213"/>
      <c r="T58" s="213"/>
      <c r="U58" s="213"/>
      <c r="V58"/>
      <c r="W58"/>
    </row>
    <row r="59" spans="1:23" s="6" customFormat="1" ht="25" customHeight="1">
      <c r="A59" s="193"/>
      <c r="B59" s="201">
        <v>2010</v>
      </c>
      <c r="C59" s="202" t="s">
        <v>8</v>
      </c>
      <c r="D59" s="214">
        <v>179947000</v>
      </c>
      <c r="E59" s="214">
        <v>288186000</v>
      </c>
      <c r="F59" s="214">
        <v>122572000</v>
      </c>
      <c r="G59" s="225"/>
      <c r="H59" s="225"/>
      <c r="I59" s="225"/>
      <c r="J59" s="225"/>
      <c r="K59" s="225"/>
      <c r="L59" s="203">
        <v>417699</v>
      </c>
      <c r="M59" s="203">
        <v>577000</v>
      </c>
      <c r="N59" s="203">
        <v>1119625</v>
      </c>
      <c r="O59" s="226"/>
      <c r="P59" s="226"/>
      <c r="Q59" s="227"/>
      <c r="R59" s="214">
        <v>472758</v>
      </c>
      <c r="S59" s="214"/>
      <c r="T59" s="214"/>
      <c r="U59" s="214"/>
      <c r="V59"/>
      <c r="W59"/>
    </row>
    <row r="60" spans="1:23" s="6" customFormat="1" ht="25" customHeight="1">
      <c r="A60" s="193"/>
      <c r="B60" s="201">
        <v>2010</v>
      </c>
      <c r="C60" s="202" t="s">
        <v>7</v>
      </c>
      <c r="D60" s="203">
        <v>171524395</v>
      </c>
      <c r="E60" s="203">
        <v>286533819</v>
      </c>
      <c r="F60" s="203">
        <v>121160043</v>
      </c>
      <c r="G60" s="225"/>
      <c r="H60" s="225"/>
      <c r="I60" s="225"/>
      <c r="J60" s="225"/>
      <c r="K60" s="225"/>
      <c r="L60" s="203">
        <v>378076</v>
      </c>
      <c r="M60" s="203">
        <v>845000</v>
      </c>
      <c r="N60" s="203">
        <v>1318826</v>
      </c>
      <c r="O60" s="226"/>
      <c r="P60" s="226"/>
      <c r="Q60" s="227"/>
      <c r="R60" s="214">
        <v>206741</v>
      </c>
      <c r="S60" s="214"/>
      <c r="T60" s="214"/>
      <c r="U60" s="214"/>
      <c r="V60"/>
      <c r="W60"/>
    </row>
    <row r="61" spans="1:23" s="6" customFormat="1" ht="25" customHeight="1" thickBot="1">
      <c r="A61" s="193"/>
      <c r="B61" s="206">
        <v>2010</v>
      </c>
      <c r="C61" s="207" t="s">
        <v>6</v>
      </c>
      <c r="D61" s="205">
        <v>189252200</v>
      </c>
      <c r="E61" s="205">
        <v>259220400</v>
      </c>
      <c r="F61" s="205">
        <v>106964800</v>
      </c>
      <c r="G61" s="232"/>
      <c r="H61" s="232"/>
      <c r="I61" s="232"/>
      <c r="J61" s="232"/>
      <c r="K61" s="232"/>
      <c r="L61" s="205">
        <v>267124</v>
      </c>
      <c r="M61" s="205">
        <v>725484</v>
      </c>
      <c r="N61" s="205">
        <v>1200413</v>
      </c>
      <c r="O61" s="235"/>
      <c r="P61" s="235"/>
      <c r="Q61" s="236"/>
      <c r="R61" s="212">
        <v>171991</v>
      </c>
      <c r="S61" s="212"/>
      <c r="T61" s="212"/>
      <c r="U61" s="212"/>
      <c r="V61"/>
      <c r="W61"/>
    </row>
    <row r="62" spans="1:23" s="6" customFormat="1" ht="25" customHeight="1" thickTop="1">
      <c r="A62" s="193"/>
      <c r="B62" s="198">
        <v>2009</v>
      </c>
      <c r="C62" s="199" t="s">
        <v>9</v>
      </c>
      <c r="D62" s="213">
        <v>163541000</v>
      </c>
      <c r="E62" s="213">
        <v>271954000</v>
      </c>
      <c r="F62" s="213">
        <v>115353000</v>
      </c>
      <c r="G62" s="222"/>
      <c r="H62" s="222"/>
      <c r="I62" s="222"/>
      <c r="J62" s="222"/>
      <c r="K62" s="222"/>
      <c r="L62" s="200">
        <v>226299</v>
      </c>
      <c r="M62" s="200">
        <v>490949</v>
      </c>
      <c r="N62" s="200">
        <v>904995</v>
      </c>
      <c r="O62" s="223"/>
      <c r="P62" s="223"/>
      <c r="Q62" s="224"/>
      <c r="R62" s="213">
        <v>133466</v>
      </c>
      <c r="S62" s="213"/>
      <c r="T62" s="213"/>
      <c r="U62" s="213"/>
      <c r="V62"/>
      <c r="W62"/>
    </row>
    <row r="63" spans="1:23" s="6" customFormat="1" ht="25" customHeight="1">
      <c r="A63" s="193"/>
      <c r="B63" s="201">
        <v>2009</v>
      </c>
      <c r="C63" s="202" t="s">
        <v>8</v>
      </c>
      <c r="D63" s="214">
        <v>163089000</v>
      </c>
      <c r="E63" s="214">
        <v>281470000</v>
      </c>
      <c r="F63" s="214">
        <v>115167000</v>
      </c>
      <c r="G63" s="225"/>
      <c r="H63" s="225"/>
      <c r="I63" s="225"/>
      <c r="J63" s="225"/>
      <c r="K63" s="225"/>
      <c r="L63" s="203">
        <v>249000</v>
      </c>
      <c r="M63" s="203">
        <v>523917</v>
      </c>
      <c r="N63" s="203">
        <v>318889</v>
      </c>
      <c r="O63" s="226"/>
      <c r="P63" s="226"/>
      <c r="Q63" s="227"/>
      <c r="R63" s="214">
        <v>161000</v>
      </c>
      <c r="S63" s="214"/>
      <c r="T63" s="214"/>
      <c r="U63" s="214"/>
      <c r="V63"/>
      <c r="W63"/>
    </row>
    <row r="64" spans="1:23" s="6" customFormat="1" ht="25" customHeight="1">
      <c r="A64" s="193"/>
      <c r="B64" s="201">
        <v>2009</v>
      </c>
      <c r="C64" s="202" t="s">
        <v>7</v>
      </c>
      <c r="D64" s="203">
        <v>155703270</v>
      </c>
      <c r="E64" s="203">
        <v>262283150.00000003</v>
      </c>
      <c r="F64" s="203">
        <v>112406570</v>
      </c>
      <c r="G64" s="225"/>
      <c r="H64" s="225"/>
      <c r="I64" s="225"/>
      <c r="J64" s="225"/>
      <c r="K64" s="225"/>
      <c r="L64" s="203">
        <v>109000</v>
      </c>
      <c r="M64" s="203">
        <v>614934</v>
      </c>
      <c r="N64" s="203">
        <v>379307</v>
      </c>
      <c r="O64" s="226"/>
      <c r="P64" s="226"/>
      <c r="Q64" s="227"/>
      <c r="R64" s="226"/>
      <c r="S64" s="214"/>
      <c r="T64" s="214"/>
      <c r="U64" s="214"/>
      <c r="V64"/>
      <c r="W64"/>
    </row>
    <row r="65" spans="1:23" s="6" customFormat="1" ht="25" customHeight="1" thickBot="1">
      <c r="A65" s="193"/>
      <c r="B65" s="206">
        <v>2009</v>
      </c>
      <c r="C65" s="207" t="s">
        <v>6</v>
      </c>
      <c r="D65" s="205">
        <v>153293700</v>
      </c>
      <c r="E65" s="205">
        <v>252222530</v>
      </c>
      <c r="F65" s="205">
        <v>105208950</v>
      </c>
      <c r="G65" s="232"/>
      <c r="H65" s="232"/>
      <c r="I65" s="232"/>
      <c r="J65" s="232"/>
      <c r="K65" s="232"/>
      <c r="L65" s="232"/>
      <c r="M65" s="205">
        <v>507629</v>
      </c>
      <c r="N65" s="205">
        <v>279964</v>
      </c>
      <c r="O65" s="235"/>
      <c r="P65" s="235"/>
      <c r="Q65" s="236"/>
      <c r="R65" s="235"/>
      <c r="S65" s="212"/>
      <c r="T65" s="212"/>
      <c r="U65" s="212"/>
      <c r="V65"/>
      <c r="W65"/>
    </row>
    <row r="66" spans="1:23" s="6" customFormat="1" ht="25" customHeight="1" thickTop="1">
      <c r="A66" s="193"/>
      <c r="B66" s="198">
        <v>2008</v>
      </c>
      <c r="C66" s="199" t="s">
        <v>9</v>
      </c>
      <c r="D66" s="213">
        <v>149069900</v>
      </c>
      <c r="E66" s="213">
        <v>248631400</v>
      </c>
      <c r="F66" s="213">
        <v>104317300</v>
      </c>
      <c r="G66" s="222"/>
      <c r="H66" s="222"/>
      <c r="I66" s="222"/>
      <c r="J66" s="222"/>
      <c r="K66" s="222"/>
      <c r="L66" s="222"/>
      <c r="M66" s="222"/>
      <c r="N66" s="222"/>
      <c r="O66" s="223"/>
      <c r="P66" s="223"/>
      <c r="Q66" s="224"/>
      <c r="R66" s="223"/>
      <c r="S66" s="213"/>
      <c r="T66" s="213"/>
      <c r="U66" s="213"/>
      <c r="V66"/>
      <c r="W66"/>
    </row>
    <row r="67" spans="1:23" s="6" customFormat="1" ht="25" customHeight="1">
      <c r="A67" s="193"/>
      <c r="B67" s="201">
        <v>2008</v>
      </c>
      <c r="C67" s="202" t="s">
        <v>8</v>
      </c>
      <c r="D67" s="214">
        <v>146697514</v>
      </c>
      <c r="E67" s="214">
        <v>246047464</v>
      </c>
      <c r="F67" s="214">
        <v>101560726</v>
      </c>
      <c r="G67" s="225"/>
      <c r="H67" s="225"/>
      <c r="I67" s="225"/>
      <c r="J67" s="225"/>
      <c r="K67" s="225"/>
      <c r="L67" s="225"/>
      <c r="M67" s="225"/>
      <c r="N67" s="225"/>
      <c r="O67" s="226"/>
      <c r="P67" s="226"/>
      <c r="Q67" s="227"/>
      <c r="R67" s="226"/>
      <c r="S67" s="214"/>
      <c r="T67" s="214"/>
      <c r="U67" s="214"/>
      <c r="V67"/>
      <c r="W67"/>
    </row>
    <row r="68" spans="1:23" s="6" customFormat="1" ht="25" customHeight="1">
      <c r="A68" s="193"/>
      <c r="B68" s="201">
        <v>2008</v>
      </c>
      <c r="C68" s="202" t="s">
        <v>7</v>
      </c>
      <c r="D68" s="203">
        <v>145532000</v>
      </c>
      <c r="E68" s="203">
        <v>236797000</v>
      </c>
      <c r="F68" s="203">
        <v>96493000</v>
      </c>
      <c r="G68" s="225"/>
      <c r="H68" s="228"/>
      <c r="I68" s="225"/>
      <c r="J68" s="225"/>
      <c r="K68" s="225"/>
      <c r="L68" s="225"/>
      <c r="M68" s="225"/>
      <c r="N68" s="225"/>
      <c r="O68" s="226"/>
      <c r="P68" s="226"/>
      <c r="Q68" s="227"/>
      <c r="R68" s="226"/>
      <c r="S68" s="214"/>
      <c r="T68" s="214"/>
      <c r="U68" s="214"/>
      <c r="V68"/>
      <c r="W68"/>
    </row>
    <row r="69" spans="1:23" s="6" customFormat="1" ht="25" customHeight="1" thickBot="1">
      <c r="A69" s="193"/>
      <c r="B69" s="215">
        <v>2008</v>
      </c>
      <c r="C69" s="216" t="s">
        <v>6</v>
      </c>
      <c r="D69" s="217">
        <v>142240000</v>
      </c>
      <c r="E69" s="217">
        <v>231130000</v>
      </c>
      <c r="F69" s="217">
        <v>95520000</v>
      </c>
      <c r="G69" s="229"/>
      <c r="H69" s="229"/>
      <c r="I69" s="229"/>
      <c r="J69" s="229"/>
      <c r="K69" s="229"/>
      <c r="L69" s="229"/>
      <c r="M69" s="229"/>
      <c r="N69" s="229"/>
      <c r="O69" s="230"/>
      <c r="P69" s="230"/>
      <c r="Q69" s="231"/>
      <c r="R69" s="230"/>
      <c r="S69" s="995"/>
      <c r="T69" s="995"/>
      <c r="U69" s="995"/>
      <c r="V69"/>
      <c r="W69"/>
    </row>
    <row r="70" spans="1:23" ht="17.5" thickTop="1" thickBot="1">
      <c r="B70" s="195" t="s">
        <v>800</v>
      </c>
      <c r="C70" s="195"/>
      <c r="D70" s="196"/>
      <c r="E70" s="196"/>
      <c r="F70" s="218"/>
      <c r="G70" s="219"/>
      <c r="H70" s="219"/>
      <c r="I70" s="219"/>
      <c r="J70" s="219"/>
      <c r="K70" s="219"/>
      <c r="L70" s="219"/>
      <c r="M70" s="219"/>
      <c r="N70" s="219"/>
      <c r="O70" s="218"/>
      <c r="P70" s="220"/>
      <c r="Q70" s="218"/>
      <c r="R70" s="218"/>
      <c r="S70" s="218"/>
      <c r="T70" s="218"/>
      <c r="U70" s="218"/>
    </row>
    <row r="71" spans="1:23" ht="17" thickBot="1">
      <c r="B71" s="894"/>
      <c r="C71" s="197" t="s">
        <v>829</v>
      </c>
      <c r="D71" s="197"/>
      <c r="E71" s="196"/>
      <c r="F71" s="218"/>
      <c r="G71" s="219"/>
      <c r="H71" s="219"/>
      <c r="I71" s="219"/>
      <c r="J71" s="219"/>
      <c r="K71" s="219"/>
      <c r="L71" s="219"/>
      <c r="M71" s="219"/>
      <c r="N71" s="219"/>
      <c r="O71" s="218"/>
      <c r="P71" s="220"/>
      <c r="Q71" s="218"/>
      <c r="R71" s="218"/>
      <c r="S71" s="218"/>
      <c r="T71" s="218"/>
      <c r="U71" s="218"/>
    </row>
    <row r="72" spans="1:23" ht="17" thickBot="1">
      <c r="B72" s="895"/>
      <c r="C72" s="195" t="s">
        <v>801</v>
      </c>
      <c r="D72" s="197"/>
      <c r="E72" s="196"/>
      <c r="G72" s="16"/>
      <c r="H72" s="16"/>
      <c r="I72" s="16"/>
      <c r="J72" s="16"/>
      <c r="K72" s="16"/>
      <c r="L72" s="16"/>
      <c r="M72" s="16"/>
      <c r="N72" s="16"/>
      <c r="P72" s="16"/>
      <c r="V72" s="16"/>
      <c r="W72" s="16"/>
    </row>
    <row r="73" spans="1:23" ht="17" thickBot="1">
      <c r="B73" s="897"/>
      <c r="C73" s="1024" t="s">
        <v>819</v>
      </c>
      <c r="D73" s="1025"/>
      <c r="G73" s="16"/>
      <c r="H73" s="16"/>
      <c r="I73" s="16"/>
      <c r="J73" s="16"/>
      <c r="K73" s="16"/>
      <c r="L73" s="16"/>
      <c r="M73" s="16"/>
      <c r="N73" s="16"/>
      <c r="P73" s="16"/>
      <c r="V73" s="16"/>
      <c r="W73" s="16"/>
    </row>
    <row r="74" spans="1:23">
      <c r="D74" s="22"/>
      <c r="G74" s="16"/>
      <c r="H74" s="16"/>
      <c r="I74" s="16"/>
      <c r="J74" s="16"/>
      <c r="K74" s="16"/>
      <c r="L74" s="16"/>
      <c r="M74" s="16"/>
      <c r="N74" s="16"/>
      <c r="P74" s="16"/>
      <c r="V74" s="16"/>
      <c r="W74" s="16"/>
    </row>
    <row r="75" spans="1:23">
      <c r="D75" s="22"/>
      <c r="G75" s="16"/>
      <c r="H75" s="16"/>
      <c r="I75" s="16"/>
      <c r="J75" s="16"/>
      <c r="K75" s="16"/>
      <c r="L75" s="16"/>
      <c r="M75" s="16"/>
      <c r="N75" s="16"/>
      <c r="P75" s="16"/>
      <c r="V75" s="16"/>
      <c r="W75" s="16"/>
    </row>
    <row r="76" spans="1:23">
      <c r="D76" s="22"/>
      <c r="G76" s="16"/>
      <c r="H76" s="16"/>
      <c r="I76" s="16"/>
      <c r="J76" s="16"/>
      <c r="K76" s="16"/>
      <c r="L76" s="16"/>
      <c r="M76" s="16"/>
      <c r="N76" s="16"/>
      <c r="P76" s="16"/>
      <c r="V76" s="16"/>
      <c r="W76" s="16"/>
    </row>
    <row r="77" spans="1:23">
      <c r="D77" s="22"/>
      <c r="G77" s="16"/>
      <c r="H77" s="16"/>
      <c r="I77" s="16"/>
      <c r="J77" s="16"/>
      <c r="K77" s="16"/>
      <c r="L77" s="16"/>
      <c r="M77" s="16"/>
      <c r="N77" s="16"/>
      <c r="P77" s="16"/>
      <c r="V77" s="16"/>
      <c r="W77" s="16"/>
    </row>
    <row r="78" spans="1:23">
      <c r="D78" s="22"/>
      <c r="G78" s="16"/>
      <c r="H78" s="16"/>
      <c r="I78" s="16"/>
      <c r="J78" s="16"/>
      <c r="K78" s="16"/>
      <c r="L78" s="16"/>
      <c r="M78" s="16"/>
      <c r="N78" s="16"/>
      <c r="P78" s="16"/>
      <c r="V78" s="16"/>
      <c r="W78" s="16"/>
    </row>
    <row r="79" spans="1:23">
      <c r="D79" s="22"/>
      <c r="G79" s="16"/>
      <c r="H79" s="16"/>
      <c r="I79" s="16"/>
      <c r="J79" s="16"/>
      <c r="K79" s="16"/>
      <c r="L79" s="16"/>
      <c r="M79" s="16"/>
      <c r="N79" s="16"/>
      <c r="P79" s="16"/>
      <c r="V79" s="16"/>
      <c r="W79" s="16"/>
    </row>
    <row r="80" spans="1:23">
      <c r="D80" s="22"/>
      <c r="G80" s="16"/>
      <c r="H80" s="16"/>
      <c r="I80" s="16"/>
      <c r="J80" s="16"/>
      <c r="K80" s="16"/>
      <c r="L80" s="16"/>
      <c r="M80" s="16"/>
      <c r="N80" s="16"/>
      <c r="P80" s="16"/>
      <c r="V80" s="16"/>
      <c r="W80" s="16"/>
    </row>
    <row r="81" spans="4:23">
      <c r="D81" s="22"/>
      <c r="G81" s="16"/>
      <c r="H81" s="16"/>
      <c r="I81" s="16"/>
      <c r="J81" s="16"/>
      <c r="K81" s="16"/>
      <c r="L81" s="16"/>
      <c r="M81" s="16"/>
      <c r="N81" s="16"/>
      <c r="P81" s="16"/>
      <c r="V81" s="16"/>
      <c r="W81" s="16"/>
    </row>
    <row r="82" spans="4:23">
      <c r="D82" s="22"/>
      <c r="G82" s="16"/>
      <c r="H82" s="16"/>
      <c r="I82" s="16"/>
      <c r="J82" s="16"/>
      <c r="K82" s="16"/>
      <c r="L82" s="16"/>
      <c r="M82" s="16"/>
      <c r="N82" s="16"/>
      <c r="P82" s="16"/>
      <c r="V82" s="16"/>
      <c r="W82" s="16"/>
    </row>
    <row r="83" spans="4:23">
      <c r="D83" s="22"/>
      <c r="G83" s="16"/>
      <c r="H83" s="16"/>
      <c r="I83" s="16"/>
      <c r="J83" s="16"/>
      <c r="K83" s="16"/>
      <c r="L83" s="16"/>
      <c r="M83" s="16"/>
      <c r="N83" s="16"/>
      <c r="P83" s="16"/>
      <c r="V83" s="16"/>
      <c r="W83" s="16"/>
    </row>
    <row r="84" spans="4:23">
      <c r="D84" s="22"/>
      <c r="G84" s="16"/>
      <c r="H84" s="16"/>
      <c r="I84" s="16"/>
      <c r="J84" s="16"/>
      <c r="K84" s="16"/>
      <c r="L84" s="16"/>
      <c r="M84" s="16"/>
      <c r="N84" s="16"/>
      <c r="P84" s="16"/>
      <c r="V84" s="16"/>
      <c r="W84" s="16"/>
    </row>
    <row r="85" spans="4:23">
      <c r="D85" s="22"/>
      <c r="G85" s="16"/>
      <c r="H85" s="16"/>
      <c r="I85" s="16"/>
      <c r="J85" s="16"/>
      <c r="K85" s="16"/>
      <c r="L85" s="16"/>
      <c r="M85" s="16"/>
      <c r="N85" s="16"/>
      <c r="P85" s="16"/>
      <c r="V85" s="16"/>
      <c r="W85" s="16"/>
    </row>
    <row r="86" spans="4:23">
      <c r="D86" s="22"/>
      <c r="G86" s="16"/>
      <c r="H86" s="16"/>
      <c r="I86" s="16"/>
      <c r="J86" s="16"/>
      <c r="K86" s="16"/>
      <c r="L86" s="16"/>
      <c r="M86" s="16"/>
      <c r="N86" s="16"/>
      <c r="P86" s="16"/>
      <c r="V86" s="16"/>
      <c r="W86" s="16"/>
    </row>
    <row r="87" spans="4:23">
      <c r="D87" s="22"/>
      <c r="G87" s="16"/>
      <c r="H87" s="16"/>
      <c r="I87" s="16"/>
      <c r="J87" s="16"/>
      <c r="K87" s="16"/>
      <c r="L87" s="16"/>
      <c r="M87" s="16"/>
      <c r="N87" s="16"/>
      <c r="P87" s="16"/>
      <c r="V87" s="16"/>
      <c r="W87" s="16"/>
    </row>
    <row r="88" spans="4:23">
      <c r="D88" s="22"/>
      <c r="G88" s="16"/>
      <c r="H88" s="16"/>
      <c r="I88" s="16"/>
      <c r="J88" s="16"/>
      <c r="K88" s="16"/>
      <c r="L88" s="16"/>
      <c r="M88" s="16"/>
      <c r="N88" s="16"/>
      <c r="P88" s="16"/>
      <c r="V88" s="16"/>
      <c r="W88" s="16"/>
    </row>
    <row r="89" spans="4:23">
      <c r="D89" s="22"/>
      <c r="G89" s="16"/>
      <c r="H89" s="16"/>
      <c r="I89" s="16"/>
      <c r="J89" s="16"/>
      <c r="K89" s="16"/>
      <c r="L89" s="16"/>
      <c r="M89" s="16"/>
      <c r="N89" s="16"/>
      <c r="P89" s="16"/>
      <c r="V89" s="16"/>
      <c r="W89" s="16"/>
    </row>
    <row r="90" spans="4:23">
      <c r="D90" s="22"/>
      <c r="G90" s="16"/>
      <c r="H90" s="16"/>
      <c r="I90" s="16"/>
      <c r="J90" s="16"/>
      <c r="K90" s="16"/>
      <c r="L90" s="16"/>
      <c r="M90" s="16"/>
      <c r="N90" s="16"/>
      <c r="P90" s="16"/>
      <c r="V90" s="16"/>
      <c r="W90" s="16"/>
    </row>
    <row r="91" spans="4:23">
      <c r="D91" s="22"/>
      <c r="G91" s="16"/>
      <c r="H91" s="16"/>
      <c r="I91" s="16"/>
      <c r="J91" s="16"/>
      <c r="K91" s="16"/>
      <c r="L91" s="16"/>
      <c r="M91" s="16"/>
      <c r="N91" s="16"/>
      <c r="P91" s="16"/>
      <c r="V91" s="16"/>
      <c r="W91" s="16"/>
    </row>
    <row r="92" spans="4:23">
      <c r="D92" s="22"/>
      <c r="G92" s="16"/>
      <c r="H92" s="16"/>
      <c r="I92" s="16"/>
      <c r="J92" s="16"/>
      <c r="K92" s="16"/>
      <c r="L92" s="16"/>
      <c r="M92" s="16"/>
      <c r="N92" s="16"/>
      <c r="P92" s="16"/>
      <c r="V92" s="16"/>
      <c r="W92" s="16"/>
    </row>
    <row r="93" spans="4:23">
      <c r="D93" s="22"/>
      <c r="G93" s="16"/>
      <c r="H93" s="16"/>
      <c r="I93" s="16"/>
      <c r="J93" s="16"/>
      <c r="K93" s="16"/>
      <c r="L93" s="16"/>
      <c r="M93" s="16"/>
      <c r="N93" s="16"/>
      <c r="P93" s="16"/>
      <c r="V93" s="16"/>
      <c r="W93" s="16"/>
    </row>
    <row r="94" spans="4:23">
      <c r="D94" s="22"/>
      <c r="G94" s="16"/>
      <c r="H94" s="16"/>
      <c r="I94" s="16"/>
      <c r="J94" s="16"/>
      <c r="K94" s="16"/>
      <c r="L94" s="16"/>
      <c r="M94" s="16"/>
      <c r="N94" s="16"/>
      <c r="P94" s="16"/>
      <c r="V94" s="16"/>
      <c r="W94" s="16"/>
    </row>
    <row r="95" spans="4:23">
      <c r="D95" s="22"/>
      <c r="G95" s="16"/>
      <c r="H95" s="16"/>
      <c r="I95" s="16"/>
      <c r="J95" s="16"/>
      <c r="K95" s="16"/>
      <c r="L95" s="16"/>
      <c r="M95" s="16"/>
      <c r="N95" s="16"/>
      <c r="P95" s="16"/>
      <c r="V95" s="16"/>
      <c r="W95" s="16"/>
    </row>
    <row r="96" spans="4:23">
      <c r="D96" s="22"/>
      <c r="G96" s="16"/>
      <c r="H96" s="16"/>
      <c r="I96" s="16"/>
      <c r="J96" s="16"/>
      <c r="K96" s="16"/>
      <c r="L96" s="16"/>
      <c r="M96" s="16"/>
      <c r="N96" s="16"/>
      <c r="P96" s="16"/>
      <c r="V96" s="16"/>
      <c r="W96" s="16"/>
    </row>
    <row r="97" spans="4:23">
      <c r="D97" s="22"/>
      <c r="G97" s="16"/>
      <c r="H97" s="16"/>
      <c r="I97" s="16"/>
      <c r="J97" s="16"/>
      <c r="K97" s="16"/>
      <c r="L97" s="16"/>
      <c r="M97" s="16"/>
      <c r="N97" s="16"/>
      <c r="P97" s="16"/>
      <c r="V97" s="16"/>
      <c r="W97" s="16"/>
    </row>
    <row r="98" spans="4:23">
      <c r="D98" s="22"/>
      <c r="G98" s="16"/>
      <c r="H98" s="16"/>
      <c r="I98" s="16"/>
      <c r="J98" s="16"/>
      <c r="K98" s="16"/>
      <c r="L98" s="16"/>
      <c r="M98" s="16"/>
      <c r="N98" s="16"/>
      <c r="P98" s="16"/>
      <c r="V98" s="16"/>
      <c r="W98" s="16"/>
    </row>
    <row r="99" spans="4:23">
      <c r="D99" s="22"/>
      <c r="G99" s="16"/>
      <c r="H99" s="16"/>
      <c r="I99" s="16"/>
      <c r="J99" s="16"/>
      <c r="K99" s="16"/>
      <c r="L99" s="16"/>
      <c r="M99" s="16"/>
      <c r="N99" s="16"/>
      <c r="P99" s="16"/>
      <c r="V99" s="16"/>
      <c r="W99" s="16"/>
    </row>
    <row r="100" spans="4:23">
      <c r="D100" s="22"/>
      <c r="G100" s="16"/>
      <c r="H100" s="16"/>
      <c r="I100" s="16"/>
      <c r="J100" s="16"/>
      <c r="K100" s="16"/>
      <c r="L100" s="16"/>
      <c r="M100" s="16"/>
      <c r="N100" s="16"/>
      <c r="P100" s="16"/>
      <c r="V100" s="16"/>
      <c r="W100" s="16"/>
    </row>
    <row r="101" spans="4:23">
      <c r="D101" s="22"/>
      <c r="G101" s="16"/>
      <c r="H101" s="16"/>
      <c r="I101" s="16"/>
      <c r="J101" s="16"/>
      <c r="K101" s="16"/>
      <c r="L101" s="16"/>
      <c r="M101" s="16"/>
      <c r="N101" s="16"/>
      <c r="P101" s="16"/>
      <c r="V101" s="16"/>
      <c r="W101" s="16"/>
    </row>
    <row r="102" spans="4:23">
      <c r="D102" s="22"/>
      <c r="G102" s="16"/>
      <c r="H102" s="16"/>
      <c r="I102" s="16"/>
      <c r="J102" s="16"/>
      <c r="K102" s="16"/>
      <c r="L102" s="16"/>
      <c r="M102" s="16"/>
      <c r="N102" s="16"/>
      <c r="P102" s="16"/>
      <c r="V102" s="16"/>
      <c r="W102" s="16"/>
    </row>
    <row r="103" spans="4:23">
      <c r="D103" s="22"/>
      <c r="G103" s="16"/>
      <c r="H103" s="16"/>
      <c r="I103" s="16"/>
      <c r="J103" s="16"/>
      <c r="K103" s="16"/>
      <c r="L103" s="16"/>
      <c r="M103" s="16"/>
      <c r="N103" s="16"/>
      <c r="P103" s="16"/>
      <c r="V103" s="16"/>
      <c r="W103" s="16"/>
    </row>
    <row r="104" spans="4:23">
      <c r="D104" s="22"/>
      <c r="G104" s="16"/>
      <c r="H104" s="16"/>
      <c r="I104" s="16"/>
      <c r="J104" s="16"/>
      <c r="K104" s="16"/>
      <c r="L104" s="16"/>
      <c r="M104" s="16"/>
      <c r="N104" s="16"/>
      <c r="P104" s="16"/>
      <c r="V104" s="16"/>
      <c r="W104" s="16"/>
    </row>
    <row r="105" spans="4:23">
      <c r="D105" s="22"/>
      <c r="G105" s="16"/>
      <c r="H105" s="16"/>
      <c r="I105" s="16"/>
      <c r="J105" s="16"/>
      <c r="K105" s="16"/>
      <c r="L105" s="16"/>
      <c r="M105" s="16"/>
      <c r="N105" s="16"/>
      <c r="P105" s="16"/>
      <c r="V105" s="16"/>
      <c r="W105" s="16"/>
    </row>
    <row r="106" spans="4:23">
      <c r="D106" s="22"/>
      <c r="G106" s="16"/>
      <c r="H106" s="16"/>
      <c r="I106" s="16"/>
      <c r="J106" s="16"/>
      <c r="K106" s="16"/>
      <c r="L106" s="16"/>
      <c r="M106" s="16"/>
      <c r="N106" s="16"/>
      <c r="P106" s="16"/>
      <c r="V106" s="16"/>
      <c r="W106" s="16"/>
    </row>
    <row r="107" spans="4:23">
      <c r="D107" s="22"/>
      <c r="G107" s="16"/>
      <c r="H107" s="16"/>
      <c r="I107" s="16"/>
      <c r="J107" s="16"/>
      <c r="K107" s="16"/>
      <c r="L107" s="16"/>
      <c r="M107" s="16"/>
      <c r="N107" s="16"/>
      <c r="P107" s="16"/>
      <c r="V107" s="16"/>
      <c r="W107" s="16"/>
    </row>
    <row r="108" spans="4:23">
      <c r="D108" s="22"/>
      <c r="G108" s="16"/>
      <c r="H108" s="16"/>
      <c r="I108" s="16"/>
      <c r="J108" s="16"/>
      <c r="K108" s="16"/>
      <c r="L108" s="16"/>
      <c r="M108" s="16"/>
      <c r="N108" s="16"/>
      <c r="P108" s="16"/>
      <c r="V108" s="16"/>
      <c r="W108" s="16"/>
    </row>
    <row r="109" spans="4:23">
      <c r="D109" s="22"/>
      <c r="G109" s="16"/>
      <c r="H109" s="16"/>
      <c r="I109" s="16"/>
      <c r="J109" s="16"/>
      <c r="K109" s="16"/>
      <c r="L109" s="16"/>
      <c r="M109" s="16"/>
      <c r="N109" s="16"/>
      <c r="P109" s="16"/>
      <c r="V109" s="16"/>
      <c r="W109" s="16"/>
    </row>
    <row r="110" spans="4:23">
      <c r="D110" s="22"/>
      <c r="G110" s="16"/>
      <c r="H110" s="16"/>
      <c r="I110" s="16"/>
      <c r="J110" s="16"/>
      <c r="K110" s="16"/>
      <c r="L110" s="16"/>
      <c r="M110" s="16"/>
      <c r="N110" s="16"/>
      <c r="P110" s="16"/>
      <c r="V110" s="16"/>
      <c r="W110" s="16"/>
    </row>
    <row r="111" spans="4:23">
      <c r="D111" s="22"/>
      <c r="G111" s="16"/>
      <c r="H111" s="16"/>
      <c r="I111" s="16"/>
      <c r="J111" s="16"/>
      <c r="K111" s="16"/>
      <c r="L111" s="16"/>
      <c r="M111" s="16"/>
      <c r="N111" s="16"/>
      <c r="P111" s="16"/>
      <c r="V111" s="16"/>
      <c r="W111" s="16"/>
    </row>
    <row r="112" spans="4:23">
      <c r="D112" s="22"/>
      <c r="G112" s="16"/>
      <c r="H112" s="16"/>
      <c r="I112" s="16"/>
      <c r="J112" s="16"/>
      <c r="K112" s="16"/>
      <c r="L112" s="16"/>
      <c r="M112" s="16"/>
      <c r="N112" s="16"/>
      <c r="P112" s="16"/>
      <c r="V112" s="16"/>
      <c r="W112" s="16"/>
    </row>
    <row r="113" spans="4:23">
      <c r="D113" s="22"/>
      <c r="G113" s="16"/>
      <c r="H113" s="16"/>
      <c r="I113" s="16"/>
      <c r="J113" s="16"/>
      <c r="K113" s="16"/>
      <c r="L113" s="16"/>
      <c r="M113" s="16"/>
      <c r="N113" s="16"/>
      <c r="P113" s="16"/>
      <c r="V113" s="16"/>
      <c r="W113" s="16"/>
    </row>
    <row r="114" spans="4:23">
      <c r="D114" s="22"/>
      <c r="G114" s="16"/>
      <c r="H114" s="16"/>
      <c r="I114" s="16"/>
      <c r="J114" s="16"/>
      <c r="K114" s="16"/>
      <c r="L114" s="16"/>
      <c r="M114" s="16"/>
      <c r="N114" s="16"/>
      <c r="P114" s="16"/>
      <c r="V114" s="16"/>
      <c r="W114" s="16"/>
    </row>
    <row r="115" spans="4:23">
      <c r="D115" s="22"/>
      <c r="G115" s="16"/>
      <c r="H115" s="16"/>
      <c r="I115" s="16"/>
      <c r="J115" s="16"/>
      <c r="K115" s="16"/>
      <c r="L115" s="16"/>
      <c r="M115" s="16"/>
      <c r="N115" s="16"/>
      <c r="P115" s="16"/>
      <c r="V115" s="16"/>
      <c r="W115" s="16"/>
    </row>
    <row r="116" spans="4:23">
      <c r="D116" s="22"/>
      <c r="G116" s="16"/>
      <c r="H116" s="16"/>
      <c r="I116" s="16"/>
      <c r="J116" s="16"/>
      <c r="K116" s="16"/>
      <c r="L116" s="16"/>
      <c r="M116" s="16"/>
      <c r="N116" s="16"/>
      <c r="P116" s="16"/>
      <c r="V116" s="16"/>
      <c r="W116" s="16"/>
    </row>
    <row r="117" spans="4:23">
      <c r="D117" s="22"/>
      <c r="G117" s="16"/>
      <c r="H117" s="16"/>
      <c r="I117" s="16"/>
      <c r="J117" s="16"/>
      <c r="K117" s="16"/>
      <c r="L117" s="16"/>
      <c r="M117" s="16"/>
      <c r="N117" s="16"/>
      <c r="P117" s="16"/>
      <c r="V117" s="16"/>
      <c r="W117" s="16"/>
    </row>
    <row r="118" spans="4:23">
      <c r="D118" s="22"/>
      <c r="G118" s="16"/>
      <c r="H118" s="16"/>
      <c r="I118" s="16"/>
      <c r="J118" s="16"/>
      <c r="K118" s="16"/>
      <c r="L118" s="16"/>
      <c r="M118" s="16"/>
      <c r="N118" s="16"/>
      <c r="P118" s="16"/>
      <c r="V118" s="16"/>
      <c r="W118" s="16"/>
    </row>
    <row r="119" spans="4:23">
      <c r="D119" s="22"/>
      <c r="G119" s="16"/>
      <c r="H119" s="16"/>
      <c r="I119" s="16"/>
      <c r="J119" s="16"/>
      <c r="K119" s="16"/>
      <c r="L119" s="16"/>
      <c r="M119" s="16"/>
      <c r="N119" s="16"/>
      <c r="P119" s="16"/>
      <c r="V119" s="16"/>
      <c r="W119" s="16"/>
    </row>
    <row r="120" spans="4:23">
      <c r="D120" s="22"/>
      <c r="G120" s="16"/>
      <c r="H120" s="16"/>
      <c r="I120" s="16"/>
      <c r="J120" s="16"/>
      <c r="K120" s="16"/>
      <c r="L120" s="16"/>
      <c r="M120" s="16"/>
      <c r="N120" s="16"/>
      <c r="P120" s="16"/>
      <c r="V120" s="16"/>
      <c r="W120" s="16"/>
    </row>
    <row r="121" spans="4:23">
      <c r="D121" s="22"/>
      <c r="G121" s="16"/>
      <c r="H121" s="16"/>
      <c r="I121" s="16"/>
      <c r="J121" s="16"/>
      <c r="K121" s="16"/>
      <c r="L121" s="16"/>
      <c r="M121" s="16"/>
      <c r="N121" s="16"/>
      <c r="P121" s="16"/>
      <c r="V121" s="16"/>
      <c r="W121" s="16"/>
    </row>
    <row r="122" spans="4:23">
      <c r="D122" s="22"/>
      <c r="G122" s="16"/>
      <c r="H122" s="16"/>
      <c r="I122" s="16"/>
      <c r="J122" s="16"/>
      <c r="K122" s="16"/>
      <c r="L122" s="16"/>
      <c r="M122" s="16"/>
      <c r="N122" s="16"/>
      <c r="P122" s="16"/>
      <c r="V122" s="16"/>
      <c r="W122" s="16"/>
    </row>
    <row r="123" spans="4:23">
      <c r="D123" s="22"/>
      <c r="G123" s="16"/>
      <c r="H123" s="16"/>
      <c r="I123" s="16"/>
      <c r="J123" s="16"/>
      <c r="K123" s="16"/>
      <c r="L123" s="16"/>
      <c r="M123" s="16"/>
      <c r="N123" s="16"/>
      <c r="P123" s="16"/>
      <c r="V123" s="16"/>
      <c r="W123" s="16"/>
    </row>
  </sheetData>
  <mergeCells count="3">
    <mergeCell ref="B2:C2"/>
    <mergeCell ref="D2:F2"/>
    <mergeCell ref="G2:Q2"/>
  </mergeCells>
  <pageMargins left="0.70866141732283472" right="0.70866141732283472" top="1.5354330708661419" bottom="0.74803149606299213" header="0.31496062992125984" footer="0.31496062992125984"/>
  <pageSetup scale="36" orientation="landscape" r:id="rId1"/>
  <headerFooter>
    <oddHeader>&amp;C&amp;G</oddHead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E5B59-4D4D-41C1-B6A4-ED47C702CE11}">
  <sheetPr published="0" codeName="Sheet3">
    <tabColor rgb="FF92D050"/>
    <pageSetUpPr fitToPage="1"/>
  </sheetPr>
  <dimension ref="A1:BL73"/>
  <sheetViews>
    <sheetView showGridLines="0" topLeftCell="AR1" zoomScale="90" zoomScaleNormal="90" zoomScaleSheetLayoutView="112" workbookViewId="0">
      <selection activeCell="BD4" sqref="BD4:BF4"/>
    </sheetView>
  </sheetViews>
  <sheetFormatPr defaultColWidth="9.1796875" defaultRowHeight="16.5"/>
  <cols>
    <col min="1" max="1" width="18.1796875" style="237" customWidth="1"/>
    <col min="2" max="3" width="15.54296875" style="21" customWidth="1"/>
    <col min="4" max="4" width="17.1796875" style="21" bestFit="1" customWidth="1"/>
    <col min="5" max="46" width="15.54296875" style="21" customWidth="1"/>
    <col min="47" max="47" width="10.26953125" style="21" bestFit="1" customWidth="1"/>
    <col min="48" max="48" width="15.54296875" style="21" customWidth="1"/>
    <col min="49" max="52" width="15.54296875" style="237" customWidth="1"/>
    <col min="53" max="53" width="15.54296875" style="23" customWidth="1"/>
    <col min="54" max="55" width="15.54296875" style="21" customWidth="1"/>
    <col min="56" max="56" width="17.453125" style="21" bestFit="1" customWidth="1"/>
    <col min="57" max="57" width="12.81640625" style="21" customWidth="1"/>
    <col min="58" max="58" width="14.81640625" style="21" bestFit="1" customWidth="1"/>
    <col min="59" max="64" width="14.81640625" style="21" customWidth="1"/>
    <col min="65" max="16384" width="9.1796875" style="21"/>
  </cols>
  <sheetData>
    <row r="1" spans="1:64" s="237" customFormat="1" ht="17" thickBot="1">
      <c r="B1" s="243"/>
      <c r="C1" s="243"/>
      <c r="D1" s="244"/>
      <c r="E1" s="244"/>
      <c r="F1" s="244"/>
      <c r="G1" s="244"/>
      <c r="H1" s="244"/>
      <c r="I1" s="244"/>
      <c r="J1" s="245"/>
      <c r="K1" s="245"/>
      <c r="L1" s="245"/>
      <c r="M1" s="245"/>
      <c r="N1" s="245"/>
      <c r="O1" s="245"/>
      <c r="P1" s="1037"/>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6"/>
      <c r="AS1" s="246"/>
      <c r="AT1" s="246"/>
      <c r="AU1" s="246"/>
      <c r="AV1" s="246"/>
      <c r="AW1" s="246"/>
      <c r="AX1" s="246"/>
      <c r="AY1" s="246"/>
      <c r="AZ1" s="246"/>
      <c r="BA1" s="247"/>
      <c r="BB1" s="247"/>
      <c r="BC1" s="247"/>
    </row>
    <row r="2" spans="1:64" s="24" customFormat="1" ht="60.65" customHeight="1" thickTop="1" thickBot="1">
      <c r="A2" s="238"/>
      <c r="B2" s="1168" t="s">
        <v>3</v>
      </c>
      <c r="C2" s="1167"/>
      <c r="D2" s="1167" t="s">
        <v>0</v>
      </c>
      <c r="E2" s="1167"/>
      <c r="F2" s="1167"/>
      <c r="G2" s="1167"/>
      <c r="H2" s="1167"/>
      <c r="I2" s="1167"/>
      <c r="J2" s="1169" t="s">
        <v>39</v>
      </c>
      <c r="K2" s="1169"/>
      <c r="L2" s="1169"/>
      <c r="M2" s="1169"/>
      <c r="N2" s="1169"/>
      <c r="O2" s="1169" t="s">
        <v>38</v>
      </c>
      <c r="P2" s="1169"/>
      <c r="Q2" s="1169"/>
      <c r="R2" s="1169" t="s">
        <v>37</v>
      </c>
      <c r="S2" s="1169"/>
      <c r="T2" s="1169"/>
      <c r="U2" s="1170" t="s">
        <v>36</v>
      </c>
      <c r="V2" s="1171"/>
      <c r="W2" s="1171"/>
      <c r="X2" s="1171"/>
      <c r="Y2" s="1172"/>
      <c r="Z2" s="1169" t="s">
        <v>35</v>
      </c>
      <c r="AA2" s="1169"/>
      <c r="AB2" s="1169"/>
      <c r="AC2" s="1169"/>
      <c r="AD2" s="1169"/>
      <c r="AE2" s="1170" t="s">
        <v>45</v>
      </c>
      <c r="AF2" s="1171"/>
      <c r="AG2" s="1171"/>
      <c r="AH2" s="1172"/>
      <c r="AI2" s="1169" t="s">
        <v>46</v>
      </c>
      <c r="AJ2" s="1169"/>
      <c r="AK2" s="1169"/>
      <c r="AL2" s="1169"/>
      <c r="AM2" s="1173" t="s">
        <v>806</v>
      </c>
      <c r="AN2" s="1174"/>
      <c r="AO2" s="1174"/>
      <c r="AP2" s="1174"/>
      <c r="AQ2" s="1175"/>
      <c r="AR2" s="1167" t="s">
        <v>820</v>
      </c>
      <c r="AS2" s="1167"/>
      <c r="AT2" s="1167"/>
      <c r="AU2" s="1167" t="s">
        <v>821</v>
      </c>
      <c r="AV2" s="1167"/>
      <c r="AW2" s="1167"/>
      <c r="AX2" s="1176" t="s">
        <v>823</v>
      </c>
      <c r="AY2" s="1177"/>
      <c r="AZ2" s="1178"/>
      <c r="BA2" s="1167" t="s">
        <v>14</v>
      </c>
      <c r="BB2" s="1167"/>
      <c r="BC2" s="1167"/>
      <c r="BD2" s="1167" t="s">
        <v>828</v>
      </c>
      <c r="BE2" s="1167"/>
      <c r="BF2" s="1176"/>
      <c r="BG2" s="1179" t="s">
        <v>850</v>
      </c>
      <c r="BH2" s="1180"/>
      <c r="BI2" s="1180"/>
      <c r="BJ2" s="1181"/>
      <c r="BK2" s="1179" t="s">
        <v>851</v>
      </c>
      <c r="BL2" s="1181"/>
    </row>
    <row r="3" spans="1:64" s="56" customFormat="1" ht="31.5" thickTop="1">
      <c r="A3" s="239"/>
      <c r="B3" s="351" t="s">
        <v>4</v>
      </c>
      <c r="C3" s="352" t="s">
        <v>5</v>
      </c>
      <c r="D3" s="352" t="s">
        <v>18</v>
      </c>
      <c r="E3" s="352" t="s">
        <v>17</v>
      </c>
      <c r="F3" s="352" t="s">
        <v>31</v>
      </c>
      <c r="G3" s="352" t="s">
        <v>20</v>
      </c>
      <c r="H3" s="352" t="s">
        <v>49</v>
      </c>
      <c r="I3" s="352" t="s">
        <v>797</v>
      </c>
      <c r="J3" s="352" t="s">
        <v>18</v>
      </c>
      <c r="K3" s="352" t="s">
        <v>17</v>
      </c>
      <c r="L3" s="352" t="s">
        <v>31</v>
      </c>
      <c r="M3" s="352" t="s">
        <v>20</v>
      </c>
      <c r="N3" s="352" t="s">
        <v>797</v>
      </c>
      <c r="O3" s="352" t="s">
        <v>18</v>
      </c>
      <c r="P3" s="352" t="s">
        <v>17</v>
      </c>
      <c r="Q3" s="352" t="s">
        <v>31</v>
      </c>
      <c r="R3" s="352" t="s">
        <v>18</v>
      </c>
      <c r="S3" s="352" t="s">
        <v>17</v>
      </c>
      <c r="T3" s="352" t="s">
        <v>31</v>
      </c>
      <c r="U3" s="352" t="s">
        <v>18</v>
      </c>
      <c r="V3" s="352" t="s">
        <v>17</v>
      </c>
      <c r="W3" s="352" t="s">
        <v>31</v>
      </c>
      <c r="X3" s="352" t="s">
        <v>20</v>
      </c>
      <c r="Y3" s="352" t="s">
        <v>797</v>
      </c>
      <c r="Z3" s="352" t="s">
        <v>18</v>
      </c>
      <c r="AA3" s="352" t="s">
        <v>17</v>
      </c>
      <c r="AB3" s="352" t="s">
        <v>31</v>
      </c>
      <c r="AC3" s="352" t="s">
        <v>20</v>
      </c>
      <c r="AD3" s="352" t="s">
        <v>797</v>
      </c>
      <c r="AE3" s="352" t="s">
        <v>18</v>
      </c>
      <c r="AF3" s="352" t="s">
        <v>17</v>
      </c>
      <c r="AG3" s="352" t="s">
        <v>31</v>
      </c>
      <c r="AH3" s="352" t="s">
        <v>20</v>
      </c>
      <c r="AI3" s="352" t="s">
        <v>18</v>
      </c>
      <c r="AJ3" s="352" t="s">
        <v>17</v>
      </c>
      <c r="AK3" s="352" t="s">
        <v>31</v>
      </c>
      <c r="AL3" s="352" t="s">
        <v>20</v>
      </c>
      <c r="AM3" s="352" t="s">
        <v>18</v>
      </c>
      <c r="AN3" s="352" t="s">
        <v>17</v>
      </c>
      <c r="AO3" s="352" t="s">
        <v>31</v>
      </c>
      <c r="AP3" s="352" t="s">
        <v>20</v>
      </c>
      <c r="AQ3" s="352" t="s">
        <v>797</v>
      </c>
      <c r="AR3" s="352" t="s">
        <v>18</v>
      </c>
      <c r="AS3" s="352" t="s">
        <v>17</v>
      </c>
      <c r="AT3" s="352" t="s">
        <v>31</v>
      </c>
      <c r="AU3" s="352" t="s">
        <v>18</v>
      </c>
      <c r="AV3" s="353" t="s">
        <v>17</v>
      </c>
      <c r="AW3" s="354" t="s">
        <v>31</v>
      </c>
      <c r="AX3" s="352" t="s">
        <v>18</v>
      </c>
      <c r="AY3" s="355" t="s">
        <v>17</v>
      </c>
      <c r="AZ3" s="356" t="s">
        <v>31</v>
      </c>
      <c r="BA3" s="352" t="s">
        <v>18</v>
      </c>
      <c r="BB3" s="352" t="s">
        <v>17</v>
      </c>
      <c r="BC3" s="352" t="s">
        <v>31</v>
      </c>
      <c r="BD3" s="352" t="s">
        <v>18</v>
      </c>
      <c r="BE3" s="352" t="s">
        <v>17</v>
      </c>
      <c r="BF3" s="353" t="s">
        <v>31</v>
      </c>
      <c r="BG3" s="1038" t="s">
        <v>16</v>
      </c>
      <c r="BH3" s="1039" t="s">
        <v>17</v>
      </c>
      <c r="BI3" s="1039" t="s">
        <v>22</v>
      </c>
      <c r="BJ3" s="1039" t="s">
        <v>50</v>
      </c>
      <c r="BK3" s="1040" t="s">
        <v>16</v>
      </c>
      <c r="BL3" s="1040" t="s">
        <v>17</v>
      </c>
    </row>
    <row r="4" spans="1:64" s="56" customFormat="1" ht="25" customHeight="1">
      <c r="A4" s="239"/>
      <c r="B4" s="201">
        <v>2024</v>
      </c>
      <c r="C4" s="202" t="s">
        <v>7</v>
      </c>
      <c r="D4" s="214">
        <v>253735854.37502399</v>
      </c>
      <c r="E4" s="214">
        <v>128495488.67549047</v>
      </c>
      <c r="F4" s="214">
        <v>159233519.59499994</v>
      </c>
      <c r="G4" s="214">
        <v>315088671.77200001</v>
      </c>
      <c r="H4" s="214">
        <v>279572604.91600001</v>
      </c>
      <c r="I4" s="214">
        <v>672403.55099999998</v>
      </c>
      <c r="J4" s="214">
        <v>614297.89078387094</v>
      </c>
      <c r="K4" s="214">
        <v>491434.78685380908</v>
      </c>
      <c r="L4" s="214">
        <v>45038.600000000006</v>
      </c>
      <c r="M4" s="273">
        <v>237099</v>
      </c>
      <c r="N4" s="259">
        <v>609.70000000000005</v>
      </c>
      <c r="O4" s="214">
        <v>1036135.3000000232</v>
      </c>
      <c r="P4" s="214">
        <v>823138.59999999253</v>
      </c>
      <c r="Q4" s="214">
        <v>20524.8</v>
      </c>
      <c r="R4" s="214">
        <v>761198.30000001518</v>
      </c>
      <c r="S4" s="214">
        <v>1208548.2999999765</v>
      </c>
      <c r="T4" s="214">
        <v>95826.200000000012</v>
      </c>
      <c r="U4" s="214">
        <v>934421.14406025608</v>
      </c>
      <c r="V4" s="214">
        <v>872670.19874413218</v>
      </c>
      <c r="W4" s="214">
        <v>582311.89999999991</v>
      </c>
      <c r="X4" s="214">
        <v>314948</v>
      </c>
      <c r="Y4" s="214">
        <v>99007.000000000015</v>
      </c>
      <c r="Z4" s="214">
        <v>1585664.0000000084</v>
      </c>
      <c r="AA4" s="214">
        <v>1100976.9033333485</v>
      </c>
      <c r="AB4" s="214">
        <v>708782.2</v>
      </c>
      <c r="AC4" s="214">
        <v>758804</v>
      </c>
      <c r="AD4" s="214">
        <v>482.70000000000005</v>
      </c>
      <c r="AE4" s="214">
        <v>2104778.200000016</v>
      </c>
      <c r="AF4" s="214">
        <v>1756275.2999999751</v>
      </c>
      <c r="AG4" s="214">
        <v>106674.7</v>
      </c>
      <c r="AH4" s="214">
        <v>3956</v>
      </c>
      <c r="AI4" s="214">
        <v>964212.10000000172</v>
      </c>
      <c r="AJ4" s="214">
        <v>934158.39999999094</v>
      </c>
      <c r="AK4" s="214">
        <v>413537.80000000005</v>
      </c>
      <c r="AL4" s="214">
        <v>394932</v>
      </c>
      <c r="AM4" s="214">
        <v>3285645.6000000127</v>
      </c>
      <c r="AN4" s="214">
        <v>3096923.4999999381</v>
      </c>
      <c r="AO4" s="214">
        <v>1880579.4000000001</v>
      </c>
      <c r="AP4" s="214">
        <v>570751</v>
      </c>
      <c r="AQ4" s="214">
        <v>148</v>
      </c>
      <c r="AR4" s="214">
        <v>775237.00000000116</v>
      </c>
      <c r="AS4" s="214">
        <v>310737.29999999877</v>
      </c>
      <c r="AT4" s="214">
        <v>10632</v>
      </c>
      <c r="AU4" s="214">
        <v>738315.99999999814</v>
      </c>
      <c r="AV4" s="290">
        <v>387575.05000000045</v>
      </c>
      <c r="AW4" s="290">
        <v>250011.50000000003</v>
      </c>
      <c r="AX4" s="214">
        <v>800158.39999999874</v>
      </c>
      <c r="AY4" s="290">
        <v>531559.29999999271</v>
      </c>
      <c r="AZ4" s="290">
        <v>430128.2</v>
      </c>
      <c r="BA4" s="214">
        <v>1812031.5249999999</v>
      </c>
      <c r="BB4" s="214">
        <v>942400.59500000009</v>
      </c>
      <c r="BC4" s="261">
        <v>374784</v>
      </c>
      <c r="BD4" s="214">
        <v>15909.2</v>
      </c>
      <c r="BE4" s="214">
        <v>45556.1</v>
      </c>
      <c r="BF4" s="1041">
        <v>49985</v>
      </c>
      <c r="BG4" s="261">
        <v>3719080</v>
      </c>
      <c r="BH4" s="261">
        <v>1856556</v>
      </c>
      <c r="BI4" s="261">
        <v>1072070</v>
      </c>
      <c r="BJ4" s="261">
        <v>454480</v>
      </c>
      <c r="BK4" s="1042">
        <v>354895.75986150012</v>
      </c>
      <c r="BL4" s="1042">
        <v>119811.08</v>
      </c>
    </row>
    <row r="5" spans="1:64" s="240" customFormat="1" ht="25" customHeight="1" thickBot="1">
      <c r="B5" s="206">
        <v>2024</v>
      </c>
      <c r="C5" s="207" t="s">
        <v>6</v>
      </c>
      <c r="D5" s="270">
        <v>250232263.83271</v>
      </c>
      <c r="E5" s="270">
        <v>126833336.16280599</v>
      </c>
      <c r="F5" s="270">
        <v>157295479.02049994</v>
      </c>
      <c r="G5" s="270">
        <v>317071945.67699987</v>
      </c>
      <c r="H5" s="270">
        <v>277531055.73699999</v>
      </c>
      <c r="I5" s="270">
        <v>925295.6810000001</v>
      </c>
      <c r="J5" s="270">
        <v>565402.29584310902</v>
      </c>
      <c r="K5" s="270">
        <v>632151.38796754496</v>
      </c>
      <c r="L5" s="270">
        <v>41178.699999999997</v>
      </c>
      <c r="M5" s="273">
        <v>193282</v>
      </c>
      <c r="N5" s="270">
        <v>0</v>
      </c>
      <c r="O5" s="270">
        <v>1016693.8999999845</v>
      </c>
      <c r="P5" s="270">
        <v>1178262.7000000728</v>
      </c>
      <c r="Q5" s="270">
        <v>26963.8</v>
      </c>
      <c r="R5" s="270">
        <v>679960.5999999895</v>
      </c>
      <c r="S5" s="270">
        <v>1234843.9000000521</v>
      </c>
      <c r="T5" s="270">
        <v>159154.79999999993</v>
      </c>
      <c r="U5" s="211">
        <v>1052619.0677030359</v>
      </c>
      <c r="V5" s="270">
        <v>856375.10439724103</v>
      </c>
      <c r="W5" s="270">
        <v>651882.79999999993</v>
      </c>
      <c r="X5" s="270">
        <v>335497</v>
      </c>
      <c r="Y5" s="270">
        <v>9776.2000000000007</v>
      </c>
      <c r="Z5" s="270">
        <v>1723321.2000000058</v>
      </c>
      <c r="AA5" s="270">
        <v>1173147.130000032</v>
      </c>
      <c r="AB5" s="270">
        <v>776111.79999999993</v>
      </c>
      <c r="AC5" s="273">
        <v>963041</v>
      </c>
      <c r="AD5" s="273">
        <v>518.1</v>
      </c>
      <c r="AE5" s="270">
        <v>1904813.0999999947</v>
      </c>
      <c r="AF5" s="270">
        <v>1678398.0000000014</v>
      </c>
      <c r="AG5" s="270">
        <v>0</v>
      </c>
      <c r="AH5" s="270">
        <v>0</v>
      </c>
      <c r="AI5" s="270">
        <v>936764.89999999793</v>
      </c>
      <c r="AJ5" s="270">
        <v>994486.50000000256</v>
      </c>
      <c r="AK5" s="270">
        <v>3352.5</v>
      </c>
      <c r="AL5" s="270">
        <v>0</v>
      </c>
      <c r="AM5" s="270">
        <v>3022945.6000000141</v>
      </c>
      <c r="AN5" s="270">
        <v>3571163.3000000082</v>
      </c>
      <c r="AO5" s="270">
        <v>114313.9</v>
      </c>
      <c r="AP5" s="270">
        <v>0</v>
      </c>
      <c r="AQ5" s="273">
        <v>133.69999999999999</v>
      </c>
      <c r="AR5" s="270">
        <v>670247.1999999946</v>
      </c>
      <c r="AS5" s="270">
        <v>302980.50000000012</v>
      </c>
      <c r="AT5" s="273">
        <v>0</v>
      </c>
      <c r="AU5" s="296">
        <v>855754.39999997686</v>
      </c>
      <c r="AV5" s="292">
        <v>320873.81333333033</v>
      </c>
      <c r="AW5" s="884">
        <v>168232.59999999998</v>
      </c>
      <c r="AX5" s="221"/>
      <c r="AY5" s="221"/>
      <c r="AZ5" s="221"/>
      <c r="BA5" s="270">
        <v>1567639.92</v>
      </c>
      <c r="BB5" s="270">
        <v>995294.15999999992</v>
      </c>
      <c r="BC5" s="270">
        <v>260799</v>
      </c>
      <c r="BD5" s="270">
        <v>15747.2</v>
      </c>
      <c r="BE5" s="270">
        <v>44751.199999999997</v>
      </c>
      <c r="BF5" s="1043">
        <v>131570.6</v>
      </c>
      <c r="BG5" s="1042">
        <v>3818940</v>
      </c>
      <c r="BH5" s="1042">
        <v>2018820</v>
      </c>
      <c r="BI5" s="1042">
        <v>1016421</v>
      </c>
      <c r="BJ5" s="252">
        <v>847915</v>
      </c>
      <c r="BK5" s="252">
        <v>354895.75986150012</v>
      </c>
      <c r="BL5" s="252">
        <v>119811.08</v>
      </c>
    </row>
    <row r="6" spans="1:64" s="56" customFormat="1" ht="25" customHeight="1" thickTop="1">
      <c r="A6" s="239"/>
      <c r="B6" s="275">
        <v>2023</v>
      </c>
      <c r="C6" s="276" t="s">
        <v>9</v>
      </c>
      <c r="D6" s="988">
        <v>249117153.27443981</v>
      </c>
      <c r="E6" s="277">
        <v>117334075.84112774</v>
      </c>
      <c r="F6" s="277">
        <v>151243757.57600003</v>
      </c>
      <c r="G6" s="277">
        <v>312459481.23199999</v>
      </c>
      <c r="H6" s="277">
        <v>263791919.12899998</v>
      </c>
      <c r="I6" s="277">
        <v>670924.31999999995</v>
      </c>
      <c r="J6" s="277">
        <v>532943.23199694452</v>
      </c>
      <c r="K6" s="277">
        <v>515108.75792323425</v>
      </c>
      <c r="L6" s="277">
        <v>61006.5</v>
      </c>
      <c r="M6" s="277">
        <v>197866</v>
      </c>
      <c r="N6" s="278">
        <v>772.9</v>
      </c>
      <c r="O6" s="277">
        <v>886846.40000000154</v>
      </c>
      <c r="P6" s="277">
        <v>846892.70000000461</v>
      </c>
      <c r="Q6" s="277">
        <v>30787.700000000004</v>
      </c>
      <c r="R6" s="277">
        <v>681020.90000000829</v>
      </c>
      <c r="S6" s="277">
        <v>769613.99999999651</v>
      </c>
      <c r="T6" s="277">
        <v>47143.4</v>
      </c>
      <c r="U6" s="277">
        <v>1000708.6406505526</v>
      </c>
      <c r="V6" s="277">
        <v>854040.25902221189</v>
      </c>
      <c r="W6" s="277">
        <v>501213.99999999988</v>
      </c>
      <c r="X6" s="277">
        <v>244682</v>
      </c>
      <c r="Y6" s="277">
        <v>4553.6000000000004</v>
      </c>
      <c r="Z6" s="277">
        <v>1503104.1000000143</v>
      </c>
      <c r="AA6" s="277">
        <v>946640.44999999518</v>
      </c>
      <c r="AB6" s="277">
        <v>657895.1</v>
      </c>
      <c r="AC6" s="277">
        <v>464769</v>
      </c>
      <c r="AD6" s="277">
        <v>453.9</v>
      </c>
      <c r="AE6" s="277">
        <v>1823716.300000017</v>
      </c>
      <c r="AF6" s="277">
        <v>1077779.3999999936</v>
      </c>
      <c r="AG6" s="277">
        <v>150147</v>
      </c>
      <c r="AH6" s="277"/>
      <c r="AI6" s="277">
        <v>879768.00000000536</v>
      </c>
      <c r="AJ6" s="277">
        <v>640315.09999999031</v>
      </c>
      <c r="AK6" s="277">
        <v>459149.10000000003</v>
      </c>
      <c r="AL6" s="277">
        <v>506134</v>
      </c>
      <c r="AM6" s="277">
        <v>2915100.8000000189</v>
      </c>
      <c r="AN6" s="277">
        <v>2527212.8999999473</v>
      </c>
      <c r="AO6" s="277">
        <v>1477409.7</v>
      </c>
      <c r="AP6" s="277">
        <v>1051301</v>
      </c>
      <c r="AQ6" s="277">
        <v>178.1</v>
      </c>
      <c r="AR6" s="277">
        <v>563445.50000000396</v>
      </c>
      <c r="AS6" s="277">
        <v>236214.60000000207</v>
      </c>
      <c r="AT6" s="277">
        <v>7528.2999999999993</v>
      </c>
      <c r="AU6" s="277">
        <v>888700.2999999926</v>
      </c>
      <c r="AV6" s="289">
        <v>198441.4</v>
      </c>
      <c r="AW6" s="289">
        <v>226515.5</v>
      </c>
      <c r="AX6" s="886">
        <v>960571</v>
      </c>
      <c r="AY6" s="886">
        <v>764646</v>
      </c>
      <c r="AZ6" s="887">
        <v>217823</v>
      </c>
      <c r="BA6" s="794">
        <v>1252841.2249999999</v>
      </c>
      <c r="BB6" s="794">
        <v>449243.47</v>
      </c>
      <c r="BC6" s="795">
        <v>343063</v>
      </c>
      <c r="BD6" s="794"/>
      <c r="BE6" s="794"/>
      <c r="BF6" s="1044"/>
      <c r="BG6" s="252"/>
      <c r="BH6" s="252"/>
      <c r="BI6" s="252"/>
      <c r="BJ6" s="1045"/>
      <c r="BK6" s="1045"/>
      <c r="BL6" s="1045"/>
    </row>
    <row r="7" spans="1:64" s="56" customFormat="1" ht="25" customHeight="1">
      <c r="A7" s="239"/>
      <c r="B7" s="201">
        <v>2023</v>
      </c>
      <c r="C7" s="202" t="s">
        <v>8</v>
      </c>
      <c r="D7" s="214">
        <v>235172114.68477958</v>
      </c>
      <c r="E7" s="214">
        <v>123519483.90673806</v>
      </c>
      <c r="F7" s="214">
        <v>151130949.04900002</v>
      </c>
      <c r="G7" s="214">
        <v>299661753.49900001</v>
      </c>
      <c r="H7" s="214">
        <v>276805478.13400006</v>
      </c>
      <c r="I7" s="214">
        <v>602561.78</v>
      </c>
      <c r="J7" s="214">
        <v>484157.07280597894</v>
      </c>
      <c r="K7" s="214">
        <v>475002.93490778719</v>
      </c>
      <c r="L7" s="214">
        <v>94980.799999999988</v>
      </c>
      <c r="M7" s="258"/>
      <c r="N7" s="259">
        <v>0</v>
      </c>
      <c r="O7" s="214">
        <v>832082.4000000041</v>
      </c>
      <c r="P7" s="214">
        <v>1217753.6333333252</v>
      </c>
      <c r="Q7" s="214">
        <v>28301.7</v>
      </c>
      <c r="R7" s="214">
        <v>568855.5000000092</v>
      </c>
      <c r="S7" s="214">
        <v>1023453.6999999958</v>
      </c>
      <c r="T7" s="214">
        <v>75123.199999999997</v>
      </c>
      <c r="U7" s="214">
        <v>843768.98430456908</v>
      </c>
      <c r="V7" s="214">
        <v>941160.83280875895</v>
      </c>
      <c r="W7" s="214">
        <v>411067</v>
      </c>
      <c r="X7" s="214">
        <v>310330</v>
      </c>
      <c r="Y7" s="214">
        <v>100988.69999999998</v>
      </c>
      <c r="Z7" s="214">
        <v>1423139.8000000145</v>
      </c>
      <c r="AA7" s="214">
        <v>941299.00000000792</v>
      </c>
      <c r="AB7" s="214">
        <v>558208.60000000009</v>
      </c>
      <c r="AC7" s="214">
        <v>514860</v>
      </c>
      <c r="AD7" s="214">
        <v>285.5</v>
      </c>
      <c r="AE7" s="214">
        <v>1847748.3000000119</v>
      </c>
      <c r="AF7" s="214">
        <v>1612187.3999999871</v>
      </c>
      <c r="AG7" s="214">
        <v>145697</v>
      </c>
      <c r="AH7" s="214"/>
      <c r="AI7" s="214">
        <v>841459.50000000384</v>
      </c>
      <c r="AJ7" s="214">
        <v>746612.39999999234</v>
      </c>
      <c r="AK7" s="214">
        <v>477019.9</v>
      </c>
      <c r="AL7" s="214">
        <v>355115</v>
      </c>
      <c r="AM7" s="214">
        <v>2697006.5000000121</v>
      </c>
      <c r="AN7" s="214">
        <v>3013405.4999999544</v>
      </c>
      <c r="AO7" s="214">
        <v>1601793.2</v>
      </c>
      <c r="AP7" s="214">
        <v>1082611</v>
      </c>
      <c r="AQ7" s="214">
        <v>121.9</v>
      </c>
      <c r="AR7" s="214">
        <v>513949.78999999975</v>
      </c>
      <c r="AS7" s="214">
        <v>233993.0100000035</v>
      </c>
      <c r="AT7" s="214">
        <v>6418.8</v>
      </c>
      <c r="AU7" s="214">
        <v>627362.42999999539</v>
      </c>
      <c r="AV7" s="290">
        <v>267514.56666666659</v>
      </c>
      <c r="AW7" s="290">
        <v>155067.5</v>
      </c>
      <c r="AX7" s="812">
        <v>1030499</v>
      </c>
      <c r="AY7" s="812">
        <v>1040635</v>
      </c>
      <c r="AZ7" s="827">
        <v>655352</v>
      </c>
      <c r="BA7" s="214">
        <v>1170237.67</v>
      </c>
      <c r="BB7" s="214">
        <v>512457.12</v>
      </c>
      <c r="BC7" s="261">
        <v>238189</v>
      </c>
      <c r="BD7" s="214"/>
      <c r="BE7" s="214"/>
      <c r="BF7" s="1041"/>
      <c r="BG7" s="1042"/>
      <c r="BH7" s="1042"/>
      <c r="BI7" s="1042"/>
      <c r="BJ7" s="1042"/>
      <c r="BK7" s="1042"/>
      <c r="BL7" s="1042"/>
    </row>
    <row r="8" spans="1:64" s="56" customFormat="1" ht="25" customHeight="1">
      <c r="A8" s="239"/>
      <c r="B8" s="201">
        <v>2023</v>
      </c>
      <c r="C8" s="202" t="s">
        <v>7</v>
      </c>
      <c r="D8" s="214">
        <v>218388485.60721284</v>
      </c>
      <c r="E8" s="214">
        <v>111586191.18923879</v>
      </c>
      <c r="F8" s="214">
        <v>142858706.64999998</v>
      </c>
      <c r="G8" s="214">
        <v>279897915.28899997</v>
      </c>
      <c r="H8" s="214">
        <v>262713155.97700003</v>
      </c>
      <c r="I8" s="214">
        <v>470097.38300000003</v>
      </c>
      <c r="J8" s="214">
        <v>498267.49553008663</v>
      </c>
      <c r="K8" s="214">
        <v>434426.25204274326</v>
      </c>
      <c r="L8" s="214">
        <v>48331.4</v>
      </c>
      <c r="M8" s="258"/>
      <c r="N8" s="259">
        <v>0</v>
      </c>
      <c r="O8" s="214">
        <v>700870.2000000024</v>
      </c>
      <c r="P8" s="214">
        <v>611941.9666666711</v>
      </c>
      <c r="Q8" s="214">
        <v>35232</v>
      </c>
      <c r="R8" s="214">
        <v>649186.50000000838</v>
      </c>
      <c r="S8" s="214">
        <v>863970.46666666144</v>
      </c>
      <c r="T8" s="214">
        <v>67166.8</v>
      </c>
      <c r="U8" s="214">
        <v>754453.31887862459</v>
      </c>
      <c r="V8" s="214">
        <v>748080.9666848944</v>
      </c>
      <c r="W8" s="214">
        <v>635868.10000000009</v>
      </c>
      <c r="X8" s="214">
        <v>266823</v>
      </c>
      <c r="Y8" s="214">
        <v>669</v>
      </c>
      <c r="Z8" s="214">
        <v>1280089.7000000118</v>
      </c>
      <c r="AA8" s="214">
        <v>949273.33333334036</v>
      </c>
      <c r="AB8" s="214">
        <v>516460.3</v>
      </c>
      <c r="AC8" s="214">
        <v>303864</v>
      </c>
      <c r="AD8" s="214">
        <v>169.2</v>
      </c>
      <c r="AE8" s="214">
        <v>1735363.4000000083</v>
      </c>
      <c r="AF8" s="214">
        <v>1282310.7333333283</v>
      </c>
      <c r="AG8" s="214">
        <v>211345</v>
      </c>
      <c r="AH8" s="214"/>
      <c r="AI8" s="214">
        <v>784007.00000000303</v>
      </c>
      <c r="AJ8" s="214">
        <v>786859.66666666023</v>
      </c>
      <c r="AK8" s="214">
        <v>591837</v>
      </c>
      <c r="AL8" s="214">
        <v>607994</v>
      </c>
      <c r="AM8" s="214">
        <v>2568478.2000000076</v>
      </c>
      <c r="AN8" s="214">
        <v>2632190.5333333095</v>
      </c>
      <c r="AO8" s="214">
        <v>1472280.3</v>
      </c>
      <c r="AP8" s="214">
        <v>1272252</v>
      </c>
      <c r="AQ8" s="214">
        <v>105.9</v>
      </c>
      <c r="AR8" s="214">
        <v>463793.40000000154</v>
      </c>
      <c r="AS8" s="214">
        <v>218056.26666667039</v>
      </c>
      <c r="AT8" s="214">
        <v>4609</v>
      </c>
      <c r="AU8" s="260"/>
      <c r="AV8" s="260"/>
      <c r="AW8" s="260"/>
      <c r="AX8" s="812">
        <v>948744</v>
      </c>
      <c r="AY8" s="812">
        <v>788259</v>
      </c>
      <c r="AZ8" s="827">
        <v>698788</v>
      </c>
      <c r="BA8" s="214">
        <v>1163426.0900000001</v>
      </c>
      <c r="BB8" s="214">
        <v>439760.06</v>
      </c>
      <c r="BC8" s="214">
        <v>295421</v>
      </c>
      <c r="BD8" s="214"/>
      <c r="BE8" s="214"/>
      <c r="BF8" s="290"/>
      <c r="BG8" s="1046"/>
      <c r="BH8" s="1046"/>
      <c r="BI8" s="1046"/>
      <c r="BJ8" s="1046"/>
      <c r="BK8" s="1046"/>
      <c r="BL8" s="1046"/>
    </row>
    <row r="9" spans="1:64" s="240" customFormat="1" ht="25" customHeight="1" thickBot="1">
      <c r="B9" s="206">
        <v>2023</v>
      </c>
      <c r="C9" s="207" t="s">
        <v>6</v>
      </c>
      <c r="D9" s="270">
        <v>212797272.82546473</v>
      </c>
      <c r="E9" s="270">
        <v>111923421.53868538</v>
      </c>
      <c r="F9" s="270">
        <v>145342840.81699997</v>
      </c>
      <c r="G9" s="270">
        <v>286378351.65900004</v>
      </c>
      <c r="H9" s="270">
        <v>256816130.18499997</v>
      </c>
      <c r="I9" s="270">
        <v>669389.16999999993</v>
      </c>
      <c r="J9" s="270">
        <v>541547.20586605009</v>
      </c>
      <c r="K9" s="270">
        <v>368160.77187422232</v>
      </c>
      <c r="L9" s="270">
        <v>139450.20000000001</v>
      </c>
      <c r="M9" s="271"/>
      <c r="N9" s="270">
        <v>0</v>
      </c>
      <c r="O9" s="270">
        <v>727653.59999999357</v>
      </c>
      <c r="P9" s="270">
        <v>736441.63333333423</v>
      </c>
      <c r="Q9" s="270">
        <v>49445</v>
      </c>
      <c r="R9" s="270">
        <v>584143.49999999534</v>
      </c>
      <c r="S9" s="270">
        <v>1022398.0666666828</v>
      </c>
      <c r="T9" s="270">
        <v>56932.1</v>
      </c>
      <c r="U9" s="211">
        <v>709108.02279360837</v>
      </c>
      <c r="V9" s="270">
        <v>956680.9137867298</v>
      </c>
      <c r="W9" s="270">
        <v>388764.4</v>
      </c>
      <c r="X9" s="270">
        <v>279099</v>
      </c>
      <c r="Y9" s="270">
        <v>69884.800000000003</v>
      </c>
      <c r="Z9" s="270">
        <v>1183354.7999999886</v>
      </c>
      <c r="AA9" s="270">
        <v>663214.46666666633</v>
      </c>
      <c r="AB9" s="270">
        <v>374624.9</v>
      </c>
      <c r="AC9" s="271"/>
      <c r="AD9" s="271"/>
      <c r="AE9" s="270">
        <v>1628621.5999999903</v>
      </c>
      <c r="AF9" s="270">
        <v>1307408.0333333293</v>
      </c>
      <c r="AG9" s="270">
        <v>192561</v>
      </c>
      <c r="AH9" s="270"/>
      <c r="AI9" s="270">
        <v>757952.49999999977</v>
      </c>
      <c r="AJ9" s="270">
        <v>950756.03333333065</v>
      </c>
      <c r="AK9" s="270">
        <v>525806</v>
      </c>
      <c r="AL9" s="270">
        <v>267430</v>
      </c>
      <c r="AM9" s="270">
        <v>2502753.7999999803</v>
      </c>
      <c r="AN9" s="270">
        <v>2970850.9443330187</v>
      </c>
      <c r="AO9" s="270">
        <v>994973.5</v>
      </c>
      <c r="AP9" s="270">
        <v>831393</v>
      </c>
      <c r="AQ9" s="271"/>
      <c r="AR9" s="270">
        <v>466980.70000000088</v>
      </c>
      <c r="AS9" s="270">
        <v>199917.93333333306</v>
      </c>
      <c r="AT9" s="271"/>
      <c r="AU9" s="872">
        <v>863826</v>
      </c>
      <c r="AV9" s="873">
        <v>179686</v>
      </c>
      <c r="AW9" s="291"/>
      <c r="AX9" s="816">
        <v>905268</v>
      </c>
      <c r="AY9" s="816">
        <v>1027290</v>
      </c>
      <c r="AZ9" s="822">
        <v>589262</v>
      </c>
      <c r="BA9" s="270">
        <v>1107380.5900000001</v>
      </c>
      <c r="BB9" s="270">
        <v>610971.38</v>
      </c>
      <c r="BC9" s="270">
        <v>255941</v>
      </c>
      <c r="BD9" s="270"/>
      <c r="BE9" s="270"/>
      <c r="BF9" s="1043"/>
      <c r="BG9" s="252"/>
      <c r="BH9" s="252"/>
      <c r="BI9" s="252"/>
      <c r="BJ9" s="252"/>
      <c r="BK9" s="252"/>
      <c r="BL9" s="252"/>
    </row>
    <row r="10" spans="1:64" s="56" customFormat="1" ht="25" customHeight="1" thickTop="1">
      <c r="A10" s="239"/>
      <c r="B10" s="275">
        <v>2022</v>
      </c>
      <c r="C10" s="276" t="s">
        <v>9</v>
      </c>
      <c r="D10" s="279">
        <v>213236006.34536681</v>
      </c>
      <c r="E10" s="279">
        <v>107804048.96301456</v>
      </c>
      <c r="F10" s="279">
        <v>144641847.71700001</v>
      </c>
      <c r="G10" s="279">
        <v>267151599.29600003</v>
      </c>
      <c r="H10" s="279">
        <v>248020574.46799996</v>
      </c>
      <c r="I10" s="279">
        <v>503482.43000000005</v>
      </c>
      <c r="J10" s="277">
        <v>489592.03124861507</v>
      </c>
      <c r="K10" s="279">
        <v>301225.50808552076</v>
      </c>
      <c r="L10" s="279">
        <v>154046.79999999999</v>
      </c>
      <c r="M10" s="280"/>
      <c r="N10" s="277">
        <v>366.9</v>
      </c>
      <c r="O10" s="281">
        <v>651530.10000000149</v>
      </c>
      <c r="P10" s="281">
        <v>493472.5</v>
      </c>
      <c r="Q10" s="281">
        <v>49611</v>
      </c>
      <c r="R10" s="281">
        <v>601941.40000000363</v>
      </c>
      <c r="S10" s="281">
        <v>679255.9</v>
      </c>
      <c r="T10" s="281">
        <v>42903.4</v>
      </c>
      <c r="U10" s="277">
        <v>779910.64557663957</v>
      </c>
      <c r="V10" s="281">
        <v>731746.491024232</v>
      </c>
      <c r="W10" s="281">
        <v>503344.9</v>
      </c>
      <c r="X10" s="281">
        <v>365695</v>
      </c>
      <c r="Y10" s="281">
        <v>1975.8</v>
      </c>
      <c r="Z10" s="281">
        <v>1227226.2000000058</v>
      </c>
      <c r="AA10" s="281">
        <v>644793.1</v>
      </c>
      <c r="AB10" s="281">
        <v>313172.5</v>
      </c>
      <c r="AC10" s="280"/>
      <c r="AD10" s="280"/>
      <c r="AE10" s="281">
        <v>1658769.0790000078</v>
      </c>
      <c r="AF10" s="281">
        <v>739026.9</v>
      </c>
      <c r="AG10" s="281">
        <v>178597</v>
      </c>
      <c r="AH10" s="281"/>
      <c r="AI10" s="281">
        <v>772251.2000000024</v>
      </c>
      <c r="AJ10" s="281">
        <v>581415.80000000005</v>
      </c>
      <c r="AK10" s="281">
        <v>549433</v>
      </c>
      <c r="AL10" s="281">
        <v>527482</v>
      </c>
      <c r="AM10" s="279">
        <v>2480057.9900000007</v>
      </c>
      <c r="AN10" s="279">
        <v>1855127.7</v>
      </c>
      <c r="AO10" s="279">
        <v>741098.3</v>
      </c>
      <c r="AP10" s="279">
        <v>1320665</v>
      </c>
      <c r="AQ10" s="280"/>
      <c r="AR10" s="281">
        <v>388356.20000000158</v>
      </c>
      <c r="AS10" s="281">
        <v>158701.89999999991</v>
      </c>
      <c r="AT10" s="280"/>
      <c r="AU10" s="874">
        <v>965192</v>
      </c>
      <c r="AV10" s="875">
        <v>212093</v>
      </c>
      <c r="AW10" s="280"/>
      <c r="AX10" s="886">
        <v>736288</v>
      </c>
      <c r="AY10" s="886">
        <v>443707</v>
      </c>
      <c r="AZ10" s="887">
        <v>341142</v>
      </c>
      <c r="BA10" s="282">
        <v>1055265.75</v>
      </c>
      <c r="BB10" s="277">
        <v>404662.76</v>
      </c>
      <c r="BC10" s="277">
        <v>262840</v>
      </c>
      <c r="BD10" s="282"/>
      <c r="BE10" s="277"/>
      <c r="BF10" s="289"/>
      <c r="BG10" s="1046"/>
      <c r="BH10" s="1046"/>
      <c r="BI10" s="1046"/>
      <c r="BJ10" s="1046"/>
      <c r="BK10" s="1046"/>
      <c r="BL10" s="1046"/>
    </row>
    <row r="11" spans="1:64" s="56" customFormat="1" ht="25" customHeight="1">
      <c r="A11" s="239"/>
      <c r="B11" s="201">
        <v>2022</v>
      </c>
      <c r="C11" s="202" t="s">
        <v>8</v>
      </c>
      <c r="D11" s="214">
        <v>211369162.09028724</v>
      </c>
      <c r="E11" s="214">
        <v>108896573.93162863</v>
      </c>
      <c r="F11" s="214">
        <v>137135584.39599988</v>
      </c>
      <c r="G11" s="214">
        <v>267816036.46400002</v>
      </c>
      <c r="H11" s="214">
        <v>265535413.52000001</v>
      </c>
      <c r="I11" s="214">
        <v>573802.33800000011</v>
      </c>
      <c r="J11" s="214">
        <v>453859.10386190983</v>
      </c>
      <c r="K11" s="214">
        <v>349502.58859391551</v>
      </c>
      <c r="L11" s="214">
        <v>107098.2</v>
      </c>
      <c r="M11" s="258"/>
      <c r="N11" s="214">
        <v>172</v>
      </c>
      <c r="O11" s="214">
        <v>610223.69999998994</v>
      </c>
      <c r="P11" s="214">
        <v>659011.30000000005</v>
      </c>
      <c r="Q11" s="214">
        <v>41670</v>
      </c>
      <c r="R11" s="214">
        <v>543697.8999999857</v>
      </c>
      <c r="S11" s="214">
        <v>752599.3</v>
      </c>
      <c r="T11" s="214">
        <v>60131.100000000006</v>
      </c>
      <c r="U11" s="214">
        <v>715292.95303276205</v>
      </c>
      <c r="V11" s="214">
        <v>689179.19466011296</v>
      </c>
      <c r="W11" s="214">
        <v>611368.89999999991</v>
      </c>
      <c r="X11" s="214">
        <v>188788</v>
      </c>
      <c r="Y11" s="214">
        <v>0</v>
      </c>
      <c r="Z11" s="214">
        <v>1138373.5999999791</v>
      </c>
      <c r="AA11" s="214">
        <v>710723.03330000001</v>
      </c>
      <c r="AB11" s="214">
        <v>300470.90000000002</v>
      </c>
      <c r="AC11" s="258"/>
      <c r="AD11" s="258"/>
      <c r="AE11" s="214">
        <v>1590253.8999999799</v>
      </c>
      <c r="AF11" s="214">
        <v>1330131.4000000008</v>
      </c>
      <c r="AG11" s="214">
        <v>200845</v>
      </c>
      <c r="AH11" s="214"/>
      <c r="AI11" s="214">
        <v>765817.19999999204</v>
      </c>
      <c r="AJ11" s="214">
        <v>652135.1</v>
      </c>
      <c r="AK11" s="214">
        <v>333449</v>
      </c>
      <c r="AL11" s="214">
        <v>378930</v>
      </c>
      <c r="AM11" s="214">
        <v>2303038.1999999764</v>
      </c>
      <c r="AN11" s="214">
        <v>2418634.3000000007</v>
      </c>
      <c r="AO11" s="214">
        <v>828303</v>
      </c>
      <c r="AP11" s="214">
        <v>737055</v>
      </c>
      <c r="AQ11" s="258"/>
      <c r="AR11" s="214">
        <v>310742.50000000023</v>
      </c>
      <c r="AS11" s="214">
        <v>192819.59999999998</v>
      </c>
      <c r="AT11" s="258"/>
      <c r="AU11" s="814">
        <v>598668</v>
      </c>
      <c r="AV11" s="876">
        <v>182873</v>
      </c>
      <c r="AW11" s="258"/>
      <c r="AX11" s="812">
        <v>987219.34062495071</v>
      </c>
      <c r="AY11" s="812">
        <v>681153.65937504929</v>
      </c>
      <c r="AZ11" s="827">
        <v>481257</v>
      </c>
      <c r="BA11" s="214">
        <v>1072460.5049999999</v>
      </c>
      <c r="BB11" s="214">
        <v>522177.2</v>
      </c>
      <c r="BC11" s="214">
        <v>161409</v>
      </c>
      <c r="BD11" s="214"/>
      <c r="BE11" s="214"/>
      <c r="BF11" s="290"/>
      <c r="BG11" s="1046"/>
      <c r="BH11" s="1046"/>
      <c r="BI11" s="1046"/>
      <c r="BJ11" s="1046"/>
      <c r="BK11" s="1046"/>
      <c r="BL11" s="1046"/>
    </row>
    <row r="12" spans="1:64" s="56" customFormat="1" ht="25" customHeight="1">
      <c r="A12" s="239"/>
      <c r="B12" s="201">
        <v>2022</v>
      </c>
      <c r="C12" s="202" t="s">
        <v>7</v>
      </c>
      <c r="D12" s="214">
        <v>204403925.52179301</v>
      </c>
      <c r="E12" s="214">
        <v>103380951.84439811</v>
      </c>
      <c r="F12" s="214">
        <v>132757191.40400001</v>
      </c>
      <c r="G12" s="214">
        <v>255530626.97600004</v>
      </c>
      <c r="H12" s="214">
        <v>246118392.29000005</v>
      </c>
      <c r="I12" s="214">
        <v>527097.32900000003</v>
      </c>
      <c r="J12" s="214">
        <v>432012.45581100654</v>
      </c>
      <c r="K12" s="214">
        <v>279965.46643038618</v>
      </c>
      <c r="L12" s="214">
        <v>74503</v>
      </c>
      <c r="M12" s="258"/>
      <c r="N12" s="214">
        <v>162.9</v>
      </c>
      <c r="O12" s="214">
        <v>590691.49999998999</v>
      </c>
      <c r="P12" s="214">
        <v>450111.8</v>
      </c>
      <c r="Q12" s="214">
        <v>42125</v>
      </c>
      <c r="R12" s="214">
        <v>559451.99999998289</v>
      </c>
      <c r="S12" s="214">
        <v>789992.3</v>
      </c>
      <c r="T12" s="214">
        <v>38548.400000000001</v>
      </c>
      <c r="U12" s="214">
        <v>694286.59182406578</v>
      </c>
      <c r="V12" s="214">
        <v>474996.978044683</v>
      </c>
      <c r="W12" s="214">
        <v>537212.9</v>
      </c>
      <c r="X12" s="214">
        <v>302427</v>
      </c>
      <c r="Y12" s="214">
        <v>47663.199999999997</v>
      </c>
      <c r="Z12" s="214">
        <v>1129344.499999979</v>
      </c>
      <c r="AA12" s="214">
        <v>624377.51215940004</v>
      </c>
      <c r="AB12" s="214">
        <v>284836.59999999998</v>
      </c>
      <c r="AC12" s="258"/>
      <c r="AD12" s="258"/>
      <c r="AE12" s="214">
        <v>1384736.3999999806</v>
      </c>
      <c r="AF12" s="214">
        <v>1075648.5</v>
      </c>
      <c r="AG12" s="214">
        <v>183362</v>
      </c>
      <c r="AH12" s="214"/>
      <c r="AI12" s="214">
        <v>737515.89999999281</v>
      </c>
      <c r="AJ12" s="214">
        <v>706720</v>
      </c>
      <c r="AK12" s="214">
        <v>413925</v>
      </c>
      <c r="AL12" s="214">
        <v>544149</v>
      </c>
      <c r="AM12" s="214">
        <v>2119749.9999999707</v>
      </c>
      <c r="AN12" s="214">
        <v>1826880.7000000011</v>
      </c>
      <c r="AO12" s="214">
        <v>656975.4</v>
      </c>
      <c r="AP12" s="214">
        <v>1148757</v>
      </c>
      <c r="AQ12" s="258"/>
      <c r="AR12" s="214">
        <v>355870.26666666509</v>
      </c>
      <c r="AS12" s="214">
        <v>194464.40000000026</v>
      </c>
      <c r="AT12" s="258"/>
      <c r="AU12" s="814">
        <v>482040</v>
      </c>
      <c r="AV12" s="876">
        <v>190992</v>
      </c>
      <c r="AW12" s="258"/>
      <c r="AX12" s="812">
        <v>787332</v>
      </c>
      <c r="AY12" s="812">
        <v>543237</v>
      </c>
      <c r="AZ12" s="827">
        <v>335494</v>
      </c>
      <c r="BA12" s="214">
        <v>1015889.77</v>
      </c>
      <c r="BB12" s="214">
        <v>454436.42</v>
      </c>
      <c r="BC12" s="214">
        <v>94184</v>
      </c>
      <c r="BD12" s="214"/>
      <c r="BE12" s="214"/>
      <c r="BF12" s="290"/>
      <c r="BG12" s="1046"/>
      <c r="BH12" s="1046"/>
      <c r="BI12" s="1046"/>
      <c r="BJ12" s="1046"/>
      <c r="BK12" s="1046"/>
      <c r="BL12" s="1046"/>
    </row>
    <row r="13" spans="1:64" s="56" customFormat="1" ht="25" customHeight="1" thickBot="1">
      <c r="A13" s="239"/>
      <c r="B13" s="206">
        <v>2022</v>
      </c>
      <c r="C13" s="207" t="s">
        <v>6</v>
      </c>
      <c r="D13" s="270">
        <v>196570351.53734326</v>
      </c>
      <c r="E13" s="270">
        <v>101694886.58237605</v>
      </c>
      <c r="F13" s="270">
        <v>131312216.78300004</v>
      </c>
      <c r="G13" s="270">
        <v>253013111.68000004</v>
      </c>
      <c r="H13" s="270">
        <v>249650064.07899997</v>
      </c>
      <c r="I13" s="270">
        <v>446494.88599999994</v>
      </c>
      <c r="J13" s="211">
        <v>469914.74341176578</v>
      </c>
      <c r="K13" s="211">
        <v>284375.31039695936</v>
      </c>
      <c r="L13" s="211">
        <v>80539.199999999997</v>
      </c>
      <c r="M13" s="271"/>
      <c r="N13" s="211">
        <v>206.3</v>
      </c>
      <c r="O13" s="211">
        <v>566506.69999998959</v>
      </c>
      <c r="P13" s="211">
        <v>505771</v>
      </c>
      <c r="Q13" s="211">
        <v>61381</v>
      </c>
      <c r="R13" s="211">
        <v>512973.39999998582</v>
      </c>
      <c r="S13" s="211">
        <v>766735.69999999902</v>
      </c>
      <c r="T13" s="211">
        <v>44081.400000000009</v>
      </c>
      <c r="U13" s="211">
        <v>703311.88657287043</v>
      </c>
      <c r="V13" s="211">
        <v>670133.54051679582</v>
      </c>
      <c r="W13" s="211">
        <v>386445.30000000005</v>
      </c>
      <c r="X13" s="211">
        <v>214026</v>
      </c>
      <c r="Y13" s="211">
        <v>605.4</v>
      </c>
      <c r="Z13" s="211">
        <v>1169574.599999977</v>
      </c>
      <c r="AA13" s="211">
        <v>631522.6</v>
      </c>
      <c r="AB13" s="211">
        <v>301505.90000000002</v>
      </c>
      <c r="AC13" s="271"/>
      <c r="AD13" s="271"/>
      <c r="AE13" s="211">
        <v>1321017.6999999811</v>
      </c>
      <c r="AF13" s="211">
        <v>927663.10000000102</v>
      </c>
      <c r="AG13" s="211">
        <v>260455</v>
      </c>
      <c r="AH13" s="211"/>
      <c r="AI13" s="211">
        <v>685615.09999999346</v>
      </c>
      <c r="AJ13" s="211">
        <v>593728.66669999994</v>
      </c>
      <c r="AK13" s="211">
        <v>316897</v>
      </c>
      <c r="AL13" s="211">
        <v>548564.99999999988</v>
      </c>
      <c r="AM13" s="211">
        <v>2136897.9999999749</v>
      </c>
      <c r="AN13" s="211">
        <v>2015361.4620000001</v>
      </c>
      <c r="AO13" s="211">
        <v>951466.79999999993</v>
      </c>
      <c r="AP13" s="211">
        <v>926038</v>
      </c>
      <c r="AQ13" s="271"/>
      <c r="AR13" s="205">
        <v>370541.98</v>
      </c>
      <c r="AS13" s="205">
        <v>152324.79999999999</v>
      </c>
      <c r="AT13" s="271"/>
      <c r="AU13" s="872">
        <v>661692</v>
      </c>
      <c r="AV13" s="873">
        <v>190246</v>
      </c>
      <c r="AW13" s="295"/>
      <c r="AX13" s="816">
        <v>763734</v>
      </c>
      <c r="AY13" s="816">
        <v>660263</v>
      </c>
      <c r="AZ13" s="822">
        <v>261318</v>
      </c>
      <c r="BA13" s="205">
        <v>1001447.26</v>
      </c>
      <c r="BB13" s="205">
        <v>594825.12</v>
      </c>
      <c r="BC13" s="205">
        <v>127821</v>
      </c>
      <c r="BD13" s="205"/>
      <c r="BE13" s="205"/>
      <c r="BF13" s="1047"/>
      <c r="BG13" s="256"/>
      <c r="BH13" s="256"/>
      <c r="BI13" s="256"/>
      <c r="BJ13" s="256"/>
      <c r="BK13" s="256"/>
      <c r="BL13" s="256"/>
    </row>
    <row r="14" spans="1:64" s="56" customFormat="1" ht="25" customHeight="1" thickTop="1">
      <c r="A14" s="239"/>
      <c r="B14" s="275">
        <v>2021</v>
      </c>
      <c r="C14" s="276" t="s">
        <v>9</v>
      </c>
      <c r="D14" s="277">
        <v>197095408.39908224</v>
      </c>
      <c r="E14" s="277">
        <v>93187486.922371283</v>
      </c>
      <c r="F14" s="277">
        <v>125488973.06900014</v>
      </c>
      <c r="G14" s="277">
        <v>239764549.73000002</v>
      </c>
      <c r="H14" s="277">
        <v>249893333.52100003</v>
      </c>
      <c r="I14" s="277">
        <v>414674.38299999997</v>
      </c>
      <c r="J14" s="277">
        <v>437649.6400188742</v>
      </c>
      <c r="K14" s="277">
        <v>315407.85113251559</v>
      </c>
      <c r="L14" s="277">
        <v>93982</v>
      </c>
      <c r="M14" s="280"/>
      <c r="N14" s="277">
        <v>511</v>
      </c>
      <c r="O14" s="277">
        <v>571290.19999998854</v>
      </c>
      <c r="P14" s="277">
        <v>378666.53333333344</v>
      </c>
      <c r="Q14" s="277">
        <v>40616</v>
      </c>
      <c r="R14" s="277">
        <v>514053.69999998552</v>
      </c>
      <c r="S14" s="277">
        <v>581118.06670000008</v>
      </c>
      <c r="T14" s="277">
        <v>12437.7</v>
      </c>
      <c r="U14" s="277">
        <v>655555.22808847693</v>
      </c>
      <c r="V14" s="277">
        <v>725480.17211546004</v>
      </c>
      <c r="W14" s="277">
        <v>204112.1</v>
      </c>
      <c r="X14" s="277">
        <v>9384</v>
      </c>
      <c r="Y14" s="277">
        <v>44386.100000000006</v>
      </c>
      <c r="Z14" s="277">
        <v>1116309.7999999779</v>
      </c>
      <c r="AA14" s="277">
        <v>729010.39999999991</v>
      </c>
      <c r="AB14" s="277">
        <v>321376.59999999998</v>
      </c>
      <c r="AC14" s="280"/>
      <c r="AD14" s="280"/>
      <c r="AE14" s="277">
        <v>1360847.3999999822</v>
      </c>
      <c r="AF14" s="277">
        <v>827902.53</v>
      </c>
      <c r="AG14" s="277">
        <v>232849</v>
      </c>
      <c r="AH14" s="277"/>
      <c r="AI14" s="277">
        <v>687259.89999999362</v>
      </c>
      <c r="AJ14" s="277">
        <v>503941.3</v>
      </c>
      <c r="AK14" s="277">
        <v>301181</v>
      </c>
      <c r="AL14" s="277">
        <v>584472</v>
      </c>
      <c r="AM14" s="277">
        <v>2115087.899999978</v>
      </c>
      <c r="AN14" s="277">
        <v>1716101.0699999989</v>
      </c>
      <c r="AO14" s="277">
        <v>686682.8</v>
      </c>
      <c r="AP14" s="277">
        <v>1413961</v>
      </c>
      <c r="AQ14" s="280"/>
      <c r="AR14" s="277">
        <v>385532.39999999944</v>
      </c>
      <c r="AS14" s="277">
        <v>188833.06330000001</v>
      </c>
      <c r="AT14" s="280"/>
      <c r="AU14" s="874">
        <v>581527</v>
      </c>
      <c r="AV14" s="877">
        <v>186991</v>
      </c>
      <c r="AW14" s="280"/>
      <c r="AX14" s="886">
        <v>768869</v>
      </c>
      <c r="AY14" s="886">
        <v>440000</v>
      </c>
      <c r="AZ14" s="887">
        <v>20947</v>
      </c>
      <c r="BA14" s="277">
        <v>960173.14000000013</v>
      </c>
      <c r="BB14" s="277">
        <v>416095.83</v>
      </c>
      <c r="BC14" s="277">
        <v>100197</v>
      </c>
      <c r="BD14" s="277"/>
      <c r="BE14" s="277"/>
      <c r="BF14" s="289"/>
      <c r="BG14" s="1046"/>
      <c r="BH14" s="1046"/>
      <c r="BI14" s="1046"/>
      <c r="BJ14" s="1046"/>
      <c r="BK14" s="1046"/>
      <c r="BL14" s="1046"/>
    </row>
    <row r="15" spans="1:64" s="56" customFormat="1" ht="25" customHeight="1">
      <c r="A15" s="239"/>
      <c r="B15" s="201">
        <v>2021</v>
      </c>
      <c r="C15" s="202" t="s">
        <v>8</v>
      </c>
      <c r="D15" s="214">
        <v>186538217.59800047</v>
      </c>
      <c r="E15" s="214">
        <v>93607335.45837529</v>
      </c>
      <c r="F15" s="214">
        <v>116727768.34999993</v>
      </c>
      <c r="G15" s="214">
        <v>225169361.78400004</v>
      </c>
      <c r="H15" s="214">
        <v>254074689.998</v>
      </c>
      <c r="I15" s="214">
        <v>462627.93899999995</v>
      </c>
      <c r="J15" s="214">
        <v>381374.37747758842</v>
      </c>
      <c r="K15" s="214">
        <v>307793.12365903798</v>
      </c>
      <c r="L15" s="214">
        <v>130575</v>
      </c>
      <c r="M15" s="258"/>
      <c r="N15" s="214">
        <v>0</v>
      </c>
      <c r="O15" s="214">
        <v>547393.79999999329</v>
      </c>
      <c r="P15" s="214">
        <v>495865.60000000056</v>
      </c>
      <c r="Q15" s="214">
        <v>19586</v>
      </c>
      <c r="R15" s="214">
        <v>459014.19999998971</v>
      </c>
      <c r="S15" s="214">
        <v>616153.80000000051</v>
      </c>
      <c r="T15" s="214">
        <v>15702.7</v>
      </c>
      <c r="U15" s="214">
        <v>559609.62797210622</v>
      </c>
      <c r="V15" s="214">
        <v>515700.63092707144</v>
      </c>
      <c r="W15" s="214">
        <v>227590.40000000002</v>
      </c>
      <c r="X15" s="214">
        <v>50530</v>
      </c>
      <c r="Y15" s="214">
        <v>430.9</v>
      </c>
      <c r="Z15" s="214">
        <v>965868.62999998441</v>
      </c>
      <c r="AA15" s="214">
        <v>682320.39999999967</v>
      </c>
      <c r="AB15" s="214">
        <v>202091.2</v>
      </c>
      <c r="AC15" s="258"/>
      <c r="AD15" s="258"/>
      <c r="AE15" s="214">
        <v>1357226.5999999836</v>
      </c>
      <c r="AF15" s="214">
        <v>1233916.100000001</v>
      </c>
      <c r="AG15" s="214">
        <v>295279</v>
      </c>
      <c r="AH15" s="214"/>
      <c r="AI15" s="214">
        <v>608767.29999999586</v>
      </c>
      <c r="AJ15" s="214">
        <v>556332.10000000044</v>
      </c>
      <c r="AK15" s="214">
        <v>423245</v>
      </c>
      <c r="AL15" s="214">
        <v>399906</v>
      </c>
      <c r="AM15" s="214">
        <v>1928371.2999999737</v>
      </c>
      <c r="AN15" s="214">
        <v>1765499.600000002</v>
      </c>
      <c r="AO15" s="214">
        <v>530001.5</v>
      </c>
      <c r="AP15" s="214">
        <v>934775</v>
      </c>
      <c r="AQ15" s="258"/>
      <c r="AR15" s="214">
        <v>174691.00000000035</v>
      </c>
      <c r="AS15" s="214">
        <v>156594.79999999999</v>
      </c>
      <c r="AT15" s="258"/>
      <c r="AU15" s="814">
        <v>461580</v>
      </c>
      <c r="AV15" s="876">
        <v>153550</v>
      </c>
      <c r="AW15" s="258"/>
      <c r="AX15" s="814">
        <v>668909</v>
      </c>
      <c r="AY15" s="814">
        <v>693997</v>
      </c>
      <c r="AZ15" s="821">
        <v>14286</v>
      </c>
      <c r="BA15" s="214">
        <v>892092</v>
      </c>
      <c r="BB15" s="214">
        <v>439834.75</v>
      </c>
      <c r="BC15" s="203">
        <v>60232</v>
      </c>
      <c r="BD15" s="214"/>
      <c r="BE15" s="214"/>
      <c r="BF15" s="1048"/>
      <c r="BG15" s="256"/>
      <c r="BH15" s="256"/>
      <c r="BI15" s="256"/>
      <c r="BJ15" s="256"/>
      <c r="BK15" s="256"/>
      <c r="BL15" s="256"/>
    </row>
    <row r="16" spans="1:64" s="56" customFormat="1" ht="25" customHeight="1">
      <c r="A16" s="239"/>
      <c r="B16" s="201">
        <v>2021</v>
      </c>
      <c r="C16" s="202" t="s">
        <v>7</v>
      </c>
      <c r="D16" s="214">
        <v>186274489.00463831</v>
      </c>
      <c r="E16" s="214">
        <v>93744113.922660232</v>
      </c>
      <c r="F16" s="214">
        <v>118800130.748</v>
      </c>
      <c r="G16" s="214">
        <v>224248299.43999997</v>
      </c>
      <c r="H16" s="214">
        <v>246639179.42200002</v>
      </c>
      <c r="I16" s="214">
        <v>456104.62200000003</v>
      </c>
      <c r="J16" s="214">
        <v>355280.5067968159</v>
      </c>
      <c r="K16" s="214">
        <v>290899.62373358273</v>
      </c>
      <c r="L16" s="214">
        <v>92155</v>
      </c>
      <c r="M16" s="258"/>
      <c r="N16" s="214">
        <v>524.9</v>
      </c>
      <c r="O16" s="214">
        <v>492281.29999999842</v>
      </c>
      <c r="P16" s="214">
        <v>323024.50000000047</v>
      </c>
      <c r="Q16" s="214">
        <v>14090</v>
      </c>
      <c r="R16" s="214">
        <v>456441.7999999997</v>
      </c>
      <c r="S16" s="214">
        <v>668146.30000000144</v>
      </c>
      <c r="T16" s="214">
        <v>17218.2</v>
      </c>
      <c r="U16" s="214">
        <v>536063.60188238637</v>
      </c>
      <c r="V16" s="214">
        <v>483357.56669520063</v>
      </c>
      <c r="W16" s="214">
        <v>110305.2</v>
      </c>
      <c r="X16" s="214">
        <v>53470</v>
      </c>
      <c r="Y16" s="214">
        <v>48081.399999999994</v>
      </c>
      <c r="Z16" s="214">
        <v>891198.59999999788</v>
      </c>
      <c r="AA16" s="214">
        <v>573468.29999999993</v>
      </c>
      <c r="AB16" s="214">
        <v>161445.1</v>
      </c>
      <c r="AC16" s="258"/>
      <c r="AD16" s="258"/>
      <c r="AE16" s="214">
        <v>1269790.0000000019</v>
      </c>
      <c r="AF16" s="214">
        <v>1035647.6000000016</v>
      </c>
      <c r="AG16" s="214">
        <v>316902</v>
      </c>
      <c r="AH16" s="214"/>
      <c r="AI16" s="214">
        <v>598850.20000000112</v>
      </c>
      <c r="AJ16" s="214">
        <v>527099.50000000058</v>
      </c>
      <c r="AK16" s="214">
        <v>378808</v>
      </c>
      <c r="AL16" s="214">
        <v>484924</v>
      </c>
      <c r="AM16" s="214">
        <v>1964855.4000000022</v>
      </c>
      <c r="AN16" s="214">
        <v>1549510.3000000003</v>
      </c>
      <c r="AO16" s="214">
        <v>567950.30000000005</v>
      </c>
      <c r="AP16" s="214">
        <v>990487</v>
      </c>
      <c r="AQ16" s="258"/>
      <c r="AR16" s="214">
        <v>378269.53</v>
      </c>
      <c r="AS16" s="214">
        <v>74632.899999999994</v>
      </c>
      <c r="AT16" s="258"/>
      <c r="AU16" s="814">
        <v>317350</v>
      </c>
      <c r="AV16" s="878">
        <v>111505</v>
      </c>
      <c r="AW16" s="258"/>
      <c r="AX16" s="814">
        <v>653186</v>
      </c>
      <c r="AY16" s="814">
        <v>645096</v>
      </c>
      <c r="AZ16" s="821"/>
      <c r="BA16" s="262">
        <v>955116</v>
      </c>
      <c r="BB16" s="203">
        <v>418320</v>
      </c>
      <c r="BC16" s="203">
        <v>100468</v>
      </c>
      <c r="BD16" s="262"/>
      <c r="BE16" s="203"/>
      <c r="BF16" s="1048"/>
      <c r="BG16" s="256"/>
      <c r="BH16" s="256"/>
      <c r="BI16" s="256"/>
      <c r="BJ16" s="256"/>
      <c r="BK16" s="256"/>
      <c r="BL16" s="256"/>
    </row>
    <row r="17" spans="1:64" s="56" customFormat="1" ht="25" customHeight="1" thickBot="1">
      <c r="A17" s="239"/>
      <c r="B17" s="206">
        <v>2021</v>
      </c>
      <c r="C17" s="207" t="s">
        <v>6</v>
      </c>
      <c r="D17" s="270">
        <v>173392154.70814198</v>
      </c>
      <c r="E17" s="270">
        <v>89980092.881541088</v>
      </c>
      <c r="F17" s="270">
        <v>118592907.861</v>
      </c>
      <c r="G17" s="270">
        <v>222106583.42500004</v>
      </c>
      <c r="H17" s="270">
        <v>245502513.69999999</v>
      </c>
      <c r="I17" s="270">
        <v>463254.61599999998</v>
      </c>
      <c r="J17" s="211">
        <v>383678.60277994163</v>
      </c>
      <c r="K17" s="211">
        <v>290743.92895919981</v>
      </c>
      <c r="L17" s="211">
        <v>119303</v>
      </c>
      <c r="M17" s="271"/>
      <c r="N17" s="211">
        <v>413.5</v>
      </c>
      <c r="O17" s="211">
        <v>524708.29999999865</v>
      </c>
      <c r="P17" s="211">
        <v>408471.00000000047</v>
      </c>
      <c r="Q17" s="211">
        <v>11892</v>
      </c>
      <c r="R17" s="211">
        <v>439899.79999999882</v>
      </c>
      <c r="S17" s="211">
        <v>621904.39999999967</v>
      </c>
      <c r="T17" s="211">
        <v>35928.1</v>
      </c>
      <c r="U17" s="211">
        <v>583015.26427295944</v>
      </c>
      <c r="V17" s="211">
        <v>489087.45611612173</v>
      </c>
      <c r="W17" s="211">
        <v>311993.09999999998</v>
      </c>
      <c r="X17" s="211">
        <v>70268</v>
      </c>
      <c r="Y17" s="211">
        <v>194.3</v>
      </c>
      <c r="Z17" s="211">
        <v>863577.599999998</v>
      </c>
      <c r="AA17" s="211">
        <v>550065.19999999984</v>
      </c>
      <c r="AB17" s="211">
        <v>205980.30000000002</v>
      </c>
      <c r="AC17" s="271"/>
      <c r="AD17" s="271"/>
      <c r="AE17" s="211">
        <v>1214139.6999999993</v>
      </c>
      <c r="AF17" s="211">
        <v>980092.99999999965</v>
      </c>
      <c r="AG17" s="211">
        <v>356219</v>
      </c>
      <c r="AH17" s="211"/>
      <c r="AI17" s="211">
        <v>559027.50000000035</v>
      </c>
      <c r="AJ17" s="211">
        <v>494269.69999999972</v>
      </c>
      <c r="AK17" s="211">
        <v>286162</v>
      </c>
      <c r="AL17" s="211">
        <v>371094</v>
      </c>
      <c r="AM17" s="211">
        <v>1951075.500000003</v>
      </c>
      <c r="AN17" s="211">
        <v>1730662.6999999993</v>
      </c>
      <c r="AO17" s="211">
        <v>799736</v>
      </c>
      <c r="AP17" s="211">
        <v>640112</v>
      </c>
      <c r="AQ17" s="271"/>
      <c r="AR17" s="885">
        <v>0</v>
      </c>
      <c r="AS17" s="885">
        <v>0</v>
      </c>
      <c r="AT17" s="271"/>
      <c r="AU17" s="872">
        <v>433410</v>
      </c>
      <c r="AV17" s="873">
        <v>108482</v>
      </c>
      <c r="AW17" s="295"/>
      <c r="AX17" s="816">
        <v>597460.18999999994</v>
      </c>
      <c r="AY17" s="816">
        <v>678255.65999999992</v>
      </c>
      <c r="AZ17" s="822"/>
      <c r="BA17" s="205">
        <v>914628.04</v>
      </c>
      <c r="BB17" s="205">
        <v>448819.99</v>
      </c>
      <c r="BC17" s="205">
        <v>104784</v>
      </c>
      <c r="BD17" s="205"/>
      <c r="BE17" s="205"/>
      <c r="BF17" s="1047"/>
      <c r="BG17" s="256"/>
      <c r="BH17" s="256"/>
      <c r="BI17" s="256"/>
      <c r="BJ17" s="256"/>
      <c r="BK17" s="256"/>
      <c r="BL17" s="256"/>
    </row>
    <row r="18" spans="1:64" s="56" customFormat="1" ht="25" customHeight="1" thickTop="1">
      <c r="A18" s="239"/>
      <c r="B18" s="275">
        <v>2020</v>
      </c>
      <c r="C18" s="276" t="s">
        <v>9</v>
      </c>
      <c r="D18" s="277">
        <v>181923122.61645824</v>
      </c>
      <c r="E18" s="277">
        <v>89195572.861996308</v>
      </c>
      <c r="F18" s="277">
        <v>115818057.43299998</v>
      </c>
      <c r="G18" s="277">
        <v>216075286.31400007</v>
      </c>
      <c r="H18" s="277">
        <v>236221847.93699998</v>
      </c>
      <c r="I18" s="277">
        <v>419993.70800000004</v>
      </c>
      <c r="J18" s="277">
        <v>367122.86801600963</v>
      </c>
      <c r="K18" s="277">
        <v>318756.88372923387</v>
      </c>
      <c r="L18" s="277">
        <v>88803</v>
      </c>
      <c r="M18" s="280"/>
      <c r="N18" s="277">
        <v>483.6</v>
      </c>
      <c r="O18" s="277">
        <v>500282.5999999987</v>
      </c>
      <c r="P18" s="277">
        <v>342992.59999999969</v>
      </c>
      <c r="Q18" s="277">
        <v>8774</v>
      </c>
      <c r="R18" s="277">
        <v>413542.89999999892</v>
      </c>
      <c r="S18" s="277">
        <v>479156.9</v>
      </c>
      <c r="T18" s="277">
        <v>47475</v>
      </c>
      <c r="U18" s="277">
        <v>549981.33786648652</v>
      </c>
      <c r="V18" s="277">
        <v>472541.55053661834</v>
      </c>
      <c r="W18" s="277">
        <v>65583.399999999994</v>
      </c>
      <c r="X18" s="277">
        <v>98672</v>
      </c>
      <c r="Y18" s="277">
        <v>5197.3999999999996</v>
      </c>
      <c r="Z18" s="277">
        <v>881260.9999999986</v>
      </c>
      <c r="AA18" s="277">
        <v>653968.89999999991</v>
      </c>
      <c r="AB18" s="277">
        <v>175932.79999999999</v>
      </c>
      <c r="AC18" s="280"/>
      <c r="AD18" s="280"/>
      <c r="AE18" s="277">
        <v>1255696.6000000003</v>
      </c>
      <c r="AF18" s="277">
        <v>777300.59999999951</v>
      </c>
      <c r="AG18" s="277">
        <v>269683</v>
      </c>
      <c r="AH18" s="277"/>
      <c r="AI18" s="277">
        <v>605006.10000000114</v>
      </c>
      <c r="AJ18" s="277">
        <v>472381.39999999962</v>
      </c>
      <c r="AK18" s="277">
        <v>344807</v>
      </c>
      <c r="AL18" s="277">
        <v>552883</v>
      </c>
      <c r="AM18" s="277">
        <v>1973423.6000000047</v>
      </c>
      <c r="AN18" s="277">
        <v>1463435.8999999987</v>
      </c>
      <c r="AO18" s="277">
        <v>477034.5</v>
      </c>
      <c r="AP18" s="277">
        <v>1050203</v>
      </c>
      <c r="AQ18" s="280"/>
      <c r="AR18" s="277">
        <v>1098608.3899999999</v>
      </c>
      <c r="AS18" s="277">
        <v>194214.52999999997</v>
      </c>
      <c r="AT18" s="280"/>
      <c r="AU18" s="874">
        <v>287909.05000000005</v>
      </c>
      <c r="AV18" s="877">
        <v>134497.95000000001</v>
      </c>
      <c r="AW18" s="280"/>
      <c r="AX18" s="886">
        <v>667752</v>
      </c>
      <c r="AY18" s="886">
        <v>449849</v>
      </c>
      <c r="AZ18" s="888">
        <v>35793</v>
      </c>
      <c r="BA18" s="277">
        <v>920394.81</v>
      </c>
      <c r="BB18" s="277">
        <v>355190.31999999995</v>
      </c>
      <c r="BC18" s="277">
        <v>95061</v>
      </c>
      <c r="BD18" s="277"/>
      <c r="BE18" s="277"/>
      <c r="BF18" s="289"/>
      <c r="BG18" s="1046"/>
      <c r="BH18" s="1046"/>
      <c r="BI18" s="1046"/>
      <c r="BJ18" s="1046"/>
      <c r="BK18" s="1046"/>
      <c r="BL18" s="1046"/>
    </row>
    <row r="19" spans="1:64" s="56" customFormat="1" ht="25" customHeight="1">
      <c r="A19" s="239"/>
      <c r="B19" s="201">
        <v>2020</v>
      </c>
      <c r="C19" s="202" t="s">
        <v>8</v>
      </c>
      <c r="D19" s="214">
        <v>173349696.59033334</v>
      </c>
      <c r="E19" s="214">
        <v>83838679.17846702</v>
      </c>
      <c r="F19" s="214">
        <v>114120488.86599997</v>
      </c>
      <c r="G19" s="214">
        <v>206073099.68599996</v>
      </c>
      <c r="H19" s="214">
        <v>244986902.47900003</v>
      </c>
      <c r="I19" s="214">
        <v>424534.05000000005</v>
      </c>
      <c r="J19" s="214">
        <v>317044.5508084083</v>
      </c>
      <c r="K19" s="214">
        <v>289600.35384243808</v>
      </c>
      <c r="L19" s="214">
        <v>33859.300000000003</v>
      </c>
      <c r="M19" s="258"/>
      <c r="N19" s="258"/>
      <c r="O19" s="214">
        <v>433885.29999999632</v>
      </c>
      <c r="P19" s="214">
        <v>426354.60000000027</v>
      </c>
      <c r="Q19" s="214">
        <v>11691.6</v>
      </c>
      <c r="R19" s="214">
        <v>374970.39999999764</v>
      </c>
      <c r="S19" s="214">
        <v>508811.99999999988</v>
      </c>
      <c r="T19" s="214">
        <v>61586.9</v>
      </c>
      <c r="U19" s="214">
        <v>502146.76729190495</v>
      </c>
      <c r="V19" s="214">
        <v>530452.15025938221</v>
      </c>
      <c r="W19" s="214">
        <v>143886.90000000002</v>
      </c>
      <c r="X19" s="214">
        <v>96586</v>
      </c>
      <c r="Y19" s="214">
        <v>0</v>
      </c>
      <c r="Z19" s="214">
        <v>799894.89999999688</v>
      </c>
      <c r="AA19" s="214">
        <v>592274.4</v>
      </c>
      <c r="AB19" s="214">
        <v>149181.9</v>
      </c>
      <c r="AC19" s="258"/>
      <c r="AD19" s="258"/>
      <c r="AE19" s="214">
        <v>1188448.6999999965</v>
      </c>
      <c r="AF19" s="214">
        <v>924474.89999999956</v>
      </c>
      <c r="AG19" s="214">
        <v>300837</v>
      </c>
      <c r="AH19" s="214"/>
      <c r="AI19" s="214">
        <v>521983.69999999978</v>
      </c>
      <c r="AJ19" s="214">
        <v>409542.1</v>
      </c>
      <c r="AK19" s="214">
        <v>233617</v>
      </c>
      <c r="AL19" s="214">
        <v>429978</v>
      </c>
      <c r="AM19" s="214">
        <v>1501557.2891841463</v>
      </c>
      <c r="AN19" s="214">
        <v>1093542.4858988097</v>
      </c>
      <c r="AO19" s="214">
        <v>598391.69999999995</v>
      </c>
      <c r="AP19" s="214">
        <v>909189</v>
      </c>
      <c r="AQ19" s="258"/>
      <c r="AR19" s="214">
        <v>679001.50499999989</v>
      </c>
      <c r="AS19" s="214">
        <v>119823.79499999998</v>
      </c>
      <c r="AT19" s="258"/>
      <c r="AU19" s="814">
        <v>248021</v>
      </c>
      <c r="AV19" s="876">
        <v>119630</v>
      </c>
      <c r="AW19" s="258"/>
      <c r="AX19" s="812">
        <v>547981</v>
      </c>
      <c r="AY19" s="812">
        <v>520282</v>
      </c>
      <c r="AZ19" s="889">
        <v>36401</v>
      </c>
      <c r="BA19" s="214">
        <v>871828.21</v>
      </c>
      <c r="BB19" s="214">
        <v>430275.33999999997</v>
      </c>
      <c r="BC19" s="203">
        <v>76577</v>
      </c>
      <c r="BD19" s="214"/>
      <c r="BE19" s="214"/>
      <c r="BF19" s="1048"/>
      <c r="BG19" s="256"/>
      <c r="BH19" s="256"/>
      <c r="BI19" s="256"/>
      <c r="BJ19" s="256"/>
      <c r="BK19" s="256"/>
      <c r="BL19" s="256"/>
    </row>
    <row r="20" spans="1:64" s="56" customFormat="1" ht="25" customHeight="1">
      <c r="A20" s="239"/>
      <c r="B20" s="201">
        <v>2020</v>
      </c>
      <c r="C20" s="202" t="s">
        <v>7</v>
      </c>
      <c r="D20" s="214">
        <v>160650552.3697142</v>
      </c>
      <c r="E20" s="214">
        <v>71899088.229133427</v>
      </c>
      <c r="F20" s="214">
        <v>96997917.455999911</v>
      </c>
      <c r="G20" s="214">
        <v>173895447.09100002</v>
      </c>
      <c r="H20" s="214">
        <v>182539170.28200001</v>
      </c>
      <c r="I20" s="214">
        <v>419342.19299999997</v>
      </c>
      <c r="J20" s="214">
        <v>204074.55879487004</v>
      </c>
      <c r="K20" s="214">
        <v>162471.86275056709</v>
      </c>
      <c r="L20" s="214">
        <v>12067</v>
      </c>
      <c r="M20" s="258"/>
      <c r="N20" s="258"/>
      <c r="O20" s="214">
        <v>349000.79999999789</v>
      </c>
      <c r="P20" s="214">
        <v>245546.50000000017</v>
      </c>
      <c r="Q20" s="214">
        <v>295</v>
      </c>
      <c r="R20" s="214">
        <v>332327.19999999896</v>
      </c>
      <c r="S20" s="214">
        <v>463369.80000000005</v>
      </c>
      <c r="T20" s="214">
        <v>13724.900000000001</v>
      </c>
      <c r="U20" s="214">
        <v>406540.36570749793</v>
      </c>
      <c r="V20" s="214">
        <v>347602.60445060069</v>
      </c>
      <c r="W20" s="214">
        <v>195289.9</v>
      </c>
      <c r="X20" s="214">
        <v>91714</v>
      </c>
      <c r="Y20" s="214">
        <v>0</v>
      </c>
      <c r="Z20" s="214">
        <v>713690.59999999893</v>
      </c>
      <c r="AA20" s="214">
        <v>483760.19999999995</v>
      </c>
      <c r="AB20" s="214">
        <v>174164.59999999998</v>
      </c>
      <c r="AC20" s="258"/>
      <c r="AD20" s="258"/>
      <c r="AE20" s="214">
        <v>1018085.6000000027</v>
      </c>
      <c r="AF20" s="214">
        <v>734919.99999999965</v>
      </c>
      <c r="AG20" s="214">
        <v>205985</v>
      </c>
      <c r="AH20" s="214"/>
      <c r="AI20" s="214">
        <v>484218.40000000014</v>
      </c>
      <c r="AJ20" s="214">
        <v>318379.70000000007</v>
      </c>
      <c r="AK20" s="214">
        <v>242555</v>
      </c>
      <c r="AL20" s="214">
        <v>587295</v>
      </c>
      <c r="AM20" s="214">
        <v>1501557.2891841463</v>
      </c>
      <c r="AN20" s="214">
        <v>1093542.4858988097</v>
      </c>
      <c r="AO20" s="214">
        <v>598391.69999999995</v>
      </c>
      <c r="AP20" s="214">
        <v>909189</v>
      </c>
      <c r="AQ20" s="258"/>
      <c r="AR20" s="214">
        <v>606743.09623749997</v>
      </c>
      <c r="AS20" s="214">
        <v>107072.31110073529</v>
      </c>
      <c r="AT20" s="258"/>
      <c r="AU20" s="814">
        <v>261407</v>
      </c>
      <c r="AV20" s="878">
        <v>123528.78</v>
      </c>
      <c r="AW20" s="258"/>
      <c r="AX20" s="814">
        <v>528067</v>
      </c>
      <c r="AY20" s="814">
        <v>380365</v>
      </c>
      <c r="AZ20" s="263"/>
      <c r="BA20" s="262">
        <v>766122.54</v>
      </c>
      <c r="BB20" s="203">
        <v>308304.27</v>
      </c>
      <c r="BC20" s="203">
        <v>70139</v>
      </c>
      <c r="BD20" s="262"/>
      <c r="BE20" s="203"/>
      <c r="BF20" s="1048"/>
      <c r="BG20" s="256"/>
      <c r="BH20" s="256"/>
      <c r="BI20" s="256"/>
      <c r="BJ20" s="256"/>
      <c r="BK20" s="256"/>
      <c r="BL20" s="256"/>
    </row>
    <row r="21" spans="1:64" s="56" customFormat="1" ht="25" customHeight="1" thickBot="1">
      <c r="A21" s="239"/>
      <c r="B21" s="206">
        <v>2020</v>
      </c>
      <c r="C21" s="207" t="s">
        <v>6</v>
      </c>
      <c r="D21" s="270">
        <v>181640093.94266859</v>
      </c>
      <c r="E21" s="270">
        <v>90828996.193707153</v>
      </c>
      <c r="F21" s="270">
        <v>127588158.33000004</v>
      </c>
      <c r="G21" s="270">
        <v>216894243.64700001</v>
      </c>
      <c r="H21" s="270">
        <v>234607039.16799998</v>
      </c>
      <c r="I21" s="270">
        <v>367782.82299999997</v>
      </c>
      <c r="J21" s="211">
        <v>317883.98934821127</v>
      </c>
      <c r="K21" s="211">
        <v>247206.32378675486</v>
      </c>
      <c r="L21" s="211">
        <v>100837</v>
      </c>
      <c r="M21" s="271"/>
      <c r="N21" s="271"/>
      <c r="O21" s="211">
        <v>398058.89999999601</v>
      </c>
      <c r="P21" s="211">
        <v>328056.89999999909</v>
      </c>
      <c r="Q21" s="271"/>
      <c r="R21" s="211">
        <v>355626.49999999756</v>
      </c>
      <c r="S21" s="211">
        <v>513948.00000000105</v>
      </c>
      <c r="T21" s="211">
        <v>39574.700000000004</v>
      </c>
      <c r="U21" s="211">
        <v>510106.60260443005</v>
      </c>
      <c r="V21" s="211">
        <v>473466.24312925187</v>
      </c>
      <c r="W21" s="211">
        <v>79340.399999999994</v>
      </c>
      <c r="X21" s="211">
        <v>128097</v>
      </c>
      <c r="Y21" s="211">
        <v>0</v>
      </c>
      <c r="Z21" s="211">
        <v>871020.69999999902</v>
      </c>
      <c r="AA21" s="211">
        <v>570977.80000000005</v>
      </c>
      <c r="AB21" s="211">
        <v>179560.5</v>
      </c>
      <c r="AC21" s="271"/>
      <c r="AD21" s="271"/>
      <c r="AE21" s="211">
        <v>1128421.2000000034</v>
      </c>
      <c r="AF21" s="211">
        <v>827988.5</v>
      </c>
      <c r="AG21" s="211">
        <v>215894</v>
      </c>
      <c r="AH21" s="211"/>
      <c r="AI21" s="211">
        <v>558997.80000000168</v>
      </c>
      <c r="AJ21" s="211">
        <v>446766.10000000033</v>
      </c>
      <c r="AK21" s="211">
        <v>280522</v>
      </c>
      <c r="AL21" s="211">
        <v>385140</v>
      </c>
      <c r="AM21" s="211">
        <v>1764224.3000000108</v>
      </c>
      <c r="AN21" s="211">
        <v>1498465.8000000017</v>
      </c>
      <c r="AO21" s="211">
        <v>1057629.2</v>
      </c>
      <c r="AP21" s="211">
        <v>479860</v>
      </c>
      <c r="AQ21" s="271"/>
      <c r="AR21" s="205">
        <v>594263.92568749993</v>
      </c>
      <c r="AS21" s="205">
        <v>104870.10453308823</v>
      </c>
      <c r="AT21" s="271"/>
      <c r="AU21" s="872">
        <v>320393</v>
      </c>
      <c r="AV21" s="873">
        <v>162207.79999999999</v>
      </c>
      <c r="AW21" s="295"/>
      <c r="AX21" s="816">
        <v>534976</v>
      </c>
      <c r="AY21" s="816">
        <v>485188</v>
      </c>
      <c r="AZ21" s="272"/>
      <c r="BA21" s="205">
        <v>904424.46</v>
      </c>
      <c r="BB21" s="205">
        <v>388870.59</v>
      </c>
      <c r="BC21" s="205">
        <v>108616</v>
      </c>
      <c r="BD21" s="205"/>
      <c r="BE21" s="205"/>
      <c r="BF21" s="1047"/>
      <c r="BG21" s="256"/>
      <c r="BH21" s="256"/>
      <c r="BI21" s="256"/>
      <c r="BJ21" s="256"/>
      <c r="BK21" s="256"/>
      <c r="BL21" s="256"/>
    </row>
    <row r="22" spans="1:64" s="56" customFormat="1" ht="25" customHeight="1" thickTop="1">
      <c r="A22" s="239"/>
      <c r="B22" s="275">
        <v>2019</v>
      </c>
      <c r="C22" s="276" t="s">
        <v>9</v>
      </c>
      <c r="D22" s="283">
        <v>176133253.8020092</v>
      </c>
      <c r="E22" s="283">
        <v>88952482.664608791</v>
      </c>
      <c r="F22" s="283">
        <v>122149985.79400003</v>
      </c>
      <c r="G22" s="283">
        <v>231839346.44</v>
      </c>
      <c r="H22" s="283">
        <v>190064660.37900001</v>
      </c>
      <c r="I22" s="283">
        <v>401713.1970000001</v>
      </c>
      <c r="J22" s="277">
        <v>279673.87985651457</v>
      </c>
      <c r="K22" s="277">
        <v>205937.46727123178</v>
      </c>
      <c r="L22" s="277">
        <v>199759.6</v>
      </c>
      <c r="M22" s="280"/>
      <c r="N22" s="280"/>
      <c r="O22" s="277">
        <v>359340.19999999786</v>
      </c>
      <c r="P22" s="277">
        <v>206998.19999999995</v>
      </c>
      <c r="Q22" s="280"/>
      <c r="R22" s="277">
        <v>357108.19999999949</v>
      </c>
      <c r="S22" s="277">
        <v>456828.8</v>
      </c>
      <c r="T22" s="277">
        <v>54795.9</v>
      </c>
      <c r="U22" s="277">
        <v>493994.16483526916</v>
      </c>
      <c r="V22" s="277">
        <v>419624.91294806148</v>
      </c>
      <c r="W22" s="277">
        <v>175427.7</v>
      </c>
      <c r="X22" s="277">
        <v>120375</v>
      </c>
      <c r="Y22" s="277">
        <v>0</v>
      </c>
      <c r="Z22" s="277">
        <v>830309.89999999967</v>
      </c>
      <c r="AA22" s="277">
        <v>499912.1</v>
      </c>
      <c r="AB22" s="277">
        <v>247599.2</v>
      </c>
      <c r="AC22" s="280"/>
      <c r="AD22" s="280"/>
      <c r="AE22" s="277">
        <v>1168473.4000000046</v>
      </c>
      <c r="AF22" s="277">
        <v>601848.70000000019</v>
      </c>
      <c r="AG22" s="277">
        <v>243189</v>
      </c>
      <c r="AH22" s="277"/>
      <c r="AI22" s="277">
        <v>623304.30000000261</v>
      </c>
      <c r="AJ22" s="277">
        <v>342805.10000000009</v>
      </c>
      <c r="AK22" s="277">
        <v>258992</v>
      </c>
      <c r="AL22" s="277">
        <v>429722</v>
      </c>
      <c r="AM22" s="277">
        <v>1834318.8000000073</v>
      </c>
      <c r="AN22" s="277">
        <v>1178053.3</v>
      </c>
      <c r="AO22" s="277">
        <v>672141</v>
      </c>
      <c r="AP22" s="277">
        <v>773438</v>
      </c>
      <c r="AQ22" s="280"/>
      <c r="AR22" s="284">
        <v>641831.48252999992</v>
      </c>
      <c r="AS22" s="284">
        <v>113264.37926999999</v>
      </c>
      <c r="AT22" s="280"/>
      <c r="AU22" s="874">
        <v>391889</v>
      </c>
      <c r="AV22" s="877">
        <v>171420</v>
      </c>
      <c r="AW22" s="280"/>
      <c r="AX22" s="886">
        <v>602044</v>
      </c>
      <c r="AY22" s="886">
        <v>325769</v>
      </c>
      <c r="AZ22" s="285"/>
      <c r="BA22" s="277">
        <v>976147.79</v>
      </c>
      <c r="BB22" s="277">
        <v>333576.11</v>
      </c>
      <c r="BC22" s="284">
        <v>189507</v>
      </c>
      <c r="BD22" s="277"/>
      <c r="BE22" s="277"/>
      <c r="BF22" s="1049"/>
      <c r="BG22" s="256"/>
      <c r="BH22" s="256"/>
      <c r="BI22" s="256"/>
      <c r="BJ22" s="256"/>
      <c r="BK22" s="256"/>
      <c r="BL22" s="256"/>
    </row>
    <row r="23" spans="1:64" s="56" customFormat="1" ht="25" customHeight="1">
      <c r="A23" s="239"/>
      <c r="B23" s="201">
        <v>2019</v>
      </c>
      <c r="C23" s="202" t="s">
        <v>8</v>
      </c>
      <c r="D23" s="259">
        <v>169945525.08139747</v>
      </c>
      <c r="E23" s="259">
        <v>91224711.357172489</v>
      </c>
      <c r="F23" s="259">
        <v>125052049.61600001</v>
      </c>
      <c r="G23" s="259">
        <v>229080619.81400013</v>
      </c>
      <c r="H23" s="259">
        <v>193770532.493</v>
      </c>
      <c r="I23" s="259">
        <v>446675.80299999996</v>
      </c>
      <c r="J23" s="214">
        <v>282347.07332727115</v>
      </c>
      <c r="K23" s="214">
        <v>203546.73189744045</v>
      </c>
      <c r="L23" s="214">
        <v>50053.3</v>
      </c>
      <c r="M23" s="258"/>
      <c r="N23" s="258"/>
      <c r="O23" s="214">
        <v>339645.89999999647</v>
      </c>
      <c r="P23" s="214">
        <v>280433.90000000061</v>
      </c>
      <c r="Q23" s="258"/>
      <c r="R23" s="214">
        <v>358469.50000000017</v>
      </c>
      <c r="S23" s="214">
        <v>481755.90000000095</v>
      </c>
      <c r="T23" s="214">
        <v>94913.099999999991</v>
      </c>
      <c r="U23" s="214">
        <v>483982.65560477064</v>
      </c>
      <c r="V23" s="214">
        <v>365938.24498328433</v>
      </c>
      <c r="W23" s="214">
        <v>184351</v>
      </c>
      <c r="X23" s="214">
        <v>150476</v>
      </c>
      <c r="Y23" s="214">
        <v>0</v>
      </c>
      <c r="Z23" s="214">
        <v>865084.70000000065</v>
      </c>
      <c r="AA23" s="214">
        <v>528608.20000000042</v>
      </c>
      <c r="AB23" s="214">
        <v>212484.19999999998</v>
      </c>
      <c r="AC23" s="258"/>
      <c r="AD23" s="258"/>
      <c r="AE23" s="214">
        <v>1209291.5000000068</v>
      </c>
      <c r="AF23" s="214">
        <v>873697.90000000037</v>
      </c>
      <c r="AG23" s="214">
        <v>207748</v>
      </c>
      <c r="AH23" s="214"/>
      <c r="AI23" s="214">
        <v>559415.30000000214</v>
      </c>
      <c r="AJ23" s="214">
        <v>371982.60000000009</v>
      </c>
      <c r="AK23" s="214">
        <v>187422</v>
      </c>
      <c r="AL23" s="214">
        <v>457400</v>
      </c>
      <c r="AM23" s="214">
        <v>1589159.000000007</v>
      </c>
      <c r="AN23" s="214">
        <v>1277350.8000000003</v>
      </c>
      <c r="AO23" s="214">
        <v>779085.7</v>
      </c>
      <c r="AP23" s="214">
        <v>702836</v>
      </c>
      <c r="AQ23" s="258"/>
      <c r="AR23" s="214">
        <v>611268.07860000001</v>
      </c>
      <c r="AS23" s="214">
        <v>107870.83739999999</v>
      </c>
      <c r="AT23" s="258"/>
      <c r="AU23" s="814">
        <v>287186</v>
      </c>
      <c r="AV23" s="876">
        <v>164119.29999999999</v>
      </c>
      <c r="AW23" s="258"/>
      <c r="AX23" s="812">
        <v>520650</v>
      </c>
      <c r="AY23" s="812">
        <v>347100</v>
      </c>
      <c r="AZ23" s="263"/>
      <c r="BA23" s="214">
        <v>894405.77</v>
      </c>
      <c r="BB23" s="214">
        <v>293980.53000000003</v>
      </c>
      <c r="BC23" s="203">
        <v>146471</v>
      </c>
      <c r="BD23" s="214"/>
      <c r="BE23" s="214"/>
      <c r="BF23" s="1048"/>
      <c r="BG23" s="256"/>
      <c r="BH23" s="256"/>
      <c r="BI23" s="256"/>
      <c r="BJ23" s="256"/>
      <c r="BK23" s="256"/>
      <c r="BL23" s="256"/>
    </row>
    <row r="24" spans="1:64" s="56" customFormat="1" ht="25" customHeight="1">
      <c r="A24" s="239"/>
      <c r="B24" s="201">
        <v>2019</v>
      </c>
      <c r="C24" s="202" t="s">
        <v>7</v>
      </c>
      <c r="D24" s="259">
        <v>160918500.30954644</v>
      </c>
      <c r="E24" s="259">
        <v>91406168.573381156</v>
      </c>
      <c r="F24" s="259">
        <v>123135214.69599998</v>
      </c>
      <c r="G24" s="259">
        <v>211653263.847</v>
      </c>
      <c r="H24" s="259">
        <v>187639571.61400002</v>
      </c>
      <c r="I24" s="259">
        <v>220382.58199999999</v>
      </c>
      <c r="J24" s="214">
        <v>245074.80320028134</v>
      </c>
      <c r="K24" s="214">
        <v>176960.66940836338</v>
      </c>
      <c r="L24" s="214">
        <v>27937.500000000004</v>
      </c>
      <c r="M24" s="258"/>
      <c r="N24" s="258"/>
      <c r="O24" s="214">
        <v>325002.49999999237</v>
      </c>
      <c r="P24" s="214">
        <v>150481.60000000001</v>
      </c>
      <c r="Q24" s="258"/>
      <c r="R24" s="214">
        <v>359742.69999998965</v>
      </c>
      <c r="S24" s="214">
        <v>436240.59999999963</v>
      </c>
      <c r="T24" s="214">
        <v>41452.5</v>
      </c>
      <c r="U24" s="214">
        <v>430279.75874128577</v>
      </c>
      <c r="V24" s="214">
        <v>352927.18073102896</v>
      </c>
      <c r="W24" s="214">
        <v>157037.4</v>
      </c>
      <c r="X24" s="214">
        <v>144777</v>
      </c>
      <c r="Y24" s="214">
        <v>0</v>
      </c>
      <c r="Z24" s="214">
        <v>786395.49999999185</v>
      </c>
      <c r="AA24" s="214">
        <v>462303.3</v>
      </c>
      <c r="AB24" s="214">
        <v>187116.5</v>
      </c>
      <c r="AC24" s="258"/>
      <c r="AD24" s="258"/>
      <c r="AE24" s="214">
        <v>1127571.7999999993</v>
      </c>
      <c r="AF24" s="214">
        <v>636611.60000000033</v>
      </c>
      <c r="AG24" s="214">
        <v>165152</v>
      </c>
      <c r="AH24" s="214"/>
      <c r="AI24" s="214">
        <v>550674.19999999937</v>
      </c>
      <c r="AJ24" s="214">
        <v>410538.70000000019</v>
      </c>
      <c r="AK24" s="214">
        <v>281351</v>
      </c>
      <c r="AL24" s="214">
        <v>342670</v>
      </c>
      <c r="AM24" s="214">
        <v>1586187.1000000197</v>
      </c>
      <c r="AN24" s="214">
        <v>962522.40000000061</v>
      </c>
      <c r="AO24" s="214">
        <v>807386.1</v>
      </c>
      <c r="AP24" s="214">
        <v>655269</v>
      </c>
      <c r="AQ24" s="258"/>
      <c r="AR24" s="262">
        <v>628143.80520000006</v>
      </c>
      <c r="AS24" s="262">
        <v>110848.90680000001</v>
      </c>
      <c r="AT24" s="258"/>
      <c r="AU24" s="814">
        <v>272105</v>
      </c>
      <c r="AV24" s="878">
        <v>144253</v>
      </c>
      <c r="AW24" s="258"/>
      <c r="AX24" s="814">
        <v>447391.65</v>
      </c>
      <c r="AY24" s="814">
        <v>279291.17</v>
      </c>
      <c r="AZ24" s="263"/>
      <c r="BA24" s="262">
        <v>897952.52</v>
      </c>
      <c r="BB24" s="203">
        <v>226123</v>
      </c>
      <c r="BC24" s="203">
        <v>163745.13999999998</v>
      </c>
      <c r="BD24" s="262"/>
      <c r="BE24" s="203"/>
      <c r="BF24" s="1048"/>
      <c r="BG24" s="256"/>
      <c r="BH24" s="256"/>
      <c r="BI24" s="256"/>
      <c r="BJ24" s="256"/>
      <c r="BK24" s="256"/>
      <c r="BL24" s="256"/>
    </row>
    <row r="25" spans="1:64" s="56" customFormat="1" ht="25" customHeight="1" thickBot="1">
      <c r="A25" s="239"/>
      <c r="B25" s="206">
        <v>2019</v>
      </c>
      <c r="C25" s="207" t="s">
        <v>6</v>
      </c>
      <c r="D25" s="270">
        <v>159431648.68128487</v>
      </c>
      <c r="E25" s="270">
        <v>93500536.803217247</v>
      </c>
      <c r="F25" s="270">
        <v>129736978.29099998</v>
      </c>
      <c r="G25" s="270">
        <v>217218095.35500002</v>
      </c>
      <c r="H25" s="270">
        <v>187842194.13800001</v>
      </c>
      <c r="I25" s="270">
        <v>221620.508</v>
      </c>
      <c r="J25" s="211">
        <v>297134.17866197758</v>
      </c>
      <c r="K25" s="211">
        <v>297475.1334232206</v>
      </c>
      <c r="L25" s="211">
        <v>46950.8</v>
      </c>
      <c r="M25" s="271"/>
      <c r="N25" s="271"/>
      <c r="O25" s="211">
        <v>346914.29999999376</v>
      </c>
      <c r="P25" s="211">
        <v>297845.5</v>
      </c>
      <c r="Q25" s="271"/>
      <c r="R25" s="211">
        <v>352771.49999998999</v>
      </c>
      <c r="S25" s="211">
        <v>498992.10000000015</v>
      </c>
      <c r="T25" s="211">
        <v>41347.300000000003</v>
      </c>
      <c r="U25" s="211">
        <v>453121.09009633772</v>
      </c>
      <c r="V25" s="211">
        <v>523821.78494692012</v>
      </c>
      <c r="W25" s="211">
        <v>122080.00000000001</v>
      </c>
      <c r="X25" s="211">
        <v>140671</v>
      </c>
      <c r="Y25" s="271"/>
      <c r="Z25" s="211">
        <v>913631.29999999702</v>
      </c>
      <c r="AA25" s="211">
        <v>650984.20000000007</v>
      </c>
      <c r="AB25" s="211">
        <v>233130.8</v>
      </c>
      <c r="AC25" s="271"/>
      <c r="AD25" s="271"/>
      <c r="AE25" s="211">
        <v>1101978.3999999957</v>
      </c>
      <c r="AF25" s="211">
        <v>835891.70000000019</v>
      </c>
      <c r="AG25" s="211">
        <v>129982</v>
      </c>
      <c r="AH25" s="211"/>
      <c r="AI25" s="211">
        <v>541293.09999999939</v>
      </c>
      <c r="AJ25" s="211">
        <v>438943.20000000024</v>
      </c>
      <c r="AK25" s="211">
        <v>225013.05</v>
      </c>
      <c r="AL25" s="211">
        <v>310938</v>
      </c>
      <c r="AM25" s="211">
        <v>1496622.400000006</v>
      </c>
      <c r="AN25" s="211">
        <v>1298355.5000000005</v>
      </c>
      <c r="AO25" s="211">
        <v>889857.29</v>
      </c>
      <c r="AP25" s="211">
        <v>420381</v>
      </c>
      <c r="AQ25" s="271"/>
      <c r="AR25" s="205">
        <v>582307.63271999999</v>
      </c>
      <c r="AS25" s="205">
        <v>102760.17047999997</v>
      </c>
      <c r="AT25" s="271"/>
      <c r="AU25" s="872">
        <v>361261</v>
      </c>
      <c r="AV25" s="873">
        <v>165716</v>
      </c>
      <c r="AW25" s="295"/>
      <c r="AX25" s="816">
        <v>440364.1</v>
      </c>
      <c r="AY25" s="816">
        <v>295391</v>
      </c>
      <c r="AZ25" s="272"/>
      <c r="BA25" s="205">
        <v>904393.11999999988</v>
      </c>
      <c r="BB25" s="205">
        <v>301464.37</v>
      </c>
      <c r="BC25" s="205">
        <v>156392.91999999998</v>
      </c>
      <c r="BD25" s="205"/>
      <c r="BE25" s="205"/>
      <c r="BF25" s="1047"/>
      <c r="BG25" s="256"/>
      <c r="BH25" s="256"/>
      <c r="BI25" s="256"/>
      <c r="BJ25" s="256"/>
      <c r="BK25" s="256"/>
      <c r="BL25" s="256"/>
    </row>
    <row r="26" spans="1:64" s="56" customFormat="1" ht="25" customHeight="1" thickTop="1">
      <c r="A26" s="239"/>
      <c r="B26" s="275">
        <v>2018</v>
      </c>
      <c r="C26" s="276" t="s">
        <v>9</v>
      </c>
      <c r="D26" s="283">
        <v>161444928.71518615</v>
      </c>
      <c r="E26" s="283">
        <v>94925218.817697316</v>
      </c>
      <c r="F26" s="283">
        <v>126970248.71699998</v>
      </c>
      <c r="G26" s="283">
        <v>210781534.31300002</v>
      </c>
      <c r="H26" s="283">
        <v>182120944.91799998</v>
      </c>
      <c r="I26" s="283">
        <v>243264.182</v>
      </c>
      <c r="J26" s="277">
        <v>284537.19317946926</v>
      </c>
      <c r="K26" s="277">
        <v>228387</v>
      </c>
      <c r="L26" s="277">
        <v>159022</v>
      </c>
      <c r="M26" s="280"/>
      <c r="N26" s="280"/>
      <c r="O26" s="277">
        <v>352123.49999999552</v>
      </c>
      <c r="P26" s="277">
        <v>303974.70000000356</v>
      </c>
      <c r="Q26" s="280"/>
      <c r="R26" s="277">
        <v>340622</v>
      </c>
      <c r="S26" s="277">
        <v>412067.80000000005</v>
      </c>
      <c r="T26" s="277">
        <v>65071.199999997509</v>
      </c>
      <c r="U26" s="277">
        <v>447355.37131902564</v>
      </c>
      <c r="V26" s="277">
        <v>385843.99908775568</v>
      </c>
      <c r="W26" s="277">
        <v>229903.90000000002</v>
      </c>
      <c r="X26" s="277">
        <v>47677</v>
      </c>
      <c r="Y26" s="280"/>
      <c r="Z26" s="277">
        <v>777525.3</v>
      </c>
      <c r="AA26" s="277">
        <v>421484.1</v>
      </c>
      <c r="AB26" s="277">
        <v>198610.19999999885</v>
      </c>
      <c r="AC26" s="280"/>
      <c r="AD26" s="280"/>
      <c r="AE26" s="277">
        <v>1073396.7</v>
      </c>
      <c r="AF26" s="277">
        <v>745398.3</v>
      </c>
      <c r="AG26" s="277">
        <v>149588.72999999998</v>
      </c>
      <c r="AH26" s="277"/>
      <c r="AI26" s="277">
        <v>560723.30000000005</v>
      </c>
      <c r="AJ26" s="277">
        <v>322577.59999999998</v>
      </c>
      <c r="AK26" s="277">
        <v>575995.40000000014</v>
      </c>
      <c r="AL26" s="280"/>
      <c r="AM26" s="277">
        <v>1658713.5</v>
      </c>
      <c r="AN26" s="277">
        <v>1099393.6000000001</v>
      </c>
      <c r="AO26" s="277">
        <v>866867.3</v>
      </c>
      <c r="AP26" s="277">
        <v>467815</v>
      </c>
      <c r="AQ26" s="280"/>
      <c r="AR26" s="277">
        <v>567897.02749999997</v>
      </c>
      <c r="AS26" s="277">
        <v>100217.1225</v>
      </c>
      <c r="AT26" s="280"/>
      <c r="AU26" s="874">
        <v>361261</v>
      </c>
      <c r="AV26" s="877">
        <v>165716</v>
      </c>
      <c r="AW26" s="280"/>
      <c r="AX26" s="886">
        <v>497391</v>
      </c>
      <c r="AY26" s="890">
        <v>390785.2</v>
      </c>
      <c r="AZ26" s="285"/>
      <c r="BA26" s="277">
        <v>1088709.93</v>
      </c>
      <c r="BB26" s="277">
        <v>272177.48</v>
      </c>
      <c r="BC26" s="277">
        <v>168299.65</v>
      </c>
      <c r="BD26" s="277"/>
      <c r="BE26" s="277"/>
      <c r="BF26" s="289"/>
      <c r="BG26" s="1046"/>
      <c r="BH26" s="1046"/>
      <c r="BI26" s="1046"/>
      <c r="BJ26" s="1046"/>
      <c r="BK26" s="1046"/>
      <c r="BL26" s="1046"/>
    </row>
    <row r="27" spans="1:64" s="56" customFormat="1" ht="25" customHeight="1">
      <c r="A27" s="239"/>
      <c r="B27" s="201">
        <v>2018</v>
      </c>
      <c r="C27" s="202" t="s">
        <v>8</v>
      </c>
      <c r="D27" s="259">
        <v>161492866.97927466</v>
      </c>
      <c r="E27" s="259">
        <v>94449552.523316592</v>
      </c>
      <c r="F27" s="259">
        <v>125919872.44455618</v>
      </c>
      <c r="G27" s="259">
        <v>209137023.70499998</v>
      </c>
      <c r="H27" s="259">
        <v>183329704.618</v>
      </c>
      <c r="I27" s="259">
        <v>278554</v>
      </c>
      <c r="J27" s="214">
        <v>254836.22137181717</v>
      </c>
      <c r="K27" s="214">
        <v>224751.39148352022</v>
      </c>
      <c r="L27" s="214">
        <v>73092.299999999988</v>
      </c>
      <c r="M27" s="258"/>
      <c r="N27" s="258"/>
      <c r="O27" s="214">
        <v>320067.20000000088</v>
      </c>
      <c r="P27" s="214">
        <v>393129.60000000033</v>
      </c>
      <c r="Q27" s="258"/>
      <c r="R27" s="214">
        <v>299043.90000000107</v>
      </c>
      <c r="S27" s="214">
        <v>397880.89999999973</v>
      </c>
      <c r="T27" s="214">
        <v>26330.1</v>
      </c>
      <c r="U27" s="214">
        <v>405919.77699892083</v>
      </c>
      <c r="V27" s="214">
        <v>347453.09269376087</v>
      </c>
      <c r="W27" s="214">
        <v>126735</v>
      </c>
      <c r="X27" s="214">
        <v>83690.899999999994</v>
      </c>
      <c r="Y27" s="258"/>
      <c r="Z27" s="214">
        <v>778269</v>
      </c>
      <c r="AA27" s="214">
        <v>432912.17521278956</v>
      </c>
      <c r="AB27" s="214">
        <v>166737.29999999999</v>
      </c>
      <c r="AC27" s="258"/>
      <c r="AD27" s="258"/>
      <c r="AE27" s="214">
        <v>1102517.4999999995</v>
      </c>
      <c r="AF27" s="214">
        <v>688919.89999999991</v>
      </c>
      <c r="AG27" s="214">
        <v>187620.91</v>
      </c>
      <c r="AH27" s="214"/>
      <c r="AI27" s="214">
        <v>495675.1999999996</v>
      </c>
      <c r="AJ27" s="214">
        <v>317400.69999999984</v>
      </c>
      <c r="AK27" s="214">
        <v>556991.81000000006</v>
      </c>
      <c r="AL27" s="258"/>
      <c r="AM27" s="214">
        <v>1407087.5999999968</v>
      </c>
      <c r="AN27" s="214">
        <v>1281829.9599999988</v>
      </c>
      <c r="AO27" s="214">
        <v>704779.8899999999</v>
      </c>
      <c r="AP27" s="214">
        <v>318664</v>
      </c>
      <c r="AQ27" s="258"/>
      <c r="AR27" s="214">
        <v>435659</v>
      </c>
      <c r="AS27" s="214">
        <v>76881</v>
      </c>
      <c r="AT27" s="258"/>
      <c r="AU27" s="814">
        <v>404725</v>
      </c>
      <c r="AV27" s="876">
        <v>209257</v>
      </c>
      <c r="AW27" s="258"/>
      <c r="AX27" s="812">
        <v>356502.1</v>
      </c>
      <c r="AY27" s="891">
        <v>515685.69999999995</v>
      </c>
      <c r="AZ27" s="263"/>
      <c r="BA27" s="214">
        <v>716114.26</v>
      </c>
      <c r="BB27" s="214">
        <v>358057.13</v>
      </c>
      <c r="BC27" s="214">
        <v>227213.82</v>
      </c>
      <c r="BD27" s="214"/>
      <c r="BE27" s="214"/>
      <c r="BF27" s="290"/>
      <c r="BG27" s="1046"/>
      <c r="BH27" s="1046"/>
      <c r="BI27" s="1046"/>
      <c r="BJ27" s="1046"/>
      <c r="BK27" s="1046"/>
      <c r="BL27" s="1046"/>
    </row>
    <row r="28" spans="1:64" s="56" customFormat="1" ht="25" customHeight="1">
      <c r="A28" s="239"/>
      <c r="B28" s="201">
        <v>2018</v>
      </c>
      <c r="C28" s="202" t="s">
        <v>7</v>
      </c>
      <c r="D28" s="259">
        <v>159332531.34802848</v>
      </c>
      <c r="E28" s="259">
        <v>89365136.988135085</v>
      </c>
      <c r="F28" s="259">
        <v>111753426.75800005</v>
      </c>
      <c r="G28" s="259">
        <v>196672723.9620001</v>
      </c>
      <c r="H28" s="259">
        <v>180826648.18900001</v>
      </c>
      <c r="I28" s="259">
        <v>280258.96100000001</v>
      </c>
      <c r="J28" s="214">
        <v>234352.55298706409</v>
      </c>
      <c r="K28" s="214">
        <v>171793.43771349307</v>
      </c>
      <c r="L28" s="214">
        <v>13450.7</v>
      </c>
      <c r="M28" s="258"/>
      <c r="N28" s="258"/>
      <c r="O28" s="214">
        <v>280937.6000000026</v>
      </c>
      <c r="P28" s="214">
        <v>171702.09999999998</v>
      </c>
      <c r="Q28" s="258"/>
      <c r="R28" s="214">
        <v>303895.10000000172</v>
      </c>
      <c r="S28" s="214">
        <v>312797.50000000035</v>
      </c>
      <c r="T28" s="214">
        <v>21263.7</v>
      </c>
      <c r="U28" s="214">
        <v>370840.76200545114</v>
      </c>
      <c r="V28" s="214">
        <v>365017.53275676537</v>
      </c>
      <c r="W28" s="214">
        <v>178220</v>
      </c>
      <c r="X28" s="214">
        <v>50437.9</v>
      </c>
      <c r="Y28" s="258"/>
      <c r="Z28" s="214">
        <v>738847.60000000231</v>
      </c>
      <c r="AA28" s="214">
        <v>446385.79999999987</v>
      </c>
      <c r="AB28" s="214">
        <v>243042.1</v>
      </c>
      <c r="AC28" s="258"/>
      <c r="AD28" s="258"/>
      <c r="AE28" s="214">
        <v>1048901.24</v>
      </c>
      <c r="AF28" s="214">
        <v>534827.98</v>
      </c>
      <c r="AG28" s="214">
        <v>139617.97</v>
      </c>
      <c r="AH28" s="214"/>
      <c r="AI28" s="214">
        <v>497774.39999999997</v>
      </c>
      <c r="AJ28" s="214">
        <v>314671.09999999998</v>
      </c>
      <c r="AK28" s="214">
        <v>668781.65</v>
      </c>
      <c r="AL28" s="258"/>
      <c r="AM28" s="214">
        <v>1387090.3</v>
      </c>
      <c r="AN28" s="214">
        <v>856651.90000000014</v>
      </c>
      <c r="AO28" s="214">
        <v>922221.25</v>
      </c>
      <c r="AP28" s="214">
        <v>328916</v>
      </c>
      <c r="AQ28" s="258"/>
      <c r="AR28" s="214">
        <v>501622.4</v>
      </c>
      <c r="AS28" s="214">
        <v>88521.600000000006</v>
      </c>
      <c r="AT28" s="258"/>
      <c r="AU28" s="814">
        <v>361261</v>
      </c>
      <c r="AV28" s="878">
        <v>165716</v>
      </c>
      <c r="AW28" s="258"/>
      <c r="AX28" s="812">
        <v>374797.9</v>
      </c>
      <c r="AY28" s="891">
        <v>269187.90000000002</v>
      </c>
      <c r="AZ28" s="263"/>
      <c r="BA28" s="203">
        <v>782991.66500000004</v>
      </c>
      <c r="BB28" s="203">
        <v>260997.85500000004</v>
      </c>
      <c r="BC28" s="203">
        <v>193973.75</v>
      </c>
      <c r="BD28" s="203"/>
      <c r="BE28" s="203"/>
      <c r="BF28" s="1048"/>
      <c r="BG28" s="256"/>
      <c r="BH28" s="256"/>
      <c r="BI28" s="256"/>
      <c r="BJ28" s="256"/>
      <c r="BK28" s="256"/>
      <c r="BL28" s="256"/>
    </row>
    <row r="29" spans="1:64" s="56" customFormat="1" ht="25" customHeight="1" thickBot="1">
      <c r="A29" s="239"/>
      <c r="B29" s="206">
        <v>2018</v>
      </c>
      <c r="C29" s="207" t="s">
        <v>6</v>
      </c>
      <c r="D29" s="270">
        <v>158165862.34608302</v>
      </c>
      <c r="E29" s="270">
        <v>88143319.679591268</v>
      </c>
      <c r="F29" s="270">
        <v>112585171.00800002</v>
      </c>
      <c r="G29" s="270">
        <v>176560834.19400007</v>
      </c>
      <c r="H29" s="270">
        <v>185956794.87100002</v>
      </c>
      <c r="I29" s="270">
        <v>268407.29700000002</v>
      </c>
      <c r="J29" s="211">
        <v>239446.39999999999</v>
      </c>
      <c r="K29" s="211">
        <v>167312</v>
      </c>
      <c r="L29" s="211">
        <v>64094.3</v>
      </c>
      <c r="M29" s="271"/>
      <c r="N29" s="271"/>
      <c r="O29" s="211">
        <v>267790.40000000002</v>
      </c>
      <c r="P29" s="211">
        <v>160985.79999999999</v>
      </c>
      <c r="Q29" s="271"/>
      <c r="R29" s="211">
        <v>275221.59999999998</v>
      </c>
      <c r="S29" s="211">
        <v>297534.24900000001</v>
      </c>
      <c r="T29" s="211">
        <v>22395.050999999978</v>
      </c>
      <c r="U29" s="211">
        <v>400422</v>
      </c>
      <c r="V29" s="211">
        <v>303123</v>
      </c>
      <c r="W29" s="211">
        <v>144994.125</v>
      </c>
      <c r="X29" s="211">
        <v>48331.375</v>
      </c>
      <c r="Y29" s="271"/>
      <c r="Z29" s="211">
        <v>693674.4</v>
      </c>
      <c r="AA29" s="211">
        <v>254464</v>
      </c>
      <c r="AB29" s="211">
        <v>261572.8</v>
      </c>
      <c r="AC29" s="271"/>
      <c r="AD29" s="271"/>
      <c r="AE29" s="211">
        <v>891096.22</v>
      </c>
      <c r="AF29" s="211">
        <v>480351.55999999994</v>
      </c>
      <c r="AG29" s="211">
        <v>121788.61000000002</v>
      </c>
      <c r="AH29" s="211"/>
      <c r="AI29" s="211">
        <v>437168.83999999997</v>
      </c>
      <c r="AJ29" s="211">
        <v>284483.87</v>
      </c>
      <c r="AK29" s="211">
        <v>362699.76</v>
      </c>
      <c r="AL29" s="271"/>
      <c r="AM29" s="211">
        <v>1307308.04</v>
      </c>
      <c r="AN29" s="211">
        <v>865500.23</v>
      </c>
      <c r="AO29" s="211">
        <v>499517.40749999997</v>
      </c>
      <c r="AP29" s="211">
        <v>166505.80249999999</v>
      </c>
      <c r="AQ29" s="271"/>
      <c r="AR29" s="211">
        <v>515392.49349999998</v>
      </c>
      <c r="AS29" s="211">
        <v>90951.616499999989</v>
      </c>
      <c r="AT29" s="271"/>
      <c r="AU29" s="872">
        <v>301592</v>
      </c>
      <c r="AV29" s="873">
        <v>141863</v>
      </c>
      <c r="AW29" s="295"/>
      <c r="AX29" s="892">
        <v>354749.4</v>
      </c>
      <c r="AY29" s="893">
        <v>364912.7</v>
      </c>
      <c r="AZ29" s="272"/>
      <c r="BA29" s="205">
        <v>651519</v>
      </c>
      <c r="BB29" s="205">
        <v>325759</v>
      </c>
      <c r="BC29" s="205">
        <v>221106.75</v>
      </c>
      <c r="BD29" s="205"/>
      <c r="BE29" s="205"/>
      <c r="BF29" s="1047"/>
      <c r="BG29" s="256"/>
      <c r="BH29" s="256"/>
      <c r="BI29" s="256"/>
      <c r="BJ29" s="256"/>
      <c r="BK29" s="256"/>
      <c r="BL29" s="256"/>
    </row>
    <row r="30" spans="1:64" s="56" customFormat="1" ht="25" customHeight="1" thickTop="1">
      <c r="A30" s="239"/>
      <c r="B30" s="275">
        <v>2017</v>
      </c>
      <c r="C30" s="276" t="s">
        <v>9</v>
      </c>
      <c r="D30" s="283">
        <v>157645526.99481004</v>
      </c>
      <c r="E30" s="283">
        <v>87327902.140499994</v>
      </c>
      <c r="F30" s="283">
        <v>112178663.27299997</v>
      </c>
      <c r="G30" s="283">
        <v>188123480.53</v>
      </c>
      <c r="H30" s="283">
        <v>162883326.10399997</v>
      </c>
      <c r="I30" s="283">
        <v>322145.99999999988</v>
      </c>
      <c r="J30" s="277">
        <v>236868.92430620233</v>
      </c>
      <c r="K30" s="277">
        <v>209011.06521575624</v>
      </c>
      <c r="L30" s="277">
        <v>137056.6</v>
      </c>
      <c r="M30" s="280"/>
      <c r="N30" s="280"/>
      <c r="O30" s="277">
        <v>264909.09999999608</v>
      </c>
      <c r="P30" s="277">
        <v>141784.49999999994</v>
      </c>
      <c r="Q30" s="280"/>
      <c r="R30" s="277">
        <v>277321.40000000072</v>
      </c>
      <c r="S30" s="277">
        <v>216567.70000000007</v>
      </c>
      <c r="T30" s="277">
        <v>14055.8</v>
      </c>
      <c r="U30" s="277">
        <v>347802.22393449902</v>
      </c>
      <c r="V30" s="277">
        <v>373946.7266732108</v>
      </c>
      <c r="W30" s="277">
        <v>169964</v>
      </c>
      <c r="X30" s="277">
        <v>66739.199999999997</v>
      </c>
      <c r="Y30" s="280"/>
      <c r="Z30" s="277">
        <v>688891.99999999884</v>
      </c>
      <c r="AA30" s="277">
        <v>366138.9</v>
      </c>
      <c r="AB30" s="277">
        <v>201933.59999999998</v>
      </c>
      <c r="AC30" s="280"/>
      <c r="AD30" s="280"/>
      <c r="AE30" s="277">
        <v>884951.02</v>
      </c>
      <c r="AF30" s="277">
        <v>462028.99</v>
      </c>
      <c r="AG30" s="277">
        <v>138312.1</v>
      </c>
      <c r="AH30" s="277"/>
      <c r="AI30" s="277">
        <v>422089.56000000006</v>
      </c>
      <c r="AJ30" s="277">
        <v>231932.98000000004</v>
      </c>
      <c r="AK30" s="277">
        <v>618960.18999999994</v>
      </c>
      <c r="AL30" s="280"/>
      <c r="AM30" s="277">
        <v>1370870</v>
      </c>
      <c r="AN30" s="277">
        <v>844481.16999999993</v>
      </c>
      <c r="AO30" s="277">
        <v>946376.01749999996</v>
      </c>
      <c r="AP30" s="277">
        <v>315458.67249999999</v>
      </c>
      <c r="AQ30" s="280"/>
      <c r="AR30" s="277">
        <v>504973.44</v>
      </c>
      <c r="AS30" s="277">
        <v>89112.959999999992</v>
      </c>
      <c r="AT30" s="280"/>
      <c r="AU30" s="874">
        <v>288820</v>
      </c>
      <c r="AV30" s="877">
        <v>128658.8</v>
      </c>
      <c r="AW30" s="280"/>
      <c r="AX30" s="886">
        <v>468546.5</v>
      </c>
      <c r="AY30" s="886">
        <v>227363.3</v>
      </c>
      <c r="AZ30" s="285"/>
      <c r="BA30" s="277">
        <v>814872</v>
      </c>
      <c r="BB30" s="277">
        <v>305577</v>
      </c>
      <c r="BC30" s="284">
        <v>101859</v>
      </c>
      <c r="BD30" s="277"/>
      <c r="BE30" s="277"/>
      <c r="BF30" s="1049"/>
      <c r="BG30" s="256"/>
      <c r="BH30" s="256"/>
      <c r="BI30" s="256"/>
      <c r="BJ30" s="256"/>
      <c r="BK30" s="256"/>
      <c r="BL30" s="256"/>
    </row>
    <row r="31" spans="1:64" s="56" customFormat="1" ht="25" customHeight="1">
      <c r="A31" s="239"/>
      <c r="B31" s="201">
        <v>2017</v>
      </c>
      <c r="C31" s="202" t="s">
        <v>8</v>
      </c>
      <c r="D31" s="259">
        <v>155892934.30498773</v>
      </c>
      <c r="E31" s="259">
        <v>88242893.719856009</v>
      </c>
      <c r="F31" s="259">
        <v>108763113.97100002</v>
      </c>
      <c r="G31" s="259">
        <v>188851037.85499993</v>
      </c>
      <c r="H31" s="259">
        <v>163724101</v>
      </c>
      <c r="I31" s="259">
        <v>453909.00000000006</v>
      </c>
      <c r="J31" s="214">
        <v>188335.2</v>
      </c>
      <c r="K31" s="214">
        <v>205843</v>
      </c>
      <c r="L31" s="214">
        <v>6375.7</v>
      </c>
      <c r="M31" s="258"/>
      <c r="N31" s="258"/>
      <c r="O31" s="214">
        <v>238742.49999999616</v>
      </c>
      <c r="P31" s="214">
        <v>161500.80000000383</v>
      </c>
      <c r="Q31" s="258"/>
      <c r="R31" s="214">
        <v>242862.7</v>
      </c>
      <c r="S31" s="214">
        <v>317186.8</v>
      </c>
      <c r="T31" s="214">
        <v>43479.399999999994</v>
      </c>
      <c r="U31" s="214">
        <v>315144.54200000002</v>
      </c>
      <c r="V31" s="214">
        <v>311696.80420000001</v>
      </c>
      <c r="W31" s="214">
        <v>158239.59999999998</v>
      </c>
      <c r="X31" s="214">
        <v>37942</v>
      </c>
      <c r="Y31" s="258"/>
      <c r="Z31" s="214">
        <v>595861.9</v>
      </c>
      <c r="AA31" s="214">
        <v>340472.30000000005</v>
      </c>
      <c r="AB31" s="214">
        <v>77121.399999999994</v>
      </c>
      <c r="AC31" s="258"/>
      <c r="AD31" s="258"/>
      <c r="AE31" s="214">
        <v>874451.13</v>
      </c>
      <c r="AF31" s="214">
        <v>530784.19999999995</v>
      </c>
      <c r="AG31" s="214">
        <v>179127.38</v>
      </c>
      <c r="AH31" s="214"/>
      <c r="AI31" s="214">
        <v>388749.06000000006</v>
      </c>
      <c r="AJ31" s="214">
        <v>226589.57</v>
      </c>
      <c r="AK31" s="214">
        <v>391344.28</v>
      </c>
      <c r="AL31" s="258"/>
      <c r="AM31" s="214">
        <v>1070605.6499999999</v>
      </c>
      <c r="AN31" s="214">
        <v>766177.90999999992</v>
      </c>
      <c r="AO31" s="214">
        <v>583346.28750000009</v>
      </c>
      <c r="AP31" s="214">
        <v>194448.76250000001</v>
      </c>
      <c r="AQ31" s="258"/>
      <c r="AR31" s="214">
        <v>421358.6</v>
      </c>
      <c r="AS31" s="214">
        <v>74357.399999999994</v>
      </c>
      <c r="AT31" s="258"/>
      <c r="AU31" s="814">
        <v>298839</v>
      </c>
      <c r="AV31" s="876">
        <v>164734</v>
      </c>
      <c r="AW31" s="258"/>
      <c r="AX31" s="812">
        <v>319765.3</v>
      </c>
      <c r="AY31" s="812">
        <v>313258</v>
      </c>
      <c r="AZ31" s="263"/>
      <c r="BA31" s="214">
        <v>722155</v>
      </c>
      <c r="BB31" s="214">
        <v>270808</v>
      </c>
      <c r="BC31" s="203">
        <v>90269</v>
      </c>
      <c r="BD31" s="214"/>
      <c r="BE31" s="214"/>
      <c r="BF31" s="1048"/>
      <c r="BG31" s="256"/>
      <c r="BH31" s="256"/>
      <c r="BI31" s="256"/>
      <c r="BJ31" s="256"/>
      <c r="BK31" s="256"/>
      <c r="BL31" s="256"/>
    </row>
    <row r="32" spans="1:64" s="56" customFormat="1" ht="25" customHeight="1">
      <c r="A32" s="239"/>
      <c r="B32" s="201">
        <v>2017</v>
      </c>
      <c r="C32" s="202" t="s">
        <v>7</v>
      </c>
      <c r="D32" s="259">
        <v>155024153.22826409</v>
      </c>
      <c r="E32" s="259">
        <v>82622616.482925594</v>
      </c>
      <c r="F32" s="259">
        <v>105302460.06400001</v>
      </c>
      <c r="G32" s="259">
        <v>170460358.46599999</v>
      </c>
      <c r="H32" s="259">
        <v>160306247</v>
      </c>
      <c r="I32" s="259">
        <v>445181.99999999994</v>
      </c>
      <c r="J32" s="214">
        <v>185020.2</v>
      </c>
      <c r="K32" s="214">
        <v>125574</v>
      </c>
      <c r="L32" s="214">
        <v>5761</v>
      </c>
      <c r="M32" s="258"/>
      <c r="N32" s="258"/>
      <c r="O32" s="214">
        <v>183499.49999999895</v>
      </c>
      <c r="P32" s="214">
        <v>79922.20000000103</v>
      </c>
      <c r="Q32" s="258"/>
      <c r="R32" s="214">
        <v>272832.90000000002</v>
      </c>
      <c r="S32" s="214">
        <v>219760.9</v>
      </c>
      <c r="T32" s="258"/>
      <c r="U32" s="214">
        <v>303119.66522253922</v>
      </c>
      <c r="V32" s="214">
        <v>294576.63477746083</v>
      </c>
      <c r="W32" s="214">
        <v>40465.350000000006</v>
      </c>
      <c r="X32" s="214">
        <v>13488.45</v>
      </c>
      <c r="Y32" s="258"/>
      <c r="Z32" s="214">
        <v>597056.39999999956</v>
      </c>
      <c r="AA32" s="214">
        <v>262737.89999999997</v>
      </c>
      <c r="AB32" s="214">
        <v>166304</v>
      </c>
      <c r="AC32" s="258"/>
      <c r="AD32" s="258"/>
      <c r="AE32" s="214">
        <v>887277.62999999803</v>
      </c>
      <c r="AF32" s="214">
        <v>363814.1</v>
      </c>
      <c r="AG32" s="214">
        <v>119457.26</v>
      </c>
      <c r="AH32" s="214"/>
      <c r="AI32" s="214">
        <v>337636.44</v>
      </c>
      <c r="AJ32" s="214">
        <v>199263.53999999998</v>
      </c>
      <c r="AK32" s="214">
        <v>274025.82</v>
      </c>
      <c r="AL32" s="258"/>
      <c r="AM32" s="214">
        <v>1270088.847355877</v>
      </c>
      <c r="AN32" s="214">
        <v>673508.9911609001</v>
      </c>
      <c r="AO32" s="214">
        <v>441895.29170781857</v>
      </c>
      <c r="AP32" s="214">
        <v>409089</v>
      </c>
      <c r="AQ32" s="258"/>
      <c r="AR32" s="262">
        <v>447563.25</v>
      </c>
      <c r="AS32" s="262">
        <v>78981.75</v>
      </c>
      <c r="AT32" s="258"/>
      <c r="AU32" s="814">
        <v>291925</v>
      </c>
      <c r="AV32" s="878">
        <v>142273</v>
      </c>
      <c r="AW32" s="258"/>
      <c r="AX32" s="814">
        <v>330278</v>
      </c>
      <c r="AY32" s="814">
        <v>179737</v>
      </c>
      <c r="AZ32" s="263"/>
      <c r="BA32" s="262">
        <v>711848.90190956334</v>
      </c>
      <c r="BB32" s="203">
        <v>266943.21500000003</v>
      </c>
      <c r="BC32" s="203">
        <v>88980.743090436779</v>
      </c>
      <c r="BD32" s="262"/>
      <c r="BE32" s="203"/>
      <c r="BF32" s="1048"/>
      <c r="BG32" s="256"/>
      <c r="BH32" s="256"/>
      <c r="BI32" s="256"/>
      <c r="BJ32" s="256"/>
      <c r="BK32" s="256"/>
      <c r="BL32" s="256"/>
    </row>
    <row r="33" spans="1:64" s="56" customFormat="1" ht="25" customHeight="1" thickBot="1">
      <c r="A33" s="239"/>
      <c r="B33" s="206">
        <v>2017</v>
      </c>
      <c r="C33" s="207" t="s">
        <v>6</v>
      </c>
      <c r="D33" s="270">
        <v>151990510.53111765</v>
      </c>
      <c r="E33" s="270">
        <v>83176343.56235458</v>
      </c>
      <c r="F33" s="270">
        <v>107792339.21700001</v>
      </c>
      <c r="G33" s="270">
        <v>170523974.96399999</v>
      </c>
      <c r="H33" s="270">
        <v>160162944.00000006</v>
      </c>
      <c r="I33" s="270">
        <v>373004.99999999994</v>
      </c>
      <c r="J33" s="211">
        <v>207650.89</v>
      </c>
      <c r="K33" s="211">
        <v>155348.63</v>
      </c>
      <c r="L33" s="211">
        <v>69622.899999999994</v>
      </c>
      <c r="M33" s="271"/>
      <c r="N33" s="271"/>
      <c r="O33" s="211">
        <v>144600.09999999998</v>
      </c>
      <c r="P33" s="211">
        <v>49529</v>
      </c>
      <c r="Q33" s="271"/>
      <c r="R33" s="211">
        <v>271365.99999999884</v>
      </c>
      <c r="S33" s="211">
        <v>275889.70000000013</v>
      </c>
      <c r="T33" s="271"/>
      <c r="U33" s="211">
        <v>280863.21999999997</v>
      </c>
      <c r="V33" s="211">
        <v>362590.95</v>
      </c>
      <c r="W33" s="211">
        <v>84366.099999999991</v>
      </c>
      <c r="X33" s="211">
        <v>7502</v>
      </c>
      <c r="Y33" s="271"/>
      <c r="Z33" s="211">
        <v>565474</v>
      </c>
      <c r="AA33" s="211">
        <v>244734.8</v>
      </c>
      <c r="AB33" s="211">
        <v>163284.90000000002</v>
      </c>
      <c r="AC33" s="271"/>
      <c r="AD33" s="271"/>
      <c r="AE33" s="271"/>
      <c r="AF33" s="271"/>
      <c r="AG33" s="271"/>
      <c r="AH33" s="271"/>
      <c r="AI33" s="271"/>
      <c r="AJ33" s="271"/>
      <c r="AK33" s="271"/>
      <c r="AL33" s="271"/>
      <c r="AM33" s="273"/>
      <c r="AN33" s="273"/>
      <c r="AO33" s="273"/>
      <c r="AP33" s="273"/>
      <c r="AQ33" s="271"/>
      <c r="AR33" s="205">
        <v>538553.19999999995</v>
      </c>
      <c r="AS33" s="205">
        <v>95038.799999999988</v>
      </c>
      <c r="AT33" s="271"/>
      <c r="AU33" s="872">
        <v>377609</v>
      </c>
      <c r="AV33" s="873">
        <v>140453</v>
      </c>
      <c r="AW33" s="295"/>
      <c r="AX33" s="816">
        <v>334397.59999999998</v>
      </c>
      <c r="AY33" s="816">
        <v>257344</v>
      </c>
      <c r="AZ33" s="272"/>
      <c r="BA33" s="205">
        <v>885474.99</v>
      </c>
      <c r="BB33" s="205">
        <v>130380.5325</v>
      </c>
      <c r="BC33" s="205">
        <v>43460.177499999998</v>
      </c>
      <c r="BD33" s="205"/>
      <c r="BE33" s="205"/>
      <c r="BF33" s="1047"/>
      <c r="BG33" s="256"/>
      <c r="BH33" s="256"/>
      <c r="BI33" s="256"/>
      <c r="BJ33" s="256"/>
      <c r="BK33" s="256"/>
      <c r="BL33" s="256"/>
    </row>
    <row r="34" spans="1:64" s="56" customFormat="1" ht="25" customHeight="1" thickTop="1">
      <c r="A34" s="239"/>
      <c r="B34" s="275">
        <v>2016</v>
      </c>
      <c r="C34" s="276" t="s">
        <v>9</v>
      </c>
      <c r="D34" s="277">
        <v>153151730.62512475</v>
      </c>
      <c r="E34" s="277">
        <v>83226075.672502562</v>
      </c>
      <c r="F34" s="277">
        <v>106877379.15699998</v>
      </c>
      <c r="G34" s="277">
        <v>315290506.00000006</v>
      </c>
      <c r="H34" s="280"/>
      <c r="I34" s="277">
        <v>404831.00000000006</v>
      </c>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6"/>
      <c r="AN34" s="286"/>
      <c r="AO34" s="286"/>
      <c r="AP34" s="286"/>
      <c r="AQ34" s="280"/>
      <c r="AR34" s="277">
        <v>488543</v>
      </c>
      <c r="AS34" s="277">
        <v>86213</v>
      </c>
      <c r="AT34" s="280"/>
      <c r="AU34" s="874">
        <v>306952</v>
      </c>
      <c r="AV34" s="877">
        <v>132020</v>
      </c>
      <c r="AW34" s="280"/>
      <c r="AX34" s="886">
        <v>360389</v>
      </c>
      <c r="AY34" s="886">
        <v>157566.1</v>
      </c>
      <c r="AZ34" s="285"/>
      <c r="BA34" s="284">
        <v>879396.68490462471</v>
      </c>
      <c r="BB34" s="284">
        <v>95140.751447675619</v>
      </c>
      <c r="BC34" s="284">
        <v>44270.213647699689</v>
      </c>
      <c r="BD34" s="284"/>
      <c r="BE34" s="284"/>
      <c r="BF34" s="1049"/>
      <c r="BG34" s="256"/>
      <c r="BH34" s="256"/>
      <c r="BI34" s="256"/>
      <c r="BJ34" s="256"/>
      <c r="BK34" s="256"/>
      <c r="BL34" s="256"/>
    </row>
    <row r="35" spans="1:64" s="56" customFormat="1" ht="25" customHeight="1">
      <c r="A35" s="239"/>
      <c r="B35" s="201">
        <v>2016</v>
      </c>
      <c r="C35" s="202" t="s">
        <v>8</v>
      </c>
      <c r="D35" s="214">
        <v>144836903.99999997</v>
      </c>
      <c r="E35" s="214">
        <v>82136042.99999997</v>
      </c>
      <c r="F35" s="214">
        <v>106616088.00000001</v>
      </c>
      <c r="G35" s="214">
        <v>316782855.00000006</v>
      </c>
      <c r="H35" s="258"/>
      <c r="I35" s="214">
        <v>506104.99999999988</v>
      </c>
      <c r="J35" s="258"/>
      <c r="K35" s="258"/>
      <c r="L35" s="258"/>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c r="AL35" s="258"/>
      <c r="AM35" s="264"/>
      <c r="AN35" s="264"/>
      <c r="AO35" s="264"/>
      <c r="AP35" s="264"/>
      <c r="AQ35" s="258"/>
      <c r="AR35" s="214">
        <v>296157</v>
      </c>
      <c r="AS35" s="214">
        <v>52263</v>
      </c>
      <c r="AT35" s="258"/>
      <c r="AU35" s="814">
        <v>367228</v>
      </c>
      <c r="AV35" s="879">
        <v>148699</v>
      </c>
      <c r="AW35" s="258"/>
      <c r="AX35" s="812">
        <v>276761.7</v>
      </c>
      <c r="AY35" s="812">
        <v>199569.5</v>
      </c>
      <c r="AZ35" s="263"/>
      <c r="BA35" s="203">
        <v>931715</v>
      </c>
      <c r="BB35" s="203">
        <v>100801</v>
      </c>
      <c r="BC35" s="203">
        <v>46904</v>
      </c>
      <c r="BD35" s="203"/>
      <c r="BE35" s="203"/>
      <c r="BF35" s="1048"/>
      <c r="BG35" s="256"/>
      <c r="BH35" s="256"/>
      <c r="BI35" s="256"/>
      <c r="BJ35" s="256"/>
      <c r="BK35" s="256"/>
      <c r="BL35" s="256"/>
    </row>
    <row r="36" spans="1:64" s="56" customFormat="1" ht="25" customHeight="1">
      <c r="A36" s="239"/>
      <c r="B36" s="201">
        <v>2016</v>
      </c>
      <c r="C36" s="202" t="s">
        <v>7</v>
      </c>
      <c r="D36" s="259">
        <v>141769168.6148358</v>
      </c>
      <c r="E36" s="259">
        <v>78724156.586899355</v>
      </c>
      <c r="F36" s="259">
        <v>102711632.079</v>
      </c>
      <c r="G36" s="259">
        <v>312694005.01999998</v>
      </c>
      <c r="H36" s="258"/>
      <c r="I36" s="259">
        <v>331695</v>
      </c>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65">
        <v>1083238.1900000002</v>
      </c>
      <c r="AN36" s="265">
        <v>445970.17999999993</v>
      </c>
      <c r="AO36" s="265">
        <v>608241.67999999993</v>
      </c>
      <c r="AP36" s="265">
        <v>468467</v>
      </c>
      <c r="AQ36" s="258"/>
      <c r="AR36" s="262">
        <v>477658.35</v>
      </c>
      <c r="AS36" s="262">
        <v>84292.65</v>
      </c>
      <c r="AT36" s="258"/>
      <c r="AU36" s="814">
        <v>320752</v>
      </c>
      <c r="AV36" s="878">
        <v>193687</v>
      </c>
      <c r="AW36" s="258"/>
      <c r="AX36" s="814">
        <v>246442.3</v>
      </c>
      <c r="AY36" s="814">
        <v>129565.7</v>
      </c>
      <c r="AZ36" s="263"/>
      <c r="BA36" s="203">
        <v>802934</v>
      </c>
      <c r="BB36" s="203">
        <v>57913</v>
      </c>
      <c r="BC36" s="203">
        <v>47224</v>
      </c>
      <c r="BD36" s="203"/>
      <c r="BE36" s="203"/>
      <c r="BF36" s="1048"/>
      <c r="BG36" s="256"/>
      <c r="BH36" s="256"/>
      <c r="BI36" s="256"/>
      <c r="BJ36" s="256"/>
      <c r="BK36" s="256"/>
      <c r="BL36" s="256"/>
    </row>
    <row r="37" spans="1:64" s="56" customFormat="1" ht="25" customHeight="1" thickBot="1">
      <c r="A37" s="239"/>
      <c r="B37" s="206">
        <v>2016</v>
      </c>
      <c r="C37" s="207" t="s">
        <v>6</v>
      </c>
      <c r="D37" s="270">
        <v>144923029.04309601</v>
      </c>
      <c r="E37" s="270">
        <v>78958877.512729302</v>
      </c>
      <c r="F37" s="270">
        <v>105929293.013</v>
      </c>
      <c r="G37" s="270">
        <v>293995105.27999997</v>
      </c>
      <c r="H37" s="271"/>
      <c r="I37" s="270">
        <v>363337</v>
      </c>
      <c r="J37" s="271"/>
      <c r="K37" s="271"/>
      <c r="L37" s="271"/>
      <c r="M37" s="271"/>
      <c r="N37" s="271"/>
      <c r="O37" s="271"/>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274">
        <v>1097691.95</v>
      </c>
      <c r="AN37" s="274">
        <v>542885.8600000001</v>
      </c>
      <c r="AO37" s="274">
        <v>626070.67999999993</v>
      </c>
      <c r="AP37" s="274">
        <v>257422</v>
      </c>
      <c r="AQ37" s="271"/>
      <c r="AR37" s="205">
        <v>361669.9</v>
      </c>
      <c r="AS37" s="205">
        <v>63824.1</v>
      </c>
      <c r="AT37" s="271"/>
      <c r="AU37" s="872">
        <v>300717</v>
      </c>
      <c r="AV37" s="873">
        <v>208525</v>
      </c>
      <c r="AW37" s="295"/>
      <c r="AX37" s="816">
        <v>239086.8</v>
      </c>
      <c r="AY37" s="816">
        <v>122761.20000000001</v>
      </c>
      <c r="AZ37" s="272"/>
      <c r="BA37" s="205">
        <v>921464</v>
      </c>
      <c r="BB37" s="205">
        <v>136865</v>
      </c>
      <c r="BC37" s="205">
        <v>66951</v>
      </c>
      <c r="BD37" s="205"/>
      <c r="BE37" s="205"/>
      <c r="BF37" s="1047"/>
      <c r="BG37" s="256"/>
      <c r="BH37" s="256"/>
      <c r="BI37" s="256"/>
      <c r="BJ37" s="256"/>
      <c r="BK37" s="256"/>
      <c r="BL37" s="256"/>
    </row>
    <row r="38" spans="1:64" s="56" customFormat="1" ht="25" customHeight="1" thickTop="1">
      <c r="A38" s="239"/>
      <c r="B38" s="275">
        <v>2015</v>
      </c>
      <c r="C38" s="276" t="s">
        <v>9</v>
      </c>
      <c r="D38" s="277">
        <v>138890499.78857601</v>
      </c>
      <c r="E38" s="277">
        <v>77537224.712867707</v>
      </c>
      <c r="F38" s="277">
        <v>102147326.711</v>
      </c>
      <c r="G38" s="277">
        <v>292464648.48000002</v>
      </c>
      <c r="H38" s="280"/>
      <c r="I38" s="277">
        <v>351059</v>
      </c>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7">
        <v>1228004.2</v>
      </c>
      <c r="AN38" s="287">
        <v>571259.06000000006</v>
      </c>
      <c r="AO38" s="287">
        <v>773560.31999999995</v>
      </c>
      <c r="AP38" s="287">
        <v>502883</v>
      </c>
      <c r="AQ38" s="280"/>
      <c r="AR38" s="277">
        <v>415976</v>
      </c>
      <c r="AS38" s="277">
        <v>76303.399999999994</v>
      </c>
      <c r="AT38" s="280"/>
      <c r="AU38" s="874">
        <v>289539</v>
      </c>
      <c r="AV38" s="877">
        <v>197000</v>
      </c>
      <c r="AW38" s="280"/>
      <c r="AX38" s="874">
        <v>224053.7</v>
      </c>
      <c r="AY38" s="874">
        <v>88722</v>
      </c>
      <c r="AZ38" s="285"/>
      <c r="BA38" s="277">
        <v>915018</v>
      </c>
      <c r="BB38" s="277">
        <v>105479</v>
      </c>
      <c r="BC38" s="277">
        <v>46755</v>
      </c>
      <c r="BD38" s="277"/>
      <c r="BE38" s="277"/>
      <c r="BF38" s="289"/>
      <c r="BG38" s="1046"/>
      <c r="BH38" s="1046"/>
      <c r="BI38" s="1046"/>
      <c r="BJ38" s="1046"/>
      <c r="BK38" s="1046"/>
      <c r="BL38" s="1046"/>
    </row>
    <row r="39" spans="1:64" s="56" customFormat="1" ht="25" customHeight="1">
      <c r="A39" s="239"/>
      <c r="B39" s="201">
        <v>2015</v>
      </c>
      <c r="C39" s="202" t="s">
        <v>8</v>
      </c>
      <c r="D39" s="214">
        <v>141586135</v>
      </c>
      <c r="E39" s="214">
        <v>80346520.810000002</v>
      </c>
      <c r="F39" s="214">
        <v>103547818</v>
      </c>
      <c r="G39" s="214">
        <v>300612147</v>
      </c>
      <c r="H39" s="258"/>
      <c r="I39" s="214">
        <v>390767</v>
      </c>
      <c r="J39" s="258"/>
      <c r="K39" s="258"/>
      <c r="L39" s="258"/>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65">
        <v>1093385.77</v>
      </c>
      <c r="AN39" s="265">
        <v>763393.38</v>
      </c>
      <c r="AO39" s="265">
        <v>792846.25</v>
      </c>
      <c r="AP39" s="265">
        <v>252910</v>
      </c>
      <c r="AQ39" s="258"/>
      <c r="AR39" s="214">
        <v>362060.53</v>
      </c>
      <c r="AS39" s="214">
        <v>66413.47</v>
      </c>
      <c r="AT39" s="258"/>
      <c r="AU39" s="814">
        <v>252723</v>
      </c>
      <c r="AV39" s="876">
        <v>154309</v>
      </c>
      <c r="AW39" s="258"/>
      <c r="AX39" s="814">
        <v>211793.2</v>
      </c>
      <c r="AY39" s="814">
        <v>109497.2</v>
      </c>
      <c r="AZ39" s="263"/>
      <c r="BA39" s="214">
        <v>1009701</v>
      </c>
      <c r="BB39" s="214">
        <v>38489</v>
      </c>
      <c r="BC39" s="214">
        <v>193328</v>
      </c>
      <c r="BD39" s="214"/>
      <c r="BE39" s="214"/>
      <c r="BF39" s="290"/>
      <c r="BG39" s="1046"/>
      <c r="BH39" s="1046"/>
      <c r="BI39" s="1046"/>
      <c r="BJ39" s="1046"/>
      <c r="BK39" s="1046"/>
      <c r="BL39" s="1046"/>
    </row>
    <row r="40" spans="1:64" s="56" customFormat="1" ht="25" customHeight="1">
      <c r="A40" s="239"/>
      <c r="B40" s="201">
        <v>2015</v>
      </c>
      <c r="C40" s="202" t="s">
        <v>7</v>
      </c>
      <c r="D40" s="259">
        <v>143555787</v>
      </c>
      <c r="E40" s="259">
        <v>76042129</v>
      </c>
      <c r="F40" s="259">
        <v>97754731</v>
      </c>
      <c r="G40" s="262">
        <v>293948350</v>
      </c>
      <c r="H40" s="258"/>
      <c r="I40" s="259">
        <v>370472</v>
      </c>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65">
        <v>878983.52999999991</v>
      </c>
      <c r="AN40" s="265">
        <v>443441.8</v>
      </c>
      <c r="AO40" s="265">
        <v>506803.49</v>
      </c>
      <c r="AP40" s="265">
        <v>357107</v>
      </c>
      <c r="AQ40" s="258"/>
      <c r="AR40" s="262">
        <v>389825.54</v>
      </c>
      <c r="AS40" s="262">
        <v>71506.459999999992</v>
      </c>
      <c r="AT40" s="258"/>
      <c r="AU40" s="814">
        <v>337669</v>
      </c>
      <c r="AV40" s="878">
        <v>94685</v>
      </c>
      <c r="AW40" s="258"/>
      <c r="AX40" s="814">
        <v>208787.7</v>
      </c>
      <c r="AY40" s="814">
        <v>72314</v>
      </c>
      <c r="AZ40" s="263"/>
      <c r="BA40" s="262">
        <v>784606.11605415901</v>
      </c>
      <c r="BB40" s="262">
        <v>286591</v>
      </c>
      <c r="BC40" s="262">
        <v>71990</v>
      </c>
      <c r="BD40" s="262"/>
      <c r="BE40" s="262"/>
      <c r="BF40" s="1050"/>
      <c r="BG40" s="1051"/>
      <c r="BH40" s="1051"/>
      <c r="BI40" s="1051"/>
      <c r="BJ40" s="1051"/>
      <c r="BK40" s="1051"/>
      <c r="BL40" s="1051"/>
    </row>
    <row r="41" spans="1:64" s="56" customFormat="1" ht="25" customHeight="1" thickBot="1">
      <c r="A41" s="239"/>
      <c r="B41" s="206">
        <v>2015</v>
      </c>
      <c r="C41" s="207" t="s">
        <v>6</v>
      </c>
      <c r="D41" s="270">
        <v>146183589.65091601</v>
      </c>
      <c r="E41" s="270">
        <v>75880697.994354114</v>
      </c>
      <c r="F41" s="270">
        <v>102669080.2</v>
      </c>
      <c r="G41" s="270">
        <v>282665539.00000006</v>
      </c>
      <c r="H41" s="271"/>
      <c r="I41" s="270">
        <v>446399</v>
      </c>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4">
        <v>902421.01870277443</v>
      </c>
      <c r="AN41" s="274">
        <v>382367.40984120371</v>
      </c>
      <c r="AO41" s="274">
        <v>446812.93475694821</v>
      </c>
      <c r="AP41" s="274">
        <v>218975.23157063933</v>
      </c>
      <c r="AQ41" s="271"/>
      <c r="AR41" s="205">
        <v>280568.84999999998</v>
      </c>
      <c r="AS41" s="205">
        <v>49512.150000000023</v>
      </c>
      <c r="AT41" s="271"/>
      <c r="AU41" s="872">
        <v>320754</v>
      </c>
      <c r="AV41" s="873">
        <v>137794</v>
      </c>
      <c r="AW41" s="295"/>
      <c r="AX41" s="816">
        <v>189623.3</v>
      </c>
      <c r="AY41" s="816">
        <v>79774.2</v>
      </c>
      <c r="AZ41" s="272"/>
      <c r="BA41" s="205">
        <v>818652</v>
      </c>
      <c r="BB41" s="205">
        <v>310600</v>
      </c>
      <c r="BC41" s="271"/>
      <c r="BD41" s="205"/>
      <c r="BE41" s="205"/>
      <c r="BF41" s="291"/>
      <c r="BG41" s="1052"/>
      <c r="BH41" s="1052"/>
      <c r="BI41" s="1052"/>
      <c r="BJ41" s="1052"/>
      <c r="BK41" s="1052"/>
      <c r="BL41" s="1052"/>
    </row>
    <row r="42" spans="1:64" s="57" customFormat="1" ht="25" customHeight="1" thickTop="1">
      <c r="A42" s="241"/>
      <c r="B42" s="275">
        <v>2014</v>
      </c>
      <c r="C42" s="276" t="s">
        <v>9</v>
      </c>
      <c r="D42" s="278">
        <v>135689076</v>
      </c>
      <c r="E42" s="278">
        <v>72895628.093487397</v>
      </c>
      <c r="F42" s="278">
        <v>98301537.213999987</v>
      </c>
      <c r="G42" s="278">
        <v>269411431</v>
      </c>
      <c r="H42" s="280"/>
      <c r="I42" s="278">
        <v>580420</v>
      </c>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0"/>
      <c r="AM42" s="286"/>
      <c r="AN42" s="280"/>
      <c r="AO42" s="280"/>
      <c r="AP42" s="280"/>
      <c r="AQ42" s="280"/>
      <c r="AR42" s="284">
        <v>412167</v>
      </c>
      <c r="AS42" s="284">
        <v>36183</v>
      </c>
      <c r="AT42" s="280"/>
      <c r="AU42" s="874">
        <v>407117</v>
      </c>
      <c r="AV42" s="880">
        <v>154074</v>
      </c>
      <c r="AW42" s="280"/>
      <c r="AX42" s="874">
        <v>166552.4</v>
      </c>
      <c r="AY42" s="874">
        <v>45392.800000000003</v>
      </c>
      <c r="AZ42" s="285"/>
      <c r="BA42" s="284">
        <v>695379.07742998365</v>
      </c>
      <c r="BB42" s="284">
        <v>275961.73361522198</v>
      </c>
      <c r="BC42" s="280"/>
      <c r="BD42" s="284"/>
      <c r="BE42" s="284"/>
      <c r="BF42" s="1053"/>
      <c r="BG42" s="1052"/>
      <c r="BH42" s="1052"/>
      <c r="BI42" s="1052"/>
      <c r="BJ42" s="1052"/>
      <c r="BK42" s="1052"/>
      <c r="BL42" s="1052"/>
    </row>
    <row r="43" spans="1:64" s="58" customFormat="1" ht="25" customHeight="1">
      <c r="A43" s="242"/>
      <c r="B43" s="201">
        <v>2014</v>
      </c>
      <c r="C43" s="202" t="s">
        <v>8</v>
      </c>
      <c r="D43" s="259">
        <v>137116543.93340245</v>
      </c>
      <c r="E43" s="259">
        <v>73761224.446418613</v>
      </c>
      <c r="F43" s="259">
        <v>99047616.721000001</v>
      </c>
      <c r="G43" s="259">
        <v>274545867.39999998</v>
      </c>
      <c r="H43" s="258"/>
      <c r="I43" s="259">
        <v>446449</v>
      </c>
      <c r="J43" s="258"/>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64"/>
      <c r="AN43" s="258"/>
      <c r="AO43" s="258"/>
      <c r="AP43" s="258"/>
      <c r="AQ43" s="258"/>
      <c r="AR43" s="203">
        <v>309597</v>
      </c>
      <c r="AS43" s="203">
        <v>56191</v>
      </c>
      <c r="AT43" s="258"/>
      <c r="AU43" s="814">
        <v>201254.97</v>
      </c>
      <c r="AV43" s="879">
        <v>117139.03</v>
      </c>
      <c r="AW43" s="258"/>
      <c r="AX43" s="814">
        <v>153032</v>
      </c>
      <c r="AY43" s="814">
        <v>86145</v>
      </c>
      <c r="AZ43" s="263"/>
      <c r="BA43" s="203">
        <v>576632.61943986826</v>
      </c>
      <c r="BB43" s="203">
        <v>281577.16701902752</v>
      </c>
      <c r="BC43" s="258"/>
      <c r="BD43" s="203"/>
      <c r="BE43" s="203"/>
      <c r="BF43" s="1054"/>
      <c r="BG43" s="1052"/>
      <c r="BH43" s="1052"/>
      <c r="BI43" s="1052"/>
      <c r="BJ43" s="1052"/>
      <c r="BK43" s="1052"/>
      <c r="BL43" s="1052"/>
    </row>
    <row r="44" spans="1:64" s="58" customFormat="1" ht="25" customHeight="1">
      <c r="A44" s="242"/>
      <c r="B44" s="201">
        <v>2014</v>
      </c>
      <c r="C44" s="202" t="s">
        <v>7</v>
      </c>
      <c r="D44" s="259">
        <v>135052488.64436924</v>
      </c>
      <c r="E44" s="259">
        <v>68652793.508055061</v>
      </c>
      <c r="F44" s="259">
        <v>95663776.284999996</v>
      </c>
      <c r="G44" s="259">
        <v>260730817.07700002</v>
      </c>
      <c r="H44" s="258"/>
      <c r="I44" s="259">
        <v>410278</v>
      </c>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64"/>
      <c r="AN44" s="258"/>
      <c r="AO44" s="258"/>
      <c r="AP44" s="258"/>
      <c r="AQ44" s="258"/>
      <c r="AR44" s="203">
        <v>324908</v>
      </c>
      <c r="AS44" s="203">
        <v>57336</v>
      </c>
      <c r="AT44" s="258"/>
      <c r="AU44" s="814">
        <v>164917.53</v>
      </c>
      <c r="AV44" s="879">
        <v>111745.42000000001</v>
      </c>
      <c r="AW44" s="258"/>
      <c r="AX44" s="814">
        <v>102348.1</v>
      </c>
      <c r="AY44" s="814">
        <v>17885.599999999999</v>
      </c>
      <c r="AZ44" s="263"/>
      <c r="BA44" s="262">
        <v>593679</v>
      </c>
      <c r="BB44" s="262">
        <v>176775</v>
      </c>
      <c r="BC44" s="258"/>
      <c r="BD44" s="262"/>
      <c r="BE44" s="262"/>
      <c r="BF44" s="1054"/>
      <c r="BG44" s="1052"/>
      <c r="BH44" s="1052"/>
      <c r="BI44" s="1052"/>
      <c r="BJ44" s="1052"/>
      <c r="BK44" s="1052"/>
      <c r="BL44" s="1052"/>
    </row>
    <row r="45" spans="1:64" s="58" customFormat="1" ht="25" customHeight="1" thickBot="1">
      <c r="A45" s="242"/>
      <c r="B45" s="206">
        <v>2014</v>
      </c>
      <c r="C45" s="207" t="s">
        <v>6</v>
      </c>
      <c r="D45" s="270">
        <v>133007149.75713694</v>
      </c>
      <c r="E45" s="270">
        <v>68408666.057921678</v>
      </c>
      <c r="F45" s="270">
        <v>97006650.946999997</v>
      </c>
      <c r="G45" s="270">
        <v>255374032.333</v>
      </c>
      <c r="H45" s="271"/>
      <c r="I45" s="270">
        <v>441392</v>
      </c>
      <c r="J45" s="271"/>
      <c r="K45" s="271"/>
      <c r="L45" s="271"/>
      <c r="M45" s="271"/>
      <c r="N45" s="271"/>
      <c r="O45" s="271"/>
      <c r="P45" s="271"/>
      <c r="Q45" s="271"/>
      <c r="R45" s="271"/>
      <c r="S45" s="271"/>
      <c r="T45" s="271"/>
      <c r="U45" s="271"/>
      <c r="V45" s="271"/>
      <c r="W45" s="271"/>
      <c r="X45" s="271"/>
      <c r="Y45" s="271"/>
      <c r="Z45" s="271"/>
      <c r="AA45" s="271"/>
      <c r="AB45" s="271"/>
      <c r="AC45" s="271"/>
      <c r="AD45" s="271"/>
      <c r="AE45" s="271"/>
      <c r="AF45" s="271"/>
      <c r="AG45" s="271"/>
      <c r="AH45" s="271"/>
      <c r="AI45" s="271"/>
      <c r="AJ45" s="271"/>
      <c r="AK45" s="271"/>
      <c r="AL45" s="271"/>
      <c r="AM45" s="273"/>
      <c r="AN45" s="271"/>
      <c r="AO45" s="271"/>
      <c r="AP45" s="271"/>
      <c r="AQ45" s="271"/>
      <c r="AR45" s="205">
        <v>332705</v>
      </c>
      <c r="AS45" s="205">
        <v>36262</v>
      </c>
      <c r="AT45" s="271"/>
      <c r="AU45" s="872">
        <v>200120.28</v>
      </c>
      <c r="AV45" s="873">
        <v>172530.22</v>
      </c>
      <c r="AW45" s="295"/>
      <c r="AX45" s="816">
        <v>153973</v>
      </c>
      <c r="AY45" s="816">
        <v>36708.800000000003</v>
      </c>
      <c r="AZ45" s="272"/>
      <c r="BA45" s="205">
        <v>480121.91103789129</v>
      </c>
      <c r="BB45" s="205">
        <v>200116.27906976745</v>
      </c>
      <c r="BC45" s="271"/>
      <c r="BD45" s="205"/>
      <c r="BE45" s="205"/>
      <c r="BF45" s="291"/>
      <c r="BG45" s="1052"/>
      <c r="BH45" s="1052"/>
      <c r="BI45" s="1052"/>
      <c r="BJ45" s="1052"/>
      <c r="BK45" s="1052"/>
      <c r="BL45" s="1052"/>
    </row>
    <row r="46" spans="1:64" s="58" customFormat="1" ht="25" customHeight="1" thickTop="1">
      <c r="A46" s="242"/>
      <c r="B46" s="275">
        <v>2013</v>
      </c>
      <c r="C46" s="276" t="s">
        <v>9</v>
      </c>
      <c r="D46" s="278">
        <v>124785953.86500001</v>
      </c>
      <c r="E46" s="278">
        <v>65026346.628000006</v>
      </c>
      <c r="F46" s="278">
        <v>93422925.613999978</v>
      </c>
      <c r="G46" s="278">
        <v>253248028.77700001</v>
      </c>
      <c r="H46" s="280"/>
      <c r="I46" s="278">
        <v>466133</v>
      </c>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c r="AM46" s="286"/>
      <c r="AN46" s="280"/>
      <c r="AO46" s="280"/>
      <c r="AP46" s="280"/>
      <c r="AQ46" s="280"/>
      <c r="AR46" s="284">
        <v>332705</v>
      </c>
      <c r="AS46" s="284">
        <v>36262</v>
      </c>
      <c r="AT46" s="280"/>
      <c r="AU46" s="874">
        <v>221903</v>
      </c>
      <c r="AV46" s="881">
        <v>73709</v>
      </c>
      <c r="AW46" s="280"/>
      <c r="AX46" s="280"/>
      <c r="AY46" s="280"/>
      <c r="AZ46" s="285"/>
      <c r="BA46" s="293">
        <v>532630.13160479278</v>
      </c>
      <c r="BB46" s="284">
        <v>312203.09381237527</v>
      </c>
      <c r="BC46" s="280"/>
      <c r="BD46" s="293"/>
      <c r="BE46" s="284"/>
      <c r="BF46" s="1053"/>
      <c r="BG46" s="1052"/>
      <c r="BH46" s="1052"/>
      <c r="BI46" s="1052"/>
      <c r="BJ46" s="1052"/>
      <c r="BK46" s="1052"/>
      <c r="BL46" s="1052"/>
    </row>
    <row r="47" spans="1:64" s="58" customFormat="1" ht="25" customHeight="1">
      <c r="A47" s="242"/>
      <c r="B47" s="201">
        <v>2013</v>
      </c>
      <c r="C47" s="202" t="s">
        <v>8</v>
      </c>
      <c r="D47" s="259">
        <v>117718855.68000001</v>
      </c>
      <c r="E47" s="259">
        <v>64897731.039999992</v>
      </c>
      <c r="F47" s="259">
        <v>93971965.120000005</v>
      </c>
      <c r="G47" s="259">
        <v>248336522.75</v>
      </c>
      <c r="H47" s="258"/>
      <c r="I47" s="259">
        <v>440088</v>
      </c>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8"/>
      <c r="AL47" s="258"/>
      <c r="AM47" s="264"/>
      <c r="AN47" s="258"/>
      <c r="AO47" s="258"/>
      <c r="AP47" s="258"/>
      <c r="AQ47" s="258"/>
      <c r="AR47" s="203">
        <v>320260</v>
      </c>
      <c r="AS47" s="203">
        <v>39566</v>
      </c>
      <c r="AT47" s="258"/>
      <c r="AU47" s="814">
        <v>215406</v>
      </c>
      <c r="AV47" s="821">
        <v>76016.7</v>
      </c>
      <c r="AW47" s="258"/>
      <c r="AX47" s="258"/>
      <c r="AY47" s="258"/>
      <c r="AZ47" s="263"/>
      <c r="BA47" s="294">
        <v>450693.38047534856</v>
      </c>
      <c r="BB47" s="203">
        <v>314009.48103792412</v>
      </c>
      <c r="BC47" s="258"/>
      <c r="BD47" s="294"/>
      <c r="BE47" s="203"/>
      <c r="BF47" s="1054"/>
      <c r="BG47" s="1052"/>
      <c r="BH47" s="1052"/>
      <c r="BI47" s="1052"/>
      <c r="BJ47" s="1052"/>
      <c r="BK47" s="1052"/>
      <c r="BL47" s="1052"/>
    </row>
    <row r="48" spans="1:64" s="58" customFormat="1" ht="25" customHeight="1">
      <c r="A48" s="242"/>
      <c r="B48" s="201">
        <v>2013</v>
      </c>
      <c r="C48" s="202" t="s">
        <v>7</v>
      </c>
      <c r="D48" s="259">
        <v>117498138.85000001</v>
      </c>
      <c r="E48" s="259">
        <v>63341995.509999998</v>
      </c>
      <c r="F48" s="259">
        <v>94919889.970000014</v>
      </c>
      <c r="G48" s="259">
        <v>246271831.75</v>
      </c>
      <c r="H48" s="258"/>
      <c r="I48" s="259">
        <v>397000</v>
      </c>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64"/>
      <c r="AN48" s="258"/>
      <c r="AO48" s="258"/>
      <c r="AP48" s="258"/>
      <c r="AQ48" s="258"/>
      <c r="AR48" s="203">
        <v>314695</v>
      </c>
      <c r="AS48" s="203">
        <v>35917</v>
      </c>
      <c r="AT48" s="258"/>
      <c r="AU48" s="814">
        <v>260177.71000000002</v>
      </c>
      <c r="AV48" s="882"/>
      <c r="AW48" s="258"/>
      <c r="AX48" s="258"/>
      <c r="AY48" s="258"/>
      <c r="AZ48" s="263"/>
      <c r="BA48" s="294">
        <v>356741.30819092516</v>
      </c>
      <c r="BB48" s="203">
        <v>305845.8083832335</v>
      </c>
      <c r="BC48" s="258"/>
      <c r="BD48" s="294"/>
      <c r="BE48" s="203"/>
      <c r="BF48" s="1054"/>
      <c r="BG48" s="1052"/>
      <c r="BH48" s="1052"/>
      <c r="BI48" s="1052"/>
      <c r="BJ48" s="1052"/>
      <c r="BK48" s="1052"/>
      <c r="BL48" s="1052"/>
    </row>
    <row r="49" spans="1:64" s="58" customFormat="1" ht="25" customHeight="1" thickBot="1">
      <c r="A49" s="242"/>
      <c r="B49" s="206">
        <v>2013</v>
      </c>
      <c r="C49" s="207" t="s">
        <v>6</v>
      </c>
      <c r="D49" s="270">
        <v>116123000</v>
      </c>
      <c r="E49" s="270">
        <v>62141000</v>
      </c>
      <c r="F49" s="270">
        <v>96023000</v>
      </c>
      <c r="G49" s="270">
        <v>232288000</v>
      </c>
      <c r="H49" s="271"/>
      <c r="I49" s="270">
        <v>506000</v>
      </c>
      <c r="J49" s="271"/>
      <c r="K49" s="271"/>
      <c r="L49" s="271"/>
      <c r="M49" s="271"/>
      <c r="N49" s="271"/>
      <c r="O49" s="271"/>
      <c r="P49" s="271"/>
      <c r="Q49" s="271"/>
      <c r="R49" s="271"/>
      <c r="S49" s="271"/>
      <c r="T49" s="271"/>
      <c r="U49" s="271"/>
      <c r="V49" s="271"/>
      <c r="W49" s="271"/>
      <c r="X49" s="271"/>
      <c r="Y49" s="271"/>
      <c r="Z49" s="271"/>
      <c r="AA49" s="271"/>
      <c r="AB49" s="271"/>
      <c r="AC49" s="271"/>
      <c r="AD49" s="271"/>
      <c r="AE49" s="271"/>
      <c r="AF49" s="271"/>
      <c r="AG49" s="271"/>
      <c r="AH49" s="271"/>
      <c r="AI49" s="271"/>
      <c r="AJ49" s="271"/>
      <c r="AK49" s="271"/>
      <c r="AL49" s="271"/>
      <c r="AM49" s="273"/>
      <c r="AN49" s="271"/>
      <c r="AO49" s="271"/>
      <c r="AP49" s="271"/>
      <c r="AQ49" s="271"/>
      <c r="AR49" s="205">
        <v>293262</v>
      </c>
      <c r="AS49" s="205">
        <v>32585</v>
      </c>
      <c r="AT49" s="271"/>
      <c r="AU49" s="872">
        <v>282415.87099999998</v>
      </c>
      <c r="AV49" s="883"/>
      <c r="AW49" s="295"/>
      <c r="AX49" s="271"/>
      <c r="AY49" s="271"/>
      <c r="AZ49" s="272"/>
      <c r="BA49" s="292">
        <v>336448.63484580629</v>
      </c>
      <c r="BB49" s="205">
        <v>277128.24351297406</v>
      </c>
      <c r="BC49" s="271"/>
      <c r="BD49" s="292"/>
      <c r="BE49" s="205"/>
      <c r="BF49" s="291"/>
      <c r="BG49" s="1052"/>
      <c r="BH49" s="1052"/>
      <c r="BI49" s="1052"/>
      <c r="BJ49" s="1052"/>
      <c r="BK49" s="1052"/>
      <c r="BL49" s="1052"/>
    </row>
    <row r="50" spans="1:64" s="58" customFormat="1" ht="25" customHeight="1" thickTop="1">
      <c r="A50" s="242"/>
      <c r="B50" s="275">
        <v>2012</v>
      </c>
      <c r="C50" s="276" t="s">
        <v>9</v>
      </c>
      <c r="D50" s="278">
        <v>117118573.60000001</v>
      </c>
      <c r="E50" s="278">
        <v>60342200.799999997</v>
      </c>
      <c r="F50" s="278">
        <v>92132902</v>
      </c>
      <c r="G50" s="278">
        <v>233043792</v>
      </c>
      <c r="H50" s="280"/>
      <c r="I50" s="278">
        <v>341113.52759999997</v>
      </c>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c r="AM50" s="286"/>
      <c r="AN50" s="280"/>
      <c r="AO50" s="280"/>
      <c r="AP50" s="280"/>
      <c r="AQ50" s="280"/>
      <c r="AR50" s="284">
        <v>292926</v>
      </c>
      <c r="AS50" s="284">
        <v>31454</v>
      </c>
      <c r="AT50" s="280"/>
      <c r="AU50" s="280"/>
      <c r="AV50" s="280"/>
      <c r="AW50" s="280"/>
      <c r="AX50" s="280"/>
      <c r="AY50" s="280"/>
      <c r="AZ50" s="285"/>
      <c r="BA50" s="284">
        <v>457057.55254370451</v>
      </c>
      <c r="BB50" s="284">
        <v>278917.16566866264</v>
      </c>
      <c r="BC50" s="280"/>
      <c r="BD50" s="284"/>
      <c r="BE50" s="284"/>
      <c r="BF50" s="1053"/>
      <c r="BG50" s="1052"/>
      <c r="BH50" s="1052"/>
      <c r="BI50" s="1052"/>
      <c r="BJ50" s="1052"/>
      <c r="BK50" s="1052"/>
      <c r="BL50" s="1052"/>
    </row>
    <row r="51" spans="1:64" s="58" customFormat="1" ht="25" customHeight="1">
      <c r="A51" s="242"/>
      <c r="B51" s="201">
        <v>2012</v>
      </c>
      <c r="C51" s="202" t="s">
        <v>8</v>
      </c>
      <c r="D51" s="259">
        <v>132087827.40000001</v>
      </c>
      <c r="E51" s="259">
        <v>45930400</v>
      </c>
      <c r="F51" s="259">
        <v>92030534</v>
      </c>
      <c r="G51" s="259">
        <v>228767728</v>
      </c>
      <c r="H51" s="258"/>
      <c r="I51" s="259">
        <v>411437</v>
      </c>
      <c r="J51" s="258"/>
      <c r="K51" s="258"/>
      <c r="L51" s="258"/>
      <c r="M51" s="258"/>
      <c r="N51" s="258"/>
      <c r="O51" s="258"/>
      <c r="P51" s="258"/>
      <c r="Q51" s="258"/>
      <c r="R51" s="258"/>
      <c r="S51" s="258"/>
      <c r="T51" s="258"/>
      <c r="U51" s="258"/>
      <c r="V51" s="258"/>
      <c r="W51" s="258"/>
      <c r="X51" s="258"/>
      <c r="Y51" s="258"/>
      <c r="Z51" s="258"/>
      <c r="AA51" s="258"/>
      <c r="AB51" s="258"/>
      <c r="AC51" s="258"/>
      <c r="AD51" s="258"/>
      <c r="AE51" s="258"/>
      <c r="AF51" s="258"/>
      <c r="AG51" s="258"/>
      <c r="AH51" s="258"/>
      <c r="AI51" s="258"/>
      <c r="AJ51" s="258"/>
      <c r="AK51" s="258"/>
      <c r="AL51" s="258"/>
      <c r="AM51" s="264"/>
      <c r="AN51" s="258"/>
      <c r="AO51" s="258"/>
      <c r="AP51" s="258"/>
      <c r="AQ51" s="258"/>
      <c r="AR51" s="203">
        <v>269628</v>
      </c>
      <c r="AS51" s="203">
        <v>25995</v>
      </c>
      <c r="AT51" s="258"/>
      <c r="AU51" s="258"/>
      <c r="AV51" s="258"/>
      <c r="AW51" s="258"/>
      <c r="AX51" s="258"/>
      <c r="AY51" s="258"/>
      <c r="AZ51" s="263"/>
      <c r="BA51" s="203">
        <v>322732.5</v>
      </c>
      <c r="BB51" s="203">
        <v>246342.5</v>
      </c>
      <c r="BC51" s="258"/>
      <c r="BD51" s="203"/>
      <c r="BE51" s="203"/>
      <c r="BF51" s="1054"/>
      <c r="BG51" s="1052"/>
      <c r="BH51" s="1052"/>
      <c r="BI51" s="1052"/>
      <c r="BJ51" s="1052"/>
      <c r="BK51" s="1052"/>
      <c r="BL51" s="1052"/>
    </row>
    <row r="52" spans="1:64" s="58" customFormat="1" ht="25" customHeight="1">
      <c r="A52" s="242"/>
      <c r="B52" s="201">
        <v>2012</v>
      </c>
      <c r="C52" s="202" t="s">
        <v>7</v>
      </c>
      <c r="D52" s="259">
        <v>114029000</v>
      </c>
      <c r="E52" s="259">
        <v>55458000</v>
      </c>
      <c r="F52" s="259">
        <v>80186000</v>
      </c>
      <c r="G52" s="259">
        <v>227509000</v>
      </c>
      <c r="H52" s="258"/>
      <c r="I52" s="259">
        <v>390000</v>
      </c>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64"/>
      <c r="AN52" s="258"/>
      <c r="AO52" s="258"/>
      <c r="AP52" s="258"/>
      <c r="AQ52" s="258"/>
      <c r="AR52" s="203">
        <v>245808</v>
      </c>
      <c r="AS52" s="203">
        <v>24309</v>
      </c>
      <c r="AT52" s="258"/>
      <c r="AU52" s="258"/>
      <c r="AV52" s="258"/>
      <c r="AW52" s="258"/>
      <c r="AX52" s="258"/>
      <c r="AY52" s="258"/>
      <c r="AZ52" s="263"/>
      <c r="BA52" s="203">
        <v>381285</v>
      </c>
      <c r="BB52" s="203">
        <v>225305</v>
      </c>
      <c r="BC52" s="258"/>
      <c r="BD52" s="203"/>
      <c r="BE52" s="203"/>
      <c r="BF52" s="1054"/>
      <c r="BG52" s="1052"/>
      <c r="BH52" s="1052"/>
      <c r="BI52" s="1052"/>
      <c r="BJ52" s="1052"/>
      <c r="BK52" s="1052"/>
      <c r="BL52" s="1052"/>
    </row>
    <row r="53" spans="1:64" s="58" customFormat="1" ht="25" customHeight="1" thickBot="1">
      <c r="A53" s="242"/>
      <c r="B53" s="206">
        <v>2012</v>
      </c>
      <c r="C53" s="207" t="s">
        <v>6</v>
      </c>
      <c r="D53" s="270">
        <v>106217000</v>
      </c>
      <c r="E53" s="270">
        <v>54306000</v>
      </c>
      <c r="F53" s="270">
        <v>77357000</v>
      </c>
      <c r="G53" s="270">
        <v>219420000</v>
      </c>
      <c r="H53" s="271"/>
      <c r="I53" s="270">
        <v>207000</v>
      </c>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1"/>
      <c r="AM53" s="273"/>
      <c r="AN53" s="271"/>
      <c r="AO53" s="271"/>
      <c r="AP53" s="271"/>
      <c r="AQ53" s="271"/>
      <c r="AR53" s="205">
        <v>244887</v>
      </c>
      <c r="AS53" s="205">
        <v>25052</v>
      </c>
      <c r="AT53" s="271"/>
      <c r="AU53" s="271"/>
      <c r="AV53" s="295"/>
      <c r="AW53" s="295"/>
      <c r="AX53" s="271"/>
      <c r="AY53" s="271"/>
      <c r="AZ53" s="272"/>
      <c r="BA53" s="205">
        <v>342270</v>
      </c>
      <c r="BB53" s="205">
        <v>178915</v>
      </c>
      <c r="BC53" s="271"/>
      <c r="BD53" s="205"/>
      <c r="BE53" s="205"/>
      <c r="BF53" s="291"/>
      <c r="BG53" s="1052"/>
      <c r="BH53" s="1052"/>
      <c r="BI53" s="1052"/>
      <c r="BJ53" s="1052"/>
      <c r="BK53" s="1052"/>
      <c r="BL53" s="1052"/>
    </row>
    <row r="54" spans="1:64" s="58" customFormat="1" ht="25" customHeight="1" thickTop="1">
      <c r="A54" s="242"/>
      <c r="B54" s="275">
        <v>2011</v>
      </c>
      <c r="C54" s="276" t="s">
        <v>9</v>
      </c>
      <c r="D54" s="278">
        <v>96444000</v>
      </c>
      <c r="E54" s="278">
        <v>50624000</v>
      </c>
      <c r="F54" s="278">
        <v>71902000</v>
      </c>
      <c r="G54" s="278">
        <v>210454000</v>
      </c>
      <c r="H54" s="280"/>
      <c r="I54" s="278">
        <v>370000</v>
      </c>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6"/>
      <c r="AN54" s="280"/>
      <c r="AO54" s="280"/>
      <c r="AP54" s="280"/>
      <c r="AQ54" s="280"/>
      <c r="AR54" s="284">
        <v>249939</v>
      </c>
      <c r="AS54" s="284">
        <v>23412</v>
      </c>
      <c r="AT54" s="280"/>
      <c r="AU54" s="280"/>
      <c r="AV54" s="280"/>
      <c r="AW54" s="280"/>
      <c r="AX54" s="280"/>
      <c r="AY54" s="280"/>
      <c r="AZ54" s="285"/>
      <c r="BA54" s="284">
        <v>324245</v>
      </c>
      <c r="BB54" s="284">
        <v>200867.5</v>
      </c>
      <c r="BC54" s="280"/>
      <c r="BD54" s="284"/>
      <c r="BE54" s="284"/>
      <c r="BF54" s="1053"/>
      <c r="BG54" s="1052"/>
      <c r="BH54" s="1052"/>
      <c r="BI54" s="1052"/>
      <c r="BJ54" s="1052"/>
      <c r="BK54" s="1052"/>
      <c r="BL54" s="1052"/>
    </row>
    <row r="55" spans="1:64" s="58" customFormat="1" ht="25" customHeight="1">
      <c r="A55" s="242"/>
      <c r="B55" s="201">
        <v>2011</v>
      </c>
      <c r="C55" s="202" t="s">
        <v>8</v>
      </c>
      <c r="D55" s="259">
        <v>99730000</v>
      </c>
      <c r="E55" s="259">
        <v>53633000</v>
      </c>
      <c r="F55" s="259">
        <v>70058000</v>
      </c>
      <c r="G55" s="259">
        <v>219767000</v>
      </c>
      <c r="H55" s="258"/>
      <c r="I55" s="259">
        <v>369000</v>
      </c>
      <c r="J55" s="258"/>
      <c r="K55" s="258"/>
      <c r="L55" s="258"/>
      <c r="M55" s="258"/>
      <c r="N55" s="258"/>
      <c r="O55" s="258"/>
      <c r="P55" s="258"/>
      <c r="Q55" s="258"/>
      <c r="R55" s="258"/>
      <c r="S55" s="258"/>
      <c r="T55" s="258"/>
      <c r="U55" s="258"/>
      <c r="V55" s="258"/>
      <c r="W55" s="258"/>
      <c r="X55" s="258"/>
      <c r="Y55" s="258"/>
      <c r="Z55" s="258"/>
      <c r="AA55" s="258"/>
      <c r="AB55" s="258"/>
      <c r="AC55" s="258"/>
      <c r="AD55" s="258"/>
      <c r="AE55" s="258"/>
      <c r="AF55" s="258"/>
      <c r="AG55" s="258"/>
      <c r="AH55" s="258"/>
      <c r="AI55" s="258"/>
      <c r="AJ55" s="258"/>
      <c r="AK55" s="258"/>
      <c r="AL55" s="258"/>
      <c r="AM55" s="264"/>
      <c r="AN55" s="258"/>
      <c r="AO55" s="258"/>
      <c r="AP55" s="258"/>
      <c r="AQ55" s="258"/>
      <c r="AR55" s="203">
        <v>202100</v>
      </c>
      <c r="AS55" s="203">
        <v>22717</v>
      </c>
      <c r="AT55" s="258"/>
      <c r="AU55" s="258"/>
      <c r="AV55" s="258"/>
      <c r="AW55" s="258"/>
      <c r="AX55" s="258"/>
      <c r="AY55" s="258"/>
      <c r="AZ55" s="263"/>
      <c r="BA55" s="203">
        <v>275857.5</v>
      </c>
      <c r="BB55" s="203">
        <v>187220</v>
      </c>
      <c r="BC55" s="258"/>
      <c r="BD55" s="203"/>
      <c r="BE55" s="203"/>
      <c r="BF55" s="1054"/>
      <c r="BG55" s="1052"/>
      <c r="BH55" s="1052"/>
      <c r="BI55" s="1052"/>
      <c r="BJ55" s="1052"/>
      <c r="BK55" s="1052"/>
      <c r="BL55" s="1052"/>
    </row>
    <row r="56" spans="1:64" s="58" customFormat="1" ht="25" customHeight="1">
      <c r="A56" s="242"/>
      <c r="B56" s="201">
        <v>2011</v>
      </c>
      <c r="C56" s="202" t="s">
        <v>7</v>
      </c>
      <c r="D56" s="259">
        <v>104457000</v>
      </c>
      <c r="E56" s="259">
        <v>55842000</v>
      </c>
      <c r="F56" s="259">
        <v>72441000</v>
      </c>
      <c r="G56" s="259">
        <v>206893000</v>
      </c>
      <c r="H56" s="258"/>
      <c r="I56" s="259">
        <v>458000</v>
      </c>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258"/>
      <c r="AL56" s="258"/>
      <c r="AM56" s="264"/>
      <c r="AN56" s="258"/>
      <c r="AO56" s="258"/>
      <c r="AP56" s="258"/>
      <c r="AQ56" s="258"/>
      <c r="AR56" s="203">
        <v>228622</v>
      </c>
      <c r="AS56" s="203">
        <v>21838</v>
      </c>
      <c r="AT56" s="258"/>
      <c r="AU56" s="258"/>
      <c r="AV56" s="258"/>
      <c r="AW56" s="258"/>
      <c r="AX56" s="258"/>
      <c r="AY56" s="258"/>
      <c r="AZ56" s="263"/>
      <c r="BA56" s="203">
        <v>208270</v>
      </c>
      <c r="BB56" s="203">
        <v>214880</v>
      </c>
      <c r="BC56" s="258"/>
      <c r="BD56" s="203"/>
      <c r="BE56" s="203"/>
      <c r="BF56" s="1054"/>
      <c r="BG56" s="1052"/>
      <c r="BH56" s="1052"/>
      <c r="BI56" s="1052"/>
      <c r="BJ56" s="1052"/>
      <c r="BK56" s="1052"/>
      <c r="BL56" s="1052"/>
    </row>
    <row r="57" spans="1:64" s="58" customFormat="1" ht="25" customHeight="1" thickBot="1">
      <c r="A57" s="242"/>
      <c r="B57" s="206">
        <v>2011</v>
      </c>
      <c r="C57" s="207" t="s">
        <v>6</v>
      </c>
      <c r="D57" s="270">
        <v>96784000</v>
      </c>
      <c r="E57" s="270">
        <v>53483000</v>
      </c>
      <c r="F57" s="270">
        <v>45813000</v>
      </c>
      <c r="G57" s="270">
        <v>222230000</v>
      </c>
      <c r="H57" s="271"/>
      <c r="I57" s="270">
        <v>224000</v>
      </c>
      <c r="J57" s="271"/>
      <c r="K57" s="271"/>
      <c r="L57" s="271"/>
      <c r="M57" s="271"/>
      <c r="N57" s="271"/>
      <c r="O57" s="271"/>
      <c r="P57" s="271"/>
      <c r="Q57" s="271"/>
      <c r="R57" s="271"/>
      <c r="S57" s="271"/>
      <c r="T57" s="271"/>
      <c r="U57" s="271"/>
      <c r="V57" s="271"/>
      <c r="W57" s="271"/>
      <c r="X57" s="271"/>
      <c r="Y57" s="271"/>
      <c r="Z57" s="271"/>
      <c r="AA57" s="271"/>
      <c r="AB57" s="271"/>
      <c r="AC57" s="271"/>
      <c r="AD57" s="271"/>
      <c r="AE57" s="271"/>
      <c r="AF57" s="271"/>
      <c r="AG57" s="271"/>
      <c r="AH57" s="271"/>
      <c r="AI57" s="271"/>
      <c r="AJ57" s="271"/>
      <c r="AK57" s="271"/>
      <c r="AL57" s="271"/>
      <c r="AM57" s="273"/>
      <c r="AN57" s="271"/>
      <c r="AO57" s="271"/>
      <c r="AP57" s="271"/>
      <c r="AQ57" s="271"/>
      <c r="AR57" s="205"/>
      <c r="AS57" s="205"/>
      <c r="AT57" s="271"/>
      <c r="AU57" s="271"/>
      <c r="AV57" s="295"/>
      <c r="AW57" s="295"/>
      <c r="AX57" s="271"/>
      <c r="AY57" s="271"/>
      <c r="AZ57" s="272"/>
      <c r="BA57" s="205">
        <v>230262.5</v>
      </c>
      <c r="BB57" s="205">
        <v>143455</v>
      </c>
      <c r="BC57" s="271"/>
      <c r="BD57" s="205"/>
      <c r="BE57" s="205"/>
      <c r="BF57" s="291"/>
      <c r="BG57" s="1052"/>
      <c r="BH57" s="1052"/>
      <c r="BI57" s="1052"/>
      <c r="BJ57" s="1052"/>
      <c r="BK57" s="1052"/>
      <c r="BL57" s="1052"/>
    </row>
    <row r="58" spans="1:64" s="58" customFormat="1" ht="25" customHeight="1" thickTop="1">
      <c r="A58" s="242"/>
      <c r="B58" s="275">
        <v>2010</v>
      </c>
      <c r="C58" s="276" t="s">
        <v>9</v>
      </c>
      <c r="D58" s="278">
        <v>104444540</v>
      </c>
      <c r="E58" s="278">
        <v>60629552</v>
      </c>
      <c r="F58" s="278">
        <v>66453739</v>
      </c>
      <c r="G58" s="278">
        <v>196596224</v>
      </c>
      <c r="H58" s="280"/>
      <c r="I58" s="278">
        <v>438940</v>
      </c>
      <c r="J58" s="280"/>
      <c r="K58" s="280"/>
      <c r="L58" s="280"/>
      <c r="M58" s="280"/>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0"/>
      <c r="AL58" s="280"/>
      <c r="AM58" s="286"/>
      <c r="AN58" s="280"/>
      <c r="AO58" s="280"/>
      <c r="AP58" s="280"/>
      <c r="AQ58" s="280"/>
      <c r="AR58" s="288">
        <v>187135</v>
      </c>
      <c r="AS58" s="288">
        <v>17681</v>
      </c>
      <c r="AT58" s="280"/>
      <c r="AU58" s="280"/>
      <c r="AV58" s="280"/>
      <c r="AW58" s="280"/>
      <c r="AX58" s="280"/>
      <c r="AY58" s="280"/>
      <c r="AZ58" s="285"/>
      <c r="BA58" s="284">
        <v>270137.5</v>
      </c>
      <c r="BB58" s="284">
        <v>134897.5</v>
      </c>
      <c r="BC58" s="280"/>
      <c r="BD58" s="284"/>
      <c r="BE58" s="284"/>
      <c r="BF58" s="1053"/>
      <c r="BG58" s="1052"/>
      <c r="BH58" s="1052"/>
      <c r="BI58" s="1052"/>
      <c r="BJ58" s="1052"/>
      <c r="BK58" s="1052"/>
      <c r="BL58" s="1052"/>
    </row>
    <row r="59" spans="1:64" s="58" customFormat="1" ht="25" customHeight="1">
      <c r="A59" s="242"/>
      <c r="B59" s="201">
        <v>2010</v>
      </c>
      <c r="C59" s="202" t="s">
        <v>8</v>
      </c>
      <c r="D59" s="259">
        <v>104560056</v>
      </c>
      <c r="E59" s="259">
        <v>59495783</v>
      </c>
      <c r="F59" s="259">
        <v>66219588</v>
      </c>
      <c r="G59" s="259">
        <v>187585128</v>
      </c>
      <c r="H59" s="258"/>
      <c r="I59" s="259">
        <v>651157</v>
      </c>
      <c r="J59" s="258"/>
      <c r="K59" s="258"/>
      <c r="L59" s="258"/>
      <c r="M59" s="258"/>
      <c r="N59" s="258"/>
      <c r="O59" s="258"/>
      <c r="P59" s="258"/>
      <c r="Q59" s="258"/>
      <c r="R59" s="258"/>
      <c r="S59" s="258"/>
      <c r="T59" s="258"/>
      <c r="U59" s="258"/>
      <c r="V59" s="258"/>
      <c r="W59" s="258"/>
      <c r="X59" s="258"/>
      <c r="Y59" s="258"/>
      <c r="Z59" s="258"/>
      <c r="AA59" s="258"/>
      <c r="AB59" s="258"/>
      <c r="AC59" s="258"/>
      <c r="AD59" s="258"/>
      <c r="AE59" s="258"/>
      <c r="AF59" s="258"/>
      <c r="AG59" s="258"/>
      <c r="AH59" s="258"/>
      <c r="AI59" s="258"/>
      <c r="AJ59" s="258"/>
      <c r="AK59" s="258"/>
      <c r="AL59" s="258"/>
      <c r="AM59" s="264"/>
      <c r="AN59" s="258"/>
      <c r="AO59" s="258"/>
      <c r="AP59" s="258"/>
      <c r="AQ59" s="258"/>
      <c r="AR59" s="258"/>
      <c r="AS59" s="258"/>
      <c r="AT59" s="258"/>
      <c r="AU59" s="258"/>
      <c r="AV59" s="258"/>
      <c r="AW59" s="258"/>
      <c r="AX59" s="258"/>
      <c r="AY59" s="258"/>
      <c r="AZ59" s="263"/>
      <c r="BA59" s="203">
        <v>231847.5</v>
      </c>
      <c r="BB59" s="203">
        <v>173467.5</v>
      </c>
      <c r="BC59" s="258"/>
      <c r="BD59" s="203"/>
      <c r="BE59" s="203"/>
      <c r="BF59" s="1054"/>
      <c r="BG59" s="1052"/>
      <c r="BH59" s="1052"/>
      <c r="BI59" s="1052"/>
      <c r="BJ59" s="1052"/>
      <c r="BK59" s="1052"/>
      <c r="BL59" s="1052"/>
    </row>
    <row r="60" spans="1:64" s="58" customFormat="1" ht="25" customHeight="1">
      <c r="A60" s="242"/>
      <c r="B60" s="201">
        <v>2010</v>
      </c>
      <c r="C60" s="202" t="s">
        <v>7</v>
      </c>
      <c r="D60" s="259">
        <v>102554794</v>
      </c>
      <c r="E60" s="259">
        <v>57941128</v>
      </c>
      <c r="F60" s="259">
        <v>63144972</v>
      </c>
      <c r="G60" s="259">
        <v>172706424</v>
      </c>
      <c r="H60" s="258"/>
      <c r="I60" s="259">
        <v>710731</v>
      </c>
      <c r="J60" s="258"/>
      <c r="K60" s="258"/>
      <c r="L60" s="258"/>
      <c r="M60" s="258"/>
      <c r="N60" s="258"/>
      <c r="O60" s="258"/>
      <c r="P60" s="258"/>
      <c r="Q60" s="258"/>
      <c r="R60" s="258"/>
      <c r="S60" s="258"/>
      <c r="T60" s="258"/>
      <c r="U60" s="258"/>
      <c r="V60" s="258"/>
      <c r="W60" s="258"/>
      <c r="X60" s="258"/>
      <c r="Y60" s="258"/>
      <c r="Z60" s="258"/>
      <c r="AA60" s="258"/>
      <c r="AB60" s="258"/>
      <c r="AC60" s="258"/>
      <c r="AD60" s="258"/>
      <c r="AE60" s="258"/>
      <c r="AF60" s="258"/>
      <c r="AG60" s="258"/>
      <c r="AH60" s="258"/>
      <c r="AI60" s="258"/>
      <c r="AJ60" s="258"/>
      <c r="AK60" s="258"/>
      <c r="AL60" s="258"/>
      <c r="AM60" s="264"/>
      <c r="AN60" s="258"/>
      <c r="AO60" s="258"/>
      <c r="AP60" s="258"/>
      <c r="AQ60" s="258"/>
      <c r="AR60" s="258"/>
      <c r="AS60" s="258"/>
      <c r="AT60" s="258"/>
      <c r="AU60" s="258"/>
      <c r="AV60" s="258"/>
      <c r="AW60" s="258"/>
      <c r="AX60" s="258"/>
      <c r="AY60" s="258"/>
      <c r="AZ60" s="263"/>
      <c r="BA60" s="203">
        <v>248307.5</v>
      </c>
      <c r="BB60" s="203">
        <v>177937.5</v>
      </c>
      <c r="BC60" s="258"/>
      <c r="BD60" s="203"/>
      <c r="BE60" s="203"/>
      <c r="BF60" s="1054"/>
      <c r="BG60" s="1052"/>
      <c r="BH60" s="1052"/>
      <c r="BI60" s="1052"/>
      <c r="BJ60" s="1052"/>
      <c r="BK60" s="1052"/>
      <c r="BL60" s="1052"/>
    </row>
    <row r="61" spans="1:64" s="58" customFormat="1" ht="25" customHeight="1" thickBot="1">
      <c r="A61" s="242"/>
      <c r="B61" s="206">
        <v>2010</v>
      </c>
      <c r="C61" s="207" t="s">
        <v>6</v>
      </c>
      <c r="D61" s="270">
        <v>106299800</v>
      </c>
      <c r="E61" s="270">
        <v>61808396</v>
      </c>
      <c r="F61" s="270">
        <v>60353914</v>
      </c>
      <c r="G61" s="270">
        <v>154378567</v>
      </c>
      <c r="H61" s="271"/>
      <c r="I61" s="270">
        <v>562329</v>
      </c>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1"/>
      <c r="AI61" s="271"/>
      <c r="AJ61" s="271"/>
      <c r="AK61" s="271"/>
      <c r="AL61" s="271"/>
      <c r="AM61" s="274"/>
      <c r="AN61" s="271"/>
      <c r="AO61" s="271"/>
      <c r="AP61" s="271"/>
      <c r="AQ61" s="271"/>
      <c r="AR61" s="271"/>
      <c r="AS61" s="271"/>
      <c r="AT61" s="271"/>
      <c r="AU61" s="271"/>
      <c r="AV61" s="295"/>
      <c r="AW61" s="295"/>
      <c r="AX61" s="271"/>
      <c r="AY61" s="271"/>
      <c r="AZ61" s="272"/>
      <c r="BA61" s="205">
        <v>268952.5</v>
      </c>
      <c r="BB61" s="205">
        <v>142957.5</v>
      </c>
      <c r="BC61" s="271"/>
      <c r="BD61" s="205"/>
      <c r="BE61" s="205"/>
      <c r="BF61" s="291"/>
      <c r="BG61" s="1052"/>
      <c r="BH61" s="1052"/>
      <c r="BI61" s="1052"/>
      <c r="BJ61" s="1052"/>
      <c r="BK61" s="1052"/>
      <c r="BL61" s="1052"/>
    </row>
    <row r="62" spans="1:64" s="58" customFormat="1" ht="25" customHeight="1" thickTop="1">
      <c r="A62" s="242"/>
      <c r="B62" s="275">
        <v>2009</v>
      </c>
      <c r="C62" s="276" t="s">
        <v>9</v>
      </c>
      <c r="D62" s="278">
        <v>102731000</v>
      </c>
      <c r="E62" s="278">
        <v>56210000</v>
      </c>
      <c r="F62" s="278">
        <v>59257000</v>
      </c>
      <c r="G62" s="278">
        <v>151735000</v>
      </c>
      <c r="H62" s="280"/>
      <c r="I62" s="278">
        <v>512000</v>
      </c>
      <c r="J62" s="280"/>
      <c r="K62" s="280"/>
      <c r="L62" s="280"/>
      <c r="M62" s="280"/>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c r="AL62" s="280"/>
      <c r="AM62" s="287">
        <v>209894.37799999997</v>
      </c>
      <c r="AN62" s="280"/>
      <c r="AO62" s="280"/>
      <c r="AP62" s="280"/>
      <c r="AQ62" s="280"/>
      <c r="AR62" s="280"/>
      <c r="AS62" s="280"/>
      <c r="AT62" s="280"/>
      <c r="AU62" s="280"/>
      <c r="AV62" s="280"/>
      <c r="AW62" s="280"/>
      <c r="AX62" s="280"/>
      <c r="AY62" s="280"/>
      <c r="AZ62" s="285"/>
      <c r="BA62" s="280"/>
      <c r="BB62" s="280"/>
      <c r="BC62" s="280"/>
      <c r="BD62" s="280"/>
      <c r="BE62" s="280"/>
      <c r="BF62" s="1053"/>
      <c r="BG62" s="1052"/>
      <c r="BH62" s="1052"/>
      <c r="BI62" s="1052"/>
      <c r="BJ62" s="1052"/>
      <c r="BK62" s="1052"/>
      <c r="BL62" s="1052"/>
    </row>
    <row r="63" spans="1:64" s="58" customFormat="1" ht="25" customHeight="1">
      <c r="A63" s="242"/>
      <c r="B63" s="201">
        <v>2009</v>
      </c>
      <c r="C63" s="202" t="s">
        <v>8</v>
      </c>
      <c r="D63" s="259">
        <v>98762000</v>
      </c>
      <c r="E63" s="259">
        <v>55755000</v>
      </c>
      <c r="F63" s="259">
        <v>57522000</v>
      </c>
      <c r="G63" s="259">
        <v>155835000</v>
      </c>
      <c r="H63" s="258"/>
      <c r="I63" s="259">
        <v>596000</v>
      </c>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65">
        <v>130809.7</v>
      </c>
      <c r="AN63" s="258"/>
      <c r="AO63" s="258"/>
      <c r="AP63" s="258"/>
      <c r="AQ63" s="258"/>
      <c r="AR63" s="258"/>
      <c r="AS63" s="258"/>
      <c r="AT63" s="258"/>
      <c r="AU63" s="258"/>
      <c r="AV63" s="258"/>
      <c r="AW63" s="258"/>
      <c r="AX63" s="258"/>
      <c r="AY63" s="258"/>
      <c r="AZ63" s="263"/>
      <c r="BA63" s="258"/>
      <c r="BB63" s="258"/>
      <c r="BC63" s="258"/>
      <c r="BD63" s="258"/>
      <c r="BE63" s="258"/>
      <c r="BF63" s="1054"/>
      <c r="BG63" s="1052"/>
      <c r="BH63" s="1052"/>
      <c r="BI63" s="1052"/>
      <c r="BJ63" s="1052"/>
      <c r="BK63" s="1052"/>
      <c r="BL63" s="1052"/>
    </row>
    <row r="64" spans="1:64" s="58" customFormat="1" ht="25" customHeight="1">
      <c r="A64" s="242"/>
      <c r="B64" s="201">
        <v>2009</v>
      </c>
      <c r="C64" s="202" t="s">
        <v>7</v>
      </c>
      <c r="D64" s="259">
        <v>84635000</v>
      </c>
      <c r="E64" s="259">
        <v>52059000</v>
      </c>
      <c r="F64" s="259">
        <v>57700000</v>
      </c>
      <c r="G64" s="259">
        <v>149996000</v>
      </c>
      <c r="H64" s="258"/>
      <c r="I64" s="259">
        <v>566000</v>
      </c>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66">
        <v>128339.50783895473</v>
      </c>
      <c r="AN64" s="258"/>
      <c r="AO64" s="258"/>
      <c r="AP64" s="258"/>
      <c r="AQ64" s="258"/>
      <c r="AR64" s="258"/>
      <c r="AS64" s="258"/>
      <c r="AT64" s="258"/>
      <c r="AU64" s="258"/>
      <c r="AV64" s="258"/>
      <c r="AW64" s="258"/>
      <c r="AX64" s="258"/>
      <c r="AY64" s="258"/>
      <c r="AZ64" s="263"/>
      <c r="BA64" s="258"/>
      <c r="BB64" s="258"/>
      <c r="BC64" s="258"/>
      <c r="BD64" s="258"/>
      <c r="BE64" s="258"/>
      <c r="BF64" s="1054"/>
      <c r="BG64" s="1052"/>
      <c r="BH64" s="1052"/>
      <c r="BI64" s="1052"/>
      <c r="BJ64" s="1052"/>
      <c r="BK64" s="1052"/>
      <c r="BL64" s="1052"/>
    </row>
    <row r="65" spans="1:64" s="58" customFormat="1" ht="25" customHeight="1" thickBot="1">
      <c r="A65" s="242"/>
      <c r="B65" s="206">
        <v>2009</v>
      </c>
      <c r="C65" s="207" t="s">
        <v>6</v>
      </c>
      <c r="D65" s="270">
        <v>77524320</v>
      </c>
      <c r="E65" s="270">
        <v>44522000</v>
      </c>
      <c r="F65" s="270">
        <v>57918000</v>
      </c>
      <c r="G65" s="270">
        <v>136574140</v>
      </c>
      <c r="H65" s="271"/>
      <c r="I65" s="270">
        <v>509380</v>
      </c>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1"/>
      <c r="AI65" s="271"/>
      <c r="AJ65" s="271"/>
      <c r="AK65" s="271"/>
      <c r="AL65" s="271"/>
      <c r="AM65" s="274">
        <v>127943.19760369608</v>
      </c>
      <c r="AN65" s="271"/>
      <c r="AO65" s="271"/>
      <c r="AP65" s="271"/>
      <c r="AQ65" s="271"/>
      <c r="AR65" s="271"/>
      <c r="AS65" s="271"/>
      <c r="AT65" s="271"/>
      <c r="AU65" s="271"/>
      <c r="AV65" s="295"/>
      <c r="AW65" s="295"/>
      <c r="AX65" s="271"/>
      <c r="AY65" s="271"/>
      <c r="AZ65" s="272"/>
      <c r="BA65" s="271"/>
      <c r="BB65" s="271"/>
      <c r="BC65" s="271"/>
      <c r="BD65" s="271"/>
      <c r="BE65" s="271"/>
      <c r="BF65" s="291"/>
      <c r="BG65" s="1052"/>
      <c r="BH65" s="1052"/>
      <c r="BI65" s="1052"/>
      <c r="BJ65" s="1052"/>
      <c r="BK65" s="1052"/>
      <c r="BL65" s="1052"/>
    </row>
    <row r="66" spans="1:64" s="58" customFormat="1" ht="25" customHeight="1" thickTop="1">
      <c r="A66" s="242"/>
      <c r="B66" s="275">
        <v>2008</v>
      </c>
      <c r="C66" s="276" t="s">
        <v>9</v>
      </c>
      <c r="D66" s="278">
        <v>98926872</v>
      </c>
      <c r="E66" s="278">
        <v>48855268</v>
      </c>
      <c r="F66" s="278">
        <v>56859195</v>
      </c>
      <c r="G66" s="278">
        <v>132329355.00000001</v>
      </c>
      <c r="H66" s="280"/>
      <c r="I66" s="278">
        <v>352731</v>
      </c>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5"/>
      <c r="BA66" s="280"/>
      <c r="BB66" s="280"/>
      <c r="BC66" s="280"/>
      <c r="BD66" s="280"/>
      <c r="BE66" s="280"/>
      <c r="BF66" s="1053"/>
      <c r="BG66" s="1052"/>
      <c r="BH66" s="1052"/>
      <c r="BI66" s="1052"/>
      <c r="BJ66" s="1052"/>
      <c r="BK66" s="1052"/>
      <c r="BL66" s="1052"/>
    </row>
    <row r="67" spans="1:64" s="58" customFormat="1" ht="25" customHeight="1">
      <c r="A67" s="242"/>
      <c r="B67" s="201">
        <v>2008</v>
      </c>
      <c r="C67" s="202" t="s">
        <v>8</v>
      </c>
      <c r="D67" s="259">
        <v>74804888</v>
      </c>
      <c r="E67" s="259">
        <v>44377064</v>
      </c>
      <c r="F67" s="259">
        <v>58854162</v>
      </c>
      <c r="G67" s="259">
        <v>143771330</v>
      </c>
      <c r="H67" s="258"/>
      <c r="I67" s="259">
        <v>396442</v>
      </c>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258"/>
      <c r="AZ67" s="263"/>
      <c r="BA67" s="258"/>
      <c r="BB67" s="258"/>
      <c r="BC67" s="258"/>
      <c r="BD67" s="258"/>
      <c r="BE67" s="258"/>
      <c r="BF67" s="1054"/>
      <c r="BG67" s="1052"/>
      <c r="BH67" s="1052"/>
      <c r="BI67" s="1052"/>
      <c r="BJ67" s="1052"/>
      <c r="BK67" s="1052"/>
      <c r="BL67" s="1052"/>
    </row>
    <row r="68" spans="1:64" s="58" customFormat="1" ht="25" customHeight="1">
      <c r="A68" s="242"/>
      <c r="B68" s="201">
        <v>2008</v>
      </c>
      <c r="C68" s="202" t="s">
        <v>7</v>
      </c>
      <c r="D68" s="259">
        <v>79793800</v>
      </c>
      <c r="E68" s="259">
        <v>43447700</v>
      </c>
      <c r="F68" s="259">
        <v>53879600</v>
      </c>
      <c r="G68" s="259">
        <v>135956900</v>
      </c>
      <c r="H68" s="258"/>
      <c r="I68" s="259">
        <v>336300</v>
      </c>
      <c r="J68" s="258"/>
      <c r="K68" s="258"/>
      <c r="L68" s="258"/>
      <c r="M68" s="258"/>
      <c r="N68" s="258"/>
      <c r="O68" s="258"/>
      <c r="P68" s="258"/>
      <c r="Q68" s="258"/>
      <c r="R68" s="258"/>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63"/>
      <c r="BA68" s="258"/>
      <c r="BB68" s="258"/>
      <c r="BC68" s="258"/>
      <c r="BD68" s="258"/>
      <c r="BE68" s="258"/>
      <c r="BF68" s="1054"/>
      <c r="BG68" s="1052"/>
      <c r="BH68" s="1052"/>
      <c r="BI68" s="1052"/>
      <c r="BJ68" s="1052"/>
      <c r="BK68" s="1052"/>
      <c r="BL68" s="1052"/>
    </row>
    <row r="69" spans="1:64" s="58" customFormat="1" ht="25" customHeight="1" thickBot="1">
      <c r="A69" s="242"/>
      <c r="B69" s="215">
        <v>2008</v>
      </c>
      <c r="C69" s="216" t="s">
        <v>6</v>
      </c>
      <c r="D69" s="267">
        <v>73914500</v>
      </c>
      <c r="E69" s="267">
        <v>40054500</v>
      </c>
      <c r="F69" s="267">
        <v>53313800</v>
      </c>
      <c r="G69" s="267">
        <v>137415200</v>
      </c>
      <c r="H69" s="268"/>
      <c r="I69" s="267">
        <v>837400</v>
      </c>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8"/>
      <c r="AN69" s="268"/>
      <c r="AO69" s="268"/>
      <c r="AP69" s="268"/>
      <c r="AQ69" s="268"/>
      <c r="AR69" s="268"/>
      <c r="AS69" s="268"/>
      <c r="AT69" s="268"/>
      <c r="AU69" s="268"/>
      <c r="AV69" s="268"/>
      <c r="AW69" s="268"/>
      <c r="AX69" s="268"/>
      <c r="AY69" s="268"/>
      <c r="AZ69" s="269"/>
      <c r="BA69" s="268"/>
      <c r="BB69" s="268"/>
      <c r="BC69" s="268"/>
      <c r="BD69" s="268"/>
      <c r="BE69" s="268"/>
      <c r="BF69" s="1055"/>
      <c r="BG69" s="1052"/>
      <c r="BH69" s="1052"/>
      <c r="BI69" s="1052"/>
      <c r="BJ69" s="1052"/>
      <c r="BK69" s="1052"/>
      <c r="BL69" s="1052"/>
    </row>
    <row r="70" spans="1:64" ht="17.5" thickTop="1" thickBot="1">
      <c r="B70" s="250" t="s">
        <v>800</v>
      </c>
      <c r="C70" s="250"/>
      <c r="D70" s="250"/>
      <c r="E70" s="248"/>
      <c r="F70" s="249"/>
      <c r="G70" s="249"/>
      <c r="H70" s="249"/>
      <c r="I70" s="249"/>
      <c r="J70" s="249"/>
      <c r="K70" s="249"/>
      <c r="L70" s="249"/>
      <c r="M70" s="249"/>
      <c r="N70" s="249"/>
      <c r="O70" s="249"/>
      <c r="P70" s="249"/>
      <c r="Q70" s="249"/>
      <c r="R70" s="249"/>
      <c r="S70" s="249"/>
      <c r="T70" s="249"/>
      <c r="U70" s="249"/>
      <c r="V70" s="249"/>
      <c r="W70" s="249"/>
      <c r="X70" s="249"/>
      <c r="Y70" s="249"/>
      <c r="Z70" s="249"/>
      <c r="AA70" s="249"/>
      <c r="AB70" s="249"/>
      <c r="AC70" s="249"/>
      <c r="AD70" s="249"/>
      <c r="AE70" s="249"/>
      <c r="AF70" s="249"/>
      <c r="AG70" s="249"/>
      <c r="AH70" s="249"/>
      <c r="AI70" s="249"/>
      <c r="AJ70" s="249"/>
      <c r="AK70" s="249"/>
      <c r="AL70" s="249"/>
      <c r="AM70" s="249"/>
      <c r="AN70" s="249"/>
      <c r="AO70" s="249"/>
      <c r="AP70" s="249"/>
      <c r="AQ70" s="249"/>
      <c r="AR70" s="249"/>
      <c r="AS70" s="249"/>
      <c r="AT70" s="249"/>
      <c r="AU70" s="249"/>
      <c r="AV70" s="249"/>
      <c r="AW70" s="257"/>
      <c r="AX70" s="257"/>
      <c r="AY70" s="257"/>
      <c r="AZ70" s="257"/>
      <c r="BA70" s="249"/>
      <c r="BB70" s="249"/>
      <c r="BC70" s="249"/>
    </row>
    <row r="71" spans="1:64" s="237" customFormat="1" ht="17" thickBot="1">
      <c r="B71" s="894"/>
      <c r="C71" s="197" t="s">
        <v>829</v>
      </c>
      <c r="D71" s="196"/>
      <c r="E71" s="248"/>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257"/>
      <c r="AE71" s="257"/>
      <c r="AF71" s="257"/>
      <c r="AG71" s="257"/>
      <c r="AH71" s="257"/>
      <c r="AI71" s="257"/>
      <c r="AJ71" s="257"/>
      <c r="AK71" s="257"/>
      <c r="AL71" s="257"/>
      <c r="AM71" s="257"/>
      <c r="AN71" s="257"/>
      <c r="AO71" s="257"/>
      <c r="AP71" s="257"/>
      <c r="AQ71" s="257"/>
      <c r="AR71" s="257"/>
      <c r="AS71" s="257"/>
      <c r="AT71" s="257"/>
      <c r="AU71" s="257"/>
      <c r="AV71" s="257"/>
      <c r="AW71" s="257"/>
      <c r="AX71" s="257"/>
      <c r="AY71" s="257"/>
      <c r="AZ71" s="257"/>
      <c r="BA71" s="257"/>
      <c r="BB71" s="257"/>
      <c r="BC71" s="257"/>
    </row>
    <row r="72" spans="1:64" ht="17" thickBot="1">
      <c r="B72" s="895"/>
      <c r="C72" s="195" t="s">
        <v>801</v>
      </c>
      <c r="D72" s="196"/>
    </row>
    <row r="73" spans="1:64" ht="17" thickBot="1">
      <c r="B73" s="896"/>
      <c r="C73" s="1026" t="s">
        <v>819</v>
      </c>
      <c r="D73" s="22"/>
    </row>
  </sheetData>
  <mergeCells count="17">
    <mergeCell ref="AX2:AZ2"/>
    <mergeCell ref="BA2:BC2"/>
    <mergeCell ref="BD2:BF2"/>
    <mergeCell ref="BG2:BJ2"/>
    <mergeCell ref="BK2:BL2"/>
    <mergeCell ref="AU2:AW2"/>
    <mergeCell ref="B2:C2"/>
    <mergeCell ref="D2:I2"/>
    <mergeCell ref="J2:N2"/>
    <mergeCell ref="O2:Q2"/>
    <mergeCell ref="R2:T2"/>
    <mergeCell ref="U2:Y2"/>
    <mergeCell ref="Z2:AD2"/>
    <mergeCell ref="AE2:AH2"/>
    <mergeCell ref="AI2:AL2"/>
    <mergeCell ref="AM2:AQ2"/>
    <mergeCell ref="AR2:AT2"/>
  </mergeCells>
  <pageMargins left="0.70866141732283472" right="0.70866141732283472" top="1.3385826771653544" bottom="0.74803149606299213" header="0.31496062992125984" footer="0.31496062992125984"/>
  <pageSetup scale="24" fitToWidth="0" orientation="landscape" r:id="rId1"/>
  <headerFooter>
    <oddHeader>&amp;C&amp;G</oddHeader>
  </headerFooter>
  <rowBreaks count="1" manualBreakCount="1">
    <brk id="33" max="16383" man="1"/>
  </rowBreaks>
  <colBreaks count="2" manualBreakCount="2">
    <brk id="25" max="1048575" man="1"/>
    <brk id="52" max="1048575" man="1"/>
  </col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08168-34EF-4480-978C-AF5B7D1FDD92}">
  <sheetPr codeName="Sheet4">
    <tabColor rgb="FF92D050"/>
  </sheetPr>
  <dimension ref="A1:AA76"/>
  <sheetViews>
    <sheetView showGridLines="0" topLeftCell="A4" zoomScale="90" zoomScaleNormal="90" zoomScaleSheetLayoutView="95" workbookViewId="0">
      <selection activeCell="V9" sqref="V9:V29"/>
    </sheetView>
  </sheetViews>
  <sheetFormatPr defaultColWidth="9.1796875" defaultRowHeight="14.5"/>
  <cols>
    <col min="1" max="1" width="17.26953125" style="6" customWidth="1"/>
    <col min="2" max="5" width="15.54296875" style="9" customWidth="1"/>
    <col min="6" max="6" width="15.54296875" style="176" customWidth="1"/>
    <col min="7" max="17" width="15.54296875" style="178" customWidth="1"/>
    <col min="18" max="21" width="15.54296875" style="996" customWidth="1"/>
    <col min="22" max="23" width="15.54296875" style="178" customWidth="1"/>
    <col min="24" max="16384" width="9.1796875" style="6"/>
  </cols>
  <sheetData>
    <row r="1" spans="1:25" ht="10" hidden="1" customHeight="1"/>
    <row r="2" spans="1:25" ht="20.5" hidden="1" customHeight="1" thickBot="1"/>
    <row r="3" spans="1:25" ht="13.5" hidden="1" customHeight="1" thickBot="1">
      <c r="B3" s="173"/>
      <c r="C3" s="173"/>
      <c r="D3" s="173"/>
      <c r="E3" s="173"/>
      <c r="F3" s="177" t="s">
        <v>29</v>
      </c>
      <c r="G3" s="179" t="s">
        <v>39</v>
      </c>
      <c r="H3" s="179" t="s">
        <v>38</v>
      </c>
      <c r="I3" s="179" t="s">
        <v>37</v>
      </c>
      <c r="J3" s="179" t="s">
        <v>36</v>
      </c>
      <c r="K3" s="179" t="s">
        <v>35</v>
      </c>
      <c r="L3" s="180" t="s">
        <v>45</v>
      </c>
      <c r="M3" s="181" t="s">
        <v>46</v>
      </c>
      <c r="N3" s="182" t="s">
        <v>47</v>
      </c>
      <c r="O3" s="188"/>
      <c r="P3" s="188"/>
      <c r="Q3" s="188"/>
      <c r="R3" s="997"/>
      <c r="S3" s="997"/>
      <c r="T3" s="997"/>
      <c r="U3" s="997"/>
      <c r="V3" s="183" t="s">
        <v>231</v>
      </c>
      <c r="W3" s="183"/>
    </row>
    <row r="4" spans="1:25" s="193" customFormat="1" ht="13.5" customHeight="1" thickBot="1">
      <c r="B4" s="174"/>
      <c r="C4" s="174"/>
      <c r="D4" s="174"/>
      <c r="E4" s="174"/>
      <c r="F4" s="297"/>
      <c r="G4" s="298"/>
      <c r="H4" s="298"/>
      <c r="I4" s="298"/>
      <c r="J4" s="298"/>
      <c r="K4" s="298"/>
      <c r="L4" s="299"/>
      <c r="M4" s="299"/>
      <c r="N4" s="188"/>
      <c r="O4" s="188"/>
      <c r="P4" s="188"/>
      <c r="Q4" s="188"/>
      <c r="R4" s="998"/>
      <c r="S4" s="998"/>
      <c r="T4" s="998"/>
      <c r="U4" s="998"/>
      <c r="V4" s="184"/>
      <c r="W4" s="184"/>
    </row>
    <row r="5" spans="1:25" s="5" customFormat="1" ht="78.5" thickTop="1" thickBot="1">
      <c r="B5" s="1182" t="s">
        <v>3</v>
      </c>
      <c r="C5" s="1183"/>
      <c r="D5" s="1183" t="s">
        <v>0</v>
      </c>
      <c r="E5" s="1183"/>
      <c r="F5" s="1031" t="s">
        <v>14</v>
      </c>
      <c r="G5" s="1184" t="s">
        <v>32</v>
      </c>
      <c r="H5" s="1185"/>
      <c r="I5" s="1185"/>
      <c r="J5" s="1185"/>
      <c r="K5" s="1185"/>
      <c r="L5" s="1185"/>
      <c r="M5" s="1185"/>
      <c r="N5" s="1185"/>
      <c r="O5" s="1185"/>
      <c r="P5" s="1185"/>
      <c r="Q5" s="1032"/>
      <c r="R5" s="357" t="s">
        <v>828</v>
      </c>
      <c r="S5" s="1056" t="s">
        <v>850</v>
      </c>
      <c r="T5" s="1056"/>
      <c r="U5" s="1057" t="s">
        <v>851</v>
      </c>
      <c r="V5" s="357" t="s">
        <v>32</v>
      </c>
      <c r="W5" s="358" t="s">
        <v>12</v>
      </c>
    </row>
    <row r="6" spans="1:25" s="10" customFormat="1" ht="30" customHeight="1">
      <c r="B6" s="359" t="s">
        <v>4</v>
      </c>
      <c r="C6" s="360" t="s">
        <v>5</v>
      </c>
      <c r="D6" s="361" t="s">
        <v>807</v>
      </c>
      <c r="E6" s="361" t="s">
        <v>1</v>
      </c>
      <c r="F6" s="361" t="s">
        <v>11</v>
      </c>
      <c r="G6" s="362" t="s">
        <v>39</v>
      </c>
      <c r="H6" s="362" t="s">
        <v>38</v>
      </c>
      <c r="I6" s="362" t="s">
        <v>37</v>
      </c>
      <c r="J6" s="362" t="s">
        <v>36</v>
      </c>
      <c r="K6" s="362" t="s">
        <v>35</v>
      </c>
      <c r="L6" s="362" t="s">
        <v>45</v>
      </c>
      <c r="M6" s="362" t="s">
        <v>46</v>
      </c>
      <c r="N6" s="363" t="s">
        <v>47</v>
      </c>
      <c r="O6" s="363" t="s">
        <v>822</v>
      </c>
      <c r="P6" s="363" t="s">
        <v>821</v>
      </c>
      <c r="Q6" s="363" t="s">
        <v>823</v>
      </c>
      <c r="R6" s="1058" t="s">
        <v>1</v>
      </c>
      <c r="S6" s="1059" t="s">
        <v>807</v>
      </c>
      <c r="T6" s="1059" t="s">
        <v>11</v>
      </c>
      <c r="U6" s="1059" t="s">
        <v>11</v>
      </c>
      <c r="V6" s="1060" t="s">
        <v>1</v>
      </c>
      <c r="W6" s="364" t="s">
        <v>11</v>
      </c>
      <c r="Y6" s="13"/>
    </row>
    <row r="7" spans="1:25" s="10" customFormat="1" ht="25" customHeight="1">
      <c r="A7" s="989"/>
      <c r="B7" s="206">
        <v>2024</v>
      </c>
      <c r="C7" s="207" t="s">
        <v>7</v>
      </c>
      <c r="D7" s="303">
        <v>2</v>
      </c>
      <c r="E7" s="310">
        <v>2453</v>
      </c>
      <c r="F7" s="311">
        <v>44</v>
      </c>
      <c r="G7" s="311">
        <v>26</v>
      </c>
      <c r="H7" s="311">
        <v>21</v>
      </c>
      <c r="I7" s="311">
        <v>17</v>
      </c>
      <c r="J7" s="311">
        <v>32</v>
      </c>
      <c r="K7" s="303">
        <v>43</v>
      </c>
      <c r="L7" s="303">
        <v>44</v>
      </c>
      <c r="M7" s="303">
        <v>33</v>
      </c>
      <c r="N7" s="303">
        <v>66</v>
      </c>
      <c r="O7" s="303">
        <v>14</v>
      </c>
      <c r="P7" s="303">
        <v>38</v>
      </c>
      <c r="Q7" s="303">
        <v>26</v>
      </c>
      <c r="R7" s="1061">
        <v>2</v>
      </c>
      <c r="S7" s="1062">
        <v>1</v>
      </c>
      <c r="T7" s="1062">
        <v>125</v>
      </c>
      <c r="U7" s="1062">
        <v>11</v>
      </c>
      <c r="V7" s="1186"/>
      <c r="W7" s="313"/>
      <c r="Y7" s="13"/>
    </row>
    <row r="8" spans="1:25" s="10" customFormat="1" ht="25" customHeight="1" thickBot="1">
      <c r="A8" s="989"/>
      <c r="B8" s="206">
        <v>2024</v>
      </c>
      <c r="C8" s="207" t="s">
        <v>6</v>
      </c>
      <c r="D8" s="303">
        <v>2</v>
      </c>
      <c r="E8" s="310">
        <v>2476</v>
      </c>
      <c r="F8" s="311">
        <v>43</v>
      </c>
      <c r="G8" s="311">
        <v>26</v>
      </c>
      <c r="H8" s="311">
        <v>21</v>
      </c>
      <c r="I8" s="311">
        <v>17</v>
      </c>
      <c r="J8" s="311">
        <v>32</v>
      </c>
      <c r="K8" s="303">
        <v>43</v>
      </c>
      <c r="L8" s="303">
        <v>44</v>
      </c>
      <c r="M8" s="303">
        <v>33</v>
      </c>
      <c r="N8" s="303">
        <v>66</v>
      </c>
      <c r="O8" s="303">
        <v>14</v>
      </c>
      <c r="P8" s="303">
        <v>38</v>
      </c>
      <c r="Q8" s="221"/>
      <c r="R8" s="1061">
        <v>2</v>
      </c>
      <c r="S8" s="1063">
        <v>1</v>
      </c>
      <c r="T8" s="1063">
        <v>123</v>
      </c>
      <c r="U8" s="1063">
        <v>12</v>
      </c>
      <c r="V8" s="1187"/>
      <c r="W8" s="313"/>
      <c r="Y8" s="13"/>
    </row>
    <row r="9" spans="1:25" s="10" customFormat="1" ht="25" customHeight="1" thickTop="1">
      <c r="B9" s="275">
        <v>2023</v>
      </c>
      <c r="C9" s="276" t="s">
        <v>9</v>
      </c>
      <c r="D9" s="316">
        <v>2</v>
      </c>
      <c r="E9" s="317">
        <v>2507</v>
      </c>
      <c r="F9" s="796">
        <v>43</v>
      </c>
      <c r="G9" s="316">
        <v>26</v>
      </c>
      <c r="H9" s="316">
        <v>21</v>
      </c>
      <c r="I9" s="316">
        <v>17</v>
      </c>
      <c r="J9" s="316">
        <v>32</v>
      </c>
      <c r="K9" s="316">
        <v>43</v>
      </c>
      <c r="L9" s="316">
        <v>44</v>
      </c>
      <c r="M9" s="316">
        <v>33</v>
      </c>
      <c r="N9" s="316">
        <v>66</v>
      </c>
      <c r="O9" s="316">
        <v>14</v>
      </c>
      <c r="P9" s="318"/>
      <c r="Q9" s="901">
        <v>63</v>
      </c>
      <c r="R9" s="1000"/>
      <c r="S9" s="1064"/>
      <c r="T9" s="1064"/>
      <c r="U9" s="1064"/>
      <c r="V9" s="1188" t="s">
        <v>808</v>
      </c>
      <c r="W9" s="319"/>
      <c r="Y9" s="13"/>
    </row>
    <row r="10" spans="1:25" s="10" customFormat="1" ht="25" customHeight="1">
      <c r="B10" s="201">
        <v>2023</v>
      </c>
      <c r="C10" s="202" t="s">
        <v>8</v>
      </c>
      <c r="D10" s="302">
        <v>2</v>
      </c>
      <c r="E10" s="305">
        <v>2346</v>
      </c>
      <c r="F10" s="302">
        <v>45</v>
      </c>
      <c r="G10" s="302">
        <v>26</v>
      </c>
      <c r="H10" s="302">
        <v>21</v>
      </c>
      <c r="I10" s="302">
        <v>17</v>
      </c>
      <c r="J10" s="302">
        <v>32</v>
      </c>
      <c r="K10" s="302">
        <v>43</v>
      </c>
      <c r="L10" s="302">
        <v>44</v>
      </c>
      <c r="M10" s="302">
        <v>33</v>
      </c>
      <c r="N10" s="302">
        <v>66</v>
      </c>
      <c r="O10" s="302">
        <v>14</v>
      </c>
      <c r="P10" s="301"/>
      <c r="Q10" s="899">
        <v>63</v>
      </c>
      <c r="R10" s="1001"/>
      <c r="S10" s="1065"/>
      <c r="T10" s="1065"/>
      <c r="U10" s="1065"/>
      <c r="V10" s="1189"/>
      <c r="W10" s="307"/>
      <c r="Y10" s="13"/>
    </row>
    <row r="11" spans="1:25" s="13" customFormat="1" ht="25" customHeight="1">
      <c r="A11" s="10"/>
      <c r="B11" s="201">
        <v>2023</v>
      </c>
      <c r="C11" s="202" t="s">
        <v>7</v>
      </c>
      <c r="D11" s="302">
        <v>2</v>
      </c>
      <c r="E11" s="305">
        <v>2381</v>
      </c>
      <c r="F11" s="302">
        <v>41</v>
      </c>
      <c r="G11" s="302">
        <v>25</v>
      </c>
      <c r="H11" s="302">
        <v>20</v>
      </c>
      <c r="I11" s="302">
        <v>16</v>
      </c>
      <c r="J11" s="302">
        <v>31</v>
      </c>
      <c r="K11" s="302">
        <v>44</v>
      </c>
      <c r="L11" s="302">
        <v>41</v>
      </c>
      <c r="M11" s="302">
        <v>32</v>
      </c>
      <c r="N11" s="302">
        <v>64</v>
      </c>
      <c r="O11" s="302">
        <v>14</v>
      </c>
      <c r="P11" s="899">
        <v>35</v>
      </c>
      <c r="Q11" s="899">
        <v>63</v>
      </c>
      <c r="R11" s="1001"/>
      <c r="S11" s="1065"/>
      <c r="T11" s="1065"/>
      <c r="U11" s="1065"/>
      <c r="V11" s="1189"/>
      <c r="W11" s="307"/>
    </row>
    <row r="12" spans="1:25" s="300" customFormat="1" ht="24.75" customHeight="1" thickBot="1">
      <c r="A12" s="10"/>
      <c r="B12" s="206">
        <v>2023</v>
      </c>
      <c r="C12" s="207" t="s">
        <v>6</v>
      </c>
      <c r="D12" s="303">
        <v>2</v>
      </c>
      <c r="E12" s="310">
        <v>2343</v>
      </c>
      <c r="F12" s="311">
        <v>42</v>
      </c>
      <c r="G12" s="311">
        <v>25</v>
      </c>
      <c r="H12" s="311">
        <v>20</v>
      </c>
      <c r="I12" s="311">
        <v>16</v>
      </c>
      <c r="J12" s="311">
        <v>31</v>
      </c>
      <c r="K12" s="303">
        <v>44</v>
      </c>
      <c r="L12" s="303">
        <v>41</v>
      </c>
      <c r="M12" s="303">
        <v>32</v>
      </c>
      <c r="N12" s="303">
        <v>64</v>
      </c>
      <c r="O12" s="303">
        <v>19</v>
      </c>
      <c r="P12" s="900">
        <v>35</v>
      </c>
      <c r="Q12" s="900">
        <v>62</v>
      </c>
      <c r="R12" s="999"/>
      <c r="S12" s="1066"/>
      <c r="T12" s="1066"/>
      <c r="U12" s="1066"/>
      <c r="V12" s="1189"/>
      <c r="W12" s="313"/>
    </row>
    <row r="13" spans="1:25" s="10" customFormat="1" ht="21" customHeight="1" thickTop="1">
      <c r="B13" s="275">
        <v>2022</v>
      </c>
      <c r="C13" s="276" t="s">
        <v>9</v>
      </c>
      <c r="D13" s="316">
        <v>2</v>
      </c>
      <c r="E13" s="317">
        <v>2299</v>
      </c>
      <c r="F13" s="316">
        <v>41</v>
      </c>
      <c r="G13" s="316">
        <v>25</v>
      </c>
      <c r="H13" s="316">
        <v>20</v>
      </c>
      <c r="I13" s="316">
        <v>16</v>
      </c>
      <c r="J13" s="316">
        <v>31</v>
      </c>
      <c r="K13" s="316">
        <v>44</v>
      </c>
      <c r="L13" s="316">
        <v>41</v>
      </c>
      <c r="M13" s="316">
        <v>32</v>
      </c>
      <c r="N13" s="316">
        <v>64</v>
      </c>
      <c r="O13" s="316"/>
      <c r="P13" s="901">
        <v>33</v>
      </c>
      <c r="Q13" s="901">
        <v>63</v>
      </c>
      <c r="R13" s="1000"/>
      <c r="S13" s="1064"/>
      <c r="T13" s="1064"/>
      <c r="U13" s="1064"/>
      <c r="V13" s="1189"/>
      <c r="W13" s="319"/>
      <c r="Y13" s="13"/>
    </row>
    <row r="14" spans="1:25" s="10" customFormat="1" ht="25" customHeight="1">
      <c r="B14" s="201">
        <v>2022</v>
      </c>
      <c r="C14" s="202" t="s">
        <v>8</v>
      </c>
      <c r="D14" s="302">
        <v>2</v>
      </c>
      <c r="E14" s="305">
        <v>2260</v>
      </c>
      <c r="F14" s="302">
        <v>40</v>
      </c>
      <c r="G14" s="302">
        <v>25</v>
      </c>
      <c r="H14" s="302">
        <v>23</v>
      </c>
      <c r="I14" s="302">
        <v>14</v>
      </c>
      <c r="J14" s="302">
        <v>30</v>
      </c>
      <c r="K14" s="302">
        <v>46</v>
      </c>
      <c r="L14" s="302">
        <v>39</v>
      </c>
      <c r="M14" s="302">
        <v>33</v>
      </c>
      <c r="N14" s="302">
        <v>64</v>
      </c>
      <c r="O14" s="302"/>
      <c r="P14" s="899">
        <v>33</v>
      </c>
      <c r="Q14" s="899">
        <v>66</v>
      </c>
      <c r="R14" s="1001"/>
      <c r="S14" s="1065"/>
      <c r="T14" s="1065"/>
      <c r="U14" s="1065"/>
      <c r="V14" s="1189"/>
      <c r="W14" s="307"/>
      <c r="Y14" s="13"/>
    </row>
    <row r="15" spans="1:25" s="10" customFormat="1" ht="25" customHeight="1">
      <c r="B15" s="201">
        <v>2022</v>
      </c>
      <c r="C15" s="202" t="s">
        <v>7</v>
      </c>
      <c r="D15" s="302">
        <v>2</v>
      </c>
      <c r="E15" s="305">
        <v>2242</v>
      </c>
      <c r="F15" s="302">
        <v>39</v>
      </c>
      <c r="G15" s="302">
        <v>25</v>
      </c>
      <c r="H15" s="302">
        <v>23</v>
      </c>
      <c r="I15" s="302">
        <v>14</v>
      </c>
      <c r="J15" s="302">
        <v>30</v>
      </c>
      <c r="K15" s="302">
        <v>46</v>
      </c>
      <c r="L15" s="302">
        <v>39</v>
      </c>
      <c r="M15" s="302">
        <v>33</v>
      </c>
      <c r="N15" s="302">
        <v>64</v>
      </c>
      <c r="O15" s="302"/>
      <c r="P15" s="899">
        <v>34</v>
      </c>
      <c r="Q15" s="899">
        <v>63</v>
      </c>
      <c r="R15" s="1001"/>
      <c r="S15" s="1065"/>
      <c r="T15" s="1065"/>
      <c r="U15" s="1065"/>
      <c r="V15" s="1189"/>
      <c r="W15" s="307"/>
      <c r="Y15" s="13"/>
    </row>
    <row r="16" spans="1:25" s="10" customFormat="1" ht="25" customHeight="1" thickBot="1">
      <c r="B16" s="206">
        <v>2022</v>
      </c>
      <c r="C16" s="207" t="s">
        <v>6</v>
      </c>
      <c r="D16" s="303">
        <v>2</v>
      </c>
      <c r="E16" s="310">
        <v>2139</v>
      </c>
      <c r="F16" s="311">
        <v>37</v>
      </c>
      <c r="G16" s="311">
        <v>25</v>
      </c>
      <c r="H16" s="311">
        <v>22</v>
      </c>
      <c r="I16" s="311">
        <v>15</v>
      </c>
      <c r="J16" s="311">
        <v>31</v>
      </c>
      <c r="K16" s="303">
        <v>44</v>
      </c>
      <c r="L16" s="303">
        <v>39</v>
      </c>
      <c r="M16" s="303">
        <v>33</v>
      </c>
      <c r="N16" s="303">
        <v>66</v>
      </c>
      <c r="O16" s="303"/>
      <c r="P16" s="900">
        <v>35</v>
      </c>
      <c r="Q16" s="900">
        <v>57</v>
      </c>
      <c r="R16" s="999"/>
      <c r="S16" s="1066"/>
      <c r="T16" s="1066"/>
      <c r="U16" s="1066"/>
      <c r="V16" s="1189"/>
      <c r="W16" s="313"/>
      <c r="Y16" s="13"/>
    </row>
    <row r="17" spans="2:25" s="10" customFormat="1" ht="25" customHeight="1" thickTop="1">
      <c r="B17" s="275">
        <v>2021</v>
      </c>
      <c r="C17" s="276" t="s">
        <v>9</v>
      </c>
      <c r="D17" s="316">
        <v>3</v>
      </c>
      <c r="E17" s="317">
        <v>1561</v>
      </c>
      <c r="F17" s="316">
        <v>37</v>
      </c>
      <c r="G17" s="316">
        <v>26</v>
      </c>
      <c r="H17" s="316">
        <v>21</v>
      </c>
      <c r="I17" s="316">
        <v>15</v>
      </c>
      <c r="J17" s="316">
        <v>31</v>
      </c>
      <c r="K17" s="316">
        <v>43</v>
      </c>
      <c r="L17" s="316">
        <v>40</v>
      </c>
      <c r="M17" s="316">
        <v>32</v>
      </c>
      <c r="N17" s="316">
        <v>66</v>
      </c>
      <c r="O17" s="316"/>
      <c r="P17" s="901">
        <v>36</v>
      </c>
      <c r="Q17" s="901">
        <v>52</v>
      </c>
      <c r="R17" s="1000"/>
      <c r="S17" s="1064"/>
      <c r="T17" s="1064"/>
      <c r="U17" s="1064"/>
      <c r="V17" s="1189"/>
      <c r="W17" s="319"/>
      <c r="Y17" s="13"/>
    </row>
    <row r="18" spans="2:25" s="10" customFormat="1" ht="25" customHeight="1">
      <c r="B18" s="201">
        <v>2021</v>
      </c>
      <c r="C18" s="202" t="s">
        <v>8</v>
      </c>
      <c r="D18" s="302">
        <v>4</v>
      </c>
      <c r="E18" s="305">
        <v>1577</v>
      </c>
      <c r="F18" s="302">
        <v>37</v>
      </c>
      <c r="G18" s="302">
        <v>26</v>
      </c>
      <c r="H18" s="302">
        <v>21</v>
      </c>
      <c r="I18" s="302">
        <v>15</v>
      </c>
      <c r="J18" s="302">
        <v>31</v>
      </c>
      <c r="K18" s="302">
        <v>43</v>
      </c>
      <c r="L18" s="302">
        <v>40</v>
      </c>
      <c r="M18" s="302">
        <v>32</v>
      </c>
      <c r="N18" s="302">
        <v>66</v>
      </c>
      <c r="O18" s="302"/>
      <c r="P18" s="899">
        <v>36</v>
      </c>
      <c r="Q18" s="899">
        <v>52</v>
      </c>
      <c r="R18" s="1001"/>
      <c r="S18" s="1065"/>
      <c r="T18" s="1065"/>
      <c r="U18" s="1065"/>
      <c r="V18" s="1189"/>
      <c r="W18" s="307"/>
      <c r="Y18" s="13"/>
    </row>
    <row r="19" spans="2:25" s="10" customFormat="1" ht="25" customHeight="1">
      <c r="B19" s="201">
        <v>2021</v>
      </c>
      <c r="C19" s="202" t="s">
        <v>7</v>
      </c>
      <c r="D19" s="302">
        <v>4</v>
      </c>
      <c r="E19" s="305">
        <v>1593</v>
      </c>
      <c r="F19" s="302">
        <v>37</v>
      </c>
      <c r="G19" s="302">
        <v>26</v>
      </c>
      <c r="H19" s="302">
        <v>21</v>
      </c>
      <c r="I19" s="302">
        <v>15</v>
      </c>
      <c r="J19" s="302">
        <v>31</v>
      </c>
      <c r="K19" s="302">
        <v>43</v>
      </c>
      <c r="L19" s="302">
        <v>40</v>
      </c>
      <c r="M19" s="302">
        <v>32</v>
      </c>
      <c r="N19" s="302">
        <v>66</v>
      </c>
      <c r="O19" s="302"/>
      <c r="P19" s="899">
        <v>39</v>
      </c>
      <c r="Q19" s="899">
        <v>52</v>
      </c>
      <c r="R19" s="1001"/>
      <c r="S19" s="1065"/>
      <c r="T19" s="1065"/>
      <c r="U19" s="1065"/>
      <c r="V19" s="1189"/>
      <c r="W19" s="307"/>
      <c r="Y19" s="13"/>
    </row>
    <row r="20" spans="2:25" s="10" customFormat="1" ht="25" customHeight="1" thickBot="1">
      <c r="B20" s="206">
        <v>2021</v>
      </c>
      <c r="C20" s="207" t="s">
        <v>6</v>
      </c>
      <c r="D20" s="303">
        <v>4</v>
      </c>
      <c r="E20" s="310">
        <v>1601</v>
      </c>
      <c r="F20" s="311">
        <v>35</v>
      </c>
      <c r="G20" s="311">
        <v>26</v>
      </c>
      <c r="H20" s="311">
        <v>21</v>
      </c>
      <c r="I20" s="311">
        <v>15</v>
      </c>
      <c r="J20" s="311">
        <v>31</v>
      </c>
      <c r="K20" s="303">
        <v>43</v>
      </c>
      <c r="L20" s="303">
        <v>40</v>
      </c>
      <c r="M20" s="303">
        <v>32</v>
      </c>
      <c r="N20" s="303">
        <v>66</v>
      </c>
      <c r="O20" s="908"/>
      <c r="P20" s="900">
        <v>40</v>
      </c>
      <c r="Q20" s="900">
        <v>46</v>
      </c>
      <c r="R20" s="999"/>
      <c r="S20" s="1066"/>
      <c r="T20" s="1066"/>
      <c r="U20" s="1066"/>
      <c r="V20" s="1189"/>
      <c r="W20" s="313"/>
      <c r="Y20" s="13"/>
    </row>
    <row r="21" spans="2:25" s="10" customFormat="1" ht="25" customHeight="1" thickTop="1">
      <c r="B21" s="275">
        <v>2020</v>
      </c>
      <c r="C21" s="276" t="s">
        <v>9</v>
      </c>
      <c r="D21" s="316">
        <v>5</v>
      </c>
      <c r="E21" s="317">
        <v>1614</v>
      </c>
      <c r="F21" s="316">
        <v>35</v>
      </c>
      <c r="G21" s="316">
        <v>26</v>
      </c>
      <c r="H21" s="316">
        <v>19</v>
      </c>
      <c r="I21" s="316">
        <v>15</v>
      </c>
      <c r="J21" s="316">
        <v>31</v>
      </c>
      <c r="K21" s="316">
        <v>45</v>
      </c>
      <c r="L21" s="316">
        <v>40</v>
      </c>
      <c r="M21" s="316">
        <v>34</v>
      </c>
      <c r="N21" s="316">
        <v>64</v>
      </c>
      <c r="O21" s="901"/>
      <c r="P21" s="901">
        <v>40</v>
      </c>
      <c r="Q21" s="901">
        <v>46</v>
      </c>
      <c r="R21" s="1000"/>
      <c r="S21" s="1064"/>
      <c r="T21" s="1064"/>
      <c r="U21" s="1064"/>
      <c r="V21" s="1189"/>
      <c r="W21" s="319"/>
      <c r="Y21" s="13"/>
    </row>
    <row r="22" spans="2:25" s="10" customFormat="1" ht="25" customHeight="1">
      <c r="B22" s="201">
        <v>2020</v>
      </c>
      <c r="C22" s="202" t="s">
        <v>8</v>
      </c>
      <c r="D22" s="302">
        <v>5</v>
      </c>
      <c r="E22" s="305">
        <v>1616</v>
      </c>
      <c r="F22" s="302">
        <v>34</v>
      </c>
      <c r="G22" s="302">
        <v>25</v>
      </c>
      <c r="H22" s="302">
        <v>21</v>
      </c>
      <c r="I22" s="302">
        <v>14</v>
      </c>
      <c r="J22" s="302">
        <v>30</v>
      </c>
      <c r="K22" s="302">
        <v>58</v>
      </c>
      <c r="L22" s="302">
        <v>36</v>
      </c>
      <c r="M22" s="302">
        <v>31</v>
      </c>
      <c r="N22" s="302">
        <v>64</v>
      </c>
      <c r="O22" s="899"/>
      <c r="P22" s="899">
        <v>40</v>
      </c>
      <c r="Q22" s="899">
        <v>47</v>
      </c>
      <c r="R22" s="1001"/>
      <c r="S22" s="1065"/>
      <c r="T22" s="1065"/>
      <c r="U22" s="1065"/>
      <c r="V22" s="1189"/>
      <c r="W22" s="307"/>
      <c r="Y22" s="13"/>
    </row>
    <row r="23" spans="2:25" s="10" customFormat="1" ht="25" customHeight="1">
      <c r="B23" s="201">
        <v>2020</v>
      </c>
      <c r="C23" s="202" t="s">
        <v>7</v>
      </c>
      <c r="D23" s="302">
        <v>5</v>
      </c>
      <c r="E23" s="305">
        <v>1620</v>
      </c>
      <c r="F23" s="302">
        <v>35</v>
      </c>
      <c r="G23" s="302">
        <v>25</v>
      </c>
      <c r="H23" s="302">
        <v>21</v>
      </c>
      <c r="I23" s="302">
        <v>14</v>
      </c>
      <c r="J23" s="302">
        <v>30</v>
      </c>
      <c r="K23" s="302">
        <v>43</v>
      </c>
      <c r="L23" s="302">
        <v>38</v>
      </c>
      <c r="M23" s="302">
        <v>31</v>
      </c>
      <c r="N23" s="302">
        <v>64</v>
      </c>
      <c r="O23" s="899"/>
      <c r="P23" s="899">
        <v>40</v>
      </c>
      <c r="Q23" s="899">
        <v>47</v>
      </c>
      <c r="R23" s="1001"/>
      <c r="S23" s="1065"/>
      <c r="T23" s="1065"/>
      <c r="U23" s="1065"/>
      <c r="V23" s="1189"/>
      <c r="W23" s="307"/>
      <c r="Y23" s="13"/>
    </row>
    <row r="24" spans="2:25" s="10" customFormat="1" ht="25" customHeight="1" thickBot="1">
      <c r="B24" s="206">
        <v>2020</v>
      </c>
      <c r="C24" s="207" t="s">
        <v>6</v>
      </c>
      <c r="D24" s="303">
        <v>5</v>
      </c>
      <c r="E24" s="310">
        <v>1616</v>
      </c>
      <c r="F24" s="311">
        <v>35</v>
      </c>
      <c r="G24" s="311">
        <v>25</v>
      </c>
      <c r="H24" s="311">
        <v>21</v>
      </c>
      <c r="I24" s="311">
        <v>14</v>
      </c>
      <c r="J24" s="311">
        <v>30</v>
      </c>
      <c r="K24" s="303">
        <v>43</v>
      </c>
      <c r="L24" s="303">
        <v>38</v>
      </c>
      <c r="M24" s="303">
        <v>31</v>
      </c>
      <c r="N24" s="303">
        <v>64</v>
      </c>
      <c r="O24" s="900"/>
      <c r="P24" s="900">
        <v>32</v>
      </c>
      <c r="Q24" s="900">
        <v>39</v>
      </c>
      <c r="R24" s="999"/>
      <c r="S24" s="1066"/>
      <c r="T24" s="1066"/>
      <c r="U24" s="1066"/>
      <c r="V24" s="1189"/>
      <c r="W24" s="313"/>
      <c r="Y24" s="13"/>
    </row>
    <row r="25" spans="2:25" s="10" customFormat="1" ht="25" customHeight="1" thickTop="1">
      <c r="B25" s="275">
        <v>2019</v>
      </c>
      <c r="C25" s="276" t="s">
        <v>9</v>
      </c>
      <c r="D25" s="316">
        <v>5</v>
      </c>
      <c r="E25" s="317">
        <v>1625</v>
      </c>
      <c r="F25" s="317">
        <v>35</v>
      </c>
      <c r="G25" s="316">
        <v>25</v>
      </c>
      <c r="H25" s="316">
        <v>21</v>
      </c>
      <c r="I25" s="316">
        <v>14</v>
      </c>
      <c r="J25" s="316">
        <v>30</v>
      </c>
      <c r="K25" s="316">
        <v>43</v>
      </c>
      <c r="L25" s="316">
        <v>38</v>
      </c>
      <c r="M25" s="316">
        <v>32</v>
      </c>
      <c r="N25" s="316">
        <v>62</v>
      </c>
      <c r="O25" s="901"/>
      <c r="P25" s="902">
        <v>36</v>
      </c>
      <c r="Q25" s="901">
        <v>43</v>
      </c>
      <c r="R25" s="1000"/>
      <c r="S25" s="1064"/>
      <c r="T25" s="1064"/>
      <c r="U25" s="1064"/>
      <c r="V25" s="1189"/>
      <c r="W25" s="319"/>
      <c r="Y25" s="13"/>
    </row>
    <row r="26" spans="2:25" s="10" customFormat="1" ht="25" customHeight="1">
      <c r="B26" s="201">
        <v>2019</v>
      </c>
      <c r="C26" s="202" t="s">
        <v>8</v>
      </c>
      <c r="D26" s="302">
        <v>4</v>
      </c>
      <c r="E26" s="305">
        <v>1518</v>
      </c>
      <c r="F26" s="305">
        <v>33</v>
      </c>
      <c r="G26" s="302">
        <v>25</v>
      </c>
      <c r="H26" s="302">
        <v>21</v>
      </c>
      <c r="I26" s="302">
        <v>14</v>
      </c>
      <c r="J26" s="302">
        <v>30</v>
      </c>
      <c r="K26" s="302">
        <v>43</v>
      </c>
      <c r="L26" s="302">
        <v>38</v>
      </c>
      <c r="M26" s="302">
        <v>32</v>
      </c>
      <c r="N26" s="302">
        <v>62</v>
      </c>
      <c r="O26" s="899"/>
      <c r="P26" s="903">
        <v>36</v>
      </c>
      <c r="Q26" s="899">
        <v>38</v>
      </c>
      <c r="R26" s="1001"/>
      <c r="S26" s="1065"/>
      <c r="T26" s="1065"/>
      <c r="U26" s="1065"/>
      <c r="V26" s="1189"/>
      <c r="W26" s="307"/>
      <c r="Y26" s="13"/>
    </row>
    <row r="27" spans="2:25" s="10" customFormat="1" ht="25" customHeight="1">
      <c r="B27" s="201">
        <v>2019</v>
      </c>
      <c r="C27" s="202" t="s">
        <v>7</v>
      </c>
      <c r="D27" s="302">
        <v>5</v>
      </c>
      <c r="E27" s="305">
        <v>1492</v>
      </c>
      <c r="F27" s="304">
        <v>33</v>
      </c>
      <c r="G27" s="302">
        <v>25</v>
      </c>
      <c r="H27" s="302">
        <v>21</v>
      </c>
      <c r="I27" s="302">
        <v>14</v>
      </c>
      <c r="J27" s="302">
        <v>30</v>
      </c>
      <c r="K27" s="302">
        <v>42</v>
      </c>
      <c r="L27" s="302">
        <v>38</v>
      </c>
      <c r="M27" s="302">
        <v>32</v>
      </c>
      <c r="N27" s="302">
        <v>51</v>
      </c>
      <c r="O27" s="899"/>
      <c r="P27" s="899">
        <v>32</v>
      </c>
      <c r="Q27" s="899">
        <v>38</v>
      </c>
      <c r="R27" s="1001"/>
      <c r="S27" s="1065"/>
      <c r="T27" s="1065"/>
      <c r="U27" s="1065"/>
      <c r="V27" s="1189"/>
      <c r="W27" s="307"/>
      <c r="Y27" s="13"/>
    </row>
    <row r="28" spans="2:25" s="10" customFormat="1" ht="25" customHeight="1" thickBot="1">
      <c r="B28" s="206">
        <v>2019</v>
      </c>
      <c r="C28" s="207" t="s">
        <v>6</v>
      </c>
      <c r="D28" s="303">
        <v>3</v>
      </c>
      <c r="E28" s="310">
        <v>1498</v>
      </c>
      <c r="F28" s="311">
        <v>33</v>
      </c>
      <c r="G28" s="311">
        <v>25</v>
      </c>
      <c r="H28" s="311">
        <v>21</v>
      </c>
      <c r="I28" s="311">
        <v>14</v>
      </c>
      <c r="J28" s="311">
        <v>30</v>
      </c>
      <c r="K28" s="303">
        <v>42</v>
      </c>
      <c r="L28" s="303">
        <v>40</v>
      </c>
      <c r="M28" s="303">
        <v>30</v>
      </c>
      <c r="N28" s="303">
        <v>51</v>
      </c>
      <c r="O28" s="900"/>
      <c r="P28" s="900">
        <v>32</v>
      </c>
      <c r="Q28" s="900">
        <v>38</v>
      </c>
      <c r="R28" s="999"/>
      <c r="S28" s="1066"/>
      <c r="T28" s="1066"/>
      <c r="U28" s="1066"/>
      <c r="V28" s="1189"/>
      <c r="W28" s="313"/>
      <c r="Y28" s="13"/>
    </row>
    <row r="29" spans="2:25" s="10" customFormat="1" ht="16" thickTop="1">
      <c r="B29" s="275">
        <v>2018</v>
      </c>
      <c r="C29" s="276" t="s">
        <v>9</v>
      </c>
      <c r="D29" s="316">
        <v>4</v>
      </c>
      <c r="E29" s="317">
        <v>1500</v>
      </c>
      <c r="F29" s="321">
        <v>33</v>
      </c>
      <c r="G29" s="316">
        <v>25</v>
      </c>
      <c r="H29" s="316">
        <v>22</v>
      </c>
      <c r="I29" s="316">
        <v>13</v>
      </c>
      <c r="J29" s="316">
        <v>31</v>
      </c>
      <c r="K29" s="316">
        <v>42</v>
      </c>
      <c r="L29" s="316">
        <v>37</v>
      </c>
      <c r="M29" s="316">
        <v>32</v>
      </c>
      <c r="N29" s="316">
        <v>62</v>
      </c>
      <c r="O29" s="901"/>
      <c r="P29" s="901">
        <v>34</v>
      </c>
      <c r="Q29" s="901">
        <v>38</v>
      </c>
      <c r="R29" s="1000"/>
      <c r="S29" s="1064"/>
      <c r="T29" s="1064"/>
      <c r="U29" s="1064"/>
      <c r="V29" s="1189"/>
      <c r="W29" s="319"/>
      <c r="Y29" s="13"/>
    </row>
    <row r="30" spans="2:25" s="10" customFormat="1" ht="25" customHeight="1">
      <c r="B30" s="201">
        <v>2018</v>
      </c>
      <c r="C30" s="202" t="s">
        <v>8</v>
      </c>
      <c r="D30" s="302">
        <v>4</v>
      </c>
      <c r="E30" s="305">
        <v>1484</v>
      </c>
      <c r="F30" s="304">
        <v>32</v>
      </c>
      <c r="G30" s="302">
        <v>25</v>
      </c>
      <c r="H30" s="302">
        <v>21</v>
      </c>
      <c r="I30" s="302">
        <v>15</v>
      </c>
      <c r="J30" s="302">
        <v>31</v>
      </c>
      <c r="K30" s="302">
        <v>42</v>
      </c>
      <c r="L30" s="302">
        <v>37</v>
      </c>
      <c r="M30" s="302">
        <v>32</v>
      </c>
      <c r="N30" s="302">
        <v>62</v>
      </c>
      <c r="O30" s="899">
        <v>34</v>
      </c>
      <c r="P30" s="899">
        <v>32</v>
      </c>
      <c r="Q30" s="899">
        <v>22</v>
      </c>
      <c r="R30" s="1001"/>
      <c r="S30" s="1065"/>
      <c r="T30" s="1065"/>
      <c r="U30" s="1065"/>
      <c r="V30" s="1067">
        <v>47</v>
      </c>
      <c r="W30" s="307"/>
      <c r="Y30" s="13"/>
    </row>
    <row r="31" spans="2:25" s="10" customFormat="1" ht="25" customHeight="1">
      <c r="B31" s="201">
        <v>2018</v>
      </c>
      <c r="C31" s="202" t="s">
        <v>7</v>
      </c>
      <c r="D31" s="302">
        <v>4</v>
      </c>
      <c r="E31" s="305">
        <v>1452</v>
      </c>
      <c r="F31" s="304">
        <v>32</v>
      </c>
      <c r="G31" s="302">
        <v>25</v>
      </c>
      <c r="H31" s="302">
        <v>21</v>
      </c>
      <c r="I31" s="302">
        <v>13</v>
      </c>
      <c r="J31" s="302">
        <v>29</v>
      </c>
      <c r="K31" s="302">
        <v>36</v>
      </c>
      <c r="L31" s="302">
        <v>37</v>
      </c>
      <c r="M31" s="302">
        <v>32</v>
      </c>
      <c r="N31" s="302">
        <v>51</v>
      </c>
      <c r="O31" s="899">
        <v>34</v>
      </c>
      <c r="P31" s="899">
        <v>32</v>
      </c>
      <c r="Q31" s="899">
        <v>22</v>
      </c>
      <c r="R31" s="1001"/>
      <c r="S31" s="1065"/>
      <c r="T31" s="1065"/>
      <c r="U31" s="1065"/>
      <c r="V31" s="302">
        <v>47</v>
      </c>
      <c r="W31" s="307"/>
      <c r="Y31" s="13"/>
    </row>
    <row r="32" spans="2:25" s="10" customFormat="1" ht="25" customHeight="1" thickBot="1">
      <c r="B32" s="206">
        <v>2018</v>
      </c>
      <c r="C32" s="207" t="s">
        <v>6</v>
      </c>
      <c r="D32" s="303">
        <v>7</v>
      </c>
      <c r="E32" s="310">
        <v>1458</v>
      </c>
      <c r="F32" s="311">
        <v>32</v>
      </c>
      <c r="G32" s="311">
        <v>26</v>
      </c>
      <c r="H32" s="311">
        <v>19</v>
      </c>
      <c r="I32" s="311">
        <v>13</v>
      </c>
      <c r="J32" s="311">
        <v>29</v>
      </c>
      <c r="K32" s="303">
        <v>36</v>
      </c>
      <c r="L32" s="303">
        <v>35</v>
      </c>
      <c r="M32" s="303">
        <v>30</v>
      </c>
      <c r="N32" s="303">
        <v>51</v>
      </c>
      <c r="O32" s="900">
        <v>34</v>
      </c>
      <c r="P32" s="900">
        <v>32</v>
      </c>
      <c r="Q32" s="900">
        <v>22</v>
      </c>
      <c r="R32" s="999"/>
      <c r="S32" s="1066"/>
      <c r="T32" s="1066"/>
      <c r="U32" s="1066"/>
      <c r="V32" s="303">
        <v>47</v>
      </c>
      <c r="W32" s="313"/>
      <c r="Y32" s="13"/>
    </row>
    <row r="33" spans="2:25" s="10" customFormat="1" ht="25" customHeight="1" thickTop="1">
      <c r="B33" s="275">
        <v>2017</v>
      </c>
      <c r="C33" s="276" t="s">
        <v>9</v>
      </c>
      <c r="D33" s="316">
        <v>6</v>
      </c>
      <c r="E33" s="317">
        <v>1466</v>
      </c>
      <c r="F33" s="321">
        <v>32</v>
      </c>
      <c r="G33" s="316">
        <v>25</v>
      </c>
      <c r="H33" s="316">
        <v>19</v>
      </c>
      <c r="I33" s="316">
        <v>13</v>
      </c>
      <c r="J33" s="316">
        <v>24</v>
      </c>
      <c r="K33" s="316">
        <v>36</v>
      </c>
      <c r="L33" s="316">
        <v>32</v>
      </c>
      <c r="M33" s="316">
        <v>30</v>
      </c>
      <c r="N33" s="316">
        <v>51</v>
      </c>
      <c r="O33" s="901">
        <v>34</v>
      </c>
      <c r="P33" s="901">
        <v>30</v>
      </c>
      <c r="Q33" s="901">
        <v>23</v>
      </c>
      <c r="R33" s="1000"/>
      <c r="S33" s="1064"/>
      <c r="T33" s="1064"/>
      <c r="U33" s="1064"/>
      <c r="V33" s="316">
        <v>47</v>
      </c>
      <c r="W33" s="319"/>
      <c r="Y33" s="13"/>
    </row>
    <row r="34" spans="2:25" s="10" customFormat="1" ht="25" customHeight="1">
      <c r="B34" s="201">
        <v>2017</v>
      </c>
      <c r="C34" s="202" t="s">
        <v>8</v>
      </c>
      <c r="D34" s="302">
        <v>6</v>
      </c>
      <c r="E34" s="305">
        <v>1475</v>
      </c>
      <c r="F34" s="304">
        <v>32</v>
      </c>
      <c r="G34" s="302">
        <v>13</v>
      </c>
      <c r="H34" s="302">
        <v>17</v>
      </c>
      <c r="I34" s="302">
        <v>11</v>
      </c>
      <c r="J34" s="302">
        <v>17</v>
      </c>
      <c r="K34" s="302">
        <v>28</v>
      </c>
      <c r="L34" s="302">
        <v>24</v>
      </c>
      <c r="M34" s="302">
        <v>19</v>
      </c>
      <c r="N34" s="302">
        <v>30</v>
      </c>
      <c r="O34" s="899">
        <v>34</v>
      </c>
      <c r="P34" s="899">
        <v>30</v>
      </c>
      <c r="Q34" s="899">
        <v>21</v>
      </c>
      <c r="R34" s="1001"/>
      <c r="S34" s="1065"/>
      <c r="T34" s="1065"/>
      <c r="U34" s="1065"/>
      <c r="V34" s="302">
        <v>47</v>
      </c>
      <c r="W34" s="307"/>
      <c r="Y34" s="13"/>
    </row>
    <row r="35" spans="2:25" s="10" customFormat="1" ht="25" customHeight="1">
      <c r="B35" s="201">
        <v>2017</v>
      </c>
      <c r="C35" s="202" t="s">
        <v>7</v>
      </c>
      <c r="D35" s="302">
        <v>6</v>
      </c>
      <c r="E35" s="305">
        <v>1419</v>
      </c>
      <c r="F35" s="304">
        <v>35</v>
      </c>
      <c r="G35" s="302">
        <v>13</v>
      </c>
      <c r="H35" s="302">
        <v>17</v>
      </c>
      <c r="I35" s="302">
        <v>11</v>
      </c>
      <c r="J35" s="302">
        <v>19</v>
      </c>
      <c r="K35" s="302">
        <v>28</v>
      </c>
      <c r="L35" s="302">
        <v>23</v>
      </c>
      <c r="M35" s="302">
        <v>19</v>
      </c>
      <c r="N35" s="302">
        <v>30</v>
      </c>
      <c r="O35" s="899">
        <v>34</v>
      </c>
      <c r="P35" s="899">
        <v>30</v>
      </c>
      <c r="Q35" s="899">
        <v>21</v>
      </c>
      <c r="R35" s="1001"/>
      <c r="S35" s="1065"/>
      <c r="T35" s="1065"/>
      <c r="U35" s="1065"/>
      <c r="V35" s="302">
        <v>92</v>
      </c>
      <c r="W35" s="307"/>
      <c r="Y35" s="13"/>
    </row>
    <row r="36" spans="2:25" s="10" customFormat="1" ht="25" customHeight="1" thickBot="1">
      <c r="B36" s="206">
        <v>2017</v>
      </c>
      <c r="C36" s="207" t="s">
        <v>6</v>
      </c>
      <c r="D36" s="303">
        <v>6</v>
      </c>
      <c r="E36" s="310">
        <v>1395</v>
      </c>
      <c r="F36" s="311">
        <v>42</v>
      </c>
      <c r="G36" s="311">
        <v>13</v>
      </c>
      <c r="H36" s="311">
        <v>17</v>
      </c>
      <c r="I36" s="311">
        <v>11</v>
      </c>
      <c r="J36" s="311">
        <v>19</v>
      </c>
      <c r="K36" s="303">
        <v>25</v>
      </c>
      <c r="L36" s="312"/>
      <c r="M36" s="312"/>
      <c r="N36" s="312"/>
      <c r="O36" s="900">
        <v>34</v>
      </c>
      <c r="P36" s="900">
        <v>31</v>
      </c>
      <c r="Q36" s="900">
        <v>18</v>
      </c>
      <c r="R36" s="999"/>
      <c r="S36" s="1066"/>
      <c r="T36" s="1066"/>
      <c r="U36" s="1066"/>
      <c r="V36" s="303">
        <v>92</v>
      </c>
      <c r="W36" s="313"/>
      <c r="Y36" s="13"/>
    </row>
    <row r="37" spans="2:25" s="10" customFormat="1" ht="25" customHeight="1" thickTop="1">
      <c r="B37" s="275">
        <v>2016</v>
      </c>
      <c r="C37" s="276" t="s">
        <v>9</v>
      </c>
      <c r="D37" s="316">
        <v>6</v>
      </c>
      <c r="E37" s="317">
        <v>1378</v>
      </c>
      <c r="F37" s="321">
        <v>40</v>
      </c>
      <c r="G37" s="320"/>
      <c r="H37" s="320"/>
      <c r="I37" s="320"/>
      <c r="J37" s="320"/>
      <c r="K37" s="320"/>
      <c r="L37" s="320"/>
      <c r="M37" s="320"/>
      <c r="N37" s="320"/>
      <c r="O37" s="901">
        <v>34</v>
      </c>
      <c r="P37" s="901">
        <v>32</v>
      </c>
      <c r="Q37" s="901">
        <v>16</v>
      </c>
      <c r="R37" s="1000"/>
      <c r="S37" s="1064"/>
      <c r="T37" s="1064"/>
      <c r="U37" s="1064"/>
      <c r="V37" s="316">
        <v>89</v>
      </c>
      <c r="W37" s="319"/>
      <c r="Y37" s="13"/>
    </row>
    <row r="38" spans="2:25" s="10" customFormat="1" ht="25" customHeight="1">
      <c r="B38" s="201">
        <v>2016</v>
      </c>
      <c r="C38" s="202" t="s">
        <v>8</v>
      </c>
      <c r="D38" s="302">
        <v>6</v>
      </c>
      <c r="E38" s="305">
        <v>1390</v>
      </c>
      <c r="F38" s="304">
        <v>36</v>
      </c>
      <c r="G38" s="308"/>
      <c r="H38" s="308"/>
      <c r="I38" s="308"/>
      <c r="J38" s="308"/>
      <c r="K38" s="308"/>
      <c r="L38" s="308"/>
      <c r="M38" s="308"/>
      <c r="N38" s="308"/>
      <c r="O38" s="899">
        <v>34</v>
      </c>
      <c r="P38" s="899">
        <v>25</v>
      </c>
      <c r="Q38" s="899">
        <v>16</v>
      </c>
      <c r="R38" s="309"/>
      <c r="S38" s="1068"/>
      <c r="T38" s="1068"/>
      <c r="U38" s="1068"/>
      <c r="V38" s="302">
        <v>69</v>
      </c>
      <c r="W38" s="309">
        <v>124</v>
      </c>
      <c r="Y38" s="13"/>
    </row>
    <row r="39" spans="2:25" s="10" customFormat="1" ht="25" customHeight="1">
      <c r="B39" s="201">
        <v>2016</v>
      </c>
      <c r="C39" s="202" t="s">
        <v>7</v>
      </c>
      <c r="D39" s="302">
        <v>7</v>
      </c>
      <c r="E39" s="305">
        <v>1389</v>
      </c>
      <c r="F39" s="304">
        <v>36</v>
      </c>
      <c r="G39" s="308"/>
      <c r="H39" s="308"/>
      <c r="I39" s="308"/>
      <c r="J39" s="308"/>
      <c r="K39" s="308"/>
      <c r="L39" s="308"/>
      <c r="M39" s="308"/>
      <c r="N39" s="308"/>
      <c r="O39" s="899">
        <v>34</v>
      </c>
      <c r="P39" s="899">
        <v>27</v>
      </c>
      <c r="Q39" s="899">
        <v>16</v>
      </c>
      <c r="R39" s="309"/>
      <c r="S39" s="1068"/>
      <c r="T39" s="1068"/>
      <c r="U39" s="1068"/>
      <c r="V39" s="302">
        <v>69</v>
      </c>
      <c r="W39" s="309">
        <v>124</v>
      </c>
      <c r="Y39" s="13"/>
    </row>
    <row r="40" spans="2:25" s="10" customFormat="1" ht="25" customHeight="1" thickBot="1">
      <c r="B40" s="206">
        <v>2016</v>
      </c>
      <c r="C40" s="207" t="s">
        <v>6</v>
      </c>
      <c r="D40" s="303">
        <v>7</v>
      </c>
      <c r="E40" s="310">
        <v>1368</v>
      </c>
      <c r="F40" s="311">
        <v>31</v>
      </c>
      <c r="G40" s="312"/>
      <c r="H40" s="312"/>
      <c r="I40" s="312"/>
      <c r="J40" s="312"/>
      <c r="K40" s="312"/>
      <c r="L40" s="312"/>
      <c r="M40" s="312"/>
      <c r="N40" s="312"/>
      <c r="O40" s="900">
        <v>37</v>
      </c>
      <c r="P40" s="900">
        <v>26</v>
      </c>
      <c r="Q40" s="900">
        <v>16</v>
      </c>
      <c r="R40" s="314"/>
      <c r="S40" s="1069"/>
      <c r="T40" s="1069"/>
      <c r="U40" s="1069"/>
      <c r="V40" s="303">
        <v>69</v>
      </c>
      <c r="W40" s="314">
        <v>131</v>
      </c>
      <c r="Y40" s="13"/>
    </row>
    <row r="41" spans="2:25" s="10" customFormat="1" ht="25" customHeight="1" thickTop="1">
      <c r="B41" s="275">
        <v>2015</v>
      </c>
      <c r="C41" s="276" t="s">
        <v>9</v>
      </c>
      <c r="D41" s="316">
        <v>7</v>
      </c>
      <c r="E41" s="317">
        <v>1356</v>
      </c>
      <c r="F41" s="317">
        <v>31</v>
      </c>
      <c r="G41" s="320"/>
      <c r="H41" s="320"/>
      <c r="I41" s="320"/>
      <c r="J41" s="320"/>
      <c r="K41" s="320"/>
      <c r="L41" s="320"/>
      <c r="M41" s="320"/>
      <c r="N41" s="320"/>
      <c r="O41" s="901">
        <v>32</v>
      </c>
      <c r="P41" s="902">
        <v>26</v>
      </c>
      <c r="Q41" s="901">
        <v>16</v>
      </c>
      <c r="R41" s="322"/>
      <c r="S41" s="1070"/>
      <c r="T41" s="1070"/>
      <c r="U41" s="1070"/>
      <c r="V41" s="316">
        <v>99</v>
      </c>
      <c r="W41" s="322">
        <v>131</v>
      </c>
      <c r="Y41" s="13"/>
    </row>
    <row r="42" spans="2:25" s="10" customFormat="1" ht="25" customHeight="1">
      <c r="B42" s="201">
        <v>2015</v>
      </c>
      <c r="C42" s="202" t="s">
        <v>8</v>
      </c>
      <c r="D42" s="302">
        <v>7</v>
      </c>
      <c r="E42" s="305">
        <v>1360</v>
      </c>
      <c r="F42" s="305">
        <v>31</v>
      </c>
      <c r="G42" s="308"/>
      <c r="H42" s="308"/>
      <c r="I42" s="308"/>
      <c r="J42" s="308"/>
      <c r="K42" s="308"/>
      <c r="L42" s="308"/>
      <c r="M42" s="308"/>
      <c r="N42" s="308"/>
      <c r="O42" s="899">
        <v>32</v>
      </c>
      <c r="P42" s="903">
        <v>26</v>
      </c>
      <c r="Q42" s="899">
        <v>16</v>
      </c>
      <c r="R42" s="309"/>
      <c r="S42" s="1068"/>
      <c r="T42" s="1068"/>
      <c r="U42" s="1068"/>
      <c r="V42" s="302">
        <v>84</v>
      </c>
      <c r="W42" s="309">
        <v>120</v>
      </c>
    </row>
    <row r="43" spans="2:25" s="10" customFormat="1" ht="25" customHeight="1">
      <c r="B43" s="201">
        <v>2015</v>
      </c>
      <c r="C43" s="202" t="s">
        <v>7</v>
      </c>
      <c r="D43" s="302">
        <v>9</v>
      </c>
      <c r="E43" s="305">
        <v>1365</v>
      </c>
      <c r="F43" s="305">
        <v>19</v>
      </c>
      <c r="G43" s="308"/>
      <c r="H43" s="308"/>
      <c r="I43" s="308"/>
      <c r="J43" s="308"/>
      <c r="K43" s="308"/>
      <c r="L43" s="308"/>
      <c r="M43" s="308"/>
      <c r="N43" s="308"/>
      <c r="O43" s="899">
        <v>30</v>
      </c>
      <c r="P43" s="903">
        <v>26</v>
      </c>
      <c r="Q43" s="899">
        <v>12</v>
      </c>
      <c r="R43" s="309"/>
      <c r="S43" s="1068"/>
      <c r="T43" s="1068"/>
      <c r="U43" s="1068"/>
      <c r="V43" s="302">
        <v>55</v>
      </c>
      <c r="W43" s="309">
        <v>71</v>
      </c>
    </row>
    <row r="44" spans="2:25" s="10" customFormat="1" ht="25" customHeight="1" thickBot="1">
      <c r="B44" s="206">
        <v>2015</v>
      </c>
      <c r="C44" s="207" t="s">
        <v>6</v>
      </c>
      <c r="D44" s="310">
        <v>13</v>
      </c>
      <c r="E44" s="310">
        <v>1369</v>
      </c>
      <c r="F44" s="310">
        <v>19</v>
      </c>
      <c r="G44" s="312"/>
      <c r="H44" s="312"/>
      <c r="I44" s="312"/>
      <c r="J44" s="312"/>
      <c r="K44" s="312"/>
      <c r="L44" s="312"/>
      <c r="M44" s="312"/>
      <c r="N44" s="312"/>
      <c r="O44" s="900">
        <v>30</v>
      </c>
      <c r="P44" s="904">
        <v>21</v>
      </c>
      <c r="Q44" s="900">
        <v>12</v>
      </c>
      <c r="R44" s="314"/>
      <c r="S44" s="1069"/>
      <c r="T44" s="1069"/>
      <c r="U44" s="1069"/>
      <c r="V44" s="303">
        <v>54</v>
      </c>
      <c r="W44" s="314">
        <v>55</v>
      </c>
    </row>
    <row r="45" spans="2:25" s="10" customFormat="1" ht="25" customHeight="1" thickTop="1">
      <c r="B45" s="275">
        <v>2014</v>
      </c>
      <c r="C45" s="276" t="s">
        <v>9</v>
      </c>
      <c r="D45" s="317">
        <v>14</v>
      </c>
      <c r="E45" s="317">
        <v>1375</v>
      </c>
      <c r="F45" s="317">
        <v>18</v>
      </c>
      <c r="G45" s="320"/>
      <c r="H45" s="320"/>
      <c r="I45" s="320"/>
      <c r="J45" s="320"/>
      <c r="K45" s="320"/>
      <c r="L45" s="320"/>
      <c r="M45" s="320"/>
      <c r="N45" s="320"/>
      <c r="O45" s="901">
        <v>20</v>
      </c>
      <c r="P45" s="902">
        <v>21</v>
      </c>
      <c r="Q45" s="901">
        <v>11</v>
      </c>
      <c r="R45" s="322"/>
      <c r="S45" s="1070"/>
      <c r="T45" s="1070"/>
      <c r="U45" s="1070"/>
      <c r="V45" s="316">
        <v>96</v>
      </c>
      <c r="W45" s="322">
        <v>47</v>
      </c>
    </row>
    <row r="46" spans="2:25" s="10" customFormat="1" ht="25" customHeight="1">
      <c r="B46" s="201">
        <v>2014</v>
      </c>
      <c r="C46" s="202" t="s">
        <v>8</v>
      </c>
      <c r="D46" s="305">
        <v>15</v>
      </c>
      <c r="E46" s="305">
        <v>1385</v>
      </c>
      <c r="F46" s="305">
        <v>18</v>
      </c>
      <c r="G46" s="308"/>
      <c r="H46" s="308"/>
      <c r="I46" s="308"/>
      <c r="J46" s="308"/>
      <c r="K46" s="308"/>
      <c r="L46" s="308"/>
      <c r="M46" s="308"/>
      <c r="N46" s="308"/>
      <c r="O46" s="899">
        <v>13</v>
      </c>
      <c r="P46" s="903">
        <v>22</v>
      </c>
      <c r="Q46" s="899">
        <v>11</v>
      </c>
      <c r="R46" s="309"/>
      <c r="S46" s="1068"/>
      <c r="T46" s="1068"/>
      <c r="U46" s="1068"/>
      <c r="V46" s="302">
        <v>84</v>
      </c>
      <c r="W46" s="309">
        <v>47</v>
      </c>
    </row>
    <row r="47" spans="2:25" s="10" customFormat="1" ht="25" customHeight="1">
      <c r="B47" s="201">
        <v>2014</v>
      </c>
      <c r="C47" s="202" t="s">
        <v>7</v>
      </c>
      <c r="D47" s="305">
        <v>15</v>
      </c>
      <c r="E47" s="305">
        <v>1371</v>
      </c>
      <c r="F47" s="305">
        <v>17</v>
      </c>
      <c r="G47" s="308"/>
      <c r="H47" s="308"/>
      <c r="I47" s="308"/>
      <c r="J47" s="308"/>
      <c r="K47" s="308"/>
      <c r="L47" s="308"/>
      <c r="M47" s="308"/>
      <c r="N47" s="308"/>
      <c r="O47" s="899">
        <v>14</v>
      </c>
      <c r="P47" s="903">
        <v>10</v>
      </c>
      <c r="Q47" s="899">
        <v>10</v>
      </c>
      <c r="R47" s="309"/>
      <c r="S47" s="1068"/>
      <c r="T47" s="1068"/>
      <c r="U47" s="1068"/>
      <c r="V47" s="302">
        <v>55</v>
      </c>
      <c r="W47" s="309">
        <f>21+14+10</f>
        <v>45</v>
      </c>
    </row>
    <row r="48" spans="2:25" s="10" customFormat="1" ht="25" customHeight="1" thickBot="1">
      <c r="B48" s="206">
        <v>2014</v>
      </c>
      <c r="C48" s="207" t="s">
        <v>6</v>
      </c>
      <c r="D48" s="310">
        <v>14</v>
      </c>
      <c r="E48" s="310">
        <v>1363</v>
      </c>
      <c r="F48" s="310">
        <v>17</v>
      </c>
      <c r="G48" s="312"/>
      <c r="H48" s="312"/>
      <c r="I48" s="312"/>
      <c r="J48" s="312"/>
      <c r="K48" s="312"/>
      <c r="L48" s="312"/>
      <c r="M48" s="312"/>
      <c r="N48" s="312"/>
      <c r="O48" s="900">
        <v>14</v>
      </c>
      <c r="P48" s="904">
        <v>10</v>
      </c>
      <c r="Q48" s="900">
        <v>11</v>
      </c>
      <c r="R48" s="314"/>
      <c r="S48" s="1069"/>
      <c r="T48" s="1069"/>
      <c r="U48" s="1069"/>
      <c r="V48" s="303">
        <v>54</v>
      </c>
      <c r="W48" s="314">
        <f>11+22+14</f>
        <v>47</v>
      </c>
    </row>
    <row r="49" spans="2:27" ht="25" customHeight="1" thickTop="1">
      <c r="B49" s="275">
        <v>2013</v>
      </c>
      <c r="C49" s="276" t="s">
        <v>9</v>
      </c>
      <c r="D49" s="316">
        <v>14</v>
      </c>
      <c r="E49" s="316">
        <v>1361</v>
      </c>
      <c r="F49" s="323">
        <v>17</v>
      </c>
      <c r="G49" s="320"/>
      <c r="H49" s="320"/>
      <c r="I49" s="320"/>
      <c r="J49" s="320"/>
      <c r="K49" s="320"/>
      <c r="L49" s="320"/>
      <c r="M49" s="320"/>
      <c r="N49" s="320"/>
      <c r="O49" s="901">
        <v>14</v>
      </c>
      <c r="P49" s="905">
        <v>10</v>
      </c>
      <c r="Q49" s="320"/>
      <c r="R49" s="322"/>
      <c r="S49" s="1070"/>
      <c r="T49" s="1070"/>
      <c r="U49" s="1070"/>
      <c r="V49" s="320"/>
      <c r="W49" s="322">
        <v>46</v>
      </c>
      <c r="X49" s="7"/>
      <c r="Y49" s="7"/>
      <c r="Z49" s="7"/>
      <c r="AA49" s="7"/>
    </row>
    <row r="50" spans="2:27" ht="25" customHeight="1">
      <c r="B50" s="201">
        <v>2013</v>
      </c>
      <c r="C50" s="202" t="s">
        <v>8</v>
      </c>
      <c r="D50" s="302">
        <v>13</v>
      </c>
      <c r="E50" s="302">
        <v>1349</v>
      </c>
      <c r="F50" s="306">
        <v>15</v>
      </c>
      <c r="G50" s="308"/>
      <c r="H50" s="308"/>
      <c r="I50" s="308"/>
      <c r="J50" s="308"/>
      <c r="K50" s="308"/>
      <c r="L50" s="308"/>
      <c r="M50" s="308"/>
      <c r="N50" s="308"/>
      <c r="O50" s="899">
        <v>14</v>
      </c>
      <c r="P50" s="906">
        <v>10</v>
      </c>
      <c r="Q50" s="308"/>
      <c r="R50" s="309"/>
      <c r="S50" s="1068"/>
      <c r="T50" s="1068"/>
      <c r="U50" s="1068"/>
      <c r="V50" s="308"/>
      <c r="W50" s="309">
        <v>44</v>
      </c>
      <c r="X50" s="7"/>
      <c r="Y50" s="7"/>
      <c r="Z50" s="7"/>
      <c r="AA50" s="7"/>
    </row>
    <row r="51" spans="2:27" ht="25" customHeight="1">
      <c r="B51" s="201">
        <v>2013</v>
      </c>
      <c r="C51" s="202" t="s">
        <v>7</v>
      </c>
      <c r="D51" s="302">
        <v>10</v>
      </c>
      <c r="E51" s="302">
        <v>1373</v>
      </c>
      <c r="F51" s="306">
        <v>12</v>
      </c>
      <c r="G51" s="308"/>
      <c r="H51" s="308"/>
      <c r="I51" s="308"/>
      <c r="J51" s="308"/>
      <c r="K51" s="308"/>
      <c r="L51" s="308"/>
      <c r="M51" s="308"/>
      <c r="N51" s="308"/>
      <c r="O51" s="899">
        <v>13</v>
      </c>
      <c r="P51" s="906">
        <v>9</v>
      </c>
      <c r="Q51" s="308"/>
      <c r="R51" s="309"/>
      <c r="S51" s="1068"/>
      <c r="T51" s="1068"/>
      <c r="U51" s="1068"/>
      <c r="V51" s="308"/>
      <c r="W51" s="309">
        <v>43</v>
      </c>
      <c r="X51" s="7"/>
      <c r="Y51" s="7"/>
      <c r="Z51" s="7"/>
      <c r="AA51" s="7"/>
    </row>
    <row r="52" spans="2:27" ht="25" customHeight="1" thickBot="1">
      <c r="B52" s="206">
        <v>2013</v>
      </c>
      <c r="C52" s="207" t="s">
        <v>6</v>
      </c>
      <c r="D52" s="303">
        <v>10</v>
      </c>
      <c r="E52" s="303">
        <v>1384</v>
      </c>
      <c r="F52" s="315">
        <v>12</v>
      </c>
      <c r="G52" s="312"/>
      <c r="H52" s="312"/>
      <c r="I52" s="312"/>
      <c r="J52" s="312"/>
      <c r="K52" s="312"/>
      <c r="L52" s="312"/>
      <c r="M52" s="312"/>
      <c r="N52" s="312"/>
      <c r="O52" s="900">
        <v>13</v>
      </c>
      <c r="P52" s="907">
        <v>9</v>
      </c>
      <c r="Q52" s="312"/>
      <c r="R52" s="314"/>
      <c r="S52" s="1069"/>
      <c r="T52" s="1069"/>
      <c r="U52" s="1069"/>
      <c r="V52" s="312"/>
      <c r="W52" s="314">
        <v>46</v>
      </c>
      <c r="X52" s="7"/>
      <c r="Y52" s="7"/>
      <c r="Z52" s="7"/>
      <c r="AA52" s="7"/>
    </row>
    <row r="53" spans="2:27" ht="25" customHeight="1" thickTop="1">
      <c r="B53" s="275">
        <v>2012</v>
      </c>
      <c r="C53" s="276" t="s">
        <v>9</v>
      </c>
      <c r="D53" s="316">
        <v>9</v>
      </c>
      <c r="E53" s="316">
        <v>1382</v>
      </c>
      <c r="F53" s="323">
        <v>12</v>
      </c>
      <c r="G53" s="320"/>
      <c r="H53" s="320"/>
      <c r="I53" s="320"/>
      <c r="J53" s="320"/>
      <c r="K53" s="320"/>
      <c r="L53" s="320"/>
      <c r="M53" s="320"/>
      <c r="N53" s="320"/>
      <c r="O53" s="901">
        <v>11</v>
      </c>
      <c r="P53" s="905">
        <v>10</v>
      </c>
      <c r="Q53" s="320"/>
      <c r="R53" s="322"/>
      <c r="S53" s="1070"/>
      <c r="T53" s="1070"/>
      <c r="U53" s="1070"/>
      <c r="V53" s="320"/>
      <c r="W53" s="322">
        <v>41</v>
      </c>
      <c r="X53" s="7"/>
      <c r="Y53" s="7"/>
      <c r="Z53" s="7"/>
      <c r="AA53" s="7"/>
    </row>
    <row r="54" spans="2:27" ht="25" customHeight="1">
      <c r="B54" s="201">
        <v>2012</v>
      </c>
      <c r="C54" s="202" t="s">
        <v>8</v>
      </c>
      <c r="D54" s="302">
        <v>9</v>
      </c>
      <c r="E54" s="302">
        <v>1364</v>
      </c>
      <c r="F54" s="306">
        <v>12</v>
      </c>
      <c r="G54" s="308"/>
      <c r="H54" s="308"/>
      <c r="I54" s="308"/>
      <c r="J54" s="308"/>
      <c r="K54" s="308"/>
      <c r="L54" s="308"/>
      <c r="M54" s="308"/>
      <c r="N54" s="308"/>
      <c r="O54" s="899">
        <v>11</v>
      </c>
      <c r="P54" s="906">
        <v>10</v>
      </c>
      <c r="Q54" s="308"/>
      <c r="R54" s="309"/>
      <c r="S54" s="1068"/>
      <c r="T54" s="1068"/>
      <c r="U54" s="1068"/>
      <c r="V54" s="308"/>
      <c r="W54" s="309">
        <v>41</v>
      </c>
      <c r="X54" s="7"/>
      <c r="Y54" s="7"/>
      <c r="Z54" s="7"/>
      <c r="AA54" s="7"/>
    </row>
    <row r="55" spans="2:27" ht="25" customHeight="1">
      <c r="B55" s="201">
        <v>2012</v>
      </c>
      <c r="C55" s="202" t="s">
        <v>7</v>
      </c>
      <c r="D55" s="302">
        <v>11</v>
      </c>
      <c r="E55" s="302">
        <v>1299</v>
      </c>
      <c r="F55" s="306">
        <v>11</v>
      </c>
      <c r="G55" s="308"/>
      <c r="H55" s="308"/>
      <c r="I55" s="308"/>
      <c r="J55" s="308"/>
      <c r="K55" s="308"/>
      <c r="L55" s="308"/>
      <c r="M55" s="308"/>
      <c r="N55" s="308"/>
      <c r="O55" s="899">
        <v>8</v>
      </c>
      <c r="P55" s="906">
        <v>8</v>
      </c>
      <c r="Q55" s="308"/>
      <c r="R55" s="309"/>
      <c r="S55" s="1068"/>
      <c r="T55" s="1068"/>
      <c r="U55" s="1068"/>
      <c r="V55" s="308"/>
      <c r="W55" s="309">
        <v>45</v>
      </c>
      <c r="X55" s="7"/>
      <c r="Y55" s="7"/>
      <c r="Z55" s="7"/>
      <c r="AA55" s="7"/>
    </row>
    <row r="56" spans="2:27" ht="25" customHeight="1" thickBot="1">
      <c r="B56" s="206">
        <v>2012</v>
      </c>
      <c r="C56" s="207" t="s">
        <v>6</v>
      </c>
      <c r="D56" s="303">
        <v>12</v>
      </c>
      <c r="E56" s="303">
        <v>1278</v>
      </c>
      <c r="F56" s="315">
        <v>10</v>
      </c>
      <c r="G56" s="312"/>
      <c r="H56" s="312"/>
      <c r="I56" s="312"/>
      <c r="J56" s="312"/>
      <c r="K56" s="312"/>
      <c r="L56" s="312"/>
      <c r="M56" s="312"/>
      <c r="N56" s="312"/>
      <c r="O56" s="900">
        <v>7</v>
      </c>
      <c r="P56" s="907">
        <v>8</v>
      </c>
      <c r="Q56" s="312"/>
      <c r="R56" s="314"/>
      <c r="S56" s="1069"/>
      <c r="T56" s="1069"/>
      <c r="U56" s="1069"/>
      <c r="V56" s="312"/>
      <c r="W56" s="314">
        <v>36</v>
      </c>
      <c r="X56" s="7"/>
      <c r="Y56" s="7"/>
      <c r="Z56" s="7"/>
      <c r="AA56" s="7"/>
    </row>
    <row r="57" spans="2:27" ht="25" customHeight="1" thickTop="1">
      <c r="B57" s="275">
        <v>2011</v>
      </c>
      <c r="C57" s="276" t="s">
        <v>9</v>
      </c>
      <c r="D57" s="316">
        <v>13</v>
      </c>
      <c r="E57" s="316">
        <v>1200</v>
      </c>
      <c r="F57" s="323">
        <v>10</v>
      </c>
      <c r="G57" s="320"/>
      <c r="H57" s="320"/>
      <c r="I57" s="320"/>
      <c r="J57" s="320"/>
      <c r="K57" s="320"/>
      <c r="L57" s="320"/>
      <c r="M57" s="320"/>
      <c r="N57" s="320"/>
      <c r="O57" s="901">
        <v>7</v>
      </c>
      <c r="P57" s="905">
        <v>0</v>
      </c>
      <c r="Q57" s="320"/>
      <c r="R57" s="322"/>
      <c r="S57" s="1070"/>
      <c r="T57" s="1070"/>
      <c r="U57" s="1070"/>
      <c r="V57" s="320"/>
      <c r="W57" s="322">
        <v>37</v>
      </c>
      <c r="X57" s="7"/>
      <c r="Y57" s="7"/>
      <c r="Z57" s="7"/>
      <c r="AA57" s="7"/>
    </row>
    <row r="58" spans="2:27" ht="25" customHeight="1">
      <c r="B58" s="201">
        <v>2011</v>
      </c>
      <c r="C58" s="202" t="s">
        <v>8</v>
      </c>
      <c r="D58" s="302">
        <v>14</v>
      </c>
      <c r="E58" s="302">
        <v>1201</v>
      </c>
      <c r="F58" s="306">
        <v>9</v>
      </c>
      <c r="G58" s="308"/>
      <c r="H58" s="308"/>
      <c r="I58" s="308"/>
      <c r="J58" s="308"/>
      <c r="K58" s="308"/>
      <c r="L58" s="308"/>
      <c r="M58" s="308"/>
      <c r="N58" s="308"/>
      <c r="O58" s="899">
        <v>8</v>
      </c>
      <c r="P58" s="906">
        <v>0</v>
      </c>
      <c r="Q58" s="308"/>
      <c r="R58" s="309"/>
      <c r="S58" s="1068"/>
      <c r="T58" s="1068"/>
      <c r="U58" s="1068"/>
      <c r="V58" s="308"/>
      <c r="W58" s="309">
        <v>37</v>
      </c>
      <c r="X58" s="7"/>
      <c r="Y58" s="7"/>
      <c r="Z58" s="7"/>
      <c r="AA58" s="7"/>
    </row>
    <row r="59" spans="2:27" ht="25" customHeight="1">
      <c r="B59" s="201">
        <v>2011</v>
      </c>
      <c r="C59" s="202" t="s">
        <v>7</v>
      </c>
      <c r="D59" s="302">
        <v>14</v>
      </c>
      <c r="E59" s="302">
        <v>1189</v>
      </c>
      <c r="F59" s="306">
        <v>9</v>
      </c>
      <c r="G59" s="308"/>
      <c r="H59" s="308"/>
      <c r="I59" s="308"/>
      <c r="J59" s="308"/>
      <c r="K59" s="308"/>
      <c r="L59" s="308"/>
      <c r="M59" s="308"/>
      <c r="N59" s="308"/>
      <c r="O59" s="899">
        <v>8</v>
      </c>
      <c r="P59" s="906">
        <v>7</v>
      </c>
      <c r="Q59" s="308"/>
      <c r="R59" s="309"/>
      <c r="S59" s="1068"/>
      <c r="T59" s="1068"/>
      <c r="U59" s="1068"/>
      <c r="V59" s="308"/>
      <c r="W59" s="309">
        <v>37</v>
      </c>
      <c r="X59" s="7"/>
      <c r="Y59" s="7"/>
      <c r="Z59" s="7"/>
      <c r="AA59" s="7"/>
    </row>
    <row r="60" spans="2:27" ht="25" customHeight="1" thickBot="1">
      <c r="B60" s="206">
        <v>2011</v>
      </c>
      <c r="C60" s="207" t="s">
        <v>6</v>
      </c>
      <c r="D60" s="303">
        <v>14</v>
      </c>
      <c r="E60" s="303">
        <v>1148</v>
      </c>
      <c r="F60" s="315">
        <v>9</v>
      </c>
      <c r="G60" s="312"/>
      <c r="H60" s="312"/>
      <c r="I60" s="312"/>
      <c r="J60" s="312"/>
      <c r="K60" s="312"/>
      <c r="L60" s="312"/>
      <c r="M60" s="312"/>
      <c r="N60" s="312"/>
      <c r="O60" s="900"/>
      <c r="P60" s="312"/>
      <c r="Q60" s="312"/>
      <c r="R60" s="314"/>
      <c r="S60" s="1069"/>
      <c r="T60" s="1069"/>
      <c r="U60" s="1069"/>
      <c r="V60" s="312"/>
      <c r="W60" s="314">
        <v>34</v>
      </c>
      <c r="X60" s="7"/>
      <c r="Y60" s="7"/>
      <c r="Z60" s="7"/>
      <c r="AA60" s="7"/>
    </row>
    <row r="61" spans="2:27" ht="25" customHeight="1" thickTop="1">
      <c r="B61" s="275">
        <v>2010</v>
      </c>
      <c r="C61" s="276" t="s">
        <v>9</v>
      </c>
      <c r="D61" s="316">
        <v>12</v>
      </c>
      <c r="E61" s="316">
        <v>1104</v>
      </c>
      <c r="F61" s="323">
        <v>9</v>
      </c>
      <c r="G61" s="320"/>
      <c r="H61" s="320"/>
      <c r="I61" s="320"/>
      <c r="J61" s="320"/>
      <c r="K61" s="320"/>
      <c r="L61" s="320"/>
      <c r="M61" s="320"/>
      <c r="N61" s="320"/>
      <c r="O61" s="901">
        <v>12</v>
      </c>
      <c r="P61" s="320"/>
      <c r="Q61" s="320"/>
      <c r="R61" s="322"/>
      <c r="S61" s="1070"/>
      <c r="T61" s="1070"/>
      <c r="U61" s="1070"/>
      <c r="V61" s="320"/>
      <c r="W61" s="322">
        <v>36</v>
      </c>
      <c r="X61" s="7"/>
      <c r="Y61" s="7"/>
      <c r="Z61" s="7"/>
      <c r="AA61" s="7"/>
    </row>
    <row r="62" spans="2:27" ht="25" customHeight="1">
      <c r="B62" s="201">
        <v>2010</v>
      </c>
      <c r="C62" s="202" t="s">
        <v>8</v>
      </c>
      <c r="D62" s="302">
        <v>12</v>
      </c>
      <c r="E62" s="302">
        <v>1104</v>
      </c>
      <c r="F62" s="306">
        <v>9</v>
      </c>
      <c r="G62" s="308"/>
      <c r="H62" s="308"/>
      <c r="I62" s="308"/>
      <c r="J62" s="308"/>
      <c r="K62" s="308"/>
      <c r="L62" s="308"/>
      <c r="M62" s="308"/>
      <c r="N62" s="308"/>
      <c r="O62" s="308"/>
      <c r="P62" s="308"/>
      <c r="Q62" s="308"/>
      <c r="R62" s="309"/>
      <c r="S62" s="1068"/>
      <c r="T62" s="1068"/>
      <c r="U62" s="1068"/>
      <c r="V62" s="308"/>
      <c r="W62" s="309">
        <v>32</v>
      </c>
      <c r="X62" s="7"/>
      <c r="Y62" s="7"/>
      <c r="Z62" s="7"/>
      <c r="AA62" s="7"/>
    </row>
    <row r="63" spans="2:27" ht="25" customHeight="1">
      <c r="B63" s="201">
        <v>2010</v>
      </c>
      <c r="C63" s="202" t="s">
        <v>7</v>
      </c>
      <c r="D63" s="302">
        <v>13</v>
      </c>
      <c r="E63" s="302">
        <v>1136</v>
      </c>
      <c r="F63" s="306">
        <v>9</v>
      </c>
      <c r="G63" s="308"/>
      <c r="H63" s="308"/>
      <c r="I63" s="308"/>
      <c r="J63" s="308"/>
      <c r="K63" s="308"/>
      <c r="L63" s="308"/>
      <c r="M63" s="308"/>
      <c r="N63" s="308"/>
      <c r="O63" s="308"/>
      <c r="P63" s="308"/>
      <c r="Q63" s="308"/>
      <c r="R63" s="309"/>
      <c r="S63" s="1068"/>
      <c r="T63" s="1068"/>
      <c r="U63" s="1068"/>
      <c r="V63" s="308"/>
      <c r="W63" s="309">
        <v>32</v>
      </c>
      <c r="X63" s="7"/>
      <c r="Y63" s="7"/>
      <c r="Z63" s="7"/>
      <c r="AA63" s="7"/>
    </row>
    <row r="64" spans="2:27" ht="25" customHeight="1" thickBot="1">
      <c r="B64" s="206">
        <v>2010</v>
      </c>
      <c r="C64" s="207" t="s">
        <v>6</v>
      </c>
      <c r="D64" s="303">
        <v>12</v>
      </c>
      <c r="E64" s="303">
        <v>1119</v>
      </c>
      <c r="F64" s="315">
        <v>9</v>
      </c>
      <c r="G64" s="312"/>
      <c r="H64" s="312"/>
      <c r="I64" s="312"/>
      <c r="J64" s="312"/>
      <c r="K64" s="312"/>
      <c r="L64" s="312"/>
      <c r="M64" s="312"/>
      <c r="N64" s="312"/>
      <c r="O64" s="312"/>
      <c r="P64" s="312"/>
      <c r="Q64" s="312"/>
      <c r="R64" s="314"/>
      <c r="S64" s="1069"/>
      <c r="T64" s="1069"/>
      <c r="U64" s="1069"/>
      <c r="V64" s="312"/>
      <c r="W64" s="314">
        <v>32</v>
      </c>
      <c r="X64" s="7"/>
      <c r="Y64" s="7"/>
      <c r="Z64" s="7"/>
      <c r="AA64" s="7"/>
    </row>
    <row r="65" spans="2:27" ht="25" customHeight="1" thickTop="1">
      <c r="B65" s="275">
        <v>2009</v>
      </c>
      <c r="C65" s="276" t="s">
        <v>9</v>
      </c>
      <c r="D65" s="316">
        <v>12</v>
      </c>
      <c r="E65" s="316">
        <v>1156</v>
      </c>
      <c r="F65" s="323">
        <v>11</v>
      </c>
      <c r="G65" s="320"/>
      <c r="H65" s="320"/>
      <c r="I65" s="320"/>
      <c r="J65" s="320"/>
      <c r="K65" s="320"/>
      <c r="L65" s="320"/>
      <c r="M65" s="320"/>
      <c r="N65" s="320"/>
      <c r="O65" s="320"/>
      <c r="P65" s="320"/>
      <c r="Q65" s="320"/>
      <c r="R65" s="322"/>
      <c r="S65" s="1070"/>
      <c r="T65" s="1070"/>
      <c r="U65" s="1070"/>
      <c r="V65" s="320"/>
      <c r="W65" s="322">
        <v>26</v>
      </c>
      <c r="X65" s="7"/>
      <c r="Y65" s="7"/>
      <c r="Z65" s="7"/>
      <c r="AA65" s="7"/>
    </row>
    <row r="66" spans="2:27" ht="25" customHeight="1">
      <c r="B66" s="201">
        <v>2009</v>
      </c>
      <c r="C66" s="202" t="s">
        <v>8</v>
      </c>
      <c r="D66" s="302">
        <v>16</v>
      </c>
      <c r="E66" s="302">
        <v>1174</v>
      </c>
      <c r="F66" s="306">
        <v>9</v>
      </c>
      <c r="G66" s="308"/>
      <c r="H66" s="308"/>
      <c r="I66" s="308"/>
      <c r="J66" s="308"/>
      <c r="K66" s="308"/>
      <c r="L66" s="308"/>
      <c r="M66" s="308"/>
      <c r="N66" s="308"/>
      <c r="O66" s="308"/>
      <c r="P66" s="308"/>
      <c r="Q66" s="308"/>
      <c r="R66" s="309"/>
      <c r="S66" s="1068"/>
      <c r="T66" s="1068"/>
      <c r="U66" s="1068"/>
      <c r="V66" s="308"/>
      <c r="W66" s="309">
        <v>16</v>
      </c>
      <c r="X66" s="7"/>
      <c r="Y66" s="7"/>
      <c r="Z66" s="7"/>
      <c r="AA66" s="7"/>
    </row>
    <row r="67" spans="2:27" ht="25" customHeight="1">
      <c r="B67" s="201">
        <v>2009</v>
      </c>
      <c r="C67" s="202" t="s">
        <v>7</v>
      </c>
      <c r="D67" s="302">
        <v>11</v>
      </c>
      <c r="E67" s="302">
        <v>1174</v>
      </c>
      <c r="F67" s="308"/>
      <c r="G67" s="308"/>
      <c r="H67" s="308"/>
      <c r="I67" s="308"/>
      <c r="J67" s="308"/>
      <c r="K67" s="308"/>
      <c r="L67" s="308"/>
      <c r="M67" s="308"/>
      <c r="N67" s="308"/>
      <c r="O67" s="308"/>
      <c r="P67" s="308"/>
      <c r="Q67" s="308"/>
      <c r="R67" s="309"/>
      <c r="S67" s="1068"/>
      <c r="T67" s="1068"/>
      <c r="U67" s="1068"/>
      <c r="V67" s="308"/>
      <c r="W67" s="309">
        <v>16</v>
      </c>
    </row>
    <row r="68" spans="2:27" ht="25" customHeight="1" thickBot="1">
      <c r="B68" s="206">
        <v>2009</v>
      </c>
      <c r="C68" s="207" t="s">
        <v>6</v>
      </c>
      <c r="D68" s="303" t="s">
        <v>10</v>
      </c>
      <c r="E68" s="303">
        <v>1172</v>
      </c>
      <c r="F68" s="312"/>
      <c r="G68" s="312"/>
      <c r="H68" s="312"/>
      <c r="I68" s="312"/>
      <c r="J68" s="312"/>
      <c r="K68" s="312"/>
      <c r="L68" s="312"/>
      <c r="M68" s="312"/>
      <c r="N68" s="312"/>
      <c r="O68" s="312"/>
      <c r="P68" s="312"/>
      <c r="Q68" s="312"/>
      <c r="R68" s="314"/>
      <c r="S68" s="1069"/>
      <c r="T68" s="1069"/>
      <c r="U68" s="1069"/>
      <c r="V68" s="312"/>
      <c r="W68" s="314">
        <v>14</v>
      </c>
    </row>
    <row r="69" spans="2:27" ht="25" customHeight="1" thickTop="1">
      <c r="B69" s="275">
        <v>2008</v>
      </c>
      <c r="C69" s="276" t="s">
        <v>9</v>
      </c>
      <c r="D69" s="316" t="s">
        <v>10</v>
      </c>
      <c r="E69" s="316">
        <v>1165</v>
      </c>
      <c r="F69" s="320"/>
      <c r="G69" s="320"/>
      <c r="H69" s="320"/>
      <c r="I69" s="320"/>
      <c r="J69" s="320"/>
      <c r="K69" s="320"/>
      <c r="L69" s="320"/>
      <c r="M69" s="320"/>
      <c r="N69" s="320"/>
      <c r="O69" s="320"/>
      <c r="P69" s="320"/>
      <c r="Q69" s="320"/>
      <c r="R69" s="322"/>
      <c r="S69" s="1070"/>
      <c r="T69" s="1070"/>
      <c r="U69" s="1070"/>
      <c r="V69" s="320"/>
      <c r="W69" s="322">
        <v>14</v>
      </c>
    </row>
    <row r="70" spans="2:27" ht="25" customHeight="1">
      <c r="B70" s="201">
        <v>2008</v>
      </c>
      <c r="C70" s="202" t="s">
        <v>8</v>
      </c>
      <c r="D70" s="302" t="s">
        <v>10</v>
      </c>
      <c r="E70" s="302">
        <v>1190</v>
      </c>
      <c r="F70" s="308"/>
      <c r="G70" s="308"/>
      <c r="H70" s="308"/>
      <c r="I70" s="308"/>
      <c r="J70" s="308"/>
      <c r="K70" s="308"/>
      <c r="L70" s="308"/>
      <c r="M70" s="308"/>
      <c r="N70" s="308"/>
      <c r="O70" s="308"/>
      <c r="P70" s="308"/>
      <c r="Q70" s="308"/>
      <c r="R70" s="309"/>
      <c r="S70" s="1068"/>
      <c r="T70" s="1068"/>
      <c r="U70" s="1068"/>
      <c r="V70" s="308"/>
      <c r="W70" s="309">
        <v>14</v>
      </c>
    </row>
    <row r="71" spans="2:27" ht="25" customHeight="1">
      <c r="B71" s="201">
        <v>2008</v>
      </c>
      <c r="C71" s="202" t="s">
        <v>7</v>
      </c>
      <c r="D71" s="302" t="s">
        <v>10</v>
      </c>
      <c r="E71" s="302">
        <v>1194</v>
      </c>
      <c r="F71" s="308"/>
      <c r="G71" s="308"/>
      <c r="H71" s="308"/>
      <c r="I71" s="308"/>
      <c r="J71" s="308"/>
      <c r="K71" s="308"/>
      <c r="L71" s="308"/>
      <c r="M71" s="308"/>
      <c r="N71" s="308"/>
      <c r="O71" s="308"/>
      <c r="P71" s="308"/>
      <c r="Q71" s="308"/>
      <c r="R71" s="309"/>
      <c r="S71" s="1068"/>
      <c r="T71" s="1068"/>
      <c r="U71" s="1068"/>
      <c r="V71" s="308"/>
      <c r="W71" s="309">
        <v>8</v>
      </c>
    </row>
    <row r="72" spans="2:27" ht="25" customHeight="1" thickBot="1">
      <c r="B72" s="206">
        <v>2008</v>
      </c>
      <c r="C72" s="207" t="s">
        <v>6</v>
      </c>
      <c r="D72" s="303" t="s">
        <v>10</v>
      </c>
      <c r="E72" s="303">
        <v>1179</v>
      </c>
      <c r="F72" s="312"/>
      <c r="G72" s="312"/>
      <c r="H72" s="312"/>
      <c r="I72" s="312"/>
      <c r="J72" s="312"/>
      <c r="K72" s="312"/>
      <c r="L72" s="312"/>
      <c r="M72" s="312"/>
      <c r="N72" s="312"/>
      <c r="O72" s="312"/>
      <c r="P72" s="312"/>
      <c r="Q72" s="312"/>
      <c r="R72" s="314"/>
      <c r="S72" s="1069"/>
      <c r="T72" s="1069"/>
      <c r="U72" s="1069"/>
      <c r="V72" s="312"/>
      <c r="W72" s="314">
        <v>14</v>
      </c>
    </row>
    <row r="73" spans="2:27" ht="16" thickBot="1">
      <c r="B73" s="325" t="s">
        <v>800</v>
      </c>
      <c r="C73" s="326"/>
      <c r="D73" s="326"/>
      <c r="E73" s="327"/>
      <c r="F73" s="328"/>
      <c r="G73" s="329"/>
      <c r="H73" s="329"/>
      <c r="I73" s="329"/>
      <c r="J73" s="329"/>
      <c r="K73" s="329"/>
      <c r="L73" s="329"/>
      <c r="M73" s="329"/>
      <c r="N73" s="329"/>
      <c r="O73" s="329"/>
      <c r="P73" s="329"/>
      <c r="Q73" s="329"/>
      <c r="R73" s="1002"/>
      <c r="S73" s="1071"/>
      <c r="T73" s="1071"/>
      <c r="U73" s="1071"/>
      <c r="V73" s="329"/>
      <c r="W73" s="330"/>
    </row>
    <row r="74" spans="2:27" ht="16" thickBot="1">
      <c r="B74" s="944"/>
      <c r="C74" s="197" t="s">
        <v>829</v>
      </c>
      <c r="D74" s="250"/>
      <c r="E74" s="248"/>
      <c r="F74" s="257"/>
      <c r="G74" s="324"/>
      <c r="H74" s="324"/>
      <c r="I74" s="324"/>
      <c r="J74" s="324"/>
      <c r="K74" s="324"/>
      <c r="L74" s="324"/>
      <c r="M74" s="324"/>
      <c r="N74" s="324"/>
      <c r="O74" s="324"/>
      <c r="P74" s="324"/>
      <c r="Q74" s="324"/>
      <c r="R74" s="1003"/>
      <c r="S74" s="1004"/>
      <c r="T74" s="1004"/>
      <c r="U74" s="1004"/>
      <c r="V74" s="324"/>
      <c r="W74" s="331"/>
    </row>
    <row r="75" spans="2:27" s="193" customFormat="1" ht="16" thickBot="1">
      <c r="B75" s="895"/>
      <c r="C75" s="250" t="s">
        <v>809</v>
      </c>
      <c r="D75" s="250"/>
      <c r="E75" s="248"/>
      <c r="F75" s="257"/>
      <c r="G75" s="324"/>
      <c r="H75" s="324"/>
      <c r="I75" s="324"/>
      <c r="J75" s="324"/>
      <c r="K75" s="324"/>
      <c r="L75" s="324"/>
      <c r="M75" s="324"/>
      <c r="N75" s="324"/>
      <c r="O75" s="324"/>
      <c r="P75" s="324"/>
      <c r="Q75" s="324"/>
      <c r="R75" s="1004"/>
      <c r="S75" s="1004"/>
      <c r="T75" s="1004"/>
      <c r="U75" s="1004"/>
      <c r="V75" s="324"/>
      <c r="W75" s="324"/>
    </row>
    <row r="76" spans="2:27" ht="17" thickBot="1">
      <c r="B76" s="945"/>
      <c r="C76" s="1026" t="s">
        <v>819</v>
      </c>
    </row>
  </sheetData>
  <mergeCells count="5">
    <mergeCell ref="B5:C5"/>
    <mergeCell ref="D5:E5"/>
    <mergeCell ref="G5:P5"/>
    <mergeCell ref="V7:V8"/>
    <mergeCell ref="V9:V29"/>
  </mergeCells>
  <pageMargins left="0.70866141732283472" right="0.70866141732283472" top="3.6614173228346458" bottom="0.74803149606299213" header="0.31496062992125984" footer="0.31496062992125984"/>
  <pageSetup scale="46" orientation="landscape" r:id="rId1"/>
  <headerFooter>
    <oddHeader>&amp;C&amp;G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392E6-E60C-4788-B708-DF8FF889F825}">
  <sheetPr published="0" codeName="Sheet5">
    <tabColor rgb="FF92D050"/>
  </sheetPr>
  <dimension ref="B1:BO76"/>
  <sheetViews>
    <sheetView showGridLines="0" topLeftCell="A2" zoomScaleNormal="100" zoomScaleSheetLayoutView="70" workbookViewId="0">
      <selection activeCell="BH9" sqref="BH9"/>
    </sheetView>
  </sheetViews>
  <sheetFormatPr defaultColWidth="9.1796875" defaultRowHeight="13"/>
  <cols>
    <col min="1" max="1" width="16.1796875" style="1" customWidth="1"/>
    <col min="2" max="51" width="15.54296875" style="9" customWidth="1"/>
    <col min="52" max="52" width="9.7265625" style="9" bestFit="1" customWidth="1"/>
    <col min="53" max="53" width="12.1796875" style="9" bestFit="1" customWidth="1"/>
    <col min="54" max="54" width="10.26953125" style="9" bestFit="1" customWidth="1"/>
    <col min="55" max="55" width="9.7265625" style="9" bestFit="1" customWidth="1"/>
    <col min="56" max="56" width="12.1796875" style="9" bestFit="1" customWidth="1"/>
    <col min="57" max="57" width="10.26953125" style="9" bestFit="1" customWidth="1"/>
    <col min="58" max="62" width="10.26953125" style="9" customWidth="1"/>
    <col min="63" max="63" width="12.54296875" style="9" bestFit="1" customWidth="1"/>
    <col min="64" max="66" width="15.54296875" style="1" customWidth="1"/>
    <col min="67" max="67" width="10" style="1" bestFit="1" customWidth="1"/>
    <col min="68" max="16384" width="9.1796875" style="1"/>
  </cols>
  <sheetData>
    <row r="1" spans="2:67" ht="16" hidden="1" thickBot="1">
      <c r="B1" s="218"/>
      <c r="C1" s="218"/>
      <c r="D1" s="218" t="s">
        <v>239</v>
      </c>
      <c r="E1" s="218" t="s">
        <v>239</v>
      </c>
      <c r="F1" s="218" t="s">
        <v>239</v>
      </c>
      <c r="G1" s="218" t="s">
        <v>239</v>
      </c>
      <c r="H1" s="218" t="s">
        <v>239</v>
      </c>
      <c r="I1" s="218" t="s">
        <v>239</v>
      </c>
      <c r="J1" s="332" t="s">
        <v>39</v>
      </c>
      <c r="K1" s="332" t="s">
        <v>39</v>
      </c>
      <c r="L1" s="332" t="s">
        <v>39</v>
      </c>
      <c r="M1" s="333"/>
      <c r="N1" s="334" t="s">
        <v>38</v>
      </c>
      <c r="O1" s="334" t="s">
        <v>38</v>
      </c>
      <c r="P1" s="334" t="s">
        <v>38</v>
      </c>
      <c r="Q1" s="334" t="s">
        <v>37</v>
      </c>
      <c r="R1" s="334" t="s">
        <v>37</v>
      </c>
      <c r="S1" s="334" t="s">
        <v>37</v>
      </c>
      <c r="T1" s="335" t="s">
        <v>36</v>
      </c>
      <c r="U1" s="335" t="s">
        <v>36</v>
      </c>
      <c r="V1" s="335" t="s">
        <v>36</v>
      </c>
      <c r="W1" s="335" t="s">
        <v>36</v>
      </c>
      <c r="X1" s="334"/>
      <c r="Y1" s="334" t="s">
        <v>35</v>
      </c>
      <c r="Z1" s="334" t="s">
        <v>35</v>
      </c>
      <c r="AA1" s="334" t="s">
        <v>35</v>
      </c>
      <c r="AB1" s="334"/>
      <c r="AC1" s="334"/>
      <c r="AD1" s="334" t="s">
        <v>45</v>
      </c>
      <c r="AE1" s="334" t="s">
        <v>45</v>
      </c>
      <c r="AF1" s="334" t="s">
        <v>45</v>
      </c>
      <c r="AG1" s="334"/>
      <c r="AH1" s="334" t="s">
        <v>46</v>
      </c>
      <c r="AI1" s="334" t="s">
        <v>46</v>
      </c>
      <c r="AJ1" s="334" t="s">
        <v>46</v>
      </c>
      <c r="AK1" s="334"/>
      <c r="AL1" s="218" t="s">
        <v>47</v>
      </c>
      <c r="AM1" s="218" t="s">
        <v>47</v>
      </c>
      <c r="AN1" s="218" t="s">
        <v>47</v>
      </c>
      <c r="AO1" s="218" t="s">
        <v>47</v>
      </c>
      <c r="AP1" s="218"/>
      <c r="AQ1" s="218" t="s">
        <v>545</v>
      </c>
      <c r="AR1" s="218" t="s">
        <v>545</v>
      </c>
      <c r="AS1" s="218"/>
      <c r="AT1" s="218"/>
      <c r="AU1" s="218"/>
      <c r="AV1" s="218"/>
      <c r="AW1" s="218"/>
      <c r="AX1" s="218"/>
      <c r="AY1" s="218"/>
      <c r="AZ1" s="218" t="s">
        <v>29</v>
      </c>
      <c r="BA1" s="218" t="s">
        <v>29</v>
      </c>
      <c r="BB1" s="218" t="s">
        <v>29</v>
      </c>
      <c r="BC1" s="218"/>
      <c r="BD1" s="218"/>
      <c r="BE1" s="218"/>
      <c r="BF1" s="218"/>
      <c r="BG1" s="218"/>
      <c r="BH1" s="218"/>
      <c r="BI1" s="218"/>
      <c r="BJ1" s="218"/>
      <c r="BK1" s="218"/>
      <c r="BL1" s="218"/>
      <c r="BM1" s="218"/>
      <c r="BN1" s="218"/>
    </row>
    <row r="2" spans="2:67" ht="16" thickBot="1">
      <c r="B2" s="218"/>
      <c r="C2" s="218"/>
      <c r="D2" s="218"/>
      <c r="E2" s="218"/>
      <c r="F2" s="218"/>
      <c r="G2" s="218"/>
      <c r="H2" s="218"/>
      <c r="I2" s="218"/>
      <c r="J2" s="333"/>
      <c r="K2" s="333"/>
      <c r="L2" s="333"/>
      <c r="M2" s="333"/>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218"/>
      <c r="AM2" s="218"/>
      <c r="AN2" s="218"/>
      <c r="AO2" s="218"/>
      <c r="AP2" s="218"/>
      <c r="AQ2" s="218"/>
      <c r="AR2" s="218"/>
      <c r="AS2" s="218"/>
      <c r="AT2" s="218"/>
      <c r="AU2" s="218"/>
      <c r="AV2" s="218"/>
      <c r="AW2" s="218"/>
      <c r="AX2" s="218"/>
      <c r="AY2" s="1072"/>
      <c r="AZ2" s="1072"/>
      <c r="BA2" s="218"/>
      <c r="BB2" s="218"/>
      <c r="BC2" s="218"/>
      <c r="BD2" s="218"/>
      <c r="BE2" s="218"/>
      <c r="BF2" s="218"/>
      <c r="BG2" s="218"/>
      <c r="BH2" s="218"/>
      <c r="BI2" s="218"/>
      <c r="BJ2" s="218"/>
      <c r="BK2" s="218"/>
      <c r="BL2" s="218"/>
      <c r="BM2" s="218"/>
      <c r="BN2" s="218"/>
    </row>
    <row r="3" spans="2:67" s="2" customFormat="1" ht="45" customHeight="1" thickBot="1">
      <c r="B3" s="1205" t="s">
        <v>3</v>
      </c>
      <c r="C3" s="1206"/>
      <c r="D3" s="1209" t="s">
        <v>0</v>
      </c>
      <c r="E3" s="1210"/>
      <c r="F3" s="1210"/>
      <c r="G3" s="1210"/>
      <c r="H3" s="1210"/>
      <c r="I3" s="1210"/>
      <c r="J3" s="861" t="s">
        <v>32</v>
      </c>
      <c r="K3" s="862"/>
      <c r="L3" s="862"/>
      <c r="M3" s="862"/>
      <c r="N3" s="862"/>
      <c r="O3" s="862"/>
      <c r="P3" s="862"/>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c r="AW3" s="862"/>
      <c r="AX3" s="862"/>
      <c r="AY3" s="863"/>
      <c r="AZ3" s="1211" t="s">
        <v>23</v>
      </c>
      <c r="BA3" s="1191"/>
      <c r="BB3" s="1192"/>
      <c r="BC3" s="1211" t="s">
        <v>828</v>
      </c>
      <c r="BD3" s="1191"/>
      <c r="BE3" s="1192"/>
      <c r="BF3" s="1073" t="s">
        <v>850</v>
      </c>
      <c r="BG3" s="1074"/>
      <c r="BH3" s="1074"/>
      <c r="BI3" s="1075"/>
      <c r="BJ3" s="1179" t="s">
        <v>851</v>
      </c>
      <c r="BK3" s="1181"/>
      <c r="BL3" s="1190" t="s">
        <v>32</v>
      </c>
      <c r="BM3" s="1191"/>
      <c r="BN3" s="1192"/>
    </row>
    <row r="4" spans="2:67" s="2" customFormat="1" ht="18" customHeight="1" thickBot="1">
      <c r="B4" s="1207"/>
      <c r="C4" s="1208"/>
      <c r="D4" s="1193" t="s">
        <v>52</v>
      </c>
      <c r="E4" s="1194"/>
      <c r="F4" s="1194"/>
      <c r="G4" s="1194"/>
      <c r="H4" s="1194"/>
      <c r="I4" s="1195"/>
      <c r="J4" s="1196" t="s">
        <v>39</v>
      </c>
      <c r="K4" s="1196"/>
      <c r="L4" s="1196"/>
      <c r="M4" s="1197"/>
      <c r="N4" s="1198" t="s">
        <v>38</v>
      </c>
      <c r="O4" s="1196"/>
      <c r="P4" s="1197"/>
      <c r="Q4" s="1199" t="s">
        <v>37</v>
      </c>
      <c r="R4" s="1200"/>
      <c r="S4" s="1201"/>
      <c r="T4" s="1199" t="s">
        <v>36</v>
      </c>
      <c r="U4" s="1200"/>
      <c r="V4" s="1200"/>
      <c r="W4" s="1200"/>
      <c r="X4" s="1201"/>
      <c r="Y4" s="1198" t="s">
        <v>35</v>
      </c>
      <c r="Z4" s="1196"/>
      <c r="AA4" s="1196"/>
      <c r="AB4" s="1196"/>
      <c r="AC4" s="1197"/>
      <c r="AD4" s="1212" t="s">
        <v>55</v>
      </c>
      <c r="AE4" s="1213"/>
      <c r="AF4" s="1213"/>
      <c r="AG4" s="1214"/>
      <c r="AH4" s="1212" t="s">
        <v>54</v>
      </c>
      <c r="AI4" s="1213"/>
      <c r="AJ4" s="1213"/>
      <c r="AK4" s="1214"/>
      <c r="AL4" s="1212" t="s">
        <v>53</v>
      </c>
      <c r="AM4" s="1213"/>
      <c r="AN4" s="1213"/>
      <c r="AO4" s="1213"/>
      <c r="AP4" s="1214"/>
      <c r="AQ4" s="1198" t="s">
        <v>822</v>
      </c>
      <c r="AR4" s="1196"/>
      <c r="AS4" s="1197"/>
      <c r="AT4" s="1198" t="s">
        <v>821</v>
      </c>
      <c r="AU4" s="1196"/>
      <c r="AV4" s="1196"/>
      <c r="AW4" s="1218" t="s">
        <v>823</v>
      </c>
      <c r="AX4" s="1219"/>
      <c r="AY4" s="1220"/>
      <c r="AZ4" s="1196" t="s">
        <v>29</v>
      </c>
      <c r="BA4" s="1196"/>
      <c r="BB4" s="1197"/>
      <c r="BC4" s="1196" t="s">
        <v>852</v>
      </c>
      <c r="BD4" s="1196"/>
      <c r="BE4" s="1197"/>
      <c r="BF4" s="1198" t="s">
        <v>359</v>
      </c>
      <c r="BG4" s="1196"/>
      <c r="BH4" s="1196"/>
      <c r="BI4" s="1221"/>
      <c r="BJ4" s="1222" t="s">
        <v>848</v>
      </c>
      <c r="BK4" s="1197"/>
      <c r="BL4" s="1202"/>
      <c r="BM4" s="1203"/>
      <c r="BN4" s="1204"/>
    </row>
    <row r="5" spans="2:67" s="101" customFormat="1" ht="31">
      <c r="B5" s="368" t="s">
        <v>4</v>
      </c>
      <c r="C5" s="368" t="s">
        <v>5</v>
      </c>
      <c r="D5" s="369" t="s">
        <v>18</v>
      </c>
      <c r="E5" s="370" t="s">
        <v>17</v>
      </c>
      <c r="F5" s="370" t="s">
        <v>31</v>
      </c>
      <c r="G5" s="371" t="s">
        <v>20</v>
      </c>
      <c r="H5" s="371" t="s">
        <v>49</v>
      </c>
      <c r="I5" s="372" t="s">
        <v>818</v>
      </c>
      <c r="J5" s="392" t="s">
        <v>18</v>
      </c>
      <c r="K5" s="393" t="s">
        <v>17</v>
      </c>
      <c r="L5" s="393" t="s">
        <v>31</v>
      </c>
      <c r="M5" s="394" t="s">
        <v>818</v>
      </c>
      <c r="N5" s="392" t="s">
        <v>18</v>
      </c>
      <c r="O5" s="393" t="s">
        <v>17</v>
      </c>
      <c r="P5" s="394" t="s">
        <v>31</v>
      </c>
      <c r="Q5" s="392" t="s">
        <v>18</v>
      </c>
      <c r="R5" s="393" t="s">
        <v>17</v>
      </c>
      <c r="S5" s="394" t="s">
        <v>31</v>
      </c>
      <c r="T5" s="392" t="s">
        <v>18</v>
      </c>
      <c r="U5" s="393" t="s">
        <v>17</v>
      </c>
      <c r="V5" s="393" t="s">
        <v>31</v>
      </c>
      <c r="W5" s="393" t="s">
        <v>20</v>
      </c>
      <c r="X5" s="414" t="s">
        <v>818</v>
      </c>
      <c r="Y5" s="392" t="s">
        <v>18</v>
      </c>
      <c r="Z5" s="393" t="s">
        <v>17</v>
      </c>
      <c r="AA5" s="393" t="s">
        <v>31</v>
      </c>
      <c r="AB5" s="393" t="s">
        <v>20</v>
      </c>
      <c r="AC5" s="394" t="s">
        <v>818</v>
      </c>
      <c r="AD5" s="392" t="s">
        <v>18</v>
      </c>
      <c r="AE5" s="393" t="s">
        <v>17</v>
      </c>
      <c r="AF5" s="394" t="s">
        <v>31</v>
      </c>
      <c r="AG5" s="1076" t="s">
        <v>20</v>
      </c>
      <c r="AH5" s="392" t="s">
        <v>18</v>
      </c>
      <c r="AI5" s="393" t="s">
        <v>17</v>
      </c>
      <c r="AJ5" s="393" t="s">
        <v>31</v>
      </c>
      <c r="AK5" s="394" t="s">
        <v>20</v>
      </c>
      <c r="AL5" s="392" t="s">
        <v>18</v>
      </c>
      <c r="AM5" s="393" t="s">
        <v>17</v>
      </c>
      <c r="AN5" s="393" t="s">
        <v>31</v>
      </c>
      <c r="AO5" s="425" t="s">
        <v>20</v>
      </c>
      <c r="AP5" s="414" t="s">
        <v>818</v>
      </c>
      <c r="AQ5" s="392" t="s">
        <v>18</v>
      </c>
      <c r="AR5" s="393" t="s">
        <v>17</v>
      </c>
      <c r="AS5" s="394" t="s">
        <v>31</v>
      </c>
      <c r="AT5" s="392" t="s">
        <v>18</v>
      </c>
      <c r="AU5" s="393" t="s">
        <v>17</v>
      </c>
      <c r="AV5" s="840" t="s">
        <v>31</v>
      </c>
      <c r="AW5" s="392" t="s">
        <v>18</v>
      </c>
      <c r="AX5" s="393" t="s">
        <v>17</v>
      </c>
      <c r="AY5" s="840" t="s">
        <v>31</v>
      </c>
      <c r="AZ5" s="392" t="s">
        <v>18</v>
      </c>
      <c r="BA5" s="393" t="s">
        <v>17</v>
      </c>
      <c r="BB5" s="394" t="s">
        <v>31</v>
      </c>
      <c r="BC5" s="392" t="s">
        <v>18</v>
      </c>
      <c r="BD5" s="393" t="s">
        <v>17</v>
      </c>
      <c r="BE5" s="394" t="s">
        <v>31</v>
      </c>
      <c r="BF5" s="392" t="s">
        <v>16</v>
      </c>
      <c r="BG5" s="393" t="s">
        <v>17</v>
      </c>
      <c r="BH5" s="394" t="s">
        <v>22</v>
      </c>
      <c r="BI5" s="392" t="s">
        <v>50</v>
      </c>
      <c r="BJ5" s="392" t="s">
        <v>16</v>
      </c>
      <c r="BK5" s="393" t="s">
        <v>17</v>
      </c>
      <c r="BL5" s="431" t="s">
        <v>16</v>
      </c>
      <c r="BM5" s="425" t="s">
        <v>17</v>
      </c>
      <c r="BN5" s="394" t="s">
        <v>31</v>
      </c>
    </row>
    <row r="6" spans="2:67" s="337" customFormat="1" ht="25" customHeight="1">
      <c r="B6" s="207">
        <v>2024</v>
      </c>
      <c r="C6" s="207" t="s">
        <v>7</v>
      </c>
      <c r="D6" s="378">
        <v>1952725</v>
      </c>
      <c r="E6" s="379">
        <v>91033</v>
      </c>
      <c r="F6" s="379">
        <v>3628</v>
      </c>
      <c r="G6" s="379">
        <v>701</v>
      </c>
      <c r="H6" s="379">
        <v>50</v>
      </c>
      <c r="I6" s="380">
        <v>337</v>
      </c>
      <c r="J6" s="378">
        <v>7651</v>
      </c>
      <c r="K6" s="379">
        <v>168</v>
      </c>
      <c r="L6" s="379">
        <v>8</v>
      </c>
      <c r="M6" s="379">
        <v>1</v>
      </c>
      <c r="N6" s="378">
        <v>14169</v>
      </c>
      <c r="O6" s="379">
        <v>333</v>
      </c>
      <c r="P6" s="380">
        <v>6</v>
      </c>
      <c r="Q6" s="378">
        <v>8606</v>
      </c>
      <c r="R6" s="379">
        <v>363</v>
      </c>
      <c r="S6" s="380">
        <v>8</v>
      </c>
      <c r="T6" s="378">
        <v>10406</v>
      </c>
      <c r="U6" s="379">
        <v>237</v>
      </c>
      <c r="V6" s="379">
        <v>20</v>
      </c>
      <c r="W6" s="379">
        <v>5</v>
      </c>
      <c r="X6" s="379">
        <v>9</v>
      </c>
      <c r="Y6" s="378">
        <v>14344</v>
      </c>
      <c r="Z6" s="379">
        <v>319</v>
      </c>
      <c r="AA6" s="379">
        <v>19</v>
      </c>
      <c r="AB6" s="379">
        <v>2</v>
      </c>
      <c r="AC6" s="379">
        <v>5</v>
      </c>
      <c r="AD6" s="378">
        <v>22091</v>
      </c>
      <c r="AE6" s="379">
        <v>536</v>
      </c>
      <c r="AF6" s="380">
        <v>8</v>
      </c>
      <c r="AG6" s="1077">
        <v>1</v>
      </c>
      <c r="AH6" s="378">
        <v>16444</v>
      </c>
      <c r="AI6" s="379">
        <v>360</v>
      </c>
      <c r="AJ6" s="379">
        <v>10</v>
      </c>
      <c r="AK6" s="379">
        <v>1</v>
      </c>
      <c r="AL6" s="378">
        <v>36038</v>
      </c>
      <c r="AM6" s="379">
        <v>1053</v>
      </c>
      <c r="AN6" s="379">
        <v>63</v>
      </c>
      <c r="AO6" s="379">
        <v>5</v>
      </c>
      <c r="AP6" s="379">
        <v>3</v>
      </c>
      <c r="AQ6" s="378">
        <v>8499</v>
      </c>
      <c r="AR6" s="379">
        <v>90</v>
      </c>
      <c r="AS6" s="379">
        <v>4</v>
      </c>
      <c r="AT6" s="426">
        <v>8914</v>
      </c>
      <c r="AU6" s="809">
        <v>97</v>
      </c>
      <c r="AV6" s="809">
        <v>6</v>
      </c>
      <c r="AW6" s="426">
        <v>14528</v>
      </c>
      <c r="AX6" s="809">
        <v>568</v>
      </c>
      <c r="AY6" s="809">
        <v>27</v>
      </c>
      <c r="AZ6" s="991">
        <v>22428</v>
      </c>
      <c r="BA6" s="992">
        <v>255</v>
      </c>
      <c r="BB6" s="993">
        <v>50</v>
      </c>
      <c r="BC6" s="991">
        <v>125</v>
      </c>
      <c r="BD6" s="992">
        <v>217</v>
      </c>
      <c r="BE6" s="993">
        <v>21</v>
      </c>
      <c r="BF6" s="991">
        <v>26904</v>
      </c>
      <c r="BG6" s="992">
        <v>599</v>
      </c>
      <c r="BH6" s="993">
        <v>37</v>
      </c>
      <c r="BI6" s="991">
        <v>4</v>
      </c>
      <c r="BJ6" s="992">
        <v>5557</v>
      </c>
      <c r="BK6" s="993">
        <v>62</v>
      </c>
      <c r="BL6" s="770">
        <v>0</v>
      </c>
      <c r="BM6" s="771">
        <v>0</v>
      </c>
      <c r="BN6" s="772">
        <v>0</v>
      </c>
      <c r="BO6" s="990"/>
    </row>
    <row r="7" spans="2:67" s="337" customFormat="1" ht="25" customHeight="1" thickBot="1">
      <c r="B7" s="207">
        <v>2024</v>
      </c>
      <c r="C7" s="207" t="s">
        <v>6</v>
      </c>
      <c r="D7" s="378">
        <v>1905279</v>
      </c>
      <c r="E7" s="379">
        <v>91214</v>
      </c>
      <c r="F7" s="379">
        <v>3557</v>
      </c>
      <c r="G7" s="379">
        <v>687</v>
      </c>
      <c r="H7" s="379">
        <v>49</v>
      </c>
      <c r="I7" s="380">
        <v>342</v>
      </c>
      <c r="J7" s="378">
        <v>6819</v>
      </c>
      <c r="K7" s="379">
        <v>162</v>
      </c>
      <c r="L7" s="379">
        <v>8</v>
      </c>
      <c r="M7" s="379">
        <v>1</v>
      </c>
      <c r="N7" s="378">
        <v>12773</v>
      </c>
      <c r="O7" s="379">
        <v>324</v>
      </c>
      <c r="P7" s="380">
        <v>6</v>
      </c>
      <c r="Q7" s="378">
        <v>8293</v>
      </c>
      <c r="R7" s="379">
        <v>352</v>
      </c>
      <c r="S7" s="380">
        <v>8</v>
      </c>
      <c r="T7" s="378">
        <v>9569</v>
      </c>
      <c r="U7" s="379">
        <v>233</v>
      </c>
      <c r="V7" s="379">
        <v>18</v>
      </c>
      <c r="W7" s="379">
        <v>4</v>
      </c>
      <c r="X7" s="379">
        <v>9</v>
      </c>
      <c r="Y7" s="378">
        <v>13974</v>
      </c>
      <c r="Z7" s="379">
        <v>301</v>
      </c>
      <c r="AA7" s="379">
        <v>19</v>
      </c>
      <c r="AB7" s="379">
        <v>2</v>
      </c>
      <c r="AC7" s="379">
        <v>5</v>
      </c>
      <c r="AD7" s="378">
        <v>21696</v>
      </c>
      <c r="AE7" s="379">
        <v>520</v>
      </c>
      <c r="AF7" s="380">
        <v>8</v>
      </c>
      <c r="AG7" s="1077">
        <v>0</v>
      </c>
      <c r="AH7" s="378">
        <v>15692</v>
      </c>
      <c r="AI7" s="379">
        <v>340</v>
      </c>
      <c r="AJ7" s="379">
        <v>10</v>
      </c>
      <c r="AK7" s="379">
        <v>1</v>
      </c>
      <c r="AL7" s="378">
        <v>34039</v>
      </c>
      <c r="AM7" s="379">
        <v>1016</v>
      </c>
      <c r="AN7" s="379">
        <v>62</v>
      </c>
      <c r="AO7" s="379">
        <v>5</v>
      </c>
      <c r="AP7" s="379">
        <v>3</v>
      </c>
      <c r="AQ7" s="378">
        <v>8209</v>
      </c>
      <c r="AR7" s="379">
        <v>89</v>
      </c>
      <c r="AS7" s="379">
        <v>4</v>
      </c>
      <c r="AT7" s="426">
        <v>8530</v>
      </c>
      <c r="AU7" s="809">
        <v>93</v>
      </c>
      <c r="AV7" s="809">
        <v>6</v>
      </c>
      <c r="AW7" s="221">
        <v>10648</v>
      </c>
      <c r="AX7" s="221">
        <v>420</v>
      </c>
      <c r="AY7" s="221">
        <v>27</v>
      </c>
      <c r="AZ7" s="991">
        <v>21188</v>
      </c>
      <c r="BA7" s="992">
        <v>249</v>
      </c>
      <c r="BB7" s="993">
        <v>50</v>
      </c>
      <c r="BC7" s="991">
        <v>124</v>
      </c>
      <c r="BD7" s="992">
        <v>211</v>
      </c>
      <c r="BE7" s="993">
        <v>20</v>
      </c>
      <c r="BF7" s="991">
        <v>25337</v>
      </c>
      <c r="BG7" s="992">
        <v>588</v>
      </c>
      <c r="BH7" s="993">
        <v>36</v>
      </c>
      <c r="BI7" s="991">
        <v>3</v>
      </c>
      <c r="BJ7" s="992">
        <v>4768</v>
      </c>
      <c r="BK7" s="993">
        <v>60</v>
      </c>
      <c r="BL7" s="770"/>
      <c r="BM7" s="771"/>
      <c r="BN7" s="772"/>
      <c r="BO7" s="990"/>
    </row>
    <row r="8" spans="2:67" s="3" customFormat="1" ht="25" customHeight="1" thickTop="1">
      <c r="B8" s="276">
        <v>2023</v>
      </c>
      <c r="C8" s="276" t="s">
        <v>9</v>
      </c>
      <c r="D8" s="373">
        <v>1853176</v>
      </c>
      <c r="E8" s="374">
        <v>91125</v>
      </c>
      <c r="F8" s="374">
        <v>3486</v>
      </c>
      <c r="G8" s="374">
        <v>679</v>
      </c>
      <c r="H8" s="374">
        <v>49</v>
      </c>
      <c r="I8" s="375">
        <v>328</v>
      </c>
      <c r="J8" s="395">
        <v>5899</v>
      </c>
      <c r="K8" s="396">
        <v>152</v>
      </c>
      <c r="L8" s="396">
        <v>8</v>
      </c>
      <c r="M8" s="397">
        <v>1</v>
      </c>
      <c r="N8" s="395">
        <v>11015</v>
      </c>
      <c r="O8" s="396">
        <v>303</v>
      </c>
      <c r="P8" s="397">
        <v>6</v>
      </c>
      <c r="Q8" s="395">
        <v>7346</v>
      </c>
      <c r="R8" s="396">
        <v>340</v>
      </c>
      <c r="S8" s="397">
        <v>8</v>
      </c>
      <c r="T8" s="395">
        <v>8659</v>
      </c>
      <c r="U8" s="396">
        <v>228</v>
      </c>
      <c r="V8" s="396">
        <v>18</v>
      </c>
      <c r="W8" s="396">
        <v>4</v>
      </c>
      <c r="X8" s="397">
        <v>9</v>
      </c>
      <c r="Y8" s="395">
        <v>12859</v>
      </c>
      <c r="Z8" s="396">
        <v>284</v>
      </c>
      <c r="AA8" s="396">
        <v>18</v>
      </c>
      <c r="AB8" s="396">
        <v>1</v>
      </c>
      <c r="AC8" s="397">
        <v>5</v>
      </c>
      <c r="AD8" s="395">
        <v>19473</v>
      </c>
      <c r="AE8" s="396">
        <v>502</v>
      </c>
      <c r="AF8" s="397">
        <v>8</v>
      </c>
      <c r="AG8" s="1078"/>
      <c r="AH8" s="395">
        <v>14315</v>
      </c>
      <c r="AI8" s="396">
        <v>328</v>
      </c>
      <c r="AJ8" s="422">
        <v>10</v>
      </c>
      <c r="AK8" s="423">
        <v>1</v>
      </c>
      <c r="AL8" s="395">
        <v>28610</v>
      </c>
      <c r="AM8" s="396">
        <v>964</v>
      </c>
      <c r="AN8" s="396">
        <v>60</v>
      </c>
      <c r="AO8" s="396">
        <v>5</v>
      </c>
      <c r="AP8" s="397">
        <v>3</v>
      </c>
      <c r="AQ8" s="395">
        <v>7819</v>
      </c>
      <c r="AR8" s="396">
        <v>87</v>
      </c>
      <c r="AS8" s="397">
        <v>4</v>
      </c>
      <c r="AT8" s="395">
        <v>7805</v>
      </c>
      <c r="AU8" s="396">
        <v>86</v>
      </c>
      <c r="AV8" s="841">
        <v>6</v>
      </c>
      <c r="AW8" s="835">
        <v>10648</v>
      </c>
      <c r="AX8" s="864">
        <v>420</v>
      </c>
      <c r="AY8" s="864">
        <v>27</v>
      </c>
      <c r="AZ8" s="848">
        <v>20420</v>
      </c>
      <c r="BA8" s="797">
        <v>249</v>
      </c>
      <c r="BB8" s="798">
        <v>50</v>
      </c>
      <c r="BC8" s="848"/>
      <c r="BD8" s="797"/>
      <c r="BE8" s="798"/>
      <c r="BF8" s="848"/>
      <c r="BG8" s="797"/>
      <c r="BH8" s="798"/>
      <c r="BI8" s="848"/>
      <c r="BJ8" s="797"/>
      <c r="BK8" s="798"/>
      <c r="BL8" s="764"/>
      <c r="BM8" s="765"/>
      <c r="BN8" s="766"/>
      <c r="BO8" s="933"/>
    </row>
    <row r="9" spans="2:67" s="3" customFormat="1" ht="25" customHeight="1">
      <c r="B9" s="202">
        <v>2023</v>
      </c>
      <c r="C9" s="202" t="s">
        <v>8</v>
      </c>
      <c r="D9" s="376">
        <v>1784007</v>
      </c>
      <c r="E9" s="255">
        <v>90668</v>
      </c>
      <c r="F9" s="255">
        <v>3412</v>
      </c>
      <c r="G9" s="255">
        <v>669</v>
      </c>
      <c r="H9" s="255">
        <v>49</v>
      </c>
      <c r="I9" s="377">
        <v>303</v>
      </c>
      <c r="J9" s="398">
        <v>5492</v>
      </c>
      <c r="K9" s="253">
        <v>132</v>
      </c>
      <c r="L9" s="253">
        <v>6</v>
      </c>
      <c r="M9" s="753"/>
      <c r="N9" s="398">
        <v>10105</v>
      </c>
      <c r="O9" s="253">
        <v>265</v>
      </c>
      <c r="P9" s="410">
        <v>4</v>
      </c>
      <c r="Q9" s="398">
        <v>7050</v>
      </c>
      <c r="R9" s="253">
        <v>326</v>
      </c>
      <c r="S9" s="410">
        <v>6</v>
      </c>
      <c r="T9" s="398">
        <v>8203</v>
      </c>
      <c r="U9" s="253">
        <v>217</v>
      </c>
      <c r="V9" s="253">
        <v>19</v>
      </c>
      <c r="W9" s="253">
        <v>3</v>
      </c>
      <c r="X9" s="410">
        <v>9</v>
      </c>
      <c r="Y9" s="398">
        <v>12216</v>
      </c>
      <c r="Z9" s="253">
        <v>261</v>
      </c>
      <c r="AA9" s="253">
        <v>17</v>
      </c>
      <c r="AB9" s="253">
        <v>2</v>
      </c>
      <c r="AC9" s="410">
        <v>5</v>
      </c>
      <c r="AD9" s="398">
        <v>18397</v>
      </c>
      <c r="AE9" s="253">
        <v>473</v>
      </c>
      <c r="AF9" s="410">
        <v>11</v>
      </c>
      <c r="AG9" s="1079"/>
      <c r="AH9" s="398">
        <v>13701</v>
      </c>
      <c r="AI9" s="253">
        <v>306</v>
      </c>
      <c r="AJ9" s="340">
        <v>12</v>
      </c>
      <c r="AK9" s="424">
        <v>1</v>
      </c>
      <c r="AL9" s="398">
        <v>26883</v>
      </c>
      <c r="AM9" s="253">
        <v>899</v>
      </c>
      <c r="AN9" s="253">
        <v>67</v>
      </c>
      <c r="AO9" s="253">
        <v>5</v>
      </c>
      <c r="AP9" s="410">
        <v>3</v>
      </c>
      <c r="AQ9" s="398">
        <v>7258</v>
      </c>
      <c r="AR9" s="253">
        <v>75</v>
      </c>
      <c r="AS9" s="410">
        <v>2</v>
      </c>
      <c r="AT9" s="428"/>
      <c r="AU9" s="429"/>
      <c r="AV9" s="842"/>
      <c r="AW9" s="829">
        <v>10047</v>
      </c>
      <c r="AX9" s="865">
        <v>360</v>
      </c>
      <c r="AY9" s="865">
        <v>16</v>
      </c>
      <c r="AZ9" s="849">
        <v>19772</v>
      </c>
      <c r="BA9" s="255">
        <v>246</v>
      </c>
      <c r="BB9" s="377">
        <v>50</v>
      </c>
      <c r="BC9" s="849"/>
      <c r="BD9" s="255"/>
      <c r="BE9" s="377"/>
      <c r="BF9" s="849"/>
      <c r="BG9" s="255"/>
      <c r="BH9" s="377"/>
      <c r="BI9" s="849"/>
      <c r="BJ9" s="255"/>
      <c r="BK9" s="377"/>
      <c r="BL9" s="767"/>
      <c r="BM9" s="768"/>
      <c r="BN9" s="769"/>
      <c r="BO9" s="933"/>
    </row>
    <row r="10" spans="2:67" s="336" customFormat="1" ht="25" customHeight="1">
      <c r="B10" s="202">
        <v>2023</v>
      </c>
      <c r="C10" s="202" t="s">
        <v>7</v>
      </c>
      <c r="D10" s="376">
        <v>1734882</v>
      </c>
      <c r="E10" s="255">
        <v>90725</v>
      </c>
      <c r="F10" s="255">
        <v>3349</v>
      </c>
      <c r="G10" s="255">
        <v>664</v>
      </c>
      <c r="H10" s="255">
        <v>50</v>
      </c>
      <c r="I10" s="377">
        <v>302</v>
      </c>
      <c r="J10" s="398">
        <v>5492</v>
      </c>
      <c r="K10" s="253">
        <v>132</v>
      </c>
      <c r="L10" s="253">
        <v>6</v>
      </c>
      <c r="M10" s="753"/>
      <c r="N10" s="398">
        <v>10105</v>
      </c>
      <c r="O10" s="253">
        <v>265</v>
      </c>
      <c r="P10" s="410">
        <v>4</v>
      </c>
      <c r="Q10" s="398">
        <v>7050</v>
      </c>
      <c r="R10" s="253">
        <v>326</v>
      </c>
      <c r="S10" s="410">
        <v>6</v>
      </c>
      <c r="T10" s="398">
        <v>8203</v>
      </c>
      <c r="U10" s="253">
        <v>217</v>
      </c>
      <c r="V10" s="253">
        <v>19</v>
      </c>
      <c r="W10" s="253">
        <v>3</v>
      </c>
      <c r="X10" s="410">
        <v>9</v>
      </c>
      <c r="Y10" s="398">
        <v>12216</v>
      </c>
      <c r="Z10" s="253">
        <v>261</v>
      </c>
      <c r="AA10" s="253">
        <v>17</v>
      </c>
      <c r="AB10" s="253">
        <v>2</v>
      </c>
      <c r="AC10" s="410">
        <v>5</v>
      </c>
      <c r="AD10" s="398">
        <v>18397</v>
      </c>
      <c r="AE10" s="253">
        <v>473</v>
      </c>
      <c r="AF10" s="410">
        <v>11</v>
      </c>
      <c r="AG10" s="1079"/>
      <c r="AH10" s="398">
        <v>13701</v>
      </c>
      <c r="AI10" s="253">
        <v>306</v>
      </c>
      <c r="AJ10" s="340">
        <v>12</v>
      </c>
      <c r="AK10" s="424">
        <v>1</v>
      </c>
      <c r="AL10" s="398">
        <v>26883</v>
      </c>
      <c r="AM10" s="253">
        <v>899</v>
      </c>
      <c r="AN10" s="253">
        <v>67</v>
      </c>
      <c r="AO10" s="253">
        <v>5</v>
      </c>
      <c r="AP10" s="410">
        <v>3</v>
      </c>
      <c r="AQ10" s="398">
        <v>7258</v>
      </c>
      <c r="AR10" s="253">
        <v>75</v>
      </c>
      <c r="AS10" s="410">
        <v>2</v>
      </c>
      <c r="AT10" s="829">
        <v>8280</v>
      </c>
      <c r="AU10" s="830">
        <v>137</v>
      </c>
      <c r="AV10" s="842"/>
      <c r="AW10" s="829">
        <v>9512</v>
      </c>
      <c r="AX10" s="865">
        <v>240</v>
      </c>
      <c r="AY10" s="865">
        <v>16</v>
      </c>
      <c r="AZ10" s="849">
        <v>19770</v>
      </c>
      <c r="BA10" s="255">
        <v>241</v>
      </c>
      <c r="BB10" s="377">
        <v>50</v>
      </c>
      <c r="BC10" s="849"/>
      <c r="BD10" s="255"/>
      <c r="BE10" s="377"/>
      <c r="BF10" s="849"/>
      <c r="BG10" s="255"/>
      <c r="BH10" s="377"/>
      <c r="BI10" s="849"/>
      <c r="BJ10" s="255"/>
      <c r="BK10" s="377"/>
      <c r="BL10" s="767"/>
      <c r="BM10" s="768"/>
      <c r="BN10" s="769"/>
      <c r="BO10" s="933"/>
    </row>
    <row r="11" spans="2:67" s="337" customFormat="1" ht="25" customHeight="1" thickBot="1">
      <c r="B11" s="207">
        <v>2023</v>
      </c>
      <c r="C11" s="207" t="s">
        <v>6</v>
      </c>
      <c r="D11" s="378">
        <v>1703533</v>
      </c>
      <c r="E11" s="379">
        <v>90603</v>
      </c>
      <c r="F11" s="379">
        <v>3326</v>
      </c>
      <c r="G11" s="379">
        <v>658</v>
      </c>
      <c r="H11" s="379">
        <v>49</v>
      </c>
      <c r="I11" s="380">
        <v>299</v>
      </c>
      <c r="J11" s="378">
        <v>5226</v>
      </c>
      <c r="K11" s="379">
        <v>126</v>
      </c>
      <c r="L11" s="379">
        <v>6</v>
      </c>
      <c r="M11" s="754"/>
      <c r="N11" s="378">
        <v>9695</v>
      </c>
      <c r="O11" s="379">
        <v>240</v>
      </c>
      <c r="P11" s="380">
        <v>4</v>
      </c>
      <c r="Q11" s="378">
        <v>6748</v>
      </c>
      <c r="R11" s="379">
        <v>313</v>
      </c>
      <c r="S11" s="380">
        <v>6</v>
      </c>
      <c r="T11" s="378">
        <v>7943</v>
      </c>
      <c r="U11" s="379">
        <v>213</v>
      </c>
      <c r="V11" s="379">
        <v>19</v>
      </c>
      <c r="W11" s="379">
        <v>3</v>
      </c>
      <c r="X11" s="754"/>
      <c r="Y11" s="378">
        <v>11798</v>
      </c>
      <c r="Z11" s="379">
        <v>244</v>
      </c>
      <c r="AA11" s="379">
        <v>15</v>
      </c>
      <c r="AB11" s="749"/>
      <c r="AC11" s="754"/>
      <c r="AD11" s="378">
        <v>17865</v>
      </c>
      <c r="AE11" s="379">
        <v>451</v>
      </c>
      <c r="AF11" s="380">
        <v>11</v>
      </c>
      <c r="AG11" s="1077"/>
      <c r="AH11" s="378">
        <v>13444</v>
      </c>
      <c r="AI11" s="379">
        <v>300</v>
      </c>
      <c r="AJ11" s="379">
        <v>12</v>
      </c>
      <c r="AK11" s="754"/>
      <c r="AL11" s="378">
        <v>25852</v>
      </c>
      <c r="AM11" s="379">
        <v>873</v>
      </c>
      <c r="AN11" s="379">
        <v>60</v>
      </c>
      <c r="AO11" s="379">
        <v>5</v>
      </c>
      <c r="AP11" s="754"/>
      <c r="AQ11" s="378">
        <v>7181</v>
      </c>
      <c r="AR11" s="379">
        <v>74</v>
      </c>
      <c r="AS11" s="754"/>
      <c r="AT11" s="831">
        <v>8280</v>
      </c>
      <c r="AU11" s="832">
        <v>137</v>
      </c>
      <c r="AV11" s="843"/>
      <c r="AW11" s="831">
        <v>9512</v>
      </c>
      <c r="AX11" s="866">
        <v>240</v>
      </c>
      <c r="AY11" s="754"/>
      <c r="AZ11" s="847">
        <v>19741</v>
      </c>
      <c r="BA11" s="379">
        <v>233</v>
      </c>
      <c r="BB11" s="380">
        <v>50</v>
      </c>
      <c r="BC11" s="847"/>
      <c r="BD11" s="379"/>
      <c r="BE11" s="380"/>
      <c r="BF11" s="847"/>
      <c r="BG11" s="379"/>
      <c r="BH11" s="380"/>
      <c r="BI11" s="847"/>
      <c r="BJ11" s="379"/>
      <c r="BK11" s="380"/>
      <c r="BL11" s="770"/>
      <c r="BM11" s="771"/>
      <c r="BN11" s="772"/>
      <c r="BO11" s="933"/>
    </row>
    <row r="12" spans="2:67" s="101" customFormat="1" ht="25" customHeight="1" thickTop="1">
      <c r="B12" s="276">
        <v>2022</v>
      </c>
      <c r="C12" s="276" t="s">
        <v>9</v>
      </c>
      <c r="D12" s="373">
        <v>1663391</v>
      </c>
      <c r="E12" s="374">
        <v>89926</v>
      </c>
      <c r="F12" s="374">
        <v>3244</v>
      </c>
      <c r="G12" s="374">
        <v>647</v>
      </c>
      <c r="H12" s="374">
        <v>52</v>
      </c>
      <c r="I12" s="375">
        <v>303</v>
      </c>
      <c r="J12" s="400">
        <v>5051</v>
      </c>
      <c r="K12" s="401">
        <v>118</v>
      </c>
      <c r="L12" s="401">
        <v>6</v>
      </c>
      <c r="M12" s="755"/>
      <c r="N12" s="400">
        <v>9484</v>
      </c>
      <c r="O12" s="401">
        <v>226</v>
      </c>
      <c r="P12" s="411">
        <v>4</v>
      </c>
      <c r="Q12" s="400">
        <v>6577</v>
      </c>
      <c r="R12" s="401">
        <v>288</v>
      </c>
      <c r="S12" s="411">
        <v>6</v>
      </c>
      <c r="T12" s="400">
        <v>7700</v>
      </c>
      <c r="U12" s="401">
        <v>194</v>
      </c>
      <c r="V12" s="401">
        <v>18</v>
      </c>
      <c r="W12" s="401">
        <v>3</v>
      </c>
      <c r="X12" s="755"/>
      <c r="Y12" s="400">
        <v>11642</v>
      </c>
      <c r="Z12" s="401">
        <v>232</v>
      </c>
      <c r="AA12" s="401">
        <v>15</v>
      </c>
      <c r="AB12" s="750"/>
      <c r="AC12" s="755"/>
      <c r="AD12" s="400">
        <v>17767</v>
      </c>
      <c r="AE12" s="401">
        <v>424</v>
      </c>
      <c r="AF12" s="411">
        <v>11</v>
      </c>
      <c r="AG12" s="1080"/>
      <c r="AH12" s="400">
        <v>13139</v>
      </c>
      <c r="AI12" s="401">
        <v>292</v>
      </c>
      <c r="AJ12" s="401">
        <v>12</v>
      </c>
      <c r="AK12" s="755"/>
      <c r="AL12" s="400">
        <v>25499</v>
      </c>
      <c r="AM12" s="401">
        <v>835</v>
      </c>
      <c r="AN12" s="401">
        <v>56</v>
      </c>
      <c r="AO12" s="401">
        <v>5</v>
      </c>
      <c r="AP12" s="755"/>
      <c r="AQ12" s="400">
        <v>7129</v>
      </c>
      <c r="AR12" s="401">
        <v>73</v>
      </c>
      <c r="AS12" s="755"/>
      <c r="AT12" s="833">
        <v>8280</v>
      </c>
      <c r="AU12" s="834">
        <v>130</v>
      </c>
      <c r="AV12" s="844"/>
      <c r="AW12" s="833">
        <v>9530</v>
      </c>
      <c r="AX12" s="867">
        <v>243</v>
      </c>
      <c r="AY12" s="755"/>
      <c r="AZ12" s="462">
        <v>19622</v>
      </c>
      <c r="BA12" s="401">
        <v>229</v>
      </c>
      <c r="BB12" s="411">
        <v>50</v>
      </c>
      <c r="BC12" s="462"/>
      <c r="BD12" s="401"/>
      <c r="BE12" s="411"/>
      <c r="BF12" s="462"/>
      <c r="BG12" s="401"/>
      <c r="BH12" s="411"/>
      <c r="BI12" s="462"/>
      <c r="BJ12" s="401"/>
      <c r="BK12" s="411"/>
      <c r="BL12" s="773"/>
      <c r="BM12" s="774"/>
      <c r="BN12" s="775"/>
      <c r="BO12" s="933"/>
    </row>
    <row r="13" spans="2:67" s="3" customFormat="1" ht="25" customHeight="1">
      <c r="B13" s="202">
        <v>2022</v>
      </c>
      <c r="C13" s="202" t="s">
        <v>8</v>
      </c>
      <c r="D13" s="376">
        <v>1632062</v>
      </c>
      <c r="E13" s="255">
        <v>89367</v>
      </c>
      <c r="F13" s="255">
        <v>3203</v>
      </c>
      <c r="G13" s="255">
        <v>643</v>
      </c>
      <c r="H13" s="255">
        <v>52</v>
      </c>
      <c r="I13" s="377">
        <v>303</v>
      </c>
      <c r="J13" s="398">
        <v>4904</v>
      </c>
      <c r="K13" s="253">
        <v>106</v>
      </c>
      <c r="L13" s="253">
        <v>6</v>
      </c>
      <c r="M13" s="753"/>
      <c r="N13" s="398">
        <v>9220</v>
      </c>
      <c r="O13" s="253">
        <v>207</v>
      </c>
      <c r="P13" s="410">
        <v>4</v>
      </c>
      <c r="Q13" s="398">
        <v>6469</v>
      </c>
      <c r="R13" s="253">
        <v>267</v>
      </c>
      <c r="S13" s="410">
        <v>5</v>
      </c>
      <c r="T13" s="398">
        <v>7498</v>
      </c>
      <c r="U13" s="253">
        <v>171</v>
      </c>
      <c r="V13" s="253">
        <v>16</v>
      </c>
      <c r="W13" s="253">
        <v>2</v>
      </c>
      <c r="X13" s="753"/>
      <c r="Y13" s="398">
        <v>11312</v>
      </c>
      <c r="Z13" s="253">
        <v>215</v>
      </c>
      <c r="AA13" s="253">
        <v>13</v>
      </c>
      <c r="AB13" s="751"/>
      <c r="AC13" s="753"/>
      <c r="AD13" s="398">
        <v>17671</v>
      </c>
      <c r="AE13" s="253">
        <v>417</v>
      </c>
      <c r="AF13" s="410">
        <v>12</v>
      </c>
      <c r="AG13" s="1079"/>
      <c r="AH13" s="398">
        <v>12879</v>
      </c>
      <c r="AI13" s="253">
        <v>282</v>
      </c>
      <c r="AJ13" s="340">
        <v>12</v>
      </c>
      <c r="AK13" s="753"/>
      <c r="AL13" s="398">
        <v>25069</v>
      </c>
      <c r="AM13" s="253">
        <v>787</v>
      </c>
      <c r="AN13" s="253">
        <v>52</v>
      </c>
      <c r="AO13" s="253">
        <v>5</v>
      </c>
      <c r="AP13" s="753"/>
      <c r="AQ13" s="398">
        <v>5163</v>
      </c>
      <c r="AR13" s="253">
        <v>68</v>
      </c>
      <c r="AS13" s="753"/>
      <c r="AT13" s="829">
        <v>8195</v>
      </c>
      <c r="AU13" s="830">
        <v>127</v>
      </c>
      <c r="AV13" s="842"/>
      <c r="AW13" s="829">
        <v>9512</v>
      </c>
      <c r="AX13" s="865">
        <v>240</v>
      </c>
      <c r="AY13" s="753"/>
      <c r="AZ13" s="849">
        <v>19453</v>
      </c>
      <c r="BA13" s="255">
        <v>218</v>
      </c>
      <c r="BB13" s="377">
        <v>50</v>
      </c>
      <c r="BC13" s="849"/>
      <c r="BD13" s="255"/>
      <c r="BE13" s="377"/>
      <c r="BF13" s="849"/>
      <c r="BG13" s="255"/>
      <c r="BH13" s="377"/>
      <c r="BI13" s="849"/>
      <c r="BJ13" s="255"/>
      <c r="BK13" s="377"/>
      <c r="BL13" s="767"/>
      <c r="BM13" s="768"/>
      <c r="BN13" s="769"/>
    </row>
    <row r="14" spans="2:67" s="3" customFormat="1" ht="25" customHeight="1">
      <c r="B14" s="202">
        <v>2022</v>
      </c>
      <c r="C14" s="202" t="s">
        <v>7</v>
      </c>
      <c r="D14" s="376">
        <v>1600133</v>
      </c>
      <c r="E14" s="255">
        <v>88716</v>
      </c>
      <c r="F14" s="255">
        <v>3133</v>
      </c>
      <c r="G14" s="255">
        <v>634</v>
      </c>
      <c r="H14" s="255">
        <v>53</v>
      </c>
      <c r="I14" s="377">
        <v>309</v>
      </c>
      <c r="J14" s="398">
        <v>4729</v>
      </c>
      <c r="K14" s="253">
        <v>103</v>
      </c>
      <c r="L14" s="253">
        <v>6</v>
      </c>
      <c r="M14" s="753"/>
      <c r="N14" s="398">
        <v>8362</v>
      </c>
      <c r="O14" s="253">
        <v>199</v>
      </c>
      <c r="P14" s="410">
        <v>4</v>
      </c>
      <c r="Q14" s="398">
        <v>5999</v>
      </c>
      <c r="R14" s="253">
        <v>259</v>
      </c>
      <c r="S14" s="410">
        <v>6</v>
      </c>
      <c r="T14" s="398">
        <v>7280</v>
      </c>
      <c r="U14" s="253">
        <v>164</v>
      </c>
      <c r="V14" s="253">
        <v>13</v>
      </c>
      <c r="W14" s="253">
        <v>2</v>
      </c>
      <c r="X14" s="753"/>
      <c r="Y14" s="398">
        <v>10812</v>
      </c>
      <c r="Z14" s="253">
        <v>212</v>
      </c>
      <c r="AA14" s="253">
        <v>13</v>
      </c>
      <c r="AB14" s="751"/>
      <c r="AC14" s="753"/>
      <c r="AD14" s="398">
        <v>16998</v>
      </c>
      <c r="AE14" s="253">
        <v>406</v>
      </c>
      <c r="AF14" s="410">
        <v>12</v>
      </c>
      <c r="AG14" s="1079"/>
      <c r="AH14" s="398">
        <v>12192</v>
      </c>
      <c r="AI14" s="253">
        <v>277</v>
      </c>
      <c r="AJ14" s="340">
        <v>12</v>
      </c>
      <c r="AK14" s="753"/>
      <c r="AL14" s="398">
        <v>22953</v>
      </c>
      <c r="AM14" s="253">
        <v>772</v>
      </c>
      <c r="AN14" s="253">
        <v>46</v>
      </c>
      <c r="AO14" s="253">
        <v>5</v>
      </c>
      <c r="AP14" s="753"/>
      <c r="AQ14" s="398">
        <v>5047</v>
      </c>
      <c r="AR14" s="253">
        <v>67</v>
      </c>
      <c r="AS14" s="753"/>
      <c r="AT14" s="829">
        <v>7779</v>
      </c>
      <c r="AU14" s="830">
        <v>116</v>
      </c>
      <c r="AV14" s="842"/>
      <c r="AW14" s="829">
        <v>9302</v>
      </c>
      <c r="AX14" s="865">
        <v>215</v>
      </c>
      <c r="AY14" s="753"/>
      <c r="AZ14" s="849">
        <v>19401</v>
      </c>
      <c r="BA14" s="255">
        <v>209</v>
      </c>
      <c r="BB14" s="377">
        <v>50</v>
      </c>
      <c r="BC14" s="849"/>
      <c r="BD14" s="255"/>
      <c r="BE14" s="377"/>
      <c r="BF14" s="849"/>
      <c r="BG14" s="255"/>
      <c r="BH14" s="377"/>
      <c r="BI14" s="849"/>
      <c r="BJ14" s="255"/>
      <c r="BK14" s="377"/>
      <c r="BL14" s="767"/>
      <c r="BM14" s="768"/>
      <c r="BN14" s="769"/>
    </row>
    <row r="15" spans="2:67" s="3" customFormat="1" ht="25" customHeight="1" thickBot="1">
      <c r="B15" s="207">
        <v>2022</v>
      </c>
      <c r="C15" s="207" t="s">
        <v>6</v>
      </c>
      <c r="D15" s="378">
        <v>1560419</v>
      </c>
      <c r="E15" s="379">
        <v>88045</v>
      </c>
      <c r="F15" s="379">
        <v>3059</v>
      </c>
      <c r="G15" s="379">
        <v>628</v>
      </c>
      <c r="H15" s="379">
        <v>54</v>
      </c>
      <c r="I15" s="380">
        <v>297</v>
      </c>
      <c r="J15" s="378">
        <v>4483</v>
      </c>
      <c r="K15" s="379">
        <v>103</v>
      </c>
      <c r="L15" s="379">
        <v>5</v>
      </c>
      <c r="M15" s="754"/>
      <c r="N15" s="378">
        <v>7746</v>
      </c>
      <c r="O15" s="379">
        <v>194</v>
      </c>
      <c r="P15" s="380">
        <v>4</v>
      </c>
      <c r="Q15" s="378">
        <v>5656</v>
      </c>
      <c r="R15" s="379">
        <v>257</v>
      </c>
      <c r="S15" s="380">
        <v>6</v>
      </c>
      <c r="T15" s="378">
        <v>7056</v>
      </c>
      <c r="U15" s="379">
        <v>160</v>
      </c>
      <c r="V15" s="379">
        <v>10</v>
      </c>
      <c r="W15" s="379">
        <v>2</v>
      </c>
      <c r="X15" s="754"/>
      <c r="Y15" s="378">
        <v>10039</v>
      </c>
      <c r="Z15" s="379">
        <v>202</v>
      </c>
      <c r="AA15" s="379">
        <v>13</v>
      </c>
      <c r="AB15" s="749"/>
      <c r="AC15" s="754"/>
      <c r="AD15" s="378">
        <v>15812</v>
      </c>
      <c r="AE15" s="379">
        <v>399</v>
      </c>
      <c r="AF15" s="380">
        <v>12</v>
      </c>
      <c r="AG15" s="1077"/>
      <c r="AH15" s="378">
        <v>11420</v>
      </c>
      <c r="AI15" s="379">
        <v>276</v>
      </c>
      <c r="AJ15" s="379">
        <v>12</v>
      </c>
      <c r="AK15" s="754"/>
      <c r="AL15" s="378">
        <v>21679</v>
      </c>
      <c r="AM15" s="379">
        <v>744</v>
      </c>
      <c r="AN15" s="379">
        <v>46</v>
      </c>
      <c r="AO15" s="379">
        <v>5</v>
      </c>
      <c r="AP15" s="754"/>
      <c r="AQ15" s="426">
        <v>4179</v>
      </c>
      <c r="AR15" s="427">
        <v>52</v>
      </c>
      <c r="AS15" s="754"/>
      <c r="AT15" s="831">
        <v>7734</v>
      </c>
      <c r="AU15" s="832">
        <v>116</v>
      </c>
      <c r="AV15" s="843"/>
      <c r="AW15" s="831">
        <v>9232</v>
      </c>
      <c r="AX15" s="866">
        <v>204</v>
      </c>
      <c r="AY15" s="754"/>
      <c r="AZ15" s="847">
        <v>19367</v>
      </c>
      <c r="BA15" s="379">
        <v>205</v>
      </c>
      <c r="BB15" s="380">
        <v>50</v>
      </c>
      <c r="BC15" s="847"/>
      <c r="BD15" s="379"/>
      <c r="BE15" s="380"/>
      <c r="BF15" s="847"/>
      <c r="BG15" s="379"/>
      <c r="BH15" s="380"/>
      <c r="BI15" s="847"/>
      <c r="BJ15" s="379"/>
      <c r="BK15" s="380"/>
      <c r="BL15" s="776"/>
      <c r="BM15" s="777"/>
      <c r="BN15" s="778"/>
    </row>
    <row r="16" spans="2:67" s="3" customFormat="1" ht="25" customHeight="1" thickTop="1">
      <c r="B16" s="276">
        <v>2021</v>
      </c>
      <c r="C16" s="276" t="s">
        <v>9</v>
      </c>
      <c r="D16" s="373">
        <v>1544830</v>
      </c>
      <c r="E16" s="374">
        <v>87590</v>
      </c>
      <c r="F16" s="374">
        <v>3042</v>
      </c>
      <c r="G16" s="374">
        <v>622</v>
      </c>
      <c r="H16" s="374">
        <v>50</v>
      </c>
      <c r="I16" s="375">
        <v>297</v>
      </c>
      <c r="J16" s="395">
        <v>4481</v>
      </c>
      <c r="K16" s="396">
        <v>101</v>
      </c>
      <c r="L16" s="396">
        <v>5</v>
      </c>
      <c r="M16" s="755"/>
      <c r="N16" s="395">
        <v>7732</v>
      </c>
      <c r="O16" s="396">
        <v>188</v>
      </c>
      <c r="P16" s="397">
        <v>4</v>
      </c>
      <c r="Q16" s="395">
        <v>5640</v>
      </c>
      <c r="R16" s="396">
        <v>250</v>
      </c>
      <c r="S16" s="397">
        <v>6</v>
      </c>
      <c r="T16" s="395">
        <v>6962</v>
      </c>
      <c r="U16" s="396">
        <v>155</v>
      </c>
      <c r="V16" s="396">
        <v>9</v>
      </c>
      <c r="W16" s="396">
        <v>2</v>
      </c>
      <c r="X16" s="755"/>
      <c r="Y16" s="395">
        <v>9979</v>
      </c>
      <c r="Z16" s="396">
        <v>200</v>
      </c>
      <c r="AA16" s="396">
        <v>13</v>
      </c>
      <c r="AB16" s="750"/>
      <c r="AC16" s="755"/>
      <c r="AD16" s="395">
        <v>15745</v>
      </c>
      <c r="AE16" s="396">
        <v>392</v>
      </c>
      <c r="AF16" s="397">
        <v>12</v>
      </c>
      <c r="AG16" s="1078"/>
      <c r="AH16" s="395">
        <v>11353</v>
      </c>
      <c r="AI16" s="396">
        <v>270</v>
      </c>
      <c r="AJ16" s="422">
        <v>12</v>
      </c>
      <c r="AK16" s="755"/>
      <c r="AL16" s="395">
        <v>21605</v>
      </c>
      <c r="AM16" s="396">
        <v>714</v>
      </c>
      <c r="AN16" s="396">
        <v>44</v>
      </c>
      <c r="AO16" s="396">
        <v>5</v>
      </c>
      <c r="AP16" s="755"/>
      <c r="AQ16" s="395">
        <v>4176</v>
      </c>
      <c r="AR16" s="396">
        <v>51</v>
      </c>
      <c r="AS16" s="755"/>
      <c r="AT16" s="835">
        <v>6990</v>
      </c>
      <c r="AU16" s="836">
        <v>83</v>
      </c>
      <c r="AV16" s="844"/>
      <c r="AW16" s="868">
        <v>9152</v>
      </c>
      <c r="AX16" s="864">
        <v>201</v>
      </c>
      <c r="AY16" s="755"/>
      <c r="AZ16" s="850">
        <v>19311</v>
      </c>
      <c r="BA16" s="374">
        <v>200</v>
      </c>
      <c r="BB16" s="375">
        <v>50</v>
      </c>
      <c r="BC16" s="850"/>
      <c r="BD16" s="374"/>
      <c r="BE16" s="375"/>
      <c r="BF16" s="850"/>
      <c r="BG16" s="374"/>
      <c r="BH16" s="375"/>
      <c r="BI16" s="850"/>
      <c r="BJ16" s="374"/>
      <c r="BK16" s="375"/>
      <c r="BL16" s="764"/>
      <c r="BM16" s="765"/>
      <c r="BN16" s="766"/>
    </row>
    <row r="17" spans="2:66" s="3" customFormat="1" ht="25" customHeight="1">
      <c r="B17" s="202">
        <v>2021</v>
      </c>
      <c r="C17" s="202" t="s">
        <v>8</v>
      </c>
      <c r="D17" s="376">
        <v>1477244</v>
      </c>
      <c r="E17" s="255">
        <v>86999</v>
      </c>
      <c r="F17" s="255">
        <v>2972</v>
      </c>
      <c r="G17" s="255">
        <v>606</v>
      </c>
      <c r="H17" s="255">
        <v>50</v>
      </c>
      <c r="I17" s="377">
        <v>297</v>
      </c>
      <c r="J17" s="398">
        <v>4480</v>
      </c>
      <c r="K17" s="253">
        <v>96</v>
      </c>
      <c r="L17" s="253">
        <v>5</v>
      </c>
      <c r="M17" s="753"/>
      <c r="N17" s="398">
        <v>7718</v>
      </c>
      <c r="O17" s="253">
        <v>177</v>
      </c>
      <c r="P17" s="410">
        <v>2</v>
      </c>
      <c r="Q17" s="398">
        <v>5616</v>
      </c>
      <c r="R17" s="253">
        <v>234</v>
      </c>
      <c r="S17" s="410">
        <v>6</v>
      </c>
      <c r="T17" s="398">
        <v>6774</v>
      </c>
      <c r="U17" s="253">
        <v>150</v>
      </c>
      <c r="V17" s="253">
        <v>9</v>
      </c>
      <c r="W17" s="253">
        <v>1</v>
      </c>
      <c r="X17" s="753"/>
      <c r="Y17" s="398">
        <v>9977</v>
      </c>
      <c r="Z17" s="253">
        <v>192</v>
      </c>
      <c r="AA17" s="253">
        <v>12</v>
      </c>
      <c r="AB17" s="751"/>
      <c r="AC17" s="753"/>
      <c r="AD17" s="398">
        <v>15652</v>
      </c>
      <c r="AE17" s="253">
        <v>386</v>
      </c>
      <c r="AF17" s="410">
        <v>12</v>
      </c>
      <c r="AG17" s="1079"/>
      <c r="AH17" s="398">
        <v>11327</v>
      </c>
      <c r="AI17" s="253">
        <v>258</v>
      </c>
      <c r="AJ17" s="340">
        <v>12</v>
      </c>
      <c r="AK17" s="753"/>
      <c r="AL17" s="398">
        <v>21574</v>
      </c>
      <c r="AM17" s="253">
        <v>689</v>
      </c>
      <c r="AN17" s="253">
        <v>44</v>
      </c>
      <c r="AO17" s="253">
        <v>5</v>
      </c>
      <c r="AP17" s="753"/>
      <c r="AQ17" s="398">
        <v>8175</v>
      </c>
      <c r="AR17" s="253">
        <v>65</v>
      </c>
      <c r="AS17" s="753"/>
      <c r="AT17" s="829">
        <v>5890</v>
      </c>
      <c r="AU17" s="830">
        <v>80</v>
      </c>
      <c r="AV17" s="842"/>
      <c r="AW17" s="869">
        <v>9154</v>
      </c>
      <c r="AX17" s="865">
        <v>194</v>
      </c>
      <c r="AY17" s="753"/>
      <c r="AZ17" s="849">
        <v>19134</v>
      </c>
      <c r="BA17" s="255">
        <v>197</v>
      </c>
      <c r="BB17" s="377">
        <v>50</v>
      </c>
      <c r="BC17" s="849"/>
      <c r="BD17" s="255"/>
      <c r="BE17" s="377"/>
      <c r="BF17" s="849"/>
      <c r="BG17" s="255"/>
      <c r="BH17" s="377"/>
      <c r="BI17" s="849"/>
      <c r="BJ17" s="255"/>
      <c r="BK17" s="377"/>
      <c r="BL17" s="767"/>
      <c r="BM17" s="768"/>
      <c r="BN17" s="769"/>
    </row>
    <row r="18" spans="2:66" s="3" customFormat="1" ht="25" customHeight="1">
      <c r="B18" s="202">
        <v>2021</v>
      </c>
      <c r="C18" s="202" t="s">
        <v>7</v>
      </c>
      <c r="D18" s="376">
        <v>1439594</v>
      </c>
      <c r="E18" s="255">
        <v>87279</v>
      </c>
      <c r="F18" s="255">
        <v>2930</v>
      </c>
      <c r="G18" s="255">
        <v>591</v>
      </c>
      <c r="H18" s="255">
        <v>49</v>
      </c>
      <c r="I18" s="377">
        <v>290</v>
      </c>
      <c r="J18" s="398">
        <v>4460</v>
      </c>
      <c r="K18" s="253">
        <v>93</v>
      </c>
      <c r="L18" s="253">
        <v>5</v>
      </c>
      <c r="M18" s="753"/>
      <c r="N18" s="398">
        <v>7710</v>
      </c>
      <c r="O18" s="253">
        <v>170</v>
      </c>
      <c r="P18" s="410">
        <v>2</v>
      </c>
      <c r="Q18" s="398">
        <v>5614</v>
      </c>
      <c r="R18" s="253">
        <v>228</v>
      </c>
      <c r="S18" s="410">
        <v>6</v>
      </c>
      <c r="T18" s="398">
        <v>6626</v>
      </c>
      <c r="U18" s="253">
        <v>142</v>
      </c>
      <c r="V18" s="253">
        <v>9</v>
      </c>
      <c r="W18" s="253">
        <v>1</v>
      </c>
      <c r="X18" s="753"/>
      <c r="Y18" s="398">
        <v>9952</v>
      </c>
      <c r="Z18" s="253">
        <v>187</v>
      </c>
      <c r="AA18" s="253">
        <v>12</v>
      </c>
      <c r="AB18" s="751"/>
      <c r="AC18" s="753"/>
      <c r="AD18" s="398">
        <v>15711</v>
      </c>
      <c r="AE18" s="253">
        <v>378</v>
      </c>
      <c r="AF18" s="410">
        <v>12</v>
      </c>
      <c r="AG18" s="1079"/>
      <c r="AH18" s="398">
        <v>11288</v>
      </c>
      <c r="AI18" s="253">
        <v>248</v>
      </c>
      <c r="AJ18" s="340">
        <v>12</v>
      </c>
      <c r="AK18" s="753"/>
      <c r="AL18" s="398">
        <v>21541</v>
      </c>
      <c r="AM18" s="253">
        <v>670</v>
      </c>
      <c r="AN18" s="253">
        <v>44</v>
      </c>
      <c r="AO18" s="253">
        <v>5</v>
      </c>
      <c r="AP18" s="753"/>
      <c r="AQ18" s="398">
        <v>8032</v>
      </c>
      <c r="AR18" s="253">
        <v>42</v>
      </c>
      <c r="AS18" s="753"/>
      <c r="AT18" s="829">
        <v>5330</v>
      </c>
      <c r="AU18" s="830">
        <v>76</v>
      </c>
      <c r="AV18" s="842"/>
      <c r="AW18" s="829">
        <v>8778</v>
      </c>
      <c r="AX18" s="865">
        <v>188</v>
      </c>
      <c r="AY18" s="753"/>
      <c r="AZ18" s="849">
        <v>18616</v>
      </c>
      <c r="BA18" s="255">
        <v>190</v>
      </c>
      <c r="BB18" s="377">
        <v>50</v>
      </c>
      <c r="BC18" s="849"/>
      <c r="BD18" s="255"/>
      <c r="BE18" s="377"/>
      <c r="BF18" s="849"/>
      <c r="BG18" s="255"/>
      <c r="BH18" s="377"/>
      <c r="BI18" s="849"/>
      <c r="BJ18" s="255"/>
      <c r="BK18" s="377"/>
      <c r="BL18" s="767"/>
      <c r="BM18" s="768"/>
      <c r="BN18" s="769"/>
    </row>
    <row r="19" spans="2:66" s="810" customFormat="1" ht="25" customHeight="1" thickBot="1">
      <c r="B19" s="202">
        <v>2021</v>
      </c>
      <c r="C19" s="202" t="s">
        <v>6</v>
      </c>
      <c r="D19" s="426">
        <v>1421044</v>
      </c>
      <c r="E19" s="427">
        <v>86758</v>
      </c>
      <c r="F19" s="427">
        <v>2904</v>
      </c>
      <c r="G19" s="427">
        <v>591</v>
      </c>
      <c r="H19" s="427">
        <v>49</v>
      </c>
      <c r="I19" s="809">
        <v>293</v>
      </c>
      <c r="J19" s="426">
        <v>4454</v>
      </c>
      <c r="K19" s="427">
        <v>92</v>
      </c>
      <c r="L19" s="427">
        <v>7</v>
      </c>
      <c r="M19" s="753"/>
      <c r="N19" s="426">
        <v>7595</v>
      </c>
      <c r="O19" s="427">
        <v>163</v>
      </c>
      <c r="P19" s="809">
        <v>2</v>
      </c>
      <c r="Q19" s="426">
        <v>5598</v>
      </c>
      <c r="R19" s="427">
        <v>222</v>
      </c>
      <c r="S19" s="809">
        <v>6</v>
      </c>
      <c r="T19" s="426">
        <v>6558</v>
      </c>
      <c r="U19" s="427">
        <v>141</v>
      </c>
      <c r="V19" s="427">
        <v>8</v>
      </c>
      <c r="W19" s="427">
        <v>2</v>
      </c>
      <c r="X19" s="753"/>
      <c r="Y19" s="426">
        <v>9974</v>
      </c>
      <c r="Z19" s="427">
        <v>204</v>
      </c>
      <c r="AA19" s="427">
        <v>12</v>
      </c>
      <c r="AB19" s="753"/>
      <c r="AC19" s="753"/>
      <c r="AD19" s="426">
        <v>15680</v>
      </c>
      <c r="AE19" s="427">
        <v>366</v>
      </c>
      <c r="AF19" s="809">
        <v>13</v>
      </c>
      <c r="AG19" s="1081"/>
      <c r="AH19" s="426">
        <v>11298</v>
      </c>
      <c r="AI19" s="427">
        <v>244</v>
      </c>
      <c r="AJ19" s="427">
        <v>12</v>
      </c>
      <c r="AK19" s="753"/>
      <c r="AL19" s="426">
        <v>21443</v>
      </c>
      <c r="AM19" s="427">
        <v>661</v>
      </c>
      <c r="AN19" s="427">
        <v>42</v>
      </c>
      <c r="AO19" s="427">
        <v>5</v>
      </c>
      <c r="AP19" s="753"/>
      <c r="AQ19" s="909">
        <v>0</v>
      </c>
      <c r="AR19" s="910">
        <v>0</v>
      </c>
      <c r="AS19" s="753"/>
      <c r="AT19" s="831">
        <v>4837</v>
      </c>
      <c r="AU19" s="832">
        <v>68</v>
      </c>
      <c r="AV19" s="845"/>
      <c r="AW19" s="831">
        <v>8682</v>
      </c>
      <c r="AX19" s="866">
        <v>148</v>
      </c>
      <c r="AY19" s="753"/>
      <c r="AZ19" s="851">
        <v>18266</v>
      </c>
      <c r="BA19" s="427">
        <v>185</v>
      </c>
      <c r="BB19" s="809">
        <v>50</v>
      </c>
      <c r="BC19" s="851"/>
      <c r="BD19" s="427"/>
      <c r="BE19" s="809"/>
      <c r="BF19" s="851"/>
      <c r="BG19" s="427"/>
      <c r="BH19" s="809"/>
      <c r="BI19" s="851"/>
      <c r="BJ19" s="427"/>
      <c r="BK19" s="809"/>
      <c r="BL19" s="767"/>
      <c r="BM19" s="767"/>
      <c r="BN19" s="767"/>
    </row>
    <row r="20" spans="2:66" s="3" customFormat="1" ht="25" customHeight="1" thickTop="1">
      <c r="B20" s="276">
        <v>2020</v>
      </c>
      <c r="C20" s="276" t="s">
        <v>9</v>
      </c>
      <c r="D20" s="381">
        <v>1416818</v>
      </c>
      <c r="E20" s="382">
        <v>86429</v>
      </c>
      <c r="F20" s="382">
        <v>2845</v>
      </c>
      <c r="G20" s="382">
        <v>578</v>
      </c>
      <c r="H20" s="382">
        <v>49</v>
      </c>
      <c r="I20" s="383">
        <v>201</v>
      </c>
      <c r="J20" s="403">
        <v>4432</v>
      </c>
      <c r="K20" s="404">
        <v>87</v>
      </c>
      <c r="L20" s="404">
        <v>5</v>
      </c>
      <c r="M20" s="755"/>
      <c r="N20" s="403">
        <v>7431</v>
      </c>
      <c r="O20" s="404">
        <v>157</v>
      </c>
      <c r="P20" s="412">
        <v>2</v>
      </c>
      <c r="Q20" s="403">
        <v>5492</v>
      </c>
      <c r="R20" s="404">
        <v>207</v>
      </c>
      <c r="S20" s="412">
        <v>6</v>
      </c>
      <c r="T20" s="403">
        <v>6526</v>
      </c>
      <c r="U20" s="404">
        <v>131</v>
      </c>
      <c r="V20" s="404">
        <v>8</v>
      </c>
      <c r="W20" s="404">
        <v>2</v>
      </c>
      <c r="X20" s="755"/>
      <c r="Y20" s="403">
        <v>9882</v>
      </c>
      <c r="Z20" s="404">
        <v>179</v>
      </c>
      <c r="AA20" s="404">
        <v>11</v>
      </c>
      <c r="AB20" s="750"/>
      <c r="AC20" s="755"/>
      <c r="AD20" s="403">
        <v>15542</v>
      </c>
      <c r="AE20" s="404">
        <v>349</v>
      </c>
      <c r="AF20" s="412">
        <v>13</v>
      </c>
      <c r="AG20" s="1082"/>
      <c r="AH20" s="403">
        <v>11231</v>
      </c>
      <c r="AI20" s="404">
        <v>232</v>
      </c>
      <c r="AJ20" s="404">
        <v>12</v>
      </c>
      <c r="AK20" s="755"/>
      <c r="AL20" s="403">
        <v>21120</v>
      </c>
      <c r="AM20" s="404">
        <v>640</v>
      </c>
      <c r="AN20" s="404">
        <v>42</v>
      </c>
      <c r="AO20" s="404">
        <v>5</v>
      </c>
      <c r="AP20" s="755"/>
      <c r="AQ20" s="911">
        <v>8174</v>
      </c>
      <c r="AR20" s="912">
        <v>64</v>
      </c>
      <c r="AS20" s="755"/>
      <c r="AT20" s="828">
        <v>4470</v>
      </c>
      <c r="AU20" s="837">
        <v>68</v>
      </c>
      <c r="AV20" s="844"/>
      <c r="AW20" s="828">
        <v>8682</v>
      </c>
      <c r="AX20" s="870">
        <v>148</v>
      </c>
      <c r="AY20" s="755"/>
      <c r="AZ20" s="852">
        <v>18266</v>
      </c>
      <c r="BA20" s="404">
        <v>183</v>
      </c>
      <c r="BB20" s="412">
        <v>50</v>
      </c>
      <c r="BC20" s="852"/>
      <c r="BD20" s="404"/>
      <c r="BE20" s="412"/>
      <c r="BF20" s="852"/>
      <c r="BG20" s="404"/>
      <c r="BH20" s="412"/>
      <c r="BI20" s="852"/>
      <c r="BJ20" s="404"/>
      <c r="BK20" s="412"/>
      <c r="BL20" s="764"/>
      <c r="BM20" s="765"/>
      <c r="BN20" s="766"/>
    </row>
    <row r="21" spans="2:66" s="3" customFormat="1" ht="25" customHeight="1">
      <c r="B21" s="202">
        <v>2020</v>
      </c>
      <c r="C21" s="202" t="s">
        <v>8</v>
      </c>
      <c r="D21" s="384">
        <v>1420464</v>
      </c>
      <c r="E21" s="252">
        <v>87703</v>
      </c>
      <c r="F21" s="252">
        <v>2819</v>
      </c>
      <c r="G21" s="252">
        <v>568</v>
      </c>
      <c r="H21" s="252">
        <v>49</v>
      </c>
      <c r="I21" s="385">
        <v>210</v>
      </c>
      <c r="J21" s="405">
        <v>4371</v>
      </c>
      <c r="K21" s="254">
        <v>82</v>
      </c>
      <c r="L21" s="254">
        <v>6</v>
      </c>
      <c r="M21" s="753"/>
      <c r="N21" s="405">
        <v>7394</v>
      </c>
      <c r="O21" s="254">
        <v>144</v>
      </c>
      <c r="P21" s="413">
        <v>2</v>
      </c>
      <c r="Q21" s="405">
        <v>5369</v>
      </c>
      <c r="R21" s="254">
        <v>196</v>
      </c>
      <c r="S21" s="413">
        <v>6</v>
      </c>
      <c r="T21" s="405">
        <v>6434</v>
      </c>
      <c r="U21" s="254">
        <v>129</v>
      </c>
      <c r="V21" s="254">
        <v>8</v>
      </c>
      <c r="W21" s="254">
        <v>2</v>
      </c>
      <c r="X21" s="753"/>
      <c r="Y21" s="405">
        <v>9868</v>
      </c>
      <c r="Z21" s="254">
        <v>176</v>
      </c>
      <c r="AA21" s="254">
        <v>11</v>
      </c>
      <c r="AB21" s="751"/>
      <c r="AC21" s="753"/>
      <c r="AD21" s="405">
        <v>15523</v>
      </c>
      <c r="AE21" s="254">
        <v>331</v>
      </c>
      <c r="AF21" s="413">
        <v>12</v>
      </c>
      <c r="AG21" s="1083"/>
      <c r="AH21" s="405">
        <v>11211</v>
      </c>
      <c r="AI21" s="254">
        <v>225</v>
      </c>
      <c r="AJ21" s="254">
        <v>11</v>
      </c>
      <c r="AK21" s="753"/>
      <c r="AL21" s="405">
        <v>20063</v>
      </c>
      <c r="AM21" s="254">
        <v>572</v>
      </c>
      <c r="AN21" s="254">
        <v>46</v>
      </c>
      <c r="AO21" s="254">
        <v>5</v>
      </c>
      <c r="AP21" s="753"/>
      <c r="AQ21" s="913">
        <v>10002</v>
      </c>
      <c r="AR21" s="914">
        <v>60</v>
      </c>
      <c r="AS21" s="753"/>
      <c r="AT21" s="838">
        <v>4445</v>
      </c>
      <c r="AU21" s="839">
        <v>68</v>
      </c>
      <c r="AV21" s="842"/>
      <c r="AW21" s="838">
        <v>8182</v>
      </c>
      <c r="AX21" s="871">
        <v>141</v>
      </c>
      <c r="AY21" s="753"/>
      <c r="AZ21" s="853">
        <v>15744</v>
      </c>
      <c r="BA21" s="254">
        <v>176</v>
      </c>
      <c r="BB21" s="413">
        <v>50</v>
      </c>
      <c r="BC21" s="853"/>
      <c r="BD21" s="254"/>
      <c r="BE21" s="413"/>
      <c r="BF21" s="853"/>
      <c r="BG21" s="254"/>
      <c r="BH21" s="413"/>
      <c r="BI21" s="853"/>
      <c r="BJ21" s="254"/>
      <c r="BK21" s="413"/>
      <c r="BL21" s="767"/>
      <c r="BM21" s="768"/>
      <c r="BN21" s="769"/>
    </row>
    <row r="22" spans="2:66" s="3" customFormat="1" ht="25" customHeight="1">
      <c r="B22" s="202">
        <v>2020</v>
      </c>
      <c r="C22" s="202" t="s">
        <v>7</v>
      </c>
      <c r="D22" s="384">
        <v>1412521</v>
      </c>
      <c r="E22" s="252">
        <v>87220</v>
      </c>
      <c r="F22" s="252">
        <v>2775</v>
      </c>
      <c r="G22" s="252">
        <v>555</v>
      </c>
      <c r="H22" s="252">
        <v>49</v>
      </c>
      <c r="I22" s="385">
        <v>224</v>
      </c>
      <c r="J22" s="405">
        <v>3965</v>
      </c>
      <c r="K22" s="254">
        <v>79</v>
      </c>
      <c r="L22" s="254">
        <v>6</v>
      </c>
      <c r="M22" s="753"/>
      <c r="N22" s="405">
        <v>7109</v>
      </c>
      <c r="O22" s="254">
        <v>134</v>
      </c>
      <c r="P22" s="413">
        <v>1</v>
      </c>
      <c r="Q22" s="405">
        <v>4962</v>
      </c>
      <c r="R22" s="254">
        <v>186</v>
      </c>
      <c r="S22" s="413">
        <v>6</v>
      </c>
      <c r="T22" s="405">
        <v>6012</v>
      </c>
      <c r="U22" s="254">
        <v>122</v>
      </c>
      <c r="V22" s="254">
        <v>7</v>
      </c>
      <c r="W22" s="254">
        <v>3</v>
      </c>
      <c r="X22" s="753"/>
      <c r="Y22" s="405">
        <v>9387</v>
      </c>
      <c r="Z22" s="254">
        <v>174</v>
      </c>
      <c r="AA22" s="254">
        <v>10</v>
      </c>
      <c r="AB22" s="751"/>
      <c r="AC22" s="753"/>
      <c r="AD22" s="405">
        <v>14670</v>
      </c>
      <c r="AE22" s="254">
        <v>320</v>
      </c>
      <c r="AF22" s="413">
        <v>11</v>
      </c>
      <c r="AG22" s="1083"/>
      <c r="AH22" s="405">
        <v>10746</v>
      </c>
      <c r="AI22" s="254">
        <v>216</v>
      </c>
      <c r="AJ22" s="254">
        <v>11</v>
      </c>
      <c r="AK22" s="753"/>
      <c r="AL22" s="405">
        <v>20063</v>
      </c>
      <c r="AM22" s="254">
        <v>572</v>
      </c>
      <c r="AN22" s="254">
        <v>46</v>
      </c>
      <c r="AO22" s="254">
        <v>5</v>
      </c>
      <c r="AP22" s="753"/>
      <c r="AQ22" s="913">
        <v>10002</v>
      </c>
      <c r="AR22" s="914">
        <v>60</v>
      </c>
      <c r="AS22" s="753"/>
      <c r="AT22" s="838">
        <v>4344</v>
      </c>
      <c r="AU22" s="839">
        <v>68</v>
      </c>
      <c r="AV22" s="842"/>
      <c r="AW22" s="838">
        <v>8182</v>
      </c>
      <c r="AX22" s="871">
        <v>141</v>
      </c>
      <c r="AY22" s="753"/>
      <c r="AZ22" s="853">
        <v>15306</v>
      </c>
      <c r="BA22" s="254">
        <v>172</v>
      </c>
      <c r="BB22" s="413">
        <v>50</v>
      </c>
      <c r="BC22" s="853"/>
      <c r="BD22" s="254"/>
      <c r="BE22" s="413"/>
      <c r="BF22" s="853"/>
      <c r="BG22" s="254"/>
      <c r="BH22" s="413"/>
      <c r="BI22" s="853"/>
      <c r="BJ22" s="254"/>
      <c r="BK22" s="413"/>
      <c r="BL22" s="767"/>
      <c r="BM22" s="768"/>
      <c r="BN22" s="769"/>
    </row>
    <row r="23" spans="2:66" s="3" customFormat="1" ht="25" customHeight="1" thickBot="1">
      <c r="B23" s="207">
        <v>2020</v>
      </c>
      <c r="C23" s="207" t="s">
        <v>6</v>
      </c>
      <c r="D23" s="378">
        <v>1416289</v>
      </c>
      <c r="E23" s="379">
        <v>87114</v>
      </c>
      <c r="F23" s="379">
        <v>2758</v>
      </c>
      <c r="G23" s="379">
        <v>547</v>
      </c>
      <c r="H23" s="379">
        <v>49</v>
      </c>
      <c r="I23" s="380">
        <v>230</v>
      </c>
      <c r="J23" s="378">
        <v>3855</v>
      </c>
      <c r="K23" s="379">
        <v>77</v>
      </c>
      <c r="L23" s="379">
        <v>6</v>
      </c>
      <c r="M23" s="754"/>
      <c r="N23" s="378">
        <v>6786</v>
      </c>
      <c r="O23" s="379">
        <v>127</v>
      </c>
      <c r="P23" s="756">
        <v>0</v>
      </c>
      <c r="Q23" s="378">
        <v>4940</v>
      </c>
      <c r="R23" s="379">
        <v>182</v>
      </c>
      <c r="S23" s="380">
        <v>5</v>
      </c>
      <c r="T23" s="378">
        <v>5789</v>
      </c>
      <c r="U23" s="379">
        <v>120</v>
      </c>
      <c r="V23" s="379">
        <v>6</v>
      </c>
      <c r="W23" s="379">
        <v>2</v>
      </c>
      <c r="X23" s="754"/>
      <c r="Y23" s="378">
        <v>9242</v>
      </c>
      <c r="Z23" s="379">
        <v>169</v>
      </c>
      <c r="AA23" s="379">
        <v>11</v>
      </c>
      <c r="AB23" s="749"/>
      <c r="AC23" s="754"/>
      <c r="AD23" s="378">
        <v>14533</v>
      </c>
      <c r="AE23" s="379">
        <v>313</v>
      </c>
      <c r="AF23" s="380">
        <v>11</v>
      </c>
      <c r="AG23" s="1077"/>
      <c r="AH23" s="378">
        <v>10605</v>
      </c>
      <c r="AI23" s="379">
        <v>209</v>
      </c>
      <c r="AJ23" s="379">
        <v>11</v>
      </c>
      <c r="AK23" s="754"/>
      <c r="AL23" s="378">
        <v>19819</v>
      </c>
      <c r="AM23" s="379">
        <v>563</v>
      </c>
      <c r="AN23" s="379">
        <v>49</v>
      </c>
      <c r="AO23" s="379">
        <v>5</v>
      </c>
      <c r="AP23" s="754"/>
      <c r="AQ23" s="831">
        <v>9802</v>
      </c>
      <c r="AR23" s="866">
        <v>60</v>
      </c>
      <c r="AS23" s="754"/>
      <c r="AT23" s="831">
        <v>3211</v>
      </c>
      <c r="AU23" s="832">
        <v>68</v>
      </c>
      <c r="AV23" s="843"/>
      <c r="AW23" s="831">
        <v>7185</v>
      </c>
      <c r="AX23" s="866">
        <v>138</v>
      </c>
      <c r="AY23" s="754"/>
      <c r="AZ23" s="847">
        <v>14897</v>
      </c>
      <c r="BA23" s="379">
        <v>166</v>
      </c>
      <c r="BB23" s="380">
        <v>50</v>
      </c>
      <c r="BC23" s="847"/>
      <c r="BD23" s="379"/>
      <c r="BE23" s="380"/>
      <c r="BF23" s="847"/>
      <c r="BG23" s="379"/>
      <c r="BH23" s="380"/>
      <c r="BI23" s="847"/>
      <c r="BJ23" s="379"/>
      <c r="BK23" s="380"/>
      <c r="BL23" s="776"/>
      <c r="BM23" s="777"/>
      <c r="BN23" s="778"/>
    </row>
    <row r="24" spans="2:66" s="3" customFormat="1" ht="25" customHeight="1" thickTop="1">
      <c r="B24" s="276">
        <v>2019</v>
      </c>
      <c r="C24" s="276" t="s">
        <v>9</v>
      </c>
      <c r="D24" s="381">
        <v>1351629</v>
      </c>
      <c r="E24" s="382">
        <v>88634</v>
      </c>
      <c r="F24" s="382">
        <v>2702</v>
      </c>
      <c r="G24" s="382">
        <v>584</v>
      </c>
      <c r="H24" s="382">
        <v>37</v>
      </c>
      <c r="I24" s="383">
        <v>225</v>
      </c>
      <c r="J24" s="403">
        <v>3530</v>
      </c>
      <c r="K24" s="404">
        <v>73</v>
      </c>
      <c r="L24" s="404">
        <v>5</v>
      </c>
      <c r="M24" s="755"/>
      <c r="N24" s="403">
        <v>6106</v>
      </c>
      <c r="O24" s="404">
        <v>119</v>
      </c>
      <c r="P24" s="757">
        <v>0</v>
      </c>
      <c r="Q24" s="403">
        <v>4710</v>
      </c>
      <c r="R24" s="404">
        <v>178</v>
      </c>
      <c r="S24" s="412">
        <v>5</v>
      </c>
      <c r="T24" s="403">
        <v>5467</v>
      </c>
      <c r="U24" s="404">
        <v>115</v>
      </c>
      <c r="V24" s="404">
        <v>5</v>
      </c>
      <c r="W24" s="404">
        <v>2</v>
      </c>
      <c r="X24" s="755"/>
      <c r="Y24" s="403">
        <v>8872</v>
      </c>
      <c r="Z24" s="404">
        <v>165</v>
      </c>
      <c r="AA24" s="404">
        <v>11</v>
      </c>
      <c r="AB24" s="750"/>
      <c r="AC24" s="755"/>
      <c r="AD24" s="403">
        <v>13922</v>
      </c>
      <c r="AE24" s="404">
        <v>307</v>
      </c>
      <c r="AF24" s="412">
        <v>12</v>
      </c>
      <c r="AG24" s="1082"/>
      <c r="AH24" s="403">
        <v>10227</v>
      </c>
      <c r="AI24" s="404">
        <v>207</v>
      </c>
      <c r="AJ24" s="404">
        <v>11</v>
      </c>
      <c r="AK24" s="755"/>
      <c r="AL24" s="403">
        <v>18856</v>
      </c>
      <c r="AM24" s="404">
        <v>531</v>
      </c>
      <c r="AN24" s="404">
        <v>47</v>
      </c>
      <c r="AO24" s="404">
        <v>5</v>
      </c>
      <c r="AP24" s="755"/>
      <c r="AQ24" s="911">
        <v>8597</v>
      </c>
      <c r="AR24" s="912">
        <v>60</v>
      </c>
      <c r="AS24" s="755"/>
      <c r="AT24" s="828">
        <v>3893</v>
      </c>
      <c r="AU24" s="837">
        <v>73</v>
      </c>
      <c r="AV24" s="844"/>
      <c r="AW24" s="828">
        <v>7185</v>
      </c>
      <c r="AX24" s="870">
        <v>138</v>
      </c>
      <c r="AY24" s="755"/>
      <c r="AZ24" s="852">
        <v>14569</v>
      </c>
      <c r="BA24" s="404">
        <v>161</v>
      </c>
      <c r="BB24" s="412">
        <v>50</v>
      </c>
      <c r="BC24" s="852"/>
      <c r="BD24" s="404"/>
      <c r="BE24" s="412"/>
      <c r="BF24" s="852"/>
      <c r="BG24" s="404"/>
      <c r="BH24" s="412"/>
      <c r="BI24" s="852"/>
      <c r="BJ24" s="404"/>
      <c r="BK24" s="412"/>
      <c r="BL24" s="764"/>
      <c r="BM24" s="765"/>
      <c r="BN24" s="766"/>
    </row>
    <row r="25" spans="2:66" s="3" customFormat="1" ht="25" customHeight="1">
      <c r="B25" s="202">
        <v>2019</v>
      </c>
      <c r="C25" s="202" t="s">
        <v>8</v>
      </c>
      <c r="D25" s="384">
        <v>1297442</v>
      </c>
      <c r="E25" s="252">
        <v>85544</v>
      </c>
      <c r="F25" s="252">
        <v>2693</v>
      </c>
      <c r="G25" s="252">
        <v>540</v>
      </c>
      <c r="H25" s="252">
        <v>37</v>
      </c>
      <c r="I25" s="385">
        <v>249</v>
      </c>
      <c r="J25" s="405">
        <v>3368</v>
      </c>
      <c r="K25" s="254">
        <v>67</v>
      </c>
      <c r="L25" s="254">
        <v>5</v>
      </c>
      <c r="M25" s="753"/>
      <c r="N25" s="405">
        <v>5461</v>
      </c>
      <c r="O25" s="254">
        <v>98</v>
      </c>
      <c r="P25" s="758">
        <v>0</v>
      </c>
      <c r="Q25" s="405">
        <v>4435</v>
      </c>
      <c r="R25" s="254">
        <v>171</v>
      </c>
      <c r="S25" s="413">
        <v>5</v>
      </c>
      <c r="T25" s="405">
        <v>5260</v>
      </c>
      <c r="U25" s="254">
        <v>111</v>
      </c>
      <c r="V25" s="254">
        <v>5</v>
      </c>
      <c r="W25" s="254">
        <v>2</v>
      </c>
      <c r="X25" s="753"/>
      <c r="Y25" s="405">
        <v>8318</v>
      </c>
      <c r="Z25" s="254">
        <v>159</v>
      </c>
      <c r="AA25" s="254">
        <v>9</v>
      </c>
      <c r="AB25" s="751"/>
      <c r="AC25" s="753"/>
      <c r="AD25" s="405">
        <v>13412</v>
      </c>
      <c r="AE25" s="254">
        <v>296</v>
      </c>
      <c r="AF25" s="413">
        <v>11</v>
      </c>
      <c r="AG25" s="1083"/>
      <c r="AH25" s="405">
        <v>9848</v>
      </c>
      <c r="AI25" s="254">
        <v>202</v>
      </c>
      <c r="AJ25" s="254">
        <v>11</v>
      </c>
      <c r="AK25" s="753"/>
      <c r="AL25" s="405">
        <v>17830</v>
      </c>
      <c r="AM25" s="254">
        <v>513</v>
      </c>
      <c r="AN25" s="254">
        <v>45</v>
      </c>
      <c r="AO25" s="254">
        <v>4</v>
      </c>
      <c r="AP25" s="753"/>
      <c r="AQ25" s="913">
        <v>8597</v>
      </c>
      <c r="AR25" s="914">
        <v>60</v>
      </c>
      <c r="AS25" s="753"/>
      <c r="AT25" s="838">
        <v>3189</v>
      </c>
      <c r="AU25" s="839">
        <v>68</v>
      </c>
      <c r="AV25" s="842"/>
      <c r="AW25" s="838">
        <v>6665</v>
      </c>
      <c r="AX25" s="871">
        <v>136</v>
      </c>
      <c r="AY25" s="753"/>
      <c r="AZ25" s="853">
        <v>13920</v>
      </c>
      <c r="BA25" s="254">
        <v>158</v>
      </c>
      <c r="BB25" s="413">
        <v>50</v>
      </c>
      <c r="BC25" s="853"/>
      <c r="BD25" s="254"/>
      <c r="BE25" s="413"/>
      <c r="BF25" s="853"/>
      <c r="BG25" s="254"/>
      <c r="BH25" s="413"/>
      <c r="BI25" s="853"/>
      <c r="BJ25" s="254"/>
      <c r="BK25" s="413"/>
      <c r="BL25" s="767"/>
      <c r="BM25" s="768"/>
      <c r="BN25" s="769"/>
    </row>
    <row r="26" spans="2:66" s="3" customFormat="1" ht="25" customHeight="1">
      <c r="B26" s="202">
        <v>2019</v>
      </c>
      <c r="C26" s="202" t="s">
        <v>7</v>
      </c>
      <c r="D26" s="384">
        <v>1237880</v>
      </c>
      <c r="E26" s="252">
        <v>112089</v>
      </c>
      <c r="F26" s="252">
        <v>2688</v>
      </c>
      <c r="G26" s="252">
        <v>522</v>
      </c>
      <c r="H26" s="252">
        <v>37</v>
      </c>
      <c r="I26" s="385">
        <v>232</v>
      </c>
      <c r="J26" s="405">
        <v>3253</v>
      </c>
      <c r="K26" s="254">
        <v>66</v>
      </c>
      <c r="L26" s="254">
        <v>5</v>
      </c>
      <c r="M26" s="753"/>
      <c r="N26" s="405">
        <v>5179</v>
      </c>
      <c r="O26" s="254">
        <v>89</v>
      </c>
      <c r="P26" s="758">
        <v>0</v>
      </c>
      <c r="Q26" s="405">
        <v>4282</v>
      </c>
      <c r="R26" s="254">
        <v>165</v>
      </c>
      <c r="S26" s="413">
        <v>5</v>
      </c>
      <c r="T26" s="405">
        <v>5052</v>
      </c>
      <c r="U26" s="254">
        <v>109</v>
      </c>
      <c r="V26" s="254">
        <v>5</v>
      </c>
      <c r="W26" s="254">
        <v>2</v>
      </c>
      <c r="X26" s="753"/>
      <c r="Y26" s="405">
        <v>8196</v>
      </c>
      <c r="Z26" s="254">
        <v>154</v>
      </c>
      <c r="AA26" s="254">
        <v>9</v>
      </c>
      <c r="AB26" s="751"/>
      <c r="AC26" s="753"/>
      <c r="AD26" s="405">
        <v>13046</v>
      </c>
      <c r="AE26" s="254">
        <v>289</v>
      </c>
      <c r="AF26" s="413">
        <v>11</v>
      </c>
      <c r="AG26" s="1083"/>
      <c r="AH26" s="405">
        <v>9546</v>
      </c>
      <c r="AI26" s="254">
        <v>198</v>
      </c>
      <c r="AJ26" s="254">
        <v>11</v>
      </c>
      <c r="AK26" s="753"/>
      <c r="AL26" s="405">
        <v>17451</v>
      </c>
      <c r="AM26" s="254">
        <v>490</v>
      </c>
      <c r="AN26" s="254">
        <v>51</v>
      </c>
      <c r="AO26" s="254">
        <v>4</v>
      </c>
      <c r="AP26" s="753"/>
      <c r="AQ26" s="913">
        <v>8597</v>
      </c>
      <c r="AR26" s="914">
        <v>60</v>
      </c>
      <c r="AS26" s="753"/>
      <c r="AT26" s="838">
        <v>3704</v>
      </c>
      <c r="AU26" s="839">
        <v>74</v>
      </c>
      <c r="AV26" s="842"/>
      <c r="AW26" s="838">
        <v>6462</v>
      </c>
      <c r="AX26" s="871">
        <v>133</v>
      </c>
      <c r="AY26" s="753"/>
      <c r="AZ26" s="853">
        <v>13865</v>
      </c>
      <c r="BA26" s="254">
        <v>148</v>
      </c>
      <c r="BB26" s="413">
        <v>50</v>
      </c>
      <c r="BC26" s="853"/>
      <c r="BD26" s="254"/>
      <c r="BE26" s="413"/>
      <c r="BF26" s="853"/>
      <c r="BG26" s="254"/>
      <c r="BH26" s="413"/>
      <c r="BI26" s="853"/>
      <c r="BJ26" s="254"/>
      <c r="BK26" s="413"/>
      <c r="BL26" s="767"/>
      <c r="BM26" s="768"/>
      <c r="BN26" s="769"/>
    </row>
    <row r="27" spans="2:66" s="3" customFormat="1" ht="25" customHeight="1" thickBot="1">
      <c r="B27" s="207">
        <v>2019</v>
      </c>
      <c r="C27" s="207" t="s">
        <v>6</v>
      </c>
      <c r="D27" s="378">
        <v>1202372</v>
      </c>
      <c r="E27" s="379">
        <v>108585</v>
      </c>
      <c r="F27" s="379">
        <v>2635</v>
      </c>
      <c r="G27" s="379">
        <v>517</v>
      </c>
      <c r="H27" s="379">
        <v>37</v>
      </c>
      <c r="I27" s="380">
        <v>252</v>
      </c>
      <c r="J27" s="378">
        <v>3161</v>
      </c>
      <c r="K27" s="379">
        <v>61</v>
      </c>
      <c r="L27" s="379">
        <v>5</v>
      </c>
      <c r="M27" s="754"/>
      <c r="N27" s="378">
        <v>4877</v>
      </c>
      <c r="O27" s="379">
        <v>86</v>
      </c>
      <c r="P27" s="756">
        <v>0</v>
      </c>
      <c r="Q27" s="378">
        <v>3989</v>
      </c>
      <c r="R27" s="379">
        <v>160</v>
      </c>
      <c r="S27" s="380">
        <v>5</v>
      </c>
      <c r="T27" s="378">
        <v>4738</v>
      </c>
      <c r="U27" s="379">
        <v>104</v>
      </c>
      <c r="V27" s="379">
        <v>5</v>
      </c>
      <c r="W27" s="379">
        <v>2</v>
      </c>
      <c r="X27" s="754"/>
      <c r="Y27" s="378">
        <v>7929</v>
      </c>
      <c r="Z27" s="379">
        <v>149</v>
      </c>
      <c r="AA27" s="379">
        <v>6</v>
      </c>
      <c r="AB27" s="749"/>
      <c r="AC27" s="754"/>
      <c r="AD27" s="378">
        <v>12327</v>
      </c>
      <c r="AE27" s="379">
        <v>285</v>
      </c>
      <c r="AF27" s="380">
        <v>30</v>
      </c>
      <c r="AG27" s="1077"/>
      <c r="AH27" s="378">
        <v>9101</v>
      </c>
      <c r="AI27" s="379">
        <v>193</v>
      </c>
      <c r="AJ27" s="379">
        <v>15</v>
      </c>
      <c r="AK27" s="754"/>
      <c r="AL27" s="378">
        <v>16602</v>
      </c>
      <c r="AM27" s="379">
        <v>476</v>
      </c>
      <c r="AN27" s="379">
        <v>70</v>
      </c>
      <c r="AO27" s="379">
        <v>2</v>
      </c>
      <c r="AP27" s="754"/>
      <c r="AQ27" s="831">
        <v>8597</v>
      </c>
      <c r="AR27" s="866">
        <v>60</v>
      </c>
      <c r="AS27" s="754"/>
      <c r="AT27" s="831">
        <v>3220</v>
      </c>
      <c r="AU27" s="832">
        <v>71</v>
      </c>
      <c r="AV27" s="843"/>
      <c r="AW27" s="831">
        <v>5908</v>
      </c>
      <c r="AX27" s="866">
        <v>127</v>
      </c>
      <c r="AY27" s="754"/>
      <c r="AZ27" s="847">
        <v>13154</v>
      </c>
      <c r="BA27" s="379">
        <v>146</v>
      </c>
      <c r="BB27" s="380">
        <v>50</v>
      </c>
      <c r="BC27" s="847"/>
      <c r="BD27" s="379"/>
      <c r="BE27" s="380"/>
      <c r="BF27" s="847"/>
      <c r="BG27" s="379"/>
      <c r="BH27" s="380"/>
      <c r="BI27" s="847"/>
      <c r="BJ27" s="379"/>
      <c r="BK27" s="380"/>
      <c r="BL27" s="776"/>
      <c r="BM27" s="777"/>
      <c r="BN27" s="778"/>
    </row>
    <row r="28" spans="2:66" s="3" customFormat="1" ht="25" customHeight="1" thickTop="1">
      <c r="B28" s="276">
        <v>2018</v>
      </c>
      <c r="C28" s="276" t="s">
        <v>9</v>
      </c>
      <c r="D28" s="381">
        <v>1155025</v>
      </c>
      <c r="E28" s="382">
        <v>105020</v>
      </c>
      <c r="F28" s="382">
        <v>2604</v>
      </c>
      <c r="G28" s="382">
        <v>502</v>
      </c>
      <c r="H28" s="382">
        <v>40</v>
      </c>
      <c r="I28" s="383">
        <v>250</v>
      </c>
      <c r="J28" s="403">
        <v>2960</v>
      </c>
      <c r="K28" s="404">
        <v>60</v>
      </c>
      <c r="L28" s="404">
        <v>3</v>
      </c>
      <c r="M28" s="755"/>
      <c r="N28" s="403">
        <v>4458</v>
      </c>
      <c r="O28" s="404">
        <v>81</v>
      </c>
      <c r="P28" s="757">
        <v>0</v>
      </c>
      <c r="Q28" s="403">
        <v>3594</v>
      </c>
      <c r="R28" s="404">
        <v>129</v>
      </c>
      <c r="S28" s="412">
        <v>2</v>
      </c>
      <c r="T28" s="403">
        <v>4021</v>
      </c>
      <c r="U28" s="404">
        <v>98</v>
      </c>
      <c r="V28" s="404">
        <v>5</v>
      </c>
      <c r="W28" s="404">
        <v>2</v>
      </c>
      <c r="X28" s="755"/>
      <c r="Y28" s="403">
        <v>7536</v>
      </c>
      <c r="Z28" s="404">
        <v>146</v>
      </c>
      <c r="AA28" s="404">
        <v>7</v>
      </c>
      <c r="AB28" s="750"/>
      <c r="AC28" s="755"/>
      <c r="AD28" s="403">
        <v>11369</v>
      </c>
      <c r="AE28" s="404">
        <v>268</v>
      </c>
      <c r="AF28" s="412">
        <v>32</v>
      </c>
      <c r="AG28" s="1082"/>
      <c r="AH28" s="403">
        <v>8665</v>
      </c>
      <c r="AI28" s="404">
        <v>189</v>
      </c>
      <c r="AJ28" s="404">
        <v>18</v>
      </c>
      <c r="AK28" s="755"/>
      <c r="AL28" s="403">
        <v>15363</v>
      </c>
      <c r="AM28" s="404">
        <v>452</v>
      </c>
      <c r="AN28" s="404">
        <v>40</v>
      </c>
      <c r="AO28" s="404">
        <v>2</v>
      </c>
      <c r="AP28" s="755"/>
      <c r="AQ28" s="911">
        <v>8597</v>
      </c>
      <c r="AR28" s="912">
        <v>60</v>
      </c>
      <c r="AS28" s="755"/>
      <c r="AT28" s="828">
        <v>3495</v>
      </c>
      <c r="AU28" s="837">
        <v>72</v>
      </c>
      <c r="AV28" s="844"/>
      <c r="AW28" s="828">
        <v>4537</v>
      </c>
      <c r="AX28" s="870">
        <v>106</v>
      </c>
      <c r="AY28" s="755"/>
      <c r="AZ28" s="852">
        <v>12734</v>
      </c>
      <c r="BA28" s="404">
        <v>143</v>
      </c>
      <c r="BB28" s="412">
        <v>50</v>
      </c>
      <c r="BC28" s="852"/>
      <c r="BD28" s="404"/>
      <c r="BE28" s="412"/>
      <c r="BF28" s="852"/>
      <c r="BG28" s="404"/>
      <c r="BH28" s="412"/>
      <c r="BI28" s="852"/>
      <c r="BJ28" s="404"/>
      <c r="BK28" s="412"/>
      <c r="BL28" s="764"/>
      <c r="BM28" s="765"/>
      <c r="BN28" s="766"/>
    </row>
    <row r="29" spans="2:66" s="3" customFormat="1" ht="25" customHeight="1">
      <c r="B29" s="202">
        <v>2018</v>
      </c>
      <c r="C29" s="202" t="s">
        <v>8</v>
      </c>
      <c r="D29" s="384">
        <v>1117001</v>
      </c>
      <c r="E29" s="252">
        <v>101891</v>
      </c>
      <c r="F29" s="252">
        <v>2620</v>
      </c>
      <c r="G29" s="252">
        <v>492</v>
      </c>
      <c r="H29" s="252">
        <v>39</v>
      </c>
      <c r="I29" s="385">
        <v>252</v>
      </c>
      <c r="J29" s="405">
        <v>2801</v>
      </c>
      <c r="K29" s="254">
        <v>59</v>
      </c>
      <c r="L29" s="254">
        <v>4</v>
      </c>
      <c r="M29" s="753"/>
      <c r="N29" s="405">
        <v>4149</v>
      </c>
      <c r="O29" s="254">
        <v>75</v>
      </c>
      <c r="P29" s="758">
        <v>0</v>
      </c>
      <c r="Q29" s="405">
        <v>3594</v>
      </c>
      <c r="R29" s="254">
        <v>129</v>
      </c>
      <c r="S29" s="413">
        <v>2</v>
      </c>
      <c r="T29" s="405">
        <v>4021</v>
      </c>
      <c r="U29" s="254">
        <v>98</v>
      </c>
      <c r="V29" s="254">
        <v>5</v>
      </c>
      <c r="W29" s="254">
        <v>2</v>
      </c>
      <c r="X29" s="753"/>
      <c r="Y29" s="405">
        <v>7107</v>
      </c>
      <c r="Z29" s="254">
        <v>140</v>
      </c>
      <c r="AA29" s="254">
        <v>6</v>
      </c>
      <c r="AB29" s="751"/>
      <c r="AC29" s="753"/>
      <c r="AD29" s="405">
        <v>10646</v>
      </c>
      <c r="AE29" s="254">
        <v>240</v>
      </c>
      <c r="AF29" s="413">
        <v>32</v>
      </c>
      <c r="AG29" s="1083"/>
      <c r="AH29" s="405">
        <v>8251</v>
      </c>
      <c r="AI29" s="254">
        <v>181</v>
      </c>
      <c r="AJ29" s="254">
        <v>18</v>
      </c>
      <c r="AK29" s="753"/>
      <c r="AL29" s="405">
        <v>14349</v>
      </c>
      <c r="AM29" s="254">
        <v>419</v>
      </c>
      <c r="AN29" s="254">
        <v>69</v>
      </c>
      <c r="AO29" s="254">
        <v>1</v>
      </c>
      <c r="AP29" s="753"/>
      <c r="AQ29" s="913">
        <v>8463</v>
      </c>
      <c r="AR29" s="914">
        <v>60</v>
      </c>
      <c r="AS29" s="753"/>
      <c r="AT29" s="838">
        <v>3311</v>
      </c>
      <c r="AU29" s="839">
        <v>71</v>
      </c>
      <c r="AV29" s="842"/>
      <c r="AW29" s="838">
        <v>4294</v>
      </c>
      <c r="AX29" s="871">
        <v>96</v>
      </c>
      <c r="AY29" s="753"/>
      <c r="AZ29" s="853">
        <v>12198</v>
      </c>
      <c r="BA29" s="254">
        <v>143</v>
      </c>
      <c r="BB29" s="413">
        <v>50</v>
      </c>
      <c r="BC29" s="853"/>
      <c r="BD29" s="254"/>
      <c r="BE29" s="413"/>
      <c r="BF29" s="853"/>
      <c r="BG29" s="254"/>
      <c r="BH29" s="413"/>
      <c r="BI29" s="853"/>
      <c r="BJ29" s="254"/>
      <c r="BK29" s="413"/>
      <c r="BL29" s="767"/>
      <c r="BM29" s="768"/>
      <c r="BN29" s="769"/>
    </row>
    <row r="30" spans="2:66" s="3" customFormat="1" ht="25" customHeight="1">
      <c r="B30" s="202">
        <v>2018</v>
      </c>
      <c r="C30" s="202" t="s">
        <v>7</v>
      </c>
      <c r="D30" s="384">
        <v>1081557</v>
      </c>
      <c r="E30" s="252">
        <v>98597</v>
      </c>
      <c r="F30" s="252">
        <v>2544</v>
      </c>
      <c r="G30" s="252">
        <v>553</v>
      </c>
      <c r="H30" s="252">
        <v>39</v>
      </c>
      <c r="I30" s="385">
        <v>279</v>
      </c>
      <c r="J30" s="405">
        <v>2638</v>
      </c>
      <c r="K30" s="254">
        <v>53</v>
      </c>
      <c r="L30" s="254">
        <v>4</v>
      </c>
      <c r="M30" s="753"/>
      <c r="N30" s="405">
        <v>3884</v>
      </c>
      <c r="O30" s="254">
        <v>67</v>
      </c>
      <c r="P30" s="758">
        <v>0</v>
      </c>
      <c r="Q30" s="405">
        <v>3404</v>
      </c>
      <c r="R30" s="254">
        <v>114</v>
      </c>
      <c r="S30" s="413">
        <v>1</v>
      </c>
      <c r="T30" s="405">
        <v>3877</v>
      </c>
      <c r="U30" s="254">
        <v>96</v>
      </c>
      <c r="V30" s="254">
        <v>3</v>
      </c>
      <c r="W30" s="254">
        <v>2</v>
      </c>
      <c r="X30" s="753"/>
      <c r="Y30" s="405">
        <v>6722</v>
      </c>
      <c r="Z30" s="254">
        <v>133</v>
      </c>
      <c r="AA30" s="254">
        <v>4</v>
      </c>
      <c r="AB30" s="751"/>
      <c r="AC30" s="753"/>
      <c r="AD30" s="405">
        <v>9853</v>
      </c>
      <c r="AE30" s="254">
        <v>217</v>
      </c>
      <c r="AF30" s="413">
        <v>32</v>
      </c>
      <c r="AG30" s="1083"/>
      <c r="AH30" s="405">
        <v>7860</v>
      </c>
      <c r="AI30" s="254">
        <v>166</v>
      </c>
      <c r="AJ30" s="254">
        <v>17</v>
      </c>
      <c r="AK30" s="753"/>
      <c r="AL30" s="405">
        <v>13595</v>
      </c>
      <c r="AM30" s="254">
        <v>387</v>
      </c>
      <c r="AN30" s="254">
        <v>82</v>
      </c>
      <c r="AO30" s="254">
        <v>1</v>
      </c>
      <c r="AP30" s="753"/>
      <c r="AQ30" s="913">
        <v>8459</v>
      </c>
      <c r="AR30" s="914">
        <v>60</v>
      </c>
      <c r="AS30" s="753"/>
      <c r="AT30" s="838">
        <v>3220</v>
      </c>
      <c r="AU30" s="839">
        <v>71</v>
      </c>
      <c r="AV30" s="842"/>
      <c r="AW30" s="838">
        <v>4216</v>
      </c>
      <c r="AX30" s="871">
        <v>96</v>
      </c>
      <c r="AY30" s="753"/>
      <c r="AZ30" s="853">
        <v>11716</v>
      </c>
      <c r="BA30" s="254">
        <v>136</v>
      </c>
      <c r="BB30" s="413">
        <v>50</v>
      </c>
      <c r="BC30" s="853"/>
      <c r="BD30" s="254"/>
      <c r="BE30" s="413"/>
      <c r="BF30" s="853"/>
      <c r="BG30" s="254"/>
      <c r="BH30" s="413"/>
      <c r="BI30" s="853"/>
      <c r="BJ30" s="254"/>
      <c r="BK30" s="413"/>
      <c r="BL30" s="767"/>
      <c r="BM30" s="768"/>
      <c r="BN30" s="779"/>
    </row>
    <row r="31" spans="2:66" s="3" customFormat="1" ht="25" customHeight="1" thickBot="1">
      <c r="B31" s="207">
        <v>2018</v>
      </c>
      <c r="C31" s="207" t="s">
        <v>6</v>
      </c>
      <c r="D31" s="386">
        <v>1045840</v>
      </c>
      <c r="E31" s="387">
        <v>92392</v>
      </c>
      <c r="F31" s="387">
        <v>2533</v>
      </c>
      <c r="G31" s="387">
        <v>531</v>
      </c>
      <c r="H31" s="388">
        <v>38</v>
      </c>
      <c r="I31" s="389">
        <v>283</v>
      </c>
      <c r="J31" s="378">
        <v>2488</v>
      </c>
      <c r="K31" s="379">
        <v>51</v>
      </c>
      <c r="L31" s="379">
        <v>4</v>
      </c>
      <c r="M31" s="754"/>
      <c r="N31" s="378">
        <v>3679</v>
      </c>
      <c r="O31" s="379">
        <v>66</v>
      </c>
      <c r="P31" s="756">
        <v>0</v>
      </c>
      <c r="Q31" s="378">
        <v>3308</v>
      </c>
      <c r="R31" s="379">
        <v>103</v>
      </c>
      <c r="S31" s="380">
        <v>1</v>
      </c>
      <c r="T31" s="378">
        <v>3731</v>
      </c>
      <c r="U31" s="379">
        <v>93</v>
      </c>
      <c r="V31" s="379">
        <v>3</v>
      </c>
      <c r="W31" s="379">
        <v>2</v>
      </c>
      <c r="X31" s="754"/>
      <c r="Y31" s="378">
        <v>6437</v>
      </c>
      <c r="Z31" s="379">
        <v>125</v>
      </c>
      <c r="AA31" s="379">
        <v>5</v>
      </c>
      <c r="AB31" s="749"/>
      <c r="AC31" s="754"/>
      <c r="AD31" s="378">
        <v>9391</v>
      </c>
      <c r="AE31" s="379">
        <v>210</v>
      </c>
      <c r="AF31" s="380">
        <v>20</v>
      </c>
      <c r="AG31" s="1077"/>
      <c r="AH31" s="378">
        <v>7476</v>
      </c>
      <c r="AI31" s="379">
        <v>130</v>
      </c>
      <c r="AJ31" s="379">
        <v>17</v>
      </c>
      <c r="AK31" s="754"/>
      <c r="AL31" s="378">
        <v>12709</v>
      </c>
      <c r="AM31" s="379">
        <v>258</v>
      </c>
      <c r="AN31" s="379">
        <v>82</v>
      </c>
      <c r="AO31" s="379">
        <v>1</v>
      </c>
      <c r="AP31" s="754"/>
      <c r="AQ31" s="915">
        <v>8412</v>
      </c>
      <c r="AR31" s="916">
        <v>58</v>
      </c>
      <c r="AS31" s="754"/>
      <c r="AT31" s="831">
        <v>2829</v>
      </c>
      <c r="AU31" s="832">
        <v>65</v>
      </c>
      <c r="AV31" s="843"/>
      <c r="AW31" s="831">
        <v>3933</v>
      </c>
      <c r="AX31" s="866">
        <v>94</v>
      </c>
      <c r="AY31" s="754"/>
      <c r="AZ31" s="847">
        <v>10966</v>
      </c>
      <c r="BA31" s="379">
        <v>129</v>
      </c>
      <c r="BB31" s="380">
        <v>50</v>
      </c>
      <c r="BC31" s="847"/>
      <c r="BD31" s="379"/>
      <c r="BE31" s="380"/>
      <c r="BF31" s="847"/>
      <c r="BG31" s="379"/>
      <c r="BH31" s="380"/>
      <c r="BI31" s="847"/>
      <c r="BJ31" s="379"/>
      <c r="BK31" s="380"/>
      <c r="BL31" s="776"/>
      <c r="BM31" s="777"/>
      <c r="BN31" s="778"/>
    </row>
    <row r="32" spans="2:66" s="3" customFormat="1" ht="25" customHeight="1" thickTop="1">
      <c r="B32" s="276">
        <v>2017</v>
      </c>
      <c r="C32" s="276" t="s">
        <v>9</v>
      </c>
      <c r="D32" s="381">
        <v>1011673</v>
      </c>
      <c r="E32" s="382">
        <v>92160</v>
      </c>
      <c r="F32" s="382">
        <v>2506</v>
      </c>
      <c r="G32" s="382">
        <v>519</v>
      </c>
      <c r="H32" s="382">
        <v>38</v>
      </c>
      <c r="I32" s="383">
        <v>283</v>
      </c>
      <c r="J32" s="403">
        <v>2338</v>
      </c>
      <c r="K32" s="404">
        <v>48</v>
      </c>
      <c r="L32" s="404">
        <v>4</v>
      </c>
      <c r="M32" s="755"/>
      <c r="N32" s="403">
        <v>3490</v>
      </c>
      <c r="O32" s="404">
        <v>52</v>
      </c>
      <c r="P32" s="757">
        <v>0</v>
      </c>
      <c r="Q32" s="403">
        <v>3187</v>
      </c>
      <c r="R32" s="404">
        <v>96</v>
      </c>
      <c r="S32" s="412">
        <v>1</v>
      </c>
      <c r="T32" s="403">
        <v>3535</v>
      </c>
      <c r="U32" s="404">
        <v>90</v>
      </c>
      <c r="V32" s="404">
        <v>3</v>
      </c>
      <c r="W32" s="404">
        <v>2</v>
      </c>
      <c r="X32" s="755"/>
      <c r="Y32" s="403">
        <v>6178</v>
      </c>
      <c r="Z32" s="404">
        <v>118</v>
      </c>
      <c r="AA32" s="404">
        <v>5</v>
      </c>
      <c r="AB32" s="750"/>
      <c r="AC32" s="755"/>
      <c r="AD32" s="403">
        <v>7622</v>
      </c>
      <c r="AE32" s="404">
        <v>188</v>
      </c>
      <c r="AF32" s="412">
        <v>18</v>
      </c>
      <c r="AG32" s="1082"/>
      <c r="AH32" s="403">
        <v>6796</v>
      </c>
      <c r="AI32" s="404">
        <v>130</v>
      </c>
      <c r="AJ32" s="404">
        <v>7</v>
      </c>
      <c r="AK32" s="755"/>
      <c r="AL32" s="403">
        <v>10492</v>
      </c>
      <c r="AM32" s="404">
        <v>192</v>
      </c>
      <c r="AN32" s="404">
        <v>86</v>
      </c>
      <c r="AO32" s="404">
        <v>1</v>
      </c>
      <c r="AP32" s="755"/>
      <c r="AQ32" s="911">
        <v>8380</v>
      </c>
      <c r="AR32" s="912">
        <v>53</v>
      </c>
      <c r="AS32" s="755"/>
      <c r="AT32" s="828">
        <v>2787</v>
      </c>
      <c r="AU32" s="837">
        <v>65</v>
      </c>
      <c r="AV32" s="844"/>
      <c r="AW32" s="828">
        <v>3624</v>
      </c>
      <c r="AX32" s="870">
        <v>91</v>
      </c>
      <c r="AY32" s="755"/>
      <c r="AZ32" s="852">
        <v>10843</v>
      </c>
      <c r="BA32" s="404">
        <v>129</v>
      </c>
      <c r="BB32" s="412">
        <v>50</v>
      </c>
      <c r="BC32" s="852"/>
      <c r="BD32" s="404"/>
      <c r="BE32" s="412"/>
      <c r="BF32" s="852"/>
      <c r="BG32" s="404"/>
      <c r="BH32" s="412"/>
      <c r="BI32" s="852"/>
      <c r="BJ32" s="404"/>
      <c r="BK32" s="412"/>
      <c r="BL32" s="764"/>
      <c r="BM32" s="765"/>
      <c r="BN32" s="766"/>
    </row>
    <row r="33" spans="2:66" s="3" customFormat="1" ht="25" customHeight="1">
      <c r="B33" s="202">
        <v>2017</v>
      </c>
      <c r="C33" s="202" t="s">
        <v>8</v>
      </c>
      <c r="D33" s="384">
        <v>978157</v>
      </c>
      <c r="E33" s="252">
        <v>88668</v>
      </c>
      <c r="F33" s="252">
        <v>2506</v>
      </c>
      <c r="G33" s="252">
        <v>507</v>
      </c>
      <c r="H33" s="252">
        <v>38</v>
      </c>
      <c r="I33" s="385">
        <v>303</v>
      </c>
      <c r="J33" s="405">
        <v>2216</v>
      </c>
      <c r="K33" s="254">
        <v>44</v>
      </c>
      <c r="L33" s="254">
        <v>3</v>
      </c>
      <c r="M33" s="753"/>
      <c r="N33" s="405">
        <v>3163</v>
      </c>
      <c r="O33" s="254">
        <v>49</v>
      </c>
      <c r="P33" s="758">
        <v>0</v>
      </c>
      <c r="Q33" s="405">
        <v>3070</v>
      </c>
      <c r="R33" s="254">
        <v>94</v>
      </c>
      <c r="S33" s="413">
        <v>1</v>
      </c>
      <c r="T33" s="405">
        <v>3332</v>
      </c>
      <c r="U33" s="254">
        <v>88</v>
      </c>
      <c r="V33" s="254">
        <v>4</v>
      </c>
      <c r="W33" s="254">
        <v>1</v>
      </c>
      <c r="X33" s="753"/>
      <c r="Y33" s="405">
        <v>5872</v>
      </c>
      <c r="Z33" s="254">
        <v>107</v>
      </c>
      <c r="AA33" s="254">
        <v>4</v>
      </c>
      <c r="AB33" s="751"/>
      <c r="AC33" s="753"/>
      <c r="AD33" s="405">
        <v>8797</v>
      </c>
      <c r="AE33" s="254">
        <v>175</v>
      </c>
      <c r="AF33" s="413">
        <v>18</v>
      </c>
      <c r="AG33" s="1083"/>
      <c r="AH33" s="405">
        <v>7533</v>
      </c>
      <c r="AI33" s="254">
        <v>121</v>
      </c>
      <c r="AJ33" s="254">
        <v>14</v>
      </c>
      <c r="AK33" s="753"/>
      <c r="AL33" s="405">
        <v>11876</v>
      </c>
      <c r="AM33" s="254">
        <v>242</v>
      </c>
      <c r="AN33" s="254">
        <v>86</v>
      </c>
      <c r="AO33" s="254">
        <v>1</v>
      </c>
      <c r="AP33" s="753"/>
      <c r="AQ33" s="913">
        <v>8175</v>
      </c>
      <c r="AR33" s="914">
        <v>53</v>
      </c>
      <c r="AS33" s="753"/>
      <c r="AT33" s="838">
        <v>2677</v>
      </c>
      <c r="AU33" s="839">
        <v>62</v>
      </c>
      <c r="AV33" s="842"/>
      <c r="AW33" s="838">
        <v>3620</v>
      </c>
      <c r="AX33" s="871">
        <v>91</v>
      </c>
      <c r="AY33" s="753"/>
      <c r="AZ33" s="853">
        <v>11652</v>
      </c>
      <c r="BA33" s="254">
        <v>122</v>
      </c>
      <c r="BB33" s="413">
        <v>50</v>
      </c>
      <c r="BC33" s="853"/>
      <c r="BD33" s="254"/>
      <c r="BE33" s="413"/>
      <c r="BF33" s="853"/>
      <c r="BG33" s="254"/>
      <c r="BH33" s="413"/>
      <c r="BI33" s="853"/>
      <c r="BJ33" s="254"/>
      <c r="BK33" s="413"/>
      <c r="BL33" s="767"/>
      <c r="BM33" s="768"/>
      <c r="BN33" s="769"/>
    </row>
    <row r="34" spans="2:66" s="3" customFormat="1" ht="25" customHeight="1">
      <c r="B34" s="202">
        <v>2017</v>
      </c>
      <c r="C34" s="202" t="s">
        <v>7</v>
      </c>
      <c r="D34" s="384">
        <v>931278</v>
      </c>
      <c r="E34" s="252">
        <v>84857</v>
      </c>
      <c r="F34" s="252">
        <v>2482</v>
      </c>
      <c r="G34" s="252">
        <v>499</v>
      </c>
      <c r="H34" s="252">
        <v>38</v>
      </c>
      <c r="I34" s="385">
        <v>299</v>
      </c>
      <c r="J34" s="405">
        <v>2187</v>
      </c>
      <c r="K34" s="254">
        <v>47</v>
      </c>
      <c r="L34" s="254">
        <v>3</v>
      </c>
      <c r="M34" s="753"/>
      <c r="N34" s="405">
        <v>2857</v>
      </c>
      <c r="O34" s="254">
        <v>33</v>
      </c>
      <c r="P34" s="758">
        <v>0</v>
      </c>
      <c r="Q34" s="405">
        <v>2983</v>
      </c>
      <c r="R34" s="254">
        <v>88</v>
      </c>
      <c r="S34" s="413">
        <v>1</v>
      </c>
      <c r="T34" s="405">
        <v>3163</v>
      </c>
      <c r="U34" s="254">
        <v>84</v>
      </c>
      <c r="V34" s="254">
        <v>4</v>
      </c>
      <c r="W34" s="751"/>
      <c r="X34" s="753"/>
      <c r="Y34" s="405">
        <v>5503</v>
      </c>
      <c r="Z34" s="254">
        <v>99</v>
      </c>
      <c r="AA34" s="254">
        <v>4</v>
      </c>
      <c r="AB34" s="751"/>
      <c r="AC34" s="753"/>
      <c r="AD34" s="405">
        <v>7879</v>
      </c>
      <c r="AE34" s="254">
        <v>174</v>
      </c>
      <c r="AF34" s="413">
        <v>18</v>
      </c>
      <c r="AG34" s="1083"/>
      <c r="AH34" s="405">
        <v>6877</v>
      </c>
      <c r="AI34" s="254">
        <v>135</v>
      </c>
      <c r="AJ34" s="254">
        <v>5</v>
      </c>
      <c r="AK34" s="753"/>
      <c r="AL34" s="405">
        <v>11382</v>
      </c>
      <c r="AM34" s="254">
        <v>242</v>
      </c>
      <c r="AN34" s="254">
        <v>86</v>
      </c>
      <c r="AO34" s="254">
        <v>1</v>
      </c>
      <c r="AP34" s="753"/>
      <c r="AQ34" s="913">
        <v>7332</v>
      </c>
      <c r="AR34" s="914">
        <v>52</v>
      </c>
      <c r="AS34" s="753"/>
      <c r="AT34" s="838">
        <v>2675</v>
      </c>
      <c r="AU34" s="839">
        <v>60</v>
      </c>
      <c r="AV34" s="842"/>
      <c r="AW34" s="838">
        <v>3542</v>
      </c>
      <c r="AX34" s="871">
        <v>87</v>
      </c>
      <c r="AY34" s="753"/>
      <c r="AZ34" s="853">
        <v>11652</v>
      </c>
      <c r="BA34" s="254">
        <v>122</v>
      </c>
      <c r="BB34" s="413">
        <v>50</v>
      </c>
      <c r="BC34" s="853"/>
      <c r="BD34" s="254"/>
      <c r="BE34" s="413"/>
      <c r="BF34" s="853"/>
      <c r="BG34" s="254"/>
      <c r="BH34" s="413"/>
      <c r="BI34" s="853"/>
      <c r="BJ34" s="254"/>
      <c r="BK34" s="413"/>
      <c r="BL34" s="767"/>
      <c r="BM34" s="768"/>
      <c r="BN34" s="769"/>
    </row>
    <row r="35" spans="2:66" s="3" customFormat="1" ht="25" customHeight="1" thickBot="1">
      <c r="B35" s="207">
        <v>2017</v>
      </c>
      <c r="C35" s="207" t="s">
        <v>6</v>
      </c>
      <c r="D35" s="386">
        <v>899599</v>
      </c>
      <c r="E35" s="387">
        <v>81351</v>
      </c>
      <c r="F35" s="387">
        <v>2514</v>
      </c>
      <c r="G35" s="387">
        <v>500</v>
      </c>
      <c r="H35" s="749"/>
      <c r="I35" s="389">
        <v>304</v>
      </c>
      <c r="J35" s="378">
        <v>2063</v>
      </c>
      <c r="K35" s="379">
        <v>44</v>
      </c>
      <c r="L35" s="379">
        <v>3</v>
      </c>
      <c r="M35" s="754"/>
      <c r="N35" s="378">
        <v>2291</v>
      </c>
      <c r="O35" s="379">
        <v>18</v>
      </c>
      <c r="P35" s="756">
        <v>0</v>
      </c>
      <c r="Q35" s="378">
        <v>2744</v>
      </c>
      <c r="R35" s="379">
        <v>77</v>
      </c>
      <c r="S35" s="756">
        <v>0</v>
      </c>
      <c r="T35" s="378">
        <v>2919</v>
      </c>
      <c r="U35" s="379">
        <v>80</v>
      </c>
      <c r="V35" s="379">
        <v>4</v>
      </c>
      <c r="W35" s="749"/>
      <c r="X35" s="754"/>
      <c r="Y35" s="378">
        <v>5041</v>
      </c>
      <c r="Z35" s="379">
        <v>95</v>
      </c>
      <c r="AA35" s="379">
        <v>3</v>
      </c>
      <c r="AB35" s="749"/>
      <c r="AC35" s="754"/>
      <c r="AD35" s="378"/>
      <c r="AE35" s="379"/>
      <c r="AF35" s="380"/>
      <c r="AG35" s="1077"/>
      <c r="AH35" s="378"/>
      <c r="AI35" s="379"/>
      <c r="AJ35" s="379"/>
      <c r="AK35" s="754"/>
      <c r="AL35" s="378"/>
      <c r="AM35" s="379"/>
      <c r="AN35" s="379"/>
      <c r="AO35" s="749"/>
      <c r="AP35" s="754"/>
      <c r="AQ35" s="915">
        <v>7332</v>
      </c>
      <c r="AR35" s="916">
        <v>52</v>
      </c>
      <c r="AS35" s="754"/>
      <c r="AT35" s="831">
        <v>2675</v>
      </c>
      <c r="AU35" s="832">
        <v>60</v>
      </c>
      <c r="AV35" s="843"/>
      <c r="AW35" s="831">
        <v>3178</v>
      </c>
      <c r="AX35" s="866">
        <v>64</v>
      </c>
      <c r="AY35" s="754"/>
      <c r="AZ35" s="847">
        <v>10696</v>
      </c>
      <c r="BA35" s="379">
        <v>120</v>
      </c>
      <c r="BB35" s="380">
        <v>49</v>
      </c>
      <c r="BC35" s="847"/>
      <c r="BD35" s="379"/>
      <c r="BE35" s="380"/>
      <c r="BF35" s="847"/>
      <c r="BG35" s="379"/>
      <c r="BH35" s="380"/>
      <c r="BI35" s="847"/>
      <c r="BJ35" s="379"/>
      <c r="BK35" s="380"/>
      <c r="BL35" s="1215" t="s">
        <v>48</v>
      </c>
      <c r="BM35" s="1216"/>
      <c r="BN35" s="1217"/>
    </row>
    <row r="36" spans="2:66" s="3" customFormat="1" ht="25" customHeight="1" thickTop="1">
      <c r="B36" s="276">
        <v>2016</v>
      </c>
      <c r="C36" s="276" t="s">
        <v>9</v>
      </c>
      <c r="D36" s="381">
        <v>867671</v>
      </c>
      <c r="E36" s="382">
        <v>79746</v>
      </c>
      <c r="F36" s="382">
        <v>2564</v>
      </c>
      <c r="G36" s="382">
        <v>527</v>
      </c>
      <c r="H36" s="750"/>
      <c r="I36" s="383">
        <v>306</v>
      </c>
      <c r="J36" s="406"/>
      <c r="K36" s="391"/>
      <c r="L36" s="391"/>
      <c r="M36" s="402"/>
      <c r="N36" s="406"/>
      <c r="O36" s="391"/>
      <c r="P36" s="402"/>
      <c r="Q36" s="406"/>
      <c r="R36" s="391"/>
      <c r="S36" s="402"/>
      <c r="T36" s="406"/>
      <c r="U36" s="391"/>
      <c r="V36" s="391"/>
      <c r="W36" s="391"/>
      <c r="X36" s="402"/>
      <c r="Y36" s="406"/>
      <c r="Z36" s="391"/>
      <c r="AA36" s="391"/>
      <c r="AB36" s="391"/>
      <c r="AC36" s="402"/>
      <c r="AD36" s="403"/>
      <c r="AE36" s="404"/>
      <c r="AF36" s="412"/>
      <c r="AG36" s="1082"/>
      <c r="AH36" s="403"/>
      <c r="AI36" s="404"/>
      <c r="AJ36" s="404"/>
      <c r="AK36" s="755"/>
      <c r="AL36" s="403"/>
      <c r="AM36" s="404"/>
      <c r="AN36" s="404"/>
      <c r="AO36" s="750"/>
      <c r="AP36" s="755"/>
      <c r="AQ36" s="911">
        <v>7057</v>
      </c>
      <c r="AR36" s="912">
        <v>52</v>
      </c>
      <c r="AS36" s="755"/>
      <c r="AT36" s="828">
        <v>2512</v>
      </c>
      <c r="AU36" s="837">
        <v>56</v>
      </c>
      <c r="AV36" s="844"/>
      <c r="AW36" s="828">
        <v>2942</v>
      </c>
      <c r="AX36" s="870">
        <v>60</v>
      </c>
      <c r="AY36" s="755"/>
      <c r="AZ36" s="852">
        <v>10051</v>
      </c>
      <c r="BA36" s="404">
        <v>155</v>
      </c>
      <c r="BB36" s="412">
        <v>24</v>
      </c>
      <c r="BC36" s="852"/>
      <c r="BD36" s="404"/>
      <c r="BE36" s="412"/>
      <c r="BF36" s="852"/>
      <c r="BG36" s="404"/>
      <c r="BH36" s="412"/>
      <c r="BI36" s="852"/>
      <c r="BJ36" s="404"/>
      <c r="BK36" s="412"/>
      <c r="BL36" s="403">
        <v>11874</v>
      </c>
      <c r="BM36" s="404">
        <v>278</v>
      </c>
      <c r="BN36" s="412">
        <v>10</v>
      </c>
    </row>
    <row r="37" spans="2:66" s="3" customFormat="1" ht="25" customHeight="1">
      <c r="B37" s="202">
        <v>2016</v>
      </c>
      <c r="C37" s="202" t="s">
        <v>8</v>
      </c>
      <c r="D37" s="384">
        <v>816897</v>
      </c>
      <c r="E37" s="252">
        <v>74035</v>
      </c>
      <c r="F37" s="252">
        <v>2468</v>
      </c>
      <c r="G37" s="252">
        <v>533</v>
      </c>
      <c r="H37" s="751"/>
      <c r="I37" s="385">
        <v>305</v>
      </c>
      <c r="J37" s="407"/>
      <c r="K37" s="338"/>
      <c r="L37" s="338"/>
      <c r="M37" s="343"/>
      <c r="N37" s="407"/>
      <c r="O37" s="338"/>
      <c r="P37" s="343"/>
      <c r="Q37" s="407"/>
      <c r="R37" s="338"/>
      <c r="S37" s="343"/>
      <c r="T37" s="407"/>
      <c r="U37" s="338"/>
      <c r="V37" s="338"/>
      <c r="W37" s="338"/>
      <c r="X37" s="343"/>
      <c r="Y37" s="407"/>
      <c r="Z37" s="338"/>
      <c r="AA37" s="338"/>
      <c r="AB37" s="338"/>
      <c r="AC37" s="343"/>
      <c r="AD37" s="405"/>
      <c r="AE37" s="254"/>
      <c r="AF37" s="413"/>
      <c r="AG37" s="1083"/>
      <c r="AH37" s="405"/>
      <c r="AI37" s="254"/>
      <c r="AJ37" s="254"/>
      <c r="AK37" s="753"/>
      <c r="AL37" s="405"/>
      <c r="AM37" s="254"/>
      <c r="AN37" s="254"/>
      <c r="AO37" s="751"/>
      <c r="AP37" s="753"/>
      <c r="AQ37" s="913">
        <v>6847</v>
      </c>
      <c r="AR37" s="914">
        <v>52</v>
      </c>
      <c r="AS37" s="753"/>
      <c r="AT37" s="838">
        <v>2442</v>
      </c>
      <c r="AU37" s="839">
        <v>55</v>
      </c>
      <c r="AV37" s="842"/>
      <c r="AW37" s="838">
        <v>2816</v>
      </c>
      <c r="AX37" s="871">
        <v>60</v>
      </c>
      <c r="AY37" s="753"/>
      <c r="AZ37" s="853">
        <v>9596</v>
      </c>
      <c r="BA37" s="254">
        <v>146</v>
      </c>
      <c r="BB37" s="413">
        <v>16</v>
      </c>
      <c r="BC37" s="853"/>
      <c r="BD37" s="254"/>
      <c r="BE37" s="413"/>
      <c r="BF37" s="853"/>
      <c r="BG37" s="254"/>
      <c r="BH37" s="413"/>
      <c r="BI37" s="853"/>
      <c r="BJ37" s="254"/>
      <c r="BK37" s="413"/>
      <c r="BL37" s="430"/>
      <c r="BM37" s="339"/>
      <c r="BN37" s="342"/>
    </row>
    <row r="38" spans="2:66" s="3" customFormat="1" ht="25" customHeight="1">
      <c r="B38" s="202">
        <v>2016</v>
      </c>
      <c r="C38" s="202" t="s">
        <v>7</v>
      </c>
      <c r="D38" s="384">
        <v>674224</v>
      </c>
      <c r="E38" s="252">
        <v>62902</v>
      </c>
      <c r="F38" s="252">
        <v>2427</v>
      </c>
      <c r="G38" s="252">
        <v>521</v>
      </c>
      <c r="H38" s="751"/>
      <c r="I38" s="385">
        <v>271</v>
      </c>
      <c r="J38" s="407"/>
      <c r="K38" s="338"/>
      <c r="L38" s="338"/>
      <c r="M38" s="343"/>
      <c r="N38" s="407"/>
      <c r="O38" s="338"/>
      <c r="P38" s="343"/>
      <c r="Q38" s="407"/>
      <c r="R38" s="338"/>
      <c r="S38" s="343"/>
      <c r="T38" s="407"/>
      <c r="U38" s="338"/>
      <c r="V38" s="338"/>
      <c r="W38" s="338"/>
      <c r="X38" s="343"/>
      <c r="Y38" s="407"/>
      <c r="Z38" s="338"/>
      <c r="AA38" s="338"/>
      <c r="AB38" s="338"/>
      <c r="AC38" s="343"/>
      <c r="AD38" s="405">
        <v>6703</v>
      </c>
      <c r="AE38" s="254">
        <v>127</v>
      </c>
      <c r="AF38" s="413">
        <v>26</v>
      </c>
      <c r="AG38" s="1083"/>
      <c r="AH38" s="405">
        <v>6282</v>
      </c>
      <c r="AI38" s="254">
        <v>99</v>
      </c>
      <c r="AJ38" s="254">
        <v>10</v>
      </c>
      <c r="AK38" s="753"/>
      <c r="AL38" s="405">
        <v>10771</v>
      </c>
      <c r="AM38" s="254">
        <v>176</v>
      </c>
      <c r="AN38" s="254">
        <v>72</v>
      </c>
      <c r="AO38" s="751"/>
      <c r="AP38" s="753"/>
      <c r="AQ38" s="913">
        <v>6436</v>
      </c>
      <c r="AR38" s="914">
        <v>52</v>
      </c>
      <c r="AS38" s="753"/>
      <c r="AT38" s="838">
        <v>2442</v>
      </c>
      <c r="AU38" s="839">
        <v>55</v>
      </c>
      <c r="AV38" s="842"/>
      <c r="AW38" s="838">
        <v>2532</v>
      </c>
      <c r="AX38" s="871">
        <v>58</v>
      </c>
      <c r="AY38" s="753"/>
      <c r="AZ38" s="853">
        <v>9056</v>
      </c>
      <c r="BA38" s="254">
        <v>137</v>
      </c>
      <c r="BB38" s="413">
        <v>16</v>
      </c>
      <c r="BC38" s="1005"/>
      <c r="BD38" s="1006"/>
      <c r="BE38" s="1007"/>
      <c r="BF38" s="1005"/>
      <c r="BG38" s="1006"/>
      <c r="BH38" s="1007"/>
      <c r="BI38" s="1005"/>
      <c r="BJ38" s="1006"/>
      <c r="BK38" s="1007"/>
      <c r="BL38" s="405">
        <v>10537</v>
      </c>
      <c r="BM38" s="254">
        <v>244</v>
      </c>
      <c r="BN38" s="413">
        <v>5</v>
      </c>
    </row>
    <row r="39" spans="2:66" s="8" customFormat="1" ht="25" customHeight="1" thickBot="1">
      <c r="B39" s="207">
        <v>2016</v>
      </c>
      <c r="C39" s="207" t="s">
        <v>6</v>
      </c>
      <c r="D39" s="386">
        <v>674224</v>
      </c>
      <c r="E39" s="387">
        <v>62902</v>
      </c>
      <c r="F39" s="387">
        <v>2427</v>
      </c>
      <c r="G39" s="387">
        <v>521</v>
      </c>
      <c r="H39" s="749"/>
      <c r="I39" s="389">
        <v>271</v>
      </c>
      <c r="J39" s="408"/>
      <c r="K39" s="390"/>
      <c r="L39" s="390"/>
      <c r="M39" s="399"/>
      <c r="N39" s="408"/>
      <c r="O39" s="390"/>
      <c r="P39" s="399"/>
      <c r="Q39" s="408"/>
      <c r="R39" s="390"/>
      <c r="S39" s="399"/>
      <c r="T39" s="408"/>
      <c r="U39" s="390"/>
      <c r="V39" s="390"/>
      <c r="W39" s="390"/>
      <c r="X39" s="399"/>
      <c r="Y39" s="408"/>
      <c r="Z39" s="390"/>
      <c r="AA39" s="390"/>
      <c r="AB39" s="390"/>
      <c r="AC39" s="399"/>
      <c r="AD39" s="378">
        <v>6559</v>
      </c>
      <c r="AE39" s="379">
        <v>132</v>
      </c>
      <c r="AF39" s="380">
        <v>30</v>
      </c>
      <c r="AG39" s="1077"/>
      <c r="AH39" s="378">
        <v>6284</v>
      </c>
      <c r="AI39" s="379">
        <v>107</v>
      </c>
      <c r="AJ39" s="379">
        <v>13</v>
      </c>
      <c r="AK39" s="754"/>
      <c r="AL39" s="378">
        <v>10713</v>
      </c>
      <c r="AM39" s="379">
        <v>210</v>
      </c>
      <c r="AN39" s="379">
        <v>80</v>
      </c>
      <c r="AO39" s="749"/>
      <c r="AP39" s="754"/>
      <c r="AQ39" s="915">
        <v>6436</v>
      </c>
      <c r="AR39" s="916">
        <v>49</v>
      </c>
      <c r="AS39" s="754"/>
      <c r="AT39" s="831">
        <v>2442</v>
      </c>
      <c r="AU39" s="832">
        <v>55</v>
      </c>
      <c r="AV39" s="843"/>
      <c r="AW39" s="831">
        <v>2181</v>
      </c>
      <c r="AX39" s="866">
        <v>53</v>
      </c>
      <c r="AY39" s="754"/>
      <c r="AZ39" s="847">
        <v>8408</v>
      </c>
      <c r="BA39" s="379">
        <v>126</v>
      </c>
      <c r="BB39" s="754"/>
      <c r="BC39" s="851"/>
      <c r="BD39" s="427"/>
      <c r="BE39" s="1008"/>
      <c r="BF39" s="851"/>
      <c r="BG39" s="427"/>
      <c r="BH39" s="1008"/>
      <c r="BI39" s="851"/>
      <c r="BJ39" s="427"/>
      <c r="BK39" s="1008"/>
      <c r="BL39" s="378">
        <v>9630</v>
      </c>
      <c r="BM39" s="379">
        <v>213</v>
      </c>
      <c r="BN39" s="380">
        <v>6</v>
      </c>
    </row>
    <row r="40" spans="2:66" s="3" customFormat="1" ht="25" customHeight="1" thickTop="1">
      <c r="B40" s="276">
        <v>2015</v>
      </c>
      <c r="C40" s="276" t="s">
        <v>9</v>
      </c>
      <c r="D40" s="381">
        <v>742303</v>
      </c>
      <c r="E40" s="382">
        <v>67859</v>
      </c>
      <c r="F40" s="382">
        <v>2416</v>
      </c>
      <c r="G40" s="382">
        <v>513</v>
      </c>
      <c r="H40" s="750"/>
      <c r="I40" s="383">
        <v>311</v>
      </c>
      <c r="J40" s="406"/>
      <c r="K40" s="391"/>
      <c r="L40" s="391"/>
      <c r="M40" s="402"/>
      <c r="N40" s="406"/>
      <c r="O40" s="391"/>
      <c r="P40" s="402"/>
      <c r="Q40" s="406"/>
      <c r="R40" s="391"/>
      <c r="S40" s="402"/>
      <c r="T40" s="406"/>
      <c r="U40" s="391"/>
      <c r="V40" s="391"/>
      <c r="W40" s="391"/>
      <c r="X40" s="402"/>
      <c r="Y40" s="406"/>
      <c r="Z40" s="391"/>
      <c r="AA40" s="391"/>
      <c r="AB40" s="391"/>
      <c r="AC40" s="402"/>
      <c r="AD40" s="403">
        <v>6395</v>
      </c>
      <c r="AE40" s="404">
        <v>124</v>
      </c>
      <c r="AF40" s="412">
        <v>29</v>
      </c>
      <c r="AG40" s="1082"/>
      <c r="AH40" s="403">
        <v>6171</v>
      </c>
      <c r="AI40" s="404">
        <v>103</v>
      </c>
      <c r="AJ40" s="404">
        <v>13</v>
      </c>
      <c r="AK40" s="755"/>
      <c r="AL40" s="403">
        <v>10618</v>
      </c>
      <c r="AM40" s="404">
        <v>210</v>
      </c>
      <c r="AN40" s="404">
        <v>72</v>
      </c>
      <c r="AO40" s="750"/>
      <c r="AP40" s="755"/>
      <c r="AQ40" s="911">
        <v>6436</v>
      </c>
      <c r="AR40" s="912">
        <v>49</v>
      </c>
      <c r="AS40" s="755"/>
      <c r="AT40" s="828">
        <v>2302</v>
      </c>
      <c r="AU40" s="837">
        <v>55</v>
      </c>
      <c r="AV40" s="844"/>
      <c r="AW40" s="828">
        <v>2019</v>
      </c>
      <c r="AX40" s="870">
        <v>49</v>
      </c>
      <c r="AY40" s="755"/>
      <c r="AZ40" s="852">
        <v>7981</v>
      </c>
      <c r="BA40" s="404">
        <v>135</v>
      </c>
      <c r="BB40" s="755"/>
      <c r="BC40" s="1009"/>
      <c r="BD40" s="1010"/>
      <c r="BE40" s="1011"/>
      <c r="BF40" s="1009"/>
      <c r="BG40" s="1010"/>
      <c r="BH40" s="1011"/>
      <c r="BI40" s="1009"/>
      <c r="BJ40" s="1010"/>
      <c r="BK40" s="1011"/>
      <c r="BL40" s="403">
        <v>7113</v>
      </c>
      <c r="BM40" s="404">
        <v>126</v>
      </c>
      <c r="BN40" s="412">
        <v>4</v>
      </c>
    </row>
    <row r="41" spans="2:66" s="3" customFormat="1" ht="25" customHeight="1">
      <c r="B41" s="202">
        <v>2015</v>
      </c>
      <c r="C41" s="202" t="s">
        <v>8</v>
      </c>
      <c r="D41" s="384">
        <v>702488</v>
      </c>
      <c r="E41" s="252">
        <v>65019</v>
      </c>
      <c r="F41" s="252">
        <v>2353</v>
      </c>
      <c r="G41" s="252">
        <v>492</v>
      </c>
      <c r="H41" s="751"/>
      <c r="I41" s="385">
        <v>324</v>
      </c>
      <c r="J41" s="407"/>
      <c r="K41" s="338"/>
      <c r="L41" s="338"/>
      <c r="M41" s="343"/>
      <c r="N41" s="407"/>
      <c r="O41" s="338"/>
      <c r="P41" s="343"/>
      <c r="Q41" s="407"/>
      <c r="R41" s="338"/>
      <c r="S41" s="343"/>
      <c r="T41" s="407"/>
      <c r="U41" s="338"/>
      <c r="V41" s="338"/>
      <c r="W41" s="338"/>
      <c r="X41" s="343"/>
      <c r="Y41" s="407"/>
      <c r="Z41" s="338"/>
      <c r="AA41" s="338"/>
      <c r="AB41" s="338"/>
      <c r="AC41" s="343"/>
      <c r="AD41" s="405">
        <v>6116</v>
      </c>
      <c r="AE41" s="254">
        <v>120</v>
      </c>
      <c r="AF41" s="413">
        <v>25</v>
      </c>
      <c r="AG41" s="1083"/>
      <c r="AH41" s="405">
        <v>5671</v>
      </c>
      <c r="AI41" s="254">
        <v>99</v>
      </c>
      <c r="AJ41" s="254">
        <v>13</v>
      </c>
      <c r="AK41" s="753"/>
      <c r="AL41" s="405">
        <v>10147</v>
      </c>
      <c r="AM41" s="254">
        <v>206</v>
      </c>
      <c r="AN41" s="254">
        <v>67</v>
      </c>
      <c r="AO41" s="751"/>
      <c r="AP41" s="753"/>
      <c r="AQ41" s="913">
        <v>6436</v>
      </c>
      <c r="AR41" s="914">
        <v>46</v>
      </c>
      <c r="AS41" s="753"/>
      <c r="AT41" s="838">
        <v>2167</v>
      </c>
      <c r="AU41" s="839">
        <v>55</v>
      </c>
      <c r="AV41" s="842"/>
      <c r="AW41" s="838">
        <v>1946</v>
      </c>
      <c r="AX41" s="871">
        <v>42</v>
      </c>
      <c r="AY41" s="753"/>
      <c r="AZ41" s="853">
        <v>7923</v>
      </c>
      <c r="BA41" s="254">
        <v>137</v>
      </c>
      <c r="BB41" s="753"/>
      <c r="BC41" s="1005"/>
      <c r="BD41" s="1006"/>
      <c r="BE41" s="1012"/>
      <c r="BF41" s="1005"/>
      <c r="BG41" s="1006"/>
      <c r="BH41" s="1012"/>
      <c r="BI41" s="1005"/>
      <c r="BJ41" s="1006"/>
      <c r="BK41" s="1012"/>
      <c r="BL41" s="405">
        <v>6439</v>
      </c>
      <c r="BM41" s="254">
        <v>128</v>
      </c>
      <c r="BN41" s="413">
        <v>1</v>
      </c>
    </row>
    <row r="42" spans="2:66" s="3" customFormat="1" ht="25" customHeight="1">
      <c r="B42" s="202">
        <v>2015</v>
      </c>
      <c r="C42" s="202" t="s">
        <v>7</v>
      </c>
      <c r="D42" s="384">
        <v>649085</v>
      </c>
      <c r="E42" s="252">
        <v>61502</v>
      </c>
      <c r="F42" s="252">
        <v>2353</v>
      </c>
      <c r="G42" s="252">
        <v>492</v>
      </c>
      <c r="H42" s="751"/>
      <c r="I42" s="385">
        <v>324</v>
      </c>
      <c r="J42" s="407"/>
      <c r="K42" s="338"/>
      <c r="L42" s="338"/>
      <c r="M42" s="343"/>
      <c r="N42" s="407"/>
      <c r="O42" s="338"/>
      <c r="P42" s="343"/>
      <c r="Q42" s="407"/>
      <c r="R42" s="338"/>
      <c r="S42" s="343"/>
      <c r="T42" s="407"/>
      <c r="U42" s="338"/>
      <c r="V42" s="338"/>
      <c r="W42" s="338"/>
      <c r="X42" s="343"/>
      <c r="Y42" s="407"/>
      <c r="Z42" s="338"/>
      <c r="AA42" s="338"/>
      <c r="AB42" s="338"/>
      <c r="AC42" s="343"/>
      <c r="AD42" s="405">
        <v>5226</v>
      </c>
      <c r="AE42" s="254">
        <v>114</v>
      </c>
      <c r="AF42" s="413">
        <v>26</v>
      </c>
      <c r="AG42" s="1083"/>
      <c r="AH42" s="405">
        <v>5546</v>
      </c>
      <c r="AI42" s="254">
        <v>98</v>
      </c>
      <c r="AJ42" s="254">
        <v>13</v>
      </c>
      <c r="AK42" s="753"/>
      <c r="AL42" s="405">
        <v>9800</v>
      </c>
      <c r="AM42" s="254">
        <v>198</v>
      </c>
      <c r="AN42" s="254">
        <v>61</v>
      </c>
      <c r="AO42" s="751"/>
      <c r="AP42" s="753"/>
      <c r="AQ42" s="913">
        <v>6436</v>
      </c>
      <c r="AR42" s="914">
        <v>44</v>
      </c>
      <c r="AS42" s="753"/>
      <c r="AT42" s="838">
        <v>2102</v>
      </c>
      <c r="AU42" s="839">
        <v>47</v>
      </c>
      <c r="AV42" s="842"/>
      <c r="AW42" s="838">
        <v>1927</v>
      </c>
      <c r="AX42" s="871">
        <v>40</v>
      </c>
      <c r="AY42" s="753"/>
      <c r="AZ42" s="853">
        <v>7530</v>
      </c>
      <c r="BA42" s="254">
        <v>129</v>
      </c>
      <c r="BB42" s="753"/>
      <c r="BC42" s="1005"/>
      <c r="BD42" s="1006"/>
      <c r="BE42" s="1012"/>
      <c r="BF42" s="1005"/>
      <c r="BG42" s="1006"/>
      <c r="BH42" s="1012"/>
      <c r="BI42" s="1005"/>
      <c r="BJ42" s="1006"/>
      <c r="BK42" s="1012"/>
      <c r="BL42" s="405">
        <v>5694</v>
      </c>
      <c r="BM42" s="254">
        <v>104</v>
      </c>
      <c r="BN42" s="413">
        <v>1</v>
      </c>
    </row>
    <row r="43" spans="2:66" s="8" customFormat="1" ht="25" customHeight="1" thickBot="1">
      <c r="B43" s="207">
        <v>2015</v>
      </c>
      <c r="C43" s="207" t="s">
        <v>6</v>
      </c>
      <c r="D43" s="386">
        <v>632123</v>
      </c>
      <c r="E43" s="387">
        <v>59564</v>
      </c>
      <c r="F43" s="387">
        <v>2312</v>
      </c>
      <c r="G43" s="387">
        <v>481</v>
      </c>
      <c r="H43" s="749"/>
      <c r="I43" s="389">
        <v>348</v>
      </c>
      <c r="J43" s="408"/>
      <c r="K43" s="390"/>
      <c r="L43" s="390"/>
      <c r="M43" s="399"/>
      <c r="N43" s="408"/>
      <c r="O43" s="390"/>
      <c r="P43" s="399"/>
      <c r="Q43" s="408"/>
      <c r="R43" s="390"/>
      <c r="S43" s="399"/>
      <c r="T43" s="408"/>
      <c r="U43" s="390"/>
      <c r="V43" s="390"/>
      <c r="W43" s="390"/>
      <c r="X43" s="399"/>
      <c r="Y43" s="408"/>
      <c r="Z43" s="390"/>
      <c r="AA43" s="390"/>
      <c r="AB43" s="390"/>
      <c r="AC43" s="399"/>
      <c r="AD43" s="378">
        <v>5218</v>
      </c>
      <c r="AE43" s="379">
        <v>110</v>
      </c>
      <c r="AF43" s="380">
        <v>13</v>
      </c>
      <c r="AG43" s="1077"/>
      <c r="AH43" s="378">
        <v>5290</v>
      </c>
      <c r="AI43" s="379">
        <v>97</v>
      </c>
      <c r="AJ43" s="379">
        <v>13</v>
      </c>
      <c r="AK43" s="754"/>
      <c r="AL43" s="378">
        <v>9363</v>
      </c>
      <c r="AM43" s="379">
        <v>202</v>
      </c>
      <c r="AN43" s="379">
        <v>50</v>
      </c>
      <c r="AO43" s="749"/>
      <c r="AP43" s="754"/>
      <c r="AQ43" s="915">
        <v>6436</v>
      </c>
      <c r="AR43" s="916">
        <v>44</v>
      </c>
      <c r="AS43" s="754"/>
      <c r="AT43" s="831">
        <v>1967</v>
      </c>
      <c r="AU43" s="832">
        <v>45</v>
      </c>
      <c r="AV43" s="843"/>
      <c r="AW43" s="831">
        <v>1776</v>
      </c>
      <c r="AX43" s="866">
        <v>40</v>
      </c>
      <c r="AY43" s="754"/>
      <c r="AZ43" s="847">
        <v>6776</v>
      </c>
      <c r="BA43" s="379">
        <v>121</v>
      </c>
      <c r="BB43" s="754"/>
      <c r="BC43" s="851"/>
      <c r="BD43" s="427"/>
      <c r="BE43" s="1008"/>
      <c r="BF43" s="851"/>
      <c r="BG43" s="427"/>
      <c r="BH43" s="1008"/>
      <c r="BI43" s="851"/>
      <c r="BJ43" s="427"/>
      <c r="BK43" s="1008"/>
      <c r="BL43" s="378">
        <v>4511</v>
      </c>
      <c r="BM43" s="379">
        <v>80</v>
      </c>
      <c r="BN43" s="380">
        <v>1</v>
      </c>
    </row>
    <row r="44" spans="2:66" s="3" customFormat="1" ht="25" customHeight="1" thickTop="1">
      <c r="B44" s="276">
        <v>2014</v>
      </c>
      <c r="C44" s="276" t="s">
        <v>9</v>
      </c>
      <c r="D44" s="381">
        <v>606325</v>
      </c>
      <c r="E44" s="382">
        <v>58075</v>
      </c>
      <c r="F44" s="382">
        <v>2267</v>
      </c>
      <c r="G44" s="382">
        <v>468</v>
      </c>
      <c r="H44" s="750"/>
      <c r="I44" s="383">
        <v>348</v>
      </c>
      <c r="J44" s="406"/>
      <c r="K44" s="391"/>
      <c r="L44" s="391"/>
      <c r="M44" s="402"/>
      <c r="N44" s="406"/>
      <c r="O44" s="391"/>
      <c r="P44" s="402"/>
      <c r="Q44" s="406"/>
      <c r="R44" s="391"/>
      <c r="S44" s="402"/>
      <c r="T44" s="406"/>
      <c r="U44" s="391"/>
      <c r="V44" s="391"/>
      <c r="W44" s="391"/>
      <c r="X44" s="402"/>
      <c r="Y44" s="406"/>
      <c r="Z44" s="391"/>
      <c r="AA44" s="391"/>
      <c r="AB44" s="391"/>
      <c r="AC44" s="402"/>
      <c r="AD44" s="403">
        <v>5221</v>
      </c>
      <c r="AE44" s="404">
        <v>154</v>
      </c>
      <c r="AF44" s="412">
        <v>1</v>
      </c>
      <c r="AG44" s="1082"/>
      <c r="AH44" s="403">
        <v>4108</v>
      </c>
      <c r="AI44" s="404">
        <v>86</v>
      </c>
      <c r="AJ44" s="404">
        <v>1</v>
      </c>
      <c r="AK44" s="755"/>
      <c r="AL44" s="403">
        <v>7932</v>
      </c>
      <c r="AM44" s="404">
        <v>237</v>
      </c>
      <c r="AN44" s="404">
        <v>2</v>
      </c>
      <c r="AO44" s="750"/>
      <c r="AP44" s="755"/>
      <c r="AQ44" s="911">
        <v>6436</v>
      </c>
      <c r="AR44" s="912">
        <v>44</v>
      </c>
      <c r="AS44" s="755"/>
      <c r="AT44" s="828">
        <v>1795</v>
      </c>
      <c r="AU44" s="837">
        <v>47</v>
      </c>
      <c r="AV44" s="844"/>
      <c r="AW44" s="828">
        <v>1429</v>
      </c>
      <c r="AX44" s="870">
        <v>32</v>
      </c>
      <c r="AY44" s="755"/>
      <c r="AZ44" s="852">
        <v>6338</v>
      </c>
      <c r="BA44" s="404">
        <v>112</v>
      </c>
      <c r="BB44" s="755"/>
      <c r="BC44" s="1009"/>
      <c r="BD44" s="1010"/>
      <c r="BE44" s="1011"/>
      <c r="BF44" s="1009"/>
      <c r="BG44" s="1010"/>
      <c r="BH44" s="1011"/>
      <c r="BI44" s="1009"/>
      <c r="BJ44" s="1010"/>
      <c r="BK44" s="1011"/>
      <c r="BL44" s="406"/>
      <c r="BM44" s="391"/>
      <c r="BN44" s="402"/>
    </row>
    <row r="45" spans="2:66" ht="25" customHeight="1">
      <c r="B45" s="202">
        <v>2014</v>
      </c>
      <c r="C45" s="202" t="s">
        <v>8</v>
      </c>
      <c r="D45" s="384">
        <v>575446</v>
      </c>
      <c r="E45" s="252">
        <v>56601</v>
      </c>
      <c r="F45" s="252">
        <v>2243</v>
      </c>
      <c r="G45" s="252">
        <v>456</v>
      </c>
      <c r="H45" s="751"/>
      <c r="I45" s="385">
        <v>349</v>
      </c>
      <c r="J45" s="407"/>
      <c r="K45" s="338"/>
      <c r="L45" s="338"/>
      <c r="M45" s="343"/>
      <c r="N45" s="407"/>
      <c r="O45" s="338"/>
      <c r="P45" s="343"/>
      <c r="Q45" s="407"/>
      <c r="R45" s="338"/>
      <c r="S45" s="343"/>
      <c r="T45" s="407"/>
      <c r="U45" s="338"/>
      <c r="V45" s="338"/>
      <c r="W45" s="338"/>
      <c r="X45" s="343"/>
      <c r="Y45" s="407"/>
      <c r="Z45" s="338"/>
      <c r="AA45" s="338"/>
      <c r="AB45" s="338"/>
      <c r="AC45" s="343"/>
      <c r="AD45" s="415">
        <v>3903</v>
      </c>
      <c r="AE45" s="256">
        <v>122</v>
      </c>
      <c r="AF45" s="753"/>
      <c r="AG45" s="1084"/>
      <c r="AH45" s="405">
        <v>3129</v>
      </c>
      <c r="AI45" s="254">
        <v>73</v>
      </c>
      <c r="AJ45" s="751"/>
      <c r="AK45" s="753"/>
      <c r="AL45" s="405">
        <v>7047</v>
      </c>
      <c r="AM45" s="254">
        <v>214</v>
      </c>
      <c r="AN45" s="751"/>
      <c r="AO45" s="751"/>
      <c r="AP45" s="753"/>
      <c r="AQ45" s="913">
        <v>6436</v>
      </c>
      <c r="AR45" s="914">
        <v>43</v>
      </c>
      <c r="AS45" s="753"/>
      <c r="AT45" s="838">
        <v>1747</v>
      </c>
      <c r="AU45" s="839">
        <v>46</v>
      </c>
      <c r="AV45" s="842"/>
      <c r="AW45" s="838">
        <v>1429</v>
      </c>
      <c r="AX45" s="871">
        <v>28</v>
      </c>
      <c r="AY45" s="753"/>
      <c r="AZ45" s="853">
        <v>5564</v>
      </c>
      <c r="BA45" s="254">
        <v>110</v>
      </c>
      <c r="BB45" s="753"/>
      <c r="BC45" s="1005"/>
      <c r="BD45" s="1006"/>
      <c r="BE45" s="1012"/>
      <c r="BF45" s="1005"/>
      <c r="BG45" s="1006"/>
      <c r="BH45" s="1012"/>
      <c r="BI45" s="1005"/>
      <c r="BJ45" s="1006"/>
      <c r="BK45" s="1012"/>
      <c r="BL45" s="407"/>
      <c r="BM45" s="338"/>
      <c r="BN45" s="343"/>
    </row>
    <row r="46" spans="2:66" ht="25" customHeight="1">
      <c r="B46" s="202">
        <v>2014</v>
      </c>
      <c r="C46" s="202" t="s">
        <v>7</v>
      </c>
      <c r="D46" s="384">
        <v>555422</v>
      </c>
      <c r="E46" s="252">
        <v>55050</v>
      </c>
      <c r="F46" s="252">
        <v>2181</v>
      </c>
      <c r="G46" s="252">
        <v>435</v>
      </c>
      <c r="H46" s="751"/>
      <c r="I46" s="385">
        <v>356</v>
      </c>
      <c r="J46" s="407"/>
      <c r="K46" s="338"/>
      <c r="L46" s="338"/>
      <c r="M46" s="343"/>
      <c r="N46" s="407"/>
      <c r="O46" s="338"/>
      <c r="P46" s="343"/>
      <c r="Q46" s="407"/>
      <c r="R46" s="338"/>
      <c r="S46" s="343"/>
      <c r="T46" s="407"/>
      <c r="U46" s="338"/>
      <c r="V46" s="338"/>
      <c r="W46" s="338"/>
      <c r="X46" s="343"/>
      <c r="Y46" s="407"/>
      <c r="Z46" s="338"/>
      <c r="AA46" s="338"/>
      <c r="AB46" s="338"/>
      <c r="AC46" s="343"/>
      <c r="AD46" s="415">
        <v>3722</v>
      </c>
      <c r="AE46" s="256">
        <v>122</v>
      </c>
      <c r="AF46" s="753"/>
      <c r="AG46" s="1084"/>
      <c r="AH46" s="405">
        <v>2837</v>
      </c>
      <c r="AI46" s="254">
        <v>69</v>
      </c>
      <c r="AJ46" s="751"/>
      <c r="AK46" s="753"/>
      <c r="AL46" s="405">
        <v>6746</v>
      </c>
      <c r="AM46" s="254">
        <v>327</v>
      </c>
      <c r="AN46" s="751"/>
      <c r="AO46" s="751"/>
      <c r="AP46" s="753"/>
      <c r="AQ46" s="913">
        <v>6436</v>
      </c>
      <c r="AR46" s="914">
        <v>43</v>
      </c>
      <c r="AS46" s="753"/>
      <c r="AT46" s="838">
        <v>1516</v>
      </c>
      <c r="AU46" s="839">
        <v>44</v>
      </c>
      <c r="AV46" s="842"/>
      <c r="AW46" s="838">
        <v>1429</v>
      </c>
      <c r="AX46" s="871">
        <v>23</v>
      </c>
      <c r="AY46" s="753"/>
      <c r="AZ46" s="853">
        <v>4936</v>
      </c>
      <c r="BA46" s="254">
        <v>104</v>
      </c>
      <c r="BB46" s="753"/>
      <c r="BC46" s="1005"/>
      <c r="BD46" s="1006"/>
      <c r="BE46" s="1012"/>
      <c r="BF46" s="1005"/>
      <c r="BG46" s="1006"/>
      <c r="BH46" s="1012"/>
      <c r="BI46" s="1005"/>
      <c r="BJ46" s="1006"/>
      <c r="BK46" s="1012"/>
      <c r="BL46" s="407"/>
      <c r="BM46" s="338"/>
      <c r="BN46" s="343"/>
    </row>
    <row r="47" spans="2:66" ht="25" customHeight="1" thickBot="1">
      <c r="B47" s="207">
        <v>2014</v>
      </c>
      <c r="C47" s="207" t="s">
        <v>6</v>
      </c>
      <c r="D47" s="386">
        <v>538527</v>
      </c>
      <c r="E47" s="387">
        <v>53204</v>
      </c>
      <c r="F47" s="387">
        <v>2161</v>
      </c>
      <c r="G47" s="387">
        <v>420</v>
      </c>
      <c r="H47" s="749"/>
      <c r="I47" s="389">
        <v>359</v>
      </c>
      <c r="J47" s="408"/>
      <c r="K47" s="390"/>
      <c r="L47" s="390"/>
      <c r="M47" s="399"/>
      <c r="N47" s="408"/>
      <c r="O47" s="390"/>
      <c r="P47" s="399"/>
      <c r="Q47" s="408"/>
      <c r="R47" s="390"/>
      <c r="S47" s="399"/>
      <c r="T47" s="408"/>
      <c r="U47" s="390"/>
      <c r="V47" s="390"/>
      <c r="W47" s="390"/>
      <c r="X47" s="399"/>
      <c r="Y47" s="408"/>
      <c r="Z47" s="390"/>
      <c r="AA47" s="390"/>
      <c r="AB47" s="390"/>
      <c r="AC47" s="399"/>
      <c r="AD47" s="416">
        <v>3506</v>
      </c>
      <c r="AE47" s="388">
        <v>104</v>
      </c>
      <c r="AF47" s="754"/>
      <c r="AG47" s="1085"/>
      <c r="AH47" s="378">
        <v>2483.33</v>
      </c>
      <c r="AI47" s="379">
        <v>67</v>
      </c>
      <c r="AJ47" s="749"/>
      <c r="AK47" s="754"/>
      <c r="AL47" s="378">
        <v>5646</v>
      </c>
      <c r="AM47" s="379">
        <v>186</v>
      </c>
      <c r="AN47" s="749"/>
      <c r="AO47" s="749"/>
      <c r="AP47" s="754"/>
      <c r="AQ47" s="915">
        <v>6436</v>
      </c>
      <c r="AR47" s="916">
        <v>42</v>
      </c>
      <c r="AS47" s="754"/>
      <c r="AT47" s="831">
        <v>1516</v>
      </c>
      <c r="AU47" s="832">
        <v>44</v>
      </c>
      <c r="AV47" s="843"/>
      <c r="AW47" s="831">
        <v>1159</v>
      </c>
      <c r="AX47" s="866">
        <v>19</v>
      </c>
      <c r="AY47" s="754"/>
      <c r="AZ47" s="847">
        <v>3998</v>
      </c>
      <c r="BA47" s="379">
        <v>100</v>
      </c>
      <c r="BB47" s="754"/>
      <c r="BC47" s="851"/>
      <c r="BD47" s="427"/>
      <c r="BE47" s="1008"/>
      <c r="BF47" s="851"/>
      <c r="BG47" s="427"/>
      <c r="BH47" s="1008"/>
      <c r="BI47" s="851"/>
      <c r="BJ47" s="427"/>
      <c r="BK47" s="1008"/>
      <c r="BL47" s="408"/>
      <c r="BM47" s="390"/>
      <c r="BN47" s="399"/>
    </row>
    <row r="48" spans="2:66" ht="25" customHeight="1" thickTop="1">
      <c r="B48" s="276">
        <v>2013</v>
      </c>
      <c r="C48" s="276" t="s">
        <v>9</v>
      </c>
      <c r="D48" s="381">
        <v>521284</v>
      </c>
      <c r="E48" s="382">
        <v>50301</v>
      </c>
      <c r="F48" s="382">
        <v>2108</v>
      </c>
      <c r="G48" s="382">
        <v>413</v>
      </c>
      <c r="H48" s="750"/>
      <c r="I48" s="383">
        <v>359</v>
      </c>
      <c r="J48" s="406"/>
      <c r="K48" s="391"/>
      <c r="L48" s="391"/>
      <c r="M48" s="402"/>
      <c r="N48" s="406"/>
      <c r="O48" s="391"/>
      <c r="P48" s="402"/>
      <c r="Q48" s="406"/>
      <c r="R48" s="391"/>
      <c r="S48" s="402"/>
      <c r="T48" s="406"/>
      <c r="U48" s="391"/>
      <c r="V48" s="391"/>
      <c r="W48" s="391"/>
      <c r="X48" s="402"/>
      <c r="Y48" s="406"/>
      <c r="Z48" s="391"/>
      <c r="AA48" s="391"/>
      <c r="AB48" s="391"/>
      <c r="AC48" s="402"/>
      <c r="AD48" s="417">
        <v>3227</v>
      </c>
      <c r="AE48" s="418">
        <v>97</v>
      </c>
      <c r="AF48" s="755"/>
      <c r="AG48" s="1086"/>
      <c r="AH48" s="403">
        <v>2359</v>
      </c>
      <c r="AI48" s="404">
        <v>66</v>
      </c>
      <c r="AJ48" s="750"/>
      <c r="AK48" s="755"/>
      <c r="AL48" s="403">
        <v>5106</v>
      </c>
      <c r="AM48" s="404">
        <v>168</v>
      </c>
      <c r="AN48" s="750"/>
      <c r="AO48" s="750"/>
      <c r="AP48" s="755"/>
      <c r="AQ48" s="911">
        <v>6436</v>
      </c>
      <c r="AR48" s="912">
        <v>41</v>
      </c>
      <c r="AS48" s="755"/>
      <c r="AT48" s="828">
        <v>1279</v>
      </c>
      <c r="AU48" s="837">
        <v>44</v>
      </c>
      <c r="AV48" s="844"/>
      <c r="AW48" s="406"/>
      <c r="AX48" s="391"/>
      <c r="AY48" s="402"/>
      <c r="AZ48" s="852">
        <v>3214</v>
      </c>
      <c r="BA48" s="404">
        <v>98</v>
      </c>
      <c r="BB48" s="755"/>
      <c r="BC48" s="1009"/>
      <c r="BD48" s="1010"/>
      <c r="BE48" s="1011"/>
      <c r="BF48" s="1009"/>
      <c r="BG48" s="1010"/>
      <c r="BH48" s="1011"/>
      <c r="BI48" s="1009"/>
      <c r="BJ48" s="1010"/>
      <c r="BK48" s="1011"/>
      <c r="BL48" s="406"/>
      <c r="BM48" s="391"/>
      <c r="BN48" s="402"/>
    </row>
    <row r="49" spans="2:66" ht="25" customHeight="1">
      <c r="B49" s="202">
        <v>2013</v>
      </c>
      <c r="C49" s="202" t="s">
        <v>8</v>
      </c>
      <c r="D49" s="384">
        <v>465463</v>
      </c>
      <c r="E49" s="252">
        <v>46866</v>
      </c>
      <c r="F49" s="252">
        <v>2071</v>
      </c>
      <c r="G49" s="252">
        <v>397</v>
      </c>
      <c r="H49" s="751"/>
      <c r="I49" s="385">
        <v>360</v>
      </c>
      <c r="J49" s="407"/>
      <c r="K49" s="338"/>
      <c r="L49" s="338"/>
      <c r="M49" s="343"/>
      <c r="N49" s="407"/>
      <c r="O49" s="338"/>
      <c r="P49" s="343"/>
      <c r="Q49" s="407"/>
      <c r="R49" s="338"/>
      <c r="S49" s="343"/>
      <c r="T49" s="407"/>
      <c r="U49" s="338"/>
      <c r="V49" s="338"/>
      <c r="W49" s="338"/>
      <c r="X49" s="343"/>
      <c r="Y49" s="407"/>
      <c r="Z49" s="338"/>
      <c r="AA49" s="338"/>
      <c r="AB49" s="338"/>
      <c r="AC49" s="343"/>
      <c r="AD49" s="415">
        <v>2962</v>
      </c>
      <c r="AE49" s="256">
        <v>97</v>
      </c>
      <c r="AF49" s="753"/>
      <c r="AG49" s="1084"/>
      <c r="AH49" s="405">
        <v>2199</v>
      </c>
      <c r="AI49" s="254">
        <v>65</v>
      </c>
      <c r="AJ49" s="751"/>
      <c r="AK49" s="753"/>
      <c r="AL49" s="405">
        <v>4609</v>
      </c>
      <c r="AM49" s="254">
        <v>156</v>
      </c>
      <c r="AN49" s="751"/>
      <c r="AO49" s="751"/>
      <c r="AP49" s="753"/>
      <c r="AQ49" s="913">
        <v>6436</v>
      </c>
      <c r="AR49" s="914">
        <v>40</v>
      </c>
      <c r="AS49" s="753"/>
      <c r="AT49" s="838">
        <v>1201</v>
      </c>
      <c r="AU49" s="839">
        <v>44</v>
      </c>
      <c r="AV49" s="842"/>
      <c r="AW49" s="407"/>
      <c r="AX49" s="338"/>
      <c r="AY49" s="343"/>
      <c r="AZ49" s="853">
        <v>2695</v>
      </c>
      <c r="BA49" s="254">
        <v>97</v>
      </c>
      <c r="BB49" s="753"/>
      <c r="BC49" s="1005"/>
      <c r="BD49" s="1006"/>
      <c r="BE49" s="1012"/>
      <c r="BF49" s="1005"/>
      <c r="BG49" s="1006"/>
      <c r="BH49" s="1012"/>
      <c r="BI49" s="1005"/>
      <c r="BJ49" s="1006"/>
      <c r="BK49" s="1012"/>
      <c r="BL49" s="407"/>
      <c r="BM49" s="338"/>
      <c r="BN49" s="343"/>
    </row>
    <row r="50" spans="2:66" ht="25" customHeight="1">
      <c r="B50" s="202">
        <v>2013</v>
      </c>
      <c r="C50" s="202" t="s">
        <v>7</v>
      </c>
      <c r="D50" s="384">
        <v>464098</v>
      </c>
      <c r="E50" s="252">
        <v>45394</v>
      </c>
      <c r="F50" s="252">
        <v>2017</v>
      </c>
      <c r="G50" s="252">
        <v>382</v>
      </c>
      <c r="H50" s="751"/>
      <c r="I50" s="385">
        <v>363</v>
      </c>
      <c r="J50" s="407"/>
      <c r="K50" s="338"/>
      <c r="L50" s="338"/>
      <c r="M50" s="343"/>
      <c r="N50" s="407"/>
      <c r="O50" s="338"/>
      <c r="P50" s="343"/>
      <c r="Q50" s="407"/>
      <c r="R50" s="338"/>
      <c r="S50" s="343"/>
      <c r="T50" s="407"/>
      <c r="U50" s="338"/>
      <c r="V50" s="338"/>
      <c r="W50" s="338"/>
      <c r="X50" s="343"/>
      <c r="Y50" s="407"/>
      <c r="Z50" s="338"/>
      <c r="AA50" s="338"/>
      <c r="AB50" s="338"/>
      <c r="AC50" s="343"/>
      <c r="AD50" s="415">
        <v>2895</v>
      </c>
      <c r="AE50" s="256">
        <v>98</v>
      </c>
      <c r="AF50" s="753"/>
      <c r="AG50" s="1084"/>
      <c r="AH50" s="405">
        <v>1906</v>
      </c>
      <c r="AI50" s="254">
        <v>63</v>
      </c>
      <c r="AJ50" s="751"/>
      <c r="AK50" s="753"/>
      <c r="AL50" s="405">
        <v>3777</v>
      </c>
      <c r="AM50" s="254">
        <v>142</v>
      </c>
      <c r="AN50" s="751"/>
      <c r="AO50" s="751"/>
      <c r="AP50" s="753"/>
      <c r="AQ50" s="913">
        <v>6436</v>
      </c>
      <c r="AR50" s="914">
        <v>40</v>
      </c>
      <c r="AS50" s="753"/>
      <c r="AT50" s="838">
        <v>1167</v>
      </c>
      <c r="AU50" s="839">
        <v>36</v>
      </c>
      <c r="AV50" s="842"/>
      <c r="AW50" s="407"/>
      <c r="AX50" s="338"/>
      <c r="AY50" s="343"/>
      <c r="AZ50" s="853">
        <v>1894</v>
      </c>
      <c r="BA50" s="254">
        <v>92</v>
      </c>
      <c r="BB50" s="753"/>
      <c r="BC50" s="1005"/>
      <c r="BD50" s="1006"/>
      <c r="BE50" s="1012"/>
      <c r="BF50" s="1005"/>
      <c r="BG50" s="1006"/>
      <c r="BH50" s="1012"/>
      <c r="BI50" s="1005"/>
      <c r="BJ50" s="1006"/>
      <c r="BK50" s="1012"/>
      <c r="BL50" s="407"/>
      <c r="BM50" s="338"/>
      <c r="BN50" s="343"/>
    </row>
    <row r="51" spans="2:66" ht="25" customHeight="1" thickBot="1">
      <c r="B51" s="207">
        <v>2013</v>
      </c>
      <c r="C51" s="207" t="s">
        <v>6</v>
      </c>
      <c r="D51" s="386">
        <v>452276</v>
      </c>
      <c r="E51" s="387">
        <v>42991</v>
      </c>
      <c r="F51" s="387">
        <v>1975</v>
      </c>
      <c r="G51" s="387">
        <v>373</v>
      </c>
      <c r="H51" s="749"/>
      <c r="I51" s="389">
        <v>365</v>
      </c>
      <c r="J51" s="408"/>
      <c r="K51" s="390"/>
      <c r="L51" s="390"/>
      <c r="M51" s="399"/>
      <c r="N51" s="408"/>
      <c r="O51" s="390"/>
      <c r="P51" s="399"/>
      <c r="Q51" s="408"/>
      <c r="R51" s="390"/>
      <c r="S51" s="399"/>
      <c r="T51" s="408"/>
      <c r="U51" s="390"/>
      <c r="V51" s="390"/>
      <c r="W51" s="390"/>
      <c r="X51" s="399"/>
      <c r="Y51" s="408"/>
      <c r="Z51" s="390"/>
      <c r="AA51" s="390"/>
      <c r="AB51" s="390"/>
      <c r="AC51" s="399"/>
      <c r="AD51" s="416">
        <v>2782</v>
      </c>
      <c r="AE51" s="388">
        <v>82</v>
      </c>
      <c r="AF51" s="754"/>
      <c r="AG51" s="1085"/>
      <c r="AH51" s="378">
        <v>1677</v>
      </c>
      <c r="AI51" s="379">
        <v>59</v>
      </c>
      <c r="AJ51" s="749"/>
      <c r="AK51" s="754"/>
      <c r="AL51" s="378">
        <v>3294</v>
      </c>
      <c r="AM51" s="379">
        <v>132</v>
      </c>
      <c r="AN51" s="749"/>
      <c r="AO51" s="749"/>
      <c r="AP51" s="754"/>
      <c r="AQ51" s="915">
        <v>6436</v>
      </c>
      <c r="AR51" s="916">
        <v>39</v>
      </c>
      <c r="AS51" s="754"/>
      <c r="AT51" s="831">
        <v>1145</v>
      </c>
      <c r="AU51" s="832">
        <v>36</v>
      </c>
      <c r="AV51" s="843"/>
      <c r="AW51" s="408"/>
      <c r="AX51" s="390"/>
      <c r="AY51" s="399"/>
      <c r="AZ51" s="847">
        <v>1894</v>
      </c>
      <c r="BA51" s="379">
        <v>90</v>
      </c>
      <c r="BB51" s="754"/>
      <c r="BC51" s="851"/>
      <c r="BD51" s="427"/>
      <c r="BE51" s="1008"/>
      <c r="BF51" s="851"/>
      <c r="BG51" s="427"/>
      <c r="BH51" s="1008"/>
      <c r="BI51" s="851"/>
      <c r="BJ51" s="427"/>
      <c r="BK51" s="1008"/>
      <c r="BL51" s="408"/>
      <c r="BM51" s="390"/>
      <c r="BN51" s="399"/>
    </row>
    <row r="52" spans="2:66" ht="25" customHeight="1" thickTop="1">
      <c r="B52" s="276">
        <v>2012</v>
      </c>
      <c r="C52" s="276" t="s">
        <v>9</v>
      </c>
      <c r="D52" s="381">
        <v>442758</v>
      </c>
      <c r="E52" s="382">
        <v>40806</v>
      </c>
      <c r="F52" s="382">
        <v>1907</v>
      </c>
      <c r="G52" s="382">
        <v>354</v>
      </c>
      <c r="H52" s="750"/>
      <c r="I52" s="383">
        <v>369</v>
      </c>
      <c r="J52" s="406"/>
      <c r="K52" s="391"/>
      <c r="L52" s="391"/>
      <c r="M52" s="402"/>
      <c r="N52" s="406"/>
      <c r="O52" s="391"/>
      <c r="P52" s="402"/>
      <c r="Q52" s="406"/>
      <c r="R52" s="391"/>
      <c r="S52" s="402"/>
      <c r="T52" s="406"/>
      <c r="U52" s="391"/>
      <c r="V52" s="391"/>
      <c r="W52" s="391"/>
      <c r="X52" s="402"/>
      <c r="Y52" s="406"/>
      <c r="Z52" s="391"/>
      <c r="AA52" s="391"/>
      <c r="AB52" s="391"/>
      <c r="AC52" s="402"/>
      <c r="AD52" s="417">
        <v>2643</v>
      </c>
      <c r="AE52" s="418">
        <v>77</v>
      </c>
      <c r="AF52" s="755"/>
      <c r="AG52" s="1086"/>
      <c r="AH52" s="403">
        <v>1552</v>
      </c>
      <c r="AI52" s="404">
        <v>58</v>
      </c>
      <c r="AJ52" s="750"/>
      <c r="AK52" s="755"/>
      <c r="AL52" s="403">
        <v>3040</v>
      </c>
      <c r="AM52" s="404">
        <v>130</v>
      </c>
      <c r="AN52" s="750"/>
      <c r="AO52" s="750"/>
      <c r="AP52" s="755"/>
      <c r="AQ52" s="911">
        <v>6436</v>
      </c>
      <c r="AR52" s="912">
        <v>37</v>
      </c>
      <c r="AS52" s="755"/>
      <c r="AT52" s="828">
        <v>1143</v>
      </c>
      <c r="AU52" s="755"/>
      <c r="AV52" s="844"/>
      <c r="AW52" s="406"/>
      <c r="AX52" s="391"/>
      <c r="AY52" s="402"/>
      <c r="AZ52" s="854">
        <v>1894</v>
      </c>
      <c r="BA52" s="404">
        <v>87</v>
      </c>
      <c r="BB52" s="755"/>
      <c r="BC52" s="854"/>
      <c r="BD52" s="1010"/>
      <c r="BE52" s="1011"/>
      <c r="BF52" s="854"/>
      <c r="BG52" s="1010"/>
      <c r="BH52" s="1011"/>
      <c r="BI52" s="854"/>
      <c r="BJ52" s="1010"/>
      <c r="BK52" s="1011"/>
      <c r="BL52" s="406"/>
      <c r="BM52" s="391"/>
      <c r="BN52" s="402"/>
    </row>
    <row r="53" spans="2:66" ht="25" customHeight="1">
      <c r="B53" s="202">
        <v>2012</v>
      </c>
      <c r="C53" s="202" t="s">
        <v>8</v>
      </c>
      <c r="D53" s="384">
        <v>439605</v>
      </c>
      <c r="E53" s="252">
        <v>40115</v>
      </c>
      <c r="F53" s="252">
        <v>1883</v>
      </c>
      <c r="G53" s="252">
        <v>353</v>
      </c>
      <c r="H53" s="751"/>
      <c r="I53" s="385">
        <v>366</v>
      </c>
      <c r="J53" s="407"/>
      <c r="K53" s="338"/>
      <c r="L53" s="338"/>
      <c r="M53" s="343"/>
      <c r="N53" s="407"/>
      <c r="O53" s="338"/>
      <c r="P53" s="343"/>
      <c r="Q53" s="407"/>
      <c r="R53" s="338"/>
      <c r="S53" s="343"/>
      <c r="T53" s="407"/>
      <c r="U53" s="338"/>
      <c r="V53" s="338"/>
      <c r="W53" s="338"/>
      <c r="X53" s="343"/>
      <c r="Y53" s="407"/>
      <c r="Z53" s="338"/>
      <c r="AA53" s="338"/>
      <c r="AB53" s="338"/>
      <c r="AC53" s="343"/>
      <c r="AD53" s="415">
        <v>2491</v>
      </c>
      <c r="AE53" s="256">
        <v>76</v>
      </c>
      <c r="AF53" s="753"/>
      <c r="AG53" s="1084"/>
      <c r="AH53" s="405">
        <v>1547</v>
      </c>
      <c r="AI53" s="254">
        <v>56</v>
      </c>
      <c r="AJ53" s="751"/>
      <c r="AK53" s="753"/>
      <c r="AL53" s="405">
        <v>2851</v>
      </c>
      <c r="AM53" s="254">
        <v>102</v>
      </c>
      <c r="AN53" s="751"/>
      <c r="AO53" s="751"/>
      <c r="AP53" s="753"/>
      <c r="AQ53" s="917"/>
      <c r="AR53" s="918"/>
      <c r="AS53" s="753"/>
      <c r="AT53" s="760"/>
      <c r="AU53" s="753"/>
      <c r="AV53" s="842"/>
      <c r="AW53" s="407"/>
      <c r="AX53" s="338"/>
      <c r="AY53" s="343"/>
      <c r="AZ53" s="855">
        <v>1894</v>
      </c>
      <c r="BA53" s="254">
        <v>83</v>
      </c>
      <c r="BB53" s="753"/>
      <c r="BC53" s="855"/>
      <c r="BD53" s="1006"/>
      <c r="BE53" s="1012"/>
      <c r="BF53" s="855"/>
      <c r="BG53" s="1006"/>
      <c r="BH53" s="1012"/>
      <c r="BI53" s="855"/>
      <c r="BJ53" s="1006"/>
      <c r="BK53" s="1012"/>
      <c r="BL53" s="407"/>
      <c r="BM53" s="338"/>
      <c r="BN53" s="343"/>
    </row>
    <row r="54" spans="2:66" ht="25" customHeight="1">
      <c r="B54" s="202">
        <v>2012</v>
      </c>
      <c r="C54" s="202" t="s">
        <v>7</v>
      </c>
      <c r="D54" s="384">
        <v>430055</v>
      </c>
      <c r="E54" s="252">
        <v>36886</v>
      </c>
      <c r="F54" s="252">
        <v>1672</v>
      </c>
      <c r="G54" s="252">
        <v>381</v>
      </c>
      <c r="H54" s="751"/>
      <c r="I54" s="385">
        <v>334</v>
      </c>
      <c r="J54" s="407"/>
      <c r="K54" s="338"/>
      <c r="L54" s="338"/>
      <c r="M54" s="343"/>
      <c r="N54" s="407"/>
      <c r="O54" s="338"/>
      <c r="P54" s="343"/>
      <c r="Q54" s="407"/>
      <c r="R54" s="338"/>
      <c r="S54" s="343"/>
      <c r="T54" s="407"/>
      <c r="U54" s="338"/>
      <c r="V54" s="338"/>
      <c r="W54" s="338"/>
      <c r="X54" s="343"/>
      <c r="Y54" s="407"/>
      <c r="Z54" s="338"/>
      <c r="AA54" s="338"/>
      <c r="AB54" s="338"/>
      <c r="AC54" s="343"/>
      <c r="AD54" s="415">
        <v>2374</v>
      </c>
      <c r="AE54" s="256">
        <v>72</v>
      </c>
      <c r="AF54" s="753"/>
      <c r="AG54" s="1084"/>
      <c r="AH54" s="405">
        <v>1420</v>
      </c>
      <c r="AI54" s="254">
        <v>52</v>
      </c>
      <c r="AJ54" s="751"/>
      <c r="AK54" s="753"/>
      <c r="AL54" s="405">
        <v>2585</v>
      </c>
      <c r="AM54" s="254">
        <v>86</v>
      </c>
      <c r="AN54" s="751"/>
      <c r="AO54" s="751"/>
      <c r="AP54" s="753"/>
      <c r="AQ54" s="917"/>
      <c r="AR54" s="918"/>
      <c r="AS54" s="753"/>
      <c r="AT54" s="760"/>
      <c r="AU54" s="753"/>
      <c r="AV54" s="842"/>
      <c r="AW54" s="407"/>
      <c r="AX54" s="338"/>
      <c r="AY54" s="343"/>
      <c r="AZ54" s="855">
        <v>1894</v>
      </c>
      <c r="BA54" s="254">
        <v>79</v>
      </c>
      <c r="BB54" s="753"/>
      <c r="BC54" s="855"/>
      <c r="BD54" s="1006"/>
      <c r="BE54" s="1012"/>
      <c r="BF54" s="855"/>
      <c r="BG54" s="1006"/>
      <c r="BH54" s="1012"/>
      <c r="BI54" s="855"/>
      <c r="BJ54" s="1006"/>
      <c r="BK54" s="1012"/>
      <c r="BL54" s="407"/>
      <c r="BM54" s="338"/>
      <c r="BN54" s="343"/>
    </row>
    <row r="55" spans="2:66" ht="25" customHeight="1" thickBot="1">
      <c r="B55" s="207">
        <v>2012</v>
      </c>
      <c r="C55" s="207" t="s">
        <v>6</v>
      </c>
      <c r="D55" s="386">
        <v>418215</v>
      </c>
      <c r="E55" s="387">
        <v>37280</v>
      </c>
      <c r="F55" s="387">
        <v>1695</v>
      </c>
      <c r="G55" s="387">
        <v>380</v>
      </c>
      <c r="H55" s="749"/>
      <c r="I55" s="389">
        <v>332</v>
      </c>
      <c r="J55" s="408"/>
      <c r="K55" s="390"/>
      <c r="L55" s="390"/>
      <c r="M55" s="399"/>
      <c r="N55" s="408"/>
      <c r="O55" s="390"/>
      <c r="P55" s="399"/>
      <c r="Q55" s="408"/>
      <c r="R55" s="390"/>
      <c r="S55" s="399"/>
      <c r="T55" s="408"/>
      <c r="U55" s="390"/>
      <c r="V55" s="390"/>
      <c r="W55" s="390"/>
      <c r="X55" s="399"/>
      <c r="Y55" s="408"/>
      <c r="Z55" s="390"/>
      <c r="AA55" s="390"/>
      <c r="AB55" s="390"/>
      <c r="AC55" s="399"/>
      <c r="AD55" s="416">
        <v>2262</v>
      </c>
      <c r="AE55" s="388">
        <v>69</v>
      </c>
      <c r="AF55" s="754"/>
      <c r="AG55" s="1085"/>
      <c r="AH55" s="378">
        <v>1337</v>
      </c>
      <c r="AI55" s="379">
        <v>50</v>
      </c>
      <c r="AJ55" s="749"/>
      <c r="AK55" s="754"/>
      <c r="AL55" s="378">
        <v>2321</v>
      </c>
      <c r="AM55" s="379">
        <v>81</v>
      </c>
      <c r="AN55" s="749"/>
      <c r="AO55" s="749"/>
      <c r="AP55" s="754"/>
      <c r="AQ55" s="919"/>
      <c r="AR55" s="920"/>
      <c r="AS55" s="754"/>
      <c r="AT55" s="761"/>
      <c r="AU55" s="754"/>
      <c r="AV55" s="843"/>
      <c r="AW55" s="408"/>
      <c r="AX55" s="390"/>
      <c r="AY55" s="399"/>
      <c r="AZ55" s="856">
        <v>1894</v>
      </c>
      <c r="BA55" s="379">
        <v>77</v>
      </c>
      <c r="BB55" s="754"/>
      <c r="BC55" s="856"/>
      <c r="BD55" s="427"/>
      <c r="BE55" s="1008"/>
      <c r="BF55" s="856"/>
      <c r="BG55" s="427"/>
      <c r="BH55" s="1008"/>
      <c r="BI55" s="856"/>
      <c r="BJ55" s="427"/>
      <c r="BK55" s="1008"/>
      <c r="BL55" s="408"/>
      <c r="BM55" s="390"/>
      <c r="BN55" s="399"/>
    </row>
    <row r="56" spans="2:66" ht="25" customHeight="1" thickTop="1">
      <c r="B56" s="276">
        <v>2011</v>
      </c>
      <c r="C56" s="276" t="s">
        <v>9</v>
      </c>
      <c r="D56" s="381">
        <v>419025</v>
      </c>
      <c r="E56" s="382">
        <v>36438</v>
      </c>
      <c r="F56" s="382">
        <v>1653</v>
      </c>
      <c r="G56" s="382">
        <v>365</v>
      </c>
      <c r="H56" s="750"/>
      <c r="I56" s="383">
        <v>327</v>
      </c>
      <c r="J56" s="406"/>
      <c r="K56" s="391"/>
      <c r="L56" s="391"/>
      <c r="M56" s="402"/>
      <c r="N56" s="406"/>
      <c r="O56" s="391"/>
      <c r="P56" s="402"/>
      <c r="Q56" s="406"/>
      <c r="R56" s="391"/>
      <c r="S56" s="402"/>
      <c r="T56" s="406"/>
      <c r="U56" s="391"/>
      <c r="V56" s="391"/>
      <c r="W56" s="391"/>
      <c r="X56" s="402"/>
      <c r="Y56" s="406"/>
      <c r="Z56" s="391"/>
      <c r="AA56" s="391"/>
      <c r="AB56" s="391"/>
      <c r="AC56" s="402"/>
      <c r="AD56" s="417">
        <v>2176</v>
      </c>
      <c r="AE56" s="418">
        <v>144</v>
      </c>
      <c r="AF56" s="755"/>
      <c r="AG56" s="1086"/>
      <c r="AH56" s="403">
        <v>1278</v>
      </c>
      <c r="AI56" s="404">
        <v>50</v>
      </c>
      <c r="AJ56" s="750"/>
      <c r="AK56" s="755"/>
      <c r="AL56" s="403">
        <v>1999</v>
      </c>
      <c r="AM56" s="404">
        <v>76</v>
      </c>
      <c r="AN56" s="750"/>
      <c r="AO56" s="750"/>
      <c r="AP56" s="755"/>
      <c r="AQ56" s="911">
        <v>946</v>
      </c>
      <c r="AR56" s="912">
        <v>18</v>
      </c>
      <c r="AS56" s="755"/>
      <c r="AT56" s="828">
        <v>992</v>
      </c>
      <c r="AU56" s="755"/>
      <c r="AV56" s="844"/>
      <c r="AW56" s="406"/>
      <c r="AX56" s="391"/>
      <c r="AY56" s="402"/>
      <c r="AZ56" s="854">
        <v>1868</v>
      </c>
      <c r="BA56" s="404">
        <v>74</v>
      </c>
      <c r="BB56" s="755"/>
      <c r="BC56" s="854"/>
      <c r="BD56" s="1010"/>
      <c r="BE56" s="1011"/>
      <c r="BF56" s="854"/>
      <c r="BG56" s="1010"/>
      <c r="BH56" s="1011"/>
      <c r="BI56" s="854"/>
      <c r="BJ56" s="1010"/>
      <c r="BK56" s="1011"/>
      <c r="BL56" s="406"/>
      <c r="BM56" s="391"/>
      <c r="BN56" s="402"/>
    </row>
    <row r="57" spans="2:66" ht="25" customHeight="1">
      <c r="B57" s="202">
        <v>2011</v>
      </c>
      <c r="C57" s="202" t="s">
        <v>8</v>
      </c>
      <c r="D57" s="384">
        <v>384551</v>
      </c>
      <c r="E57" s="252">
        <v>32508</v>
      </c>
      <c r="F57" s="252">
        <v>1496</v>
      </c>
      <c r="G57" s="252">
        <v>354</v>
      </c>
      <c r="H57" s="751"/>
      <c r="I57" s="385">
        <v>258</v>
      </c>
      <c r="J57" s="407"/>
      <c r="K57" s="338"/>
      <c r="L57" s="338"/>
      <c r="M57" s="343"/>
      <c r="N57" s="407"/>
      <c r="O57" s="338"/>
      <c r="P57" s="343"/>
      <c r="Q57" s="407"/>
      <c r="R57" s="338"/>
      <c r="S57" s="343"/>
      <c r="T57" s="407"/>
      <c r="U57" s="338"/>
      <c r="V57" s="338"/>
      <c r="W57" s="338"/>
      <c r="X57" s="343"/>
      <c r="Y57" s="407"/>
      <c r="Z57" s="338"/>
      <c r="AA57" s="338"/>
      <c r="AB57" s="338"/>
      <c r="AC57" s="343"/>
      <c r="AD57" s="415">
        <v>1975</v>
      </c>
      <c r="AE57" s="256">
        <v>142</v>
      </c>
      <c r="AF57" s="753"/>
      <c r="AG57" s="1084"/>
      <c r="AH57" s="405">
        <v>1189</v>
      </c>
      <c r="AI57" s="254">
        <v>45</v>
      </c>
      <c r="AJ57" s="751"/>
      <c r="AK57" s="753"/>
      <c r="AL57" s="405">
        <v>1871</v>
      </c>
      <c r="AM57" s="254">
        <v>67</v>
      </c>
      <c r="AN57" s="751"/>
      <c r="AO57" s="751"/>
      <c r="AP57" s="753"/>
      <c r="AQ57" s="913">
        <v>29</v>
      </c>
      <c r="AR57" s="914">
        <v>0</v>
      </c>
      <c r="AS57" s="753"/>
      <c r="AT57" s="762"/>
      <c r="AU57" s="753"/>
      <c r="AV57" s="842"/>
      <c r="AW57" s="407"/>
      <c r="AX57" s="338"/>
      <c r="AY57" s="343"/>
      <c r="AZ57" s="855">
        <v>1848</v>
      </c>
      <c r="BA57" s="254">
        <v>71</v>
      </c>
      <c r="BB57" s="753"/>
      <c r="BC57" s="855"/>
      <c r="BD57" s="1006"/>
      <c r="BE57" s="1012"/>
      <c r="BF57" s="855"/>
      <c r="BG57" s="1006"/>
      <c r="BH57" s="1012"/>
      <c r="BI57" s="855"/>
      <c r="BJ57" s="1006"/>
      <c r="BK57" s="1012"/>
      <c r="BL57" s="407"/>
      <c r="BM57" s="338"/>
      <c r="BN57" s="343"/>
    </row>
    <row r="58" spans="2:66" ht="25" customHeight="1">
      <c r="B58" s="202">
        <v>2011</v>
      </c>
      <c r="C58" s="202" t="s">
        <v>7</v>
      </c>
      <c r="D58" s="384">
        <v>379300</v>
      </c>
      <c r="E58" s="252">
        <v>32435</v>
      </c>
      <c r="F58" s="252">
        <v>1403</v>
      </c>
      <c r="G58" s="252">
        <v>335</v>
      </c>
      <c r="H58" s="751"/>
      <c r="I58" s="385">
        <v>267</v>
      </c>
      <c r="J58" s="407"/>
      <c r="K58" s="338"/>
      <c r="L58" s="338"/>
      <c r="M58" s="343"/>
      <c r="N58" s="407"/>
      <c r="O58" s="338"/>
      <c r="P58" s="343"/>
      <c r="Q58" s="407"/>
      <c r="R58" s="338"/>
      <c r="S58" s="343"/>
      <c r="T58" s="407"/>
      <c r="U58" s="338"/>
      <c r="V58" s="338"/>
      <c r="W58" s="338"/>
      <c r="X58" s="343"/>
      <c r="Y58" s="407"/>
      <c r="Z58" s="338"/>
      <c r="AA58" s="338"/>
      <c r="AB58" s="338"/>
      <c r="AC58" s="343"/>
      <c r="AD58" s="415">
        <v>1788</v>
      </c>
      <c r="AE58" s="256">
        <v>56</v>
      </c>
      <c r="AF58" s="753"/>
      <c r="AG58" s="1084"/>
      <c r="AH58" s="405">
        <v>1157</v>
      </c>
      <c r="AI58" s="254">
        <v>44</v>
      </c>
      <c r="AJ58" s="751"/>
      <c r="AK58" s="753"/>
      <c r="AL58" s="405">
        <v>1779</v>
      </c>
      <c r="AM58" s="254">
        <v>57</v>
      </c>
      <c r="AN58" s="751"/>
      <c r="AO58" s="751"/>
      <c r="AP58" s="753"/>
      <c r="AQ58" s="913">
        <v>23</v>
      </c>
      <c r="AR58" s="914">
        <v>0</v>
      </c>
      <c r="AS58" s="753"/>
      <c r="AT58" s="762"/>
      <c r="AU58" s="753"/>
      <c r="AV58" s="842"/>
      <c r="AW58" s="407"/>
      <c r="AX58" s="338"/>
      <c r="AY58" s="343"/>
      <c r="AZ58" s="855">
        <v>1823</v>
      </c>
      <c r="BA58" s="254">
        <v>60</v>
      </c>
      <c r="BB58" s="753"/>
      <c r="BC58" s="855"/>
      <c r="BD58" s="1006"/>
      <c r="BE58" s="1012"/>
      <c r="BF58" s="855"/>
      <c r="BG58" s="1006"/>
      <c r="BH58" s="1012"/>
      <c r="BI58" s="855"/>
      <c r="BJ58" s="1006"/>
      <c r="BK58" s="1012"/>
      <c r="BL58" s="407"/>
      <c r="BM58" s="338"/>
      <c r="BN58" s="343"/>
    </row>
    <row r="59" spans="2:66" ht="25" customHeight="1" thickBot="1">
      <c r="B59" s="207">
        <v>2011</v>
      </c>
      <c r="C59" s="207" t="s">
        <v>6</v>
      </c>
      <c r="D59" s="386">
        <v>355568</v>
      </c>
      <c r="E59" s="387">
        <v>30469</v>
      </c>
      <c r="F59" s="387">
        <v>1193</v>
      </c>
      <c r="G59" s="387">
        <v>312</v>
      </c>
      <c r="H59" s="749"/>
      <c r="I59" s="389">
        <v>224</v>
      </c>
      <c r="J59" s="408"/>
      <c r="K59" s="390"/>
      <c r="L59" s="390"/>
      <c r="M59" s="399"/>
      <c r="N59" s="408"/>
      <c r="O59" s="390"/>
      <c r="P59" s="399"/>
      <c r="Q59" s="408"/>
      <c r="R59" s="390"/>
      <c r="S59" s="399"/>
      <c r="T59" s="408"/>
      <c r="U59" s="390"/>
      <c r="V59" s="390"/>
      <c r="W59" s="390"/>
      <c r="X59" s="399"/>
      <c r="Y59" s="408"/>
      <c r="Z59" s="390"/>
      <c r="AA59" s="390"/>
      <c r="AB59" s="390"/>
      <c r="AC59" s="399"/>
      <c r="AD59" s="416">
        <v>1634</v>
      </c>
      <c r="AE59" s="388">
        <v>51</v>
      </c>
      <c r="AF59" s="754"/>
      <c r="AG59" s="1085"/>
      <c r="AH59" s="378">
        <v>1061</v>
      </c>
      <c r="AI59" s="379">
        <v>42</v>
      </c>
      <c r="AJ59" s="749"/>
      <c r="AK59" s="754"/>
      <c r="AL59" s="378">
        <v>1658</v>
      </c>
      <c r="AM59" s="379">
        <v>57</v>
      </c>
      <c r="AN59" s="749"/>
      <c r="AO59" s="749"/>
      <c r="AP59" s="754"/>
      <c r="AQ59" s="915"/>
      <c r="AR59" s="916"/>
      <c r="AS59" s="754"/>
      <c r="AT59" s="763"/>
      <c r="AU59" s="754"/>
      <c r="AV59" s="843"/>
      <c r="AW59" s="408"/>
      <c r="AX59" s="390"/>
      <c r="AY59" s="399"/>
      <c r="AZ59" s="856">
        <v>1776</v>
      </c>
      <c r="BA59" s="379">
        <v>56</v>
      </c>
      <c r="BB59" s="754"/>
      <c r="BC59" s="856"/>
      <c r="BD59" s="427"/>
      <c r="BE59" s="1008"/>
      <c r="BF59" s="856"/>
      <c r="BG59" s="427"/>
      <c r="BH59" s="1008"/>
      <c r="BI59" s="856"/>
      <c r="BJ59" s="427"/>
      <c r="BK59" s="1008"/>
      <c r="BL59" s="408"/>
      <c r="BM59" s="390"/>
      <c r="BN59" s="399"/>
    </row>
    <row r="60" spans="2:66" ht="25" customHeight="1" thickTop="1">
      <c r="B60" s="276">
        <v>2010</v>
      </c>
      <c r="C60" s="276" t="s">
        <v>9</v>
      </c>
      <c r="D60" s="381">
        <v>347433</v>
      </c>
      <c r="E60" s="382">
        <v>28810</v>
      </c>
      <c r="F60" s="382">
        <v>1194</v>
      </c>
      <c r="G60" s="382">
        <v>324</v>
      </c>
      <c r="H60" s="750"/>
      <c r="I60" s="383">
        <v>195</v>
      </c>
      <c r="J60" s="406"/>
      <c r="K60" s="391"/>
      <c r="L60" s="391"/>
      <c r="M60" s="402"/>
      <c r="N60" s="406"/>
      <c r="O60" s="391"/>
      <c r="P60" s="402"/>
      <c r="Q60" s="406"/>
      <c r="R60" s="391"/>
      <c r="S60" s="402"/>
      <c r="T60" s="406"/>
      <c r="U60" s="391"/>
      <c r="V60" s="391"/>
      <c r="W60" s="391"/>
      <c r="X60" s="402"/>
      <c r="Y60" s="406"/>
      <c r="Z60" s="391"/>
      <c r="AA60" s="391"/>
      <c r="AB60" s="391"/>
      <c r="AC60" s="402"/>
      <c r="AD60" s="417">
        <v>1503</v>
      </c>
      <c r="AE60" s="418">
        <v>44</v>
      </c>
      <c r="AF60" s="755"/>
      <c r="AG60" s="1086"/>
      <c r="AH60" s="403">
        <v>1062</v>
      </c>
      <c r="AI60" s="404">
        <v>38</v>
      </c>
      <c r="AJ60" s="750"/>
      <c r="AK60" s="755"/>
      <c r="AL60" s="403">
        <v>1847</v>
      </c>
      <c r="AM60" s="404">
        <v>69</v>
      </c>
      <c r="AN60" s="750"/>
      <c r="AO60" s="750"/>
      <c r="AP60" s="755"/>
      <c r="AQ60" s="911">
        <v>868</v>
      </c>
      <c r="AR60" s="912">
        <v>17</v>
      </c>
      <c r="AS60" s="755"/>
      <c r="AT60" s="828">
        <v>806</v>
      </c>
      <c r="AU60" s="755"/>
      <c r="AV60" s="844"/>
      <c r="AW60" s="406"/>
      <c r="AX60" s="391"/>
      <c r="AY60" s="402"/>
      <c r="AZ60" s="854">
        <v>1531</v>
      </c>
      <c r="BA60" s="404">
        <v>51</v>
      </c>
      <c r="BB60" s="755"/>
      <c r="BC60" s="854"/>
      <c r="BD60" s="1010"/>
      <c r="BE60" s="1011"/>
      <c r="BF60" s="854"/>
      <c r="BG60" s="1010"/>
      <c r="BH60" s="1011"/>
      <c r="BI60" s="854"/>
      <c r="BJ60" s="1010"/>
      <c r="BK60" s="1011"/>
      <c r="BL60" s="406"/>
      <c r="BM60" s="391"/>
      <c r="BN60" s="402"/>
    </row>
    <row r="61" spans="2:66" ht="25" customHeight="1">
      <c r="B61" s="202">
        <v>2010</v>
      </c>
      <c r="C61" s="202" t="s">
        <v>8</v>
      </c>
      <c r="D61" s="384">
        <v>338491</v>
      </c>
      <c r="E61" s="252">
        <v>27968</v>
      </c>
      <c r="F61" s="252">
        <v>1120</v>
      </c>
      <c r="G61" s="252">
        <v>287</v>
      </c>
      <c r="H61" s="751"/>
      <c r="I61" s="385">
        <v>182</v>
      </c>
      <c r="J61" s="407"/>
      <c r="K61" s="338"/>
      <c r="L61" s="338"/>
      <c r="M61" s="343"/>
      <c r="N61" s="407"/>
      <c r="O61" s="338"/>
      <c r="P61" s="343"/>
      <c r="Q61" s="407"/>
      <c r="R61" s="338"/>
      <c r="S61" s="343"/>
      <c r="T61" s="407"/>
      <c r="U61" s="338"/>
      <c r="V61" s="338"/>
      <c r="W61" s="338"/>
      <c r="X61" s="343"/>
      <c r="Y61" s="407"/>
      <c r="Z61" s="338"/>
      <c r="AA61" s="338"/>
      <c r="AB61" s="338"/>
      <c r="AC61" s="343"/>
      <c r="AD61" s="415">
        <v>1312</v>
      </c>
      <c r="AE61" s="256">
        <v>39</v>
      </c>
      <c r="AF61" s="753"/>
      <c r="AG61" s="1084"/>
      <c r="AH61" s="405">
        <v>951</v>
      </c>
      <c r="AI61" s="254">
        <v>33</v>
      </c>
      <c r="AJ61" s="751"/>
      <c r="AK61" s="753"/>
      <c r="AL61" s="405">
        <v>1729</v>
      </c>
      <c r="AM61" s="254">
        <v>63</v>
      </c>
      <c r="AN61" s="751"/>
      <c r="AO61" s="751"/>
      <c r="AP61" s="753"/>
      <c r="AQ61" s="407"/>
      <c r="AR61" s="338"/>
      <c r="AS61" s="343"/>
      <c r="AT61" s="407"/>
      <c r="AU61" s="343"/>
      <c r="AV61" s="842"/>
      <c r="AW61" s="407"/>
      <c r="AX61" s="338"/>
      <c r="AY61" s="343"/>
      <c r="AZ61" s="855">
        <v>1221</v>
      </c>
      <c r="BA61" s="254">
        <v>41</v>
      </c>
      <c r="BB61" s="753"/>
      <c r="BC61" s="855"/>
      <c r="BD61" s="1006"/>
      <c r="BE61" s="1012"/>
      <c r="BF61" s="855"/>
      <c r="BG61" s="1006"/>
      <c r="BH61" s="1012"/>
      <c r="BI61" s="855"/>
      <c r="BJ61" s="1006"/>
      <c r="BK61" s="1012"/>
      <c r="BL61" s="407"/>
      <c r="BM61" s="338"/>
      <c r="BN61" s="343"/>
    </row>
    <row r="62" spans="2:66" ht="25" customHeight="1">
      <c r="B62" s="202">
        <v>2010</v>
      </c>
      <c r="C62" s="202" t="s">
        <v>7</v>
      </c>
      <c r="D62" s="384">
        <v>295549</v>
      </c>
      <c r="E62" s="252">
        <v>26068</v>
      </c>
      <c r="F62" s="252">
        <v>1062</v>
      </c>
      <c r="G62" s="252">
        <v>240</v>
      </c>
      <c r="H62" s="751"/>
      <c r="I62" s="385">
        <v>217</v>
      </c>
      <c r="J62" s="407"/>
      <c r="K62" s="338"/>
      <c r="L62" s="338"/>
      <c r="M62" s="343"/>
      <c r="N62" s="407"/>
      <c r="O62" s="338"/>
      <c r="P62" s="343"/>
      <c r="Q62" s="407"/>
      <c r="R62" s="338"/>
      <c r="S62" s="343"/>
      <c r="T62" s="407"/>
      <c r="U62" s="338"/>
      <c r="V62" s="338"/>
      <c r="W62" s="338"/>
      <c r="X62" s="343"/>
      <c r="Y62" s="407"/>
      <c r="Z62" s="338"/>
      <c r="AA62" s="338"/>
      <c r="AB62" s="338"/>
      <c r="AC62" s="343"/>
      <c r="AD62" s="415">
        <v>1119</v>
      </c>
      <c r="AE62" s="256">
        <v>37</v>
      </c>
      <c r="AF62" s="753"/>
      <c r="AG62" s="1084"/>
      <c r="AH62" s="405">
        <v>895</v>
      </c>
      <c r="AI62" s="254">
        <v>31</v>
      </c>
      <c r="AJ62" s="751"/>
      <c r="AK62" s="753"/>
      <c r="AL62" s="405">
        <v>1649</v>
      </c>
      <c r="AM62" s="254">
        <v>60</v>
      </c>
      <c r="AN62" s="751"/>
      <c r="AO62" s="751"/>
      <c r="AP62" s="753"/>
      <c r="AQ62" s="407"/>
      <c r="AR62" s="338"/>
      <c r="AS62" s="343"/>
      <c r="AT62" s="407"/>
      <c r="AU62" s="343"/>
      <c r="AV62" s="842"/>
      <c r="AW62" s="407"/>
      <c r="AX62" s="338"/>
      <c r="AY62" s="343"/>
      <c r="AZ62" s="855">
        <v>1021</v>
      </c>
      <c r="BA62" s="254">
        <v>30</v>
      </c>
      <c r="BB62" s="753"/>
      <c r="BC62" s="855"/>
      <c r="BD62" s="1006"/>
      <c r="BE62" s="1012"/>
      <c r="BF62" s="855"/>
      <c r="BG62" s="1006"/>
      <c r="BH62" s="1012"/>
      <c r="BI62" s="855"/>
      <c r="BJ62" s="1006"/>
      <c r="BK62" s="1012"/>
      <c r="BL62" s="407"/>
      <c r="BM62" s="338"/>
      <c r="BN62" s="343"/>
    </row>
    <row r="63" spans="2:66" ht="25" customHeight="1" thickBot="1">
      <c r="B63" s="207">
        <v>2010</v>
      </c>
      <c r="C63" s="207" t="s">
        <v>6</v>
      </c>
      <c r="D63" s="386">
        <v>322109</v>
      </c>
      <c r="E63" s="387">
        <v>26870</v>
      </c>
      <c r="F63" s="387">
        <v>1033</v>
      </c>
      <c r="G63" s="387">
        <v>200</v>
      </c>
      <c r="H63" s="749"/>
      <c r="I63" s="389">
        <v>196</v>
      </c>
      <c r="J63" s="408"/>
      <c r="K63" s="390"/>
      <c r="L63" s="390"/>
      <c r="M63" s="399"/>
      <c r="N63" s="408"/>
      <c r="O63" s="390"/>
      <c r="P63" s="399"/>
      <c r="Q63" s="408"/>
      <c r="R63" s="390"/>
      <c r="S63" s="399"/>
      <c r="T63" s="408"/>
      <c r="U63" s="390"/>
      <c r="V63" s="390"/>
      <c r="W63" s="390"/>
      <c r="X63" s="399"/>
      <c r="Y63" s="408"/>
      <c r="Z63" s="390"/>
      <c r="AA63" s="390"/>
      <c r="AB63" s="390"/>
      <c r="AC63" s="399"/>
      <c r="AD63" s="416">
        <v>945</v>
      </c>
      <c r="AE63" s="388">
        <v>31</v>
      </c>
      <c r="AF63" s="754"/>
      <c r="AG63" s="1085"/>
      <c r="AH63" s="378">
        <v>822</v>
      </c>
      <c r="AI63" s="379">
        <v>31</v>
      </c>
      <c r="AJ63" s="749"/>
      <c r="AK63" s="754"/>
      <c r="AL63" s="378">
        <v>1556</v>
      </c>
      <c r="AM63" s="379">
        <v>50</v>
      </c>
      <c r="AN63" s="749"/>
      <c r="AO63" s="749"/>
      <c r="AP63" s="754"/>
      <c r="AQ63" s="408"/>
      <c r="AR63" s="390"/>
      <c r="AS63" s="399"/>
      <c r="AT63" s="408"/>
      <c r="AU63" s="399"/>
      <c r="AV63" s="843"/>
      <c r="AW63" s="408"/>
      <c r="AX63" s="390"/>
      <c r="AY63" s="399"/>
      <c r="AZ63" s="856">
        <v>925</v>
      </c>
      <c r="BA63" s="379">
        <v>28</v>
      </c>
      <c r="BB63" s="754"/>
      <c r="BC63" s="856"/>
      <c r="BD63" s="427"/>
      <c r="BE63" s="1008"/>
      <c r="BF63" s="856"/>
      <c r="BG63" s="427"/>
      <c r="BH63" s="1008"/>
      <c r="BI63" s="856"/>
      <c r="BJ63" s="427"/>
      <c r="BK63" s="1008"/>
      <c r="BL63" s="408"/>
      <c r="BM63" s="390"/>
      <c r="BN63" s="399"/>
    </row>
    <row r="64" spans="2:66" ht="25" customHeight="1" thickTop="1">
      <c r="B64" s="276">
        <v>2009</v>
      </c>
      <c r="C64" s="276" t="s">
        <v>9</v>
      </c>
      <c r="D64" s="381">
        <v>292348</v>
      </c>
      <c r="E64" s="382">
        <v>23654</v>
      </c>
      <c r="F64" s="382">
        <v>983</v>
      </c>
      <c r="G64" s="382">
        <v>200</v>
      </c>
      <c r="H64" s="750"/>
      <c r="I64" s="383">
        <v>209</v>
      </c>
      <c r="J64" s="406"/>
      <c r="K64" s="391"/>
      <c r="L64" s="391"/>
      <c r="M64" s="402"/>
      <c r="N64" s="406"/>
      <c r="O64" s="391"/>
      <c r="P64" s="402"/>
      <c r="Q64" s="406"/>
      <c r="R64" s="391"/>
      <c r="S64" s="402"/>
      <c r="T64" s="406"/>
      <c r="U64" s="391"/>
      <c r="V64" s="391"/>
      <c r="W64" s="391"/>
      <c r="X64" s="402"/>
      <c r="Y64" s="406"/>
      <c r="Z64" s="391"/>
      <c r="AA64" s="391"/>
      <c r="AB64" s="391"/>
      <c r="AC64" s="402"/>
      <c r="AD64" s="417">
        <v>702</v>
      </c>
      <c r="AE64" s="418">
        <v>17</v>
      </c>
      <c r="AF64" s="755"/>
      <c r="AG64" s="1086"/>
      <c r="AH64" s="403">
        <v>741</v>
      </c>
      <c r="AI64" s="404">
        <v>27</v>
      </c>
      <c r="AJ64" s="750"/>
      <c r="AK64" s="755"/>
      <c r="AL64" s="403">
        <v>1474</v>
      </c>
      <c r="AM64" s="404">
        <v>43</v>
      </c>
      <c r="AN64" s="750"/>
      <c r="AO64" s="750"/>
      <c r="AP64" s="755"/>
      <c r="AQ64" s="406"/>
      <c r="AR64" s="391"/>
      <c r="AS64" s="402"/>
      <c r="AT64" s="406"/>
      <c r="AU64" s="402"/>
      <c r="AV64" s="844"/>
      <c r="AW64" s="406"/>
      <c r="AX64" s="391"/>
      <c r="AY64" s="402"/>
      <c r="AZ64" s="857"/>
      <c r="BA64" s="391"/>
      <c r="BB64" s="402"/>
      <c r="BC64" s="1013"/>
      <c r="BD64" s="1014"/>
      <c r="BE64" s="1011"/>
      <c r="BF64" s="1013"/>
      <c r="BG64" s="1014"/>
      <c r="BH64" s="1011"/>
      <c r="BI64" s="1013"/>
      <c r="BJ64" s="1014"/>
      <c r="BK64" s="1011"/>
      <c r="BL64" s="406"/>
      <c r="BM64" s="391"/>
      <c r="BN64" s="402"/>
    </row>
    <row r="65" spans="2:66" ht="25" customHeight="1">
      <c r="B65" s="202">
        <v>2009</v>
      </c>
      <c r="C65" s="202" t="s">
        <v>8</v>
      </c>
      <c r="D65" s="384">
        <v>282194</v>
      </c>
      <c r="E65" s="252">
        <v>22243</v>
      </c>
      <c r="F65" s="252">
        <v>918</v>
      </c>
      <c r="G65" s="252">
        <v>189</v>
      </c>
      <c r="H65" s="751"/>
      <c r="I65" s="385">
        <v>233</v>
      </c>
      <c r="J65" s="407"/>
      <c r="K65" s="338"/>
      <c r="L65" s="338"/>
      <c r="M65" s="343"/>
      <c r="N65" s="407"/>
      <c r="O65" s="338"/>
      <c r="P65" s="343"/>
      <c r="Q65" s="407"/>
      <c r="R65" s="338"/>
      <c r="S65" s="343"/>
      <c r="T65" s="407"/>
      <c r="U65" s="338"/>
      <c r="V65" s="338"/>
      <c r="W65" s="338"/>
      <c r="X65" s="343"/>
      <c r="Y65" s="407"/>
      <c r="Z65" s="338"/>
      <c r="AA65" s="338"/>
      <c r="AB65" s="338"/>
      <c r="AC65" s="343"/>
      <c r="AD65" s="415">
        <v>288</v>
      </c>
      <c r="AE65" s="256">
        <v>8</v>
      </c>
      <c r="AF65" s="753"/>
      <c r="AG65" s="1084"/>
      <c r="AH65" s="405">
        <v>699</v>
      </c>
      <c r="AI65" s="254">
        <v>25</v>
      </c>
      <c r="AJ65" s="751"/>
      <c r="AK65" s="753"/>
      <c r="AL65" s="405">
        <v>837</v>
      </c>
      <c r="AM65" s="254">
        <v>25</v>
      </c>
      <c r="AN65" s="751"/>
      <c r="AO65" s="751"/>
      <c r="AP65" s="753"/>
      <c r="AQ65" s="407"/>
      <c r="AR65" s="338"/>
      <c r="AS65" s="343"/>
      <c r="AT65" s="407"/>
      <c r="AU65" s="343"/>
      <c r="AV65" s="842"/>
      <c r="AW65" s="407"/>
      <c r="AX65" s="338"/>
      <c r="AY65" s="343"/>
      <c r="AZ65" s="858"/>
      <c r="BA65" s="338"/>
      <c r="BB65" s="343"/>
      <c r="BC65" s="1015"/>
      <c r="BD65" s="1016"/>
      <c r="BE65" s="1012"/>
      <c r="BF65" s="1015"/>
      <c r="BG65" s="1016"/>
      <c r="BH65" s="1012"/>
      <c r="BI65" s="1015"/>
      <c r="BJ65" s="1016"/>
      <c r="BK65" s="1012"/>
      <c r="BL65" s="407"/>
      <c r="BM65" s="338"/>
      <c r="BN65" s="343"/>
    </row>
    <row r="66" spans="2:66" ht="25" customHeight="1">
      <c r="B66" s="202">
        <v>2009</v>
      </c>
      <c r="C66" s="202" t="s">
        <v>7</v>
      </c>
      <c r="D66" s="384">
        <v>289504</v>
      </c>
      <c r="E66" s="252">
        <v>22382</v>
      </c>
      <c r="F66" s="252">
        <v>913</v>
      </c>
      <c r="G66" s="252">
        <v>184</v>
      </c>
      <c r="H66" s="751"/>
      <c r="I66" s="385">
        <v>316</v>
      </c>
      <c r="J66" s="407"/>
      <c r="K66" s="338"/>
      <c r="L66" s="338"/>
      <c r="M66" s="343"/>
      <c r="N66" s="407"/>
      <c r="O66" s="338"/>
      <c r="P66" s="343"/>
      <c r="Q66" s="407"/>
      <c r="R66" s="338"/>
      <c r="S66" s="343"/>
      <c r="T66" s="407"/>
      <c r="U66" s="338"/>
      <c r="V66" s="338"/>
      <c r="W66" s="338"/>
      <c r="X66" s="343"/>
      <c r="Y66" s="407"/>
      <c r="Z66" s="338"/>
      <c r="AA66" s="338"/>
      <c r="AB66" s="338"/>
      <c r="AC66" s="343"/>
      <c r="AD66" s="415">
        <v>138</v>
      </c>
      <c r="AE66" s="256">
        <v>5</v>
      </c>
      <c r="AF66" s="753"/>
      <c r="AG66" s="1084"/>
      <c r="AH66" s="405">
        <v>653</v>
      </c>
      <c r="AI66" s="254">
        <v>26</v>
      </c>
      <c r="AJ66" s="751"/>
      <c r="AK66" s="753"/>
      <c r="AL66" s="405">
        <v>677</v>
      </c>
      <c r="AM66" s="254">
        <v>25</v>
      </c>
      <c r="AN66" s="751"/>
      <c r="AO66" s="751"/>
      <c r="AP66" s="753"/>
      <c r="AQ66" s="407"/>
      <c r="AR66" s="338"/>
      <c r="AS66" s="343"/>
      <c r="AT66" s="407"/>
      <c r="AU66" s="343"/>
      <c r="AV66" s="842"/>
      <c r="AW66" s="407"/>
      <c r="AX66" s="338"/>
      <c r="AY66" s="343"/>
      <c r="AZ66" s="858"/>
      <c r="BA66" s="338"/>
      <c r="BB66" s="343"/>
      <c r="BC66" s="1015"/>
      <c r="BD66" s="1016"/>
      <c r="BE66" s="1012"/>
      <c r="BF66" s="1015"/>
      <c r="BG66" s="1016"/>
      <c r="BH66" s="1012"/>
      <c r="BI66" s="1015"/>
      <c r="BJ66" s="1016"/>
      <c r="BK66" s="1012"/>
      <c r="BL66" s="407"/>
      <c r="BM66" s="338"/>
      <c r="BN66" s="343"/>
    </row>
    <row r="67" spans="2:66" ht="25" customHeight="1" thickBot="1">
      <c r="B67" s="207">
        <v>2009</v>
      </c>
      <c r="C67" s="207" t="s">
        <v>6</v>
      </c>
      <c r="D67" s="386">
        <v>282520</v>
      </c>
      <c r="E67" s="387">
        <v>22382</v>
      </c>
      <c r="F67" s="387">
        <v>884</v>
      </c>
      <c r="G67" s="387">
        <v>174</v>
      </c>
      <c r="H67" s="749"/>
      <c r="I67" s="389">
        <v>323</v>
      </c>
      <c r="J67" s="408"/>
      <c r="K67" s="390"/>
      <c r="L67" s="390"/>
      <c r="M67" s="399"/>
      <c r="N67" s="408"/>
      <c r="O67" s="390"/>
      <c r="P67" s="399"/>
      <c r="Q67" s="408"/>
      <c r="R67" s="390"/>
      <c r="S67" s="399"/>
      <c r="T67" s="408"/>
      <c r="U67" s="390"/>
      <c r="V67" s="390"/>
      <c r="W67" s="390"/>
      <c r="X67" s="399"/>
      <c r="Y67" s="408"/>
      <c r="Z67" s="390"/>
      <c r="AA67" s="390"/>
      <c r="AB67" s="390"/>
      <c r="AC67" s="399"/>
      <c r="AD67" s="419"/>
      <c r="AE67" s="420"/>
      <c r="AF67" s="754"/>
      <c r="AG67" s="1085"/>
      <c r="AH67" s="378">
        <v>594</v>
      </c>
      <c r="AI67" s="379">
        <v>26</v>
      </c>
      <c r="AJ67" s="749"/>
      <c r="AK67" s="754"/>
      <c r="AL67" s="378">
        <v>577</v>
      </c>
      <c r="AM67" s="379">
        <v>24</v>
      </c>
      <c r="AN67" s="749"/>
      <c r="AO67" s="749"/>
      <c r="AP67" s="754"/>
      <c r="AQ67" s="408"/>
      <c r="AR67" s="390"/>
      <c r="AS67" s="399"/>
      <c r="AT67" s="408"/>
      <c r="AU67" s="399"/>
      <c r="AV67" s="843"/>
      <c r="AW67" s="408"/>
      <c r="AX67" s="390"/>
      <c r="AY67" s="399"/>
      <c r="AZ67" s="859"/>
      <c r="BA67" s="390"/>
      <c r="BB67" s="399"/>
      <c r="BC67" s="1017"/>
      <c r="BD67" s="1018"/>
      <c r="BE67" s="1008"/>
      <c r="BF67" s="1017"/>
      <c r="BG67" s="1018"/>
      <c r="BH67" s="1008"/>
      <c r="BI67" s="1017"/>
      <c r="BJ67" s="1018"/>
      <c r="BK67" s="1008"/>
      <c r="BL67" s="408"/>
      <c r="BM67" s="390"/>
      <c r="BN67" s="399"/>
    </row>
    <row r="68" spans="2:66" ht="25" customHeight="1" thickTop="1">
      <c r="B68" s="276">
        <v>2008</v>
      </c>
      <c r="C68" s="276" t="s">
        <v>9</v>
      </c>
      <c r="D68" s="381">
        <v>276255</v>
      </c>
      <c r="E68" s="382">
        <v>20484</v>
      </c>
      <c r="F68" s="382">
        <v>864</v>
      </c>
      <c r="G68" s="382">
        <v>159</v>
      </c>
      <c r="H68" s="750"/>
      <c r="I68" s="383">
        <v>291</v>
      </c>
      <c r="J68" s="406"/>
      <c r="K68" s="391"/>
      <c r="L68" s="391"/>
      <c r="M68" s="402"/>
      <c r="N68" s="406"/>
      <c r="O68" s="391"/>
      <c r="P68" s="402"/>
      <c r="Q68" s="406"/>
      <c r="R68" s="391"/>
      <c r="S68" s="402"/>
      <c r="T68" s="406"/>
      <c r="U68" s="391"/>
      <c r="V68" s="391"/>
      <c r="W68" s="391"/>
      <c r="X68" s="402"/>
      <c r="Y68" s="406"/>
      <c r="Z68" s="391"/>
      <c r="AA68" s="391"/>
      <c r="AB68" s="391"/>
      <c r="AC68" s="402"/>
      <c r="AD68" s="417">
        <v>2917</v>
      </c>
      <c r="AE68" s="418">
        <v>87</v>
      </c>
      <c r="AF68" s="755"/>
      <c r="AG68" s="1086"/>
      <c r="AH68" s="406"/>
      <c r="AI68" s="391"/>
      <c r="AJ68" s="391"/>
      <c r="AK68" s="402"/>
      <c r="AL68" s="406"/>
      <c r="AM68" s="391"/>
      <c r="AN68" s="391"/>
      <c r="AO68" s="391"/>
      <c r="AP68" s="402"/>
      <c r="AQ68" s="406"/>
      <c r="AR68" s="391"/>
      <c r="AS68" s="402"/>
      <c r="AT68" s="406"/>
      <c r="AU68" s="402"/>
      <c r="AV68" s="844"/>
      <c r="AW68" s="406"/>
      <c r="AX68" s="391"/>
      <c r="AY68" s="402"/>
      <c r="AZ68" s="857"/>
      <c r="BA68" s="391"/>
      <c r="BB68" s="402"/>
      <c r="BC68" s="1013"/>
      <c r="BD68" s="1014"/>
      <c r="BE68" s="1011"/>
      <c r="BF68" s="1013"/>
      <c r="BG68" s="1014"/>
      <c r="BH68" s="1011"/>
      <c r="BI68" s="1013"/>
      <c r="BJ68" s="1014"/>
      <c r="BK68" s="1011"/>
      <c r="BL68" s="406"/>
      <c r="BM68" s="391"/>
      <c r="BN68" s="402"/>
    </row>
    <row r="69" spans="2:66" ht="25" customHeight="1">
      <c r="B69" s="202">
        <v>2008</v>
      </c>
      <c r="C69" s="202" t="s">
        <v>8</v>
      </c>
      <c r="D69" s="384">
        <v>275599</v>
      </c>
      <c r="E69" s="252">
        <v>23331</v>
      </c>
      <c r="F69" s="252">
        <v>1056</v>
      </c>
      <c r="G69" s="252">
        <v>169</v>
      </c>
      <c r="H69" s="751"/>
      <c r="I69" s="385">
        <v>342</v>
      </c>
      <c r="J69" s="407"/>
      <c r="K69" s="338"/>
      <c r="L69" s="338"/>
      <c r="M69" s="343"/>
      <c r="N69" s="407"/>
      <c r="O69" s="338"/>
      <c r="P69" s="343"/>
      <c r="Q69" s="407"/>
      <c r="R69" s="338"/>
      <c r="S69" s="343"/>
      <c r="T69" s="407"/>
      <c r="U69" s="338"/>
      <c r="V69" s="338"/>
      <c r="W69" s="338"/>
      <c r="X69" s="343"/>
      <c r="Y69" s="407"/>
      <c r="Z69" s="338"/>
      <c r="AA69" s="338"/>
      <c r="AB69" s="338"/>
      <c r="AC69" s="343"/>
      <c r="AD69" s="415">
        <v>1824</v>
      </c>
      <c r="AE69" s="256">
        <v>58</v>
      </c>
      <c r="AF69" s="753"/>
      <c r="AG69" s="1084"/>
      <c r="AH69" s="407"/>
      <c r="AI69" s="338"/>
      <c r="AJ69" s="338"/>
      <c r="AK69" s="343"/>
      <c r="AL69" s="407"/>
      <c r="AM69" s="338"/>
      <c r="AN69" s="338"/>
      <c r="AO69" s="338"/>
      <c r="AP69" s="343"/>
      <c r="AQ69" s="407"/>
      <c r="AR69" s="338"/>
      <c r="AS69" s="343"/>
      <c r="AT69" s="407"/>
      <c r="AU69" s="343"/>
      <c r="AV69" s="842"/>
      <c r="AW69" s="407"/>
      <c r="AX69" s="338"/>
      <c r="AY69" s="343"/>
      <c r="AZ69" s="858"/>
      <c r="BA69" s="338"/>
      <c r="BB69" s="343"/>
      <c r="BC69" s="1015"/>
      <c r="BD69" s="1016"/>
      <c r="BE69" s="1012"/>
      <c r="BF69" s="1015"/>
      <c r="BG69" s="1016"/>
      <c r="BH69" s="1012"/>
      <c r="BI69" s="1015"/>
      <c r="BJ69" s="1016"/>
      <c r="BK69" s="1012"/>
      <c r="BL69" s="407"/>
      <c r="BM69" s="338"/>
      <c r="BN69" s="343"/>
    </row>
    <row r="70" spans="2:66" ht="25" customHeight="1">
      <c r="B70" s="202">
        <v>2008</v>
      </c>
      <c r="C70" s="202" t="s">
        <v>7</v>
      </c>
      <c r="D70" s="384">
        <v>276447</v>
      </c>
      <c r="E70" s="252">
        <v>23627</v>
      </c>
      <c r="F70" s="252">
        <v>1034</v>
      </c>
      <c r="G70" s="252">
        <v>170</v>
      </c>
      <c r="H70" s="751"/>
      <c r="I70" s="385">
        <v>346</v>
      </c>
      <c r="J70" s="407"/>
      <c r="K70" s="338"/>
      <c r="L70" s="338"/>
      <c r="M70" s="343"/>
      <c r="N70" s="407"/>
      <c r="O70" s="338"/>
      <c r="P70" s="343"/>
      <c r="Q70" s="407"/>
      <c r="R70" s="338"/>
      <c r="S70" s="343"/>
      <c r="T70" s="407"/>
      <c r="U70" s="338"/>
      <c r="V70" s="338"/>
      <c r="W70" s="338"/>
      <c r="X70" s="343"/>
      <c r="Y70" s="407"/>
      <c r="Z70" s="338"/>
      <c r="AA70" s="338"/>
      <c r="AB70" s="338"/>
      <c r="AC70" s="343"/>
      <c r="AD70" s="415">
        <v>1468</v>
      </c>
      <c r="AE70" s="256">
        <v>56</v>
      </c>
      <c r="AF70" s="753"/>
      <c r="AG70" s="1084"/>
      <c r="AH70" s="407"/>
      <c r="AI70" s="338"/>
      <c r="AJ70" s="338"/>
      <c r="AK70" s="343"/>
      <c r="AL70" s="407"/>
      <c r="AM70" s="338"/>
      <c r="AN70" s="338"/>
      <c r="AO70" s="338"/>
      <c r="AP70" s="343"/>
      <c r="AQ70" s="407"/>
      <c r="AR70" s="338"/>
      <c r="AS70" s="343"/>
      <c r="AT70" s="407"/>
      <c r="AU70" s="343"/>
      <c r="AV70" s="842"/>
      <c r="AW70" s="407"/>
      <c r="AX70" s="338"/>
      <c r="AY70" s="343"/>
      <c r="AZ70" s="858"/>
      <c r="BA70" s="338"/>
      <c r="BB70" s="343"/>
      <c r="BC70" s="1015"/>
      <c r="BD70" s="1016"/>
      <c r="BE70" s="1012"/>
      <c r="BF70" s="1015"/>
      <c r="BG70" s="1016"/>
      <c r="BH70" s="1012"/>
      <c r="BI70" s="1015"/>
      <c r="BJ70" s="1016"/>
      <c r="BK70" s="1012"/>
      <c r="BL70" s="407"/>
      <c r="BM70" s="338"/>
      <c r="BN70" s="343"/>
    </row>
    <row r="71" spans="2:66" ht="25" customHeight="1" thickBot="1">
      <c r="B71" s="366">
        <v>2008</v>
      </c>
      <c r="C71" s="366" t="s">
        <v>6</v>
      </c>
      <c r="D71" s="745">
        <v>274106</v>
      </c>
      <c r="E71" s="746">
        <v>23553</v>
      </c>
      <c r="F71" s="746">
        <v>1017</v>
      </c>
      <c r="G71" s="746">
        <v>166</v>
      </c>
      <c r="H71" s="752"/>
      <c r="I71" s="747">
        <v>361</v>
      </c>
      <c r="J71" s="409"/>
      <c r="K71" s="344"/>
      <c r="L71" s="344"/>
      <c r="M71" s="346"/>
      <c r="N71" s="409"/>
      <c r="O71" s="344"/>
      <c r="P71" s="346"/>
      <c r="Q71" s="409"/>
      <c r="R71" s="344"/>
      <c r="S71" s="346"/>
      <c r="T71" s="409"/>
      <c r="U71" s="344"/>
      <c r="V71" s="344"/>
      <c r="W71" s="344"/>
      <c r="X71" s="346"/>
      <c r="Y71" s="409"/>
      <c r="Z71" s="344"/>
      <c r="AA71" s="344"/>
      <c r="AB71" s="344"/>
      <c r="AC71" s="346"/>
      <c r="AD71" s="421">
        <v>1171</v>
      </c>
      <c r="AE71" s="345">
        <v>50</v>
      </c>
      <c r="AF71" s="759"/>
      <c r="AG71" s="1087"/>
      <c r="AH71" s="409"/>
      <c r="AI71" s="344"/>
      <c r="AJ71" s="344"/>
      <c r="AK71" s="346"/>
      <c r="AL71" s="409"/>
      <c r="AM71" s="344"/>
      <c r="AN71" s="344"/>
      <c r="AO71" s="344"/>
      <c r="AP71" s="346"/>
      <c r="AQ71" s="409"/>
      <c r="AR71" s="344"/>
      <c r="AS71" s="346"/>
      <c r="AT71" s="409"/>
      <c r="AU71" s="346"/>
      <c r="AV71" s="846"/>
      <c r="AW71" s="409"/>
      <c r="AX71" s="344"/>
      <c r="AY71" s="346"/>
      <c r="AZ71" s="860"/>
      <c r="BA71" s="344"/>
      <c r="BB71" s="346"/>
      <c r="BC71" s="1019"/>
      <c r="BD71" s="1020"/>
      <c r="BE71" s="1021"/>
      <c r="BF71" s="1019"/>
      <c r="BG71" s="1020"/>
      <c r="BH71" s="1021"/>
      <c r="BI71" s="1019"/>
      <c r="BJ71" s="1020"/>
      <c r="BK71" s="1021"/>
      <c r="BL71" s="409"/>
      <c r="BM71" s="344"/>
      <c r="BN71" s="346"/>
    </row>
    <row r="72" spans="2:66" s="744" customFormat="1" ht="16" thickBot="1">
      <c r="B72" s="250" t="s">
        <v>800</v>
      </c>
      <c r="C72" s="250"/>
      <c r="D72" s="250"/>
      <c r="E72" s="248"/>
      <c r="F72" s="257"/>
      <c r="G72" s="257"/>
      <c r="H72" s="324"/>
      <c r="I72" s="324"/>
      <c r="J72" s="324"/>
      <c r="K72" s="324"/>
      <c r="L72" s="324"/>
      <c r="M72" s="324"/>
      <c r="N72" s="324"/>
      <c r="O72" s="324"/>
      <c r="P72" s="324"/>
      <c r="Q72" s="324"/>
      <c r="R72" s="324"/>
      <c r="S72" s="324"/>
      <c r="T72" s="324"/>
      <c r="U72" s="334"/>
      <c r="V72" s="334"/>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c r="BJ72" s="334"/>
      <c r="BK72" s="334"/>
      <c r="BL72" s="334"/>
      <c r="BM72" s="334"/>
      <c r="BN72" s="334"/>
    </row>
    <row r="73" spans="2:66" s="744" customFormat="1" ht="16" thickBot="1">
      <c r="B73" s="946"/>
      <c r="C73" s="197" t="s">
        <v>829</v>
      </c>
      <c r="D73" s="250"/>
      <c r="E73" s="248"/>
      <c r="F73" s="257"/>
      <c r="G73" s="257"/>
      <c r="H73" s="324"/>
      <c r="I73" s="324"/>
      <c r="J73" s="324"/>
      <c r="K73" s="324"/>
      <c r="L73" s="324"/>
      <c r="M73" s="324"/>
      <c r="N73" s="324"/>
      <c r="O73" s="324"/>
      <c r="P73" s="324"/>
      <c r="Q73" s="324"/>
      <c r="R73" s="324"/>
      <c r="S73" s="324"/>
      <c r="T73" s="324"/>
      <c r="U73" s="334"/>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row>
    <row r="74" spans="2:66" s="744" customFormat="1" ht="16" thickBot="1">
      <c r="B74" s="948"/>
      <c r="C74" s="250" t="s">
        <v>809</v>
      </c>
      <c r="D74" s="250"/>
      <c r="E74" s="248"/>
      <c r="F74" s="257"/>
      <c r="G74" s="257"/>
      <c r="H74" s="324"/>
      <c r="I74" s="324"/>
      <c r="J74" s="324"/>
      <c r="K74" s="324"/>
      <c r="L74" s="324"/>
      <c r="M74" s="324"/>
      <c r="N74" s="324"/>
      <c r="O74" s="324"/>
      <c r="P74" s="324"/>
      <c r="Q74" s="324"/>
      <c r="R74" s="324"/>
      <c r="S74" s="324"/>
      <c r="T74" s="324"/>
      <c r="U74" s="334"/>
      <c r="V74" s="334"/>
      <c r="W74" s="334"/>
      <c r="X74" s="334"/>
      <c r="Y74" s="334"/>
      <c r="Z74" s="334"/>
      <c r="AA74" s="334"/>
      <c r="AB74" s="334"/>
      <c r="AC74" s="334"/>
      <c r="AD74" s="334"/>
      <c r="AE74" s="334"/>
      <c r="AF74" s="334"/>
      <c r="AG74" s="334"/>
      <c r="AH74" s="334"/>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row>
    <row r="75" spans="2:66" s="744" customFormat="1" ht="16" thickBot="1">
      <c r="B75" s="947"/>
      <c r="C75" s="250" t="s">
        <v>816</v>
      </c>
      <c r="D75" s="250"/>
      <c r="E75" s="248"/>
      <c r="F75" s="257"/>
      <c r="G75" s="257"/>
      <c r="H75" s="324"/>
      <c r="I75" s="324"/>
      <c r="J75" s="324"/>
      <c r="K75" s="324"/>
      <c r="L75" s="324"/>
      <c r="M75" s="324"/>
      <c r="N75" s="324"/>
      <c r="O75" s="324"/>
      <c r="P75" s="324"/>
      <c r="Q75" s="324"/>
      <c r="R75" s="324"/>
      <c r="S75" s="324"/>
      <c r="T75" s="324"/>
      <c r="U75" s="334"/>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row>
    <row r="76" spans="2:66" ht="16" thickBot="1">
      <c r="B76" s="943"/>
      <c r="C76" s="1024" t="s">
        <v>819</v>
      </c>
    </row>
  </sheetData>
  <mergeCells count="24">
    <mergeCell ref="BL35:BN35"/>
    <mergeCell ref="AT4:AV4"/>
    <mergeCell ref="AW4:AY4"/>
    <mergeCell ref="AZ4:BB4"/>
    <mergeCell ref="BC4:BE4"/>
    <mergeCell ref="BF4:BI4"/>
    <mergeCell ref="BJ4:BK4"/>
    <mergeCell ref="B3:C4"/>
    <mergeCell ref="D3:I3"/>
    <mergeCell ref="AZ3:BB3"/>
    <mergeCell ref="BC3:BE3"/>
    <mergeCell ref="T4:X4"/>
    <mergeCell ref="Y4:AC4"/>
    <mergeCell ref="AD4:AG4"/>
    <mergeCell ref="AH4:AK4"/>
    <mergeCell ref="AL4:AP4"/>
    <mergeCell ref="BJ3:BK3"/>
    <mergeCell ref="BL3:BN3"/>
    <mergeCell ref="D4:I4"/>
    <mergeCell ref="J4:M4"/>
    <mergeCell ref="N4:P4"/>
    <mergeCell ref="Q4:S4"/>
    <mergeCell ref="AQ4:AS4"/>
    <mergeCell ref="BL4:BN4"/>
  </mergeCells>
  <pageMargins left="0.70866141732283472" right="0.70866141732283472" top="2.9527559055118111" bottom="0.74803149606299213" header="0.31496062992125984" footer="0.31496062992125984"/>
  <pageSetup scale="71" orientation="landscape" r:id="rId1"/>
  <headerFooter>
    <oddHeader>&amp;C&amp;G</oddHeader>
  </headerFooter>
  <rowBreaks count="1" manualBreakCount="1">
    <brk id="54" min="1" max="47" man="1"/>
  </rowBreaks>
  <colBreaks count="6" manualBreakCount="6">
    <brk id="12" min="2" max="70" man="1"/>
    <brk id="15" min="2" max="70" man="1"/>
    <brk id="24" min="2" max="54" man="1"/>
    <brk id="34" min="2" max="68" man="1"/>
    <brk id="39" min="2" max="68" man="1"/>
    <brk id="53" min="2" max="59" man="1"/>
  </col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6826A-4742-4EA2-8BEB-D3221E7119F9}">
  <sheetPr published="0" codeName="Sheet6">
    <tabColor rgb="FF92D050"/>
  </sheetPr>
  <dimension ref="B1:BP87"/>
  <sheetViews>
    <sheetView showGridLines="0" zoomScale="90" zoomScaleNormal="90" zoomScaleSheetLayoutView="96" workbookViewId="0">
      <selection activeCell="W7" sqref="W7"/>
    </sheetView>
  </sheetViews>
  <sheetFormatPr defaultColWidth="9.1796875" defaultRowHeight="15.5"/>
  <cols>
    <col min="1" max="1" width="17.26953125" style="451" customWidth="1"/>
    <col min="2" max="3" width="15.54296875" style="451" customWidth="1"/>
    <col min="4" max="4" width="12.81640625" style="451" bestFit="1" customWidth="1"/>
    <col min="5" max="67" width="15.54296875" style="451" customWidth="1"/>
    <col min="68" max="16384" width="9.1796875" style="451"/>
  </cols>
  <sheetData>
    <row r="1" spans="2:68" ht="16" thickBot="1">
      <c r="D1" s="452"/>
      <c r="E1" s="452"/>
      <c r="F1" s="452"/>
      <c r="G1" s="452"/>
      <c r="H1" s="452"/>
      <c r="I1" s="452"/>
      <c r="J1" s="452"/>
      <c r="K1" s="452"/>
      <c r="L1" s="452"/>
      <c r="M1" s="452"/>
      <c r="N1" s="452"/>
      <c r="O1" s="45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c r="AY1" s="452"/>
      <c r="AZ1" s="452"/>
      <c r="BA1" s="452"/>
      <c r="BB1" s="452"/>
      <c r="BC1" s="452"/>
      <c r="BD1" s="452"/>
      <c r="BE1" s="452"/>
      <c r="BF1" s="452"/>
      <c r="BG1" s="452"/>
      <c r="BH1" s="452"/>
      <c r="BI1" s="452"/>
      <c r="BJ1" s="452"/>
      <c r="BK1" s="452"/>
      <c r="BL1" s="452"/>
      <c r="BM1" s="452"/>
      <c r="BN1" s="452"/>
      <c r="BO1" s="452"/>
    </row>
    <row r="2" spans="2:68" s="196" customFormat="1" ht="16" customHeight="1" thickBot="1">
      <c r="D2" s="1229" t="s">
        <v>52</v>
      </c>
      <c r="E2" s="1230"/>
      <c r="F2" s="1230"/>
      <c r="G2" s="1231"/>
      <c r="H2" s="1232" t="s">
        <v>231</v>
      </c>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4"/>
      <c r="AZ2" s="1235" t="s">
        <v>29</v>
      </c>
      <c r="BA2" s="1236"/>
      <c r="BB2" s="1236"/>
      <c r="BC2" s="1237"/>
      <c r="BD2" s="1223" t="s">
        <v>828</v>
      </c>
      <c r="BE2" s="1224"/>
      <c r="BF2" s="1224"/>
      <c r="BG2" s="1225"/>
      <c r="BH2" s="1223" t="s">
        <v>850</v>
      </c>
      <c r="BI2" s="1224"/>
      <c r="BJ2" s="1224"/>
      <c r="BK2" s="1225"/>
      <c r="BL2" s="1223" t="s">
        <v>851</v>
      </c>
      <c r="BM2" s="1224"/>
      <c r="BN2" s="1224"/>
      <c r="BO2" s="1225"/>
    </row>
    <row r="3" spans="2:68" s="197" customFormat="1" ht="16" thickBot="1">
      <c r="B3" s="1240" t="s">
        <v>4</v>
      </c>
      <c r="C3" s="1240" t="s">
        <v>5</v>
      </c>
      <c r="D3" s="1242" t="s">
        <v>52</v>
      </c>
      <c r="E3" s="1242"/>
      <c r="F3" s="1242"/>
      <c r="G3" s="1243"/>
      <c r="H3" s="1226" t="s">
        <v>39</v>
      </c>
      <c r="I3" s="1227"/>
      <c r="J3" s="1227"/>
      <c r="K3" s="1228"/>
      <c r="L3" s="1226" t="s">
        <v>38</v>
      </c>
      <c r="M3" s="1227"/>
      <c r="N3" s="1227"/>
      <c r="O3" s="1228"/>
      <c r="P3" s="1226" t="s">
        <v>37</v>
      </c>
      <c r="Q3" s="1227"/>
      <c r="R3" s="1227"/>
      <c r="S3" s="1228"/>
      <c r="T3" s="1226" t="s">
        <v>36</v>
      </c>
      <c r="U3" s="1227"/>
      <c r="V3" s="1227"/>
      <c r="W3" s="1228"/>
      <c r="X3" s="1226" t="s">
        <v>35</v>
      </c>
      <c r="Y3" s="1227"/>
      <c r="Z3" s="1227"/>
      <c r="AA3" s="1228"/>
      <c r="AB3" s="1226" t="s">
        <v>45</v>
      </c>
      <c r="AC3" s="1227"/>
      <c r="AD3" s="1227"/>
      <c r="AE3" s="1228"/>
      <c r="AF3" s="1226" t="s">
        <v>46</v>
      </c>
      <c r="AG3" s="1227"/>
      <c r="AH3" s="1227"/>
      <c r="AI3" s="1228"/>
      <c r="AJ3" s="1226" t="s">
        <v>47</v>
      </c>
      <c r="AK3" s="1227"/>
      <c r="AL3" s="1227"/>
      <c r="AM3" s="1228"/>
      <c r="AN3" s="1238" t="s">
        <v>821</v>
      </c>
      <c r="AO3" s="1238"/>
      <c r="AP3" s="1238"/>
      <c r="AQ3" s="1239"/>
      <c r="AR3" s="1226" t="s">
        <v>822</v>
      </c>
      <c r="AS3" s="1227"/>
      <c r="AT3" s="1227"/>
      <c r="AU3" s="1228"/>
      <c r="AV3" s="1226" t="s">
        <v>823</v>
      </c>
      <c r="AW3" s="1227"/>
      <c r="AX3" s="1227"/>
      <c r="AY3" s="1228"/>
      <c r="AZ3" s="1226" t="s">
        <v>29</v>
      </c>
      <c r="BA3" s="1227"/>
      <c r="BB3" s="1227"/>
      <c r="BC3" s="1227"/>
      <c r="BD3" s="1226" t="s">
        <v>272</v>
      </c>
      <c r="BE3" s="1227"/>
      <c r="BF3" s="1227"/>
      <c r="BG3" s="1227"/>
      <c r="BH3" s="1226" t="s">
        <v>359</v>
      </c>
      <c r="BI3" s="1227"/>
      <c r="BJ3" s="1227"/>
      <c r="BK3" s="1227"/>
      <c r="BL3" s="1226" t="s">
        <v>848</v>
      </c>
      <c r="BM3" s="1227"/>
      <c r="BN3" s="1227"/>
      <c r="BO3" s="1227"/>
    </row>
    <row r="4" spans="2:68" s="196" customFormat="1" ht="31.5" thickTop="1">
      <c r="B4" s="1241"/>
      <c r="C4" s="1241"/>
      <c r="D4" s="435" t="s">
        <v>61</v>
      </c>
      <c r="E4" s="436" t="s">
        <v>56</v>
      </c>
      <c r="F4" s="436" t="s">
        <v>62</v>
      </c>
      <c r="G4" s="437" t="s">
        <v>57</v>
      </c>
      <c r="H4" s="438" t="s">
        <v>21</v>
      </c>
      <c r="I4" s="436" t="s">
        <v>56</v>
      </c>
      <c r="J4" s="436" t="s">
        <v>51</v>
      </c>
      <c r="K4" s="439" t="s">
        <v>57</v>
      </c>
      <c r="L4" s="435" t="s">
        <v>21</v>
      </c>
      <c r="M4" s="436" t="s">
        <v>56</v>
      </c>
      <c r="N4" s="436" t="s">
        <v>51</v>
      </c>
      <c r="O4" s="437" t="s">
        <v>57</v>
      </c>
      <c r="P4" s="438" t="s">
        <v>21</v>
      </c>
      <c r="Q4" s="436" t="s">
        <v>56</v>
      </c>
      <c r="R4" s="436" t="s">
        <v>51</v>
      </c>
      <c r="S4" s="439" t="s">
        <v>57</v>
      </c>
      <c r="T4" s="438" t="s">
        <v>21</v>
      </c>
      <c r="U4" s="436" t="s">
        <v>56</v>
      </c>
      <c r="V4" s="436" t="s">
        <v>51</v>
      </c>
      <c r="W4" s="439" t="s">
        <v>57</v>
      </c>
      <c r="X4" s="435" t="s">
        <v>21</v>
      </c>
      <c r="Y4" s="436" t="s">
        <v>56</v>
      </c>
      <c r="Z4" s="436" t="s">
        <v>51</v>
      </c>
      <c r="AA4" s="437" t="s">
        <v>57</v>
      </c>
      <c r="AB4" s="438" t="s">
        <v>21</v>
      </c>
      <c r="AC4" s="436" t="s">
        <v>56</v>
      </c>
      <c r="AD4" s="436" t="s">
        <v>51</v>
      </c>
      <c r="AE4" s="439" t="s">
        <v>57</v>
      </c>
      <c r="AF4" s="438" t="s">
        <v>21</v>
      </c>
      <c r="AG4" s="436" t="s">
        <v>56</v>
      </c>
      <c r="AH4" s="436" t="s">
        <v>51</v>
      </c>
      <c r="AI4" s="439" t="s">
        <v>57</v>
      </c>
      <c r="AJ4" s="438" t="s">
        <v>21</v>
      </c>
      <c r="AK4" s="436" t="s">
        <v>56</v>
      </c>
      <c r="AL4" s="436" t="s">
        <v>51</v>
      </c>
      <c r="AM4" s="439" t="s">
        <v>57</v>
      </c>
      <c r="AN4" s="438" t="s">
        <v>21</v>
      </c>
      <c r="AO4" s="436" t="s">
        <v>56</v>
      </c>
      <c r="AP4" s="436" t="s">
        <v>51</v>
      </c>
      <c r="AQ4" s="439" t="s">
        <v>57</v>
      </c>
      <c r="AR4" s="438" t="s">
        <v>21</v>
      </c>
      <c r="AS4" s="436" t="s">
        <v>56</v>
      </c>
      <c r="AT4" s="436" t="s">
        <v>51</v>
      </c>
      <c r="AU4" s="439" t="s">
        <v>57</v>
      </c>
      <c r="AV4" s="435" t="s">
        <v>21</v>
      </c>
      <c r="AW4" s="436" t="s">
        <v>56</v>
      </c>
      <c r="AX4" s="436" t="s">
        <v>51</v>
      </c>
      <c r="AY4" s="437" t="s">
        <v>57</v>
      </c>
      <c r="AZ4" s="438" t="s">
        <v>21</v>
      </c>
      <c r="BA4" s="436" t="s">
        <v>56</v>
      </c>
      <c r="BB4" s="436" t="s">
        <v>51</v>
      </c>
      <c r="BC4" s="439" t="s">
        <v>57</v>
      </c>
      <c r="BD4" s="438" t="s">
        <v>21</v>
      </c>
      <c r="BE4" s="436" t="s">
        <v>56</v>
      </c>
      <c r="BF4" s="436" t="s">
        <v>51</v>
      </c>
      <c r="BG4" s="439" t="s">
        <v>57</v>
      </c>
      <c r="BH4" s="438" t="s">
        <v>21</v>
      </c>
      <c r="BI4" s="436" t="s">
        <v>56</v>
      </c>
      <c r="BJ4" s="436" t="s">
        <v>51</v>
      </c>
      <c r="BK4" s="439" t="s">
        <v>57</v>
      </c>
      <c r="BL4" s="438" t="s">
        <v>21</v>
      </c>
      <c r="BM4" s="436" t="s">
        <v>56</v>
      </c>
      <c r="BN4" s="436" t="s">
        <v>51</v>
      </c>
      <c r="BO4" s="439" t="s">
        <v>57</v>
      </c>
    </row>
    <row r="5" spans="2:68" s="454" customFormat="1" ht="23.25" customHeight="1">
      <c r="B5" s="207">
        <v>2024</v>
      </c>
      <c r="C5" s="207" t="s">
        <v>7</v>
      </c>
      <c r="D5" s="455">
        <v>595</v>
      </c>
      <c r="E5" s="447">
        <v>22930.85</v>
      </c>
      <c r="F5" s="447">
        <v>7647.6108400000003</v>
      </c>
      <c r="G5" s="447">
        <v>11554.456235</v>
      </c>
      <c r="H5" s="448">
        <v>1</v>
      </c>
      <c r="I5" s="444">
        <v>845.79500000000007</v>
      </c>
      <c r="J5" s="781"/>
      <c r="K5" s="449">
        <v>1159.1970000000001</v>
      </c>
      <c r="L5" s="786"/>
      <c r="M5" s="444">
        <v>1571.942</v>
      </c>
      <c r="N5" s="786"/>
      <c r="O5" s="447">
        <v>1116.9630000000002</v>
      </c>
      <c r="P5" s="786"/>
      <c r="Q5" s="444">
        <v>673.38699999999994</v>
      </c>
      <c r="R5" s="781"/>
      <c r="S5" s="449">
        <v>988.59190000000012</v>
      </c>
      <c r="T5" s="448">
        <v>8</v>
      </c>
      <c r="U5" s="444">
        <v>1040.3947499999999</v>
      </c>
      <c r="V5" s="781"/>
      <c r="W5" s="449">
        <v>1230.6820000000005</v>
      </c>
      <c r="X5" s="455">
        <v>6</v>
      </c>
      <c r="Y5" s="447">
        <v>999.58600000000001</v>
      </c>
      <c r="Z5" s="789"/>
      <c r="AA5" s="447">
        <v>1037.5119999999999</v>
      </c>
      <c r="AB5" s="786"/>
      <c r="AC5" s="444">
        <v>1176.4069999999997</v>
      </c>
      <c r="AD5" s="786"/>
      <c r="AE5" s="444">
        <v>1450.778</v>
      </c>
      <c r="AF5" s="786"/>
      <c r="AG5" s="444">
        <v>573.20500000000004</v>
      </c>
      <c r="AH5" s="786"/>
      <c r="AI5" s="449">
        <v>987.46100000000001</v>
      </c>
      <c r="AJ5" s="448">
        <v>3</v>
      </c>
      <c r="AK5" s="444">
        <v>1506.069</v>
      </c>
      <c r="AL5" s="781"/>
      <c r="AM5" s="449">
        <v>2040.6389999999997</v>
      </c>
      <c r="AN5" s="786"/>
      <c r="AO5" s="444">
        <v>404.995</v>
      </c>
      <c r="AP5" s="786">
        <v>0</v>
      </c>
      <c r="AQ5" s="449">
        <v>906.78499999999997</v>
      </c>
      <c r="AR5" s="781"/>
      <c r="AS5" s="444">
        <v>202.98400000000001</v>
      </c>
      <c r="AT5" s="781"/>
      <c r="AU5" s="449">
        <v>189.21</v>
      </c>
      <c r="AV5" s="781"/>
      <c r="AW5" s="449">
        <v>1032.4000000000001</v>
      </c>
      <c r="AX5" s="781"/>
      <c r="AY5" s="449">
        <v>1198</v>
      </c>
      <c r="AZ5" s="786"/>
      <c r="BA5" s="388">
        <v>1037.0129999999999</v>
      </c>
      <c r="BB5" s="388">
        <v>45.463000000000001</v>
      </c>
      <c r="BC5" s="994">
        <v>389.56799999999998</v>
      </c>
      <c r="BD5" s="781"/>
      <c r="BE5" s="388"/>
      <c r="BF5" s="786"/>
      <c r="BG5" s="994"/>
      <c r="BH5" s="781"/>
      <c r="BI5" s="388">
        <v>589</v>
      </c>
      <c r="BJ5" s="786"/>
      <c r="BK5" s="994">
        <v>846</v>
      </c>
      <c r="BL5" s="781"/>
      <c r="BM5" s="388">
        <v>180.33999999999997</v>
      </c>
      <c r="BN5" s="786"/>
      <c r="BO5" s="994">
        <v>144.35200000000003</v>
      </c>
      <c r="BP5" s="1088"/>
    </row>
    <row r="6" spans="2:68" s="454" customFormat="1" ht="23.25" customHeight="1" thickBot="1">
      <c r="B6" s="207">
        <v>2024</v>
      </c>
      <c r="C6" s="207" t="s">
        <v>6</v>
      </c>
      <c r="D6" s="455">
        <v>595</v>
      </c>
      <c r="E6" s="447">
        <v>22930.84</v>
      </c>
      <c r="F6" s="447">
        <v>7595.1715670000003</v>
      </c>
      <c r="G6" s="447">
        <v>11360.310641999999</v>
      </c>
      <c r="H6" s="448">
        <v>1</v>
      </c>
      <c r="I6" s="444">
        <v>841.32500000000005</v>
      </c>
      <c r="J6" s="781"/>
      <c r="K6" s="449">
        <v>1015.1270000000001</v>
      </c>
      <c r="L6" s="786"/>
      <c r="M6" s="444">
        <v>1571.942</v>
      </c>
      <c r="N6" s="786"/>
      <c r="O6" s="447">
        <v>1116.9630000000002</v>
      </c>
      <c r="P6" s="786"/>
      <c r="Q6" s="444">
        <v>673.38699999999994</v>
      </c>
      <c r="R6" s="781"/>
      <c r="S6" s="449">
        <v>988.59190000000012</v>
      </c>
      <c r="T6" s="448">
        <v>8</v>
      </c>
      <c r="U6" s="444">
        <v>1040.3947499999999</v>
      </c>
      <c r="V6" s="781"/>
      <c r="W6" s="449">
        <v>1230.6820000000005</v>
      </c>
      <c r="X6" s="455">
        <v>6</v>
      </c>
      <c r="Y6" s="447">
        <v>999.58600000000001</v>
      </c>
      <c r="Z6" s="789"/>
      <c r="AA6" s="447">
        <v>1037.5119999999999</v>
      </c>
      <c r="AB6" s="786"/>
      <c r="AC6" s="444">
        <v>1154.8069999999998</v>
      </c>
      <c r="AD6" s="786"/>
      <c r="AE6" s="444">
        <v>1443.528</v>
      </c>
      <c r="AF6" s="786"/>
      <c r="AG6" s="444">
        <v>570.82799999999997</v>
      </c>
      <c r="AH6" s="786"/>
      <c r="AI6" s="449">
        <v>985.47199999999998</v>
      </c>
      <c r="AJ6" s="448">
        <v>3</v>
      </c>
      <c r="AK6" s="444">
        <v>1457.5989999999999</v>
      </c>
      <c r="AL6" s="781"/>
      <c r="AM6" s="449">
        <v>2008.8379999999997</v>
      </c>
      <c r="AN6" s="786"/>
      <c r="AO6" s="444">
        <v>379.99</v>
      </c>
      <c r="AP6" s="786">
        <v>0</v>
      </c>
      <c r="AQ6" s="449">
        <v>903.3</v>
      </c>
      <c r="AR6" s="781"/>
      <c r="AS6" s="444">
        <v>175.98400000000001</v>
      </c>
      <c r="AT6" s="781"/>
      <c r="AU6" s="449">
        <v>174.21</v>
      </c>
      <c r="AV6" s="781"/>
      <c r="AW6" s="221">
        <v>1032.4000000000001</v>
      </c>
      <c r="AX6" s="781"/>
      <c r="AY6" s="221">
        <v>1198</v>
      </c>
      <c r="AZ6" s="786"/>
      <c r="BA6" s="388">
        <v>1037.0129999999999</v>
      </c>
      <c r="BB6" s="388">
        <v>45.463000000000001</v>
      </c>
      <c r="BC6" s="994">
        <v>389.36799999999999</v>
      </c>
      <c r="BD6" s="781"/>
      <c r="BE6" s="388">
        <v>18.12</v>
      </c>
      <c r="BF6" s="786"/>
      <c r="BG6" s="994">
        <v>1.84</v>
      </c>
      <c r="BH6" s="781"/>
      <c r="BI6" s="388">
        <v>589</v>
      </c>
      <c r="BJ6" s="786"/>
      <c r="BK6" s="994">
        <v>846</v>
      </c>
      <c r="BL6" s="781"/>
      <c r="BM6" s="388">
        <v>180.33999999999997</v>
      </c>
      <c r="BN6" s="786"/>
      <c r="BO6" s="994">
        <v>144.35200000000003</v>
      </c>
      <c r="BP6" s="1088"/>
    </row>
    <row r="7" spans="2:68" s="196" customFormat="1" ht="25" customHeight="1" thickTop="1">
      <c r="B7" s="276">
        <v>2023</v>
      </c>
      <c r="C7" s="276" t="s">
        <v>9</v>
      </c>
      <c r="D7" s="456">
        <v>595</v>
      </c>
      <c r="E7" s="457">
        <v>22930.52</v>
      </c>
      <c r="F7" s="457">
        <v>7562.1564250000001</v>
      </c>
      <c r="G7" s="458">
        <v>11240.18729</v>
      </c>
      <c r="H7" s="459">
        <v>1</v>
      </c>
      <c r="I7" s="457">
        <v>751.10199999999998</v>
      </c>
      <c r="J7" s="780"/>
      <c r="K7" s="460">
        <v>974.58699999999999</v>
      </c>
      <c r="L7" s="784"/>
      <c r="M7" s="457">
        <v>1569.5160000000001</v>
      </c>
      <c r="N7" s="780"/>
      <c r="O7" s="458">
        <v>1113.2640000000001</v>
      </c>
      <c r="P7" s="784"/>
      <c r="Q7" s="457">
        <v>672.74699999999996</v>
      </c>
      <c r="R7" s="780"/>
      <c r="S7" s="460">
        <v>985.90600000000018</v>
      </c>
      <c r="T7" s="459">
        <v>8</v>
      </c>
      <c r="U7" s="457">
        <v>1038.9747499999999</v>
      </c>
      <c r="V7" s="780"/>
      <c r="W7" s="460">
        <v>1229.1220000000003</v>
      </c>
      <c r="X7" s="456">
        <v>6</v>
      </c>
      <c r="Y7" s="457">
        <v>999.58600000000001</v>
      </c>
      <c r="Z7" s="780"/>
      <c r="AA7" s="458">
        <v>1037.5119999999999</v>
      </c>
      <c r="AB7" s="784">
        <v>0</v>
      </c>
      <c r="AC7" s="457">
        <v>1037.1799999999998</v>
      </c>
      <c r="AD7" s="780">
        <v>0</v>
      </c>
      <c r="AE7" s="460">
        <v>1384.5550000000001</v>
      </c>
      <c r="AF7" s="784"/>
      <c r="AG7" s="457">
        <v>570.82799999999997</v>
      </c>
      <c r="AH7" s="780"/>
      <c r="AI7" s="460">
        <v>984.654</v>
      </c>
      <c r="AJ7" s="459">
        <v>3</v>
      </c>
      <c r="AK7" s="457">
        <v>1320.279</v>
      </c>
      <c r="AL7" s="780"/>
      <c r="AM7" s="460">
        <v>1894.6680000000001</v>
      </c>
      <c r="AN7" s="784"/>
      <c r="AO7" s="457">
        <v>379.99</v>
      </c>
      <c r="AP7" s="784">
        <v>0</v>
      </c>
      <c r="AQ7" s="460">
        <v>903.3</v>
      </c>
      <c r="AR7" s="784"/>
      <c r="AS7" s="457">
        <v>175.93900000000002</v>
      </c>
      <c r="AT7" s="780"/>
      <c r="AU7" s="460">
        <v>173.96</v>
      </c>
      <c r="AV7" s="791"/>
      <c r="AW7" s="924">
        <v>1032.4000000000001</v>
      </c>
      <c r="AX7" s="780"/>
      <c r="AY7" s="924">
        <v>1198</v>
      </c>
      <c r="AZ7" s="785"/>
      <c r="BA7" s="799">
        <v>946.25800000000004</v>
      </c>
      <c r="BB7" s="799">
        <v>45.463000000000001</v>
      </c>
      <c r="BC7" s="800">
        <v>363.34100000000001</v>
      </c>
      <c r="BD7" s="785"/>
      <c r="BE7" s="799"/>
      <c r="BF7" s="785"/>
      <c r="BG7" s="800"/>
      <c r="BH7" s="785"/>
      <c r="BI7" s="799"/>
      <c r="BJ7" s="785"/>
      <c r="BK7" s="800"/>
      <c r="BL7" s="785"/>
      <c r="BM7" s="799"/>
      <c r="BN7" s="785"/>
      <c r="BO7" s="800"/>
      <c r="BP7" s="1088"/>
    </row>
    <row r="8" spans="2:68" s="196" customFormat="1" ht="25" customHeight="1">
      <c r="B8" s="202">
        <v>2023</v>
      </c>
      <c r="C8" s="202" t="s">
        <v>8</v>
      </c>
      <c r="D8" s="440">
        <v>595</v>
      </c>
      <c r="E8" s="441">
        <v>22849.77</v>
      </c>
      <c r="F8" s="441">
        <v>7454.5559999999996</v>
      </c>
      <c r="G8" s="442">
        <v>11064.67</v>
      </c>
      <c r="H8" s="443">
        <v>1</v>
      </c>
      <c r="I8" s="441">
        <v>678.52</v>
      </c>
      <c r="J8" s="781"/>
      <c r="K8" s="445">
        <v>924.37</v>
      </c>
      <c r="L8" s="785"/>
      <c r="M8" s="441">
        <v>1566.79</v>
      </c>
      <c r="N8" s="783"/>
      <c r="O8" s="442">
        <v>1109.5650000000001</v>
      </c>
      <c r="P8" s="785"/>
      <c r="Q8" s="441">
        <v>672.74699999999996</v>
      </c>
      <c r="R8" s="783"/>
      <c r="S8" s="445">
        <v>985.90600000000018</v>
      </c>
      <c r="T8" s="443">
        <v>8</v>
      </c>
      <c r="U8" s="441">
        <v>1030.2649999999999</v>
      </c>
      <c r="V8" s="783"/>
      <c r="W8" s="445">
        <v>1221.2470000000001</v>
      </c>
      <c r="X8" s="440">
        <v>6</v>
      </c>
      <c r="Y8" s="441">
        <v>999.58600000000001</v>
      </c>
      <c r="Z8" s="781"/>
      <c r="AA8" s="442">
        <v>1037.5119999999999</v>
      </c>
      <c r="AB8" s="785">
        <v>0</v>
      </c>
      <c r="AC8" s="441">
        <v>1037.1799999999998</v>
      </c>
      <c r="AD8" s="783">
        <v>0</v>
      </c>
      <c r="AE8" s="445">
        <v>1381.55</v>
      </c>
      <c r="AF8" s="785"/>
      <c r="AG8" s="441">
        <v>395.94800000000004</v>
      </c>
      <c r="AH8" s="783"/>
      <c r="AI8" s="445">
        <v>905.50900000000001</v>
      </c>
      <c r="AJ8" s="443">
        <v>3</v>
      </c>
      <c r="AK8" s="441">
        <v>1320.279</v>
      </c>
      <c r="AL8" s="783"/>
      <c r="AM8" s="445">
        <v>1894.6680000000001</v>
      </c>
      <c r="AN8" s="785"/>
      <c r="AO8" s="441">
        <v>379.5</v>
      </c>
      <c r="AP8" s="785">
        <v>0</v>
      </c>
      <c r="AQ8" s="445">
        <v>902</v>
      </c>
      <c r="AR8" s="785"/>
      <c r="AS8" s="441">
        <v>151.18800000000002</v>
      </c>
      <c r="AT8" s="783"/>
      <c r="AU8" s="445">
        <v>160.63200000000001</v>
      </c>
      <c r="AV8" s="792"/>
      <c r="AW8" s="923">
        <v>1032.4000000000001</v>
      </c>
      <c r="AX8" s="783"/>
      <c r="AY8" s="923">
        <v>1197.3</v>
      </c>
      <c r="AZ8" s="785"/>
      <c r="BA8" s="441">
        <v>695.51900000000001</v>
      </c>
      <c r="BB8" s="441">
        <v>36.450000000000003</v>
      </c>
      <c r="BC8" s="445">
        <v>287.31900000000002</v>
      </c>
      <c r="BD8" s="785"/>
      <c r="BE8" s="441"/>
      <c r="BF8" s="785"/>
      <c r="BG8" s="445"/>
      <c r="BH8" s="785"/>
      <c r="BI8" s="441"/>
      <c r="BJ8" s="785"/>
      <c r="BK8" s="445"/>
      <c r="BL8" s="785"/>
      <c r="BM8" s="441"/>
      <c r="BN8" s="785"/>
      <c r="BO8" s="445"/>
    </row>
    <row r="9" spans="2:68" s="196" customFormat="1" ht="22.5" customHeight="1">
      <c r="B9" s="202">
        <v>2023</v>
      </c>
      <c r="C9" s="207" t="s">
        <v>7</v>
      </c>
      <c r="D9" s="446">
        <v>595</v>
      </c>
      <c r="E9" s="444">
        <v>22849.777399999999</v>
      </c>
      <c r="F9" s="444">
        <v>7399.15</v>
      </c>
      <c r="G9" s="447">
        <v>10663.035</v>
      </c>
      <c r="H9" s="448">
        <v>1</v>
      </c>
      <c r="I9" s="444">
        <v>678.52</v>
      </c>
      <c r="J9" s="781"/>
      <c r="K9" s="449">
        <v>923.82</v>
      </c>
      <c r="L9" s="785"/>
      <c r="M9" s="444">
        <v>1486.67</v>
      </c>
      <c r="N9" s="781"/>
      <c r="O9" s="447">
        <v>1072.05</v>
      </c>
      <c r="P9" s="785"/>
      <c r="Q9" s="444">
        <v>672.74699999999996</v>
      </c>
      <c r="R9" s="783"/>
      <c r="S9" s="449">
        <v>985.90600000000018</v>
      </c>
      <c r="T9" s="448">
        <v>8</v>
      </c>
      <c r="U9" s="444">
        <v>1030.2349999999999</v>
      </c>
      <c r="V9" s="783"/>
      <c r="W9" s="449">
        <v>1221.047</v>
      </c>
      <c r="X9" s="446">
        <v>6</v>
      </c>
      <c r="Y9" s="444">
        <v>999.58600000000001</v>
      </c>
      <c r="Z9" s="781"/>
      <c r="AA9" s="447">
        <v>1037.5119999999999</v>
      </c>
      <c r="AB9" s="785">
        <v>0</v>
      </c>
      <c r="AC9" s="444">
        <v>944.57999999999993</v>
      </c>
      <c r="AD9" s="783">
        <v>0</v>
      </c>
      <c r="AE9" s="449">
        <v>1377.95</v>
      </c>
      <c r="AF9" s="785"/>
      <c r="AG9" s="444">
        <v>395.94800000000004</v>
      </c>
      <c r="AH9" s="783"/>
      <c r="AI9" s="449">
        <v>905.50900000000001</v>
      </c>
      <c r="AJ9" s="448">
        <v>3</v>
      </c>
      <c r="AK9" s="444">
        <v>1320.279</v>
      </c>
      <c r="AL9" s="783"/>
      <c r="AM9" s="449">
        <v>1894.6680000000001</v>
      </c>
      <c r="AN9" s="786"/>
      <c r="AO9" s="928">
        <v>396.54899999999998</v>
      </c>
      <c r="AP9" s="450"/>
      <c r="AQ9" s="929">
        <v>819.51400000000001</v>
      </c>
      <c r="AR9" s="785"/>
      <c r="AS9" s="444">
        <v>151.18800000000002</v>
      </c>
      <c r="AT9" s="783"/>
      <c r="AU9" s="449">
        <v>160.63200000000001</v>
      </c>
      <c r="AV9" s="792"/>
      <c r="AW9" s="921">
        <v>1032.3999999999999</v>
      </c>
      <c r="AX9" s="781"/>
      <c r="AY9" s="921">
        <v>1195</v>
      </c>
      <c r="AZ9" s="785"/>
      <c r="BA9" s="444">
        <v>695.51900000000001</v>
      </c>
      <c r="BB9" s="444">
        <v>36.450000000000003</v>
      </c>
      <c r="BC9" s="449">
        <v>286.81900000000002</v>
      </c>
      <c r="BD9" s="785"/>
      <c r="BE9" s="444"/>
      <c r="BF9" s="785"/>
      <c r="BG9" s="449"/>
      <c r="BH9" s="785"/>
      <c r="BI9" s="444"/>
      <c r="BJ9" s="785"/>
      <c r="BK9" s="449"/>
      <c r="BL9" s="785"/>
      <c r="BM9" s="444"/>
      <c r="BN9" s="785"/>
      <c r="BO9" s="449"/>
    </row>
    <row r="10" spans="2:68" s="454" customFormat="1" ht="23.25" customHeight="1" thickBot="1">
      <c r="B10" s="207">
        <v>2023</v>
      </c>
      <c r="C10" s="207" t="s">
        <v>6</v>
      </c>
      <c r="D10" s="455">
        <v>595</v>
      </c>
      <c r="E10" s="447">
        <v>22824.449000000001</v>
      </c>
      <c r="F10" s="447">
        <v>7274.1608999999999</v>
      </c>
      <c r="G10" s="447">
        <v>10573</v>
      </c>
      <c r="H10" s="448">
        <v>1</v>
      </c>
      <c r="I10" s="444">
        <v>576</v>
      </c>
      <c r="J10" s="781"/>
      <c r="K10" s="449">
        <v>845</v>
      </c>
      <c r="L10" s="786"/>
      <c r="M10" s="444">
        <v>1486.67</v>
      </c>
      <c r="N10" s="781"/>
      <c r="O10" s="447">
        <v>1072.05</v>
      </c>
      <c r="P10" s="786"/>
      <c r="Q10" s="444">
        <v>628.33799999999997</v>
      </c>
      <c r="R10" s="781"/>
      <c r="S10" s="449">
        <v>957.72400000000016</v>
      </c>
      <c r="T10" s="448">
        <v>8</v>
      </c>
      <c r="U10" s="444">
        <v>957.63</v>
      </c>
      <c r="V10" s="781"/>
      <c r="W10" s="449">
        <v>1161.28</v>
      </c>
      <c r="X10" s="455">
        <v>6</v>
      </c>
      <c r="Y10" s="447">
        <v>992</v>
      </c>
      <c r="Z10" s="789"/>
      <c r="AA10" s="447">
        <v>1035</v>
      </c>
      <c r="AB10" s="786">
        <v>0</v>
      </c>
      <c r="AC10" s="444">
        <v>944.57999999999993</v>
      </c>
      <c r="AD10" s="781">
        <v>0</v>
      </c>
      <c r="AE10" s="449">
        <v>1377.95</v>
      </c>
      <c r="AF10" s="786"/>
      <c r="AG10" s="444">
        <v>395.94800000000004</v>
      </c>
      <c r="AH10" s="781"/>
      <c r="AI10" s="449">
        <v>905.50900000000001</v>
      </c>
      <c r="AJ10" s="448">
        <v>3</v>
      </c>
      <c r="AK10" s="444">
        <v>1295.029</v>
      </c>
      <c r="AL10" s="781"/>
      <c r="AM10" s="449">
        <v>1871.6640000000002</v>
      </c>
      <c r="AN10" s="786"/>
      <c r="AO10" s="928">
        <v>396.54899999999998</v>
      </c>
      <c r="AP10" s="930"/>
      <c r="AQ10" s="929">
        <v>819.51400000000001</v>
      </c>
      <c r="AR10" s="786"/>
      <c r="AS10" s="444">
        <v>151.18799999999999</v>
      </c>
      <c r="AT10" s="781"/>
      <c r="AU10" s="449">
        <v>160.63200000000001</v>
      </c>
      <c r="AV10" s="793"/>
      <c r="AW10" s="932">
        <v>1032.0999999999999</v>
      </c>
      <c r="AX10" s="781"/>
      <c r="AY10" s="932">
        <v>1195</v>
      </c>
      <c r="AZ10" s="786"/>
      <c r="BA10" s="444">
        <v>695</v>
      </c>
      <c r="BB10" s="444">
        <v>32</v>
      </c>
      <c r="BC10" s="449">
        <v>285</v>
      </c>
      <c r="BD10" s="786"/>
      <c r="BE10" s="444"/>
      <c r="BF10" s="786"/>
      <c r="BG10" s="449"/>
      <c r="BH10" s="786"/>
      <c r="BI10" s="444"/>
      <c r="BJ10" s="786"/>
      <c r="BK10" s="449"/>
      <c r="BL10" s="786"/>
      <c r="BM10" s="444"/>
      <c r="BN10" s="786"/>
      <c r="BO10" s="449"/>
    </row>
    <row r="11" spans="2:68" s="196" customFormat="1" ht="21.75" customHeight="1" thickTop="1">
      <c r="B11" s="276">
        <v>2022</v>
      </c>
      <c r="C11" s="276" t="s">
        <v>9</v>
      </c>
      <c r="D11" s="456">
        <v>595</v>
      </c>
      <c r="E11" s="401">
        <v>22802.903479000001</v>
      </c>
      <c r="F11" s="401">
        <v>7264.7201080000004</v>
      </c>
      <c r="G11" s="461">
        <v>10561.876490000001</v>
      </c>
      <c r="H11" s="400">
        <v>1</v>
      </c>
      <c r="I11" s="374">
        <v>575.37</v>
      </c>
      <c r="J11" s="782"/>
      <c r="K11" s="375">
        <v>844.67000000000007</v>
      </c>
      <c r="L11" s="787"/>
      <c r="M11" s="404">
        <v>1486.67</v>
      </c>
      <c r="N11" s="788"/>
      <c r="O11" s="461">
        <v>1071.05</v>
      </c>
      <c r="P11" s="787"/>
      <c r="Q11" s="401">
        <v>583.92899999999997</v>
      </c>
      <c r="R11" s="782"/>
      <c r="S11" s="411">
        <v>929.54200000000014</v>
      </c>
      <c r="T11" s="400">
        <v>8</v>
      </c>
      <c r="U11" s="401">
        <v>957.63</v>
      </c>
      <c r="V11" s="782"/>
      <c r="W11" s="411">
        <v>1159.8699999999999</v>
      </c>
      <c r="X11" s="462">
        <v>6</v>
      </c>
      <c r="Y11" s="401">
        <v>992.30600000000004</v>
      </c>
      <c r="Z11" s="782"/>
      <c r="AA11" s="461">
        <v>1034.7619999999999</v>
      </c>
      <c r="AB11" s="787">
        <v>0</v>
      </c>
      <c r="AC11" s="401">
        <v>944.57999999999993</v>
      </c>
      <c r="AD11" s="780">
        <v>0</v>
      </c>
      <c r="AE11" s="411">
        <v>1377.95</v>
      </c>
      <c r="AF11" s="784"/>
      <c r="AG11" s="401">
        <v>395.94800000000004</v>
      </c>
      <c r="AH11" s="782"/>
      <c r="AI11" s="411">
        <v>904.61900000000003</v>
      </c>
      <c r="AJ11" s="400">
        <v>3</v>
      </c>
      <c r="AK11" s="401">
        <v>1295.029</v>
      </c>
      <c r="AL11" s="782"/>
      <c r="AM11" s="411">
        <v>1871.6640000000002</v>
      </c>
      <c r="AN11" s="784"/>
      <c r="AO11" s="922">
        <v>396.54899999999998</v>
      </c>
      <c r="AP11" s="788"/>
      <c r="AQ11" s="836">
        <v>819.51400000000001</v>
      </c>
      <c r="AR11" s="787"/>
      <c r="AS11" s="401">
        <v>151.03800000000001</v>
      </c>
      <c r="AT11" s="782"/>
      <c r="AU11" s="411">
        <v>160.232</v>
      </c>
      <c r="AV11" s="791"/>
      <c r="AW11" s="867">
        <v>1032.1000000000001</v>
      </c>
      <c r="AX11" s="782"/>
      <c r="AY11" s="867">
        <v>1195</v>
      </c>
      <c r="AZ11" s="784"/>
      <c r="BA11" s="374">
        <v>574.61699999999996</v>
      </c>
      <c r="BB11" s="374">
        <v>32.409999999999997</v>
      </c>
      <c r="BC11" s="375">
        <v>252.375</v>
      </c>
      <c r="BD11" s="784"/>
      <c r="BE11" s="374"/>
      <c r="BF11" s="784"/>
      <c r="BG11" s="375"/>
      <c r="BH11" s="784"/>
      <c r="BI11" s="374"/>
      <c r="BJ11" s="784"/>
      <c r="BK11" s="375"/>
      <c r="BL11" s="784"/>
      <c r="BM11" s="374"/>
      <c r="BN11" s="784"/>
      <c r="BO11" s="375"/>
    </row>
    <row r="12" spans="2:68" s="196" customFormat="1" ht="25" customHeight="1">
      <c r="B12" s="202">
        <v>2022</v>
      </c>
      <c r="C12" s="202" t="s">
        <v>8</v>
      </c>
      <c r="D12" s="440">
        <v>595</v>
      </c>
      <c r="E12" s="441">
        <v>22623.751498999998</v>
      </c>
      <c r="F12" s="441">
        <v>7183.9690000000001</v>
      </c>
      <c r="G12" s="442">
        <v>10340.73</v>
      </c>
      <c r="H12" s="443">
        <v>1</v>
      </c>
      <c r="I12" s="441">
        <v>537.20000000000005</v>
      </c>
      <c r="J12" s="783"/>
      <c r="K12" s="445">
        <v>805</v>
      </c>
      <c r="L12" s="785"/>
      <c r="M12" s="441">
        <v>1237.8600000000001</v>
      </c>
      <c r="N12" s="783"/>
      <c r="O12" s="442">
        <v>1006.7</v>
      </c>
      <c r="P12" s="785"/>
      <c r="Q12" s="441">
        <v>583.08899999999994</v>
      </c>
      <c r="R12" s="783"/>
      <c r="S12" s="445">
        <v>925.77400000000011</v>
      </c>
      <c r="T12" s="443">
        <v>8</v>
      </c>
      <c r="U12" s="441">
        <v>957.54</v>
      </c>
      <c r="V12" s="783"/>
      <c r="W12" s="445">
        <v>1159.3</v>
      </c>
      <c r="X12" s="440">
        <v>6</v>
      </c>
      <c r="Y12" s="441">
        <v>914.69</v>
      </c>
      <c r="Z12" s="783"/>
      <c r="AA12" s="442">
        <v>920.74599999999998</v>
      </c>
      <c r="AB12" s="785">
        <v>0</v>
      </c>
      <c r="AC12" s="441">
        <v>879.57999999999993</v>
      </c>
      <c r="AD12" s="783">
        <v>0</v>
      </c>
      <c r="AE12" s="445">
        <v>1236.95</v>
      </c>
      <c r="AF12" s="785"/>
      <c r="AG12" s="441">
        <v>320.83500000000004</v>
      </c>
      <c r="AH12" s="783"/>
      <c r="AI12" s="445">
        <v>882.68000000000006</v>
      </c>
      <c r="AJ12" s="443">
        <v>3</v>
      </c>
      <c r="AK12" s="441">
        <v>1292.1690000000001</v>
      </c>
      <c r="AL12" s="783"/>
      <c r="AM12" s="445">
        <v>1861.2540000000001</v>
      </c>
      <c r="AN12" s="785"/>
      <c r="AO12" s="914">
        <v>396.54899999999998</v>
      </c>
      <c r="AP12" s="783"/>
      <c r="AQ12" s="926">
        <v>819.51400000000001</v>
      </c>
      <c r="AR12" s="790"/>
      <c r="AS12" s="441">
        <v>120.5</v>
      </c>
      <c r="AT12" s="783"/>
      <c r="AU12" s="445">
        <v>141.16</v>
      </c>
      <c r="AV12" s="792"/>
      <c r="AW12" s="923">
        <v>1032.1000000000001</v>
      </c>
      <c r="AX12" s="783"/>
      <c r="AY12" s="923">
        <v>1195</v>
      </c>
      <c r="AZ12" s="785"/>
      <c r="BA12" s="441">
        <v>573.60199999999998</v>
      </c>
      <c r="BB12" s="441">
        <v>32.409999999999997</v>
      </c>
      <c r="BC12" s="445">
        <v>251.79</v>
      </c>
      <c r="BD12" s="785"/>
      <c r="BE12" s="441"/>
      <c r="BF12" s="785"/>
      <c r="BG12" s="445"/>
      <c r="BH12" s="785"/>
      <c r="BI12" s="441"/>
      <c r="BJ12" s="785"/>
      <c r="BK12" s="445"/>
      <c r="BL12" s="785"/>
      <c r="BM12" s="441"/>
      <c r="BN12" s="785"/>
      <c r="BO12" s="445"/>
    </row>
    <row r="13" spans="2:68" s="196" customFormat="1" ht="25" customHeight="1">
      <c r="B13" s="207">
        <v>2022</v>
      </c>
      <c r="C13" s="207" t="s">
        <v>7</v>
      </c>
      <c r="D13" s="446">
        <v>595</v>
      </c>
      <c r="E13" s="444">
        <v>22557.079288999998</v>
      </c>
      <c r="F13" s="444">
        <v>7114.134532</v>
      </c>
      <c r="G13" s="447">
        <v>10213.052007</v>
      </c>
      <c r="H13" s="448">
        <v>0</v>
      </c>
      <c r="I13" s="444">
        <v>509.3</v>
      </c>
      <c r="J13" s="781"/>
      <c r="K13" s="449">
        <v>801.6</v>
      </c>
      <c r="L13" s="786"/>
      <c r="M13" s="444">
        <v>928.23</v>
      </c>
      <c r="N13" s="781"/>
      <c r="O13" s="447">
        <v>856.5</v>
      </c>
      <c r="P13" s="786"/>
      <c r="Q13" s="444">
        <v>581.70899999999995</v>
      </c>
      <c r="R13" s="781"/>
      <c r="S13" s="449">
        <v>922.57400000000007</v>
      </c>
      <c r="T13" s="448">
        <v>8</v>
      </c>
      <c r="U13" s="444">
        <v>953.24</v>
      </c>
      <c r="V13" s="781"/>
      <c r="W13" s="449">
        <v>898.3</v>
      </c>
      <c r="X13" s="446">
        <v>6</v>
      </c>
      <c r="Y13" s="444">
        <v>914.69</v>
      </c>
      <c r="Z13" s="781"/>
      <c r="AA13" s="447">
        <v>920.74599999999998</v>
      </c>
      <c r="AB13" s="786">
        <v>0</v>
      </c>
      <c r="AC13" s="444">
        <v>850.31</v>
      </c>
      <c r="AD13" s="781">
        <v>0</v>
      </c>
      <c r="AE13" s="449">
        <v>1224.1500000000001</v>
      </c>
      <c r="AF13" s="786"/>
      <c r="AG13" s="444">
        <v>308.86500000000001</v>
      </c>
      <c r="AH13" s="781"/>
      <c r="AI13" s="449">
        <v>882.6</v>
      </c>
      <c r="AJ13" s="448">
        <v>3</v>
      </c>
      <c r="AK13" s="444">
        <v>1237.4590000000001</v>
      </c>
      <c r="AL13" s="781"/>
      <c r="AM13" s="449">
        <v>1792.066</v>
      </c>
      <c r="AN13" s="786"/>
      <c r="AO13" s="916">
        <v>396.54899999999998</v>
      </c>
      <c r="AP13" s="781"/>
      <c r="AQ13" s="925">
        <v>819.51400000000001</v>
      </c>
      <c r="AR13" s="786"/>
      <c r="AS13" s="444">
        <v>120.5</v>
      </c>
      <c r="AT13" s="781"/>
      <c r="AU13" s="449">
        <v>141.16</v>
      </c>
      <c r="AV13" s="793"/>
      <c r="AW13" s="921">
        <v>1030.9000000000001</v>
      </c>
      <c r="AX13" s="781"/>
      <c r="AY13" s="921">
        <v>1194.2</v>
      </c>
      <c r="AZ13" s="786"/>
      <c r="BA13" s="444">
        <v>568.92999999999995</v>
      </c>
      <c r="BB13" s="444">
        <v>32.409999999999997</v>
      </c>
      <c r="BC13" s="449">
        <v>250.64400000000001</v>
      </c>
      <c r="BD13" s="786"/>
      <c r="BE13" s="444"/>
      <c r="BF13" s="786"/>
      <c r="BG13" s="449"/>
      <c r="BH13" s="786"/>
      <c r="BI13" s="444"/>
      <c r="BJ13" s="786"/>
      <c r="BK13" s="449"/>
      <c r="BL13" s="786"/>
      <c r="BM13" s="444"/>
      <c r="BN13" s="786"/>
      <c r="BO13" s="449"/>
    </row>
    <row r="14" spans="2:68" s="196" customFormat="1" ht="25" customHeight="1" thickBot="1">
      <c r="B14" s="207">
        <v>2022</v>
      </c>
      <c r="C14" s="207" t="s">
        <v>6</v>
      </c>
      <c r="D14" s="446">
        <v>595</v>
      </c>
      <c r="E14" s="444">
        <v>22472.676173</v>
      </c>
      <c r="F14" s="444">
        <v>7311.812621</v>
      </c>
      <c r="G14" s="447">
        <v>9836.0209360000008</v>
      </c>
      <c r="H14" s="448">
        <v>0</v>
      </c>
      <c r="I14" s="444">
        <v>461.4</v>
      </c>
      <c r="J14" s="781"/>
      <c r="K14" s="449">
        <v>687.7</v>
      </c>
      <c r="L14" s="786"/>
      <c r="M14" s="444">
        <v>633.99399999999991</v>
      </c>
      <c r="N14" s="781"/>
      <c r="O14" s="447">
        <v>814.74300000000005</v>
      </c>
      <c r="P14" s="786"/>
      <c r="Q14" s="444">
        <v>581.65899999999999</v>
      </c>
      <c r="R14" s="781"/>
      <c r="S14" s="449">
        <v>922.09400000000005</v>
      </c>
      <c r="T14" s="448">
        <v>8</v>
      </c>
      <c r="U14" s="444">
        <v>953.24</v>
      </c>
      <c r="V14" s="781"/>
      <c r="W14" s="449">
        <v>898.3</v>
      </c>
      <c r="X14" s="446">
        <v>6</v>
      </c>
      <c r="Y14" s="444">
        <v>882.6</v>
      </c>
      <c r="Z14" s="781"/>
      <c r="AA14" s="447">
        <v>831.91399999999999</v>
      </c>
      <c r="AB14" s="786">
        <v>0</v>
      </c>
      <c r="AC14" s="444">
        <v>850.31</v>
      </c>
      <c r="AD14" s="781">
        <v>0</v>
      </c>
      <c r="AE14" s="449">
        <v>1208.1500000000001</v>
      </c>
      <c r="AF14" s="786"/>
      <c r="AG14" s="444">
        <v>308.86500000000001</v>
      </c>
      <c r="AH14" s="781"/>
      <c r="AI14" s="449">
        <v>882.45</v>
      </c>
      <c r="AJ14" s="448">
        <v>3</v>
      </c>
      <c r="AK14" s="444">
        <v>1237.4590000000001</v>
      </c>
      <c r="AL14" s="781"/>
      <c r="AM14" s="449">
        <v>1792.066</v>
      </c>
      <c r="AN14" s="786"/>
      <c r="AO14" s="916">
        <v>396.54899999999998</v>
      </c>
      <c r="AP14" s="781"/>
      <c r="AQ14" s="925">
        <v>819.51400000000001</v>
      </c>
      <c r="AR14" s="786"/>
      <c r="AS14" s="444">
        <v>120</v>
      </c>
      <c r="AT14" s="781"/>
      <c r="AU14" s="449">
        <v>140.46</v>
      </c>
      <c r="AV14" s="793"/>
      <c r="AW14" s="921">
        <v>761.42200000000003</v>
      </c>
      <c r="AX14" s="781"/>
      <c r="AY14" s="921">
        <v>815.60810000000004</v>
      </c>
      <c r="AZ14" s="786"/>
      <c r="BA14" s="444">
        <v>568.92999999999995</v>
      </c>
      <c r="BB14" s="444">
        <v>32.409999999999997</v>
      </c>
      <c r="BC14" s="449">
        <v>250.64400000000001</v>
      </c>
      <c r="BD14" s="786"/>
      <c r="BE14" s="444"/>
      <c r="BF14" s="786"/>
      <c r="BG14" s="449"/>
      <c r="BH14" s="786"/>
      <c r="BI14" s="444"/>
      <c r="BJ14" s="786"/>
      <c r="BK14" s="449"/>
      <c r="BL14" s="786"/>
      <c r="BM14" s="444"/>
      <c r="BN14" s="786"/>
      <c r="BO14" s="449"/>
    </row>
    <row r="15" spans="2:68" s="196" customFormat="1" ht="25" customHeight="1" thickTop="1">
      <c r="B15" s="276">
        <v>2021</v>
      </c>
      <c r="C15" s="276" t="s">
        <v>9</v>
      </c>
      <c r="D15" s="456">
        <v>595</v>
      </c>
      <c r="E15" s="457">
        <v>22405.474972999997</v>
      </c>
      <c r="F15" s="457">
        <v>7164.7435189999997</v>
      </c>
      <c r="G15" s="458">
        <v>9470.9515269999993</v>
      </c>
      <c r="H15" s="459">
        <v>0</v>
      </c>
      <c r="I15" s="457">
        <v>461.4</v>
      </c>
      <c r="J15" s="780"/>
      <c r="K15" s="460">
        <v>687.7</v>
      </c>
      <c r="L15" s="784"/>
      <c r="M15" s="457">
        <v>633.99399999999991</v>
      </c>
      <c r="N15" s="780"/>
      <c r="O15" s="458">
        <v>814.74300000000005</v>
      </c>
      <c r="P15" s="784"/>
      <c r="Q15" s="457">
        <v>529.40300000000002</v>
      </c>
      <c r="R15" s="780"/>
      <c r="S15" s="460">
        <v>879.56</v>
      </c>
      <c r="T15" s="459">
        <v>8</v>
      </c>
      <c r="U15" s="457">
        <v>365.97</v>
      </c>
      <c r="V15" s="780"/>
      <c r="W15" s="460">
        <v>641.00000000000011</v>
      </c>
      <c r="X15" s="456">
        <v>6</v>
      </c>
      <c r="Y15" s="457">
        <v>716.06</v>
      </c>
      <c r="Z15" s="780"/>
      <c r="AA15" s="458">
        <v>864.63299999999992</v>
      </c>
      <c r="AB15" s="784">
        <v>0</v>
      </c>
      <c r="AC15" s="457">
        <v>684.81000000000006</v>
      </c>
      <c r="AD15" s="780">
        <v>0</v>
      </c>
      <c r="AE15" s="460">
        <v>1079.25</v>
      </c>
      <c r="AF15" s="784"/>
      <c r="AG15" s="457">
        <v>401.76499999999999</v>
      </c>
      <c r="AH15" s="780"/>
      <c r="AI15" s="460">
        <v>930.03000000000009</v>
      </c>
      <c r="AJ15" s="459">
        <v>3</v>
      </c>
      <c r="AK15" s="457">
        <v>1186.0510000000002</v>
      </c>
      <c r="AL15" s="780"/>
      <c r="AM15" s="460">
        <v>1791.356</v>
      </c>
      <c r="AN15" s="784"/>
      <c r="AO15" s="912">
        <v>396.54899999999998</v>
      </c>
      <c r="AP15" s="780"/>
      <c r="AQ15" s="927">
        <v>819.51400000000001</v>
      </c>
      <c r="AR15" s="784"/>
      <c r="AS15" s="457">
        <v>120</v>
      </c>
      <c r="AT15" s="780"/>
      <c r="AU15" s="460">
        <v>140.46</v>
      </c>
      <c r="AV15" s="791"/>
      <c r="AW15" s="924">
        <v>674.7</v>
      </c>
      <c r="AX15" s="780"/>
      <c r="AY15" s="924">
        <v>767.5</v>
      </c>
      <c r="AZ15" s="784"/>
      <c r="BA15" s="457">
        <v>568.92999999999995</v>
      </c>
      <c r="BB15" s="457">
        <v>32.409999999999997</v>
      </c>
      <c r="BC15" s="460">
        <v>250.64400000000001</v>
      </c>
      <c r="BD15" s="784"/>
      <c r="BE15" s="457"/>
      <c r="BF15" s="784"/>
      <c r="BG15" s="460"/>
      <c r="BH15" s="784"/>
      <c r="BI15" s="457"/>
      <c r="BJ15" s="784"/>
      <c r="BK15" s="460"/>
      <c r="BL15" s="784"/>
      <c r="BM15" s="457"/>
      <c r="BN15" s="784"/>
      <c r="BO15" s="460"/>
    </row>
    <row r="16" spans="2:68" s="196" customFormat="1" ht="25" customHeight="1">
      <c r="B16" s="202">
        <v>2021</v>
      </c>
      <c r="C16" s="202" t="s">
        <v>8</v>
      </c>
      <c r="D16" s="440">
        <v>595</v>
      </c>
      <c r="E16" s="441">
        <v>22265.846000000001</v>
      </c>
      <c r="F16" s="441">
        <v>7106.9622489999992</v>
      </c>
      <c r="G16" s="442">
        <v>9462.955453999999</v>
      </c>
      <c r="H16" s="443">
        <v>0</v>
      </c>
      <c r="I16" s="441">
        <v>461.4</v>
      </c>
      <c r="J16" s="783"/>
      <c r="K16" s="445">
        <v>687.7</v>
      </c>
      <c r="L16" s="785"/>
      <c r="M16" s="441">
        <v>633.99399999999991</v>
      </c>
      <c r="N16" s="783"/>
      <c r="O16" s="442">
        <v>814.74300000000005</v>
      </c>
      <c r="P16" s="785"/>
      <c r="Q16" s="441">
        <v>529.45299999999997</v>
      </c>
      <c r="R16" s="783"/>
      <c r="S16" s="445">
        <v>879.596</v>
      </c>
      <c r="T16" s="443">
        <v>8</v>
      </c>
      <c r="U16" s="441">
        <v>365.97</v>
      </c>
      <c r="V16" s="783"/>
      <c r="W16" s="445">
        <v>641.00000000000011</v>
      </c>
      <c r="X16" s="440">
        <v>5</v>
      </c>
      <c r="Y16" s="441">
        <v>716.06000000000006</v>
      </c>
      <c r="Z16" s="783"/>
      <c r="AA16" s="442">
        <v>864.63299999999992</v>
      </c>
      <c r="AB16" s="785">
        <v>0</v>
      </c>
      <c r="AC16" s="441">
        <v>684.81000000000006</v>
      </c>
      <c r="AD16" s="783">
        <v>0</v>
      </c>
      <c r="AE16" s="445">
        <v>1079.25</v>
      </c>
      <c r="AF16" s="785"/>
      <c r="AG16" s="441">
        <v>401.76499999999999</v>
      </c>
      <c r="AH16" s="783"/>
      <c r="AI16" s="445">
        <v>930.03000000000009</v>
      </c>
      <c r="AJ16" s="443">
        <v>3</v>
      </c>
      <c r="AK16" s="441">
        <v>1186.0510000000002</v>
      </c>
      <c r="AL16" s="783"/>
      <c r="AM16" s="445">
        <v>1791.356</v>
      </c>
      <c r="AN16" s="785"/>
      <c r="AO16" s="914">
        <v>396.54899999999998</v>
      </c>
      <c r="AP16" s="783"/>
      <c r="AQ16" s="926">
        <v>819.51400000000001</v>
      </c>
      <c r="AR16" s="785"/>
      <c r="AS16" s="441">
        <v>120</v>
      </c>
      <c r="AT16" s="783"/>
      <c r="AU16" s="445">
        <v>140.46</v>
      </c>
      <c r="AV16" s="792"/>
      <c r="AW16" s="923">
        <v>674.7</v>
      </c>
      <c r="AX16" s="783"/>
      <c r="AY16" s="923">
        <v>767.5</v>
      </c>
      <c r="AZ16" s="785"/>
      <c r="BA16" s="441">
        <v>568.92999999999995</v>
      </c>
      <c r="BB16" s="441">
        <v>32.409999999999997</v>
      </c>
      <c r="BC16" s="445">
        <v>250.64400000000001</v>
      </c>
      <c r="BD16" s="785"/>
      <c r="BE16" s="441"/>
      <c r="BF16" s="785"/>
      <c r="BG16" s="445"/>
      <c r="BH16" s="785"/>
      <c r="BI16" s="441"/>
      <c r="BJ16" s="785"/>
      <c r="BK16" s="445"/>
      <c r="BL16" s="785"/>
      <c r="BM16" s="441"/>
      <c r="BN16" s="785"/>
      <c r="BO16" s="445"/>
    </row>
    <row r="17" spans="2:67" s="196" customFormat="1" ht="25" customHeight="1">
      <c r="B17" s="202">
        <v>2021</v>
      </c>
      <c r="C17" s="202" t="s">
        <v>7</v>
      </c>
      <c r="D17" s="440">
        <v>595</v>
      </c>
      <c r="E17" s="441">
        <v>22223.02</v>
      </c>
      <c r="F17" s="441">
        <v>6932.0649999999996</v>
      </c>
      <c r="G17" s="442">
        <v>9406.4991000000009</v>
      </c>
      <c r="H17" s="443">
        <v>1</v>
      </c>
      <c r="I17" s="441">
        <v>436.51299999999998</v>
      </c>
      <c r="J17" s="783"/>
      <c r="K17" s="445">
        <v>632.06499999999994</v>
      </c>
      <c r="L17" s="785"/>
      <c r="M17" s="441">
        <v>633.99399999999991</v>
      </c>
      <c r="N17" s="783"/>
      <c r="O17" s="442">
        <v>814.74300000000005</v>
      </c>
      <c r="P17" s="785"/>
      <c r="Q17" s="441">
        <v>529.40300000000002</v>
      </c>
      <c r="R17" s="783"/>
      <c r="S17" s="445">
        <v>879.56</v>
      </c>
      <c r="T17" s="443">
        <v>8</v>
      </c>
      <c r="U17" s="441">
        <v>365.97</v>
      </c>
      <c r="V17" s="783"/>
      <c r="W17" s="445">
        <v>641.00000000000011</v>
      </c>
      <c r="X17" s="440">
        <v>5</v>
      </c>
      <c r="Y17" s="441">
        <v>716.06000000000006</v>
      </c>
      <c r="Z17" s="783"/>
      <c r="AA17" s="442">
        <v>864.63299999999992</v>
      </c>
      <c r="AB17" s="785">
        <v>0</v>
      </c>
      <c r="AC17" s="441">
        <v>684.81000000000006</v>
      </c>
      <c r="AD17" s="783">
        <v>0</v>
      </c>
      <c r="AE17" s="445">
        <v>1079.25</v>
      </c>
      <c r="AF17" s="785"/>
      <c r="AG17" s="441">
        <v>401.76499999999999</v>
      </c>
      <c r="AH17" s="783"/>
      <c r="AI17" s="445">
        <v>930.03000000000009</v>
      </c>
      <c r="AJ17" s="443">
        <v>3</v>
      </c>
      <c r="AK17" s="441">
        <v>1186.0510000000002</v>
      </c>
      <c r="AL17" s="783"/>
      <c r="AM17" s="445">
        <v>1791.356</v>
      </c>
      <c r="AN17" s="785"/>
      <c r="AO17" s="914">
        <v>396.54899999999998</v>
      </c>
      <c r="AP17" s="783"/>
      <c r="AQ17" s="926">
        <v>819.51400000000001</v>
      </c>
      <c r="AR17" s="785"/>
      <c r="AS17" s="441">
        <v>120</v>
      </c>
      <c r="AT17" s="783"/>
      <c r="AU17" s="445">
        <v>140.46</v>
      </c>
      <c r="AV17" s="792"/>
      <c r="AW17" s="923">
        <v>674.7</v>
      </c>
      <c r="AX17" s="783"/>
      <c r="AY17" s="923">
        <v>767.5</v>
      </c>
      <c r="AZ17" s="785"/>
      <c r="BA17" s="441">
        <v>568.92999999999995</v>
      </c>
      <c r="BB17" s="441">
        <v>32.409999999999997</v>
      </c>
      <c r="BC17" s="445">
        <v>250.64400000000001</v>
      </c>
      <c r="BD17" s="785"/>
      <c r="BE17" s="441"/>
      <c r="BF17" s="785"/>
      <c r="BG17" s="445"/>
      <c r="BH17" s="785"/>
      <c r="BI17" s="441"/>
      <c r="BJ17" s="785"/>
      <c r="BK17" s="445"/>
      <c r="BL17" s="785"/>
      <c r="BM17" s="441"/>
      <c r="BN17" s="785"/>
      <c r="BO17" s="445"/>
    </row>
    <row r="18" spans="2:67" s="196" customFormat="1" ht="25" customHeight="1" thickBot="1">
      <c r="B18" s="207">
        <v>2021</v>
      </c>
      <c r="C18" s="207" t="s">
        <v>6</v>
      </c>
      <c r="D18" s="446">
        <v>595</v>
      </c>
      <c r="E18" s="444">
        <v>21788.059999999998</v>
      </c>
      <c r="F18" s="444">
        <v>6535.3150000000005</v>
      </c>
      <c r="G18" s="447">
        <v>9027.34</v>
      </c>
      <c r="H18" s="448">
        <v>1</v>
      </c>
      <c r="I18" s="444">
        <v>436.51299999999998</v>
      </c>
      <c r="J18" s="781"/>
      <c r="K18" s="449">
        <v>632.06499999999994</v>
      </c>
      <c r="L18" s="786"/>
      <c r="M18" s="444">
        <v>633.99399999999991</v>
      </c>
      <c r="N18" s="781"/>
      <c r="O18" s="447">
        <v>814.74300000000005</v>
      </c>
      <c r="P18" s="786"/>
      <c r="Q18" s="444">
        <v>528.74300000000005</v>
      </c>
      <c r="R18" s="781"/>
      <c r="S18" s="449">
        <v>878.54099999999994</v>
      </c>
      <c r="T18" s="448">
        <v>8</v>
      </c>
      <c r="U18" s="444">
        <v>353.97</v>
      </c>
      <c r="V18" s="781"/>
      <c r="W18" s="449">
        <v>621.00000000000011</v>
      </c>
      <c r="X18" s="446">
        <v>5</v>
      </c>
      <c r="Y18" s="444">
        <v>547.96</v>
      </c>
      <c r="Z18" s="781"/>
      <c r="AA18" s="447">
        <v>817.63299999999992</v>
      </c>
      <c r="AB18" s="786">
        <v>0</v>
      </c>
      <c r="AC18" s="444">
        <v>683.91000000000008</v>
      </c>
      <c r="AD18" s="781">
        <v>0</v>
      </c>
      <c r="AE18" s="449">
        <v>1079</v>
      </c>
      <c r="AF18" s="786"/>
      <c r="AG18" s="444">
        <v>308.86500000000001</v>
      </c>
      <c r="AH18" s="781"/>
      <c r="AI18" s="449">
        <v>882.45</v>
      </c>
      <c r="AJ18" s="448">
        <v>3</v>
      </c>
      <c r="AK18" s="444">
        <v>1130.8510000000001</v>
      </c>
      <c r="AL18" s="781"/>
      <c r="AM18" s="449">
        <v>1770.856</v>
      </c>
      <c r="AN18" s="786"/>
      <c r="AO18" s="916">
        <v>454.553</v>
      </c>
      <c r="AP18" s="781"/>
      <c r="AQ18" s="925">
        <v>813.5</v>
      </c>
      <c r="AR18" s="786"/>
      <c r="AS18" s="930">
        <v>148</v>
      </c>
      <c r="AT18" s="930"/>
      <c r="AU18" s="931">
        <v>107</v>
      </c>
      <c r="AV18" s="793"/>
      <c r="AW18" s="921">
        <v>674.7</v>
      </c>
      <c r="AX18" s="781"/>
      <c r="AY18" s="921">
        <v>767.5</v>
      </c>
      <c r="AZ18" s="786"/>
      <c r="BA18" s="444">
        <v>568.92999999999995</v>
      </c>
      <c r="BB18" s="444">
        <v>32.409999999999997</v>
      </c>
      <c r="BC18" s="449">
        <v>250.64399999999998</v>
      </c>
      <c r="BD18" s="786"/>
      <c r="BE18" s="444"/>
      <c r="BF18" s="786"/>
      <c r="BG18" s="449"/>
      <c r="BH18" s="786"/>
      <c r="BI18" s="444"/>
      <c r="BJ18" s="786"/>
      <c r="BK18" s="449"/>
      <c r="BL18" s="786"/>
      <c r="BM18" s="444"/>
      <c r="BN18" s="786"/>
      <c r="BO18" s="449"/>
    </row>
    <row r="19" spans="2:67" s="196" customFormat="1" ht="25" customHeight="1" thickTop="1">
      <c r="B19" s="276">
        <v>2020</v>
      </c>
      <c r="C19" s="276" t="s">
        <v>9</v>
      </c>
      <c r="D19" s="456">
        <v>595</v>
      </c>
      <c r="E19" s="457">
        <v>21788.059999999998</v>
      </c>
      <c r="F19" s="457">
        <v>6535.3150000000005</v>
      </c>
      <c r="G19" s="458">
        <v>9027.34</v>
      </c>
      <c r="H19" s="459">
        <v>1</v>
      </c>
      <c r="I19" s="457">
        <v>436.51299999999998</v>
      </c>
      <c r="J19" s="780"/>
      <c r="K19" s="460">
        <v>632.06499999999994</v>
      </c>
      <c r="L19" s="784"/>
      <c r="M19" s="457">
        <v>633.99399999999991</v>
      </c>
      <c r="N19" s="780"/>
      <c r="O19" s="458">
        <v>814.74300000000005</v>
      </c>
      <c r="P19" s="784"/>
      <c r="Q19" s="457">
        <v>528.74300000000005</v>
      </c>
      <c r="R19" s="780"/>
      <c r="S19" s="460">
        <v>878.54099999999994</v>
      </c>
      <c r="T19" s="459">
        <v>8</v>
      </c>
      <c r="U19" s="457">
        <v>353.97</v>
      </c>
      <c r="V19" s="780"/>
      <c r="W19" s="460">
        <v>621.00000000000011</v>
      </c>
      <c r="X19" s="456">
        <v>5</v>
      </c>
      <c r="Y19" s="457">
        <v>547.96</v>
      </c>
      <c r="Z19" s="780"/>
      <c r="AA19" s="458">
        <v>817.63299999999992</v>
      </c>
      <c r="AB19" s="784">
        <v>0</v>
      </c>
      <c r="AC19" s="457">
        <v>683.91000000000008</v>
      </c>
      <c r="AD19" s="780">
        <v>0</v>
      </c>
      <c r="AE19" s="460">
        <v>1079</v>
      </c>
      <c r="AF19" s="784"/>
      <c r="AG19" s="457">
        <v>308.86500000000001</v>
      </c>
      <c r="AH19" s="780"/>
      <c r="AI19" s="460">
        <v>882.45</v>
      </c>
      <c r="AJ19" s="459">
        <v>3</v>
      </c>
      <c r="AK19" s="457">
        <v>1101</v>
      </c>
      <c r="AL19" s="780"/>
      <c r="AM19" s="460">
        <v>1700.42</v>
      </c>
      <c r="AN19" s="784"/>
      <c r="AO19" s="912">
        <v>454.553</v>
      </c>
      <c r="AP19" s="780"/>
      <c r="AQ19" s="927">
        <v>813.5</v>
      </c>
      <c r="AR19" s="784"/>
      <c r="AS19" s="924">
        <v>148</v>
      </c>
      <c r="AT19" s="780"/>
      <c r="AU19" s="924">
        <v>107</v>
      </c>
      <c r="AV19" s="791"/>
      <c r="AW19" s="924">
        <v>674.7</v>
      </c>
      <c r="AX19" s="780"/>
      <c r="AY19" s="924">
        <v>767.5</v>
      </c>
      <c r="AZ19" s="784"/>
      <c r="BA19" s="457">
        <v>568.92999999999995</v>
      </c>
      <c r="BB19" s="457">
        <v>32.409999999999997</v>
      </c>
      <c r="BC19" s="460">
        <v>250.64399999999998</v>
      </c>
      <c r="BD19" s="784"/>
      <c r="BE19" s="457"/>
      <c r="BF19" s="784"/>
      <c r="BG19" s="460"/>
      <c r="BH19" s="784"/>
      <c r="BI19" s="457"/>
      <c r="BJ19" s="784"/>
      <c r="BK19" s="460"/>
      <c r="BL19" s="784"/>
      <c r="BM19" s="457"/>
      <c r="BN19" s="784"/>
      <c r="BO19" s="460"/>
    </row>
    <row r="20" spans="2:67" s="196" customFormat="1" ht="25" customHeight="1">
      <c r="B20" s="202">
        <v>2020</v>
      </c>
      <c r="C20" s="202" t="s">
        <v>8</v>
      </c>
      <c r="D20" s="440">
        <v>595</v>
      </c>
      <c r="E20" s="441">
        <v>21869.411562000001</v>
      </c>
      <c r="F20" s="441">
        <v>6489.29</v>
      </c>
      <c r="G20" s="442">
        <v>8848.2999999999993</v>
      </c>
      <c r="H20" s="443">
        <v>1</v>
      </c>
      <c r="I20" s="441">
        <v>436.51299999999998</v>
      </c>
      <c r="J20" s="783"/>
      <c r="K20" s="445">
        <v>632.06499999999994</v>
      </c>
      <c r="L20" s="785"/>
      <c r="M20" s="441">
        <v>633.99399999999991</v>
      </c>
      <c r="N20" s="783"/>
      <c r="O20" s="442">
        <v>814.74300000000005</v>
      </c>
      <c r="P20" s="785"/>
      <c r="Q20" s="441">
        <v>509.89300000000003</v>
      </c>
      <c r="R20" s="783"/>
      <c r="S20" s="445">
        <v>863.39099999999996</v>
      </c>
      <c r="T20" s="443">
        <v>7</v>
      </c>
      <c r="U20" s="441">
        <v>353.97</v>
      </c>
      <c r="V20" s="783"/>
      <c r="W20" s="445">
        <v>621.00000000000011</v>
      </c>
      <c r="X20" s="440">
        <v>5</v>
      </c>
      <c r="Y20" s="441">
        <v>547.96</v>
      </c>
      <c r="Z20" s="783"/>
      <c r="AA20" s="442">
        <v>817.63299999999992</v>
      </c>
      <c r="AB20" s="785">
        <v>0</v>
      </c>
      <c r="AC20" s="441">
        <v>683.91000000000008</v>
      </c>
      <c r="AD20" s="783">
        <v>0</v>
      </c>
      <c r="AE20" s="445">
        <v>1079</v>
      </c>
      <c r="AF20" s="785"/>
      <c r="AG20" s="441">
        <v>308.86500000000001</v>
      </c>
      <c r="AH20" s="783"/>
      <c r="AI20" s="445">
        <v>882.45</v>
      </c>
      <c r="AJ20" s="443">
        <v>3</v>
      </c>
      <c r="AK20" s="441">
        <v>1101</v>
      </c>
      <c r="AL20" s="783"/>
      <c r="AM20" s="445">
        <v>1700.42</v>
      </c>
      <c r="AN20" s="785"/>
      <c r="AO20" s="914">
        <v>321.7</v>
      </c>
      <c r="AP20" s="783"/>
      <c r="AQ20" s="926">
        <v>512.79999999999995</v>
      </c>
      <c r="AR20" s="785"/>
      <c r="AS20" s="923">
        <v>147</v>
      </c>
      <c r="AT20" s="783"/>
      <c r="AU20" s="923">
        <v>107</v>
      </c>
      <c r="AV20" s="792"/>
      <c r="AW20" s="923">
        <v>469</v>
      </c>
      <c r="AX20" s="783"/>
      <c r="AY20" s="923">
        <v>611</v>
      </c>
      <c r="AZ20" s="785"/>
      <c r="BA20" s="441">
        <v>568.43000000000006</v>
      </c>
      <c r="BB20" s="441">
        <v>32.409999999999997</v>
      </c>
      <c r="BC20" s="445">
        <v>250.64399999999998</v>
      </c>
      <c r="BD20" s="785"/>
      <c r="BE20" s="441"/>
      <c r="BF20" s="785"/>
      <c r="BG20" s="445"/>
      <c r="BH20" s="785"/>
      <c r="BI20" s="441"/>
      <c r="BJ20" s="785"/>
      <c r="BK20" s="445"/>
      <c r="BL20" s="785"/>
      <c r="BM20" s="441"/>
      <c r="BN20" s="785"/>
      <c r="BO20" s="445"/>
    </row>
    <row r="21" spans="2:67" s="196" customFormat="1" ht="25" customHeight="1">
      <c r="B21" s="202">
        <v>2020</v>
      </c>
      <c r="C21" s="202" t="s">
        <v>7</v>
      </c>
      <c r="D21" s="440">
        <v>595.19999999999993</v>
      </c>
      <c r="E21" s="441">
        <v>21317.3</v>
      </c>
      <c r="F21" s="441">
        <v>6412</v>
      </c>
      <c r="G21" s="442">
        <v>8923.3776595035706</v>
      </c>
      <c r="H21" s="443">
        <v>1</v>
      </c>
      <c r="I21" s="441">
        <v>436.51299999999998</v>
      </c>
      <c r="J21" s="783"/>
      <c r="K21" s="445">
        <v>632.06499999999994</v>
      </c>
      <c r="L21" s="785"/>
      <c r="M21" s="441">
        <v>620.20399999999995</v>
      </c>
      <c r="N21" s="783"/>
      <c r="O21" s="442">
        <v>806.673</v>
      </c>
      <c r="P21" s="785"/>
      <c r="Q21" s="441">
        <v>468.363</v>
      </c>
      <c r="R21" s="783"/>
      <c r="S21" s="445">
        <v>846.53099999999995</v>
      </c>
      <c r="T21" s="443">
        <v>7</v>
      </c>
      <c r="U21" s="441">
        <v>325.17</v>
      </c>
      <c r="V21" s="783"/>
      <c r="W21" s="445">
        <v>592.80000000000007</v>
      </c>
      <c r="X21" s="440">
        <v>5</v>
      </c>
      <c r="Y21" s="441">
        <v>547.96</v>
      </c>
      <c r="Z21" s="783"/>
      <c r="AA21" s="442">
        <v>817.63299999999992</v>
      </c>
      <c r="AB21" s="785">
        <v>0</v>
      </c>
      <c r="AC21" s="441">
        <v>548.41000000000008</v>
      </c>
      <c r="AD21" s="783">
        <v>0</v>
      </c>
      <c r="AE21" s="445">
        <v>1013.5</v>
      </c>
      <c r="AF21" s="785"/>
      <c r="AG21" s="441">
        <v>308.86500000000001</v>
      </c>
      <c r="AH21" s="783"/>
      <c r="AI21" s="445">
        <v>882.45</v>
      </c>
      <c r="AJ21" s="443">
        <v>3</v>
      </c>
      <c r="AK21" s="441">
        <v>1101</v>
      </c>
      <c r="AL21" s="783"/>
      <c r="AM21" s="445">
        <v>1700.42</v>
      </c>
      <c r="AN21" s="785"/>
      <c r="AO21" s="914">
        <v>321.7</v>
      </c>
      <c r="AP21" s="783"/>
      <c r="AQ21" s="926">
        <v>512.79999999999995</v>
      </c>
      <c r="AR21" s="785"/>
      <c r="AS21" s="923">
        <v>147</v>
      </c>
      <c r="AT21" s="783"/>
      <c r="AU21" s="923">
        <v>107</v>
      </c>
      <c r="AV21" s="792"/>
      <c r="AW21" s="923">
        <v>469</v>
      </c>
      <c r="AX21" s="783"/>
      <c r="AY21" s="923">
        <v>611</v>
      </c>
      <c r="AZ21" s="785"/>
      <c r="BA21" s="441">
        <v>565.39300000000003</v>
      </c>
      <c r="BB21" s="441">
        <v>32.409999999999997</v>
      </c>
      <c r="BC21" s="445">
        <v>249.13399999999999</v>
      </c>
      <c r="BD21" s="785"/>
      <c r="BE21" s="441"/>
      <c r="BF21" s="785"/>
      <c r="BG21" s="445"/>
      <c r="BH21" s="785"/>
      <c r="BI21" s="441"/>
      <c r="BJ21" s="785"/>
      <c r="BK21" s="445"/>
      <c r="BL21" s="785"/>
      <c r="BM21" s="441"/>
      <c r="BN21" s="785"/>
      <c r="BO21" s="445"/>
    </row>
    <row r="22" spans="2:67" s="196" customFormat="1" ht="25" customHeight="1" thickBot="1">
      <c r="B22" s="207">
        <v>2020</v>
      </c>
      <c r="C22" s="207" t="s">
        <v>6</v>
      </c>
      <c r="D22" s="446">
        <v>595.19999999999993</v>
      </c>
      <c r="E22" s="444">
        <v>21110.740926777282</v>
      </c>
      <c r="F22" s="444">
        <v>6449.0173598613374</v>
      </c>
      <c r="G22" s="447">
        <v>8650.5250984742488</v>
      </c>
      <c r="H22" s="448">
        <v>0.4</v>
      </c>
      <c r="I22" s="444">
        <v>436.51299999999998</v>
      </c>
      <c r="J22" s="781"/>
      <c r="K22" s="449">
        <v>632.06499999999994</v>
      </c>
      <c r="L22" s="786"/>
      <c r="M22" s="444">
        <v>604.274</v>
      </c>
      <c r="N22" s="781"/>
      <c r="O22" s="447">
        <v>800.12300000000005</v>
      </c>
      <c r="P22" s="786"/>
      <c r="Q22" s="444">
        <v>379.786</v>
      </c>
      <c r="R22" s="781"/>
      <c r="S22" s="449">
        <v>738.9559999999999</v>
      </c>
      <c r="T22" s="448">
        <v>7</v>
      </c>
      <c r="U22" s="444">
        <v>323.17</v>
      </c>
      <c r="V22" s="781"/>
      <c r="W22" s="449">
        <v>591.70000000000005</v>
      </c>
      <c r="X22" s="446">
        <v>5</v>
      </c>
      <c r="Y22" s="444">
        <v>423.36000000000007</v>
      </c>
      <c r="Z22" s="781"/>
      <c r="AA22" s="447">
        <v>817.63299999999992</v>
      </c>
      <c r="AB22" s="786">
        <v>0</v>
      </c>
      <c r="AC22" s="444">
        <v>548.41000000000008</v>
      </c>
      <c r="AD22" s="781">
        <v>0</v>
      </c>
      <c r="AE22" s="449">
        <v>1010.9</v>
      </c>
      <c r="AF22" s="448">
        <v>4</v>
      </c>
      <c r="AG22" s="444">
        <v>308.86500000000001</v>
      </c>
      <c r="AH22" s="781"/>
      <c r="AI22" s="449">
        <v>882.45</v>
      </c>
      <c r="AJ22" s="448">
        <v>3</v>
      </c>
      <c r="AK22" s="444">
        <v>1101</v>
      </c>
      <c r="AL22" s="781"/>
      <c r="AM22" s="449">
        <v>1700.42</v>
      </c>
      <c r="AN22" s="786"/>
      <c r="AO22" s="916">
        <v>321.7</v>
      </c>
      <c r="AP22" s="781"/>
      <c r="AQ22" s="925">
        <v>512.79999999999995</v>
      </c>
      <c r="AR22" s="786"/>
      <c r="AS22" s="921">
        <v>147</v>
      </c>
      <c r="AT22" s="781"/>
      <c r="AU22" s="921">
        <v>107</v>
      </c>
      <c r="AV22" s="793"/>
      <c r="AW22" s="921">
        <v>469</v>
      </c>
      <c r="AX22" s="781"/>
      <c r="AY22" s="921">
        <v>611</v>
      </c>
      <c r="AZ22" s="786"/>
      <c r="BA22" s="444">
        <v>565.39300000000003</v>
      </c>
      <c r="BB22" s="444">
        <v>32.409999999999997</v>
      </c>
      <c r="BC22" s="449">
        <v>245.01</v>
      </c>
      <c r="BD22" s="786"/>
      <c r="BE22" s="444"/>
      <c r="BF22" s="786"/>
      <c r="BG22" s="449"/>
      <c r="BH22" s="786"/>
      <c r="BI22" s="444"/>
      <c r="BJ22" s="786"/>
      <c r="BK22" s="449"/>
      <c r="BL22" s="786"/>
      <c r="BM22" s="444"/>
      <c r="BN22" s="786"/>
      <c r="BO22" s="449"/>
    </row>
    <row r="23" spans="2:67" s="196" customFormat="1" ht="25" customHeight="1" thickTop="1">
      <c r="B23" s="276">
        <v>2019</v>
      </c>
      <c r="C23" s="276" t="s">
        <v>9</v>
      </c>
      <c r="D23" s="456">
        <v>507.4</v>
      </c>
      <c r="E23" s="457">
        <v>20933.28</v>
      </c>
      <c r="F23" s="457">
        <v>6363.5999999999995</v>
      </c>
      <c r="G23" s="458">
        <v>8559.1999999999989</v>
      </c>
      <c r="H23" s="459">
        <v>0.4</v>
      </c>
      <c r="I23" s="457">
        <v>436.51299999999998</v>
      </c>
      <c r="J23" s="780"/>
      <c r="K23" s="460">
        <v>632.06499999999994</v>
      </c>
      <c r="L23" s="784"/>
      <c r="M23" s="457">
        <v>604.274</v>
      </c>
      <c r="N23" s="780"/>
      <c r="O23" s="458">
        <v>800.12300000000005</v>
      </c>
      <c r="P23" s="784"/>
      <c r="Q23" s="457">
        <v>379.786</v>
      </c>
      <c r="R23" s="780"/>
      <c r="S23" s="460">
        <v>738.9559999999999</v>
      </c>
      <c r="T23" s="459">
        <v>216</v>
      </c>
      <c r="U23" s="457">
        <v>323.17</v>
      </c>
      <c r="V23" s="780"/>
      <c r="W23" s="460">
        <v>530.6</v>
      </c>
      <c r="X23" s="456">
        <v>5</v>
      </c>
      <c r="Y23" s="457">
        <v>423.36000000000007</v>
      </c>
      <c r="Z23" s="780"/>
      <c r="AA23" s="458">
        <v>784.81299999999987</v>
      </c>
      <c r="AB23" s="784">
        <v>0</v>
      </c>
      <c r="AC23" s="457">
        <v>548.41000000000008</v>
      </c>
      <c r="AD23" s="780">
        <v>0</v>
      </c>
      <c r="AE23" s="460">
        <v>1010.9</v>
      </c>
      <c r="AF23" s="459">
        <v>4</v>
      </c>
      <c r="AG23" s="457">
        <v>308.86500000000001</v>
      </c>
      <c r="AH23" s="780"/>
      <c r="AI23" s="460">
        <v>882.45</v>
      </c>
      <c r="AJ23" s="459">
        <v>3</v>
      </c>
      <c r="AK23" s="457">
        <v>938.7</v>
      </c>
      <c r="AL23" s="780"/>
      <c r="AM23" s="460">
        <v>1510</v>
      </c>
      <c r="AN23" s="784"/>
      <c r="AO23" s="912">
        <v>321.7</v>
      </c>
      <c r="AP23" s="780"/>
      <c r="AQ23" s="927">
        <v>518.79999999999995</v>
      </c>
      <c r="AR23" s="784"/>
      <c r="AS23" s="924">
        <v>0</v>
      </c>
      <c r="AT23" s="780"/>
      <c r="AU23" s="924">
        <v>0</v>
      </c>
      <c r="AV23" s="791"/>
      <c r="AW23" s="924">
        <v>290</v>
      </c>
      <c r="AX23" s="780"/>
      <c r="AY23" s="924">
        <v>203</v>
      </c>
      <c r="AZ23" s="784"/>
      <c r="BA23" s="457">
        <v>565.39300000000003</v>
      </c>
      <c r="BB23" s="457">
        <v>32.409999999999997</v>
      </c>
      <c r="BC23" s="460">
        <v>245.01</v>
      </c>
      <c r="BD23" s="784"/>
      <c r="BE23" s="457"/>
      <c r="BF23" s="784"/>
      <c r="BG23" s="460"/>
      <c r="BH23" s="784"/>
      <c r="BI23" s="457"/>
      <c r="BJ23" s="784"/>
      <c r="BK23" s="460"/>
      <c r="BL23" s="784"/>
      <c r="BM23" s="457"/>
      <c r="BN23" s="784"/>
      <c r="BO23" s="460"/>
    </row>
    <row r="24" spans="2:67" s="196" customFormat="1" ht="25" customHeight="1">
      <c r="B24" s="202">
        <v>2019</v>
      </c>
      <c r="C24" s="202" t="s">
        <v>8</v>
      </c>
      <c r="D24" s="440">
        <v>595.19999999999993</v>
      </c>
      <c r="E24" s="441">
        <v>20360.790810502138</v>
      </c>
      <c r="F24" s="441">
        <v>6298.8247578128967</v>
      </c>
      <c r="G24" s="442">
        <v>8509.2488353488898</v>
      </c>
      <c r="H24" s="443">
        <v>0.4</v>
      </c>
      <c r="I24" s="441">
        <v>425.51299999999998</v>
      </c>
      <c r="J24" s="783"/>
      <c r="K24" s="445">
        <v>614.96499999999992</v>
      </c>
      <c r="L24" s="785"/>
      <c r="M24" s="441">
        <v>572.12400000000002</v>
      </c>
      <c r="N24" s="783"/>
      <c r="O24" s="442">
        <v>564.923</v>
      </c>
      <c r="P24" s="785"/>
      <c r="Q24" s="441">
        <v>379.226</v>
      </c>
      <c r="R24" s="783"/>
      <c r="S24" s="445">
        <v>736.9559999999999</v>
      </c>
      <c r="T24" s="443">
        <v>5</v>
      </c>
      <c r="U24" s="441">
        <v>320.17</v>
      </c>
      <c r="V24" s="783"/>
      <c r="W24" s="445">
        <v>529.6</v>
      </c>
      <c r="X24" s="440">
        <v>5</v>
      </c>
      <c r="Y24" s="441">
        <v>423.36000000000007</v>
      </c>
      <c r="Z24" s="783"/>
      <c r="AA24" s="442">
        <v>784.81299999999987</v>
      </c>
      <c r="AB24" s="785">
        <v>0</v>
      </c>
      <c r="AC24" s="441">
        <v>537.19000000000005</v>
      </c>
      <c r="AD24" s="783">
        <v>0</v>
      </c>
      <c r="AE24" s="445">
        <v>1000.25</v>
      </c>
      <c r="AF24" s="443">
        <v>4</v>
      </c>
      <c r="AG24" s="441">
        <v>308.86500000000001</v>
      </c>
      <c r="AH24" s="783"/>
      <c r="AI24" s="445">
        <v>882.45</v>
      </c>
      <c r="AJ24" s="443">
        <v>3</v>
      </c>
      <c r="AK24" s="441">
        <v>938.7</v>
      </c>
      <c r="AL24" s="783"/>
      <c r="AM24" s="445">
        <v>1510</v>
      </c>
      <c r="AN24" s="785"/>
      <c r="AO24" s="914">
        <v>321.7</v>
      </c>
      <c r="AP24" s="783"/>
      <c r="AQ24" s="926">
        <v>512.79999999999995</v>
      </c>
      <c r="AR24" s="785"/>
      <c r="AS24" s="923">
        <v>147</v>
      </c>
      <c r="AT24" s="783"/>
      <c r="AU24" s="923">
        <v>107</v>
      </c>
      <c r="AV24" s="792"/>
      <c r="AW24" s="923">
        <v>290</v>
      </c>
      <c r="AX24" s="783"/>
      <c r="AY24" s="923">
        <v>203</v>
      </c>
      <c r="AZ24" s="785"/>
      <c r="BA24" s="441">
        <v>548.36</v>
      </c>
      <c r="BB24" s="441">
        <v>32.409999999999997</v>
      </c>
      <c r="BC24" s="445">
        <v>237.89099999999999</v>
      </c>
      <c r="BD24" s="785"/>
      <c r="BE24" s="441"/>
      <c r="BF24" s="785"/>
      <c r="BG24" s="445"/>
      <c r="BH24" s="785"/>
      <c r="BI24" s="441"/>
      <c r="BJ24" s="785"/>
      <c r="BK24" s="445"/>
      <c r="BL24" s="785"/>
      <c r="BM24" s="441"/>
      <c r="BN24" s="785"/>
      <c r="BO24" s="445"/>
    </row>
    <row r="25" spans="2:67" s="196" customFormat="1" ht="25" customHeight="1">
      <c r="B25" s="202">
        <v>2019</v>
      </c>
      <c r="C25" s="202" t="s">
        <v>7</v>
      </c>
      <c r="D25" s="440">
        <v>595.19999999999993</v>
      </c>
      <c r="E25" s="441">
        <v>20160.829999999954</v>
      </c>
      <c r="F25" s="441">
        <v>6294.0835652125934</v>
      </c>
      <c r="G25" s="442">
        <v>8301.77</v>
      </c>
      <c r="H25" s="443">
        <v>0.4</v>
      </c>
      <c r="I25" s="441">
        <v>425.51299999999998</v>
      </c>
      <c r="J25" s="783"/>
      <c r="K25" s="445">
        <v>614.96499999999992</v>
      </c>
      <c r="L25" s="785"/>
      <c r="M25" s="441">
        <v>572.12400000000002</v>
      </c>
      <c r="N25" s="783"/>
      <c r="O25" s="442">
        <v>564.923</v>
      </c>
      <c r="P25" s="785"/>
      <c r="Q25" s="441">
        <v>379.226</v>
      </c>
      <c r="R25" s="783"/>
      <c r="S25" s="445">
        <v>736.9559999999999</v>
      </c>
      <c r="T25" s="443">
        <v>5</v>
      </c>
      <c r="U25" s="441">
        <v>320.17</v>
      </c>
      <c r="V25" s="783"/>
      <c r="W25" s="445">
        <v>529.6</v>
      </c>
      <c r="X25" s="440">
        <v>5</v>
      </c>
      <c r="Y25" s="441">
        <v>408.70000000000005</v>
      </c>
      <c r="Z25" s="783"/>
      <c r="AA25" s="442">
        <v>779.3599999999999</v>
      </c>
      <c r="AB25" s="785">
        <v>0</v>
      </c>
      <c r="AC25" s="441">
        <v>537.19000000000005</v>
      </c>
      <c r="AD25" s="783">
        <v>0</v>
      </c>
      <c r="AE25" s="445">
        <v>1000.25</v>
      </c>
      <c r="AF25" s="443">
        <v>4</v>
      </c>
      <c r="AG25" s="441">
        <v>308.86500000000001</v>
      </c>
      <c r="AH25" s="783"/>
      <c r="AI25" s="445">
        <v>882.45</v>
      </c>
      <c r="AJ25" s="443">
        <v>3</v>
      </c>
      <c r="AK25" s="441">
        <v>777</v>
      </c>
      <c r="AL25" s="783"/>
      <c r="AM25" s="445">
        <v>1510</v>
      </c>
      <c r="AN25" s="785"/>
      <c r="AO25" s="914">
        <v>202.27</v>
      </c>
      <c r="AP25" s="783"/>
      <c r="AQ25" s="926">
        <v>509.5</v>
      </c>
      <c r="AR25" s="785"/>
      <c r="AS25" s="923">
        <v>147</v>
      </c>
      <c r="AT25" s="783"/>
      <c r="AU25" s="923">
        <v>107</v>
      </c>
      <c r="AV25" s="792"/>
      <c r="AW25" s="923">
        <v>290</v>
      </c>
      <c r="AX25" s="783"/>
      <c r="AY25" s="923">
        <v>203</v>
      </c>
      <c r="AZ25" s="785"/>
      <c r="BA25" s="441">
        <v>548.36</v>
      </c>
      <c r="BB25" s="441">
        <v>32.409999999999997</v>
      </c>
      <c r="BC25" s="445">
        <v>237.89099999999999</v>
      </c>
      <c r="BD25" s="785"/>
      <c r="BE25" s="441"/>
      <c r="BF25" s="785"/>
      <c r="BG25" s="445"/>
      <c r="BH25" s="785"/>
      <c r="BI25" s="441"/>
      <c r="BJ25" s="785"/>
      <c r="BK25" s="445"/>
      <c r="BL25" s="785"/>
      <c r="BM25" s="441"/>
      <c r="BN25" s="785"/>
      <c r="BO25" s="445"/>
    </row>
    <row r="26" spans="2:67" s="196" customFormat="1" ht="25" customHeight="1" thickBot="1">
      <c r="B26" s="207">
        <v>2019</v>
      </c>
      <c r="C26" s="207" t="s">
        <v>6</v>
      </c>
      <c r="D26" s="446">
        <v>595.19999999999993</v>
      </c>
      <c r="E26" s="444">
        <v>20093.729999999956</v>
      </c>
      <c r="F26" s="444">
        <v>6141.1135652125931</v>
      </c>
      <c r="G26" s="447">
        <v>8174.42</v>
      </c>
      <c r="H26" s="448">
        <v>0.4</v>
      </c>
      <c r="I26" s="444">
        <v>309.43299999999999</v>
      </c>
      <c r="J26" s="781"/>
      <c r="K26" s="449">
        <v>503.08499999999998</v>
      </c>
      <c r="L26" s="786"/>
      <c r="M26" s="444">
        <v>356.37</v>
      </c>
      <c r="N26" s="781"/>
      <c r="O26" s="447">
        <v>382.09500000000003</v>
      </c>
      <c r="P26" s="786"/>
      <c r="Q26" s="444">
        <v>379.226</v>
      </c>
      <c r="R26" s="781"/>
      <c r="S26" s="449">
        <v>736.9559999999999</v>
      </c>
      <c r="T26" s="448">
        <v>4</v>
      </c>
      <c r="U26" s="444">
        <v>319.37</v>
      </c>
      <c r="V26" s="781"/>
      <c r="W26" s="449">
        <v>521.91</v>
      </c>
      <c r="X26" s="446">
        <v>5</v>
      </c>
      <c r="Y26" s="444">
        <v>408.70000000000005</v>
      </c>
      <c r="Z26" s="781"/>
      <c r="AA26" s="447">
        <v>779.3599999999999</v>
      </c>
      <c r="AB26" s="786">
        <v>0</v>
      </c>
      <c r="AC26" s="444">
        <v>424.19</v>
      </c>
      <c r="AD26" s="781">
        <v>0</v>
      </c>
      <c r="AE26" s="449">
        <v>799.25</v>
      </c>
      <c r="AF26" s="448">
        <v>4</v>
      </c>
      <c r="AG26" s="444">
        <v>308.86500000000001</v>
      </c>
      <c r="AH26" s="781"/>
      <c r="AI26" s="449">
        <v>882.45</v>
      </c>
      <c r="AJ26" s="448">
        <v>3</v>
      </c>
      <c r="AK26" s="444">
        <v>777</v>
      </c>
      <c r="AL26" s="781"/>
      <c r="AM26" s="449">
        <v>1510</v>
      </c>
      <c r="AN26" s="786"/>
      <c r="AO26" s="916">
        <v>202.27</v>
      </c>
      <c r="AP26" s="781"/>
      <c r="AQ26" s="925">
        <v>509.5</v>
      </c>
      <c r="AR26" s="786"/>
      <c r="AS26" s="921">
        <v>147</v>
      </c>
      <c r="AT26" s="781"/>
      <c r="AU26" s="921">
        <v>107</v>
      </c>
      <c r="AV26" s="793"/>
      <c r="AW26" s="921">
        <v>290</v>
      </c>
      <c r="AX26" s="781"/>
      <c r="AY26" s="921">
        <v>203</v>
      </c>
      <c r="AZ26" s="786"/>
      <c r="BA26" s="444">
        <v>548.36</v>
      </c>
      <c r="BB26" s="444">
        <v>32.409999999999997</v>
      </c>
      <c r="BC26" s="449">
        <v>237.89099999999999</v>
      </c>
      <c r="BD26" s="786"/>
      <c r="BE26" s="444"/>
      <c r="BF26" s="786"/>
      <c r="BG26" s="449"/>
      <c r="BH26" s="786"/>
      <c r="BI26" s="444"/>
      <c r="BJ26" s="786"/>
      <c r="BK26" s="449"/>
      <c r="BL26" s="786"/>
      <c r="BM26" s="444"/>
      <c r="BN26" s="786"/>
      <c r="BO26" s="449"/>
    </row>
    <row r="27" spans="2:67" s="196" customFormat="1" ht="25" customHeight="1" thickTop="1">
      <c r="B27" s="276">
        <v>2018</v>
      </c>
      <c r="C27" s="276" t="s">
        <v>9</v>
      </c>
      <c r="D27" s="456">
        <v>595.19999999999993</v>
      </c>
      <c r="E27" s="457">
        <v>19929.464608759041</v>
      </c>
      <c r="F27" s="457">
        <v>6058.3735652125933</v>
      </c>
      <c r="G27" s="458">
        <v>8159.2467615373935</v>
      </c>
      <c r="H27" s="459">
        <v>0.4</v>
      </c>
      <c r="I27" s="457">
        <v>309.43299999999999</v>
      </c>
      <c r="J27" s="780"/>
      <c r="K27" s="460">
        <v>480.08499999999998</v>
      </c>
      <c r="L27" s="784"/>
      <c r="M27" s="457">
        <v>356.37</v>
      </c>
      <c r="N27" s="780"/>
      <c r="O27" s="458">
        <v>382.09500000000003</v>
      </c>
      <c r="P27" s="784"/>
      <c r="Q27" s="457">
        <v>379.226</v>
      </c>
      <c r="R27" s="780"/>
      <c r="S27" s="460">
        <v>736.9559999999999</v>
      </c>
      <c r="T27" s="459">
        <v>4</v>
      </c>
      <c r="U27" s="457">
        <v>319.37</v>
      </c>
      <c r="V27" s="780"/>
      <c r="W27" s="460">
        <v>521.91</v>
      </c>
      <c r="X27" s="456">
        <v>5</v>
      </c>
      <c r="Y27" s="457">
        <v>396.1</v>
      </c>
      <c r="Z27" s="780"/>
      <c r="AA27" s="458">
        <v>779.3599999999999</v>
      </c>
      <c r="AB27" s="784">
        <v>0</v>
      </c>
      <c r="AC27" s="457">
        <v>424.19</v>
      </c>
      <c r="AD27" s="780">
        <v>0</v>
      </c>
      <c r="AE27" s="460">
        <v>741.25</v>
      </c>
      <c r="AF27" s="459">
        <v>4</v>
      </c>
      <c r="AG27" s="457">
        <v>308.86500000000001</v>
      </c>
      <c r="AH27" s="780"/>
      <c r="AI27" s="460">
        <v>725.45</v>
      </c>
      <c r="AJ27" s="459">
        <v>3</v>
      </c>
      <c r="AK27" s="457">
        <v>777</v>
      </c>
      <c r="AL27" s="780"/>
      <c r="AM27" s="460">
        <v>1023</v>
      </c>
      <c r="AN27" s="784"/>
      <c r="AO27" s="912">
        <v>202.27</v>
      </c>
      <c r="AP27" s="780"/>
      <c r="AQ27" s="927">
        <v>509.5</v>
      </c>
      <c r="AR27" s="784"/>
      <c r="AS27" s="924">
        <v>148</v>
      </c>
      <c r="AT27" s="780"/>
      <c r="AU27" s="924">
        <v>107</v>
      </c>
      <c r="AV27" s="791"/>
      <c r="AW27" s="924">
        <v>290</v>
      </c>
      <c r="AX27" s="780"/>
      <c r="AY27" s="924">
        <v>203</v>
      </c>
      <c r="AZ27" s="784"/>
      <c r="BA27" s="457">
        <v>548.36</v>
      </c>
      <c r="BB27" s="457">
        <v>32.409999999999997</v>
      </c>
      <c r="BC27" s="460">
        <v>237.89100000000002</v>
      </c>
      <c r="BD27" s="784"/>
      <c r="BE27" s="457"/>
      <c r="BF27" s="784"/>
      <c r="BG27" s="460"/>
      <c r="BH27" s="784"/>
      <c r="BI27" s="457"/>
      <c r="BJ27" s="784"/>
      <c r="BK27" s="460"/>
      <c r="BL27" s="784"/>
      <c r="BM27" s="457"/>
      <c r="BN27" s="784"/>
      <c r="BO27" s="460"/>
    </row>
    <row r="28" spans="2:67" s="808" customFormat="1" ht="25" customHeight="1">
      <c r="B28" s="806">
        <v>2018</v>
      </c>
      <c r="C28" s="806" t="s">
        <v>8</v>
      </c>
      <c r="D28" s="256">
        <v>595.19999999999993</v>
      </c>
      <c r="E28" s="256">
        <v>19724.320000000003</v>
      </c>
      <c r="F28" s="256">
        <v>6081.87</v>
      </c>
      <c r="G28" s="256">
        <v>8070.79</v>
      </c>
      <c r="H28" s="256">
        <v>0.4</v>
      </c>
      <c r="I28" s="256">
        <v>309.43299999999999</v>
      </c>
      <c r="J28" s="807"/>
      <c r="K28" s="256">
        <v>480.08499999999998</v>
      </c>
      <c r="L28" s="807"/>
      <c r="M28" s="256">
        <v>356.90999999999997</v>
      </c>
      <c r="N28" s="807"/>
      <c r="O28" s="256">
        <v>380.29500000000002</v>
      </c>
      <c r="P28" s="807"/>
      <c r="Q28" s="256">
        <v>345.416</v>
      </c>
      <c r="R28" s="807"/>
      <c r="S28" s="256">
        <v>696.84799999999996</v>
      </c>
      <c r="T28" s="256">
        <v>4</v>
      </c>
      <c r="U28" s="256">
        <v>318.37</v>
      </c>
      <c r="V28" s="807"/>
      <c r="W28" s="256">
        <v>515.91</v>
      </c>
      <c r="X28" s="256">
        <v>5</v>
      </c>
      <c r="Y28" s="256">
        <v>408.70000000000005</v>
      </c>
      <c r="Z28" s="807"/>
      <c r="AA28" s="256">
        <v>779.3599999999999</v>
      </c>
      <c r="AB28" s="807">
        <v>0</v>
      </c>
      <c r="AC28" s="256">
        <v>424.19</v>
      </c>
      <c r="AD28" s="807">
        <v>0</v>
      </c>
      <c r="AE28" s="256">
        <v>741.25</v>
      </c>
      <c r="AF28" s="256">
        <v>4</v>
      </c>
      <c r="AG28" s="256">
        <v>308.86500000000001</v>
      </c>
      <c r="AH28" s="807"/>
      <c r="AI28" s="256">
        <v>725.45</v>
      </c>
      <c r="AJ28" s="256">
        <v>3</v>
      </c>
      <c r="AK28" s="256">
        <v>777</v>
      </c>
      <c r="AL28" s="807"/>
      <c r="AM28" s="256">
        <v>1023</v>
      </c>
      <c r="AN28" s="807"/>
      <c r="AO28" s="914">
        <v>202.27</v>
      </c>
      <c r="AP28" s="807"/>
      <c r="AQ28" s="914">
        <v>509.5</v>
      </c>
      <c r="AR28" s="807"/>
      <c r="AS28" s="914">
        <v>148</v>
      </c>
      <c r="AT28" s="807"/>
      <c r="AU28" s="914">
        <v>107</v>
      </c>
      <c r="AV28" s="807"/>
      <c r="AW28" s="914">
        <v>290</v>
      </c>
      <c r="AX28" s="807"/>
      <c r="AY28" s="914">
        <v>203</v>
      </c>
      <c r="AZ28" s="807"/>
      <c r="BA28" s="256">
        <v>452.19400000000002</v>
      </c>
      <c r="BB28" s="256">
        <v>32.409999999999997</v>
      </c>
      <c r="BC28" s="256">
        <v>193.56</v>
      </c>
      <c r="BD28" s="807"/>
      <c r="BE28" s="256"/>
      <c r="BF28" s="807"/>
      <c r="BG28" s="256"/>
      <c r="BH28" s="807"/>
      <c r="BI28" s="256"/>
      <c r="BJ28" s="807"/>
      <c r="BK28" s="256"/>
      <c r="BL28" s="807"/>
      <c r="BM28" s="256"/>
      <c r="BN28" s="807"/>
      <c r="BO28" s="256"/>
    </row>
    <row r="29" spans="2:67" s="808" customFormat="1" ht="25" customHeight="1">
      <c r="B29" s="806">
        <v>2018</v>
      </c>
      <c r="C29" s="806" t="s">
        <v>7</v>
      </c>
      <c r="D29" s="256">
        <v>595</v>
      </c>
      <c r="E29" s="256">
        <v>19605.583000000002</v>
      </c>
      <c r="F29" s="256">
        <v>6125.12</v>
      </c>
      <c r="G29" s="256">
        <v>7979.99</v>
      </c>
      <c r="H29" s="256">
        <v>0.4</v>
      </c>
      <c r="I29" s="256">
        <v>309.43299999999999</v>
      </c>
      <c r="J29" s="807"/>
      <c r="K29" s="256">
        <v>480.08499999999998</v>
      </c>
      <c r="L29" s="807"/>
      <c r="M29" s="256">
        <v>132.29999999999998</v>
      </c>
      <c r="N29" s="807"/>
      <c r="O29" s="256">
        <v>276.7</v>
      </c>
      <c r="P29" s="807"/>
      <c r="Q29" s="256">
        <v>345.25599999999997</v>
      </c>
      <c r="R29" s="807"/>
      <c r="S29" s="256">
        <v>696.84799999999996</v>
      </c>
      <c r="T29" s="256">
        <v>4</v>
      </c>
      <c r="U29" s="256">
        <v>317.03000000000003</v>
      </c>
      <c r="V29" s="807"/>
      <c r="W29" s="256">
        <v>515.91</v>
      </c>
      <c r="X29" s="256">
        <v>48</v>
      </c>
      <c r="Y29" s="256">
        <v>84.949999999999989</v>
      </c>
      <c r="Z29" s="807"/>
      <c r="AA29" s="256">
        <v>86.1</v>
      </c>
      <c r="AB29" s="807"/>
      <c r="AC29" s="256">
        <v>406.81</v>
      </c>
      <c r="AD29" s="807"/>
      <c r="AE29" s="256">
        <v>729.45</v>
      </c>
      <c r="AF29" s="256">
        <v>4</v>
      </c>
      <c r="AG29" s="256">
        <v>308.86500000000001</v>
      </c>
      <c r="AH29" s="807"/>
      <c r="AI29" s="256">
        <v>725.45</v>
      </c>
      <c r="AJ29" s="256">
        <v>3</v>
      </c>
      <c r="AK29" s="256">
        <v>777</v>
      </c>
      <c r="AL29" s="807"/>
      <c r="AM29" s="256">
        <v>1023</v>
      </c>
      <c r="AN29" s="807"/>
      <c r="AO29" s="914">
        <v>202.27</v>
      </c>
      <c r="AP29" s="807">
        <v>0</v>
      </c>
      <c r="AQ29" s="914">
        <v>509.5</v>
      </c>
      <c r="AR29" s="807"/>
      <c r="AS29" s="914">
        <v>147</v>
      </c>
      <c r="AT29" s="807"/>
      <c r="AU29" s="914">
        <v>107</v>
      </c>
      <c r="AV29" s="807"/>
      <c r="AW29" s="914">
        <v>290</v>
      </c>
      <c r="AX29" s="807"/>
      <c r="AY29" s="914">
        <v>203</v>
      </c>
      <c r="AZ29" s="807"/>
      <c r="BA29" s="256">
        <v>452.19400000000002</v>
      </c>
      <c r="BB29" s="256">
        <v>32.409999999999997</v>
      </c>
      <c r="BC29" s="256">
        <v>193.56</v>
      </c>
      <c r="BD29" s="807"/>
      <c r="BE29" s="256"/>
      <c r="BF29" s="807"/>
      <c r="BG29" s="256"/>
      <c r="BH29" s="807"/>
      <c r="BI29" s="256"/>
      <c r="BJ29" s="807"/>
      <c r="BK29" s="256"/>
      <c r="BL29" s="807"/>
      <c r="BM29" s="256"/>
      <c r="BN29" s="807"/>
      <c r="BO29" s="256"/>
    </row>
    <row r="30" spans="2:67" s="808" customFormat="1" ht="25" customHeight="1">
      <c r="B30" s="806">
        <v>2018</v>
      </c>
      <c r="C30" s="806" t="s">
        <v>6</v>
      </c>
      <c r="D30" s="256">
        <v>683</v>
      </c>
      <c r="E30" s="256">
        <v>19524.806</v>
      </c>
      <c r="F30" s="256">
        <v>6122.1200000000008</v>
      </c>
      <c r="G30" s="256">
        <v>7959.9800000000005</v>
      </c>
      <c r="H30" s="256">
        <v>0.4</v>
      </c>
      <c r="I30" s="256">
        <v>309.43299999999999</v>
      </c>
      <c r="J30" s="807"/>
      <c r="K30" s="256">
        <v>480.08499999999998</v>
      </c>
      <c r="L30" s="807"/>
      <c r="M30" s="256">
        <v>131.94999999999999</v>
      </c>
      <c r="N30" s="807"/>
      <c r="O30" s="256">
        <v>271.2</v>
      </c>
      <c r="P30" s="807"/>
      <c r="Q30" s="256">
        <v>332</v>
      </c>
      <c r="R30" s="807"/>
      <c r="S30" s="256">
        <v>662</v>
      </c>
      <c r="T30" s="256">
        <v>4</v>
      </c>
      <c r="U30" s="256">
        <v>316.60000000000002</v>
      </c>
      <c r="V30" s="807"/>
      <c r="W30" s="256">
        <v>515.6</v>
      </c>
      <c r="X30" s="256">
        <v>48</v>
      </c>
      <c r="Y30" s="256">
        <v>329.3</v>
      </c>
      <c r="Z30" s="807"/>
      <c r="AA30" s="256">
        <v>714.14300000000003</v>
      </c>
      <c r="AB30" s="807"/>
      <c r="AC30" s="256">
        <v>353.08</v>
      </c>
      <c r="AD30" s="807"/>
      <c r="AE30" s="256">
        <v>695.32</v>
      </c>
      <c r="AF30" s="256">
        <v>4</v>
      </c>
      <c r="AG30" s="256">
        <v>272.86500000000001</v>
      </c>
      <c r="AH30" s="807"/>
      <c r="AI30" s="256">
        <v>700.45</v>
      </c>
      <c r="AJ30" s="256">
        <v>3</v>
      </c>
      <c r="AK30" s="256">
        <v>777</v>
      </c>
      <c r="AL30" s="807"/>
      <c r="AM30" s="256">
        <v>1023</v>
      </c>
      <c r="AN30" s="807"/>
      <c r="AO30" s="914">
        <v>321.7</v>
      </c>
      <c r="AP30" s="807">
        <v>0</v>
      </c>
      <c r="AQ30" s="914">
        <v>509.5</v>
      </c>
      <c r="AR30" s="807"/>
      <c r="AS30" s="914">
        <v>147</v>
      </c>
      <c r="AT30" s="807"/>
      <c r="AU30" s="914">
        <v>107</v>
      </c>
      <c r="AV30" s="807"/>
      <c r="AW30" s="914">
        <v>274</v>
      </c>
      <c r="AX30" s="807"/>
      <c r="AY30" s="914">
        <v>220</v>
      </c>
      <c r="AZ30" s="807"/>
      <c r="BA30" s="256">
        <v>452.19400000000002</v>
      </c>
      <c r="BB30" s="256">
        <v>34.159999999999997</v>
      </c>
      <c r="BC30" s="256">
        <v>193.56</v>
      </c>
      <c r="BD30" s="807"/>
      <c r="BE30" s="256"/>
      <c r="BF30" s="807"/>
      <c r="BG30" s="256"/>
      <c r="BH30" s="807"/>
      <c r="BI30" s="256"/>
      <c r="BJ30" s="807"/>
      <c r="BK30" s="256"/>
      <c r="BL30" s="807"/>
      <c r="BM30" s="256"/>
      <c r="BN30" s="807"/>
      <c r="BO30" s="256"/>
    </row>
    <row r="31" spans="2:67" s="808" customFormat="1" ht="25" customHeight="1">
      <c r="B31" s="806">
        <v>2017</v>
      </c>
      <c r="C31" s="806" t="s">
        <v>9</v>
      </c>
      <c r="D31" s="256">
        <v>595.19999999999993</v>
      </c>
      <c r="E31" s="256">
        <v>19431.108</v>
      </c>
      <c r="F31" s="256">
        <v>6055.1600000000008</v>
      </c>
      <c r="G31" s="256">
        <v>7878.3223400000006</v>
      </c>
      <c r="H31" s="256">
        <v>0</v>
      </c>
      <c r="I31" s="256">
        <v>259.62</v>
      </c>
      <c r="J31" s="807"/>
      <c r="K31" s="256">
        <v>355</v>
      </c>
      <c r="L31" s="807"/>
      <c r="M31" s="256">
        <v>131.94999999999999</v>
      </c>
      <c r="N31" s="807"/>
      <c r="O31" s="256">
        <v>271.2</v>
      </c>
      <c r="P31" s="807"/>
      <c r="Q31" s="256">
        <v>141.94999999999999</v>
      </c>
      <c r="R31" s="807"/>
      <c r="S31" s="256">
        <v>388</v>
      </c>
      <c r="T31" s="256">
        <v>4</v>
      </c>
      <c r="U31" s="256">
        <v>316.60000000000002</v>
      </c>
      <c r="V31" s="807"/>
      <c r="W31" s="256">
        <v>515.6</v>
      </c>
      <c r="X31" s="256">
        <v>41</v>
      </c>
      <c r="Y31" s="256">
        <v>328.37</v>
      </c>
      <c r="Z31" s="807"/>
      <c r="AA31" s="256">
        <v>713.82500000000005</v>
      </c>
      <c r="AB31" s="807"/>
      <c r="AC31" s="256">
        <v>353.08</v>
      </c>
      <c r="AD31" s="807"/>
      <c r="AE31" s="256">
        <v>695.32</v>
      </c>
      <c r="AF31" s="256">
        <v>4</v>
      </c>
      <c r="AG31" s="256">
        <v>248.86500000000001</v>
      </c>
      <c r="AH31" s="807"/>
      <c r="AI31" s="256">
        <v>685.45</v>
      </c>
      <c r="AJ31" s="256">
        <v>3</v>
      </c>
      <c r="AK31" s="256">
        <v>777</v>
      </c>
      <c r="AL31" s="807"/>
      <c r="AM31" s="256">
        <v>1023</v>
      </c>
      <c r="AN31" s="807"/>
      <c r="AO31" s="914">
        <v>43.91</v>
      </c>
      <c r="AP31" s="807">
        <v>0</v>
      </c>
      <c r="AQ31" s="914">
        <v>478</v>
      </c>
      <c r="AR31" s="807"/>
      <c r="AS31" s="914">
        <v>147</v>
      </c>
      <c r="AT31" s="807"/>
      <c r="AU31" s="914">
        <v>107</v>
      </c>
      <c r="AV31" s="807"/>
      <c r="AW31" s="914">
        <v>274</v>
      </c>
      <c r="AX31" s="807"/>
      <c r="AY31" s="914">
        <v>220</v>
      </c>
      <c r="AZ31" s="807"/>
      <c r="BA31" s="256">
        <v>382.24</v>
      </c>
      <c r="BB31" s="256">
        <v>32.409999999999997</v>
      </c>
      <c r="BC31" s="256">
        <v>165.70000000000002</v>
      </c>
      <c r="BD31" s="807"/>
      <c r="BE31" s="256"/>
      <c r="BF31" s="807"/>
      <c r="BG31" s="256"/>
      <c r="BH31" s="807"/>
      <c r="BI31" s="256"/>
      <c r="BJ31" s="807"/>
      <c r="BK31" s="256"/>
      <c r="BL31" s="807"/>
      <c r="BM31" s="256"/>
      <c r="BN31" s="807"/>
      <c r="BO31" s="256"/>
    </row>
    <row r="32" spans="2:67" s="808" customFormat="1" ht="25" customHeight="1">
      <c r="B32" s="806">
        <v>2017</v>
      </c>
      <c r="C32" s="806" t="s">
        <v>8</v>
      </c>
      <c r="D32" s="256">
        <v>595.19999999999993</v>
      </c>
      <c r="E32" s="256">
        <v>19293.862000000001</v>
      </c>
      <c r="F32" s="256">
        <v>6085.8600000000006</v>
      </c>
      <c r="G32" s="256">
        <v>7634.43</v>
      </c>
      <c r="H32" s="256">
        <v>0</v>
      </c>
      <c r="I32" s="256">
        <v>259.72000000000003</v>
      </c>
      <c r="J32" s="807"/>
      <c r="K32" s="256">
        <v>355</v>
      </c>
      <c r="L32" s="807"/>
      <c r="M32" s="256">
        <v>131.94999999999999</v>
      </c>
      <c r="N32" s="807"/>
      <c r="O32" s="256">
        <v>271.2</v>
      </c>
      <c r="P32" s="807"/>
      <c r="Q32" s="256">
        <v>141.94999999999999</v>
      </c>
      <c r="R32" s="807"/>
      <c r="S32" s="256">
        <v>388</v>
      </c>
      <c r="T32" s="256">
        <v>4</v>
      </c>
      <c r="U32" s="256">
        <v>316.60000000000002</v>
      </c>
      <c r="V32" s="807"/>
      <c r="W32" s="256">
        <v>515.6</v>
      </c>
      <c r="X32" s="256">
        <v>41</v>
      </c>
      <c r="Y32" s="256">
        <v>328.84000000000003</v>
      </c>
      <c r="Z32" s="807"/>
      <c r="AA32" s="256">
        <v>713.82500000000005</v>
      </c>
      <c r="AB32" s="807"/>
      <c r="AC32" s="256">
        <v>353.08</v>
      </c>
      <c r="AD32" s="807"/>
      <c r="AE32" s="256">
        <v>695.32</v>
      </c>
      <c r="AF32" s="256">
        <v>4</v>
      </c>
      <c r="AG32" s="256">
        <v>248.86500000000001</v>
      </c>
      <c r="AH32" s="807"/>
      <c r="AI32" s="256">
        <v>685.45</v>
      </c>
      <c r="AJ32" s="256">
        <v>3</v>
      </c>
      <c r="AK32" s="256">
        <v>777</v>
      </c>
      <c r="AL32" s="807"/>
      <c r="AM32" s="256">
        <v>1023</v>
      </c>
      <c r="AN32" s="807"/>
      <c r="AO32" s="914">
        <v>201.57</v>
      </c>
      <c r="AP32" s="807">
        <v>0</v>
      </c>
      <c r="AQ32" s="914">
        <v>291.39800000000002</v>
      </c>
      <c r="AR32" s="807"/>
      <c r="AS32" s="914">
        <v>147</v>
      </c>
      <c r="AT32" s="807"/>
      <c r="AU32" s="914">
        <v>107</v>
      </c>
      <c r="AV32" s="807"/>
      <c r="AW32" s="914">
        <v>174</v>
      </c>
      <c r="AX32" s="807"/>
      <c r="AY32" s="914">
        <v>320.2</v>
      </c>
      <c r="AZ32" s="807"/>
      <c r="BA32" s="256">
        <v>326.53399999999999</v>
      </c>
      <c r="BB32" s="256">
        <v>32.409999999999997</v>
      </c>
      <c r="BC32" s="256">
        <v>164.27500000000001</v>
      </c>
      <c r="BD32" s="807"/>
      <c r="BE32" s="256"/>
      <c r="BF32" s="807"/>
      <c r="BG32" s="256"/>
      <c r="BH32" s="807"/>
      <c r="BI32" s="256"/>
      <c r="BJ32" s="807"/>
      <c r="BK32" s="256"/>
      <c r="BL32" s="807"/>
      <c r="BM32" s="256"/>
      <c r="BN32" s="807"/>
      <c r="BO32" s="256"/>
    </row>
    <row r="33" spans="2:67" s="808" customFormat="1" ht="25" customHeight="1">
      <c r="B33" s="806">
        <v>2017</v>
      </c>
      <c r="C33" s="806" t="s">
        <v>7</v>
      </c>
      <c r="D33" s="256">
        <v>595.19999999999993</v>
      </c>
      <c r="E33" s="256">
        <v>18965.912</v>
      </c>
      <c r="F33" s="256">
        <v>6125.1</v>
      </c>
      <c r="G33" s="256">
        <v>7511.9000000000005</v>
      </c>
      <c r="H33" s="256">
        <v>0</v>
      </c>
      <c r="I33" s="256">
        <v>259.62</v>
      </c>
      <c r="J33" s="807"/>
      <c r="K33" s="256">
        <v>355</v>
      </c>
      <c r="L33" s="807"/>
      <c r="M33" s="256">
        <v>131.94999999999999</v>
      </c>
      <c r="N33" s="807"/>
      <c r="O33" s="256">
        <v>271.2</v>
      </c>
      <c r="P33" s="807"/>
      <c r="Q33" s="256">
        <v>141.94999999999999</v>
      </c>
      <c r="R33" s="807"/>
      <c r="S33" s="256">
        <v>388</v>
      </c>
      <c r="T33" s="256">
        <v>4</v>
      </c>
      <c r="U33" s="256">
        <v>316.60000000000002</v>
      </c>
      <c r="V33" s="807"/>
      <c r="W33" s="256">
        <v>515.6</v>
      </c>
      <c r="X33" s="256">
        <v>41</v>
      </c>
      <c r="Y33" s="256">
        <v>328.37</v>
      </c>
      <c r="Z33" s="807"/>
      <c r="AA33" s="256">
        <v>713.82500000000005</v>
      </c>
      <c r="AB33" s="807"/>
      <c r="AC33" s="256">
        <v>353.08</v>
      </c>
      <c r="AD33" s="807"/>
      <c r="AE33" s="256">
        <v>695.32</v>
      </c>
      <c r="AF33" s="256">
        <v>4</v>
      </c>
      <c r="AG33" s="256">
        <v>215.61500000000001</v>
      </c>
      <c r="AH33" s="807"/>
      <c r="AI33" s="256">
        <v>628</v>
      </c>
      <c r="AJ33" s="256">
        <v>3</v>
      </c>
      <c r="AK33" s="256">
        <v>777</v>
      </c>
      <c r="AL33" s="807"/>
      <c r="AM33" s="256">
        <v>1023</v>
      </c>
      <c r="AN33" s="807"/>
      <c r="AO33" s="914">
        <v>121.88</v>
      </c>
      <c r="AP33" s="807"/>
      <c r="AQ33" s="914">
        <v>291.39800000000002</v>
      </c>
      <c r="AR33" s="807"/>
      <c r="AS33" s="914">
        <v>147</v>
      </c>
      <c r="AT33" s="807"/>
      <c r="AU33" s="914">
        <v>107</v>
      </c>
      <c r="AV33" s="807"/>
      <c r="AW33" s="914">
        <v>174</v>
      </c>
      <c r="AX33" s="807"/>
      <c r="AY33" s="914">
        <v>320.2</v>
      </c>
      <c r="AZ33" s="807"/>
      <c r="BA33" s="256">
        <v>326.53399999999999</v>
      </c>
      <c r="BB33" s="256">
        <v>32.409999999999997</v>
      </c>
      <c r="BC33" s="256">
        <v>164.27500000000001</v>
      </c>
      <c r="BD33" s="807"/>
      <c r="BE33" s="256"/>
      <c r="BF33" s="807"/>
      <c r="BG33" s="256"/>
      <c r="BH33" s="807"/>
      <c r="BI33" s="256"/>
      <c r="BJ33" s="807"/>
      <c r="BK33" s="256"/>
      <c r="BL33" s="807"/>
      <c r="BM33" s="256"/>
      <c r="BN33" s="807"/>
      <c r="BO33" s="256"/>
    </row>
    <row r="34" spans="2:67" s="808" customFormat="1" ht="25" customHeight="1">
      <c r="B34" s="806">
        <v>2017</v>
      </c>
      <c r="C34" s="806" t="s">
        <v>6</v>
      </c>
      <c r="D34" s="256">
        <v>1013.1999999999999</v>
      </c>
      <c r="E34" s="256">
        <v>18833.310000000001</v>
      </c>
      <c r="F34" s="256">
        <v>5978.7400000000007</v>
      </c>
      <c r="G34" s="256">
        <v>7398.64</v>
      </c>
      <c r="H34" s="256">
        <v>0</v>
      </c>
      <c r="I34" s="256">
        <v>259.49</v>
      </c>
      <c r="J34" s="807"/>
      <c r="K34" s="256">
        <v>355</v>
      </c>
      <c r="L34" s="807"/>
      <c r="M34" s="256">
        <v>131.94999999999999</v>
      </c>
      <c r="N34" s="807"/>
      <c r="O34" s="256">
        <v>271.2</v>
      </c>
      <c r="P34" s="807"/>
      <c r="Q34" s="256">
        <v>141.94999999999999</v>
      </c>
      <c r="R34" s="807"/>
      <c r="S34" s="256">
        <v>388</v>
      </c>
      <c r="T34" s="256">
        <v>5.8</v>
      </c>
      <c r="U34" s="256">
        <v>188.92</v>
      </c>
      <c r="V34" s="807"/>
      <c r="W34" s="256">
        <v>400.4</v>
      </c>
      <c r="X34" s="256">
        <v>41</v>
      </c>
      <c r="Y34" s="256">
        <v>328.37</v>
      </c>
      <c r="Z34" s="807"/>
      <c r="AA34" s="256">
        <v>713.82500000000005</v>
      </c>
      <c r="AB34" s="807"/>
      <c r="AC34" s="256"/>
      <c r="AD34" s="807"/>
      <c r="AE34" s="256"/>
      <c r="AF34" s="256"/>
      <c r="AG34" s="256"/>
      <c r="AH34" s="807"/>
      <c r="AI34" s="256"/>
      <c r="AJ34" s="256"/>
      <c r="AK34" s="256"/>
      <c r="AL34" s="807"/>
      <c r="AM34" s="256"/>
      <c r="AN34" s="807"/>
      <c r="AO34" s="914">
        <v>100.98</v>
      </c>
      <c r="AP34" s="807">
        <v>0</v>
      </c>
      <c r="AQ34" s="914">
        <v>291.39800000000002</v>
      </c>
      <c r="AR34" s="807"/>
      <c r="AS34" s="914">
        <v>86.8</v>
      </c>
      <c r="AT34" s="807"/>
      <c r="AU34" s="914">
        <v>138.69999999999999</v>
      </c>
      <c r="AV34" s="807"/>
      <c r="AW34" s="914">
        <v>174</v>
      </c>
      <c r="AX34" s="807"/>
      <c r="AY34" s="914">
        <v>320.2</v>
      </c>
      <c r="AZ34" s="807"/>
      <c r="BA34" s="256">
        <v>319.98399999999998</v>
      </c>
      <c r="BB34" s="256">
        <v>0</v>
      </c>
      <c r="BC34" s="256">
        <v>196.685</v>
      </c>
      <c r="BD34" s="807"/>
      <c r="BE34" s="256"/>
      <c r="BF34" s="807"/>
      <c r="BG34" s="256"/>
      <c r="BH34" s="807"/>
      <c r="BI34" s="256"/>
      <c r="BJ34" s="807"/>
      <c r="BK34" s="256"/>
      <c r="BL34" s="807"/>
      <c r="BM34" s="256"/>
      <c r="BN34" s="807"/>
      <c r="BO34" s="256"/>
    </row>
    <row r="35" spans="2:67" s="808" customFormat="1" ht="25" customHeight="1">
      <c r="B35" s="806">
        <v>2016</v>
      </c>
      <c r="C35" s="806" t="s">
        <v>9</v>
      </c>
      <c r="D35" s="256">
        <v>1013.1999999999999</v>
      </c>
      <c r="E35" s="256">
        <v>18669.7</v>
      </c>
      <c r="F35" s="256">
        <v>5950.78</v>
      </c>
      <c r="G35" s="256">
        <v>7298.03</v>
      </c>
      <c r="H35" s="256">
        <v>0</v>
      </c>
      <c r="I35" s="256">
        <v>256</v>
      </c>
      <c r="J35" s="807"/>
      <c r="K35" s="256">
        <v>351.6</v>
      </c>
      <c r="L35" s="807"/>
      <c r="M35" s="256"/>
      <c r="N35" s="807"/>
      <c r="O35" s="256"/>
      <c r="P35" s="807"/>
      <c r="Q35" s="256">
        <v>141.94999999999999</v>
      </c>
      <c r="R35" s="807"/>
      <c r="S35" s="256">
        <v>388</v>
      </c>
      <c r="T35" s="256">
        <v>5.8</v>
      </c>
      <c r="U35" s="256">
        <v>188.92</v>
      </c>
      <c r="V35" s="807"/>
      <c r="W35" s="256">
        <v>400.4</v>
      </c>
      <c r="X35" s="256">
        <v>41</v>
      </c>
      <c r="Y35" s="256">
        <v>229.32</v>
      </c>
      <c r="Z35" s="807"/>
      <c r="AA35" s="256">
        <v>465.38</v>
      </c>
      <c r="AB35" s="807"/>
      <c r="AC35" s="256"/>
      <c r="AD35" s="807"/>
      <c r="AE35" s="256"/>
      <c r="AF35" s="256"/>
      <c r="AG35" s="256"/>
      <c r="AH35" s="807"/>
      <c r="AI35" s="256"/>
      <c r="AJ35" s="256"/>
      <c r="AK35" s="256"/>
      <c r="AL35" s="807"/>
      <c r="AM35" s="256"/>
      <c r="AN35" s="807"/>
      <c r="AO35" s="914">
        <v>100.98</v>
      </c>
      <c r="AP35" s="807">
        <v>0</v>
      </c>
      <c r="AQ35" s="914">
        <v>291.39800000000002</v>
      </c>
      <c r="AR35" s="807"/>
      <c r="AS35" s="914">
        <v>84.8</v>
      </c>
      <c r="AT35" s="807"/>
      <c r="AU35" s="914">
        <v>138.69999999999999</v>
      </c>
      <c r="AV35" s="807"/>
      <c r="AW35" s="914">
        <v>274</v>
      </c>
      <c r="AX35" s="807"/>
      <c r="AY35" s="914">
        <v>320.2</v>
      </c>
      <c r="AZ35" s="807"/>
      <c r="BA35" s="256">
        <v>255.94399999999999</v>
      </c>
      <c r="BB35" s="256">
        <v>0</v>
      </c>
      <c r="BC35" s="256">
        <v>163.69999999999999</v>
      </c>
      <c r="BD35" s="807"/>
      <c r="BE35" s="256"/>
      <c r="BF35" s="807"/>
      <c r="BG35" s="256"/>
      <c r="BH35" s="807"/>
      <c r="BI35" s="256"/>
      <c r="BJ35" s="807"/>
      <c r="BK35" s="256"/>
      <c r="BL35" s="807"/>
      <c r="BM35" s="256"/>
      <c r="BN35" s="807"/>
      <c r="BO35" s="256"/>
    </row>
    <row r="36" spans="2:67" s="808" customFormat="1" ht="25" customHeight="1">
      <c r="B36" s="806">
        <v>2016</v>
      </c>
      <c r="C36" s="806" t="s">
        <v>8</v>
      </c>
      <c r="D36" s="256">
        <v>1013.1999999999999</v>
      </c>
      <c r="E36" s="256">
        <v>18048.850000000002</v>
      </c>
      <c r="F36" s="256">
        <v>5885.1000000000013</v>
      </c>
      <c r="G36" s="256">
        <v>7084.8</v>
      </c>
      <c r="H36" s="256">
        <v>0</v>
      </c>
      <c r="I36" s="256">
        <v>256</v>
      </c>
      <c r="J36" s="807"/>
      <c r="K36" s="256">
        <v>351.6</v>
      </c>
      <c r="L36" s="807"/>
      <c r="M36" s="256"/>
      <c r="N36" s="807"/>
      <c r="O36" s="256"/>
      <c r="P36" s="807"/>
      <c r="Q36" s="256">
        <v>141.94999999999999</v>
      </c>
      <c r="R36" s="807"/>
      <c r="S36" s="256">
        <v>388</v>
      </c>
      <c r="T36" s="256">
        <v>5.8</v>
      </c>
      <c r="U36" s="256">
        <v>188.92</v>
      </c>
      <c r="V36" s="807"/>
      <c r="W36" s="256">
        <v>400.4</v>
      </c>
      <c r="X36" s="256">
        <v>41</v>
      </c>
      <c r="Y36" s="256">
        <v>255.99</v>
      </c>
      <c r="Z36" s="807"/>
      <c r="AA36" s="256">
        <v>652.25000000000011</v>
      </c>
      <c r="AB36" s="807"/>
      <c r="AC36" s="256"/>
      <c r="AD36" s="807"/>
      <c r="AE36" s="256"/>
      <c r="AF36" s="256"/>
      <c r="AG36" s="256"/>
      <c r="AH36" s="807"/>
      <c r="AI36" s="256"/>
      <c r="AJ36" s="256"/>
      <c r="AK36" s="256"/>
      <c r="AL36" s="807"/>
      <c r="AM36" s="256"/>
      <c r="AN36" s="807"/>
      <c r="AO36" s="914">
        <v>100.98</v>
      </c>
      <c r="AP36" s="807">
        <v>0</v>
      </c>
      <c r="AQ36" s="914">
        <v>291.39800000000002</v>
      </c>
      <c r="AR36" s="807"/>
      <c r="AS36" s="914">
        <v>84.8</v>
      </c>
      <c r="AT36" s="807"/>
      <c r="AU36" s="914">
        <v>138.69999999999999</v>
      </c>
      <c r="AV36" s="807"/>
      <c r="AW36" s="914">
        <v>274</v>
      </c>
      <c r="AX36" s="807"/>
      <c r="AY36" s="914">
        <v>320.2</v>
      </c>
      <c r="AZ36" s="807"/>
      <c r="BA36" s="256">
        <v>253.179</v>
      </c>
      <c r="BB36" s="256">
        <v>0</v>
      </c>
      <c r="BC36" s="256">
        <v>161.85</v>
      </c>
      <c r="BD36" s="807"/>
      <c r="BE36" s="256"/>
      <c r="BF36" s="807"/>
      <c r="BG36" s="256"/>
      <c r="BH36" s="807"/>
      <c r="BI36" s="256"/>
      <c r="BJ36" s="807"/>
      <c r="BK36" s="256"/>
      <c r="BL36" s="807"/>
      <c r="BM36" s="256"/>
      <c r="BN36" s="807"/>
      <c r="BO36" s="256"/>
    </row>
    <row r="37" spans="2:67" s="808" customFormat="1" ht="25" customHeight="1">
      <c r="B37" s="806">
        <v>2016</v>
      </c>
      <c r="C37" s="806" t="s">
        <v>7</v>
      </c>
      <c r="D37" s="256">
        <v>1013.1999999999999</v>
      </c>
      <c r="E37" s="256">
        <v>17163.890000000003</v>
      </c>
      <c r="F37" s="256">
        <v>5620.0999999999995</v>
      </c>
      <c r="G37" s="256">
        <v>6853.4</v>
      </c>
      <c r="H37" s="256">
        <v>0</v>
      </c>
      <c r="I37" s="256">
        <v>255.36</v>
      </c>
      <c r="J37" s="807"/>
      <c r="K37" s="256">
        <v>349.6</v>
      </c>
      <c r="L37" s="807"/>
      <c r="M37" s="256"/>
      <c r="N37" s="807"/>
      <c r="O37" s="256"/>
      <c r="P37" s="807"/>
      <c r="Q37" s="256">
        <v>141.94999999999999</v>
      </c>
      <c r="R37" s="807"/>
      <c r="S37" s="256">
        <v>388</v>
      </c>
      <c r="T37" s="256">
        <v>4</v>
      </c>
      <c r="U37" s="256">
        <v>500.9</v>
      </c>
      <c r="V37" s="807"/>
      <c r="W37" s="256">
        <v>781</v>
      </c>
      <c r="X37" s="256">
        <v>41</v>
      </c>
      <c r="Y37" s="256">
        <v>281.99</v>
      </c>
      <c r="Z37" s="807"/>
      <c r="AA37" s="256">
        <v>652.25000000000011</v>
      </c>
      <c r="AB37" s="807"/>
      <c r="AC37" s="256"/>
      <c r="AD37" s="807"/>
      <c r="AE37" s="256"/>
      <c r="AF37" s="256"/>
      <c r="AG37" s="256"/>
      <c r="AH37" s="807"/>
      <c r="AI37" s="256"/>
      <c r="AJ37" s="256"/>
      <c r="AK37" s="256"/>
      <c r="AL37" s="807"/>
      <c r="AM37" s="256"/>
      <c r="AN37" s="807"/>
      <c r="AO37" s="914">
        <v>100.98</v>
      </c>
      <c r="AP37" s="807">
        <v>0</v>
      </c>
      <c r="AQ37" s="914">
        <v>291.39800000000002</v>
      </c>
      <c r="AR37" s="807"/>
      <c r="AS37" s="914">
        <v>84.8</v>
      </c>
      <c r="AT37" s="807"/>
      <c r="AU37" s="914">
        <v>138.69999999999999</v>
      </c>
      <c r="AV37" s="807"/>
      <c r="AW37" s="914">
        <v>274</v>
      </c>
      <c r="AX37" s="807"/>
      <c r="AY37" s="914">
        <v>320.2</v>
      </c>
      <c r="AZ37" s="807"/>
      <c r="BA37" s="256">
        <v>214.489</v>
      </c>
      <c r="BB37" s="256">
        <v>0</v>
      </c>
      <c r="BC37" s="256">
        <v>141.35</v>
      </c>
      <c r="BD37" s="807"/>
      <c r="BE37" s="256"/>
      <c r="BF37" s="807"/>
      <c r="BG37" s="256"/>
      <c r="BH37" s="807"/>
      <c r="BI37" s="256"/>
      <c r="BJ37" s="807"/>
      <c r="BK37" s="256"/>
      <c r="BL37" s="807"/>
      <c r="BM37" s="256"/>
      <c r="BN37" s="807"/>
      <c r="BO37" s="256"/>
    </row>
    <row r="38" spans="2:67" s="808" customFormat="1" ht="25" customHeight="1">
      <c r="B38" s="806">
        <v>2016</v>
      </c>
      <c r="C38" s="806" t="s">
        <v>6</v>
      </c>
      <c r="D38" s="256">
        <v>1013.1999999999999</v>
      </c>
      <c r="E38" s="256">
        <v>17163.890000000003</v>
      </c>
      <c r="F38" s="256">
        <v>5620.0999999999995</v>
      </c>
      <c r="G38" s="256">
        <v>6853.4</v>
      </c>
      <c r="H38" s="256">
        <v>0</v>
      </c>
      <c r="I38" s="256">
        <v>255.36</v>
      </c>
      <c r="J38" s="807"/>
      <c r="K38" s="256">
        <v>349.6</v>
      </c>
      <c r="L38" s="807"/>
      <c r="M38" s="256"/>
      <c r="N38" s="807"/>
      <c r="O38" s="256"/>
      <c r="P38" s="807"/>
      <c r="Q38" s="256">
        <v>141.94999999999999</v>
      </c>
      <c r="R38" s="807"/>
      <c r="S38" s="256">
        <v>388</v>
      </c>
      <c r="T38" s="256">
        <v>4</v>
      </c>
      <c r="U38" s="256">
        <v>500.9</v>
      </c>
      <c r="V38" s="807"/>
      <c r="W38" s="256">
        <v>781</v>
      </c>
      <c r="X38" s="256">
        <v>41</v>
      </c>
      <c r="Y38" s="256">
        <v>158.58499999999998</v>
      </c>
      <c r="Z38" s="807"/>
      <c r="AA38" s="256">
        <v>628</v>
      </c>
      <c r="AB38" s="807"/>
      <c r="AC38" s="256"/>
      <c r="AD38" s="807"/>
      <c r="AE38" s="256"/>
      <c r="AF38" s="256"/>
      <c r="AG38" s="256"/>
      <c r="AH38" s="807"/>
      <c r="AI38" s="256"/>
      <c r="AJ38" s="256"/>
      <c r="AK38" s="256"/>
      <c r="AL38" s="807"/>
      <c r="AM38" s="256"/>
      <c r="AN38" s="807"/>
      <c r="AO38" s="914">
        <v>100.98</v>
      </c>
      <c r="AP38" s="807">
        <v>0</v>
      </c>
      <c r="AQ38" s="914">
        <v>291.39800000000002</v>
      </c>
      <c r="AR38" s="807"/>
      <c r="AS38" s="914">
        <v>83.2</v>
      </c>
      <c r="AT38" s="807"/>
      <c r="AU38" s="914">
        <v>138.69999999999999</v>
      </c>
      <c r="AV38" s="807"/>
      <c r="AW38" s="914">
        <v>135.9</v>
      </c>
      <c r="AX38" s="807"/>
      <c r="AY38" s="914">
        <v>155.19999999999999</v>
      </c>
      <c r="AZ38" s="807"/>
      <c r="BA38" s="256">
        <v>213.399</v>
      </c>
      <c r="BB38" s="256">
        <v>0</v>
      </c>
      <c r="BC38" s="256">
        <v>141.35</v>
      </c>
      <c r="BD38" s="807"/>
      <c r="BE38" s="256"/>
      <c r="BF38" s="807"/>
      <c r="BG38" s="256"/>
      <c r="BH38" s="807"/>
      <c r="BI38" s="256"/>
      <c r="BJ38" s="807"/>
      <c r="BK38" s="256"/>
      <c r="BL38" s="807"/>
      <c r="BM38" s="256"/>
      <c r="BN38" s="807"/>
      <c r="BO38" s="256"/>
    </row>
    <row r="39" spans="2:67" s="808" customFormat="1" ht="25" customHeight="1">
      <c r="B39" s="806">
        <v>2015</v>
      </c>
      <c r="C39" s="806" t="s">
        <v>9</v>
      </c>
      <c r="D39" s="256">
        <v>1013.1999999999999</v>
      </c>
      <c r="E39" s="256">
        <v>16862.5</v>
      </c>
      <c r="F39" s="256">
        <v>5562.5</v>
      </c>
      <c r="G39" s="256">
        <v>6715.7999999999993</v>
      </c>
      <c r="H39" s="256">
        <v>0</v>
      </c>
      <c r="I39" s="256">
        <v>255</v>
      </c>
      <c r="J39" s="807"/>
      <c r="K39" s="256">
        <v>349.6</v>
      </c>
      <c r="L39" s="807"/>
      <c r="M39" s="256"/>
      <c r="N39" s="807"/>
      <c r="O39" s="256"/>
      <c r="P39" s="807"/>
      <c r="Q39" s="256">
        <v>135</v>
      </c>
      <c r="R39" s="807"/>
      <c r="S39" s="256">
        <v>384</v>
      </c>
      <c r="T39" s="256">
        <v>4</v>
      </c>
      <c r="U39" s="256">
        <v>500.8</v>
      </c>
      <c r="V39" s="807"/>
      <c r="W39" s="256">
        <v>781</v>
      </c>
      <c r="X39" s="256">
        <v>41</v>
      </c>
      <c r="Y39" s="256">
        <v>195.78</v>
      </c>
      <c r="Z39" s="807"/>
      <c r="AA39" s="256">
        <v>592.9</v>
      </c>
      <c r="AB39" s="807"/>
      <c r="AC39" s="256"/>
      <c r="AD39" s="807"/>
      <c r="AE39" s="256"/>
      <c r="AF39" s="256"/>
      <c r="AG39" s="256"/>
      <c r="AH39" s="807"/>
      <c r="AI39" s="256"/>
      <c r="AJ39" s="256"/>
      <c r="AK39" s="256"/>
      <c r="AL39" s="807"/>
      <c r="AM39" s="256"/>
      <c r="AN39" s="807"/>
      <c r="AO39" s="914">
        <v>85.78</v>
      </c>
      <c r="AP39" s="807"/>
      <c r="AQ39" s="914">
        <v>280.27999999999997</v>
      </c>
      <c r="AR39" s="807"/>
      <c r="AS39" s="914">
        <v>85.5</v>
      </c>
      <c r="AT39" s="807"/>
      <c r="AU39" s="914">
        <v>138.69999999999999</v>
      </c>
      <c r="AV39" s="807"/>
      <c r="AW39" s="914">
        <v>135.9</v>
      </c>
      <c r="AX39" s="807"/>
      <c r="AY39" s="914">
        <v>155.19999999999999</v>
      </c>
      <c r="AZ39" s="807"/>
      <c r="BA39" s="256">
        <v>211.239</v>
      </c>
      <c r="BB39" s="256">
        <v>0</v>
      </c>
      <c r="BC39" s="256">
        <v>140.29999999999998</v>
      </c>
      <c r="BD39" s="807"/>
      <c r="BE39" s="256"/>
      <c r="BF39" s="807"/>
      <c r="BG39" s="256"/>
      <c r="BH39" s="807"/>
      <c r="BI39" s="256"/>
      <c r="BJ39" s="807"/>
      <c r="BK39" s="256"/>
      <c r="BL39" s="807"/>
      <c r="BM39" s="256"/>
      <c r="BN39" s="807"/>
      <c r="BO39" s="256"/>
    </row>
    <row r="40" spans="2:67" s="808" customFormat="1" ht="25" customHeight="1">
      <c r="B40" s="806">
        <v>2015</v>
      </c>
      <c r="C40" s="806" t="s">
        <v>8</v>
      </c>
      <c r="D40" s="256">
        <v>1013.1999999999999</v>
      </c>
      <c r="E40" s="256">
        <v>16548.75</v>
      </c>
      <c r="F40" s="256">
        <v>5495.2999999999993</v>
      </c>
      <c r="G40" s="256">
        <v>6664.9599999999991</v>
      </c>
      <c r="H40" s="256">
        <v>0</v>
      </c>
      <c r="I40" s="256">
        <v>235.51</v>
      </c>
      <c r="J40" s="807"/>
      <c r="K40" s="256">
        <v>318</v>
      </c>
      <c r="L40" s="807"/>
      <c r="M40" s="256"/>
      <c r="N40" s="807"/>
      <c r="O40" s="256"/>
      <c r="P40" s="807"/>
      <c r="Q40" s="256">
        <v>135</v>
      </c>
      <c r="R40" s="807"/>
      <c r="S40" s="256">
        <v>384</v>
      </c>
      <c r="T40" s="256">
        <v>4</v>
      </c>
      <c r="U40" s="256">
        <v>500.8</v>
      </c>
      <c r="V40" s="807"/>
      <c r="W40" s="256">
        <v>781</v>
      </c>
      <c r="X40" s="256">
        <v>4</v>
      </c>
      <c r="Y40" s="256">
        <v>200.17999999999998</v>
      </c>
      <c r="Z40" s="807"/>
      <c r="AA40" s="256">
        <v>598.22</v>
      </c>
      <c r="AB40" s="807"/>
      <c r="AC40" s="256"/>
      <c r="AD40" s="807"/>
      <c r="AE40" s="256"/>
      <c r="AF40" s="256"/>
      <c r="AG40" s="256"/>
      <c r="AH40" s="807"/>
      <c r="AI40" s="256"/>
      <c r="AJ40" s="256"/>
      <c r="AK40" s="256"/>
      <c r="AL40" s="807"/>
      <c r="AM40" s="256"/>
      <c r="AN40" s="807"/>
      <c r="AO40" s="914">
        <v>85.78</v>
      </c>
      <c r="AP40" s="807"/>
      <c r="AQ40" s="914">
        <v>280.27999999999997</v>
      </c>
      <c r="AR40" s="807"/>
      <c r="AS40" s="914">
        <v>81.2</v>
      </c>
      <c r="AT40" s="807"/>
      <c r="AU40" s="914">
        <v>138.70000000000002</v>
      </c>
      <c r="AV40" s="807"/>
      <c r="AW40" s="914">
        <v>134</v>
      </c>
      <c r="AX40" s="807"/>
      <c r="AY40" s="914">
        <v>155.19999999999999</v>
      </c>
      <c r="AZ40" s="807"/>
      <c r="BA40" s="256">
        <v>195.66900000000001</v>
      </c>
      <c r="BB40" s="256">
        <v>0</v>
      </c>
      <c r="BC40" s="256">
        <v>131.13</v>
      </c>
      <c r="BD40" s="807"/>
      <c r="BE40" s="256"/>
      <c r="BF40" s="807"/>
      <c r="BG40" s="256"/>
      <c r="BH40" s="807"/>
      <c r="BI40" s="256"/>
      <c r="BJ40" s="807"/>
      <c r="BK40" s="256"/>
      <c r="BL40" s="807"/>
      <c r="BM40" s="256"/>
      <c r="BN40" s="807"/>
      <c r="BO40" s="256"/>
    </row>
    <row r="41" spans="2:67" s="808" customFormat="1" ht="25" customHeight="1">
      <c r="B41" s="806">
        <v>2015</v>
      </c>
      <c r="C41" s="806" t="s">
        <v>7</v>
      </c>
      <c r="D41" s="256">
        <v>1013.1999999999999</v>
      </c>
      <c r="E41" s="256">
        <v>16515.73</v>
      </c>
      <c r="F41" s="256">
        <v>5342.18</v>
      </c>
      <c r="G41" s="256">
        <v>6464.88</v>
      </c>
      <c r="H41" s="256">
        <v>0</v>
      </c>
      <c r="I41" s="256">
        <v>235.51</v>
      </c>
      <c r="J41" s="807"/>
      <c r="K41" s="256">
        <v>318</v>
      </c>
      <c r="L41" s="807"/>
      <c r="M41" s="256"/>
      <c r="N41" s="807"/>
      <c r="O41" s="256"/>
      <c r="P41" s="807"/>
      <c r="Q41" s="256">
        <v>135</v>
      </c>
      <c r="R41" s="807"/>
      <c r="S41" s="256">
        <v>384</v>
      </c>
      <c r="T41" s="256">
        <v>4</v>
      </c>
      <c r="U41" s="256">
        <v>500</v>
      </c>
      <c r="V41" s="807"/>
      <c r="W41" s="256">
        <v>780.6</v>
      </c>
      <c r="X41" s="256">
        <v>4</v>
      </c>
      <c r="Y41" s="256">
        <v>197.98</v>
      </c>
      <c r="Z41" s="807"/>
      <c r="AA41" s="256">
        <v>593.61</v>
      </c>
      <c r="AB41" s="807"/>
      <c r="AC41" s="256"/>
      <c r="AD41" s="807"/>
      <c r="AE41" s="256"/>
      <c r="AF41" s="256"/>
      <c r="AG41" s="256"/>
      <c r="AH41" s="807"/>
      <c r="AI41" s="256"/>
      <c r="AJ41" s="256"/>
      <c r="AK41" s="256"/>
      <c r="AL41" s="807"/>
      <c r="AM41" s="256"/>
      <c r="AN41" s="807"/>
      <c r="AO41" s="914">
        <v>101.09</v>
      </c>
      <c r="AP41" s="807"/>
      <c r="AQ41" s="914">
        <v>291.39800000000002</v>
      </c>
      <c r="AR41" s="807"/>
      <c r="AS41" s="914">
        <v>81.2</v>
      </c>
      <c r="AT41" s="807"/>
      <c r="AU41" s="914">
        <v>138.70000000000002</v>
      </c>
      <c r="AV41" s="807"/>
      <c r="AW41" s="914">
        <v>134.4</v>
      </c>
      <c r="AX41" s="807"/>
      <c r="AY41" s="914">
        <v>155.19999999999999</v>
      </c>
      <c r="AZ41" s="807"/>
      <c r="BA41" s="256">
        <v>193.63900000000001</v>
      </c>
      <c r="BB41" s="256">
        <v>0</v>
      </c>
      <c r="BC41" s="256">
        <v>131.13</v>
      </c>
      <c r="BD41" s="807"/>
      <c r="BE41" s="256"/>
      <c r="BF41" s="807"/>
      <c r="BG41" s="256"/>
      <c r="BH41" s="807"/>
      <c r="BI41" s="256"/>
      <c r="BJ41" s="807"/>
      <c r="BK41" s="256"/>
      <c r="BL41" s="807"/>
      <c r="BM41" s="256"/>
      <c r="BN41" s="807"/>
      <c r="BO41" s="256"/>
    </row>
    <row r="42" spans="2:67" s="808" customFormat="1" ht="25" customHeight="1">
      <c r="B42" s="806">
        <v>2015</v>
      </c>
      <c r="C42" s="806" t="s">
        <v>6</v>
      </c>
      <c r="D42" s="256">
        <v>1013.1999999999999</v>
      </c>
      <c r="E42" s="256">
        <v>15828.990000000002</v>
      </c>
      <c r="F42" s="256">
        <v>5301.66</v>
      </c>
      <c r="G42" s="256">
        <v>6405.21</v>
      </c>
      <c r="H42" s="256">
        <v>0</v>
      </c>
      <c r="I42" s="256">
        <v>235.2</v>
      </c>
      <c r="J42" s="807"/>
      <c r="K42" s="256">
        <v>318</v>
      </c>
      <c r="L42" s="807"/>
      <c r="M42" s="256"/>
      <c r="N42" s="807"/>
      <c r="O42" s="256"/>
      <c r="P42" s="807"/>
      <c r="Q42" s="256">
        <v>120</v>
      </c>
      <c r="R42" s="807"/>
      <c r="S42" s="256">
        <v>374</v>
      </c>
      <c r="T42" s="256">
        <v>4</v>
      </c>
      <c r="U42" s="256">
        <v>500</v>
      </c>
      <c r="V42" s="807"/>
      <c r="W42" s="256">
        <v>780</v>
      </c>
      <c r="X42" s="256">
        <v>4</v>
      </c>
      <c r="Y42" s="256">
        <v>197.98</v>
      </c>
      <c r="Z42" s="807"/>
      <c r="AA42" s="256">
        <v>593.61</v>
      </c>
      <c r="AB42" s="807"/>
      <c r="AC42" s="256"/>
      <c r="AD42" s="807"/>
      <c r="AE42" s="256"/>
      <c r="AF42" s="256"/>
      <c r="AG42" s="256"/>
      <c r="AH42" s="807"/>
      <c r="AI42" s="256"/>
      <c r="AJ42" s="256"/>
      <c r="AK42" s="256"/>
      <c r="AL42" s="807"/>
      <c r="AM42" s="256"/>
      <c r="AN42" s="807"/>
      <c r="AO42" s="914">
        <v>54.81</v>
      </c>
      <c r="AP42" s="807"/>
      <c r="AQ42" s="914">
        <v>145.12</v>
      </c>
      <c r="AR42" s="807"/>
      <c r="AS42" s="914">
        <v>70.2</v>
      </c>
      <c r="AT42" s="807"/>
      <c r="AU42" s="914">
        <v>138.30000000000001</v>
      </c>
      <c r="AV42" s="807"/>
      <c r="AW42" s="914">
        <v>134.4</v>
      </c>
      <c r="AX42" s="807"/>
      <c r="AY42" s="914">
        <v>155.19999999999999</v>
      </c>
      <c r="AZ42" s="807"/>
      <c r="BA42" s="256">
        <v>189.17499999999998</v>
      </c>
      <c r="BB42" s="256">
        <v>0</v>
      </c>
      <c r="BC42" s="256">
        <v>130.63</v>
      </c>
      <c r="BD42" s="807"/>
      <c r="BE42" s="256"/>
      <c r="BF42" s="807"/>
      <c r="BG42" s="256"/>
      <c r="BH42" s="807"/>
      <c r="BI42" s="256"/>
      <c r="BJ42" s="807"/>
      <c r="BK42" s="256"/>
      <c r="BL42" s="807"/>
      <c r="BM42" s="256"/>
      <c r="BN42" s="807"/>
      <c r="BO42" s="256"/>
    </row>
    <row r="43" spans="2:67" s="808" customFormat="1" ht="25" customHeight="1">
      <c r="B43" s="806">
        <v>2014</v>
      </c>
      <c r="C43" s="806" t="s">
        <v>9</v>
      </c>
      <c r="D43" s="256">
        <v>1013.1999999999999</v>
      </c>
      <c r="E43" s="256">
        <v>16903.43</v>
      </c>
      <c r="F43" s="256">
        <v>5331.11</v>
      </c>
      <c r="G43" s="256">
        <v>6382.74</v>
      </c>
      <c r="H43" s="256"/>
      <c r="I43" s="256"/>
      <c r="J43" s="807"/>
      <c r="K43" s="256"/>
      <c r="L43" s="807"/>
      <c r="M43" s="256"/>
      <c r="N43" s="807"/>
      <c r="O43" s="256"/>
      <c r="P43" s="807"/>
      <c r="Q43" s="256"/>
      <c r="R43" s="807"/>
      <c r="S43" s="256"/>
      <c r="T43" s="256"/>
      <c r="U43" s="256"/>
      <c r="V43" s="807"/>
      <c r="W43" s="256"/>
      <c r="X43" s="256"/>
      <c r="Y43" s="256"/>
      <c r="Z43" s="807"/>
      <c r="AA43" s="256"/>
      <c r="AB43" s="807"/>
      <c r="AC43" s="256"/>
      <c r="AD43" s="807"/>
      <c r="AE43" s="256"/>
      <c r="AF43" s="256"/>
      <c r="AG43" s="256"/>
      <c r="AH43" s="807"/>
      <c r="AI43" s="256"/>
      <c r="AJ43" s="256"/>
      <c r="AK43" s="256"/>
      <c r="AL43" s="807"/>
      <c r="AM43" s="256"/>
      <c r="AN43" s="807"/>
      <c r="AO43" s="914">
        <v>54.81</v>
      </c>
      <c r="AP43" s="807"/>
      <c r="AQ43" s="914">
        <v>155.52000000000001</v>
      </c>
      <c r="AR43" s="807"/>
      <c r="AS43" s="914">
        <v>69.900000000000006</v>
      </c>
      <c r="AT43" s="807"/>
      <c r="AU43" s="914">
        <v>138.30000000000001</v>
      </c>
      <c r="AV43" s="807"/>
      <c r="AW43" s="914">
        <v>135</v>
      </c>
      <c r="AX43" s="807"/>
      <c r="AY43" s="914">
        <v>155.4</v>
      </c>
      <c r="AZ43" s="807"/>
      <c r="BA43" s="256">
        <v>188.29500000000002</v>
      </c>
      <c r="BB43" s="256">
        <v>0</v>
      </c>
      <c r="BC43" s="256">
        <v>130.13</v>
      </c>
      <c r="BD43" s="807"/>
      <c r="BE43" s="256"/>
      <c r="BF43" s="807"/>
      <c r="BG43" s="256"/>
      <c r="BH43" s="807"/>
      <c r="BI43" s="256"/>
      <c r="BJ43" s="807"/>
      <c r="BK43" s="256"/>
      <c r="BL43" s="807"/>
      <c r="BM43" s="256"/>
      <c r="BN43" s="807"/>
      <c r="BO43" s="256"/>
    </row>
    <row r="44" spans="2:67" s="808" customFormat="1" ht="25" customHeight="1">
      <c r="B44" s="806">
        <v>2014</v>
      </c>
      <c r="C44" s="806" t="s">
        <v>8</v>
      </c>
      <c r="D44" s="256">
        <v>760.30000000000007</v>
      </c>
      <c r="E44" s="256">
        <v>16712.77</v>
      </c>
      <c r="F44" s="256">
        <v>5279.9000000000015</v>
      </c>
      <c r="G44" s="256">
        <v>6312.7400000000007</v>
      </c>
      <c r="H44" s="256"/>
      <c r="I44" s="256"/>
      <c r="J44" s="807"/>
      <c r="K44" s="256"/>
      <c r="L44" s="807"/>
      <c r="M44" s="256"/>
      <c r="N44" s="807"/>
      <c r="O44" s="256"/>
      <c r="P44" s="807"/>
      <c r="Q44" s="256"/>
      <c r="R44" s="807"/>
      <c r="S44" s="256"/>
      <c r="T44" s="256"/>
      <c r="U44" s="256"/>
      <c r="V44" s="807"/>
      <c r="W44" s="256"/>
      <c r="X44" s="256"/>
      <c r="Y44" s="256"/>
      <c r="Z44" s="807"/>
      <c r="AA44" s="256"/>
      <c r="AB44" s="807"/>
      <c r="AC44" s="256"/>
      <c r="AD44" s="807"/>
      <c r="AE44" s="256"/>
      <c r="AF44" s="256"/>
      <c r="AG44" s="256"/>
      <c r="AH44" s="807"/>
      <c r="AI44" s="256"/>
      <c r="AJ44" s="256"/>
      <c r="AK44" s="256"/>
      <c r="AL44" s="807"/>
      <c r="AM44" s="256"/>
      <c r="AN44" s="807"/>
      <c r="AO44" s="914">
        <v>55.16</v>
      </c>
      <c r="AP44" s="807"/>
      <c r="AQ44" s="914">
        <v>155.52000000000001</v>
      </c>
      <c r="AR44" s="807"/>
      <c r="AS44" s="914">
        <v>67.100000000000009</v>
      </c>
      <c r="AT44" s="807"/>
      <c r="AU44" s="914">
        <v>138.30000000000001</v>
      </c>
      <c r="AV44" s="807"/>
      <c r="AW44" s="914">
        <v>133.9</v>
      </c>
      <c r="AX44" s="807"/>
      <c r="AY44" s="914">
        <v>155</v>
      </c>
      <c r="AZ44" s="807"/>
      <c r="BA44" s="256">
        <v>185.70500000000001</v>
      </c>
      <c r="BB44" s="256">
        <v>0</v>
      </c>
      <c r="BC44" s="256">
        <v>129.93</v>
      </c>
      <c r="BD44" s="807"/>
      <c r="BE44" s="256"/>
      <c r="BF44" s="807"/>
      <c r="BG44" s="256"/>
      <c r="BH44" s="807"/>
      <c r="BI44" s="256"/>
      <c r="BJ44" s="807"/>
      <c r="BK44" s="256"/>
      <c r="BL44" s="807"/>
      <c r="BM44" s="256"/>
      <c r="BN44" s="807"/>
      <c r="BO44" s="256"/>
    </row>
    <row r="45" spans="2:67" s="808" customFormat="1" ht="25" customHeight="1">
      <c r="B45" s="806">
        <v>2014</v>
      </c>
      <c r="C45" s="806" t="s">
        <v>7</v>
      </c>
      <c r="D45" s="256">
        <v>507.4</v>
      </c>
      <c r="E45" s="256">
        <v>15402.46</v>
      </c>
      <c r="F45" s="256">
        <v>5217.22</v>
      </c>
      <c r="G45" s="256">
        <v>6324.37</v>
      </c>
      <c r="H45" s="256"/>
      <c r="I45" s="256"/>
      <c r="J45" s="807"/>
      <c r="K45" s="256"/>
      <c r="L45" s="807"/>
      <c r="M45" s="256"/>
      <c r="N45" s="807"/>
      <c r="O45" s="256"/>
      <c r="P45" s="807"/>
      <c r="Q45" s="256"/>
      <c r="R45" s="807"/>
      <c r="S45" s="256"/>
      <c r="T45" s="256"/>
      <c r="U45" s="256"/>
      <c r="V45" s="807"/>
      <c r="W45" s="256"/>
      <c r="X45" s="256"/>
      <c r="Y45" s="256"/>
      <c r="Z45" s="807"/>
      <c r="AA45" s="256"/>
      <c r="AB45" s="807"/>
      <c r="AC45" s="256"/>
      <c r="AD45" s="807"/>
      <c r="AE45" s="256"/>
      <c r="AF45" s="256"/>
      <c r="AG45" s="256"/>
      <c r="AH45" s="807"/>
      <c r="AI45" s="256"/>
      <c r="AJ45" s="256"/>
      <c r="AK45" s="256"/>
      <c r="AL45" s="807"/>
      <c r="AM45" s="256"/>
      <c r="AN45" s="807"/>
      <c r="AO45" s="914">
        <v>54.81</v>
      </c>
      <c r="AP45" s="807"/>
      <c r="AQ45" s="914">
        <v>155.52000000000001</v>
      </c>
      <c r="AR45" s="807"/>
      <c r="AS45" s="914">
        <v>64.2</v>
      </c>
      <c r="AT45" s="807"/>
      <c r="AU45" s="914">
        <v>138.30000000000001</v>
      </c>
      <c r="AV45" s="807"/>
      <c r="AW45" s="914">
        <v>133.9</v>
      </c>
      <c r="AX45" s="807"/>
      <c r="AY45" s="914">
        <v>155</v>
      </c>
      <c r="AZ45" s="807"/>
      <c r="BA45" s="256">
        <v>184.595</v>
      </c>
      <c r="BB45" s="256">
        <v>0</v>
      </c>
      <c r="BC45" s="256">
        <v>129.93</v>
      </c>
      <c r="BD45" s="807"/>
      <c r="BE45" s="256"/>
      <c r="BF45" s="807"/>
      <c r="BG45" s="256"/>
      <c r="BH45" s="807"/>
      <c r="BI45" s="256"/>
      <c r="BJ45" s="807"/>
      <c r="BK45" s="256"/>
      <c r="BL45" s="807"/>
      <c r="BM45" s="256"/>
      <c r="BN45" s="807"/>
      <c r="BO45" s="256"/>
    </row>
    <row r="46" spans="2:67" s="808" customFormat="1" ht="25" customHeight="1">
      <c r="B46" s="806">
        <v>2014</v>
      </c>
      <c r="C46" s="806" t="s">
        <v>6</v>
      </c>
      <c r="D46" s="256">
        <v>507.4</v>
      </c>
      <c r="E46" s="256">
        <v>11418.552459090904</v>
      </c>
      <c r="F46" s="256">
        <v>4541.1004299999995</v>
      </c>
      <c r="G46" s="256">
        <v>4454.3311790909102</v>
      </c>
      <c r="H46" s="256"/>
      <c r="I46" s="256"/>
      <c r="J46" s="807"/>
      <c r="K46" s="256"/>
      <c r="L46" s="807"/>
      <c r="M46" s="256"/>
      <c r="N46" s="807"/>
      <c r="O46" s="256"/>
      <c r="P46" s="807"/>
      <c r="Q46" s="256"/>
      <c r="R46" s="807"/>
      <c r="S46" s="256"/>
      <c r="T46" s="256"/>
      <c r="U46" s="256"/>
      <c r="V46" s="807"/>
      <c r="W46" s="256"/>
      <c r="X46" s="256"/>
      <c r="Y46" s="256"/>
      <c r="Z46" s="807"/>
      <c r="AA46" s="256"/>
      <c r="AB46" s="807"/>
      <c r="AC46" s="256"/>
      <c r="AD46" s="807"/>
      <c r="AE46" s="256"/>
      <c r="AF46" s="256"/>
      <c r="AG46" s="256"/>
      <c r="AH46" s="807"/>
      <c r="AI46" s="256"/>
      <c r="AJ46" s="256"/>
      <c r="AK46" s="256"/>
      <c r="AL46" s="807"/>
      <c r="AM46" s="256"/>
      <c r="AN46" s="807"/>
      <c r="AO46" s="914">
        <v>54.81</v>
      </c>
      <c r="AP46" s="807"/>
      <c r="AQ46" s="914">
        <v>155.52000000000001</v>
      </c>
      <c r="AR46" s="807"/>
      <c r="AS46" s="914">
        <v>62.5</v>
      </c>
      <c r="AT46" s="807"/>
      <c r="AU46" s="914">
        <v>138.30000000000001</v>
      </c>
      <c r="AV46" s="807"/>
      <c r="AW46" s="914">
        <v>133.9</v>
      </c>
      <c r="AX46" s="807"/>
      <c r="AY46" s="914">
        <v>155</v>
      </c>
      <c r="AZ46" s="807"/>
      <c r="BA46" s="256">
        <v>182.005</v>
      </c>
      <c r="BB46" s="256">
        <v>0</v>
      </c>
      <c r="BC46" s="256">
        <v>129.93</v>
      </c>
      <c r="BD46" s="807"/>
      <c r="BE46" s="256"/>
      <c r="BF46" s="807"/>
      <c r="BG46" s="256"/>
      <c r="BH46" s="807"/>
      <c r="BI46" s="256"/>
      <c r="BJ46" s="807"/>
      <c r="BK46" s="256"/>
      <c r="BL46" s="807"/>
      <c r="BM46" s="256"/>
      <c r="BN46" s="807"/>
      <c r="BO46" s="256"/>
    </row>
    <row r="47" spans="2:67" s="808" customFormat="1" ht="25" customHeight="1">
      <c r="B47" s="806">
        <v>2013</v>
      </c>
      <c r="C47" s="806" t="s">
        <v>9</v>
      </c>
      <c r="D47" s="256">
        <v>507</v>
      </c>
      <c r="E47" s="256">
        <v>17030.522620000003</v>
      </c>
      <c r="F47" s="256">
        <v>4912.4521300000006</v>
      </c>
      <c r="G47" s="256">
        <v>6583.6632799999988</v>
      </c>
      <c r="H47" s="256"/>
      <c r="I47" s="256"/>
      <c r="J47" s="807"/>
      <c r="K47" s="256"/>
      <c r="L47" s="807"/>
      <c r="M47" s="256"/>
      <c r="N47" s="807"/>
      <c r="O47" s="256"/>
      <c r="P47" s="807"/>
      <c r="Q47" s="256"/>
      <c r="R47" s="807"/>
      <c r="S47" s="256"/>
      <c r="T47" s="256"/>
      <c r="U47" s="256"/>
      <c r="V47" s="807"/>
      <c r="W47" s="256"/>
      <c r="X47" s="256"/>
      <c r="Y47" s="256"/>
      <c r="Z47" s="807"/>
      <c r="AA47" s="256"/>
      <c r="AB47" s="807"/>
      <c r="AC47" s="256"/>
      <c r="AD47" s="807"/>
      <c r="AE47" s="256"/>
      <c r="AF47" s="256"/>
      <c r="AG47" s="256"/>
      <c r="AH47" s="807"/>
      <c r="AI47" s="256"/>
      <c r="AJ47" s="256"/>
      <c r="AK47" s="256"/>
      <c r="AL47" s="807"/>
      <c r="AM47" s="256"/>
      <c r="AN47" s="807"/>
      <c r="AO47" s="914">
        <v>54.81</v>
      </c>
      <c r="AP47" s="807"/>
      <c r="AQ47" s="914">
        <v>155.52000000000001</v>
      </c>
      <c r="AR47" s="807"/>
      <c r="AS47" s="914">
        <v>62.5</v>
      </c>
      <c r="AT47" s="807"/>
      <c r="AU47" s="914">
        <v>138.30000000000001</v>
      </c>
      <c r="AV47" s="807"/>
      <c r="AW47" s="949"/>
      <c r="AX47" s="807"/>
      <c r="AY47" s="949"/>
      <c r="AZ47" s="807"/>
      <c r="BA47" s="256">
        <v>108.955</v>
      </c>
      <c r="BB47" s="256">
        <v>0</v>
      </c>
      <c r="BC47" s="256">
        <v>97.08</v>
      </c>
      <c r="BD47" s="807"/>
      <c r="BE47" s="256"/>
      <c r="BF47" s="807"/>
      <c r="BG47" s="256"/>
      <c r="BH47" s="807"/>
      <c r="BI47" s="256"/>
      <c r="BJ47" s="807"/>
      <c r="BK47" s="256"/>
      <c r="BL47" s="807"/>
      <c r="BM47" s="256"/>
      <c r="BN47" s="807"/>
      <c r="BO47" s="256"/>
    </row>
    <row r="48" spans="2:67" s="808" customFormat="1" ht="25" customHeight="1">
      <c r="B48" s="806">
        <v>2013</v>
      </c>
      <c r="C48" s="806" t="s">
        <v>8</v>
      </c>
      <c r="D48" s="256">
        <v>507</v>
      </c>
      <c r="E48" s="256">
        <v>17030.522620000003</v>
      </c>
      <c r="F48" s="256">
        <v>4912.4521300000006</v>
      </c>
      <c r="G48" s="256">
        <v>6583.6632799999988</v>
      </c>
      <c r="H48" s="256"/>
      <c r="I48" s="256"/>
      <c r="J48" s="807"/>
      <c r="K48" s="256"/>
      <c r="L48" s="807"/>
      <c r="M48" s="256"/>
      <c r="N48" s="807"/>
      <c r="O48" s="256"/>
      <c r="P48" s="807"/>
      <c r="Q48" s="256"/>
      <c r="R48" s="807"/>
      <c r="S48" s="256"/>
      <c r="T48" s="256"/>
      <c r="U48" s="256"/>
      <c r="V48" s="807"/>
      <c r="W48" s="256"/>
      <c r="X48" s="256"/>
      <c r="Y48" s="256"/>
      <c r="Z48" s="807"/>
      <c r="AA48" s="256"/>
      <c r="AB48" s="807"/>
      <c r="AC48" s="256"/>
      <c r="AD48" s="807"/>
      <c r="AE48" s="256"/>
      <c r="AF48" s="256"/>
      <c r="AG48" s="256"/>
      <c r="AH48" s="807"/>
      <c r="AI48" s="256"/>
      <c r="AJ48" s="256"/>
      <c r="AK48" s="256"/>
      <c r="AL48" s="807"/>
      <c r="AM48" s="256"/>
      <c r="AN48" s="807"/>
      <c r="AO48" s="914">
        <v>54.81</v>
      </c>
      <c r="AP48" s="807"/>
      <c r="AQ48" s="914">
        <v>155.52000000000001</v>
      </c>
      <c r="AR48" s="807"/>
      <c r="AS48" s="914">
        <v>62.5</v>
      </c>
      <c r="AT48" s="807"/>
      <c r="AU48" s="914">
        <v>138.30000000000001</v>
      </c>
      <c r="AV48" s="807"/>
      <c r="AW48" s="949"/>
      <c r="AX48" s="807"/>
      <c r="AY48" s="949"/>
      <c r="AZ48" s="807"/>
      <c r="BA48" s="256">
        <v>108.18499999999999</v>
      </c>
      <c r="BB48" s="256">
        <v>0</v>
      </c>
      <c r="BC48" s="256">
        <v>97.08</v>
      </c>
      <c r="BD48" s="807"/>
      <c r="BE48" s="256"/>
      <c r="BF48" s="807"/>
      <c r="BG48" s="256"/>
      <c r="BH48" s="807"/>
      <c r="BI48" s="256"/>
      <c r="BJ48" s="807"/>
      <c r="BK48" s="256"/>
      <c r="BL48" s="807"/>
      <c r="BM48" s="256"/>
      <c r="BN48" s="807"/>
      <c r="BO48" s="256"/>
    </row>
    <row r="49" spans="2:67" s="808" customFormat="1" ht="25" customHeight="1">
      <c r="B49" s="806">
        <v>2013</v>
      </c>
      <c r="C49" s="806" t="s">
        <v>7</v>
      </c>
      <c r="D49" s="256">
        <v>633.85</v>
      </c>
      <c r="E49" s="256">
        <v>15933.290000000003</v>
      </c>
      <c r="F49" s="256">
        <v>4808.97</v>
      </c>
      <c r="G49" s="256">
        <v>6394.0199999999995</v>
      </c>
      <c r="H49" s="256"/>
      <c r="I49" s="256"/>
      <c r="J49" s="807"/>
      <c r="K49" s="256"/>
      <c r="L49" s="807"/>
      <c r="M49" s="256"/>
      <c r="N49" s="807"/>
      <c r="O49" s="256"/>
      <c r="P49" s="807"/>
      <c r="Q49" s="256"/>
      <c r="R49" s="807"/>
      <c r="S49" s="256"/>
      <c r="T49" s="256"/>
      <c r="U49" s="256"/>
      <c r="V49" s="807"/>
      <c r="W49" s="256"/>
      <c r="X49" s="256"/>
      <c r="Y49" s="256"/>
      <c r="Z49" s="807"/>
      <c r="AA49" s="256"/>
      <c r="AB49" s="807"/>
      <c r="AC49" s="256"/>
      <c r="AD49" s="807"/>
      <c r="AE49" s="256"/>
      <c r="AF49" s="256"/>
      <c r="AG49" s="256"/>
      <c r="AH49" s="807"/>
      <c r="AI49" s="256"/>
      <c r="AJ49" s="256"/>
      <c r="AK49" s="256"/>
      <c r="AL49" s="807"/>
      <c r="AM49" s="256"/>
      <c r="AN49" s="807"/>
      <c r="AO49" s="914">
        <v>54.81</v>
      </c>
      <c r="AP49" s="807"/>
      <c r="AQ49" s="914">
        <v>155.52000000000001</v>
      </c>
      <c r="AR49" s="807"/>
      <c r="AS49" s="914">
        <v>63</v>
      </c>
      <c r="AT49" s="807"/>
      <c r="AU49" s="914">
        <v>138.30000000000001</v>
      </c>
      <c r="AV49" s="807"/>
      <c r="AW49" s="949"/>
      <c r="AX49" s="807"/>
      <c r="AY49" s="949"/>
      <c r="AZ49" s="807"/>
      <c r="BA49" s="256">
        <v>106.44499999999999</v>
      </c>
      <c r="BB49" s="256">
        <v>0</v>
      </c>
      <c r="BC49" s="256">
        <v>97.08</v>
      </c>
      <c r="BD49" s="807"/>
      <c r="BE49" s="256"/>
      <c r="BF49" s="807"/>
      <c r="BG49" s="256"/>
      <c r="BH49" s="807"/>
      <c r="BI49" s="256"/>
      <c r="BJ49" s="807"/>
      <c r="BK49" s="256"/>
      <c r="BL49" s="807"/>
      <c r="BM49" s="256"/>
      <c r="BN49" s="807"/>
      <c r="BO49" s="256"/>
    </row>
    <row r="50" spans="2:67" s="808" customFormat="1" ht="25" customHeight="1">
      <c r="B50" s="806">
        <v>2013</v>
      </c>
      <c r="C50" s="806" t="s">
        <v>6</v>
      </c>
      <c r="D50" s="256">
        <v>633.85</v>
      </c>
      <c r="E50" s="256">
        <v>15933.290000000003</v>
      </c>
      <c r="F50" s="256">
        <v>4808.97</v>
      </c>
      <c r="G50" s="256">
        <v>6394.0199999999995</v>
      </c>
      <c r="H50" s="256"/>
      <c r="I50" s="256"/>
      <c r="J50" s="807"/>
      <c r="K50" s="256"/>
      <c r="L50" s="807"/>
      <c r="M50" s="256"/>
      <c r="N50" s="807"/>
      <c r="O50" s="256"/>
      <c r="P50" s="807"/>
      <c r="Q50" s="256"/>
      <c r="R50" s="807"/>
      <c r="S50" s="256"/>
      <c r="T50" s="256"/>
      <c r="U50" s="256"/>
      <c r="V50" s="807"/>
      <c r="W50" s="256"/>
      <c r="X50" s="256"/>
      <c r="Y50" s="256"/>
      <c r="Z50" s="807"/>
      <c r="AA50" s="256"/>
      <c r="AB50" s="807"/>
      <c r="AC50" s="256"/>
      <c r="AD50" s="807"/>
      <c r="AE50" s="256"/>
      <c r="AF50" s="256"/>
      <c r="AG50" s="256"/>
      <c r="AH50" s="807"/>
      <c r="AI50" s="256"/>
      <c r="AJ50" s="256"/>
      <c r="AK50" s="256"/>
      <c r="AL50" s="807"/>
      <c r="AM50" s="256"/>
      <c r="AN50" s="807"/>
      <c r="AO50" s="914">
        <v>53.15</v>
      </c>
      <c r="AP50" s="807"/>
      <c r="AQ50" s="914">
        <v>144.9</v>
      </c>
      <c r="AR50" s="807"/>
      <c r="AS50" s="914">
        <v>62</v>
      </c>
      <c r="AT50" s="807"/>
      <c r="AU50" s="914">
        <v>138.30000000000001</v>
      </c>
      <c r="AV50" s="807"/>
      <c r="AW50" s="949"/>
      <c r="AX50" s="807"/>
      <c r="AY50" s="949"/>
      <c r="AZ50" s="807"/>
      <c r="BA50" s="256">
        <v>105.315</v>
      </c>
      <c r="BB50" s="256">
        <v>0</v>
      </c>
      <c r="BC50" s="256">
        <v>97.08</v>
      </c>
      <c r="BD50" s="807"/>
      <c r="BE50" s="256"/>
      <c r="BF50" s="807"/>
      <c r="BG50" s="256"/>
      <c r="BH50" s="807"/>
      <c r="BI50" s="256"/>
      <c r="BJ50" s="807"/>
      <c r="BK50" s="256"/>
      <c r="BL50" s="807"/>
      <c r="BM50" s="256"/>
      <c r="BN50" s="807"/>
      <c r="BO50" s="256"/>
    </row>
    <row r="51" spans="2:67" s="808" customFormat="1" ht="25" customHeight="1">
      <c r="B51" s="806">
        <v>2012</v>
      </c>
      <c r="C51" s="806" t="s">
        <v>9</v>
      </c>
      <c r="D51" s="256">
        <v>633.85</v>
      </c>
      <c r="E51" s="256">
        <v>15933.290000000003</v>
      </c>
      <c r="F51" s="256">
        <v>4808.97</v>
      </c>
      <c r="G51" s="256">
        <v>6394.0199999999995</v>
      </c>
      <c r="H51" s="256"/>
      <c r="I51" s="256"/>
      <c r="J51" s="807"/>
      <c r="K51" s="256"/>
      <c r="L51" s="807"/>
      <c r="M51" s="256"/>
      <c r="N51" s="807"/>
      <c r="O51" s="256"/>
      <c r="P51" s="807"/>
      <c r="Q51" s="256"/>
      <c r="R51" s="807"/>
      <c r="S51" s="256"/>
      <c r="T51" s="256"/>
      <c r="U51" s="256"/>
      <c r="V51" s="807"/>
      <c r="W51" s="256"/>
      <c r="X51" s="256"/>
      <c r="Y51" s="256"/>
      <c r="Z51" s="807"/>
      <c r="AA51" s="256"/>
      <c r="AB51" s="807"/>
      <c r="AC51" s="256"/>
      <c r="AD51" s="807"/>
      <c r="AE51" s="256"/>
      <c r="AF51" s="256"/>
      <c r="AG51" s="256"/>
      <c r="AH51" s="807"/>
      <c r="AI51" s="256"/>
      <c r="AJ51" s="256"/>
      <c r="AK51" s="256"/>
      <c r="AL51" s="807"/>
      <c r="AM51" s="256"/>
      <c r="AN51" s="807"/>
      <c r="AO51" s="914">
        <v>55.5</v>
      </c>
      <c r="AP51" s="807"/>
      <c r="AQ51" s="914">
        <v>145.5</v>
      </c>
      <c r="AR51" s="807"/>
      <c r="AS51" s="914">
        <v>61</v>
      </c>
      <c r="AT51" s="807"/>
      <c r="AU51" s="914">
        <v>138.30000000000001</v>
      </c>
      <c r="AV51" s="807"/>
      <c r="AW51" s="949"/>
      <c r="AX51" s="807"/>
      <c r="AY51" s="949"/>
      <c r="AZ51" s="807"/>
      <c r="BA51" s="256">
        <v>79.034999999999997</v>
      </c>
      <c r="BB51" s="256">
        <v>0</v>
      </c>
      <c r="BC51" s="256">
        <v>74.08</v>
      </c>
      <c r="BD51" s="807"/>
      <c r="BE51" s="256"/>
      <c r="BF51" s="807"/>
      <c r="BG51" s="256"/>
      <c r="BH51" s="807"/>
      <c r="BI51" s="256"/>
      <c r="BJ51" s="807"/>
      <c r="BK51" s="256"/>
      <c r="BL51" s="807"/>
      <c r="BM51" s="256"/>
      <c r="BN51" s="807"/>
      <c r="BO51" s="256"/>
    </row>
    <row r="52" spans="2:67" s="808" customFormat="1" ht="25" customHeight="1">
      <c r="B52" s="806">
        <v>2012</v>
      </c>
      <c r="C52" s="806" t="s">
        <v>8</v>
      </c>
      <c r="D52" s="256">
        <v>0</v>
      </c>
      <c r="E52" s="256">
        <v>10733.302459090906</v>
      </c>
      <c r="F52" s="256">
        <v>4507.8804299999993</v>
      </c>
      <c r="G52" s="256">
        <v>4396.1011790909097</v>
      </c>
      <c r="H52" s="256"/>
      <c r="I52" s="256"/>
      <c r="J52" s="807"/>
      <c r="K52" s="256"/>
      <c r="L52" s="807"/>
      <c r="M52" s="256"/>
      <c r="N52" s="807"/>
      <c r="O52" s="256"/>
      <c r="P52" s="807"/>
      <c r="Q52" s="256"/>
      <c r="R52" s="807"/>
      <c r="S52" s="256"/>
      <c r="T52" s="256"/>
      <c r="U52" s="256"/>
      <c r="V52" s="807"/>
      <c r="W52" s="256"/>
      <c r="X52" s="256"/>
      <c r="Y52" s="256"/>
      <c r="Z52" s="807"/>
      <c r="AA52" s="256"/>
      <c r="AB52" s="807"/>
      <c r="AC52" s="256"/>
      <c r="AD52" s="807"/>
      <c r="AE52" s="256"/>
      <c r="AF52" s="256"/>
      <c r="AG52" s="256"/>
      <c r="AH52" s="807"/>
      <c r="AI52" s="256"/>
      <c r="AJ52" s="256"/>
      <c r="AK52" s="256"/>
      <c r="AL52" s="807"/>
      <c r="AM52" s="256"/>
      <c r="AN52" s="807"/>
      <c r="AO52" s="914">
        <v>55.5</v>
      </c>
      <c r="AP52" s="807"/>
      <c r="AQ52" s="914">
        <v>145.5</v>
      </c>
      <c r="AR52" s="807"/>
      <c r="AS52" s="914">
        <v>59</v>
      </c>
      <c r="AT52" s="807"/>
      <c r="AU52" s="914">
        <v>138.30000000000001</v>
      </c>
      <c r="AV52" s="807"/>
      <c r="AW52" s="949"/>
      <c r="AX52" s="807"/>
      <c r="AY52" s="949"/>
      <c r="AZ52" s="807"/>
      <c r="BA52" s="256">
        <v>76.695000000000007</v>
      </c>
      <c r="BB52" s="256">
        <v>0</v>
      </c>
      <c r="BC52" s="256">
        <v>74.08</v>
      </c>
      <c r="BD52" s="807"/>
      <c r="BE52" s="256"/>
      <c r="BF52" s="807"/>
      <c r="BG52" s="256"/>
      <c r="BH52" s="807"/>
      <c r="BI52" s="256"/>
      <c r="BJ52" s="807"/>
      <c r="BK52" s="256"/>
      <c r="BL52" s="807"/>
      <c r="BM52" s="256"/>
      <c r="BN52" s="807"/>
      <c r="BO52" s="256"/>
    </row>
    <row r="53" spans="2:67" s="808" customFormat="1" ht="25" customHeight="1">
      <c r="B53" s="806">
        <v>2012</v>
      </c>
      <c r="C53" s="806" t="s">
        <v>7</v>
      </c>
      <c r="D53" s="256">
        <v>0</v>
      </c>
      <c r="E53" s="256">
        <v>10651.333109090907</v>
      </c>
      <c r="F53" s="256">
        <v>4506.9263199999996</v>
      </c>
      <c r="G53" s="256">
        <v>4394.9350390909094</v>
      </c>
      <c r="H53" s="256"/>
      <c r="I53" s="256"/>
      <c r="J53" s="807"/>
      <c r="K53" s="256"/>
      <c r="L53" s="807"/>
      <c r="M53" s="256"/>
      <c r="N53" s="807"/>
      <c r="O53" s="256"/>
      <c r="P53" s="807"/>
      <c r="Q53" s="256"/>
      <c r="R53" s="807"/>
      <c r="S53" s="256"/>
      <c r="T53" s="256"/>
      <c r="U53" s="256"/>
      <c r="V53" s="807"/>
      <c r="W53" s="256"/>
      <c r="X53" s="256"/>
      <c r="Y53" s="256"/>
      <c r="Z53" s="807"/>
      <c r="AA53" s="256"/>
      <c r="AB53" s="807"/>
      <c r="AC53" s="256"/>
      <c r="AD53" s="807"/>
      <c r="AE53" s="256"/>
      <c r="AF53" s="256"/>
      <c r="AG53" s="256"/>
      <c r="AH53" s="807"/>
      <c r="AI53" s="256"/>
      <c r="AJ53" s="256"/>
      <c r="AK53" s="256"/>
      <c r="AL53" s="807"/>
      <c r="AM53" s="256"/>
      <c r="AN53" s="807"/>
      <c r="AO53" s="914">
        <v>55.5</v>
      </c>
      <c r="AP53" s="807"/>
      <c r="AQ53" s="914">
        <v>145.5</v>
      </c>
      <c r="AR53" s="807"/>
      <c r="AS53" s="914">
        <v>59</v>
      </c>
      <c r="AT53" s="807"/>
      <c r="AU53" s="914">
        <v>138.30000000000001</v>
      </c>
      <c r="AV53" s="807"/>
      <c r="AW53" s="949"/>
      <c r="AX53" s="807"/>
      <c r="AY53" s="949"/>
      <c r="AZ53" s="807"/>
      <c r="BA53" s="256">
        <v>75.59</v>
      </c>
      <c r="BB53" s="256">
        <v>0</v>
      </c>
      <c r="BC53" s="256">
        <v>74.08</v>
      </c>
      <c r="BD53" s="807"/>
      <c r="BE53" s="256"/>
      <c r="BF53" s="807"/>
      <c r="BG53" s="256"/>
      <c r="BH53" s="807"/>
      <c r="BI53" s="256"/>
      <c r="BJ53" s="807"/>
      <c r="BK53" s="256"/>
      <c r="BL53" s="807"/>
      <c r="BM53" s="256"/>
      <c r="BN53" s="807"/>
      <c r="BO53" s="256"/>
    </row>
    <row r="54" spans="2:67" s="808" customFormat="1" ht="25" customHeight="1">
      <c r="B54" s="806">
        <v>2012</v>
      </c>
      <c r="C54" s="806" t="s">
        <v>6</v>
      </c>
      <c r="D54" s="256">
        <v>0</v>
      </c>
      <c r="E54" s="256">
        <v>10569.363759090907</v>
      </c>
      <c r="F54" s="256">
        <v>4505.9722099999999</v>
      </c>
      <c r="G54" s="256">
        <v>4393.7688990909091</v>
      </c>
      <c r="H54" s="256"/>
      <c r="I54" s="256"/>
      <c r="J54" s="807"/>
      <c r="K54" s="256"/>
      <c r="L54" s="807"/>
      <c r="M54" s="256"/>
      <c r="N54" s="807"/>
      <c r="O54" s="256"/>
      <c r="P54" s="807"/>
      <c r="Q54" s="256"/>
      <c r="R54" s="807"/>
      <c r="S54" s="256"/>
      <c r="T54" s="256"/>
      <c r="U54" s="256"/>
      <c r="V54" s="807"/>
      <c r="W54" s="256"/>
      <c r="X54" s="256"/>
      <c r="Y54" s="256"/>
      <c r="Z54" s="807"/>
      <c r="AA54" s="256"/>
      <c r="AB54" s="807"/>
      <c r="AC54" s="256"/>
      <c r="AD54" s="807"/>
      <c r="AE54" s="256"/>
      <c r="AF54" s="256"/>
      <c r="AG54" s="256"/>
      <c r="AH54" s="807"/>
      <c r="AI54" s="256"/>
      <c r="AJ54" s="256"/>
      <c r="AK54" s="256"/>
      <c r="AL54" s="807"/>
      <c r="AM54" s="256"/>
      <c r="AN54" s="807"/>
      <c r="AO54" s="256"/>
      <c r="AP54" s="807"/>
      <c r="AQ54" s="256"/>
      <c r="AR54" s="807"/>
      <c r="AS54" s="914">
        <v>59</v>
      </c>
      <c r="AT54" s="807"/>
      <c r="AU54" s="914">
        <v>138</v>
      </c>
      <c r="AV54" s="807"/>
      <c r="AW54" s="949"/>
      <c r="AX54" s="807"/>
      <c r="AY54" s="949"/>
      <c r="AZ54" s="807"/>
      <c r="BA54" s="256">
        <v>75.59</v>
      </c>
      <c r="BB54" s="256">
        <v>0</v>
      </c>
      <c r="BC54" s="256">
        <v>74.08</v>
      </c>
      <c r="BD54" s="807"/>
      <c r="BE54" s="256"/>
      <c r="BF54" s="807"/>
      <c r="BG54" s="256"/>
      <c r="BH54" s="807"/>
      <c r="BI54" s="256"/>
      <c r="BJ54" s="807"/>
      <c r="BK54" s="256"/>
      <c r="BL54" s="807"/>
      <c r="BM54" s="256"/>
      <c r="BN54" s="807"/>
      <c r="BO54" s="256"/>
    </row>
    <row r="55" spans="2:67" s="808" customFormat="1" ht="25" customHeight="1">
      <c r="B55" s="806">
        <v>2011</v>
      </c>
      <c r="C55" s="806" t="s">
        <v>9</v>
      </c>
      <c r="D55" s="256">
        <v>0</v>
      </c>
      <c r="E55" s="256">
        <v>10477.447759090908</v>
      </c>
      <c r="F55" s="256">
        <v>4504.8602099999998</v>
      </c>
      <c r="G55" s="256">
        <v>4392.4128990909094</v>
      </c>
      <c r="H55" s="256"/>
      <c r="I55" s="256"/>
      <c r="J55" s="807"/>
      <c r="K55" s="256"/>
      <c r="L55" s="807"/>
      <c r="M55" s="256"/>
      <c r="N55" s="807"/>
      <c r="O55" s="256"/>
      <c r="P55" s="807"/>
      <c r="Q55" s="256"/>
      <c r="R55" s="807"/>
      <c r="S55" s="256"/>
      <c r="T55" s="256"/>
      <c r="U55" s="256"/>
      <c r="V55" s="807"/>
      <c r="W55" s="256"/>
      <c r="X55" s="256"/>
      <c r="Y55" s="256"/>
      <c r="Z55" s="807"/>
      <c r="AA55" s="256"/>
      <c r="AB55" s="807"/>
      <c r="AC55" s="256"/>
      <c r="AD55" s="807"/>
      <c r="AE55" s="256"/>
      <c r="AF55" s="256"/>
      <c r="AG55" s="256"/>
      <c r="AH55" s="807"/>
      <c r="AI55" s="256"/>
      <c r="AJ55" s="256"/>
      <c r="AK55" s="256"/>
      <c r="AL55" s="807"/>
      <c r="AM55" s="256"/>
      <c r="AN55" s="807"/>
      <c r="AO55" s="256"/>
      <c r="AP55" s="807"/>
      <c r="AQ55" s="256"/>
      <c r="AR55" s="807"/>
      <c r="AS55" s="914">
        <v>58</v>
      </c>
      <c r="AT55" s="807"/>
      <c r="AU55" s="914">
        <v>136</v>
      </c>
      <c r="AV55" s="807"/>
      <c r="AW55" s="949"/>
      <c r="AX55" s="807"/>
      <c r="AY55" s="949"/>
      <c r="AZ55" s="807"/>
      <c r="BA55" s="256">
        <v>0</v>
      </c>
      <c r="BB55" s="256">
        <v>0</v>
      </c>
      <c r="BC55" s="256">
        <v>0</v>
      </c>
      <c r="BD55" s="807"/>
      <c r="BE55" s="256"/>
      <c r="BF55" s="807"/>
      <c r="BG55" s="256"/>
      <c r="BH55" s="807"/>
      <c r="BI55" s="256"/>
      <c r="BJ55" s="807"/>
      <c r="BK55" s="256"/>
      <c r="BL55" s="807"/>
      <c r="BM55" s="256"/>
      <c r="BN55" s="807"/>
      <c r="BO55" s="256"/>
    </row>
    <row r="56" spans="2:67" s="808" customFormat="1" ht="25" customHeight="1">
      <c r="B56" s="806">
        <v>2011</v>
      </c>
      <c r="C56" s="806" t="s">
        <v>8</v>
      </c>
      <c r="D56" s="256">
        <v>0</v>
      </c>
      <c r="E56" s="256">
        <v>10382.304</v>
      </c>
      <c r="F56" s="256">
        <v>4503.4538000000002</v>
      </c>
      <c r="G56" s="256">
        <v>4391.2622000000001</v>
      </c>
      <c r="H56" s="256"/>
      <c r="I56" s="256"/>
      <c r="J56" s="807"/>
      <c r="K56" s="256"/>
      <c r="L56" s="807"/>
      <c r="M56" s="256"/>
      <c r="N56" s="807"/>
      <c r="O56" s="256"/>
      <c r="P56" s="807"/>
      <c r="Q56" s="256"/>
      <c r="R56" s="807"/>
      <c r="S56" s="256"/>
      <c r="T56" s="256"/>
      <c r="U56" s="256"/>
      <c r="V56" s="807"/>
      <c r="W56" s="256"/>
      <c r="X56" s="256"/>
      <c r="Y56" s="256"/>
      <c r="Z56" s="807"/>
      <c r="AA56" s="256"/>
      <c r="AB56" s="807"/>
      <c r="AC56" s="256"/>
      <c r="AD56" s="807"/>
      <c r="AE56" s="256"/>
      <c r="AF56" s="256"/>
      <c r="AG56" s="256"/>
      <c r="AH56" s="807"/>
      <c r="AI56" s="256"/>
      <c r="AJ56" s="256"/>
      <c r="AK56" s="256"/>
      <c r="AL56" s="807"/>
      <c r="AM56" s="256"/>
      <c r="AN56" s="807"/>
      <c r="AO56" s="256"/>
      <c r="AP56" s="807"/>
      <c r="AQ56" s="256"/>
      <c r="AR56" s="807"/>
      <c r="AS56" s="914">
        <v>49</v>
      </c>
      <c r="AT56" s="807"/>
      <c r="AU56" s="914">
        <v>112</v>
      </c>
      <c r="AV56" s="807"/>
      <c r="AW56" s="949"/>
      <c r="AX56" s="807"/>
      <c r="AY56" s="949"/>
      <c r="AZ56" s="807"/>
      <c r="BA56" s="256">
        <v>0</v>
      </c>
      <c r="BB56" s="256">
        <v>0</v>
      </c>
      <c r="BC56" s="256">
        <v>0</v>
      </c>
      <c r="BD56" s="807"/>
      <c r="BE56" s="256"/>
      <c r="BF56" s="807"/>
      <c r="BG56" s="256"/>
      <c r="BH56" s="807"/>
      <c r="BI56" s="256"/>
      <c r="BJ56" s="807"/>
      <c r="BK56" s="256"/>
      <c r="BL56" s="807"/>
      <c r="BM56" s="256"/>
      <c r="BN56" s="807"/>
      <c r="BO56" s="256"/>
    </row>
    <row r="57" spans="2:67" s="808" customFormat="1" ht="25" customHeight="1">
      <c r="B57" s="806">
        <v>2011</v>
      </c>
      <c r="C57" s="806" t="s">
        <v>7</v>
      </c>
      <c r="D57" s="256">
        <v>0</v>
      </c>
      <c r="E57" s="256">
        <v>10254.550477272725</v>
      </c>
      <c r="F57" s="256">
        <v>4501.2310151515148</v>
      </c>
      <c r="G57" s="256">
        <v>4381.4901969696966</v>
      </c>
      <c r="H57" s="256"/>
      <c r="I57" s="256"/>
      <c r="J57" s="807"/>
      <c r="K57" s="256"/>
      <c r="L57" s="807"/>
      <c r="M57" s="256"/>
      <c r="N57" s="807"/>
      <c r="O57" s="256"/>
      <c r="P57" s="807"/>
      <c r="Q57" s="256"/>
      <c r="R57" s="807"/>
      <c r="S57" s="256"/>
      <c r="T57" s="256"/>
      <c r="U57" s="256"/>
      <c r="V57" s="807"/>
      <c r="W57" s="256"/>
      <c r="X57" s="256"/>
      <c r="Y57" s="256"/>
      <c r="Z57" s="807"/>
      <c r="AA57" s="256"/>
      <c r="AB57" s="807"/>
      <c r="AC57" s="256"/>
      <c r="AD57" s="807"/>
      <c r="AE57" s="256"/>
      <c r="AF57" s="256"/>
      <c r="AG57" s="256"/>
      <c r="AH57" s="807"/>
      <c r="AI57" s="256"/>
      <c r="AJ57" s="256"/>
      <c r="AK57" s="256"/>
      <c r="AL57" s="807"/>
      <c r="AM57" s="256"/>
      <c r="AN57" s="807"/>
      <c r="AO57" s="256"/>
      <c r="AP57" s="807"/>
      <c r="AQ57" s="256"/>
      <c r="AR57" s="807"/>
      <c r="AS57" s="914">
        <v>49</v>
      </c>
      <c r="AT57" s="807"/>
      <c r="AU57" s="914">
        <v>112</v>
      </c>
      <c r="AV57" s="807"/>
      <c r="AW57" s="949"/>
      <c r="AX57" s="807"/>
      <c r="AY57" s="949"/>
      <c r="AZ57" s="807"/>
      <c r="BA57" s="256">
        <v>0</v>
      </c>
      <c r="BB57" s="256">
        <v>0</v>
      </c>
      <c r="BC57" s="256">
        <v>0</v>
      </c>
      <c r="BD57" s="807"/>
      <c r="BE57" s="256"/>
      <c r="BF57" s="807"/>
      <c r="BG57" s="256"/>
      <c r="BH57" s="807"/>
      <c r="BI57" s="256"/>
      <c r="BJ57" s="807"/>
      <c r="BK57" s="256"/>
      <c r="BL57" s="807"/>
      <c r="BM57" s="256"/>
      <c r="BN57" s="807"/>
      <c r="BO57" s="256"/>
    </row>
    <row r="58" spans="2:67" s="808" customFormat="1" ht="25" customHeight="1">
      <c r="B58" s="806">
        <v>2011</v>
      </c>
      <c r="C58" s="806" t="s">
        <v>6</v>
      </c>
      <c r="D58" s="256">
        <v>0</v>
      </c>
      <c r="E58" s="256">
        <v>10660.34</v>
      </c>
      <c r="F58" s="256">
        <v>4602.4299999999994</v>
      </c>
      <c r="G58" s="256">
        <v>4453.4500000000007</v>
      </c>
      <c r="H58" s="256"/>
      <c r="I58" s="256"/>
      <c r="J58" s="807"/>
      <c r="K58" s="256"/>
      <c r="L58" s="807"/>
      <c r="M58" s="256"/>
      <c r="N58" s="807"/>
      <c r="O58" s="256"/>
      <c r="P58" s="807"/>
      <c r="Q58" s="256"/>
      <c r="R58" s="807"/>
      <c r="S58" s="256"/>
      <c r="T58" s="256"/>
      <c r="U58" s="256"/>
      <c r="V58" s="807"/>
      <c r="W58" s="256"/>
      <c r="X58" s="256"/>
      <c r="Y58" s="256"/>
      <c r="Z58" s="807"/>
      <c r="AA58" s="256"/>
      <c r="AB58" s="807"/>
      <c r="AC58" s="256"/>
      <c r="AD58" s="807"/>
      <c r="AE58" s="256"/>
      <c r="AF58" s="256"/>
      <c r="AG58" s="256"/>
      <c r="AH58" s="807"/>
      <c r="AI58" s="256"/>
      <c r="AJ58" s="256"/>
      <c r="AK58" s="256"/>
      <c r="AL58" s="807"/>
      <c r="AM58" s="256"/>
      <c r="AN58" s="807"/>
      <c r="AO58" s="256"/>
      <c r="AP58" s="807"/>
      <c r="AQ58" s="256"/>
      <c r="AR58" s="807"/>
      <c r="AS58" s="914">
        <v>49</v>
      </c>
      <c r="AT58" s="807"/>
      <c r="AU58" s="914">
        <v>112</v>
      </c>
      <c r="AV58" s="807"/>
      <c r="AW58" s="949"/>
      <c r="AX58" s="807"/>
      <c r="AY58" s="949"/>
      <c r="AZ58" s="807"/>
      <c r="BA58" s="256">
        <v>0</v>
      </c>
      <c r="BB58" s="256">
        <v>0</v>
      </c>
      <c r="BC58" s="256">
        <v>0</v>
      </c>
      <c r="BD58" s="807"/>
      <c r="BE58" s="256"/>
      <c r="BF58" s="807"/>
      <c r="BG58" s="256"/>
      <c r="BH58" s="807"/>
      <c r="BI58" s="256"/>
      <c r="BJ58" s="807"/>
      <c r="BK58" s="256"/>
      <c r="BL58" s="807"/>
      <c r="BM58" s="256"/>
      <c r="BN58" s="807"/>
      <c r="BO58" s="256"/>
    </row>
    <row r="59" spans="2:67" s="808" customFormat="1" ht="25" customHeight="1">
      <c r="B59" s="806">
        <v>2010</v>
      </c>
      <c r="C59" s="806" t="s">
        <v>9</v>
      </c>
      <c r="D59" s="256">
        <v>0</v>
      </c>
      <c r="E59" s="256">
        <v>10379.530000000001</v>
      </c>
      <c r="F59" s="256">
        <v>4577.3099999999995</v>
      </c>
      <c r="G59" s="256">
        <v>4414.5999999999995</v>
      </c>
      <c r="H59" s="256"/>
      <c r="I59" s="256"/>
      <c r="J59" s="807"/>
      <c r="K59" s="256"/>
      <c r="L59" s="807"/>
      <c r="M59" s="256"/>
      <c r="N59" s="807"/>
      <c r="O59" s="256"/>
      <c r="P59" s="807"/>
      <c r="Q59" s="256"/>
      <c r="R59" s="807"/>
      <c r="S59" s="256"/>
      <c r="T59" s="256"/>
      <c r="U59" s="256"/>
      <c r="V59" s="807"/>
      <c r="W59" s="256"/>
      <c r="X59" s="256"/>
      <c r="Y59" s="256"/>
      <c r="Z59" s="807"/>
      <c r="AA59" s="256"/>
      <c r="AB59" s="807"/>
      <c r="AC59" s="256"/>
      <c r="AD59" s="807"/>
      <c r="AE59" s="256"/>
      <c r="AF59" s="256"/>
      <c r="AG59" s="256"/>
      <c r="AH59" s="807"/>
      <c r="AI59" s="256"/>
      <c r="AJ59" s="256"/>
      <c r="AK59" s="256"/>
      <c r="AL59" s="807"/>
      <c r="AM59" s="256"/>
      <c r="AN59" s="807"/>
      <c r="AO59" s="256"/>
      <c r="AP59" s="807"/>
      <c r="AQ59" s="256"/>
      <c r="AR59" s="807"/>
      <c r="AS59" s="914">
        <v>13</v>
      </c>
      <c r="AT59" s="807"/>
      <c r="AU59" s="914">
        <v>115</v>
      </c>
      <c r="AV59" s="807"/>
      <c r="AW59" s="949"/>
      <c r="AX59" s="807"/>
      <c r="AY59" s="949"/>
      <c r="AZ59" s="807"/>
      <c r="BA59" s="256">
        <v>0</v>
      </c>
      <c r="BB59" s="256">
        <v>0</v>
      </c>
      <c r="BC59" s="256">
        <v>0</v>
      </c>
      <c r="BD59" s="807"/>
      <c r="BE59" s="256"/>
      <c r="BF59" s="807"/>
      <c r="BG59" s="256"/>
      <c r="BH59" s="807"/>
      <c r="BI59" s="256"/>
      <c r="BJ59" s="807"/>
      <c r="BK59" s="256"/>
      <c r="BL59" s="807"/>
      <c r="BM59" s="256"/>
      <c r="BN59" s="807"/>
      <c r="BO59" s="256"/>
    </row>
    <row r="60" spans="2:67" s="808" customFormat="1" ht="25" customHeight="1">
      <c r="B60" s="806">
        <v>2010</v>
      </c>
      <c r="C60" s="806" t="s">
        <v>8</v>
      </c>
      <c r="D60" s="256">
        <v>0</v>
      </c>
      <c r="E60" s="256">
        <v>10379.530000000001</v>
      </c>
      <c r="F60" s="256">
        <v>4577.3099999999995</v>
      </c>
      <c r="G60" s="256">
        <v>4414.5999999999995</v>
      </c>
      <c r="H60" s="256"/>
      <c r="I60" s="256"/>
      <c r="J60" s="807"/>
      <c r="K60" s="256"/>
      <c r="L60" s="807"/>
      <c r="M60" s="256"/>
      <c r="N60" s="807"/>
      <c r="O60" s="256"/>
      <c r="P60" s="807"/>
      <c r="Q60" s="256"/>
      <c r="R60" s="807"/>
      <c r="S60" s="256"/>
      <c r="T60" s="256"/>
      <c r="U60" s="256"/>
      <c r="V60" s="807"/>
      <c r="W60" s="256"/>
      <c r="X60" s="256"/>
      <c r="Y60" s="256"/>
      <c r="Z60" s="807"/>
      <c r="AA60" s="256"/>
      <c r="AB60" s="807"/>
      <c r="AC60" s="256"/>
      <c r="AD60" s="807"/>
      <c r="AE60" s="256"/>
      <c r="AF60" s="256"/>
      <c r="AG60" s="256"/>
      <c r="AH60" s="807"/>
      <c r="AI60" s="256"/>
      <c r="AJ60" s="256"/>
      <c r="AK60" s="256"/>
      <c r="AL60" s="807"/>
      <c r="AM60" s="256"/>
      <c r="AN60" s="807"/>
      <c r="AO60" s="256"/>
      <c r="AP60" s="807"/>
      <c r="AQ60" s="256"/>
      <c r="AR60" s="807"/>
      <c r="AS60" s="949"/>
      <c r="AT60" s="807"/>
      <c r="AU60" s="949"/>
      <c r="AV60" s="807"/>
      <c r="AW60" s="949"/>
      <c r="AX60" s="807"/>
      <c r="AY60" s="949"/>
      <c r="AZ60" s="807"/>
      <c r="BA60" s="256">
        <v>0</v>
      </c>
      <c r="BB60" s="256">
        <v>0</v>
      </c>
      <c r="BC60" s="256">
        <v>0</v>
      </c>
      <c r="BD60" s="807"/>
      <c r="BE60" s="256"/>
      <c r="BF60" s="807"/>
      <c r="BG60" s="256"/>
      <c r="BH60" s="807"/>
      <c r="BI60" s="256"/>
      <c r="BJ60" s="807"/>
      <c r="BK60" s="256"/>
      <c r="BL60" s="807"/>
      <c r="BM60" s="256"/>
      <c r="BN60" s="807"/>
      <c r="BO60" s="256"/>
    </row>
    <row r="61" spans="2:67" s="808" customFormat="1" ht="25" customHeight="1">
      <c r="B61" s="806">
        <v>2010</v>
      </c>
      <c r="C61" s="806" t="s">
        <v>7</v>
      </c>
      <c r="D61" s="256">
        <v>0</v>
      </c>
      <c r="E61" s="256">
        <v>9736.4399999999987</v>
      </c>
      <c r="F61" s="256">
        <v>4450.09</v>
      </c>
      <c r="G61" s="256">
        <v>4316.8099999999995</v>
      </c>
      <c r="H61" s="256"/>
      <c r="I61" s="256"/>
      <c r="J61" s="807"/>
      <c r="K61" s="256"/>
      <c r="L61" s="807"/>
      <c r="M61" s="256"/>
      <c r="N61" s="807"/>
      <c r="O61" s="256"/>
      <c r="P61" s="807"/>
      <c r="Q61" s="256"/>
      <c r="R61" s="807"/>
      <c r="S61" s="256"/>
      <c r="T61" s="256"/>
      <c r="U61" s="256"/>
      <c r="V61" s="807"/>
      <c r="W61" s="256"/>
      <c r="X61" s="256"/>
      <c r="Y61" s="256"/>
      <c r="Z61" s="807"/>
      <c r="AA61" s="256"/>
      <c r="AB61" s="807"/>
      <c r="AC61" s="256"/>
      <c r="AD61" s="807"/>
      <c r="AE61" s="256"/>
      <c r="AF61" s="256"/>
      <c r="AG61" s="256"/>
      <c r="AH61" s="807"/>
      <c r="AI61" s="256"/>
      <c r="AJ61" s="256"/>
      <c r="AK61" s="256"/>
      <c r="AL61" s="807"/>
      <c r="AM61" s="256"/>
      <c r="AN61" s="807"/>
      <c r="AO61" s="256"/>
      <c r="AP61" s="807"/>
      <c r="AQ61" s="256"/>
      <c r="AR61" s="807"/>
      <c r="AS61" s="949"/>
      <c r="AT61" s="807"/>
      <c r="AU61" s="949"/>
      <c r="AV61" s="807"/>
      <c r="AW61" s="949"/>
      <c r="AX61" s="807"/>
      <c r="AY61" s="949"/>
      <c r="AZ61" s="807"/>
      <c r="BA61" s="256">
        <v>0</v>
      </c>
      <c r="BB61" s="256">
        <v>0</v>
      </c>
      <c r="BC61" s="256">
        <v>0</v>
      </c>
      <c r="BD61" s="807"/>
      <c r="BE61" s="256"/>
      <c r="BF61" s="807"/>
      <c r="BG61" s="256"/>
      <c r="BH61" s="807"/>
      <c r="BI61" s="256"/>
      <c r="BJ61" s="807"/>
      <c r="BK61" s="256"/>
      <c r="BL61" s="807"/>
      <c r="BM61" s="256"/>
      <c r="BN61" s="807"/>
      <c r="BO61" s="256"/>
    </row>
    <row r="62" spans="2:67" s="808" customFormat="1" ht="25" customHeight="1">
      <c r="B62" s="806">
        <v>2010</v>
      </c>
      <c r="C62" s="806" t="s">
        <v>6</v>
      </c>
      <c r="D62" s="256">
        <v>0</v>
      </c>
      <c r="E62" s="256">
        <v>9643.2199999999993</v>
      </c>
      <c r="F62" s="256">
        <v>4445.3599999999997</v>
      </c>
      <c r="G62" s="256">
        <v>4312.29</v>
      </c>
      <c r="H62" s="256"/>
      <c r="I62" s="256"/>
      <c r="J62" s="807"/>
      <c r="K62" s="256"/>
      <c r="L62" s="807"/>
      <c r="M62" s="256"/>
      <c r="N62" s="807"/>
      <c r="O62" s="256"/>
      <c r="P62" s="807"/>
      <c r="Q62" s="256"/>
      <c r="R62" s="807"/>
      <c r="S62" s="256"/>
      <c r="T62" s="256"/>
      <c r="U62" s="256"/>
      <c r="V62" s="807"/>
      <c r="W62" s="256"/>
      <c r="X62" s="256"/>
      <c r="Y62" s="256"/>
      <c r="Z62" s="807"/>
      <c r="AA62" s="256"/>
      <c r="AB62" s="807"/>
      <c r="AC62" s="256"/>
      <c r="AD62" s="807"/>
      <c r="AE62" s="256"/>
      <c r="AF62" s="256"/>
      <c r="AG62" s="256"/>
      <c r="AH62" s="807"/>
      <c r="AI62" s="256"/>
      <c r="AJ62" s="256"/>
      <c r="AK62" s="256"/>
      <c r="AL62" s="807"/>
      <c r="AM62" s="256"/>
      <c r="AN62" s="807"/>
      <c r="AO62" s="256"/>
      <c r="AP62" s="807"/>
      <c r="AQ62" s="256"/>
      <c r="AR62" s="807"/>
      <c r="AS62" s="949"/>
      <c r="AT62" s="807"/>
      <c r="AU62" s="949"/>
      <c r="AV62" s="807"/>
      <c r="AW62" s="949"/>
      <c r="AX62" s="807"/>
      <c r="AY62" s="949"/>
      <c r="AZ62" s="807"/>
      <c r="BA62" s="256">
        <v>0</v>
      </c>
      <c r="BB62" s="256">
        <v>0</v>
      </c>
      <c r="BC62" s="256">
        <v>0</v>
      </c>
      <c r="BD62" s="807"/>
      <c r="BE62" s="256"/>
      <c r="BF62" s="807"/>
      <c r="BG62" s="256"/>
      <c r="BH62" s="807"/>
      <c r="BI62" s="256"/>
      <c r="BJ62" s="807"/>
      <c r="BK62" s="256"/>
      <c r="BL62" s="807"/>
      <c r="BM62" s="256"/>
      <c r="BN62" s="807"/>
      <c r="BO62" s="256"/>
    </row>
    <row r="63" spans="2:67" s="808" customFormat="1" ht="25" customHeight="1">
      <c r="B63" s="806">
        <v>2009</v>
      </c>
      <c r="C63" s="806" t="s">
        <v>9</v>
      </c>
      <c r="D63" s="256">
        <v>0</v>
      </c>
      <c r="E63" s="256">
        <v>9643.2199999999993</v>
      </c>
      <c r="F63" s="256">
        <v>4445.3599999999997</v>
      </c>
      <c r="G63" s="256">
        <v>4312.29</v>
      </c>
      <c r="H63" s="256"/>
      <c r="I63" s="256"/>
      <c r="J63" s="807"/>
      <c r="K63" s="256"/>
      <c r="L63" s="807"/>
      <c r="M63" s="256"/>
      <c r="N63" s="807"/>
      <c r="O63" s="256"/>
      <c r="P63" s="807"/>
      <c r="Q63" s="256"/>
      <c r="R63" s="807"/>
      <c r="S63" s="256"/>
      <c r="T63" s="256"/>
      <c r="U63" s="256"/>
      <c r="V63" s="807"/>
      <c r="W63" s="256"/>
      <c r="X63" s="256"/>
      <c r="Y63" s="256"/>
      <c r="Z63" s="807"/>
      <c r="AA63" s="256"/>
      <c r="AB63" s="807"/>
      <c r="AC63" s="256"/>
      <c r="AD63" s="807"/>
      <c r="AE63" s="256"/>
      <c r="AF63" s="256"/>
      <c r="AG63" s="256"/>
      <c r="AH63" s="807"/>
      <c r="AI63" s="256"/>
      <c r="AJ63" s="256"/>
      <c r="AK63" s="256"/>
      <c r="AL63" s="807"/>
      <c r="AM63" s="256"/>
      <c r="AN63" s="807"/>
      <c r="AO63" s="256"/>
      <c r="AP63" s="807"/>
      <c r="AQ63" s="256"/>
      <c r="AR63" s="807"/>
      <c r="AS63" s="949"/>
      <c r="AT63" s="807"/>
      <c r="AU63" s="949"/>
      <c r="AV63" s="807"/>
      <c r="AW63" s="949"/>
      <c r="AX63" s="807"/>
      <c r="AY63" s="949"/>
      <c r="AZ63" s="807"/>
      <c r="BA63" s="256">
        <v>0</v>
      </c>
      <c r="BB63" s="256">
        <v>0</v>
      </c>
      <c r="BC63" s="256">
        <v>0</v>
      </c>
      <c r="BD63" s="807"/>
      <c r="BE63" s="256"/>
      <c r="BF63" s="807"/>
      <c r="BG63" s="256"/>
      <c r="BH63" s="807"/>
      <c r="BI63" s="256"/>
      <c r="BJ63" s="807"/>
      <c r="BK63" s="256"/>
      <c r="BL63" s="807"/>
      <c r="BM63" s="256"/>
      <c r="BN63" s="807"/>
      <c r="BO63" s="256"/>
    </row>
    <row r="64" spans="2:67" s="808" customFormat="1" ht="25" customHeight="1">
      <c r="B64" s="806">
        <v>2009</v>
      </c>
      <c r="C64" s="806" t="s">
        <v>8</v>
      </c>
      <c r="D64" s="256">
        <v>0</v>
      </c>
      <c r="E64" s="256">
        <v>9643.2199999999993</v>
      </c>
      <c r="F64" s="256">
        <v>4445.3599999999997</v>
      </c>
      <c r="G64" s="256">
        <v>4312.29</v>
      </c>
      <c r="H64" s="256"/>
      <c r="I64" s="256"/>
      <c r="J64" s="807"/>
      <c r="K64" s="256"/>
      <c r="L64" s="807"/>
      <c r="M64" s="256"/>
      <c r="N64" s="807"/>
      <c r="O64" s="256"/>
      <c r="P64" s="807"/>
      <c r="Q64" s="256"/>
      <c r="R64" s="807"/>
      <c r="S64" s="256"/>
      <c r="T64" s="256"/>
      <c r="U64" s="256"/>
      <c r="V64" s="807"/>
      <c r="W64" s="256"/>
      <c r="X64" s="256"/>
      <c r="Y64" s="256"/>
      <c r="Z64" s="807"/>
      <c r="AA64" s="256"/>
      <c r="AB64" s="807"/>
      <c r="AC64" s="256"/>
      <c r="AD64" s="807"/>
      <c r="AE64" s="256"/>
      <c r="AF64" s="256"/>
      <c r="AG64" s="256"/>
      <c r="AH64" s="807"/>
      <c r="AI64" s="256"/>
      <c r="AJ64" s="256"/>
      <c r="AK64" s="256"/>
      <c r="AL64" s="807"/>
      <c r="AM64" s="256"/>
      <c r="AN64" s="807"/>
      <c r="AO64" s="256"/>
      <c r="AP64" s="807"/>
      <c r="AQ64" s="256"/>
      <c r="AR64" s="807"/>
      <c r="AS64" s="949"/>
      <c r="AT64" s="807"/>
      <c r="AU64" s="949"/>
      <c r="AV64" s="807"/>
      <c r="AW64" s="949"/>
      <c r="AX64" s="807"/>
      <c r="AY64" s="949"/>
      <c r="AZ64" s="807"/>
      <c r="BA64" s="256">
        <v>0</v>
      </c>
      <c r="BB64" s="256">
        <v>0</v>
      </c>
      <c r="BC64" s="256">
        <v>0</v>
      </c>
      <c r="BD64" s="807"/>
      <c r="BE64" s="256"/>
      <c r="BF64" s="807"/>
      <c r="BG64" s="256"/>
      <c r="BH64" s="807"/>
      <c r="BI64" s="256"/>
      <c r="BJ64" s="807"/>
      <c r="BK64" s="256"/>
      <c r="BL64" s="807"/>
      <c r="BM64" s="256"/>
      <c r="BN64" s="807"/>
      <c r="BO64" s="256"/>
    </row>
    <row r="65" spans="2:67" s="808" customFormat="1" ht="25" customHeight="1">
      <c r="B65" s="806">
        <v>2009</v>
      </c>
      <c r="C65" s="806" t="s">
        <v>7</v>
      </c>
      <c r="D65" s="256">
        <v>0</v>
      </c>
      <c r="E65" s="256">
        <v>9618.4716819393125</v>
      </c>
      <c r="F65" s="256">
        <v>4436.7368457316988</v>
      </c>
      <c r="G65" s="256">
        <v>4308.0539064448467</v>
      </c>
      <c r="H65" s="256"/>
      <c r="I65" s="256"/>
      <c r="J65" s="807"/>
      <c r="K65" s="256"/>
      <c r="L65" s="807"/>
      <c r="M65" s="256"/>
      <c r="N65" s="807"/>
      <c r="O65" s="256"/>
      <c r="P65" s="807"/>
      <c r="Q65" s="256"/>
      <c r="R65" s="807"/>
      <c r="S65" s="256"/>
      <c r="T65" s="256"/>
      <c r="U65" s="256"/>
      <c r="V65" s="807"/>
      <c r="W65" s="256"/>
      <c r="X65" s="256"/>
      <c r="Y65" s="256"/>
      <c r="Z65" s="807"/>
      <c r="AA65" s="256"/>
      <c r="AB65" s="807"/>
      <c r="AC65" s="256"/>
      <c r="AD65" s="807"/>
      <c r="AE65" s="256"/>
      <c r="AF65" s="256"/>
      <c r="AG65" s="256"/>
      <c r="AH65" s="807"/>
      <c r="AI65" s="256"/>
      <c r="AJ65" s="256"/>
      <c r="AK65" s="256"/>
      <c r="AL65" s="807"/>
      <c r="AM65" s="256"/>
      <c r="AN65" s="807"/>
      <c r="AO65" s="256"/>
      <c r="AP65" s="807"/>
      <c r="AQ65" s="256"/>
      <c r="AR65" s="807"/>
      <c r="AS65" s="949"/>
      <c r="AT65" s="807"/>
      <c r="AU65" s="949"/>
      <c r="AV65" s="807"/>
      <c r="AW65" s="949"/>
      <c r="AX65" s="807"/>
      <c r="AY65" s="949"/>
      <c r="AZ65" s="807"/>
      <c r="BA65" s="256">
        <v>0</v>
      </c>
      <c r="BB65" s="256">
        <v>0</v>
      </c>
      <c r="BC65" s="256">
        <v>0</v>
      </c>
      <c r="BD65" s="807"/>
      <c r="BE65" s="256"/>
      <c r="BF65" s="807"/>
      <c r="BG65" s="256"/>
      <c r="BH65" s="807"/>
      <c r="BI65" s="256"/>
      <c r="BJ65" s="807"/>
      <c r="BK65" s="256"/>
      <c r="BL65" s="807"/>
      <c r="BM65" s="256"/>
      <c r="BN65" s="807"/>
      <c r="BO65" s="256"/>
    </row>
    <row r="66" spans="2:67" s="808" customFormat="1" ht="25" customHeight="1">
      <c r="B66" s="806">
        <v>2009</v>
      </c>
      <c r="C66" s="806" t="s">
        <v>6</v>
      </c>
      <c r="D66" s="256">
        <v>0</v>
      </c>
      <c r="E66" s="256">
        <v>10344.120000000001</v>
      </c>
      <c r="F66" s="256">
        <v>5382.16</v>
      </c>
      <c r="G66" s="256">
        <v>4609.17</v>
      </c>
      <c r="H66" s="256"/>
      <c r="I66" s="256"/>
      <c r="J66" s="807"/>
      <c r="K66" s="256"/>
      <c r="L66" s="807"/>
      <c r="M66" s="256"/>
      <c r="N66" s="807"/>
      <c r="O66" s="256"/>
      <c r="P66" s="807"/>
      <c r="Q66" s="256"/>
      <c r="R66" s="807"/>
      <c r="S66" s="256"/>
      <c r="T66" s="256"/>
      <c r="U66" s="256"/>
      <c r="V66" s="807"/>
      <c r="W66" s="256"/>
      <c r="X66" s="256"/>
      <c r="Y66" s="256"/>
      <c r="Z66" s="807"/>
      <c r="AA66" s="256"/>
      <c r="AB66" s="807"/>
      <c r="AC66" s="256"/>
      <c r="AD66" s="807"/>
      <c r="AE66" s="256"/>
      <c r="AF66" s="256"/>
      <c r="AG66" s="256"/>
      <c r="AH66" s="807"/>
      <c r="AI66" s="256"/>
      <c r="AJ66" s="256"/>
      <c r="AK66" s="256"/>
      <c r="AL66" s="807"/>
      <c r="AM66" s="256"/>
      <c r="AN66" s="807"/>
      <c r="AO66" s="256"/>
      <c r="AP66" s="807"/>
      <c r="AQ66" s="256"/>
      <c r="AR66" s="807"/>
      <c r="AS66" s="949"/>
      <c r="AT66" s="807"/>
      <c r="AU66" s="949"/>
      <c r="AV66" s="807"/>
      <c r="AW66" s="949"/>
      <c r="AX66" s="807"/>
      <c r="AY66" s="949"/>
      <c r="AZ66" s="807"/>
      <c r="BA66" s="256">
        <v>0</v>
      </c>
      <c r="BB66" s="256">
        <v>0</v>
      </c>
      <c r="BC66" s="256">
        <v>0</v>
      </c>
      <c r="BD66" s="807"/>
      <c r="BE66" s="256"/>
      <c r="BF66" s="807"/>
      <c r="BG66" s="256"/>
      <c r="BH66" s="807"/>
      <c r="BI66" s="256"/>
      <c r="BJ66" s="807"/>
      <c r="BK66" s="256"/>
      <c r="BL66" s="807"/>
      <c r="BM66" s="256"/>
      <c r="BN66" s="807"/>
      <c r="BO66" s="256"/>
    </row>
    <row r="67" spans="2:67" s="808" customFormat="1" ht="25" customHeight="1">
      <c r="B67" s="806">
        <v>2008</v>
      </c>
      <c r="C67" s="806" t="s">
        <v>9</v>
      </c>
      <c r="D67" s="256">
        <v>0</v>
      </c>
      <c r="E67" s="256">
        <v>10344.120000000001</v>
      </c>
      <c r="F67" s="256">
        <v>5382.16</v>
      </c>
      <c r="G67" s="256">
        <v>4609.17</v>
      </c>
      <c r="H67" s="256"/>
      <c r="I67" s="256"/>
      <c r="J67" s="807"/>
      <c r="K67" s="256"/>
      <c r="L67" s="807"/>
      <c r="M67" s="256"/>
      <c r="N67" s="807"/>
      <c r="O67" s="256"/>
      <c r="P67" s="807"/>
      <c r="Q67" s="256"/>
      <c r="R67" s="807"/>
      <c r="S67" s="256"/>
      <c r="T67" s="256"/>
      <c r="U67" s="256"/>
      <c r="V67" s="807"/>
      <c r="W67" s="256"/>
      <c r="X67" s="256"/>
      <c r="Y67" s="256"/>
      <c r="Z67" s="807"/>
      <c r="AA67" s="256"/>
      <c r="AB67" s="807"/>
      <c r="AC67" s="256"/>
      <c r="AD67" s="807"/>
      <c r="AE67" s="256"/>
      <c r="AF67" s="256"/>
      <c r="AG67" s="256"/>
      <c r="AH67" s="807"/>
      <c r="AI67" s="256"/>
      <c r="AJ67" s="256"/>
      <c r="AK67" s="256"/>
      <c r="AL67" s="807"/>
      <c r="AM67" s="256"/>
      <c r="AN67" s="807"/>
      <c r="AO67" s="256"/>
      <c r="AP67" s="807"/>
      <c r="AQ67" s="256"/>
      <c r="AR67" s="807"/>
      <c r="AS67" s="949"/>
      <c r="AT67" s="807"/>
      <c r="AU67" s="949"/>
      <c r="AV67" s="807"/>
      <c r="AW67" s="949"/>
      <c r="AX67" s="807"/>
      <c r="AY67" s="949"/>
      <c r="AZ67" s="807"/>
      <c r="BA67" s="256"/>
      <c r="BB67" s="256"/>
      <c r="BC67" s="256"/>
      <c r="BD67" s="807"/>
      <c r="BE67" s="256"/>
      <c r="BF67" s="807"/>
      <c r="BG67" s="256"/>
      <c r="BH67" s="807"/>
      <c r="BI67" s="256"/>
      <c r="BJ67" s="807"/>
      <c r="BK67" s="256"/>
      <c r="BL67" s="807"/>
      <c r="BM67" s="256"/>
      <c r="BN67" s="807"/>
      <c r="BO67" s="256"/>
    </row>
    <row r="68" spans="2:67" s="808" customFormat="1" ht="25" customHeight="1">
      <c r="B68" s="806">
        <v>2008</v>
      </c>
      <c r="C68" s="806" t="s">
        <v>8</v>
      </c>
      <c r="D68" s="256">
        <v>0</v>
      </c>
      <c r="E68" s="256">
        <v>10344.120000000001</v>
      </c>
      <c r="F68" s="256">
        <v>5382.16</v>
      </c>
      <c r="G68" s="256">
        <v>4609.17</v>
      </c>
      <c r="H68" s="256"/>
      <c r="I68" s="256"/>
      <c r="J68" s="807"/>
      <c r="K68" s="256"/>
      <c r="L68" s="807"/>
      <c r="M68" s="256"/>
      <c r="N68" s="807"/>
      <c r="O68" s="256"/>
      <c r="P68" s="807"/>
      <c r="Q68" s="256"/>
      <c r="R68" s="807"/>
      <c r="S68" s="256"/>
      <c r="T68" s="256"/>
      <c r="U68" s="256"/>
      <c r="V68" s="807"/>
      <c r="W68" s="256"/>
      <c r="X68" s="256"/>
      <c r="Y68" s="256"/>
      <c r="Z68" s="807"/>
      <c r="AA68" s="256"/>
      <c r="AB68" s="807"/>
      <c r="AC68" s="256"/>
      <c r="AD68" s="807"/>
      <c r="AE68" s="256"/>
      <c r="AF68" s="256"/>
      <c r="AG68" s="256"/>
      <c r="AH68" s="807"/>
      <c r="AI68" s="256"/>
      <c r="AJ68" s="256"/>
      <c r="AK68" s="256"/>
      <c r="AL68" s="807"/>
      <c r="AM68" s="256"/>
      <c r="AN68" s="807"/>
      <c r="AO68" s="256"/>
      <c r="AP68" s="807"/>
      <c r="AQ68" s="256"/>
      <c r="AR68" s="807"/>
      <c r="AS68" s="949"/>
      <c r="AT68" s="807"/>
      <c r="AU68" s="949"/>
      <c r="AV68" s="807"/>
      <c r="AW68" s="949"/>
      <c r="AX68" s="807"/>
      <c r="AY68" s="949"/>
      <c r="AZ68" s="807"/>
      <c r="BA68" s="256"/>
      <c r="BB68" s="256"/>
      <c r="BC68" s="256"/>
      <c r="BD68" s="807"/>
      <c r="BE68" s="256"/>
      <c r="BF68" s="807"/>
      <c r="BG68" s="256"/>
      <c r="BH68" s="807"/>
      <c r="BI68" s="256"/>
      <c r="BJ68" s="807"/>
      <c r="BK68" s="256"/>
      <c r="BL68" s="807"/>
      <c r="BM68" s="256"/>
      <c r="BN68" s="807"/>
      <c r="BO68" s="256"/>
    </row>
    <row r="69" spans="2:67" s="808" customFormat="1" ht="25" customHeight="1">
      <c r="B69" s="806">
        <v>2008</v>
      </c>
      <c r="C69" s="806" t="s">
        <v>7</v>
      </c>
      <c r="D69" s="256">
        <v>0</v>
      </c>
      <c r="E69" s="256">
        <v>10344.120000000001</v>
      </c>
      <c r="F69" s="256">
        <v>5382.16</v>
      </c>
      <c r="G69" s="256">
        <v>4609.17</v>
      </c>
      <c r="H69" s="256"/>
      <c r="I69" s="256"/>
      <c r="J69" s="807"/>
      <c r="K69" s="256"/>
      <c r="L69" s="807"/>
      <c r="M69" s="256"/>
      <c r="N69" s="807"/>
      <c r="O69" s="256"/>
      <c r="P69" s="807"/>
      <c r="Q69" s="256"/>
      <c r="R69" s="807"/>
      <c r="S69" s="256"/>
      <c r="T69" s="256"/>
      <c r="U69" s="256"/>
      <c r="V69" s="807"/>
      <c r="W69" s="256"/>
      <c r="X69" s="256"/>
      <c r="Y69" s="256"/>
      <c r="Z69" s="807"/>
      <c r="AA69" s="256"/>
      <c r="AB69" s="807"/>
      <c r="AC69" s="256"/>
      <c r="AD69" s="807"/>
      <c r="AE69" s="256"/>
      <c r="AF69" s="256"/>
      <c r="AG69" s="256"/>
      <c r="AH69" s="807"/>
      <c r="AI69" s="256"/>
      <c r="AJ69" s="256"/>
      <c r="AK69" s="256"/>
      <c r="AL69" s="807"/>
      <c r="AM69" s="256"/>
      <c r="AN69" s="807"/>
      <c r="AO69" s="256"/>
      <c r="AP69" s="807"/>
      <c r="AQ69" s="256"/>
      <c r="AR69" s="807"/>
      <c r="AS69" s="949"/>
      <c r="AT69" s="807"/>
      <c r="AU69" s="949"/>
      <c r="AV69" s="807"/>
      <c r="AW69" s="949"/>
      <c r="AX69" s="807"/>
      <c r="AY69" s="949"/>
      <c r="AZ69" s="807"/>
      <c r="BA69" s="256"/>
      <c r="BB69" s="256"/>
      <c r="BC69" s="256"/>
      <c r="BD69" s="807"/>
      <c r="BE69" s="256"/>
      <c r="BF69" s="807"/>
      <c r="BG69" s="256"/>
      <c r="BH69" s="807"/>
      <c r="BI69" s="256"/>
      <c r="BJ69" s="807"/>
      <c r="BK69" s="256"/>
      <c r="BL69" s="807"/>
      <c r="BM69" s="256"/>
      <c r="BN69" s="807"/>
      <c r="BO69" s="256"/>
    </row>
    <row r="70" spans="2:67" s="808" customFormat="1" ht="25" customHeight="1">
      <c r="B70" s="806">
        <v>2008</v>
      </c>
      <c r="C70" s="806" t="s">
        <v>6</v>
      </c>
      <c r="D70" s="256">
        <v>0</v>
      </c>
      <c r="E70" s="256">
        <v>10231.82</v>
      </c>
      <c r="F70" s="256">
        <v>5336.16</v>
      </c>
      <c r="G70" s="256">
        <v>4615.18</v>
      </c>
      <c r="H70" s="256"/>
      <c r="I70" s="256"/>
      <c r="J70" s="807"/>
      <c r="K70" s="256"/>
      <c r="L70" s="807"/>
      <c r="M70" s="256"/>
      <c r="N70" s="807"/>
      <c r="O70" s="256"/>
      <c r="P70" s="807"/>
      <c r="Q70" s="256"/>
      <c r="R70" s="807"/>
      <c r="S70" s="256"/>
      <c r="T70" s="256"/>
      <c r="U70" s="256"/>
      <c r="V70" s="807"/>
      <c r="W70" s="256"/>
      <c r="X70" s="256"/>
      <c r="Y70" s="256"/>
      <c r="Z70" s="807"/>
      <c r="AA70" s="256"/>
      <c r="AB70" s="807"/>
      <c r="AC70" s="256"/>
      <c r="AD70" s="807"/>
      <c r="AE70" s="256"/>
      <c r="AF70" s="256"/>
      <c r="AG70" s="256"/>
      <c r="AH70" s="807"/>
      <c r="AI70" s="256"/>
      <c r="AJ70" s="256"/>
      <c r="AK70" s="256"/>
      <c r="AL70" s="807"/>
      <c r="AM70" s="256"/>
      <c r="AN70" s="807"/>
      <c r="AO70" s="256"/>
      <c r="AP70" s="807"/>
      <c r="AQ70" s="256"/>
      <c r="AR70" s="807"/>
      <c r="AS70" s="949"/>
      <c r="AT70" s="807"/>
      <c r="AU70" s="949"/>
      <c r="AV70" s="807"/>
      <c r="AW70" s="949"/>
      <c r="AX70" s="807"/>
      <c r="AY70" s="949"/>
      <c r="AZ70" s="807"/>
      <c r="BA70" s="256"/>
      <c r="BB70" s="256"/>
      <c r="BC70" s="256"/>
      <c r="BD70" s="807"/>
      <c r="BE70" s="256"/>
      <c r="BF70" s="807"/>
      <c r="BG70" s="256"/>
      <c r="BH70" s="807"/>
      <c r="BI70" s="256"/>
      <c r="BJ70" s="807"/>
      <c r="BK70" s="256"/>
      <c r="BL70" s="807"/>
      <c r="BM70" s="256"/>
      <c r="BN70" s="807"/>
      <c r="BO70" s="256"/>
    </row>
    <row r="71" spans="2:67" s="808" customFormat="1" ht="25" customHeight="1">
      <c r="B71" s="806">
        <v>2007</v>
      </c>
      <c r="C71" s="806" t="s">
        <v>9</v>
      </c>
      <c r="D71" s="256">
        <v>0</v>
      </c>
      <c r="E71" s="256">
        <v>10231.82</v>
      </c>
      <c r="F71" s="256">
        <v>5336.16</v>
      </c>
      <c r="G71" s="256">
        <v>4615.18</v>
      </c>
      <c r="H71" s="256"/>
      <c r="I71" s="256"/>
      <c r="J71" s="807"/>
      <c r="K71" s="256"/>
      <c r="L71" s="807"/>
      <c r="M71" s="256"/>
      <c r="N71" s="807"/>
      <c r="O71" s="256"/>
      <c r="P71" s="807"/>
      <c r="Q71" s="256"/>
      <c r="R71" s="807"/>
      <c r="S71" s="256"/>
      <c r="T71" s="256"/>
      <c r="U71" s="256"/>
      <c r="V71" s="807"/>
      <c r="W71" s="256"/>
      <c r="X71" s="256"/>
      <c r="Y71" s="256"/>
      <c r="Z71" s="807"/>
      <c r="AA71" s="256"/>
      <c r="AB71" s="807"/>
      <c r="AC71" s="256"/>
      <c r="AD71" s="807"/>
      <c r="AE71" s="256"/>
      <c r="AF71" s="256"/>
      <c r="AG71" s="256"/>
      <c r="AH71" s="807"/>
      <c r="AI71" s="256"/>
      <c r="AJ71" s="256"/>
      <c r="AK71" s="256"/>
      <c r="AL71" s="807"/>
      <c r="AM71" s="256"/>
      <c r="AN71" s="807"/>
      <c r="AO71" s="256"/>
      <c r="AP71" s="807"/>
      <c r="AQ71" s="256"/>
      <c r="AR71" s="807"/>
      <c r="AS71" s="949"/>
      <c r="AT71" s="807"/>
      <c r="AU71" s="949"/>
      <c r="AV71" s="807"/>
      <c r="AW71" s="949"/>
      <c r="AX71" s="807"/>
      <c r="AY71" s="949"/>
      <c r="AZ71" s="807"/>
      <c r="BA71" s="256"/>
      <c r="BB71" s="256"/>
      <c r="BC71" s="256"/>
      <c r="BD71" s="807"/>
      <c r="BE71" s="256"/>
      <c r="BF71" s="807"/>
      <c r="BG71" s="256"/>
      <c r="BH71" s="807"/>
      <c r="BI71" s="256"/>
      <c r="BJ71" s="807"/>
      <c r="BK71" s="256"/>
      <c r="BL71" s="807"/>
      <c r="BM71" s="256"/>
      <c r="BN71" s="807"/>
      <c r="BO71" s="256"/>
    </row>
    <row r="72" spans="2:67" s="808" customFormat="1" ht="25" customHeight="1">
      <c r="B72" s="806">
        <v>2007</v>
      </c>
      <c r="C72" s="806" t="s">
        <v>8</v>
      </c>
      <c r="D72" s="256">
        <v>0</v>
      </c>
      <c r="E72" s="256">
        <v>10060.01</v>
      </c>
      <c r="F72" s="256">
        <v>5112.87</v>
      </c>
      <c r="G72" s="256">
        <v>4428.12</v>
      </c>
      <c r="H72" s="256"/>
      <c r="I72" s="256"/>
      <c r="J72" s="807"/>
      <c r="K72" s="256"/>
      <c r="L72" s="807"/>
      <c r="M72" s="256"/>
      <c r="N72" s="807"/>
      <c r="O72" s="256"/>
      <c r="P72" s="807"/>
      <c r="Q72" s="256"/>
      <c r="R72" s="807"/>
      <c r="S72" s="256"/>
      <c r="T72" s="256"/>
      <c r="U72" s="256"/>
      <c r="V72" s="807"/>
      <c r="W72" s="256"/>
      <c r="X72" s="256"/>
      <c r="Y72" s="256"/>
      <c r="Z72" s="807"/>
      <c r="AA72" s="256"/>
      <c r="AB72" s="807"/>
      <c r="AC72" s="256"/>
      <c r="AD72" s="807"/>
      <c r="AE72" s="256"/>
      <c r="AF72" s="256"/>
      <c r="AG72" s="256"/>
      <c r="AH72" s="807"/>
      <c r="AI72" s="256"/>
      <c r="AJ72" s="256"/>
      <c r="AK72" s="256"/>
      <c r="AL72" s="807"/>
      <c r="AM72" s="256"/>
      <c r="AN72" s="807"/>
      <c r="AO72" s="256"/>
      <c r="AP72" s="807"/>
      <c r="AQ72" s="256"/>
      <c r="AR72" s="807"/>
      <c r="AS72" s="949"/>
      <c r="AT72" s="807"/>
      <c r="AU72" s="949"/>
      <c r="AV72" s="807"/>
      <c r="AW72" s="949"/>
      <c r="AX72" s="807"/>
      <c r="AY72" s="949"/>
      <c r="AZ72" s="807"/>
      <c r="BA72" s="256"/>
      <c r="BB72" s="256"/>
      <c r="BC72" s="256"/>
      <c r="BD72" s="807"/>
      <c r="BE72" s="256"/>
      <c r="BF72" s="807"/>
      <c r="BG72" s="256"/>
      <c r="BH72" s="807"/>
      <c r="BI72" s="256"/>
      <c r="BJ72" s="807"/>
      <c r="BK72" s="256"/>
      <c r="BL72" s="807"/>
      <c r="BM72" s="256"/>
      <c r="BN72" s="807"/>
      <c r="BO72" s="256"/>
    </row>
    <row r="73" spans="2:67" s="808" customFormat="1" ht="25" customHeight="1">
      <c r="B73" s="806">
        <v>2007</v>
      </c>
      <c r="C73" s="806" t="s">
        <v>7</v>
      </c>
      <c r="D73" s="256">
        <v>0</v>
      </c>
      <c r="E73" s="256">
        <v>10018.350000000002</v>
      </c>
      <c r="F73" s="256">
        <v>4994.42</v>
      </c>
      <c r="G73" s="256">
        <v>4341.0500000000011</v>
      </c>
      <c r="H73" s="256"/>
      <c r="I73" s="256"/>
      <c r="J73" s="807"/>
      <c r="K73" s="256"/>
      <c r="L73" s="807"/>
      <c r="M73" s="256"/>
      <c r="N73" s="807"/>
      <c r="O73" s="256"/>
      <c r="P73" s="807"/>
      <c r="Q73" s="256"/>
      <c r="R73" s="807"/>
      <c r="S73" s="256"/>
      <c r="T73" s="256"/>
      <c r="U73" s="256"/>
      <c r="V73" s="807"/>
      <c r="W73" s="256"/>
      <c r="X73" s="256"/>
      <c r="Y73" s="256"/>
      <c r="Z73" s="807"/>
      <c r="AA73" s="256"/>
      <c r="AB73" s="807"/>
      <c r="AC73" s="256"/>
      <c r="AD73" s="807"/>
      <c r="AE73" s="256"/>
      <c r="AF73" s="256"/>
      <c r="AG73" s="256"/>
      <c r="AH73" s="807"/>
      <c r="AI73" s="256"/>
      <c r="AJ73" s="256"/>
      <c r="AK73" s="256"/>
      <c r="AL73" s="807"/>
      <c r="AM73" s="256"/>
      <c r="AN73" s="807"/>
      <c r="AO73" s="256"/>
      <c r="AP73" s="807"/>
      <c r="AQ73" s="256"/>
      <c r="AR73" s="807"/>
      <c r="AS73" s="949"/>
      <c r="AT73" s="807"/>
      <c r="AU73" s="949"/>
      <c r="AV73" s="807"/>
      <c r="AW73" s="949"/>
      <c r="AX73" s="807"/>
      <c r="AY73" s="949"/>
      <c r="AZ73" s="807"/>
      <c r="BA73" s="256"/>
      <c r="BB73" s="256"/>
      <c r="BC73" s="256"/>
      <c r="BD73" s="807"/>
      <c r="BE73" s="256"/>
      <c r="BF73" s="807"/>
      <c r="BG73" s="256"/>
      <c r="BH73" s="807"/>
      <c r="BI73" s="256"/>
      <c r="BJ73" s="807"/>
      <c r="BK73" s="256"/>
      <c r="BL73" s="807"/>
      <c r="BM73" s="256"/>
      <c r="BN73" s="807"/>
      <c r="BO73" s="256"/>
    </row>
    <row r="74" spans="2:67" s="808" customFormat="1" ht="25" customHeight="1">
      <c r="B74" s="806">
        <v>2007</v>
      </c>
      <c r="C74" s="806" t="s">
        <v>6</v>
      </c>
      <c r="D74" s="256">
        <v>0</v>
      </c>
      <c r="E74" s="256">
        <v>9138.7000000000007</v>
      </c>
      <c r="F74" s="256">
        <v>4778.34</v>
      </c>
      <c r="G74" s="256">
        <v>4230.0600000000004</v>
      </c>
      <c r="H74" s="256"/>
      <c r="I74" s="256"/>
      <c r="J74" s="807"/>
      <c r="K74" s="256"/>
      <c r="L74" s="807"/>
      <c r="M74" s="256"/>
      <c r="N74" s="807"/>
      <c r="O74" s="256"/>
      <c r="P74" s="807"/>
      <c r="Q74" s="256"/>
      <c r="R74" s="807"/>
      <c r="S74" s="256"/>
      <c r="T74" s="256"/>
      <c r="U74" s="256"/>
      <c r="V74" s="807"/>
      <c r="W74" s="256"/>
      <c r="X74" s="256"/>
      <c r="Y74" s="256"/>
      <c r="Z74" s="807"/>
      <c r="AA74" s="256"/>
      <c r="AB74" s="807"/>
      <c r="AC74" s="256"/>
      <c r="AD74" s="807"/>
      <c r="AE74" s="256"/>
      <c r="AF74" s="256"/>
      <c r="AG74" s="256"/>
      <c r="AH74" s="807"/>
      <c r="AI74" s="256"/>
      <c r="AJ74" s="256"/>
      <c r="AK74" s="256"/>
      <c r="AL74" s="807"/>
      <c r="AM74" s="256"/>
      <c r="AN74" s="807"/>
      <c r="AO74" s="256"/>
      <c r="AP74" s="807"/>
      <c r="AQ74" s="256"/>
      <c r="AR74" s="807"/>
      <c r="AS74" s="949"/>
      <c r="AT74" s="807"/>
      <c r="AU74" s="949"/>
      <c r="AV74" s="807"/>
      <c r="AW74" s="949"/>
      <c r="AX74" s="807"/>
      <c r="AY74" s="949"/>
      <c r="AZ74" s="807"/>
      <c r="BA74" s="256"/>
      <c r="BB74" s="256"/>
      <c r="BC74" s="256"/>
      <c r="BD74" s="807"/>
      <c r="BE74" s="256"/>
      <c r="BF74" s="807"/>
      <c r="BG74" s="256"/>
      <c r="BH74" s="807"/>
      <c r="BI74" s="256"/>
      <c r="BJ74" s="807"/>
      <c r="BK74" s="256"/>
      <c r="BL74" s="807"/>
      <c r="BM74" s="256"/>
      <c r="BN74" s="807"/>
      <c r="BO74" s="256"/>
    </row>
    <row r="75" spans="2:67" s="808" customFormat="1" ht="25" customHeight="1">
      <c r="B75" s="806">
        <v>2006</v>
      </c>
      <c r="C75" s="806" t="s">
        <v>9</v>
      </c>
      <c r="D75" s="256">
        <v>0</v>
      </c>
      <c r="E75" s="256">
        <v>8702.4809999999998</v>
      </c>
      <c r="F75" s="256">
        <v>4680.1400000000003</v>
      </c>
      <c r="G75" s="256">
        <v>4178.7900000000009</v>
      </c>
      <c r="H75" s="256"/>
      <c r="I75" s="256"/>
      <c r="J75" s="807"/>
      <c r="K75" s="256"/>
      <c r="L75" s="807"/>
      <c r="M75" s="256"/>
      <c r="N75" s="807"/>
      <c r="O75" s="256"/>
      <c r="P75" s="807"/>
      <c r="Q75" s="256"/>
      <c r="R75" s="807"/>
      <c r="S75" s="256"/>
      <c r="T75" s="256"/>
      <c r="U75" s="256"/>
      <c r="V75" s="807"/>
      <c r="W75" s="256"/>
      <c r="X75" s="256"/>
      <c r="Y75" s="256"/>
      <c r="Z75" s="807"/>
      <c r="AA75" s="256"/>
      <c r="AB75" s="807"/>
      <c r="AC75" s="256"/>
      <c r="AD75" s="807"/>
      <c r="AE75" s="256"/>
      <c r="AF75" s="256"/>
      <c r="AG75" s="256"/>
      <c r="AH75" s="807"/>
      <c r="AI75" s="256"/>
      <c r="AJ75" s="256"/>
      <c r="AK75" s="256"/>
      <c r="AL75" s="807"/>
      <c r="AM75" s="256"/>
      <c r="AN75" s="807"/>
      <c r="AO75" s="256"/>
      <c r="AP75" s="807"/>
      <c r="AQ75" s="256"/>
      <c r="AR75" s="807"/>
      <c r="AS75" s="949"/>
      <c r="AT75" s="807"/>
      <c r="AU75" s="949"/>
      <c r="AV75" s="807"/>
      <c r="AW75" s="949"/>
      <c r="AX75" s="807"/>
      <c r="AY75" s="949"/>
      <c r="AZ75" s="807"/>
      <c r="BA75" s="256"/>
      <c r="BB75" s="256"/>
      <c r="BC75" s="256"/>
      <c r="BD75" s="807"/>
      <c r="BE75" s="256"/>
      <c r="BF75" s="807"/>
      <c r="BG75" s="256"/>
      <c r="BH75" s="807"/>
      <c r="BI75" s="256"/>
      <c r="BJ75" s="807"/>
      <c r="BK75" s="256"/>
      <c r="BL75" s="807"/>
      <c r="BM75" s="256"/>
      <c r="BN75" s="807"/>
      <c r="BO75" s="256"/>
    </row>
    <row r="76" spans="2:67" s="808" customFormat="1" ht="25" customHeight="1">
      <c r="B76" s="806">
        <v>2006</v>
      </c>
      <c r="C76" s="806" t="s">
        <v>8</v>
      </c>
      <c r="D76" s="256">
        <v>0</v>
      </c>
      <c r="E76" s="256">
        <v>8643.08</v>
      </c>
      <c r="F76" s="256">
        <v>4676.2400000000007</v>
      </c>
      <c r="G76" s="256">
        <v>4169.3899999999994</v>
      </c>
      <c r="H76" s="256"/>
      <c r="I76" s="256"/>
      <c r="J76" s="807"/>
      <c r="K76" s="256"/>
      <c r="L76" s="807"/>
      <c r="M76" s="256"/>
      <c r="N76" s="807"/>
      <c r="O76" s="256"/>
      <c r="P76" s="807"/>
      <c r="Q76" s="256"/>
      <c r="R76" s="807"/>
      <c r="S76" s="256"/>
      <c r="T76" s="256"/>
      <c r="U76" s="256"/>
      <c r="V76" s="807"/>
      <c r="W76" s="256"/>
      <c r="X76" s="256"/>
      <c r="Y76" s="256"/>
      <c r="Z76" s="807"/>
      <c r="AA76" s="256"/>
      <c r="AB76" s="807"/>
      <c r="AC76" s="256"/>
      <c r="AD76" s="807"/>
      <c r="AE76" s="256"/>
      <c r="AF76" s="256"/>
      <c r="AG76" s="256"/>
      <c r="AH76" s="807"/>
      <c r="AI76" s="256"/>
      <c r="AJ76" s="256"/>
      <c r="AK76" s="256"/>
      <c r="AL76" s="807"/>
      <c r="AM76" s="256"/>
      <c r="AN76" s="807"/>
      <c r="AO76" s="256"/>
      <c r="AP76" s="807"/>
      <c r="AQ76" s="256"/>
      <c r="AR76" s="807"/>
      <c r="AS76" s="949"/>
      <c r="AT76" s="807"/>
      <c r="AU76" s="949"/>
      <c r="AV76" s="807"/>
      <c r="AW76" s="949"/>
      <c r="AX76" s="807"/>
      <c r="AY76" s="949"/>
      <c r="AZ76" s="807"/>
      <c r="BA76" s="256"/>
      <c r="BB76" s="256"/>
      <c r="BC76" s="256"/>
      <c r="BD76" s="807"/>
      <c r="BE76" s="256"/>
      <c r="BF76" s="807"/>
      <c r="BG76" s="256"/>
      <c r="BH76" s="807"/>
      <c r="BI76" s="256"/>
      <c r="BJ76" s="807"/>
      <c r="BK76" s="256"/>
      <c r="BL76" s="807"/>
      <c r="BM76" s="256"/>
      <c r="BN76" s="807"/>
      <c r="BO76" s="256"/>
    </row>
    <row r="77" spans="2:67" s="808" customFormat="1" ht="25" customHeight="1">
      <c r="B77" s="806">
        <v>2006</v>
      </c>
      <c r="C77" s="806" t="s">
        <v>7</v>
      </c>
      <c r="D77" s="256">
        <v>0</v>
      </c>
      <c r="E77" s="256">
        <v>8555.08</v>
      </c>
      <c r="F77" s="256">
        <v>4673.6400000000003</v>
      </c>
      <c r="G77" s="256">
        <v>4160.3900000000003</v>
      </c>
      <c r="H77" s="256"/>
      <c r="I77" s="256"/>
      <c r="J77" s="807"/>
      <c r="K77" s="256"/>
      <c r="L77" s="807"/>
      <c r="M77" s="256"/>
      <c r="N77" s="807"/>
      <c r="O77" s="256"/>
      <c r="P77" s="807"/>
      <c r="Q77" s="256"/>
      <c r="R77" s="807"/>
      <c r="S77" s="256"/>
      <c r="T77" s="256"/>
      <c r="U77" s="256"/>
      <c r="V77" s="807"/>
      <c r="W77" s="256"/>
      <c r="X77" s="256"/>
      <c r="Y77" s="256"/>
      <c r="Z77" s="807"/>
      <c r="AA77" s="256"/>
      <c r="AB77" s="807"/>
      <c r="AC77" s="256"/>
      <c r="AD77" s="807"/>
      <c r="AE77" s="256"/>
      <c r="AF77" s="256"/>
      <c r="AG77" s="256"/>
      <c r="AH77" s="807"/>
      <c r="AI77" s="256"/>
      <c r="AJ77" s="256"/>
      <c r="AK77" s="256"/>
      <c r="AL77" s="807"/>
      <c r="AM77" s="256"/>
      <c r="AN77" s="807"/>
      <c r="AO77" s="256"/>
      <c r="AP77" s="807"/>
      <c r="AQ77" s="256"/>
      <c r="AR77" s="807"/>
      <c r="AS77" s="949"/>
      <c r="AT77" s="807"/>
      <c r="AU77" s="949"/>
      <c r="AV77" s="807"/>
      <c r="AW77" s="949"/>
      <c r="AX77" s="807"/>
      <c r="AY77" s="949"/>
      <c r="AZ77" s="807"/>
      <c r="BA77" s="256"/>
      <c r="BB77" s="256"/>
      <c r="BC77" s="256"/>
      <c r="BD77" s="807"/>
      <c r="BE77" s="256"/>
      <c r="BF77" s="807"/>
      <c r="BG77" s="256"/>
      <c r="BH77" s="807"/>
      <c r="BI77" s="256"/>
      <c r="BJ77" s="807"/>
      <c r="BK77" s="256"/>
      <c r="BL77" s="807"/>
      <c r="BM77" s="256"/>
      <c r="BN77" s="807"/>
      <c r="BO77" s="256"/>
    </row>
    <row r="78" spans="2:67" s="808" customFormat="1" ht="25" customHeight="1">
      <c r="B78" s="806">
        <v>2006</v>
      </c>
      <c r="C78" s="806" t="s">
        <v>6</v>
      </c>
      <c r="D78" s="256">
        <v>0</v>
      </c>
      <c r="E78" s="256">
        <v>8535.7799999999988</v>
      </c>
      <c r="F78" s="256">
        <v>4671.1400000000003</v>
      </c>
      <c r="G78" s="256">
        <v>4158.9900000000007</v>
      </c>
      <c r="H78" s="256"/>
      <c r="I78" s="256"/>
      <c r="J78" s="807"/>
      <c r="K78" s="256"/>
      <c r="L78" s="807"/>
      <c r="M78" s="256"/>
      <c r="N78" s="807"/>
      <c r="O78" s="256"/>
      <c r="P78" s="807"/>
      <c r="Q78" s="256"/>
      <c r="R78" s="807"/>
      <c r="S78" s="256"/>
      <c r="T78" s="256"/>
      <c r="U78" s="256"/>
      <c r="V78" s="807"/>
      <c r="W78" s="256"/>
      <c r="X78" s="256"/>
      <c r="Y78" s="256"/>
      <c r="Z78" s="807"/>
      <c r="AA78" s="256"/>
      <c r="AB78" s="807"/>
      <c r="AC78" s="256"/>
      <c r="AD78" s="807"/>
      <c r="AE78" s="256"/>
      <c r="AF78" s="256"/>
      <c r="AG78" s="256"/>
      <c r="AH78" s="807"/>
      <c r="AI78" s="256"/>
      <c r="AJ78" s="256"/>
      <c r="AK78" s="256"/>
      <c r="AL78" s="807"/>
      <c r="AM78" s="256"/>
      <c r="AN78" s="807"/>
      <c r="AO78" s="256"/>
      <c r="AP78" s="807"/>
      <c r="AQ78" s="256"/>
      <c r="AR78" s="807"/>
      <c r="AS78" s="949"/>
      <c r="AT78" s="807"/>
      <c r="AU78" s="949"/>
      <c r="AV78" s="807"/>
      <c r="AW78" s="949"/>
      <c r="AX78" s="807"/>
      <c r="AY78" s="949"/>
      <c r="AZ78" s="807"/>
      <c r="BA78" s="256"/>
      <c r="BB78" s="256"/>
      <c r="BC78" s="256"/>
      <c r="BD78" s="807"/>
      <c r="BE78" s="256"/>
      <c r="BF78" s="807"/>
      <c r="BG78" s="256"/>
      <c r="BH78" s="807"/>
      <c r="BI78" s="256"/>
      <c r="BJ78" s="807"/>
      <c r="BK78" s="256"/>
      <c r="BL78" s="807"/>
      <c r="BM78" s="256"/>
      <c r="BN78" s="807"/>
      <c r="BO78" s="256"/>
    </row>
    <row r="79" spans="2:67" s="808" customFormat="1" ht="25" customHeight="1">
      <c r="B79" s="806">
        <v>2005</v>
      </c>
      <c r="C79" s="806" t="s">
        <v>9</v>
      </c>
      <c r="D79" s="256">
        <v>0</v>
      </c>
      <c r="E79" s="256">
        <v>8448.2079999999987</v>
      </c>
      <c r="F79" s="256">
        <v>4659.0869999999995</v>
      </c>
      <c r="G79" s="256">
        <v>4148.5110000000013</v>
      </c>
      <c r="H79" s="256"/>
      <c r="I79" s="256"/>
      <c r="J79" s="807"/>
      <c r="K79" s="256"/>
      <c r="L79" s="807"/>
      <c r="M79" s="256"/>
      <c r="N79" s="807"/>
      <c r="O79" s="256"/>
      <c r="P79" s="807"/>
      <c r="Q79" s="256"/>
      <c r="R79" s="807"/>
      <c r="S79" s="256"/>
      <c r="T79" s="256"/>
      <c r="U79" s="256"/>
      <c r="V79" s="807"/>
      <c r="W79" s="256"/>
      <c r="X79" s="256"/>
      <c r="Y79" s="256"/>
      <c r="Z79" s="807"/>
      <c r="AA79" s="256"/>
      <c r="AB79" s="807"/>
      <c r="AC79" s="256"/>
      <c r="AD79" s="807"/>
      <c r="AE79" s="256"/>
      <c r="AF79" s="256"/>
      <c r="AG79" s="256"/>
      <c r="AH79" s="807"/>
      <c r="AI79" s="256"/>
      <c r="AJ79" s="256"/>
      <c r="AK79" s="256"/>
      <c r="AL79" s="807"/>
      <c r="AM79" s="256"/>
      <c r="AN79" s="807"/>
      <c r="AO79" s="256"/>
      <c r="AP79" s="807"/>
      <c r="AQ79" s="256"/>
      <c r="AR79" s="807"/>
      <c r="AS79" s="949"/>
      <c r="AT79" s="807"/>
      <c r="AU79" s="949"/>
      <c r="AV79" s="807"/>
      <c r="AW79" s="949"/>
      <c r="AX79" s="807"/>
      <c r="AY79" s="949"/>
      <c r="AZ79" s="807"/>
      <c r="BA79" s="256"/>
      <c r="BB79" s="256"/>
      <c r="BC79" s="256"/>
      <c r="BD79" s="807"/>
      <c r="BE79" s="256"/>
      <c r="BF79" s="807"/>
      <c r="BG79" s="256"/>
      <c r="BH79" s="807"/>
      <c r="BI79" s="256"/>
      <c r="BJ79" s="807"/>
      <c r="BK79" s="256"/>
      <c r="BL79" s="807"/>
      <c r="BM79" s="256"/>
      <c r="BN79" s="807"/>
      <c r="BO79" s="256"/>
    </row>
    <row r="80" spans="2:67" s="808" customFormat="1" ht="25" customHeight="1">
      <c r="B80" s="806">
        <v>2005</v>
      </c>
      <c r="C80" s="806" t="s">
        <v>8</v>
      </c>
      <c r="D80" s="256">
        <v>0</v>
      </c>
      <c r="E80" s="256">
        <v>8448.2079999999987</v>
      </c>
      <c r="F80" s="256">
        <v>4659.0869999999995</v>
      </c>
      <c r="G80" s="256">
        <v>4148.5110000000013</v>
      </c>
      <c r="H80" s="256"/>
      <c r="I80" s="256"/>
      <c r="J80" s="807"/>
      <c r="K80" s="256"/>
      <c r="L80" s="807"/>
      <c r="M80" s="256"/>
      <c r="N80" s="807"/>
      <c r="O80" s="256"/>
      <c r="P80" s="807"/>
      <c r="Q80" s="256"/>
      <c r="R80" s="807"/>
      <c r="S80" s="256"/>
      <c r="T80" s="256"/>
      <c r="U80" s="256"/>
      <c r="V80" s="807"/>
      <c r="W80" s="256"/>
      <c r="X80" s="256"/>
      <c r="Y80" s="256"/>
      <c r="Z80" s="807"/>
      <c r="AA80" s="256"/>
      <c r="AB80" s="807"/>
      <c r="AC80" s="256"/>
      <c r="AD80" s="807"/>
      <c r="AE80" s="256"/>
      <c r="AF80" s="256"/>
      <c r="AG80" s="256"/>
      <c r="AH80" s="807"/>
      <c r="AI80" s="256"/>
      <c r="AJ80" s="256"/>
      <c r="AK80" s="256"/>
      <c r="AL80" s="807"/>
      <c r="AM80" s="256"/>
      <c r="AN80" s="807"/>
      <c r="AO80" s="256"/>
      <c r="AP80" s="807"/>
      <c r="AQ80" s="256"/>
      <c r="AR80" s="807"/>
      <c r="AS80" s="949"/>
      <c r="AT80" s="807"/>
      <c r="AU80" s="949"/>
      <c r="AV80" s="807"/>
      <c r="AW80" s="949"/>
      <c r="AX80" s="807"/>
      <c r="AY80" s="949"/>
      <c r="AZ80" s="807"/>
      <c r="BA80" s="256"/>
      <c r="BB80" s="256"/>
      <c r="BC80" s="256"/>
      <c r="BD80" s="807"/>
      <c r="BE80" s="256"/>
      <c r="BF80" s="807"/>
      <c r="BG80" s="256"/>
      <c r="BH80" s="807"/>
      <c r="BI80" s="256"/>
      <c r="BJ80" s="807"/>
      <c r="BK80" s="256"/>
      <c r="BL80" s="807"/>
      <c r="BM80" s="256"/>
      <c r="BN80" s="807"/>
      <c r="BO80" s="256"/>
    </row>
    <row r="81" spans="2:67" s="808" customFormat="1" ht="25" customHeight="1">
      <c r="B81" s="806">
        <v>2005</v>
      </c>
      <c r="C81" s="806" t="s">
        <v>7</v>
      </c>
      <c r="D81" s="256">
        <v>0</v>
      </c>
      <c r="E81" s="256">
        <v>8448.2079999999987</v>
      </c>
      <c r="F81" s="256">
        <v>4659.0869999999995</v>
      </c>
      <c r="G81" s="256">
        <v>4148.5110000000013</v>
      </c>
      <c r="H81" s="256"/>
      <c r="I81" s="256"/>
      <c r="J81" s="807"/>
      <c r="K81" s="256"/>
      <c r="L81" s="807"/>
      <c r="M81" s="256"/>
      <c r="N81" s="807"/>
      <c r="O81" s="256"/>
      <c r="P81" s="807"/>
      <c r="Q81" s="256"/>
      <c r="R81" s="807"/>
      <c r="S81" s="256"/>
      <c r="T81" s="256"/>
      <c r="U81" s="256"/>
      <c r="V81" s="807"/>
      <c r="W81" s="256"/>
      <c r="X81" s="256"/>
      <c r="Y81" s="256"/>
      <c r="Z81" s="807"/>
      <c r="AA81" s="256"/>
      <c r="AB81" s="807"/>
      <c r="AC81" s="256"/>
      <c r="AD81" s="807"/>
      <c r="AE81" s="256"/>
      <c r="AF81" s="256"/>
      <c r="AG81" s="256"/>
      <c r="AH81" s="807"/>
      <c r="AI81" s="256"/>
      <c r="AJ81" s="256"/>
      <c r="AK81" s="256"/>
      <c r="AL81" s="807"/>
      <c r="AM81" s="256"/>
      <c r="AN81" s="807"/>
      <c r="AO81" s="256"/>
      <c r="AP81" s="807"/>
      <c r="AQ81" s="256"/>
      <c r="AR81" s="807"/>
      <c r="AS81" s="949"/>
      <c r="AT81" s="807"/>
      <c r="AU81" s="949"/>
      <c r="AV81" s="807"/>
      <c r="AW81" s="949"/>
      <c r="AX81" s="807"/>
      <c r="AY81" s="949"/>
      <c r="AZ81" s="807"/>
      <c r="BA81" s="256"/>
      <c r="BB81" s="256"/>
      <c r="BC81" s="256"/>
      <c r="BD81" s="807"/>
      <c r="BE81" s="256"/>
      <c r="BF81" s="807"/>
      <c r="BG81" s="256"/>
      <c r="BH81" s="807"/>
      <c r="BI81" s="256"/>
      <c r="BJ81" s="807"/>
      <c r="BK81" s="256"/>
      <c r="BL81" s="807"/>
      <c r="BM81" s="256"/>
      <c r="BN81" s="807"/>
      <c r="BO81" s="256"/>
    </row>
    <row r="82" spans="2:67" s="808" customFormat="1" ht="25" customHeight="1">
      <c r="B82" s="806">
        <v>2005</v>
      </c>
      <c r="C82" s="806" t="s">
        <v>6</v>
      </c>
      <c r="D82" s="256">
        <v>0</v>
      </c>
      <c r="E82" s="256">
        <v>8472.094000000001</v>
      </c>
      <c r="F82" s="256">
        <v>4715.4470000000001</v>
      </c>
      <c r="G82" s="256">
        <v>4216.994999999999</v>
      </c>
      <c r="H82" s="256"/>
      <c r="I82" s="256"/>
      <c r="J82" s="807"/>
      <c r="K82" s="256"/>
      <c r="L82" s="807"/>
      <c r="M82" s="256"/>
      <c r="N82" s="807"/>
      <c r="O82" s="256"/>
      <c r="P82" s="807"/>
      <c r="Q82" s="256"/>
      <c r="R82" s="807"/>
      <c r="S82" s="256"/>
      <c r="T82" s="256"/>
      <c r="U82" s="256"/>
      <c r="V82" s="807"/>
      <c r="W82" s="256"/>
      <c r="X82" s="256"/>
      <c r="Y82" s="256"/>
      <c r="Z82" s="807"/>
      <c r="AA82" s="256"/>
      <c r="AB82" s="807"/>
      <c r="AC82" s="256"/>
      <c r="AD82" s="807"/>
      <c r="AE82" s="256"/>
      <c r="AF82" s="256"/>
      <c r="AG82" s="256"/>
      <c r="AH82" s="807"/>
      <c r="AI82" s="256"/>
      <c r="AJ82" s="256"/>
      <c r="AK82" s="256"/>
      <c r="AL82" s="807"/>
      <c r="AM82" s="256"/>
      <c r="AN82" s="807"/>
      <c r="AO82" s="256"/>
      <c r="AP82" s="807"/>
      <c r="AQ82" s="256"/>
      <c r="AR82" s="807"/>
      <c r="AS82" s="949"/>
      <c r="AT82" s="807"/>
      <c r="AU82" s="949"/>
      <c r="AV82" s="807"/>
      <c r="AW82" s="949"/>
      <c r="AX82" s="807"/>
      <c r="AY82" s="949"/>
      <c r="AZ82" s="807"/>
      <c r="BA82" s="256"/>
      <c r="BB82" s="256"/>
      <c r="BC82" s="256"/>
      <c r="BD82" s="807"/>
      <c r="BE82" s="256"/>
      <c r="BF82" s="807"/>
      <c r="BG82" s="256"/>
      <c r="BH82" s="807"/>
      <c r="BI82" s="256"/>
      <c r="BJ82" s="807"/>
      <c r="BK82" s="256"/>
      <c r="BL82" s="807"/>
      <c r="BM82" s="256"/>
      <c r="BN82" s="807"/>
      <c r="BO82" s="256"/>
    </row>
    <row r="83" spans="2:67">
      <c r="B83" s="805" t="s">
        <v>800</v>
      </c>
      <c r="C83" s="250"/>
      <c r="D83" s="250"/>
      <c r="E83" s="248"/>
      <c r="F83" s="257"/>
      <c r="G83" s="257"/>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c r="AP83" s="453"/>
      <c r="AQ83" s="453"/>
      <c r="AR83" s="453"/>
      <c r="AS83" s="453"/>
      <c r="AT83" s="453"/>
      <c r="AU83" s="453"/>
      <c r="AV83" s="453"/>
      <c r="AW83" s="453"/>
      <c r="AX83" s="453"/>
      <c r="AY83" s="453"/>
      <c r="AZ83" s="453"/>
      <c r="BA83" s="453"/>
      <c r="BB83" s="453"/>
      <c r="BC83" s="453"/>
      <c r="BD83" s="453"/>
      <c r="BE83" s="453"/>
      <c r="BF83" s="453"/>
      <c r="BG83" s="453"/>
      <c r="BH83" s="453"/>
      <c r="BI83" s="453"/>
      <c r="BJ83" s="453"/>
      <c r="BK83" s="453"/>
      <c r="BL83" s="453"/>
      <c r="BM83" s="453"/>
      <c r="BN83" s="453"/>
      <c r="BO83" s="453"/>
    </row>
    <row r="84" spans="2:67" s="453" customFormat="1">
      <c r="B84" s="251"/>
      <c r="C84" s="197" t="s">
        <v>829</v>
      </c>
      <c r="D84" s="250"/>
      <c r="E84" s="248"/>
      <c r="F84" s="257"/>
      <c r="G84" s="257"/>
    </row>
    <row r="85" spans="2:67" s="453" customFormat="1">
      <c r="B85" s="748"/>
      <c r="C85" s="250" t="s">
        <v>816</v>
      </c>
      <c r="D85" s="250"/>
      <c r="E85" s="248"/>
      <c r="F85" s="257"/>
      <c r="G85" s="257"/>
    </row>
    <row r="86" spans="2:67" ht="16" thickBot="1">
      <c r="B86" s="950"/>
      <c r="C86" s="250" t="s">
        <v>817</v>
      </c>
    </row>
    <row r="87" spans="2:67" ht="16" thickBot="1">
      <c r="B87" s="951"/>
      <c r="C87" s="1024" t="s">
        <v>819</v>
      </c>
    </row>
  </sheetData>
  <mergeCells count="24">
    <mergeCell ref="AZ3:BC3"/>
    <mergeCell ref="BD3:BG3"/>
    <mergeCell ref="BH3:BK3"/>
    <mergeCell ref="B3:B4"/>
    <mergeCell ref="C3:C4"/>
    <mergeCell ref="D3:G3"/>
    <mergeCell ref="H3:K3"/>
    <mergeCell ref="L3:O3"/>
    <mergeCell ref="BH2:BK2"/>
    <mergeCell ref="BL2:BO2"/>
    <mergeCell ref="P3:S3"/>
    <mergeCell ref="D2:G2"/>
    <mergeCell ref="H2:AY2"/>
    <mergeCell ref="AZ2:BC2"/>
    <mergeCell ref="BD2:BG2"/>
    <mergeCell ref="BL3:BO3"/>
    <mergeCell ref="T3:W3"/>
    <mergeCell ref="X3:AA3"/>
    <mergeCell ref="AB3:AE3"/>
    <mergeCell ref="AF3:AI3"/>
    <mergeCell ref="AJ3:AM3"/>
    <mergeCell ref="AN3:AQ3"/>
    <mergeCell ref="AR3:AU3"/>
    <mergeCell ref="AV3:AY3"/>
  </mergeCells>
  <pageMargins left="0.70866141732283472" right="0.70866141732283472" top="0.74803149606299213" bottom="0.74803149606299213" header="0.31496062992125984" footer="0.31496062992125984"/>
  <pageSetup scale="53" orientation="landscape" r:id="rId1"/>
  <colBreaks count="1" manualBreakCount="1">
    <brk id="2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6 1 a d b 9 1 1 - 2 2 b a - 4 b b 6 - 9 b 2 0 - d 5 4 3 8 3 e 4 5 0 7 1 "   x m l n s = " h t t p : / / s c h e m a s . m i c r o s o f t . c o m / D a t a M a s h u p " > A A A A A B Y D A A B Q S w M E F A A C A A g A 6 K M P W Y z e P 1 G m A A A A 9 w A A A B I A H A B D b 2 5 m a W c v U G F j a 2 F n Z S 5 4 b W w g o h g A K K A U A A A A A A A A A A A A A A A A A A A A A A A A A A A A h Y 8 x D o I w G I W v Q r r T F i R E y E 8 Z H F w k M T E a 1 6 Z W a I R i a L H c z c E j e Q U x i r o 5 v u 9 9 w 3 v 3 6 w 3 y o a m 9 i + y M a n W G A k y R J 7 V o D 0 q X G e r t 0 Z + j n M G a i x M v p T f K 2 q S D O W S o s v a c E u K c w 2 6 G 2 6 4 k I a U B 2 R e r j a h k w 9 F H V v 9 l X 2 l j u R Y S M d i 9 x r A Q J z E O k j i K M A U y U S i U / h r h O P j Z / k B Y 9 L X t O 8 m k 9 r d L I F M E 8 j 7 B H l B L A w Q U A A I A C A D o o w 9 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6 K M P W S i K R 7 g O A A A A E Q A A A B M A H A B G b 3 J t d W x h c y 9 T Z W N 0 a W 9 u M S 5 t I K I Y A C i g F A A A A A A A A A A A A A A A A A A A A A A A A A A A A C t O T S 7 J z M 9 T C I b Q h t Y A U E s B A i 0 A F A A C A A g A 6 K M P W Y z e P 1 G m A A A A 9 w A A A B I A A A A A A A A A A A A A A A A A A A A A A E N v b m Z p Z y 9 Q Y W N r Y W d l L n h t b F B L A Q I t A B Q A A g A I A O i j D 1 k P y u m r p A A A A O k A A A A T A A A A A A A A A A A A A A A A A P I A A A B b Q 2 9 u d G V u d F 9 U e X B l c 1 0 u e G 1 s U E s B A i 0 A F A A C A A g A 6 K M P W S 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1 Q E A A A A A A A C z 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E V u d H J 5 I F R 5 c G U 9 I k l z U m V s Y X R p b 2 5 z a G l w R G V 0 Z W N 0 a W 9 u R W 5 h Y m x l Z C I g V m F s d W U 9 I n N G Y W x z Z S I g L z 4 8 L 1 N 0 Y W J s Z U V u d H J p Z X M + P C 9 J d G V t P j w v S X R l b X M + P C 9 M b 2 N h b F B h Y 2 t h Z 2 V N Z X R h Z G F 0 Y U Z p b G U + F g A A A F B L B Q Y A A A A A A A A A A A A A A A A A A A A A A A D a A A A A A Q A A A N C M n d 8 B F d E R j H o A w E / C l + s B A A A A g 6 H Y A l N x m E 6 Y N k 6 I 8 P R J d Q A A A A A C A A A A A A A D Z g A A w A A A A B A A A A C r 3 G J 2 V L E F I 4 1 y 4 i H 8 0 G o i A A A A A A S A A A C g A A A A E A A A A P Y 1 4 j 1 l t 8 z D 2 4 e H U o b b K e p Q A A A A N J r H I w a n j V V R Z n Z 3 n M + r Z E f F o G T q O q V r r d 2 o N i g Y u B t r 8 5 b C X T Y l n s H j c d G H J 8 z Q v d w 4 F Z j I G + k j M e X X H Q C U p b m Y E N / j M J e r f V 7 / H C t V b H Y U A A A A 0 U K T f + y R k R h 6 D w 5 z t m n 8 T y N R L 8 M = < / D a t a M a s h u p > 
</file>

<file path=customXml/itemProps1.xml><?xml version="1.0" encoding="utf-8"?>
<ds:datastoreItem xmlns:ds="http://schemas.openxmlformats.org/officeDocument/2006/customXml" ds:itemID="{9BD2536D-F826-496B-A1BC-BE59A52080C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33</vt:i4>
      </vt:variant>
    </vt:vector>
  </HeadingPairs>
  <TitlesOfParts>
    <vt:vector size="41" baseType="lpstr">
      <vt:lpstr>Distribution Dashboard</vt:lpstr>
      <vt:lpstr>Energy_Purchased_kWh</vt:lpstr>
      <vt:lpstr>Energy Sales_kWh</vt:lpstr>
      <vt:lpstr>Number of Employees</vt:lpstr>
      <vt:lpstr>Number of Customers </vt:lpstr>
      <vt:lpstr>Network Length (Kms)</vt:lpstr>
      <vt:lpstr>O&amp;M_ShsMillions </vt:lpstr>
      <vt:lpstr>Transformer_and_meters</vt:lpstr>
      <vt:lpstr>REFERENCES!Dist_Purchase_Totalkwh</vt:lpstr>
      <vt:lpstr>REFERENCES!Distr_11KV</vt:lpstr>
      <vt:lpstr>REFERENCES!Distr_33KV</vt:lpstr>
      <vt:lpstr>REFERENCES!Distr_cust_comm</vt:lpstr>
      <vt:lpstr>REFERENCES!Distr_Cust_dome</vt:lpstr>
      <vt:lpstr>REFERENCES!Distr_Cust_extra</vt:lpstr>
      <vt:lpstr>REFERENCES!Distr_cust_Large</vt:lpstr>
      <vt:lpstr>REFERENCES!Distr_cust_med</vt:lpstr>
      <vt:lpstr>REFERENCES!Distr_cust_street</vt:lpstr>
      <vt:lpstr>REFERENCES!Distr_Customers_Total</vt:lpstr>
      <vt:lpstr>REFERENCES!Distr_LV</vt:lpstr>
      <vt:lpstr>REFERENCES!Distr_Operator</vt:lpstr>
      <vt:lpstr>REFERENCES!Distr_Quarter</vt:lpstr>
      <vt:lpstr>REFERENCES!Distr_Sales_Totalkwh</vt:lpstr>
      <vt:lpstr>REFERENCES!Distr_Total_distance</vt:lpstr>
      <vt:lpstr>REFERENCES!Distr_Utility</vt:lpstr>
      <vt:lpstr>REFERENCES!Distr_Year</vt:lpstr>
      <vt:lpstr>REFERENCES!Msale_comm</vt:lpstr>
      <vt:lpstr>REFERENCES!Msale_Dom</vt:lpstr>
      <vt:lpstr>REFERENCES!Msale_extra</vt:lpstr>
      <vt:lpstr>REFERENCES!Msale_large</vt:lpstr>
      <vt:lpstr>REFERENCES!Msale_medi</vt:lpstr>
      <vt:lpstr>REFERENCES!Msale_street</vt:lpstr>
      <vt:lpstr>'Distrib Utility Report (Quarte)'!Print_Area</vt:lpstr>
      <vt:lpstr>Energy_Purchased_kWh!Print_Area</vt:lpstr>
      <vt:lpstr>'Number of Customers '!Print_Area</vt:lpstr>
      <vt:lpstr>'Number of Employees'!Print_Area</vt:lpstr>
      <vt:lpstr>'O&amp;M_ShsMillions '!Print_Area</vt:lpstr>
      <vt:lpstr>'Energy Sales_kWh'!Print_Titles</vt:lpstr>
      <vt:lpstr>Energy_Purchased_kWh!Print_Titles</vt:lpstr>
      <vt:lpstr>'Number of Customers '!Print_Titles</vt:lpstr>
      <vt:lpstr>'Number of Employees'!Print_Titles</vt:lpstr>
      <vt:lpstr>'O&amp;M_ShsMillions '!Print_Titles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Karungi</dc:creator>
  <cp:lastModifiedBy>Milly Nakimuli</cp:lastModifiedBy>
  <cp:lastPrinted>2022-05-18T11:46:54Z</cp:lastPrinted>
  <dcterms:created xsi:type="dcterms:W3CDTF">2015-01-05T10:18:24Z</dcterms:created>
  <dcterms:modified xsi:type="dcterms:W3CDTF">2024-08-16T06:28:33Z</dcterms:modified>
</cp:coreProperties>
</file>